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_drive\Projects\PSM\Workspace\5.2\export\"/>
    </mc:Choice>
  </mc:AlternateContent>
  <xr:revisionPtr revIDLastSave="0" documentId="13_ncr:1_{F4318B28-F343-4875-91DA-80C4A9699EA8}" xr6:coauthVersionLast="47" xr6:coauthVersionMax="47" xr10:uidLastSave="{00000000-0000-0000-0000-000000000000}"/>
  <bookViews>
    <workbookView xWindow="-108" yWindow="-108" windowWidth="23256" windowHeight="12456" xr2:uid="{BA59BD91-5E94-429D-A703-DBA110B0DACD}"/>
  </bookViews>
  <sheets>
    <sheet name="Summary" sheetId="6" r:id="rId1"/>
    <sheet name="DealCalendar" sheetId="2" r:id="rId2"/>
    <sheet name="Item Details" sheetId="3" r:id="rId3"/>
    <sheet name="FG Plans" sheetId="4" r:id="rId4"/>
    <sheet name="Workarea" sheetId="5" r:id="rId5"/>
  </sheets>
  <definedNames>
    <definedName name="_0" localSheetId="1" hidden="1">#REF!</definedName>
    <definedName name="_0" localSheetId="3" hidden="1">#REF!</definedName>
    <definedName name="_0" localSheetId="2" hidden="1">#REF!</definedName>
    <definedName name="_0" localSheetId="0" hidden="1">#REF!</definedName>
    <definedName name="_0" hidden="1">#REF!</definedName>
    <definedName name="_57005" localSheetId="3" hidden="1">#REF!</definedName>
    <definedName name="_57005" localSheetId="0" hidden="1">#REF!</definedName>
    <definedName name="_57005" hidden="1">#REF!</definedName>
    <definedName name="_57006" localSheetId="3" hidden="1">#REF!</definedName>
    <definedName name="_57006" localSheetId="0" hidden="1">#REF!</definedName>
    <definedName name="_57006" hidden="1">#REF!</definedName>
    <definedName name="_57007" localSheetId="3" hidden="1">#REF!</definedName>
    <definedName name="_57007" hidden="1">#REF!</definedName>
    <definedName name="_57008" localSheetId="3" hidden="1">#REF!</definedName>
    <definedName name="_57008" hidden="1">#REF!</definedName>
    <definedName name="_57009" localSheetId="3" hidden="1">#REF!</definedName>
    <definedName name="_57009" hidden="1">#REF!</definedName>
    <definedName name="_57010" localSheetId="3" hidden="1">#REF!</definedName>
    <definedName name="_57010" hidden="1">#REF!</definedName>
    <definedName name="_57011" localSheetId="3" hidden="1">#REF!</definedName>
    <definedName name="_57011" hidden="1">#REF!</definedName>
    <definedName name="_57012" localSheetId="3" hidden="1">#REF!</definedName>
    <definedName name="_57012" hidden="1">#REF!</definedName>
    <definedName name="_57013" localSheetId="3" hidden="1">#REF!</definedName>
    <definedName name="_57013" hidden="1">#REF!</definedName>
    <definedName name="_57014" localSheetId="3" hidden="1">#REF!</definedName>
    <definedName name="_57014" hidden="1">#REF!</definedName>
    <definedName name="_57015" localSheetId="3" hidden="1">#REF!</definedName>
    <definedName name="_57015" hidden="1">#REF!</definedName>
    <definedName name="_57016" localSheetId="3" hidden="1">#REF!</definedName>
    <definedName name="_57016" hidden="1">#REF!</definedName>
    <definedName name="_Fill" localSheetId="3" hidden="1">#REF!</definedName>
    <definedName name="_Fill" hidden="1">#REF!</definedName>
    <definedName name="_xlnm._FilterDatabase" localSheetId="1" hidden="1">DealCalendar!$F$5:$S$5</definedName>
    <definedName name="abc" localSheetId="3" hidden="1">#REF!</definedName>
    <definedName name="abc" localSheetId="2" hidden="1">#REF!</definedName>
    <definedName name="abc" localSheetId="0" hidden="1">#REF!</definedName>
    <definedName name="abc" hidden="1">#REF!</definedName>
    <definedName name="EV__LASTREFTIME__" hidden="1">39239.6305671296</definedName>
    <definedName name="IRI_WorkspaceId" hidden="1">"f65204e3eb2944488d7c62ec455fa79d"</definedName>
    <definedName name="Market_Code">Workarea!$O$308</definedName>
    <definedName name="_xlnm.Print_Area" localSheetId="0">Summary!$A$3:$BN$69</definedName>
    <definedName name="_xlnm.Print_Area" localSheetId="4">Workarea!$M$31:$CA$296</definedName>
    <definedName name="_xlnm.Print_Titles" localSheetId="0">Summary!$B:$C,Summary!$3:$5</definedName>
    <definedName name="_xlnm.Print_Titles" localSheetId="4">Workarea!$M:$N,Workarea!$30:$34</definedName>
    <definedName name="Separator1" localSheetId="3" hidden="1">#REF!</definedName>
    <definedName name="Separator1" localSheetId="2" hidden="1">#REF!</definedName>
    <definedName name="Separator1" localSheetId="0" hidden="1">#REF!</definedName>
    <definedName name="Separator1" hidden="1">#REF!</definedName>
    <definedName name="Separator2" hidden="1">#REF!</definedName>
    <definedName name="SSS" localSheetId="3" hidden="1">#REF!</definedName>
    <definedName name="SSS" localSheetId="2" hidden="1">#REF!</definedName>
    <definedName name="SSS" localSheetId="0" hidden="1">#REF!</definedName>
    <definedName name="SSS" hidden="1">#REF!</definedName>
    <definedName name="xyz" hidden="1">#REF!</definedName>
    <definedName name="zx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73" i="5" l="1"/>
  <c r="DV147" i="5"/>
  <c r="DT147" i="5"/>
  <c r="DQ147" i="5"/>
  <c r="DN147" i="5"/>
  <c r="DK147" i="5"/>
  <c r="DH147" i="5"/>
  <c r="DE147" i="5"/>
  <c r="DB147" i="5"/>
  <c r="CY147" i="5"/>
  <c r="CV147" i="5"/>
  <c r="CS147" i="5"/>
  <c r="CP147" i="5"/>
  <c r="CM147" i="5"/>
  <c r="CJ147" i="5"/>
  <c r="CG147" i="5"/>
  <c r="CD147" i="5"/>
  <c r="CA147" i="5"/>
  <c r="BX147" i="5"/>
  <c r="BU147" i="5"/>
  <c r="BR147" i="5"/>
  <c r="BO147" i="5"/>
  <c r="BL147" i="5"/>
  <c r="BI147" i="5"/>
  <c r="BF147" i="5"/>
  <c r="BC147" i="5"/>
  <c r="AZ147" i="5"/>
  <c r="AW147" i="5"/>
  <c r="AT147" i="5"/>
  <c r="AQ147" i="5"/>
  <c r="AN147" i="5"/>
  <c r="AK147" i="5"/>
  <c r="AH147" i="5"/>
  <c r="AE147" i="5"/>
  <c r="AB147" i="5"/>
  <c r="Y147" i="5"/>
  <c r="V147" i="5"/>
  <c r="S147" i="5"/>
  <c r="DS42" i="5" l="1"/>
  <c r="DP42" i="5"/>
  <c r="DM42" i="5"/>
  <c r="DJ42" i="5"/>
  <c r="DG42" i="5"/>
  <c r="DD42" i="5"/>
  <c r="DA42" i="5"/>
  <c r="CX42" i="5"/>
  <c r="CU42" i="5"/>
  <c r="CR42" i="5"/>
  <c r="CO42" i="5"/>
  <c r="CL42" i="5"/>
  <c r="CI42" i="5"/>
  <c r="CF42" i="5"/>
  <c r="CC42" i="5"/>
  <c r="BZ42" i="5"/>
  <c r="BW42" i="5"/>
  <c r="BT42" i="5"/>
  <c r="BQ42" i="5"/>
  <c r="BN42" i="5"/>
  <c r="BK42" i="5"/>
  <c r="BH42" i="5"/>
  <c r="BE42" i="5"/>
  <c r="BB42" i="5"/>
  <c r="AY42" i="5"/>
  <c r="AV42" i="5"/>
  <c r="AS42" i="5"/>
  <c r="AP42" i="5"/>
  <c r="AM42" i="5"/>
  <c r="AJ42" i="5"/>
  <c r="AG42" i="5"/>
  <c r="AD42" i="5"/>
  <c r="AA42" i="5"/>
  <c r="X42" i="5"/>
  <c r="U42" i="5"/>
  <c r="R42" i="5"/>
  <c r="EY19" i="6"/>
  <c r="EX19" i="6"/>
  <c r="EV19" i="6"/>
  <c r="EU19" i="6"/>
  <c r="ES19" i="6"/>
  <c r="ER19" i="6"/>
  <c r="EP19" i="6"/>
  <c r="EO19" i="6"/>
  <c r="EM19" i="6"/>
  <c r="EL19" i="6"/>
  <c r="EJ19" i="6"/>
  <c r="EI19" i="6"/>
  <c r="EG19" i="6"/>
  <c r="EF19" i="6"/>
  <c r="ED19" i="6"/>
  <c r="EC19" i="6"/>
  <c r="EA19" i="6"/>
  <c r="DZ19" i="6"/>
  <c r="DX19" i="6"/>
  <c r="DW19" i="6"/>
  <c r="DU19" i="6"/>
  <c r="DT19" i="6"/>
  <c r="DR19" i="6"/>
  <c r="DQ19" i="6"/>
  <c r="DO19" i="6"/>
  <c r="DN19" i="6"/>
  <c r="DL19" i="6"/>
  <c r="DK19" i="6"/>
  <c r="DI19" i="6"/>
  <c r="DH19" i="6"/>
  <c r="DF19" i="6"/>
  <c r="DE19" i="6"/>
  <c r="DC19" i="6"/>
  <c r="DB19" i="6"/>
  <c r="CZ19" i="6"/>
  <c r="CY19" i="6"/>
  <c r="CW19" i="6"/>
  <c r="CV19" i="6"/>
  <c r="CT19" i="6"/>
  <c r="CS19" i="6"/>
  <c r="CQ19" i="6"/>
  <c r="CP19" i="6"/>
  <c r="CN19" i="6"/>
  <c r="CM19" i="6"/>
  <c r="CK19" i="6"/>
  <c r="CJ19" i="6"/>
  <c r="CH19" i="6"/>
  <c r="CG19" i="6"/>
  <c r="CE19" i="6"/>
  <c r="CD19" i="6"/>
  <c r="CB19" i="6"/>
  <c r="CA19" i="6"/>
  <c r="BY19" i="6"/>
  <c r="BX19" i="6"/>
  <c r="BV19" i="6"/>
  <c r="BU19" i="6"/>
  <c r="BS19" i="6"/>
  <c r="BR19" i="6"/>
  <c r="BP19" i="6"/>
  <c r="BO19" i="6"/>
  <c r="BM19" i="6"/>
  <c r="BL19" i="6"/>
  <c r="BJ19" i="6"/>
  <c r="BI19" i="6"/>
  <c r="BG19" i="6"/>
  <c r="BF19" i="6"/>
  <c r="BD19" i="6"/>
  <c r="BC19" i="6"/>
  <c r="BA19" i="6"/>
  <c r="AZ19" i="6"/>
  <c r="AX19" i="6"/>
  <c r="AW19" i="6"/>
  <c r="AU19" i="6"/>
  <c r="AT19" i="6"/>
  <c r="AR19" i="6"/>
  <c r="AQ19" i="6"/>
  <c r="AO19" i="6"/>
  <c r="AN19" i="6"/>
  <c r="AL19" i="6"/>
  <c r="AK19" i="6"/>
  <c r="AI19" i="6"/>
  <c r="AH19" i="6"/>
  <c r="AF19" i="6"/>
  <c r="AE19" i="6"/>
  <c r="AC19" i="6"/>
  <c r="AB19" i="6"/>
  <c r="Z19" i="6"/>
  <c r="Y19" i="6"/>
  <c r="W19" i="6"/>
  <c r="V19" i="6"/>
  <c r="T19" i="6"/>
  <c r="S19" i="6"/>
  <c r="Q19" i="6"/>
  <c r="P19" i="6"/>
  <c r="N19" i="6"/>
  <c r="E19" i="6" s="1"/>
  <c r="M19" i="6"/>
  <c r="D19" i="6" s="1"/>
  <c r="K19" i="6"/>
  <c r="J19" i="6"/>
  <c r="H19" i="6"/>
  <c r="H18" i="6"/>
  <c r="E18" i="6" s="1"/>
  <c r="G19" i="6"/>
  <c r="G18" i="6"/>
  <c r="D18" i="6"/>
  <c r="EY25" i="6"/>
  <c r="EX25" i="6"/>
  <c r="EV25" i="6"/>
  <c r="EU25" i="6"/>
  <c r="ES25" i="6"/>
  <c r="ER25" i="6"/>
  <c r="EP25" i="6"/>
  <c r="EO25" i="6"/>
  <c r="EM25" i="6"/>
  <c r="EL25" i="6"/>
  <c r="EJ25" i="6"/>
  <c r="EI25" i="6"/>
  <c r="EG25" i="6"/>
  <c r="EF25" i="6"/>
  <c r="ED25" i="6"/>
  <c r="EC25" i="6"/>
  <c r="EA25" i="6"/>
  <c r="DZ25" i="6"/>
  <c r="DX25" i="6"/>
  <c r="DW25" i="6"/>
  <c r="DU25" i="6"/>
  <c r="DT25" i="6"/>
  <c r="DR25" i="6"/>
  <c r="DQ25" i="6"/>
  <c r="DO25" i="6"/>
  <c r="DN25" i="6"/>
  <c r="DL25" i="6"/>
  <c r="DK25" i="6"/>
  <c r="DI25" i="6"/>
  <c r="DH25" i="6"/>
  <c r="DF25" i="6"/>
  <c r="DE25" i="6"/>
  <c r="DC25" i="6"/>
  <c r="DB25" i="6"/>
  <c r="CZ25" i="6"/>
  <c r="CY25" i="6"/>
  <c r="CW25" i="6"/>
  <c r="CV25" i="6"/>
  <c r="CT25" i="6"/>
  <c r="CS25" i="6"/>
  <c r="CQ25" i="6"/>
  <c r="CP25" i="6"/>
  <c r="CN25" i="6"/>
  <c r="CM25" i="6"/>
  <c r="CK25" i="6"/>
  <c r="CJ25" i="6"/>
  <c r="CH25" i="6"/>
  <c r="CG25" i="6"/>
  <c r="CE25" i="6"/>
  <c r="CD25" i="6"/>
  <c r="CB25" i="6"/>
  <c r="CA25" i="6"/>
  <c r="BY25" i="6"/>
  <c r="BX25" i="6"/>
  <c r="BV25" i="6"/>
  <c r="BU25" i="6"/>
  <c r="BS25" i="6"/>
  <c r="BR25" i="6"/>
  <c r="BP25" i="6"/>
  <c r="BO25" i="6"/>
  <c r="BM25" i="6"/>
  <c r="BL25" i="6"/>
  <c r="BJ25" i="6"/>
  <c r="BI25" i="6"/>
  <c r="BG25" i="6"/>
  <c r="BF25" i="6"/>
  <c r="BD25" i="6"/>
  <c r="BC25" i="6"/>
  <c r="BA25" i="6"/>
  <c r="AZ25" i="6"/>
  <c r="AX25" i="6"/>
  <c r="AW25" i="6"/>
  <c r="AU25" i="6"/>
  <c r="AT25" i="6"/>
  <c r="AR25" i="6"/>
  <c r="AQ25" i="6"/>
  <c r="AO25" i="6"/>
  <c r="AN25" i="6"/>
  <c r="AL25" i="6"/>
  <c r="AK25" i="6"/>
  <c r="AI25" i="6"/>
  <c r="AH25" i="6"/>
  <c r="AF25" i="6"/>
  <c r="AE25" i="6"/>
  <c r="AC25" i="6"/>
  <c r="AB25" i="6"/>
  <c r="Z25" i="6"/>
  <c r="Y25" i="6"/>
  <c r="W25" i="6"/>
  <c r="V25" i="6"/>
  <c r="T25" i="6"/>
  <c r="S25" i="6"/>
  <c r="Q25" i="6"/>
  <c r="P25" i="6"/>
  <c r="N25" i="6"/>
  <c r="M25" i="6"/>
  <c r="D25" i="6" s="1"/>
  <c r="K25" i="6"/>
  <c r="E25" i="6" s="1"/>
  <c r="J25" i="6"/>
  <c r="H25" i="6"/>
  <c r="H24" i="6"/>
  <c r="G25" i="6"/>
  <c r="G24" i="6"/>
  <c r="E24" i="6"/>
  <c r="D24" i="6"/>
  <c r="EY29" i="6"/>
  <c r="EX29" i="6"/>
  <c r="EV29" i="6"/>
  <c r="EU29" i="6"/>
  <c r="ES29" i="6"/>
  <c r="ER29" i="6"/>
  <c r="EP29" i="6"/>
  <c r="EO29" i="6"/>
  <c r="EM29" i="6"/>
  <c r="EL29" i="6"/>
  <c r="EJ29" i="6"/>
  <c r="EI29" i="6"/>
  <c r="EG29" i="6"/>
  <c r="EF29" i="6"/>
  <c r="ED29" i="6"/>
  <c r="EC29" i="6"/>
  <c r="EA29" i="6"/>
  <c r="DZ29" i="6"/>
  <c r="DX29" i="6"/>
  <c r="DW29" i="6"/>
  <c r="DU29" i="6"/>
  <c r="DT29" i="6"/>
  <c r="DR29" i="6"/>
  <c r="DQ29" i="6"/>
  <c r="DO29" i="6"/>
  <c r="DN29" i="6"/>
  <c r="DL29" i="6"/>
  <c r="DK29" i="6"/>
  <c r="DI29" i="6"/>
  <c r="DH29" i="6"/>
  <c r="DF29" i="6"/>
  <c r="DE29" i="6"/>
  <c r="DC29" i="6"/>
  <c r="DB29" i="6"/>
  <c r="CZ29" i="6"/>
  <c r="CY29" i="6"/>
  <c r="CW29" i="6"/>
  <c r="CV29" i="6"/>
  <c r="CT29" i="6"/>
  <c r="CS29" i="6"/>
  <c r="CQ29" i="6"/>
  <c r="CP29" i="6"/>
  <c r="CN29" i="6"/>
  <c r="CM29" i="6"/>
  <c r="CK29" i="6"/>
  <c r="CJ29" i="6"/>
  <c r="CH29" i="6"/>
  <c r="CG29" i="6"/>
  <c r="CE29" i="6"/>
  <c r="CD29" i="6"/>
  <c r="CB29" i="6"/>
  <c r="CA29" i="6"/>
  <c r="BY29" i="6"/>
  <c r="BX29" i="6"/>
  <c r="BV29" i="6"/>
  <c r="BU29" i="6"/>
  <c r="BS29" i="6"/>
  <c r="BR29" i="6"/>
  <c r="BP29" i="6"/>
  <c r="BO29" i="6"/>
  <c r="BM29" i="6"/>
  <c r="BL29" i="6"/>
  <c r="BJ29" i="6"/>
  <c r="BI29" i="6"/>
  <c r="BG29" i="6"/>
  <c r="BF29" i="6"/>
  <c r="BD29" i="6"/>
  <c r="BC29" i="6"/>
  <c r="BA29" i="6"/>
  <c r="AZ29" i="6"/>
  <c r="AX29" i="6"/>
  <c r="AW29" i="6"/>
  <c r="AU29" i="6"/>
  <c r="AT29" i="6"/>
  <c r="AR29" i="6"/>
  <c r="AQ29" i="6"/>
  <c r="AO29" i="6"/>
  <c r="AN29" i="6"/>
  <c r="AL29" i="6"/>
  <c r="AK29" i="6"/>
  <c r="AI29" i="6"/>
  <c r="AH29" i="6"/>
  <c r="AF29" i="6"/>
  <c r="AE29" i="6"/>
  <c r="AC29" i="6"/>
  <c r="AB29" i="6"/>
  <c r="Z29" i="6"/>
  <c r="Y29" i="6"/>
  <c r="W29" i="6"/>
  <c r="V29" i="6"/>
  <c r="T29" i="6"/>
  <c r="S29" i="6"/>
  <c r="Q29" i="6"/>
  <c r="P29" i="6"/>
  <c r="N29" i="6"/>
  <c r="M29" i="6"/>
  <c r="K29" i="6"/>
  <c r="J29" i="6"/>
  <c r="H29" i="6"/>
  <c r="H28" i="6"/>
  <c r="E28" i="6" s="1"/>
  <c r="G29" i="6"/>
  <c r="G28" i="6"/>
  <c r="D28" i="6" s="1"/>
  <c r="EY33" i="6"/>
  <c r="EX33" i="6"/>
  <c r="EV33" i="6"/>
  <c r="EU33" i="6"/>
  <c r="ES33" i="6"/>
  <c r="ER33" i="6"/>
  <c r="EP33" i="6"/>
  <c r="EO33" i="6"/>
  <c r="EM33" i="6"/>
  <c r="EL33" i="6"/>
  <c r="EJ33" i="6"/>
  <c r="EI33" i="6"/>
  <c r="EG33" i="6"/>
  <c r="EF33" i="6"/>
  <c r="ED33" i="6"/>
  <c r="EC33" i="6"/>
  <c r="EA33" i="6"/>
  <c r="DZ33" i="6"/>
  <c r="DX33" i="6"/>
  <c r="DW33" i="6"/>
  <c r="DU33" i="6"/>
  <c r="DT33" i="6"/>
  <c r="DR33" i="6"/>
  <c r="DQ33" i="6"/>
  <c r="DO33" i="6"/>
  <c r="DN33" i="6"/>
  <c r="DL33" i="6"/>
  <c r="DK33" i="6"/>
  <c r="DI33" i="6"/>
  <c r="DH33" i="6"/>
  <c r="DF33" i="6"/>
  <c r="DE33" i="6"/>
  <c r="DC33" i="6"/>
  <c r="DB33" i="6"/>
  <c r="CZ33" i="6"/>
  <c r="CY33" i="6"/>
  <c r="CW33" i="6"/>
  <c r="CV33" i="6"/>
  <c r="CT33" i="6"/>
  <c r="CS33" i="6"/>
  <c r="CQ33" i="6"/>
  <c r="CP33" i="6"/>
  <c r="CN33" i="6"/>
  <c r="CM33" i="6"/>
  <c r="CK33" i="6"/>
  <c r="CJ33" i="6"/>
  <c r="CH33" i="6"/>
  <c r="CG33" i="6"/>
  <c r="CE33" i="6"/>
  <c r="CD33" i="6"/>
  <c r="CB33" i="6"/>
  <c r="CA33" i="6"/>
  <c r="BY33" i="6"/>
  <c r="BX33" i="6"/>
  <c r="BV33" i="6"/>
  <c r="BU33" i="6"/>
  <c r="BS33" i="6"/>
  <c r="BR33" i="6"/>
  <c r="BP33" i="6"/>
  <c r="BO33" i="6"/>
  <c r="BM33" i="6"/>
  <c r="BL33" i="6"/>
  <c r="BJ33" i="6"/>
  <c r="BI33" i="6"/>
  <c r="BG33" i="6"/>
  <c r="BF33" i="6"/>
  <c r="BD33" i="6"/>
  <c r="BC33" i="6"/>
  <c r="BA33" i="6"/>
  <c r="AZ33" i="6"/>
  <c r="AX33" i="6"/>
  <c r="AW33" i="6"/>
  <c r="AU33" i="6"/>
  <c r="AT33" i="6"/>
  <c r="AR33" i="6"/>
  <c r="AQ33" i="6"/>
  <c r="AO33" i="6"/>
  <c r="AN33" i="6"/>
  <c r="AL33" i="6"/>
  <c r="AK33" i="6"/>
  <c r="AI33" i="6"/>
  <c r="AH33" i="6"/>
  <c r="AF33" i="6"/>
  <c r="AE33" i="6"/>
  <c r="AC33" i="6"/>
  <c r="AB33" i="6"/>
  <c r="Z33" i="6"/>
  <c r="Y33" i="6"/>
  <c r="W33" i="6"/>
  <c r="V33" i="6"/>
  <c r="T33" i="6"/>
  <c r="S33" i="6"/>
  <c r="Q33" i="6"/>
  <c r="P33" i="6"/>
  <c r="N33" i="6"/>
  <c r="E33" i="6" s="1"/>
  <c r="M33" i="6"/>
  <c r="K33" i="6"/>
  <c r="J33" i="6"/>
  <c r="H33" i="6"/>
  <c r="H32" i="6"/>
  <c r="E32" i="6" s="1"/>
  <c r="G33" i="6"/>
  <c r="G32" i="6"/>
  <c r="D32" i="6" s="1"/>
  <c r="EY45" i="6"/>
  <c r="EX45" i="6"/>
  <c r="EV45" i="6"/>
  <c r="EU45" i="6"/>
  <c r="ES45" i="6"/>
  <c r="ER45" i="6"/>
  <c r="EP45" i="6"/>
  <c r="EO45" i="6"/>
  <c r="EM45" i="6"/>
  <c r="EL45" i="6"/>
  <c r="EJ45" i="6"/>
  <c r="EI45" i="6"/>
  <c r="EG45" i="6"/>
  <c r="EF45" i="6"/>
  <c r="ED45" i="6"/>
  <c r="EC45" i="6"/>
  <c r="EA45" i="6"/>
  <c r="DZ45" i="6"/>
  <c r="DX45" i="6"/>
  <c r="DW45" i="6"/>
  <c r="DU45" i="6"/>
  <c r="DT45" i="6"/>
  <c r="DR45" i="6"/>
  <c r="DQ45" i="6"/>
  <c r="DO45" i="6"/>
  <c r="DN45" i="6"/>
  <c r="DL45" i="6"/>
  <c r="DK45" i="6"/>
  <c r="DI45" i="6"/>
  <c r="DH45" i="6"/>
  <c r="DF45" i="6"/>
  <c r="DE45" i="6"/>
  <c r="DC45" i="6"/>
  <c r="DB45" i="6"/>
  <c r="CZ45" i="6"/>
  <c r="CY45" i="6"/>
  <c r="CW45" i="6"/>
  <c r="CV45" i="6"/>
  <c r="CT45" i="6"/>
  <c r="CS45" i="6"/>
  <c r="CQ45" i="6"/>
  <c r="CP45" i="6"/>
  <c r="CN45" i="6"/>
  <c r="CM45" i="6"/>
  <c r="CK45" i="6"/>
  <c r="CJ45" i="6"/>
  <c r="CH45" i="6"/>
  <c r="CG45" i="6"/>
  <c r="CE45" i="6"/>
  <c r="CD45" i="6"/>
  <c r="CB45" i="6"/>
  <c r="CA45" i="6"/>
  <c r="BY45" i="6"/>
  <c r="BX45" i="6"/>
  <c r="BV45" i="6"/>
  <c r="BU45" i="6"/>
  <c r="BS45" i="6"/>
  <c r="BR45" i="6"/>
  <c r="BP45" i="6"/>
  <c r="BO45" i="6"/>
  <c r="BM45" i="6"/>
  <c r="BL45" i="6"/>
  <c r="BJ45" i="6"/>
  <c r="BI45" i="6"/>
  <c r="BG45" i="6"/>
  <c r="BF45" i="6"/>
  <c r="BD45" i="6"/>
  <c r="BC45" i="6"/>
  <c r="BA45" i="6"/>
  <c r="AZ45" i="6"/>
  <c r="AX45" i="6"/>
  <c r="AW45" i="6"/>
  <c r="AU45" i="6"/>
  <c r="AT45" i="6"/>
  <c r="AR45" i="6"/>
  <c r="AQ45" i="6"/>
  <c r="AO45" i="6"/>
  <c r="AN45" i="6"/>
  <c r="AL45" i="6"/>
  <c r="AK45" i="6"/>
  <c r="AI45" i="6"/>
  <c r="AH45" i="6"/>
  <c r="AF45" i="6"/>
  <c r="AE45" i="6"/>
  <c r="AC45" i="6"/>
  <c r="AB45" i="6"/>
  <c r="Z45" i="6"/>
  <c r="Y45" i="6"/>
  <c r="W45" i="6"/>
  <c r="V45" i="6"/>
  <c r="T45" i="6"/>
  <c r="S45" i="6"/>
  <c r="Q45" i="6"/>
  <c r="P45" i="6"/>
  <c r="N45" i="6"/>
  <c r="E45" i="6" s="1"/>
  <c r="M45" i="6"/>
  <c r="D45" i="6" s="1"/>
  <c r="K45" i="6"/>
  <c r="J45" i="6"/>
  <c r="H45" i="6"/>
  <c r="H44" i="6"/>
  <c r="G45" i="6"/>
  <c r="G44" i="6"/>
  <c r="E44" i="6"/>
  <c r="D44" i="6"/>
  <c r="EY49" i="6"/>
  <c r="EX49" i="6"/>
  <c r="EV49" i="6"/>
  <c r="EU49" i="6"/>
  <c r="ES49" i="6"/>
  <c r="ER49" i="6"/>
  <c r="EP49" i="6"/>
  <c r="EO49" i="6"/>
  <c r="EM49" i="6"/>
  <c r="EL49" i="6"/>
  <c r="EJ49" i="6"/>
  <c r="EI49" i="6"/>
  <c r="EG49" i="6"/>
  <c r="EF49" i="6"/>
  <c r="ED49" i="6"/>
  <c r="EC49" i="6"/>
  <c r="EA49" i="6"/>
  <c r="DZ49" i="6"/>
  <c r="DX49" i="6"/>
  <c r="DW49" i="6"/>
  <c r="DU49" i="6"/>
  <c r="DT49" i="6"/>
  <c r="DR49" i="6"/>
  <c r="DQ49" i="6"/>
  <c r="DO49" i="6"/>
  <c r="DN49" i="6"/>
  <c r="DL49" i="6"/>
  <c r="DK49" i="6"/>
  <c r="DI49" i="6"/>
  <c r="DH49" i="6"/>
  <c r="DF49" i="6"/>
  <c r="DE49" i="6"/>
  <c r="DC49" i="6"/>
  <c r="DB49" i="6"/>
  <c r="CZ49" i="6"/>
  <c r="CY49" i="6"/>
  <c r="CW49" i="6"/>
  <c r="CV49" i="6"/>
  <c r="CT49" i="6"/>
  <c r="CS49" i="6"/>
  <c r="CQ49" i="6"/>
  <c r="CP49" i="6"/>
  <c r="CN49" i="6"/>
  <c r="CM49" i="6"/>
  <c r="CK49" i="6"/>
  <c r="CJ49" i="6"/>
  <c r="CH49" i="6"/>
  <c r="CG49" i="6"/>
  <c r="CE49" i="6"/>
  <c r="CD49" i="6"/>
  <c r="CB49" i="6"/>
  <c r="CA49" i="6"/>
  <c r="BY49" i="6"/>
  <c r="BX49" i="6"/>
  <c r="BV49" i="6"/>
  <c r="BU49" i="6"/>
  <c r="BS49" i="6"/>
  <c r="BR49" i="6"/>
  <c r="BP49" i="6"/>
  <c r="BO49" i="6"/>
  <c r="BM49" i="6"/>
  <c r="BL49" i="6"/>
  <c r="BJ49" i="6"/>
  <c r="BI49" i="6"/>
  <c r="BG49" i="6"/>
  <c r="BF49" i="6"/>
  <c r="BD49" i="6"/>
  <c r="BC49" i="6"/>
  <c r="BA49" i="6"/>
  <c r="AZ49" i="6"/>
  <c r="AX49" i="6"/>
  <c r="AW49" i="6"/>
  <c r="AU49" i="6"/>
  <c r="AT49" i="6"/>
  <c r="AR49" i="6"/>
  <c r="AQ49" i="6"/>
  <c r="AO49" i="6"/>
  <c r="AN49" i="6"/>
  <c r="AL49" i="6"/>
  <c r="AK49" i="6"/>
  <c r="AI49" i="6"/>
  <c r="AH49" i="6"/>
  <c r="AF49" i="6"/>
  <c r="AE49" i="6"/>
  <c r="AC49" i="6"/>
  <c r="AB49" i="6"/>
  <c r="Z49" i="6"/>
  <c r="Y49" i="6"/>
  <c r="W49" i="6"/>
  <c r="V49" i="6"/>
  <c r="T49" i="6"/>
  <c r="S49" i="6"/>
  <c r="Q49" i="6"/>
  <c r="P49" i="6"/>
  <c r="N49" i="6"/>
  <c r="M49" i="6"/>
  <c r="K49" i="6"/>
  <c r="J49" i="6"/>
  <c r="H49" i="6"/>
  <c r="H48" i="6"/>
  <c r="E48" i="6" s="1"/>
  <c r="G49" i="6"/>
  <c r="G48" i="6"/>
  <c r="D48" i="6"/>
  <c r="EY54" i="6"/>
  <c r="EX54" i="6"/>
  <c r="EV54" i="6"/>
  <c r="EU54" i="6"/>
  <c r="ES54" i="6"/>
  <c r="ER54" i="6"/>
  <c r="EP54" i="6"/>
  <c r="EO54" i="6"/>
  <c r="EM54" i="6"/>
  <c r="EL54" i="6"/>
  <c r="EJ54" i="6"/>
  <c r="EI54" i="6"/>
  <c r="EG54" i="6"/>
  <c r="EF54" i="6"/>
  <c r="ED54" i="6"/>
  <c r="EC54" i="6"/>
  <c r="EA54" i="6"/>
  <c r="DZ54" i="6"/>
  <c r="DX54" i="6"/>
  <c r="DW54" i="6"/>
  <c r="DU54" i="6"/>
  <c r="DT54" i="6"/>
  <c r="DR54" i="6"/>
  <c r="DQ54" i="6"/>
  <c r="DO54" i="6"/>
  <c r="DN54" i="6"/>
  <c r="DL54" i="6"/>
  <c r="DK54" i="6"/>
  <c r="DI54" i="6"/>
  <c r="DH54" i="6"/>
  <c r="DF54" i="6"/>
  <c r="DE54" i="6"/>
  <c r="DC54" i="6"/>
  <c r="DB54" i="6"/>
  <c r="CZ54" i="6"/>
  <c r="CY54" i="6"/>
  <c r="CW54" i="6"/>
  <c r="CV54" i="6"/>
  <c r="CT54" i="6"/>
  <c r="CS54" i="6"/>
  <c r="CQ54" i="6"/>
  <c r="CP54" i="6"/>
  <c r="CN54" i="6"/>
  <c r="CM54" i="6"/>
  <c r="CK54" i="6"/>
  <c r="CJ54" i="6"/>
  <c r="CH54" i="6"/>
  <c r="CG54" i="6"/>
  <c r="CE54" i="6"/>
  <c r="CD54" i="6"/>
  <c r="CB54" i="6"/>
  <c r="CA54" i="6"/>
  <c r="BY54" i="6"/>
  <c r="BX54" i="6"/>
  <c r="BV54" i="6"/>
  <c r="BU54" i="6"/>
  <c r="BS54" i="6"/>
  <c r="BR54" i="6"/>
  <c r="BP54" i="6"/>
  <c r="BO54" i="6"/>
  <c r="BM54" i="6"/>
  <c r="BL54" i="6"/>
  <c r="BJ54" i="6"/>
  <c r="BI54" i="6"/>
  <c r="BG54" i="6"/>
  <c r="BF54" i="6"/>
  <c r="BD54" i="6"/>
  <c r="BC54" i="6"/>
  <c r="BA54" i="6"/>
  <c r="AZ54" i="6"/>
  <c r="AX54" i="6"/>
  <c r="AW54" i="6"/>
  <c r="AU54" i="6"/>
  <c r="AT54" i="6"/>
  <c r="AR54" i="6"/>
  <c r="AQ54" i="6"/>
  <c r="AO54" i="6"/>
  <c r="AN54" i="6"/>
  <c r="AL54" i="6"/>
  <c r="AK54" i="6"/>
  <c r="AI54" i="6"/>
  <c r="AH54" i="6"/>
  <c r="AF54" i="6"/>
  <c r="AE54" i="6"/>
  <c r="AC54" i="6"/>
  <c r="AB54" i="6"/>
  <c r="Z54" i="6"/>
  <c r="Y54" i="6"/>
  <c r="W54" i="6"/>
  <c r="V54" i="6"/>
  <c r="T54" i="6"/>
  <c r="S54" i="6"/>
  <c r="Q54" i="6"/>
  <c r="P54" i="6"/>
  <c r="N54" i="6"/>
  <c r="M54" i="6"/>
  <c r="K54" i="6"/>
  <c r="J54" i="6"/>
  <c r="H54" i="6"/>
  <c r="H52" i="6"/>
  <c r="E52" i="6" s="1"/>
  <c r="G54" i="6"/>
  <c r="G52" i="6"/>
  <c r="D52" i="6" s="1"/>
  <c r="ES59" i="6"/>
  <c r="ER59" i="6"/>
  <c r="EP59" i="6"/>
  <c r="EO59" i="6"/>
  <c r="EM59" i="6"/>
  <c r="EL59" i="6"/>
  <c r="EJ59" i="6"/>
  <c r="EI59" i="6"/>
  <c r="EG59" i="6"/>
  <c r="EF59" i="6"/>
  <c r="ED59" i="6"/>
  <c r="EC59" i="6"/>
  <c r="EA59" i="6"/>
  <c r="DZ59" i="6"/>
  <c r="DX59" i="6"/>
  <c r="DW59" i="6"/>
  <c r="DU59" i="6"/>
  <c r="DT59" i="6"/>
  <c r="DR59" i="6"/>
  <c r="DQ59" i="6"/>
  <c r="DO59" i="6"/>
  <c r="DN59" i="6"/>
  <c r="DL59" i="6"/>
  <c r="DK59" i="6"/>
  <c r="DI59" i="6"/>
  <c r="DH59" i="6"/>
  <c r="DF59" i="6"/>
  <c r="DE59" i="6"/>
  <c r="DC59" i="6"/>
  <c r="DB59" i="6"/>
  <c r="CZ59" i="6"/>
  <c r="CY59" i="6"/>
  <c r="CW59" i="6"/>
  <c r="CV59" i="6"/>
  <c r="CT59" i="6"/>
  <c r="CS59" i="6"/>
  <c r="CQ59" i="6"/>
  <c r="CP59" i="6"/>
  <c r="CN59" i="6"/>
  <c r="CM59" i="6"/>
  <c r="CK59" i="6"/>
  <c r="CJ59" i="6"/>
  <c r="CH59" i="6"/>
  <c r="CG59" i="6"/>
  <c r="CE59" i="6"/>
  <c r="CD59" i="6"/>
  <c r="CB59" i="6"/>
  <c r="CA59" i="6"/>
  <c r="BY59" i="6"/>
  <c r="BX59" i="6"/>
  <c r="BV59" i="6"/>
  <c r="BU59" i="6"/>
  <c r="BS59" i="6"/>
  <c r="BR59" i="6"/>
  <c r="BP59" i="6"/>
  <c r="BO59" i="6"/>
  <c r="BM59" i="6"/>
  <c r="BL59" i="6"/>
  <c r="BJ59" i="6"/>
  <c r="BI59" i="6"/>
  <c r="BG59" i="6"/>
  <c r="BF59" i="6"/>
  <c r="BD59" i="6"/>
  <c r="BC59" i="6"/>
  <c r="BA59" i="6"/>
  <c r="AZ59" i="6"/>
  <c r="AX59" i="6"/>
  <c r="AW59" i="6"/>
  <c r="AU59" i="6"/>
  <c r="AT59" i="6"/>
  <c r="AR59" i="6"/>
  <c r="AQ59" i="6"/>
  <c r="AO59" i="6"/>
  <c r="AN59" i="6"/>
  <c r="AL59" i="6"/>
  <c r="AK59" i="6"/>
  <c r="AI59" i="6"/>
  <c r="AH59" i="6"/>
  <c r="AF59" i="6"/>
  <c r="AE59" i="6"/>
  <c r="AC59" i="6"/>
  <c r="AB59" i="6"/>
  <c r="Z59" i="6"/>
  <c r="Y59" i="6"/>
  <c r="W59" i="6"/>
  <c r="V59" i="6"/>
  <c r="T59" i="6"/>
  <c r="S59" i="6"/>
  <c r="Q59" i="6"/>
  <c r="P59" i="6"/>
  <c r="N59" i="6"/>
  <c r="M59" i="6"/>
  <c r="K59" i="6"/>
  <c r="J59" i="6"/>
  <c r="H59" i="6"/>
  <c r="G59" i="6"/>
  <c r="D59" i="6" s="1"/>
  <c r="EY59" i="6"/>
  <c r="EX59" i="6"/>
  <c r="EV59" i="6"/>
  <c r="EV58" i="6"/>
  <c r="EU59" i="6"/>
  <c r="EU58" i="6"/>
  <c r="E58" i="6"/>
  <c r="D58" i="6"/>
  <c r="DV158" i="5"/>
  <c r="V354" i="5"/>
  <c r="U354" i="5"/>
  <c r="D29" i="6" l="1"/>
  <c r="E29" i="6"/>
  <c r="D33" i="6"/>
  <c r="E49" i="6"/>
  <c r="D49" i="6"/>
  <c r="E54" i="6"/>
  <c r="D54" i="6"/>
  <c r="E59" i="6"/>
  <c r="DT110" i="5"/>
  <c r="DQ110" i="5"/>
  <c r="DN110" i="5"/>
  <c r="DN108" i="5" s="1"/>
  <c r="DK110" i="5"/>
  <c r="DK108" i="5" s="1"/>
  <c r="DH110" i="5"/>
  <c r="DE110" i="5"/>
  <c r="DB110" i="5"/>
  <c r="CY110" i="5"/>
  <c r="CY108" i="5" s="1"/>
  <c r="CV110" i="5"/>
  <c r="CS110" i="5"/>
  <c r="CP110" i="5"/>
  <c r="CM110" i="5"/>
  <c r="CJ110" i="5"/>
  <c r="CG110" i="5"/>
  <c r="CD110" i="5"/>
  <c r="CD108" i="5" s="1"/>
  <c r="CA110" i="5"/>
  <c r="BX110" i="5"/>
  <c r="BU110" i="5"/>
  <c r="BR110" i="5"/>
  <c r="BR108" i="5" s="1"/>
  <c r="BO110" i="5"/>
  <c r="BL110" i="5"/>
  <c r="BI110" i="5"/>
  <c r="BF110" i="5"/>
  <c r="BC110" i="5"/>
  <c r="BC108" i="5" s="1"/>
  <c r="AZ110" i="5"/>
  <c r="AW110" i="5"/>
  <c r="AW108" i="5" s="1"/>
  <c r="AT110" i="5"/>
  <c r="AQ110" i="5"/>
  <c r="AQ108" i="5" s="1"/>
  <c r="AN110" i="5"/>
  <c r="AK110" i="5"/>
  <c r="AH110" i="5"/>
  <c r="AH108" i="5" s="1"/>
  <c r="AE110" i="5"/>
  <c r="AB110" i="5"/>
  <c r="Y110" i="5"/>
  <c r="V110" i="5"/>
  <c r="DS110" i="5"/>
  <c r="DP110" i="5"/>
  <c r="DP108" i="5" s="1"/>
  <c r="DM110" i="5"/>
  <c r="DJ110" i="5"/>
  <c r="DG110" i="5"/>
  <c r="DG108" i="5" s="1"/>
  <c r="DD110" i="5"/>
  <c r="DA110" i="5"/>
  <c r="CX110" i="5"/>
  <c r="CU110" i="5"/>
  <c r="CR110" i="5"/>
  <c r="CR108" i="5" s="1"/>
  <c r="CO110" i="5"/>
  <c r="CL110" i="5"/>
  <c r="CI110" i="5"/>
  <c r="CI108" i="5" s="1"/>
  <c r="CF110" i="5"/>
  <c r="CF108" i="5" s="1"/>
  <c r="CC110" i="5"/>
  <c r="CC108" i="5" s="1"/>
  <c r="BZ110" i="5"/>
  <c r="BW110" i="5"/>
  <c r="BW108" i="5" s="1"/>
  <c r="BT110" i="5"/>
  <c r="BT108" i="5" s="1"/>
  <c r="BQ110" i="5"/>
  <c r="BN110" i="5"/>
  <c r="BK110" i="5"/>
  <c r="BK108" i="5" s="1"/>
  <c r="BH110" i="5"/>
  <c r="BH108" i="5" s="1"/>
  <c r="BE110" i="5"/>
  <c r="BB110" i="5"/>
  <c r="AY110" i="5"/>
  <c r="AV110" i="5"/>
  <c r="AV108" i="5" s="1"/>
  <c r="AS110" i="5"/>
  <c r="AS108" i="5" s="1"/>
  <c r="AP110" i="5"/>
  <c r="AM110" i="5"/>
  <c r="AM108" i="5" s="1"/>
  <c r="AJ110" i="5"/>
  <c r="AG110" i="5"/>
  <c r="AD110" i="5"/>
  <c r="AA110" i="5"/>
  <c r="AA108" i="5" s="1"/>
  <c r="X110" i="5"/>
  <c r="U110" i="5"/>
  <c r="DT109" i="5"/>
  <c r="DQ109" i="5"/>
  <c r="DN109" i="5"/>
  <c r="DK109" i="5"/>
  <c r="DH109" i="5"/>
  <c r="DE109" i="5"/>
  <c r="DE108" i="5" s="1"/>
  <c r="DB109" i="5"/>
  <c r="CY109" i="5"/>
  <c r="CV109" i="5"/>
  <c r="CS109" i="5"/>
  <c r="CS108" i="5" s="1"/>
  <c r="CP109" i="5"/>
  <c r="CP108" i="5" s="1"/>
  <c r="CM109" i="5"/>
  <c r="CJ109" i="5"/>
  <c r="CG109" i="5"/>
  <c r="CD109" i="5"/>
  <c r="CA109" i="5"/>
  <c r="BX109" i="5"/>
  <c r="BX108" i="5" s="1"/>
  <c r="BU109" i="5"/>
  <c r="BU108" i="5" s="1"/>
  <c r="BR109" i="5"/>
  <c r="BO109" i="5"/>
  <c r="BL109" i="5"/>
  <c r="BL108" i="5" s="1"/>
  <c r="BI109" i="5"/>
  <c r="BI108" i="5" s="1"/>
  <c r="BF109" i="5"/>
  <c r="BC109" i="5"/>
  <c r="AZ109" i="5"/>
  <c r="AW109" i="5"/>
  <c r="AT109" i="5"/>
  <c r="AQ109" i="5"/>
  <c r="AN109" i="5"/>
  <c r="AK109" i="5"/>
  <c r="AK108" i="5" s="1"/>
  <c r="AH109" i="5"/>
  <c r="AE109" i="5"/>
  <c r="AB109" i="5"/>
  <c r="Y109" i="5"/>
  <c r="Y108" i="5" s="1"/>
  <c r="V109" i="5"/>
  <c r="DS109" i="5"/>
  <c r="DP109" i="5"/>
  <c r="DM109" i="5"/>
  <c r="DJ109" i="5"/>
  <c r="DG109" i="5"/>
  <c r="DD109" i="5"/>
  <c r="DA109" i="5"/>
  <c r="DA108" i="5" s="1"/>
  <c r="CX109" i="5"/>
  <c r="CU109" i="5"/>
  <c r="CR109" i="5"/>
  <c r="CO109" i="5"/>
  <c r="CL109" i="5"/>
  <c r="CI109" i="5"/>
  <c r="CF109" i="5"/>
  <c r="CC109" i="5"/>
  <c r="BZ109" i="5"/>
  <c r="BW109" i="5"/>
  <c r="BT109" i="5"/>
  <c r="BQ109" i="5"/>
  <c r="BN109" i="5"/>
  <c r="BK109" i="5"/>
  <c r="BH109" i="5"/>
  <c r="BE109" i="5"/>
  <c r="BB109" i="5"/>
  <c r="AY109" i="5"/>
  <c r="AV109" i="5"/>
  <c r="AS109" i="5"/>
  <c r="AP109" i="5"/>
  <c r="AM109" i="5"/>
  <c r="AJ109" i="5"/>
  <c r="AJ108" i="5" s="1"/>
  <c r="AG109" i="5"/>
  <c r="AG108" i="5" s="1"/>
  <c r="AD109" i="5"/>
  <c r="AA109" i="5"/>
  <c r="X109" i="5"/>
  <c r="U109" i="5"/>
  <c r="S110" i="5"/>
  <c r="R110" i="5"/>
  <c r="S109" i="5"/>
  <c r="R109" i="5"/>
  <c r="R108" i="5" s="1"/>
  <c r="DJ108" i="5"/>
  <c r="CU108" i="5"/>
  <c r="CL108" i="5"/>
  <c r="AP108" i="5"/>
  <c r="DT245" i="5"/>
  <c r="DS245" i="5"/>
  <c r="DQ245" i="5"/>
  <c r="DP245" i="5"/>
  <c r="DN245" i="5"/>
  <c r="DM245" i="5"/>
  <c r="DK245" i="5"/>
  <c r="DJ245" i="5"/>
  <c r="DH245" i="5"/>
  <c r="DG245" i="5"/>
  <c r="DE245" i="5"/>
  <c r="DD245" i="5"/>
  <c r="DB245" i="5"/>
  <c r="DA245" i="5"/>
  <c r="CY245" i="5"/>
  <c r="CX245" i="5"/>
  <c r="CV245" i="5"/>
  <c r="CU245" i="5"/>
  <c r="CS245" i="5"/>
  <c r="CR245" i="5"/>
  <c r="CP245" i="5"/>
  <c r="CO245" i="5"/>
  <c r="CM245" i="5"/>
  <c r="CL245" i="5"/>
  <c r="CJ245" i="5"/>
  <c r="CI245" i="5"/>
  <c r="CG245" i="5"/>
  <c r="CF245" i="5"/>
  <c r="CD245" i="5"/>
  <c r="CC245" i="5"/>
  <c r="CA245" i="5"/>
  <c r="BZ245" i="5"/>
  <c r="BX245" i="5"/>
  <c r="BW245" i="5"/>
  <c r="BU245" i="5"/>
  <c r="BT245" i="5"/>
  <c r="BR245" i="5"/>
  <c r="BQ245" i="5"/>
  <c r="BO245" i="5"/>
  <c r="BN245" i="5"/>
  <c r="BL245" i="5"/>
  <c r="BK245" i="5"/>
  <c r="BI245" i="5"/>
  <c r="BH245" i="5"/>
  <c r="BF245" i="5"/>
  <c r="BE245" i="5"/>
  <c r="BC245" i="5"/>
  <c r="BB245" i="5"/>
  <c r="AZ245" i="5"/>
  <c r="AY245" i="5"/>
  <c r="AW245" i="5"/>
  <c r="AV245" i="5"/>
  <c r="AT245" i="5"/>
  <c r="AS245" i="5"/>
  <c r="AQ245" i="5"/>
  <c r="AP245" i="5"/>
  <c r="AN245" i="5"/>
  <c r="AM245" i="5"/>
  <c r="AK245" i="5"/>
  <c r="AJ245" i="5"/>
  <c r="AH245" i="5"/>
  <c r="AG245" i="5"/>
  <c r="AE245" i="5"/>
  <c r="AD245" i="5"/>
  <c r="AB245" i="5"/>
  <c r="AA245" i="5"/>
  <c r="Y245" i="5"/>
  <c r="X245" i="5"/>
  <c r="V245" i="5"/>
  <c r="U245" i="5"/>
  <c r="DT240" i="5"/>
  <c r="DS240" i="5"/>
  <c r="DQ240" i="5"/>
  <c r="DP240" i="5"/>
  <c r="DN240" i="5"/>
  <c r="DM240" i="5"/>
  <c r="DK240" i="5"/>
  <c r="DJ240" i="5"/>
  <c r="DH240" i="5"/>
  <c r="DG240" i="5"/>
  <c r="DE240" i="5"/>
  <c r="DD240" i="5"/>
  <c r="DB240" i="5"/>
  <c r="DA240" i="5"/>
  <c r="CY240" i="5"/>
  <c r="CX240" i="5"/>
  <c r="CV240" i="5"/>
  <c r="CU240" i="5"/>
  <c r="CS240" i="5"/>
  <c r="CR240" i="5"/>
  <c r="CP240" i="5"/>
  <c r="CO240" i="5"/>
  <c r="CM240" i="5"/>
  <c r="CL240" i="5"/>
  <c r="CJ240" i="5"/>
  <c r="CI240" i="5"/>
  <c r="CG240" i="5"/>
  <c r="CF240" i="5"/>
  <c r="CD240" i="5"/>
  <c r="CC240" i="5"/>
  <c r="CA240" i="5"/>
  <c r="BZ240" i="5"/>
  <c r="BX240" i="5"/>
  <c r="BW240" i="5"/>
  <c r="BU240" i="5"/>
  <c r="BT240" i="5"/>
  <c r="BR240" i="5"/>
  <c r="BQ240" i="5"/>
  <c r="BO240" i="5"/>
  <c r="BN240" i="5"/>
  <c r="BL240" i="5"/>
  <c r="BK240" i="5"/>
  <c r="BI240" i="5"/>
  <c r="BH240" i="5"/>
  <c r="BF240" i="5"/>
  <c r="BE240" i="5"/>
  <c r="BC240" i="5"/>
  <c r="BB240" i="5"/>
  <c r="AZ240" i="5"/>
  <c r="AY240" i="5"/>
  <c r="AW240" i="5"/>
  <c r="AV240" i="5"/>
  <c r="AT240" i="5"/>
  <c r="AS240" i="5"/>
  <c r="AQ240" i="5"/>
  <c r="AP240" i="5"/>
  <c r="AN240" i="5"/>
  <c r="AM240" i="5"/>
  <c r="AK240" i="5"/>
  <c r="AJ240" i="5"/>
  <c r="AH240" i="5"/>
  <c r="AG240" i="5"/>
  <c r="AE240" i="5"/>
  <c r="AD240" i="5"/>
  <c r="AB240" i="5"/>
  <c r="AA240" i="5"/>
  <c r="Y240" i="5"/>
  <c r="X240" i="5"/>
  <c r="V240" i="5"/>
  <c r="U240" i="5"/>
  <c r="DT234" i="5"/>
  <c r="DS234" i="5"/>
  <c r="DQ234" i="5"/>
  <c r="DP234" i="5"/>
  <c r="DN234" i="5"/>
  <c r="DM234" i="5"/>
  <c r="DK234" i="5"/>
  <c r="DJ234" i="5"/>
  <c r="DH234" i="5"/>
  <c r="DG234" i="5"/>
  <c r="DE234" i="5"/>
  <c r="DD234" i="5"/>
  <c r="DB234" i="5"/>
  <c r="DA234" i="5"/>
  <c r="CY234" i="5"/>
  <c r="CX234" i="5"/>
  <c r="CV234" i="5"/>
  <c r="CU234" i="5"/>
  <c r="CS234" i="5"/>
  <c r="CR234" i="5"/>
  <c r="CP234" i="5"/>
  <c r="CO234" i="5"/>
  <c r="CM234" i="5"/>
  <c r="CL234" i="5"/>
  <c r="CJ234" i="5"/>
  <c r="CI234" i="5"/>
  <c r="CG234" i="5"/>
  <c r="CF234" i="5"/>
  <c r="CD234" i="5"/>
  <c r="CC234" i="5"/>
  <c r="CA234" i="5"/>
  <c r="BZ234" i="5"/>
  <c r="BX234" i="5"/>
  <c r="BW234" i="5"/>
  <c r="BU234" i="5"/>
  <c r="BT234" i="5"/>
  <c r="BR234" i="5"/>
  <c r="BQ234" i="5"/>
  <c r="BO234" i="5"/>
  <c r="BN234" i="5"/>
  <c r="BL234" i="5"/>
  <c r="BK234" i="5"/>
  <c r="BI234" i="5"/>
  <c r="BH234" i="5"/>
  <c r="BF234" i="5"/>
  <c r="BE234" i="5"/>
  <c r="BC234" i="5"/>
  <c r="BB234" i="5"/>
  <c r="AZ234" i="5"/>
  <c r="AY234" i="5"/>
  <c r="AW234" i="5"/>
  <c r="AV234" i="5"/>
  <c r="AT234" i="5"/>
  <c r="AS234" i="5"/>
  <c r="AQ234" i="5"/>
  <c r="AP234" i="5"/>
  <c r="AN234" i="5"/>
  <c r="AM234" i="5"/>
  <c r="AK234" i="5"/>
  <c r="AJ234" i="5"/>
  <c r="AH234" i="5"/>
  <c r="AG234" i="5"/>
  <c r="AE234" i="5"/>
  <c r="AD234" i="5"/>
  <c r="AB234" i="5"/>
  <c r="AA234" i="5"/>
  <c r="Y234" i="5"/>
  <c r="X234" i="5"/>
  <c r="V234" i="5"/>
  <c r="U234" i="5"/>
  <c r="DT229" i="5"/>
  <c r="DS229" i="5"/>
  <c r="DQ229" i="5"/>
  <c r="DP229" i="5"/>
  <c r="DN229" i="5"/>
  <c r="DM229" i="5"/>
  <c r="DK229" i="5"/>
  <c r="DJ229" i="5"/>
  <c r="DH229" i="5"/>
  <c r="DG229" i="5"/>
  <c r="DE229" i="5"/>
  <c r="DD229" i="5"/>
  <c r="DB229" i="5"/>
  <c r="DA229" i="5"/>
  <c r="CY229" i="5"/>
  <c r="CX229" i="5"/>
  <c r="CV229" i="5"/>
  <c r="CU229" i="5"/>
  <c r="CS229" i="5"/>
  <c r="CR229" i="5"/>
  <c r="CP229" i="5"/>
  <c r="CO229" i="5"/>
  <c r="CM229" i="5"/>
  <c r="CL229" i="5"/>
  <c r="CJ229" i="5"/>
  <c r="CI229" i="5"/>
  <c r="CG229" i="5"/>
  <c r="CF229" i="5"/>
  <c r="CD229" i="5"/>
  <c r="CC229" i="5"/>
  <c r="CA229" i="5"/>
  <c r="BZ229" i="5"/>
  <c r="BX229" i="5"/>
  <c r="BW229" i="5"/>
  <c r="BU229" i="5"/>
  <c r="BT229" i="5"/>
  <c r="BR229" i="5"/>
  <c r="BQ229" i="5"/>
  <c r="BO229" i="5"/>
  <c r="BN229" i="5"/>
  <c r="BL229" i="5"/>
  <c r="BK229" i="5"/>
  <c r="BI229" i="5"/>
  <c r="BH229" i="5"/>
  <c r="BF229" i="5"/>
  <c r="BE229" i="5"/>
  <c r="BC229" i="5"/>
  <c r="BB229" i="5"/>
  <c r="AZ229" i="5"/>
  <c r="AY229" i="5"/>
  <c r="AW229" i="5"/>
  <c r="AV229" i="5"/>
  <c r="AT229" i="5"/>
  <c r="AS229" i="5"/>
  <c r="AQ229" i="5"/>
  <c r="AP229" i="5"/>
  <c r="AN229" i="5"/>
  <c r="AM229" i="5"/>
  <c r="AK229" i="5"/>
  <c r="AJ229" i="5"/>
  <c r="AH229" i="5"/>
  <c r="AG229" i="5"/>
  <c r="AE229" i="5"/>
  <c r="AD229" i="5"/>
  <c r="AB229" i="5"/>
  <c r="AA229" i="5"/>
  <c r="Y229" i="5"/>
  <c r="X229" i="5"/>
  <c r="V229" i="5"/>
  <c r="U229" i="5"/>
  <c r="DV247" i="5"/>
  <c r="DV246" i="5"/>
  <c r="DV242" i="5"/>
  <c r="DV241" i="5"/>
  <c r="DV236" i="5"/>
  <c r="DV235" i="5"/>
  <c r="DV231" i="5"/>
  <c r="DV230" i="5"/>
  <c r="DV226" i="5"/>
  <c r="DV225" i="5"/>
  <c r="DV221" i="5"/>
  <c r="DV220" i="5"/>
  <c r="DT219" i="5"/>
  <c r="DS219" i="5"/>
  <c r="DQ219" i="5"/>
  <c r="DP219" i="5"/>
  <c r="DN219" i="5"/>
  <c r="DM219" i="5"/>
  <c r="DK219" i="5"/>
  <c r="DJ219" i="5"/>
  <c r="DH219" i="5"/>
  <c r="DG219" i="5"/>
  <c r="DE219" i="5"/>
  <c r="DD219" i="5"/>
  <c r="DB219" i="5"/>
  <c r="DA219" i="5"/>
  <c r="CY219" i="5"/>
  <c r="CX219" i="5"/>
  <c r="CV219" i="5"/>
  <c r="CU219" i="5"/>
  <c r="CS219" i="5"/>
  <c r="CR219" i="5"/>
  <c r="CP219" i="5"/>
  <c r="CO219" i="5"/>
  <c r="CM219" i="5"/>
  <c r="CL219" i="5"/>
  <c r="CJ219" i="5"/>
  <c r="CI219" i="5"/>
  <c r="CG219" i="5"/>
  <c r="CF219" i="5"/>
  <c r="CD219" i="5"/>
  <c r="CC219" i="5"/>
  <c r="CA219" i="5"/>
  <c r="BZ219" i="5"/>
  <c r="BX219" i="5"/>
  <c r="BW219" i="5"/>
  <c r="BU219" i="5"/>
  <c r="BT219" i="5"/>
  <c r="BR219" i="5"/>
  <c r="BQ219" i="5"/>
  <c r="BO219" i="5"/>
  <c r="BN219" i="5"/>
  <c r="BL219" i="5"/>
  <c r="BK219" i="5"/>
  <c r="BI219" i="5"/>
  <c r="BH219" i="5"/>
  <c r="BF219" i="5"/>
  <c r="BE219" i="5"/>
  <c r="BC219" i="5"/>
  <c r="BB219" i="5"/>
  <c r="AZ219" i="5"/>
  <c r="AY219" i="5"/>
  <c r="AW219" i="5"/>
  <c r="AV219" i="5"/>
  <c r="AT219" i="5"/>
  <c r="AS219" i="5"/>
  <c r="AQ219" i="5"/>
  <c r="AP219" i="5"/>
  <c r="AN219" i="5"/>
  <c r="AM219" i="5"/>
  <c r="AK219" i="5"/>
  <c r="AJ219" i="5"/>
  <c r="AH219" i="5"/>
  <c r="AG219" i="5"/>
  <c r="AE219" i="5"/>
  <c r="AD219" i="5"/>
  <c r="AB219" i="5"/>
  <c r="AA219" i="5"/>
  <c r="Y219" i="5"/>
  <c r="X219" i="5"/>
  <c r="V219" i="5"/>
  <c r="U219" i="5"/>
  <c r="DV216" i="5"/>
  <c r="DV215" i="5"/>
  <c r="DT214" i="5"/>
  <c r="DS214" i="5"/>
  <c r="DQ214" i="5"/>
  <c r="DP214" i="5"/>
  <c r="DN214" i="5"/>
  <c r="DM214" i="5"/>
  <c r="DK214" i="5"/>
  <c r="DJ214" i="5"/>
  <c r="DH214" i="5"/>
  <c r="DG214" i="5"/>
  <c r="DE214" i="5"/>
  <c r="DD214" i="5"/>
  <c r="DB214" i="5"/>
  <c r="DA214" i="5"/>
  <c r="CY214" i="5"/>
  <c r="CX214" i="5"/>
  <c r="CV214" i="5"/>
  <c r="CU214" i="5"/>
  <c r="CS214" i="5"/>
  <c r="CR214" i="5"/>
  <c r="CP214" i="5"/>
  <c r="CO214" i="5"/>
  <c r="CM214" i="5"/>
  <c r="CL214" i="5"/>
  <c r="CJ214" i="5"/>
  <c r="CI214" i="5"/>
  <c r="CG214" i="5"/>
  <c r="CF214" i="5"/>
  <c r="CD214" i="5"/>
  <c r="CC214" i="5"/>
  <c r="CA214" i="5"/>
  <c r="BZ214" i="5"/>
  <c r="BX214" i="5"/>
  <c r="BW214" i="5"/>
  <c r="BU214" i="5"/>
  <c r="BT214" i="5"/>
  <c r="BR214" i="5"/>
  <c r="BQ214" i="5"/>
  <c r="BO214" i="5"/>
  <c r="BN214" i="5"/>
  <c r="BL214" i="5"/>
  <c r="BK214" i="5"/>
  <c r="BI214" i="5"/>
  <c r="BH214" i="5"/>
  <c r="BF214" i="5"/>
  <c r="BE214" i="5"/>
  <c r="BC214" i="5"/>
  <c r="BB214" i="5"/>
  <c r="AZ214" i="5"/>
  <c r="AY214" i="5"/>
  <c r="AW214" i="5"/>
  <c r="AV214" i="5"/>
  <c r="AT214" i="5"/>
  <c r="AS214" i="5"/>
  <c r="AQ214" i="5"/>
  <c r="AP214" i="5"/>
  <c r="AN214" i="5"/>
  <c r="AM214" i="5"/>
  <c r="AK214" i="5"/>
  <c r="AJ214" i="5"/>
  <c r="AH214" i="5"/>
  <c r="AG214" i="5"/>
  <c r="AE214" i="5"/>
  <c r="AD214" i="5"/>
  <c r="AB214" i="5"/>
  <c r="AA214" i="5"/>
  <c r="Y214" i="5"/>
  <c r="X214" i="5"/>
  <c r="V214" i="5"/>
  <c r="U214" i="5"/>
  <c r="DV210" i="5"/>
  <c r="DV209" i="5"/>
  <c r="DT208" i="5"/>
  <c r="DS208" i="5"/>
  <c r="DQ208" i="5"/>
  <c r="DP208" i="5"/>
  <c r="DN208" i="5"/>
  <c r="DM208" i="5"/>
  <c r="DK208" i="5"/>
  <c r="DJ208" i="5"/>
  <c r="DH208" i="5"/>
  <c r="DG208" i="5"/>
  <c r="DE208" i="5"/>
  <c r="DD208" i="5"/>
  <c r="DB208" i="5"/>
  <c r="DA208" i="5"/>
  <c r="CY208" i="5"/>
  <c r="CX208" i="5"/>
  <c r="CV208" i="5"/>
  <c r="CU208" i="5"/>
  <c r="CS208" i="5"/>
  <c r="CR208" i="5"/>
  <c r="CP208" i="5"/>
  <c r="CO208" i="5"/>
  <c r="CM208" i="5"/>
  <c r="CL208" i="5"/>
  <c r="CJ208" i="5"/>
  <c r="CI208" i="5"/>
  <c r="CG208" i="5"/>
  <c r="CF208" i="5"/>
  <c r="CD208" i="5"/>
  <c r="CC208" i="5"/>
  <c r="CA208" i="5"/>
  <c r="BZ208" i="5"/>
  <c r="BX208" i="5"/>
  <c r="BW208" i="5"/>
  <c r="BU208" i="5"/>
  <c r="BT208" i="5"/>
  <c r="BR208" i="5"/>
  <c r="BQ208" i="5"/>
  <c r="BO208" i="5"/>
  <c r="BN208" i="5"/>
  <c r="BL208" i="5"/>
  <c r="BK208" i="5"/>
  <c r="BI208" i="5"/>
  <c r="BH208" i="5"/>
  <c r="BF208" i="5"/>
  <c r="BE208" i="5"/>
  <c r="BC208" i="5"/>
  <c r="BB208" i="5"/>
  <c r="AZ208" i="5"/>
  <c r="AY208" i="5"/>
  <c r="AW208" i="5"/>
  <c r="AV208" i="5"/>
  <c r="AT208" i="5"/>
  <c r="AS208" i="5"/>
  <c r="AQ208" i="5"/>
  <c r="AP208" i="5"/>
  <c r="AN208" i="5"/>
  <c r="AM208" i="5"/>
  <c r="AK208" i="5"/>
  <c r="AJ208" i="5"/>
  <c r="AH208" i="5"/>
  <c r="AG208" i="5"/>
  <c r="AE208" i="5"/>
  <c r="AD208" i="5"/>
  <c r="AB208" i="5"/>
  <c r="AA208" i="5"/>
  <c r="Y208" i="5"/>
  <c r="X208" i="5"/>
  <c r="V208" i="5"/>
  <c r="U208" i="5"/>
  <c r="DV108" i="5"/>
  <c r="DS108" i="5"/>
  <c r="DM108" i="5"/>
  <c r="DH108" i="5"/>
  <c r="DD108" i="5"/>
  <c r="CV108" i="5"/>
  <c r="CM108" i="5"/>
  <c r="BE108" i="5"/>
  <c r="AT108" i="5"/>
  <c r="DV78" i="5"/>
  <c r="DV77" i="5"/>
  <c r="DT76" i="5"/>
  <c r="DS76" i="5"/>
  <c r="DQ76" i="5"/>
  <c r="DP76" i="5"/>
  <c r="DN76" i="5"/>
  <c r="DM76" i="5"/>
  <c r="DK76" i="5"/>
  <c r="DJ76" i="5"/>
  <c r="DH76" i="5"/>
  <c r="DG76" i="5"/>
  <c r="DE76" i="5"/>
  <c r="DD76" i="5"/>
  <c r="DB76" i="5"/>
  <c r="DA76" i="5"/>
  <c r="CY76" i="5"/>
  <c r="CX76" i="5"/>
  <c r="CV76" i="5"/>
  <c r="CU76" i="5"/>
  <c r="CS76" i="5"/>
  <c r="CR76" i="5"/>
  <c r="CP76" i="5"/>
  <c r="CO76" i="5"/>
  <c r="CM76" i="5"/>
  <c r="CL76" i="5"/>
  <c r="CJ76" i="5"/>
  <c r="CI76" i="5"/>
  <c r="CG76" i="5"/>
  <c r="CF76" i="5"/>
  <c r="CD76" i="5"/>
  <c r="CC76" i="5"/>
  <c r="CA76" i="5"/>
  <c r="BZ76" i="5"/>
  <c r="BX76" i="5"/>
  <c r="BW76" i="5"/>
  <c r="BU76" i="5"/>
  <c r="BT76" i="5"/>
  <c r="BR76" i="5"/>
  <c r="BQ76" i="5"/>
  <c r="BO76" i="5"/>
  <c r="BN76" i="5"/>
  <c r="BL76" i="5"/>
  <c r="BK76" i="5"/>
  <c r="BI76" i="5"/>
  <c r="BH76" i="5"/>
  <c r="BF76" i="5"/>
  <c r="BE76" i="5"/>
  <c r="BC76" i="5"/>
  <c r="BB76" i="5"/>
  <c r="AZ76" i="5"/>
  <c r="AY76" i="5"/>
  <c r="AW76" i="5"/>
  <c r="AV76" i="5"/>
  <c r="AT76" i="5"/>
  <c r="AS76" i="5"/>
  <c r="AQ76" i="5"/>
  <c r="AP76" i="5"/>
  <c r="AN76" i="5"/>
  <c r="AM76" i="5"/>
  <c r="AK76" i="5"/>
  <c r="AJ76" i="5"/>
  <c r="AH76" i="5"/>
  <c r="AG76" i="5"/>
  <c r="AE76" i="5"/>
  <c r="AD76" i="5"/>
  <c r="AB76" i="5"/>
  <c r="AA76" i="5"/>
  <c r="Y76" i="5"/>
  <c r="X76" i="5"/>
  <c r="V76" i="5"/>
  <c r="U76" i="5"/>
  <c r="DV72" i="5"/>
  <c r="DV71" i="5"/>
  <c r="DT70" i="5"/>
  <c r="DS70" i="5"/>
  <c r="DQ70" i="5"/>
  <c r="DP70" i="5"/>
  <c r="DN70" i="5"/>
  <c r="DM70" i="5"/>
  <c r="DK70" i="5"/>
  <c r="DJ70" i="5"/>
  <c r="DH70" i="5"/>
  <c r="DG70" i="5"/>
  <c r="DE70" i="5"/>
  <c r="DD70" i="5"/>
  <c r="DB70" i="5"/>
  <c r="DA70" i="5"/>
  <c r="CY70" i="5"/>
  <c r="CX70" i="5"/>
  <c r="CV70" i="5"/>
  <c r="CU70" i="5"/>
  <c r="CS70" i="5"/>
  <c r="CR70" i="5"/>
  <c r="CP70" i="5"/>
  <c r="CO70" i="5"/>
  <c r="CM70" i="5"/>
  <c r="CL70" i="5"/>
  <c r="CJ70" i="5"/>
  <c r="CI70" i="5"/>
  <c r="CG70" i="5"/>
  <c r="CF70" i="5"/>
  <c r="CD70" i="5"/>
  <c r="CC70" i="5"/>
  <c r="CA70" i="5"/>
  <c r="BZ70" i="5"/>
  <c r="BX70" i="5"/>
  <c r="BW70" i="5"/>
  <c r="BU70" i="5"/>
  <c r="BT70" i="5"/>
  <c r="BR70" i="5"/>
  <c r="BQ70" i="5"/>
  <c r="BO70" i="5"/>
  <c r="BN70" i="5"/>
  <c r="BL70" i="5"/>
  <c r="BK70" i="5"/>
  <c r="BI70" i="5"/>
  <c r="BH70" i="5"/>
  <c r="BF70" i="5"/>
  <c r="BE70" i="5"/>
  <c r="BC70" i="5"/>
  <c r="BB70" i="5"/>
  <c r="AZ70" i="5"/>
  <c r="AY70" i="5"/>
  <c r="AW70" i="5"/>
  <c r="AV70" i="5"/>
  <c r="AT70" i="5"/>
  <c r="AS70" i="5"/>
  <c r="AQ70" i="5"/>
  <c r="AP70" i="5"/>
  <c r="AN70" i="5"/>
  <c r="AM70" i="5"/>
  <c r="AK70" i="5"/>
  <c r="AJ70" i="5"/>
  <c r="AH70" i="5"/>
  <c r="AG70" i="5"/>
  <c r="AE70" i="5"/>
  <c r="AD70" i="5"/>
  <c r="AB70" i="5"/>
  <c r="AA70" i="5"/>
  <c r="Y70" i="5"/>
  <c r="X70" i="5"/>
  <c r="V70" i="5"/>
  <c r="U70" i="5"/>
  <c r="S245" i="5"/>
  <c r="R245" i="5"/>
  <c r="S240" i="5"/>
  <c r="R240" i="5"/>
  <c r="S234" i="5"/>
  <c r="R234" i="5"/>
  <c r="S229" i="5"/>
  <c r="R229" i="5"/>
  <c r="S219" i="5"/>
  <c r="R219" i="5"/>
  <c r="S214" i="5"/>
  <c r="R214" i="5"/>
  <c r="S208" i="5"/>
  <c r="R208" i="5"/>
  <c r="S76" i="5"/>
  <c r="R76" i="5"/>
  <c r="S70" i="5"/>
  <c r="R70" i="5"/>
  <c r="X108" i="5" l="1"/>
  <c r="AB108" i="5"/>
  <c r="BO108" i="5"/>
  <c r="BN108" i="5"/>
  <c r="DB108" i="5"/>
  <c r="AN108" i="5"/>
  <c r="CG108" i="5"/>
  <c r="DQ108" i="5"/>
  <c r="AZ108" i="5"/>
  <c r="CJ108" i="5"/>
  <c r="V108" i="5"/>
  <c r="BF108" i="5"/>
  <c r="AY108" i="5"/>
  <c r="U108" i="5"/>
  <c r="BQ108" i="5"/>
  <c r="CO108" i="5"/>
  <c r="DT108" i="5"/>
  <c r="S108" i="5"/>
  <c r="AE108" i="5"/>
  <c r="CA108" i="5"/>
  <c r="AD108" i="5"/>
  <c r="BB108" i="5"/>
  <c r="BZ108" i="5"/>
  <c r="CX108" i="5"/>
  <c r="DV214" i="5"/>
  <c r="DV76" i="5"/>
  <c r="DT173" i="5"/>
  <c r="DS173" i="5"/>
  <c r="DQ173" i="5"/>
  <c r="DP173" i="5"/>
  <c r="DN173" i="5"/>
  <c r="DM173" i="5"/>
  <c r="DK173" i="5"/>
  <c r="DJ173" i="5"/>
  <c r="DH173" i="5"/>
  <c r="DG173" i="5"/>
  <c r="DE173" i="5"/>
  <c r="DD173" i="5"/>
  <c r="DB173" i="5"/>
  <c r="DA173" i="5"/>
  <c r="CY173" i="5"/>
  <c r="CX173" i="5"/>
  <c r="CV173" i="5"/>
  <c r="CU173" i="5"/>
  <c r="CS173" i="5"/>
  <c r="CR173" i="5"/>
  <c r="CP173" i="5"/>
  <c r="CO173" i="5"/>
  <c r="CM173" i="5"/>
  <c r="CL173" i="5"/>
  <c r="CJ173" i="5"/>
  <c r="CI173" i="5"/>
  <c r="CG173" i="5"/>
  <c r="CF173" i="5"/>
  <c r="CD173" i="5"/>
  <c r="CC173" i="5"/>
  <c r="CA173" i="5"/>
  <c r="BZ173" i="5"/>
  <c r="BX173" i="5"/>
  <c r="BW173" i="5"/>
  <c r="BU173" i="5"/>
  <c r="BT173" i="5"/>
  <c r="BR173" i="5"/>
  <c r="BQ173" i="5"/>
  <c r="BO173" i="5"/>
  <c r="BN173" i="5"/>
  <c r="BL173" i="5"/>
  <c r="BK173" i="5"/>
  <c r="BI173" i="5"/>
  <c r="BH173" i="5"/>
  <c r="BF173" i="5"/>
  <c r="BE173" i="5"/>
  <c r="BC173" i="5"/>
  <c r="BB173" i="5"/>
  <c r="AZ173" i="5"/>
  <c r="AY173" i="5"/>
  <c r="AW173" i="5"/>
  <c r="AV173" i="5"/>
  <c r="AT173" i="5"/>
  <c r="AS173" i="5"/>
  <c r="AQ173" i="5"/>
  <c r="AP173" i="5"/>
  <c r="AN173" i="5"/>
  <c r="AM173" i="5"/>
  <c r="AK173" i="5"/>
  <c r="AJ173" i="5"/>
  <c r="AH173" i="5"/>
  <c r="AG173" i="5"/>
  <c r="AE173" i="5"/>
  <c r="AD173" i="5"/>
  <c r="AB173" i="5"/>
  <c r="AA173" i="5"/>
  <c r="Y173" i="5"/>
  <c r="X173" i="5"/>
  <c r="V173" i="5"/>
  <c r="U173" i="5"/>
  <c r="S173" i="5"/>
  <c r="R173" i="5"/>
  <c r="DT58" i="5"/>
  <c r="DS58" i="5"/>
  <c r="DQ58" i="5"/>
  <c r="DP58" i="5"/>
  <c r="DN58" i="5"/>
  <c r="DM58" i="5"/>
  <c r="DK58" i="5"/>
  <c r="DJ58" i="5"/>
  <c r="DH58" i="5"/>
  <c r="DG58" i="5"/>
  <c r="DE58" i="5"/>
  <c r="DD58" i="5"/>
  <c r="DB58" i="5"/>
  <c r="DA58" i="5"/>
  <c r="CY58" i="5"/>
  <c r="CX58" i="5"/>
  <c r="CV58" i="5"/>
  <c r="CU58" i="5"/>
  <c r="CS58" i="5"/>
  <c r="CR58" i="5"/>
  <c r="CP58" i="5"/>
  <c r="CO58" i="5"/>
  <c r="CM58" i="5"/>
  <c r="CL58" i="5"/>
  <c r="CJ58" i="5"/>
  <c r="CI58" i="5"/>
  <c r="CG58" i="5"/>
  <c r="CF58" i="5"/>
  <c r="CD58" i="5"/>
  <c r="CC58" i="5"/>
  <c r="CA58" i="5"/>
  <c r="BZ58" i="5"/>
  <c r="BX58" i="5"/>
  <c r="BW58" i="5"/>
  <c r="BU58" i="5"/>
  <c r="BT58" i="5"/>
  <c r="BR58" i="5"/>
  <c r="BQ58" i="5"/>
  <c r="BO58" i="5"/>
  <c r="BN58" i="5"/>
  <c r="BL58" i="5"/>
  <c r="BK58" i="5"/>
  <c r="BI58" i="5"/>
  <c r="BH58" i="5"/>
  <c r="BF58" i="5"/>
  <c r="BE58" i="5"/>
  <c r="BC58" i="5"/>
  <c r="BB58" i="5"/>
  <c r="AZ58" i="5"/>
  <c r="AY58" i="5"/>
  <c r="AW58" i="5"/>
  <c r="AV58" i="5"/>
  <c r="AT58" i="5"/>
  <c r="AS58" i="5"/>
  <c r="AQ58" i="5"/>
  <c r="AP58" i="5"/>
  <c r="AN58" i="5"/>
  <c r="AM58" i="5"/>
  <c r="AK58" i="5"/>
  <c r="AJ58" i="5"/>
  <c r="AH58" i="5"/>
  <c r="AG58" i="5"/>
  <c r="AE58" i="5"/>
  <c r="AD58" i="5"/>
  <c r="AB58" i="5"/>
  <c r="AA58" i="5"/>
  <c r="Y58" i="5"/>
  <c r="X58" i="5"/>
  <c r="V58" i="5"/>
  <c r="U58" i="5"/>
  <c r="P58" i="5"/>
  <c r="O58" i="5"/>
  <c r="V338" i="5"/>
  <c r="U338" i="5"/>
  <c r="DT153" i="5"/>
  <c r="DQ153" i="5"/>
  <c r="DN153" i="5"/>
  <c r="DK153" i="5"/>
  <c r="DH153" i="5"/>
  <c r="DE153" i="5"/>
  <c r="DB153" i="5"/>
  <c r="CY153" i="5"/>
  <c r="CV153" i="5"/>
  <c r="CS153" i="5"/>
  <c r="CP153" i="5"/>
  <c r="CM153" i="5"/>
  <c r="CJ153" i="5"/>
  <c r="CG153" i="5"/>
  <c r="CD153" i="5"/>
  <c r="CA153" i="5"/>
  <c r="BX153" i="5"/>
  <c r="BU153" i="5"/>
  <c r="BR153" i="5"/>
  <c r="BO153" i="5"/>
  <c r="BL153" i="5"/>
  <c r="BI153" i="5"/>
  <c r="BF153" i="5"/>
  <c r="BC153" i="5"/>
  <c r="AZ153" i="5"/>
  <c r="AW153" i="5"/>
  <c r="AT153" i="5"/>
  <c r="AQ153" i="5"/>
  <c r="AN153" i="5"/>
  <c r="AK153" i="5"/>
  <c r="AH153" i="5"/>
  <c r="AE153" i="5"/>
  <c r="AB153" i="5"/>
  <c r="Y153" i="5"/>
  <c r="V153" i="5"/>
  <c r="DT171" i="5"/>
  <c r="DQ171" i="5"/>
  <c r="DN171" i="5"/>
  <c r="DK171" i="5"/>
  <c r="DH171" i="5"/>
  <c r="DE171" i="5"/>
  <c r="DB171" i="5"/>
  <c r="CY171" i="5"/>
  <c r="CV171" i="5"/>
  <c r="CS171" i="5"/>
  <c r="CP171" i="5"/>
  <c r="CM171" i="5"/>
  <c r="CJ171" i="5"/>
  <c r="CG171" i="5"/>
  <c r="CD171" i="5"/>
  <c r="CA171" i="5"/>
  <c r="BX171" i="5"/>
  <c r="BU171" i="5"/>
  <c r="BR171" i="5"/>
  <c r="BO171" i="5"/>
  <c r="BL171" i="5"/>
  <c r="BI171" i="5"/>
  <c r="BF171" i="5"/>
  <c r="BC171" i="5"/>
  <c r="AZ171" i="5"/>
  <c r="AW171" i="5"/>
  <c r="AT171" i="5"/>
  <c r="AQ171" i="5"/>
  <c r="AN171" i="5"/>
  <c r="AK171" i="5"/>
  <c r="AH171" i="5"/>
  <c r="AE171" i="5"/>
  <c r="AB171" i="5"/>
  <c r="Y171" i="5"/>
  <c r="V171" i="5"/>
  <c r="DS171" i="5"/>
  <c r="DP171" i="5"/>
  <c r="DM171" i="5"/>
  <c r="DJ171" i="5"/>
  <c r="DG171" i="5"/>
  <c r="DD171" i="5"/>
  <c r="DA171" i="5"/>
  <c r="CX171" i="5"/>
  <c r="CU171" i="5"/>
  <c r="CR171" i="5"/>
  <c r="CO171" i="5"/>
  <c r="CL171" i="5"/>
  <c r="CI171" i="5"/>
  <c r="CF171" i="5"/>
  <c r="CC171" i="5"/>
  <c r="BZ171" i="5"/>
  <c r="BW171" i="5"/>
  <c r="BT171" i="5"/>
  <c r="BQ171" i="5"/>
  <c r="BN171" i="5"/>
  <c r="BK171" i="5"/>
  <c r="BH171" i="5"/>
  <c r="BE171" i="5"/>
  <c r="BB171" i="5"/>
  <c r="AY171" i="5"/>
  <c r="AV171" i="5"/>
  <c r="AS171" i="5"/>
  <c r="AP171" i="5"/>
  <c r="AM171" i="5"/>
  <c r="AJ171" i="5"/>
  <c r="AG171" i="5"/>
  <c r="AD171" i="5"/>
  <c r="AA171" i="5"/>
  <c r="X171" i="5"/>
  <c r="U171" i="5"/>
  <c r="S171" i="5"/>
  <c r="R171" i="5"/>
  <c r="DV153" i="5"/>
  <c r="DS153" i="5"/>
  <c r="DP153" i="5"/>
  <c r="DM153" i="5"/>
  <c r="DJ153" i="5"/>
  <c r="DG153" i="5"/>
  <c r="DD153" i="5"/>
  <c r="DA153" i="5"/>
  <c r="CX153" i="5"/>
  <c r="CU153" i="5"/>
  <c r="CR153" i="5"/>
  <c r="CO153" i="5"/>
  <c r="CL153" i="5"/>
  <c r="CI153" i="5"/>
  <c r="CF153" i="5"/>
  <c r="CC153" i="5"/>
  <c r="BZ153" i="5"/>
  <c r="BW153" i="5"/>
  <c r="BT153" i="5"/>
  <c r="BQ153" i="5"/>
  <c r="BN153" i="5"/>
  <c r="BK153" i="5"/>
  <c r="BH153" i="5"/>
  <c r="BE153" i="5"/>
  <c r="BB153" i="5"/>
  <c r="AY153" i="5"/>
  <c r="AV153" i="5"/>
  <c r="AS153" i="5"/>
  <c r="AP153" i="5"/>
  <c r="AM153" i="5"/>
  <c r="AJ153" i="5"/>
  <c r="AG153" i="5"/>
  <c r="AD153" i="5"/>
  <c r="AA153" i="5"/>
  <c r="X153" i="5"/>
  <c r="U153" i="5"/>
  <c r="S153" i="5"/>
  <c r="R153" i="5"/>
  <c r="DS429" i="5"/>
  <c r="DP429" i="5"/>
  <c r="DM429" i="5"/>
  <c r="DJ429" i="5"/>
  <c r="DG429" i="5"/>
  <c r="DD429" i="5"/>
  <c r="DA429" i="5"/>
  <c r="CX429" i="5"/>
  <c r="CU429" i="5"/>
  <c r="CR429" i="5"/>
  <c r="CO429" i="5"/>
  <c r="CL429" i="5"/>
  <c r="CI429" i="5"/>
  <c r="CF429" i="5"/>
  <c r="CC429" i="5"/>
  <c r="BZ429" i="5"/>
  <c r="BW429" i="5"/>
  <c r="BT429" i="5"/>
  <c r="BQ429" i="5"/>
  <c r="BN429" i="5"/>
  <c r="BK429" i="5"/>
  <c r="BH429" i="5"/>
  <c r="BE429" i="5"/>
  <c r="BB429" i="5"/>
  <c r="AY429" i="5"/>
  <c r="AV429" i="5"/>
  <c r="AS429" i="5"/>
  <c r="AP429" i="5"/>
  <c r="AM429" i="5"/>
  <c r="AJ429" i="5"/>
  <c r="AG429" i="5"/>
  <c r="AD429" i="5"/>
  <c r="AA429" i="5"/>
  <c r="X429" i="5"/>
  <c r="U429" i="5"/>
  <c r="R429" i="5"/>
  <c r="DT288" i="5"/>
  <c r="DS288" i="5"/>
  <c r="DQ288" i="5"/>
  <c r="DP288" i="5"/>
  <c r="DN288" i="5"/>
  <c r="DM288" i="5"/>
  <c r="DK288" i="5"/>
  <c r="DJ288" i="5"/>
  <c r="DH288" i="5"/>
  <c r="DG288" i="5"/>
  <c r="DE288" i="5"/>
  <c r="DD288" i="5"/>
  <c r="DB288" i="5"/>
  <c r="DA288" i="5"/>
  <c r="CY288" i="5"/>
  <c r="CX288" i="5"/>
  <c r="CV288" i="5"/>
  <c r="CU288" i="5"/>
  <c r="CS288" i="5"/>
  <c r="CR288" i="5"/>
  <c r="CP288" i="5"/>
  <c r="CO288" i="5"/>
  <c r="CM288" i="5"/>
  <c r="CL288" i="5"/>
  <c r="CJ288" i="5"/>
  <c r="CI288" i="5"/>
  <c r="CG288" i="5"/>
  <c r="CF288" i="5"/>
  <c r="CD288" i="5"/>
  <c r="CC288" i="5"/>
  <c r="CA288" i="5"/>
  <c r="BZ288" i="5"/>
  <c r="BX288" i="5"/>
  <c r="BW288" i="5"/>
  <c r="BU288" i="5"/>
  <c r="BT288" i="5"/>
  <c r="BR288" i="5"/>
  <c r="BQ288" i="5"/>
  <c r="BO288" i="5"/>
  <c r="BN288" i="5"/>
  <c r="BL288" i="5"/>
  <c r="BK288" i="5"/>
  <c r="BI288" i="5"/>
  <c r="BH288" i="5"/>
  <c r="BF288" i="5"/>
  <c r="BE288" i="5"/>
  <c r="BC288" i="5"/>
  <c r="BB288" i="5"/>
  <c r="AZ288" i="5"/>
  <c r="AY288" i="5"/>
  <c r="AW288" i="5"/>
  <c r="AV288" i="5"/>
  <c r="AT288" i="5"/>
  <c r="AS288" i="5"/>
  <c r="AQ288" i="5"/>
  <c r="AP288" i="5"/>
  <c r="AN288" i="5"/>
  <c r="AM288" i="5"/>
  <c r="AK288" i="5"/>
  <c r="AJ288" i="5"/>
  <c r="AH288" i="5"/>
  <c r="AG288" i="5"/>
  <c r="AE288" i="5"/>
  <c r="AD288" i="5"/>
  <c r="AB288" i="5"/>
  <c r="AA288" i="5"/>
  <c r="Y288" i="5"/>
  <c r="X288" i="5"/>
  <c r="V288" i="5"/>
  <c r="U288" i="5"/>
  <c r="S288" i="5"/>
  <c r="R288" i="5"/>
  <c r="DT284" i="5"/>
  <c r="DS284" i="5"/>
  <c r="DQ284" i="5"/>
  <c r="DP284" i="5"/>
  <c r="DN284" i="5"/>
  <c r="DM284" i="5"/>
  <c r="DK284" i="5"/>
  <c r="DJ284" i="5"/>
  <c r="DH284" i="5"/>
  <c r="DG284" i="5"/>
  <c r="DE284" i="5"/>
  <c r="DD284" i="5"/>
  <c r="DB284" i="5"/>
  <c r="DA284" i="5"/>
  <c r="CY284" i="5"/>
  <c r="CX284" i="5"/>
  <c r="CV284" i="5"/>
  <c r="CU284" i="5"/>
  <c r="CS284" i="5"/>
  <c r="CR284" i="5"/>
  <c r="CP284" i="5"/>
  <c r="CO284" i="5"/>
  <c r="CM284" i="5"/>
  <c r="CL284" i="5"/>
  <c r="CJ284" i="5"/>
  <c r="CI284" i="5"/>
  <c r="CG284" i="5"/>
  <c r="CF284" i="5"/>
  <c r="CD284" i="5"/>
  <c r="CC284" i="5"/>
  <c r="CA284" i="5"/>
  <c r="BZ284" i="5"/>
  <c r="BX284" i="5"/>
  <c r="BW284" i="5"/>
  <c r="BU284" i="5"/>
  <c r="BT284" i="5"/>
  <c r="BR284" i="5"/>
  <c r="BQ284" i="5"/>
  <c r="BO284" i="5"/>
  <c r="BN284" i="5"/>
  <c r="BL284" i="5"/>
  <c r="BK284" i="5"/>
  <c r="BI284" i="5"/>
  <c r="BH284" i="5"/>
  <c r="BF284" i="5"/>
  <c r="BE284" i="5"/>
  <c r="BC284" i="5"/>
  <c r="BB284" i="5"/>
  <c r="AZ284" i="5"/>
  <c r="AY284" i="5"/>
  <c r="AW284" i="5"/>
  <c r="AV284" i="5"/>
  <c r="AT284" i="5"/>
  <c r="AS284" i="5"/>
  <c r="AQ284" i="5"/>
  <c r="AP284" i="5"/>
  <c r="AN284" i="5"/>
  <c r="AM284" i="5"/>
  <c r="AK284" i="5"/>
  <c r="AJ284" i="5"/>
  <c r="AH284" i="5"/>
  <c r="AG284" i="5"/>
  <c r="AE284" i="5"/>
  <c r="AD284" i="5"/>
  <c r="AB284" i="5"/>
  <c r="AA284" i="5"/>
  <c r="Y284" i="5"/>
  <c r="X284" i="5"/>
  <c r="V284" i="5"/>
  <c r="U284" i="5"/>
  <c r="S284" i="5"/>
  <c r="R284" i="5"/>
  <c r="DT280" i="5"/>
  <c r="DS280" i="5"/>
  <c r="DQ280" i="5"/>
  <c r="DP280" i="5"/>
  <c r="DN280" i="5"/>
  <c r="DM280" i="5"/>
  <c r="DK280" i="5"/>
  <c r="DJ280" i="5"/>
  <c r="DH280" i="5"/>
  <c r="DG280" i="5"/>
  <c r="DE280" i="5"/>
  <c r="DD280" i="5"/>
  <c r="DB280" i="5"/>
  <c r="DA280" i="5"/>
  <c r="CY280" i="5"/>
  <c r="CX280" i="5"/>
  <c r="CV280" i="5"/>
  <c r="CU280" i="5"/>
  <c r="CS280" i="5"/>
  <c r="CR280" i="5"/>
  <c r="CP280" i="5"/>
  <c r="CO280" i="5"/>
  <c r="CM280" i="5"/>
  <c r="CL280" i="5"/>
  <c r="CJ280" i="5"/>
  <c r="CI280" i="5"/>
  <c r="CG280" i="5"/>
  <c r="CF280" i="5"/>
  <c r="CD280" i="5"/>
  <c r="CC280" i="5"/>
  <c r="CA280" i="5"/>
  <c r="BZ280" i="5"/>
  <c r="BX280" i="5"/>
  <c r="BW280" i="5"/>
  <c r="BU280" i="5"/>
  <c r="BT280" i="5"/>
  <c r="BR280" i="5"/>
  <c r="BQ280" i="5"/>
  <c r="BO280" i="5"/>
  <c r="BN280" i="5"/>
  <c r="BL280" i="5"/>
  <c r="BK280" i="5"/>
  <c r="BI280" i="5"/>
  <c r="BH280" i="5"/>
  <c r="BF280" i="5"/>
  <c r="BE280" i="5"/>
  <c r="BC280" i="5"/>
  <c r="BB280" i="5"/>
  <c r="AZ280" i="5"/>
  <c r="AY280" i="5"/>
  <c r="AW280" i="5"/>
  <c r="AV280" i="5"/>
  <c r="AT280" i="5"/>
  <c r="AS280" i="5"/>
  <c r="AQ280" i="5"/>
  <c r="AP280" i="5"/>
  <c r="AN280" i="5"/>
  <c r="AM280" i="5"/>
  <c r="AK280" i="5"/>
  <c r="AJ280" i="5"/>
  <c r="AH280" i="5"/>
  <c r="AG280" i="5"/>
  <c r="AE280" i="5"/>
  <c r="AD280" i="5"/>
  <c r="AB280" i="5"/>
  <c r="AA280" i="5"/>
  <c r="Y280" i="5"/>
  <c r="X280" i="5"/>
  <c r="V280" i="5"/>
  <c r="U280" i="5"/>
  <c r="S280" i="5"/>
  <c r="R280" i="5"/>
  <c r="DT276" i="5"/>
  <c r="DS276" i="5"/>
  <c r="DQ276" i="5"/>
  <c r="DP276" i="5"/>
  <c r="DN276" i="5"/>
  <c r="DM276" i="5"/>
  <c r="DK276" i="5"/>
  <c r="DJ276" i="5"/>
  <c r="DH276" i="5"/>
  <c r="DG276" i="5"/>
  <c r="DE276" i="5"/>
  <c r="DD276" i="5"/>
  <c r="DB276" i="5"/>
  <c r="DA276" i="5"/>
  <c r="CY276" i="5"/>
  <c r="CX276" i="5"/>
  <c r="CV276" i="5"/>
  <c r="CU276" i="5"/>
  <c r="CS276" i="5"/>
  <c r="CR276" i="5"/>
  <c r="CP276" i="5"/>
  <c r="CO276" i="5"/>
  <c r="CM276" i="5"/>
  <c r="CL276" i="5"/>
  <c r="CJ276" i="5"/>
  <c r="CI276" i="5"/>
  <c r="CG276" i="5"/>
  <c r="CF276" i="5"/>
  <c r="CD276" i="5"/>
  <c r="CC276" i="5"/>
  <c r="CA276" i="5"/>
  <c r="BZ276" i="5"/>
  <c r="BX276" i="5"/>
  <c r="BW276" i="5"/>
  <c r="BU276" i="5"/>
  <c r="BT276" i="5"/>
  <c r="BR276" i="5"/>
  <c r="BQ276" i="5"/>
  <c r="BO276" i="5"/>
  <c r="BN276" i="5"/>
  <c r="BL276" i="5"/>
  <c r="BK276" i="5"/>
  <c r="BI276" i="5"/>
  <c r="BH276" i="5"/>
  <c r="BF276" i="5"/>
  <c r="BE276" i="5"/>
  <c r="BC276" i="5"/>
  <c r="BB276" i="5"/>
  <c r="AZ276" i="5"/>
  <c r="AY276" i="5"/>
  <c r="AW276" i="5"/>
  <c r="AV276" i="5"/>
  <c r="AT276" i="5"/>
  <c r="AS276" i="5"/>
  <c r="AQ276" i="5"/>
  <c r="AP276" i="5"/>
  <c r="AN276" i="5"/>
  <c r="AM276" i="5"/>
  <c r="AK276" i="5"/>
  <c r="AJ276" i="5"/>
  <c r="AH276" i="5"/>
  <c r="AG276" i="5"/>
  <c r="AE276" i="5"/>
  <c r="AD276" i="5"/>
  <c r="AB276" i="5"/>
  <c r="AA276" i="5"/>
  <c r="Y276" i="5"/>
  <c r="X276" i="5"/>
  <c r="V276" i="5"/>
  <c r="U276" i="5"/>
  <c r="S276" i="5"/>
  <c r="R276" i="5"/>
  <c r="DT270" i="5"/>
  <c r="DS270" i="5"/>
  <c r="DQ270" i="5"/>
  <c r="DP270" i="5"/>
  <c r="DN270" i="5"/>
  <c r="DM270" i="5"/>
  <c r="DK270" i="5"/>
  <c r="DJ270" i="5"/>
  <c r="DH270" i="5"/>
  <c r="DG270" i="5"/>
  <c r="DE270" i="5"/>
  <c r="DD270" i="5"/>
  <c r="DB270" i="5"/>
  <c r="DA270" i="5"/>
  <c r="CY270" i="5"/>
  <c r="CX270" i="5"/>
  <c r="CV270" i="5"/>
  <c r="CU270" i="5"/>
  <c r="CS270" i="5"/>
  <c r="CR270" i="5"/>
  <c r="CP270" i="5"/>
  <c r="CO270" i="5"/>
  <c r="CM270" i="5"/>
  <c r="CL270" i="5"/>
  <c r="CJ270" i="5"/>
  <c r="CI270" i="5"/>
  <c r="CG270" i="5"/>
  <c r="CF270" i="5"/>
  <c r="CD270" i="5"/>
  <c r="CC270" i="5"/>
  <c r="CA270" i="5"/>
  <c r="BZ270" i="5"/>
  <c r="BX270" i="5"/>
  <c r="BW270" i="5"/>
  <c r="BU270" i="5"/>
  <c r="BT270" i="5"/>
  <c r="BR270" i="5"/>
  <c r="BQ270" i="5"/>
  <c r="BO270" i="5"/>
  <c r="BN270" i="5"/>
  <c r="BL270" i="5"/>
  <c r="BK270" i="5"/>
  <c r="BI270" i="5"/>
  <c r="BH270" i="5"/>
  <c r="BF270" i="5"/>
  <c r="BE270" i="5"/>
  <c r="BC270" i="5"/>
  <c r="BB270" i="5"/>
  <c r="AZ270" i="5"/>
  <c r="AY270" i="5"/>
  <c r="AW270" i="5"/>
  <c r="AV270" i="5"/>
  <c r="AT270" i="5"/>
  <c r="AS270" i="5"/>
  <c r="AQ270" i="5"/>
  <c r="AP270" i="5"/>
  <c r="AN270" i="5"/>
  <c r="AM270" i="5"/>
  <c r="AK270" i="5"/>
  <c r="AJ270" i="5"/>
  <c r="AH270" i="5"/>
  <c r="AG270" i="5"/>
  <c r="AE270" i="5"/>
  <c r="AD270" i="5"/>
  <c r="AB270" i="5"/>
  <c r="AA270" i="5"/>
  <c r="Y270" i="5"/>
  <c r="X270" i="5"/>
  <c r="V270" i="5"/>
  <c r="U270" i="5"/>
  <c r="S270" i="5"/>
  <c r="R270" i="5"/>
  <c r="DT260" i="5"/>
  <c r="DS260" i="5"/>
  <c r="DQ260" i="5"/>
  <c r="DP260" i="5"/>
  <c r="DN260" i="5"/>
  <c r="DM260" i="5"/>
  <c r="DK260" i="5"/>
  <c r="DJ260" i="5"/>
  <c r="DH260" i="5"/>
  <c r="DG260" i="5"/>
  <c r="DE260" i="5"/>
  <c r="DD260" i="5"/>
  <c r="DB260" i="5"/>
  <c r="DA260" i="5"/>
  <c r="CY260" i="5"/>
  <c r="CX260" i="5"/>
  <c r="CV260" i="5"/>
  <c r="CU260" i="5"/>
  <c r="CS260" i="5"/>
  <c r="CR260" i="5"/>
  <c r="CP260" i="5"/>
  <c r="CO260" i="5"/>
  <c r="CM260" i="5"/>
  <c r="CL260" i="5"/>
  <c r="CJ260" i="5"/>
  <c r="CI260" i="5"/>
  <c r="CG260" i="5"/>
  <c r="CF260" i="5"/>
  <c r="CD260" i="5"/>
  <c r="CC260" i="5"/>
  <c r="CA260" i="5"/>
  <c r="BZ260" i="5"/>
  <c r="BX260" i="5"/>
  <c r="BW260" i="5"/>
  <c r="BU260" i="5"/>
  <c r="BT260" i="5"/>
  <c r="BR260" i="5"/>
  <c r="BQ260" i="5"/>
  <c r="BO260" i="5"/>
  <c r="BN260" i="5"/>
  <c r="BL260" i="5"/>
  <c r="BK260" i="5"/>
  <c r="BI260" i="5"/>
  <c r="BH260" i="5"/>
  <c r="BF260" i="5"/>
  <c r="BE260" i="5"/>
  <c r="BC260" i="5"/>
  <c r="BB260" i="5"/>
  <c r="AZ260" i="5"/>
  <c r="AY260" i="5"/>
  <c r="AW260" i="5"/>
  <c r="AV260" i="5"/>
  <c r="AT260" i="5"/>
  <c r="AS260" i="5"/>
  <c r="AQ260" i="5"/>
  <c r="AP260" i="5"/>
  <c r="AN260" i="5"/>
  <c r="AM260" i="5"/>
  <c r="AK260" i="5"/>
  <c r="AJ260" i="5"/>
  <c r="AH260" i="5"/>
  <c r="AG260" i="5"/>
  <c r="AE260" i="5"/>
  <c r="AD260" i="5"/>
  <c r="AB260" i="5"/>
  <c r="AA260" i="5"/>
  <c r="Y260" i="5"/>
  <c r="X260" i="5"/>
  <c r="V260" i="5"/>
  <c r="U260" i="5"/>
  <c r="S260" i="5"/>
  <c r="R260" i="5"/>
  <c r="DT429" i="5"/>
  <c r="DQ429" i="5"/>
  <c r="DN429" i="5"/>
  <c r="DK429" i="5"/>
  <c r="DH429" i="5"/>
  <c r="DE429" i="5"/>
  <c r="DB429" i="5"/>
  <c r="CY429" i="5"/>
  <c r="CV429" i="5"/>
  <c r="CS429" i="5"/>
  <c r="CP429" i="5"/>
  <c r="CM429" i="5"/>
  <c r="CJ429" i="5"/>
  <c r="CG429" i="5"/>
  <c r="CD429" i="5"/>
  <c r="CA429" i="5"/>
  <c r="BX429" i="5"/>
  <c r="BU429" i="5"/>
  <c r="BR429" i="5"/>
  <c r="BO429" i="5"/>
  <c r="BL429" i="5"/>
  <c r="BI429" i="5"/>
  <c r="BF429" i="5"/>
  <c r="BC429" i="5"/>
  <c r="AZ429" i="5"/>
  <c r="AW429" i="5"/>
  <c r="AT429" i="5"/>
  <c r="AQ429" i="5"/>
  <c r="AN429" i="5"/>
  <c r="AK429" i="5"/>
  <c r="AH429" i="5"/>
  <c r="AE429" i="5"/>
  <c r="AB429" i="5"/>
  <c r="Y429" i="5"/>
  <c r="V429" i="5"/>
  <c r="S429" i="5"/>
  <c r="DT402" i="5"/>
  <c r="DQ402" i="5"/>
  <c r="DN402" i="5"/>
  <c r="DK402" i="5"/>
  <c r="DH402" i="5"/>
  <c r="DE402" i="5"/>
  <c r="DB402" i="5"/>
  <c r="CY402" i="5"/>
  <c r="CV402" i="5"/>
  <c r="CS402" i="5"/>
  <c r="CP402" i="5"/>
  <c r="CM402" i="5"/>
  <c r="CJ402" i="5"/>
  <c r="CG402" i="5"/>
  <c r="CD402" i="5"/>
  <c r="CA402" i="5"/>
  <c r="BX402" i="5"/>
  <c r="BU402" i="5"/>
  <c r="BR402" i="5"/>
  <c r="BO402" i="5"/>
  <c r="BL402" i="5"/>
  <c r="BI402" i="5"/>
  <c r="BF402" i="5"/>
  <c r="BC402" i="5"/>
  <c r="AZ402" i="5"/>
  <c r="AW402" i="5"/>
  <c r="AT402" i="5"/>
  <c r="AQ402" i="5"/>
  <c r="AN402" i="5"/>
  <c r="AK402" i="5"/>
  <c r="AH402" i="5"/>
  <c r="AE402" i="5"/>
  <c r="AB402" i="5"/>
  <c r="Y402" i="5"/>
  <c r="V402" i="5"/>
  <c r="S402" i="5"/>
  <c r="DT390" i="5"/>
  <c r="DS390" i="5"/>
  <c r="DQ390" i="5"/>
  <c r="DP390" i="5"/>
  <c r="DN390" i="5"/>
  <c r="DM390" i="5"/>
  <c r="DK390" i="5"/>
  <c r="DJ390" i="5"/>
  <c r="DH390" i="5"/>
  <c r="DG390" i="5"/>
  <c r="DE390" i="5"/>
  <c r="DD390" i="5"/>
  <c r="DB390" i="5"/>
  <c r="DA390" i="5"/>
  <c r="CY390" i="5"/>
  <c r="CX390" i="5"/>
  <c r="CV390" i="5"/>
  <c r="CU390" i="5"/>
  <c r="CS390" i="5"/>
  <c r="CR390" i="5"/>
  <c r="CP390" i="5"/>
  <c r="CO390" i="5"/>
  <c r="CM390" i="5"/>
  <c r="CL390" i="5"/>
  <c r="CJ390" i="5"/>
  <c r="CI390" i="5"/>
  <c r="CG390" i="5"/>
  <c r="CF390" i="5"/>
  <c r="CD390" i="5"/>
  <c r="CC390" i="5"/>
  <c r="CA390" i="5"/>
  <c r="BZ390" i="5"/>
  <c r="BX390" i="5"/>
  <c r="BW390" i="5"/>
  <c r="BU390" i="5"/>
  <c r="BT390" i="5"/>
  <c r="BR390" i="5"/>
  <c r="BQ390" i="5"/>
  <c r="BO390" i="5"/>
  <c r="BN390" i="5"/>
  <c r="BL390" i="5"/>
  <c r="BK390" i="5"/>
  <c r="BI390" i="5"/>
  <c r="BH390" i="5"/>
  <c r="BF390" i="5"/>
  <c r="BE390" i="5"/>
  <c r="BC390" i="5"/>
  <c r="BB390" i="5"/>
  <c r="AZ390" i="5"/>
  <c r="AY390" i="5"/>
  <c r="AW390" i="5"/>
  <c r="AV390" i="5"/>
  <c r="AT390" i="5"/>
  <c r="AS390" i="5"/>
  <c r="AQ390" i="5"/>
  <c r="AP390" i="5"/>
  <c r="AN390" i="5"/>
  <c r="AM390" i="5"/>
  <c r="AK390" i="5"/>
  <c r="AJ390" i="5"/>
  <c r="AH390" i="5"/>
  <c r="AG390" i="5"/>
  <c r="AE390" i="5"/>
  <c r="AD390" i="5"/>
  <c r="AB390" i="5"/>
  <c r="AA390" i="5"/>
  <c r="Y390" i="5"/>
  <c r="X390" i="5"/>
  <c r="V390" i="5"/>
  <c r="U390" i="5"/>
  <c r="S390" i="5"/>
  <c r="R390" i="5"/>
  <c r="DV388" i="5"/>
  <c r="DV264" i="5" s="1"/>
  <c r="DT388" i="5"/>
  <c r="DS388" i="5"/>
  <c r="DS264" i="5" s="1"/>
  <c r="DQ388" i="5"/>
  <c r="DP388" i="5"/>
  <c r="DP264" i="5" s="1"/>
  <c r="DN388" i="5"/>
  <c r="DM388" i="5"/>
  <c r="DM264" i="5" s="1"/>
  <c r="DK388" i="5"/>
  <c r="DK146" i="5" s="1"/>
  <c r="DJ388" i="5"/>
  <c r="DJ264" i="5" s="1"/>
  <c r="DH388" i="5"/>
  <c r="DH146" i="5" s="1"/>
  <c r="DG388" i="5"/>
  <c r="DG264" i="5" s="1"/>
  <c r="DE388" i="5"/>
  <c r="DE146" i="5" s="1"/>
  <c r="DD388" i="5"/>
  <c r="DB388" i="5"/>
  <c r="DA388" i="5"/>
  <c r="DA264" i="5" s="1"/>
  <c r="CY388" i="5"/>
  <c r="CX388" i="5"/>
  <c r="CX264" i="5" s="1"/>
  <c r="CV388" i="5"/>
  <c r="CV146" i="5" s="1"/>
  <c r="CU388" i="5"/>
  <c r="CU264" i="5" s="1"/>
  <c r="CS388" i="5"/>
  <c r="CR388" i="5"/>
  <c r="CP388" i="5"/>
  <c r="CP146" i="5" s="1"/>
  <c r="CO388" i="5"/>
  <c r="CO264" i="5" s="1"/>
  <c r="CM388" i="5"/>
  <c r="CM146" i="5" s="1"/>
  <c r="CL388" i="5"/>
  <c r="CL264" i="5" s="1"/>
  <c r="CJ388" i="5"/>
  <c r="CI388" i="5"/>
  <c r="CI264" i="5" s="1"/>
  <c r="CG388" i="5"/>
  <c r="CG146" i="5" s="1"/>
  <c r="CF388" i="5"/>
  <c r="CF264" i="5" s="1"/>
  <c r="CD388" i="5"/>
  <c r="CD146" i="5" s="1"/>
  <c r="CC388" i="5"/>
  <c r="CC264" i="5" s="1"/>
  <c r="CA388" i="5"/>
  <c r="CA146" i="5" s="1"/>
  <c r="BZ388" i="5"/>
  <c r="BZ264" i="5" s="1"/>
  <c r="BX388" i="5"/>
  <c r="BW388" i="5"/>
  <c r="BW264" i="5" s="1"/>
  <c r="BU388" i="5"/>
  <c r="BT388" i="5"/>
  <c r="BR388" i="5"/>
  <c r="BQ388" i="5"/>
  <c r="BQ264" i="5" s="1"/>
  <c r="BO388" i="5"/>
  <c r="BO146" i="5" s="1"/>
  <c r="BN388" i="5"/>
  <c r="BN264" i="5" s="1"/>
  <c r="BL388" i="5"/>
  <c r="BL146" i="5" s="1"/>
  <c r="BK388" i="5"/>
  <c r="BK264" i="5" s="1"/>
  <c r="BI388" i="5"/>
  <c r="BH388" i="5"/>
  <c r="BF388" i="5"/>
  <c r="BF146" i="5" s="1"/>
  <c r="BE388" i="5"/>
  <c r="BE264" i="5" s="1"/>
  <c r="BC388" i="5"/>
  <c r="BB388" i="5"/>
  <c r="BB264" i="5" s="1"/>
  <c r="AZ388" i="5"/>
  <c r="AZ146" i="5" s="1"/>
  <c r="AY388" i="5"/>
  <c r="AY264" i="5" s="1"/>
  <c r="AW388" i="5"/>
  <c r="AV388" i="5"/>
  <c r="AV264" i="5" s="1"/>
  <c r="AT388" i="5"/>
  <c r="AT146" i="5" s="1"/>
  <c r="AS388" i="5"/>
  <c r="AS264" i="5" s="1"/>
  <c r="AQ388" i="5"/>
  <c r="AQ146" i="5" s="1"/>
  <c r="AP388" i="5"/>
  <c r="AP264" i="5" s="1"/>
  <c r="AN388" i="5"/>
  <c r="AM388" i="5"/>
  <c r="AM264" i="5" s="1"/>
  <c r="AK388" i="5"/>
  <c r="AJ388" i="5"/>
  <c r="AJ264" i="5" s="1"/>
  <c r="AH388" i="5"/>
  <c r="AG388" i="5"/>
  <c r="AG264" i="5" s="1"/>
  <c r="AE388" i="5"/>
  <c r="AD388" i="5"/>
  <c r="AD264" i="5" s="1"/>
  <c r="AB388" i="5"/>
  <c r="AB146" i="5" s="1"/>
  <c r="AA388" i="5"/>
  <c r="AA264" i="5" s="1"/>
  <c r="Y388" i="5"/>
  <c r="X388" i="5"/>
  <c r="V388" i="5"/>
  <c r="V146" i="5" s="1"/>
  <c r="U388" i="5"/>
  <c r="U264" i="5" s="1"/>
  <c r="S388" i="5"/>
  <c r="S146" i="5" s="1"/>
  <c r="P146" i="5" s="1"/>
  <c r="R388" i="5"/>
  <c r="R264" i="5" s="1"/>
  <c r="DS314" i="5"/>
  <c r="DP314" i="5"/>
  <c r="DM314" i="5"/>
  <c r="DJ314" i="5"/>
  <c r="DG314" i="5"/>
  <c r="DD314" i="5"/>
  <c r="DA314" i="5"/>
  <c r="CX314" i="5"/>
  <c r="CU314" i="5"/>
  <c r="CR314" i="5"/>
  <c r="CO314" i="5"/>
  <c r="CL314" i="5"/>
  <c r="CI314" i="5"/>
  <c r="CF314" i="5"/>
  <c r="CC314" i="5"/>
  <c r="BZ314" i="5"/>
  <c r="BW314" i="5"/>
  <c r="BT314" i="5"/>
  <c r="BQ314" i="5"/>
  <c r="BN314" i="5"/>
  <c r="BK314" i="5"/>
  <c r="BH314" i="5"/>
  <c r="BE314" i="5"/>
  <c r="BB314" i="5"/>
  <c r="AY314" i="5"/>
  <c r="AV314" i="5"/>
  <c r="AU314" i="5"/>
  <c r="AS314" i="5"/>
  <c r="AP314" i="5"/>
  <c r="AO314" i="5"/>
  <c r="AM314" i="5"/>
  <c r="AJ314" i="5"/>
  <c r="AG314" i="5"/>
  <c r="AD314" i="5"/>
  <c r="AA314" i="5"/>
  <c r="X314" i="5"/>
  <c r="U314" i="5"/>
  <c r="R314" i="5"/>
  <c r="DT313" i="5"/>
  <c r="DQ313" i="5"/>
  <c r="DN313" i="5"/>
  <c r="DK313" i="5"/>
  <c r="DH313" i="5"/>
  <c r="DE313" i="5"/>
  <c r="DB313" i="5"/>
  <c r="CY313" i="5"/>
  <c r="CV313" i="5"/>
  <c r="CS313" i="5"/>
  <c r="CP313" i="5"/>
  <c r="CM313" i="5"/>
  <c r="CJ313" i="5"/>
  <c r="CG313" i="5"/>
  <c r="CD313" i="5"/>
  <c r="CA313" i="5"/>
  <c r="BX313" i="5"/>
  <c r="BU313" i="5"/>
  <c r="BR313" i="5"/>
  <c r="BO313" i="5"/>
  <c r="BL313" i="5"/>
  <c r="BI313" i="5"/>
  <c r="BF313" i="5"/>
  <c r="BC313" i="5"/>
  <c r="AZ313" i="5"/>
  <c r="AW313" i="5"/>
  <c r="AT313" i="5"/>
  <c r="AQ313" i="5"/>
  <c r="AN313" i="5"/>
  <c r="AK313" i="5"/>
  <c r="AH313" i="5"/>
  <c r="AE313" i="5"/>
  <c r="AB313" i="5"/>
  <c r="Y313" i="5"/>
  <c r="V313" i="5"/>
  <c r="S313" i="5"/>
  <c r="DT303" i="5"/>
  <c r="DS302" i="5" s="1"/>
  <c r="DQ303" i="5"/>
  <c r="DP302" i="5" s="1"/>
  <c r="DN303" i="5"/>
  <c r="DM302" i="5" s="1"/>
  <c r="DK303" i="5"/>
  <c r="DJ302" i="5" s="1"/>
  <c r="DH303" i="5"/>
  <c r="DG302" i="5" s="1"/>
  <c r="DE303" i="5"/>
  <c r="DD302" i="5" s="1"/>
  <c r="DB303" i="5"/>
  <c r="DA302" i="5" s="1"/>
  <c r="CY303" i="5"/>
  <c r="CX302" i="5" s="1"/>
  <c r="CV303" i="5"/>
  <c r="CU302" i="5" s="1"/>
  <c r="CS303" i="5"/>
  <c r="CR302" i="5" s="1"/>
  <c r="CP303" i="5"/>
  <c r="CO302" i="5" s="1"/>
  <c r="CM303" i="5"/>
  <c r="CL302" i="5" s="1"/>
  <c r="CJ303" i="5"/>
  <c r="CI302" i="5" s="1"/>
  <c r="CG303" i="5"/>
  <c r="CF302" i="5" s="1"/>
  <c r="CD303" i="5"/>
  <c r="CC302" i="5" s="1"/>
  <c r="CA303" i="5"/>
  <c r="BZ302" i="5" s="1"/>
  <c r="BX303" i="5"/>
  <c r="BW302" i="5" s="1"/>
  <c r="BU303" i="5"/>
  <c r="BT302" i="5" s="1"/>
  <c r="BR303" i="5"/>
  <c r="BQ302" i="5" s="1"/>
  <c r="BO303" i="5"/>
  <c r="BN302" i="5" s="1"/>
  <c r="BL303" i="5"/>
  <c r="BK302" i="5" s="1"/>
  <c r="BI303" i="5"/>
  <c r="BH302" i="5" s="1"/>
  <c r="BF303" i="5"/>
  <c r="BE302" i="5" s="1"/>
  <c r="BC303" i="5"/>
  <c r="BB302" i="5" s="1"/>
  <c r="AZ303" i="5"/>
  <c r="AY302" i="5" s="1"/>
  <c r="AW303" i="5"/>
  <c r="AV302" i="5" s="1"/>
  <c r="AT303" i="5"/>
  <c r="AS302" i="5" s="1"/>
  <c r="AQ303" i="5"/>
  <c r="AP302" i="5" s="1"/>
  <c r="AN303" i="5"/>
  <c r="AM302" i="5" s="1"/>
  <c r="AK303" i="5"/>
  <c r="AJ302" i="5" s="1"/>
  <c r="AH303" i="5"/>
  <c r="AG302" i="5" s="1"/>
  <c r="AE303" i="5"/>
  <c r="AD302" i="5" s="1"/>
  <c r="AB303" i="5"/>
  <c r="AA302" i="5" s="1"/>
  <c r="Y303" i="5"/>
  <c r="X302" i="5" s="1"/>
  <c r="V303" i="5"/>
  <c r="U302" i="5" s="1"/>
  <c r="S303" i="5"/>
  <c r="R302" i="5" s="1"/>
  <c r="DT300" i="5"/>
  <c r="DQ300" i="5"/>
  <c r="DN300" i="5"/>
  <c r="DK300" i="5"/>
  <c r="DH300" i="5"/>
  <c r="DE300" i="5"/>
  <c r="DB300" i="5"/>
  <c r="CY300" i="5"/>
  <c r="CV300" i="5"/>
  <c r="CS300" i="5"/>
  <c r="CP300" i="5"/>
  <c r="CM300" i="5"/>
  <c r="CJ300" i="5"/>
  <c r="CG300" i="5"/>
  <c r="CD300" i="5"/>
  <c r="CA300" i="5"/>
  <c r="BX300" i="5"/>
  <c r="BU300" i="5"/>
  <c r="BR300" i="5"/>
  <c r="BO300" i="5"/>
  <c r="BL300" i="5"/>
  <c r="BI300" i="5"/>
  <c r="BF300" i="5"/>
  <c r="BC300" i="5"/>
  <c r="AZ300" i="5"/>
  <c r="AW300" i="5"/>
  <c r="AT300" i="5"/>
  <c r="AQ300" i="5"/>
  <c r="AN300" i="5"/>
  <c r="AK300" i="5"/>
  <c r="AH300" i="5"/>
  <c r="AE300" i="5"/>
  <c r="AB300" i="5"/>
  <c r="Y300" i="5"/>
  <c r="V300" i="5"/>
  <c r="S300" i="5"/>
  <c r="DW299" i="5"/>
  <c r="DT299" i="5"/>
  <c r="DQ299" i="5"/>
  <c r="DN299" i="5"/>
  <c r="DK299" i="5"/>
  <c r="DH299" i="5"/>
  <c r="DE299" i="5"/>
  <c r="DB299" i="5"/>
  <c r="CY299" i="5"/>
  <c r="CV299" i="5"/>
  <c r="CS299" i="5"/>
  <c r="CP299" i="5"/>
  <c r="CM299" i="5"/>
  <c r="CJ299" i="5"/>
  <c r="CG299" i="5"/>
  <c r="CD299" i="5"/>
  <c r="CA299" i="5"/>
  <c r="BX299" i="5"/>
  <c r="BU299" i="5"/>
  <c r="BR299" i="5"/>
  <c r="BO299" i="5"/>
  <c r="BL299" i="5"/>
  <c r="BI299" i="5"/>
  <c r="BF299" i="5"/>
  <c r="BC299" i="5"/>
  <c r="AZ299" i="5"/>
  <c r="AW299" i="5"/>
  <c r="AT299" i="5"/>
  <c r="AQ299" i="5"/>
  <c r="AN299" i="5"/>
  <c r="AK299" i="5"/>
  <c r="AH299" i="5"/>
  <c r="AE299" i="5"/>
  <c r="AB299" i="5"/>
  <c r="Y299" i="5"/>
  <c r="V299" i="5"/>
  <c r="S299" i="5"/>
  <c r="DW298" i="5"/>
  <c r="DT298" i="5"/>
  <c r="DQ298" i="5"/>
  <c r="DN298" i="5"/>
  <c r="DK298" i="5"/>
  <c r="DH298" i="5"/>
  <c r="DE298" i="5"/>
  <c r="DB298" i="5"/>
  <c r="CY298" i="5"/>
  <c r="CV298" i="5"/>
  <c r="CS298" i="5"/>
  <c r="CP298" i="5"/>
  <c r="CM298" i="5"/>
  <c r="CJ298" i="5"/>
  <c r="CG298" i="5"/>
  <c r="CD298" i="5"/>
  <c r="CA298" i="5"/>
  <c r="BX298" i="5"/>
  <c r="BU298" i="5"/>
  <c r="BR298" i="5"/>
  <c r="BO298" i="5"/>
  <c r="BL298" i="5"/>
  <c r="BI298" i="5"/>
  <c r="BF298" i="5"/>
  <c r="BC298" i="5"/>
  <c r="AZ298" i="5"/>
  <c r="AW298" i="5"/>
  <c r="AT298" i="5"/>
  <c r="AQ298" i="5"/>
  <c r="AN298" i="5"/>
  <c r="AK298" i="5"/>
  <c r="AH298" i="5"/>
  <c r="AE298" i="5"/>
  <c r="AB298" i="5"/>
  <c r="Y298" i="5"/>
  <c r="V298" i="5"/>
  <c r="S298" i="5"/>
  <c r="DS297" i="5"/>
  <c r="DP297" i="5"/>
  <c r="DM297" i="5"/>
  <c r="DJ297" i="5"/>
  <c r="DG297" i="5"/>
  <c r="DD297" i="5"/>
  <c r="DA297" i="5"/>
  <c r="CX297" i="5"/>
  <c r="CU297" i="5"/>
  <c r="CR297" i="5"/>
  <c r="CO297" i="5"/>
  <c r="CL297" i="5"/>
  <c r="CI297" i="5"/>
  <c r="CF297" i="5"/>
  <c r="CC297" i="5"/>
  <c r="BZ297" i="5"/>
  <c r="BW297" i="5"/>
  <c r="BT297" i="5"/>
  <c r="BQ297" i="5"/>
  <c r="BN297" i="5"/>
  <c r="BK297" i="5"/>
  <c r="BH297" i="5"/>
  <c r="BE297" i="5"/>
  <c r="BB297" i="5"/>
  <c r="AY297" i="5"/>
  <c r="AV297" i="5"/>
  <c r="AS297" i="5"/>
  <c r="AP297" i="5"/>
  <c r="AM297" i="5"/>
  <c r="AJ297" i="5"/>
  <c r="AG297" i="5"/>
  <c r="AD297" i="5"/>
  <c r="AA297" i="5"/>
  <c r="X297" i="5"/>
  <c r="U297" i="5"/>
  <c r="R297" i="5"/>
  <c r="DV296" i="5"/>
  <c r="DT296" i="5"/>
  <c r="DS296" i="5"/>
  <c r="DQ296" i="5"/>
  <c r="DP296" i="5"/>
  <c r="DN296" i="5"/>
  <c r="DM296" i="5"/>
  <c r="DK296" i="5"/>
  <c r="DJ296" i="5"/>
  <c r="DH296" i="5"/>
  <c r="DG296" i="5"/>
  <c r="DE296" i="5"/>
  <c r="DD296" i="5"/>
  <c r="DB296" i="5"/>
  <c r="DA296" i="5"/>
  <c r="CY296" i="5"/>
  <c r="CX296" i="5"/>
  <c r="CV296" i="5"/>
  <c r="CU296" i="5"/>
  <c r="CS296" i="5"/>
  <c r="CR296" i="5"/>
  <c r="CP296" i="5"/>
  <c r="CO296" i="5"/>
  <c r="CM296" i="5"/>
  <c r="CL296" i="5"/>
  <c r="CJ296" i="5"/>
  <c r="CI296" i="5"/>
  <c r="CG296" i="5"/>
  <c r="CF296" i="5"/>
  <c r="CD296" i="5"/>
  <c r="CC296" i="5"/>
  <c r="CA296" i="5"/>
  <c r="BZ296" i="5"/>
  <c r="BX296" i="5"/>
  <c r="BW296" i="5"/>
  <c r="BU296" i="5"/>
  <c r="BT296" i="5"/>
  <c r="BR296" i="5"/>
  <c r="BQ296" i="5"/>
  <c r="BO296" i="5"/>
  <c r="BN296" i="5"/>
  <c r="BL296" i="5"/>
  <c r="BK296" i="5"/>
  <c r="BI296" i="5"/>
  <c r="BH296" i="5"/>
  <c r="BF296" i="5"/>
  <c r="BE296" i="5"/>
  <c r="BC296" i="5"/>
  <c r="BB296" i="5"/>
  <c r="AZ296" i="5"/>
  <c r="AY296" i="5"/>
  <c r="AW296" i="5"/>
  <c r="AV296" i="5"/>
  <c r="AT296" i="5"/>
  <c r="AS296" i="5"/>
  <c r="AQ296" i="5"/>
  <c r="AP296" i="5"/>
  <c r="AN296" i="5"/>
  <c r="AM296" i="5"/>
  <c r="AK296" i="5"/>
  <c r="AJ296" i="5"/>
  <c r="AH296" i="5"/>
  <c r="AG296" i="5"/>
  <c r="AE296" i="5"/>
  <c r="AD296" i="5"/>
  <c r="AB296" i="5"/>
  <c r="AA296" i="5"/>
  <c r="Y296" i="5"/>
  <c r="X296" i="5"/>
  <c r="V296" i="5"/>
  <c r="U296" i="5"/>
  <c r="S296" i="5"/>
  <c r="R296" i="5"/>
  <c r="DV295" i="5"/>
  <c r="DT295" i="5"/>
  <c r="DS295" i="5"/>
  <c r="DQ295" i="5"/>
  <c r="DP295" i="5"/>
  <c r="DN295" i="5"/>
  <c r="DM295" i="5"/>
  <c r="DK295" i="5"/>
  <c r="DJ295" i="5"/>
  <c r="DH295" i="5"/>
  <c r="DG295" i="5"/>
  <c r="DE295" i="5"/>
  <c r="DD295" i="5"/>
  <c r="DB295" i="5"/>
  <c r="DA295" i="5"/>
  <c r="CY295" i="5"/>
  <c r="CX295" i="5"/>
  <c r="CV295" i="5"/>
  <c r="CU295" i="5"/>
  <c r="CS295" i="5"/>
  <c r="CR295" i="5"/>
  <c r="CP295" i="5"/>
  <c r="CO295" i="5"/>
  <c r="CM295" i="5"/>
  <c r="CL295" i="5"/>
  <c r="CJ295" i="5"/>
  <c r="CI295" i="5"/>
  <c r="CG295" i="5"/>
  <c r="CF295" i="5"/>
  <c r="CD295" i="5"/>
  <c r="CC295" i="5"/>
  <c r="CA295" i="5"/>
  <c r="BZ295" i="5"/>
  <c r="BX295" i="5"/>
  <c r="BW295" i="5"/>
  <c r="BU295" i="5"/>
  <c r="BT295" i="5"/>
  <c r="BR295" i="5"/>
  <c r="BQ295" i="5"/>
  <c r="BO295" i="5"/>
  <c r="BN295" i="5"/>
  <c r="BL295" i="5"/>
  <c r="BK295" i="5"/>
  <c r="BI295" i="5"/>
  <c r="BH295" i="5"/>
  <c r="BF295" i="5"/>
  <c r="BE295" i="5"/>
  <c r="BC295" i="5"/>
  <c r="BB295" i="5"/>
  <c r="AZ295" i="5"/>
  <c r="AY295" i="5"/>
  <c r="AW295" i="5"/>
  <c r="AV295" i="5"/>
  <c r="AT295" i="5"/>
  <c r="AS295" i="5"/>
  <c r="AQ295" i="5"/>
  <c r="AP295" i="5"/>
  <c r="AN295" i="5"/>
  <c r="AM295" i="5"/>
  <c r="AK295" i="5"/>
  <c r="AJ295" i="5"/>
  <c r="AH295" i="5"/>
  <c r="AG295" i="5"/>
  <c r="AE295" i="5"/>
  <c r="AD295" i="5"/>
  <c r="AB295" i="5"/>
  <c r="AA295" i="5"/>
  <c r="Y295" i="5"/>
  <c r="X295" i="5"/>
  <c r="V295" i="5"/>
  <c r="U295" i="5"/>
  <c r="S295" i="5"/>
  <c r="R295" i="5"/>
  <c r="DV294" i="5"/>
  <c r="DT294" i="5"/>
  <c r="DS294" i="5"/>
  <c r="DQ294" i="5"/>
  <c r="DP294" i="5"/>
  <c r="DN294" i="5"/>
  <c r="DM294" i="5"/>
  <c r="DK294" i="5"/>
  <c r="DJ294" i="5"/>
  <c r="DH294" i="5"/>
  <c r="DG294" i="5"/>
  <c r="DE294" i="5"/>
  <c r="DD294" i="5"/>
  <c r="DB294" i="5"/>
  <c r="DA294" i="5"/>
  <c r="CY294" i="5"/>
  <c r="CX294" i="5"/>
  <c r="CV294" i="5"/>
  <c r="CU294" i="5"/>
  <c r="CS294" i="5"/>
  <c r="CR294" i="5"/>
  <c r="CP294" i="5"/>
  <c r="CO294" i="5"/>
  <c r="CM294" i="5"/>
  <c r="CL294" i="5"/>
  <c r="CJ294" i="5"/>
  <c r="CI294" i="5"/>
  <c r="CG294" i="5"/>
  <c r="CF294" i="5"/>
  <c r="CD294" i="5"/>
  <c r="CC294" i="5"/>
  <c r="CA294" i="5"/>
  <c r="BZ294" i="5"/>
  <c r="BX294" i="5"/>
  <c r="BW294" i="5"/>
  <c r="BU294" i="5"/>
  <c r="BT294" i="5"/>
  <c r="BR294" i="5"/>
  <c r="BQ294" i="5"/>
  <c r="BO294" i="5"/>
  <c r="BN294" i="5"/>
  <c r="BL294" i="5"/>
  <c r="BK294" i="5"/>
  <c r="BI294" i="5"/>
  <c r="BH294" i="5"/>
  <c r="BF294" i="5"/>
  <c r="BE294" i="5"/>
  <c r="BC294" i="5"/>
  <c r="BB294" i="5"/>
  <c r="AZ294" i="5"/>
  <c r="AY294" i="5"/>
  <c r="AW294" i="5"/>
  <c r="AV294" i="5"/>
  <c r="AT294" i="5"/>
  <c r="AS294" i="5"/>
  <c r="AQ294" i="5"/>
  <c r="AP294" i="5"/>
  <c r="AN294" i="5"/>
  <c r="AM294" i="5"/>
  <c r="AK294" i="5"/>
  <c r="AJ294" i="5"/>
  <c r="AH294" i="5"/>
  <c r="AG294" i="5"/>
  <c r="AE294" i="5"/>
  <c r="AD294" i="5"/>
  <c r="AB294" i="5"/>
  <c r="AA294" i="5"/>
  <c r="Y294" i="5"/>
  <c r="X294" i="5"/>
  <c r="V294" i="5"/>
  <c r="U294" i="5"/>
  <c r="S294" i="5"/>
  <c r="R294" i="5"/>
  <c r="DV289" i="5"/>
  <c r="DV288" i="5" s="1"/>
  <c r="DV285" i="5"/>
  <c r="DV284" i="5" s="1"/>
  <c r="DV281" i="5"/>
  <c r="DV280" i="5" s="1"/>
  <c r="DV277" i="5"/>
  <c r="DV271" i="5"/>
  <c r="DD264" i="5"/>
  <c r="CR264" i="5"/>
  <c r="BT264" i="5"/>
  <c r="BH264" i="5"/>
  <c r="X264" i="5"/>
  <c r="DT262" i="5"/>
  <c r="DQ262" i="5"/>
  <c r="DN262" i="5"/>
  <c r="DK262" i="5"/>
  <c r="DH262" i="5"/>
  <c r="DH264" i="5" s="1"/>
  <c r="DE262" i="5"/>
  <c r="DB262" i="5"/>
  <c r="CY262" i="5"/>
  <c r="CV262" i="5"/>
  <c r="CS262" i="5"/>
  <c r="CS264" i="5" s="1"/>
  <c r="CP262" i="5"/>
  <c r="CM262" i="5"/>
  <c r="CJ262" i="5"/>
  <c r="CG262" i="5"/>
  <c r="CD262" i="5"/>
  <c r="CA262" i="5"/>
  <c r="CA20" i="5" s="1"/>
  <c r="BX262" i="5"/>
  <c r="BX20" i="5" s="1"/>
  <c r="BU262" i="5"/>
  <c r="BU20" i="5" s="1"/>
  <c r="BR262" i="5"/>
  <c r="BO262" i="5"/>
  <c r="BO20" i="5" s="1"/>
  <c r="BL262" i="5"/>
  <c r="BI262" i="5"/>
  <c r="BI20" i="5" s="1"/>
  <c r="BF262" i="5"/>
  <c r="BF20" i="5" s="1"/>
  <c r="BC262" i="5"/>
  <c r="BC20" i="5" s="1"/>
  <c r="AZ262" i="5"/>
  <c r="AZ20" i="5" s="1"/>
  <c r="AW262" i="5"/>
  <c r="AW20" i="5" s="1"/>
  <c r="AT262" i="5"/>
  <c r="AQ262" i="5"/>
  <c r="AQ20" i="5" s="1"/>
  <c r="AN262" i="5"/>
  <c r="AN264" i="5" s="1"/>
  <c r="AK262" i="5"/>
  <c r="AK20" i="5" s="1"/>
  <c r="AH262" i="5"/>
  <c r="AH20" i="5" s="1"/>
  <c r="AE262" i="5"/>
  <c r="AE20" i="5" s="1"/>
  <c r="AB262" i="5"/>
  <c r="AB20" i="5" s="1"/>
  <c r="Y262" i="5"/>
  <c r="Y20" i="5" s="1"/>
  <c r="V262" i="5"/>
  <c r="S262" i="5"/>
  <c r="S20" i="5" s="1"/>
  <c r="DT261" i="5"/>
  <c r="DS261" i="5"/>
  <c r="DQ261" i="5"/>
  <c r="DP261" i="5"/>
  <c r="DN261" i="5"/>
  <c r="DM261" i="5"/>
  <c r="DK261" i="5"/>
  <c r="DJ261" i="5"/>
  <c r="DH261" i="5"/>
  <c r="DG261" i="5"/>
  <c r="DE261" i="5"/>
  <c r="DD261" i="5"/>
  <c r="DB261" i="5"/>
  <c r="DA261" i="5"/>
  <c r="CY261" i="5"/>
  <c r="CX261" i="5"/>
  <c r="CV261" i="5"/>
  <c r="CU261" i="5"/>
  <c r="CS261" i="5"/>
  <c r="CR261" i="5"/>
  <c r="CP261" i="5"/>
  <c r="CO261" i="5"/>
  <c r="CM261" i="5"/>
  <c r="CL261" i="5"/>
  <c r="CJ261" i="5"/>
  <c r="CI261" i="5"/>
  <c r="CG261" i="5"/>
  <c r="CF261" i="5"/>
  <c r="CD261" i="5"/>
  <c r="CC261" i="5"/>
  <c r="CA261" i="5"/>
  <c r="BZ261" i="5"/>
  <c r="BX261" i="5"/>
  <c r="BW261" i="5"/>
  <c r="BU261" i="5"/>
  <c r="BT261" i="5"/>
  <c r="BR261" i="5"/>
  <c r="BQ261" i="5"/>
  <c r="BO261" i="5"/>
  <c r="BN261" i="5"/>
  <c r="BL261" i="5"/>
  <c r="BK261" i="5"/>
  <c r="BI261" i="5"/>
  <c r="BH261" i="5"/>
  <c r="BF261" i="5"/>
  <c r="BE261" i="5"/>
  <c r="BC261" i="5"/>
  <c r="BB261" i="5"/>
  <c r="AZ261" i="5"/>
  <c r="AY261" i="5"/>
  <c r="AW261" i="5"/>
  <c r="AV261" i="5"/>
  <c r="AT261" i="5"/>
  <c r="AS261" i="5"/>
  <c r="AQ261" i="5"/>
  <c r="AP261" i="5"/>
  <c r="AN261" i="5"/>
  <c r="AM261" i="5"/>
  <c r="AK261" i="5"/>
  <c r="AJ261" i="5"/>
  <c r="AH261" i="5"/>
  <c r="AG261" i="5"/>
  <c r="AE261" i="5"/>
  <c r="AD261" i="5"/>
  <c r="AB261" i="5"/>
  <c r="AA261" i="5"/>
  <c r="Y261" i="5"/>
  <c r="X261" i="5"/>
  <c r="V261" i="5"/>
  <c r="U261" i="5"/>
  <c r="S261" i="5"/>
  <c r="R261" i="5"/>
  <c r="DT255" i="5"/>
  <c r="DS255" i="5"/>
  <c r="DQ255" i="5"/>
  <c r="DP255" i="5"/>
  <c r="DN255" i="5"/>
  <c r="DM255" i="5"/>
  <c r="DK255" i="5"/>
  <c r="DJ255" i="5"/>
  <c r="DH255" i="5"/>
  <c r="DG255" i="5"/>
  <c r="DE255" i="5"/>
  <c r="DD255" i="5"/>
  <c r="DB255" i="5"/>
  <c r="DA255" i="5"/>
  <c r="CY255" i="5"/>
  <c r="CX255" i="5"/>
  <c r="CV255" i="5"/>
  <c r="CU255" i="5"/>
  <c r="CS255" i="5"/>
  <c r="CR255" i="5"/>
  <c r="CP255" i="5"/>
  <c r="CO255" i="5"/>
  <c r="CM255" i="5"/>
  <c r="CL255" i="5"/>
  <c r="CJ255" i="5"/>
  <c r="CI255" i="5"/>
  <c r="CG255" i="5"/>
  <c r="CF255" i="5"/>
  <c r="CD255" i="5"/>
  <c r="CC255" i="5"/>
  <c r="CA255" i="5"/>
  <c r="BZ255" i="5"/>
  <c r="BX255" i="5"/>
  <c r="BW255" i="5"/>
  <c r="BU255" i="5"/>
  <c r="BT255" i="5"/>
  <c r="BR255" i="5"/>
  <c r="BQ255" i="5"/>
  <c r="BO255" i="5"/>
  <c r="BN255" i="5"/>
  <c r="BL255" i="5"/>
  <c r="BK255" i="5"/>
  <c r="BI255" i="5"/>
  <c r="BH255" i="5"/>
  <c r="BF255" i="5"/>
  <c r="BE255" i="5"/>
  <c r="BC255" i="5"/>
  <c r="BB255" i="5"/>
  <c r="AZ255" i="5"/>
  <c r="AY255" i="5"/>
  <c r="AW255" i="5"/>
  <c r="AV255" i="5"/>
  <c r="AT255" i="5"/>
  <c r="AS255" i="5"/>
  <c r="AQ255" i="5"/>
  <c r="AP255" i="5"/>
  <c r="AN255" i="5"/>
  <c r="AM255" i="5"/>
  <c r="AK255" i="5"/>
  <c r="AJ255" i="5"/>
  <c r="AH255" i="5"/>
  <c r="AG255" i="5"/>
  <c r="AE255" i="5"/>
  <c r="AD255" i="5"/>
  <c r="AB255" i="5"/>
  <c r="AA255" i="5"/>
  <c r="Y255" i="5"/>
  <c r="X255" i="5"/>
  <c r="V255" i="5"/>
  <c r="U255" i="5"/>
  <c r="S255" i="5"/>
  <c r="R255" i="5"/>
  <c r="DV254" i="5"/>
  <c r="DV255" i="5" s="1"/>
  <c r="EC252" i="5"/>
  <c r="EB252" i="5"/>
  <c r="DZ252" i="5"/>
  <c r="DY252" i="5"/>
  <c r="DV251" i="5"/>
  <c r="DT251" i="5"/>
  <c r="DQ251" i="5"/>
  <c r="DN251" i="5"/>
  <c r="DK251" i="5"/>
  <c r="DH251" i="5"/>
  <c r="DE251" i="5"/>
  <c r="DB251" i="5"/>
  <c r="CY251" i="5"/>
  <c r="CV251" i="5"/>
  <c r="CS251" i="5"/>
  <c r="CP251" i="5"/>
  <c r="CM251" i="5"/>
  <c r="CJ251" i="5"/>
  <c r="CG251" i="5"/>
  <c r="CD251" i="5"/>
  <c r="CA251" i="5"/>
  <c r="BX251" i="5"/>
  <c r="BU251" i="5"/>
  <c r="BR251" i="5"/>
  <c r="BO251" i="5"/>
  <c r="BL251" i="5"/>
  <c r="BI251" i="5"/>
  <c r="BF251" i="5"/>
  <c r="BC251" i="5"/>
  <c r="AZ251" i="5"/>
  <c r="AW251" i="5"/>
  <c r="AT251" i="5"/>
  <c r="AQ251" i="5"/>
  <c r="AN251" i="5"/>
  <c r="AK251" i="5"/>
  <c r="AH251" i="5"/>
  <c r="AE251" i="5"/>
  <c r="AB251" i="5"/>
  <c r="Y251" i="5"/>
  <c r="V251" i="5"/>
  <c r="S251" i="5"/>
  <c r="DR249" i="5"/>
  <c r="DO249" i="5"/>
  <c r="DL249" i="5"/>
  <c r="DI249" i="5"/>
  <c r="DF249" i="5"/>
  <c r="DC249" i="5"/>
  <c r="CZ249" i="5"/>
  <c r="CW249" i="5"/>
  <c r="CT249" i="5"/>
  <c r="CQ249" i="5"/>
  <c r="CN249" i="5"/>
  <c r="CK249" i="5"/>
  <c r="CH249" i="5"/>
  <c r="CE249" i="5"/>
  <c r="CB249" i="5"/>
  <c r="BY249" i="5"/>
  <c r="BV249" i="5"/>
  <c r="BS249" i="5"/>
  <c r="BP249" i="5"/>
  <c r="BM249" i="5"/>
  <c r="BJ249" i="5"/>
  <c r="BG249" i="5"/>
  <c r="BD249" i="5"/>
  <c r="BA249" i="5"/>
  <c r="AX249" i="5"/>
  <c r="AU249" i="5"/>
  <c r="AR249" i="5"/>
  <c r="AO249" i="5"/>
  <c r="AL249" i="5"/>
  <c r="AI249" i="5"/>
  <c r="AF249" i="5"/>
  <c r="AC249" i="5"/>
  <c r="Z249" i="5"/>
  <c r="W249" i="5"/>
  <c r="DV244" i="5"/>
  <c r="DV245" i="5" s="1"/>
  <c r="DV243" i="5"/>
  <c r="DV239" i="5"/>
  <c r="DV240" i="5" s="1"/>
  <c r="DV238" i="5"/>
  <c r="DV237" i="5"/>
  <c r="DV233" i="5"/>
  <c r="DV234" i="5" s="1"/>
  <c r="DV232" i="5"/>
  <c r="DV228" i="5"/>
  <c r="DV119" i="5" s="1"/>
  <c r="DV227" i="5"/>
  <c r="DT223" i="5"/>
  <c r="DS223" i="5"/>
  <c r="DQ223" i="5"/>
  <c r="DP223" i="5"/>
  <c r="DN223" i="5"/>
  <c r="DM223" i="5"/>
  <c r="DK223" i="5"/>
  <c r="DJ223" i="5"/>
  <c r="DJ224" i="5" s="1"/>
  <c r="DH223" i="5"/>
  <c r="DG223" i="5"/>
  <c r="DE223" i="5"/>
  <c r="DD223" i="5"/>
  <c r="DB223" i="5"/>
  <c r="DA223" i="5"/>
  <c r="CY223" i="5"/>
  <c r="CX223" i="5"/>
  <c r="CX224" i="5" s="1"/>
  <c r="CV223" i="5"/>
  <c r="CU223" i="5"/>
  <c r="CU68" i="5" s="1"/>
  <c r="CU103" i="5" s="1"/>
  <c r="CS223" i="5"/>
  <c r="CR223" i="5"/>
  <c r="CP223" i="5"/>
  <c r="CO223" i="5"/>
  <c r="CM223" i="5"/>
  <c r="CL223" i="5"/>
  <c r="CL224" i="5" s="1"/>
  <c r="CJ223" i="5"/>
  <c r="CI223" i="5"/>
  <c r="CG223" i="5"/>
  <c r="CF223" i="5"/>
  <c r="CD223" i="5"/>
  <c r="CC223" i="5"/>
  <c r="CA223" i="5"/>
  <c r="BZ223" i="5"/>
  <c r="BZ224" i="5" s="1"/>
  <c r="BX223" i="5"/>
  <c r="BW223" i="5"/>
  <c r="BU223" i="5"/>
  <c r="BT223" i="5"/>
  <c r="BR223" i="5"/>
  <c r="BQ223" i="5"/>
  <c r="BO223" i="5"/>
  <c r="BN223" i="5"/>
  <c r="BN224" i="5" s="1"/>
  <c r="BL223" i="5"/>
  <c r="BK223" i="5"/>
  <c r="BI223" i="5"/>
  <c r="BH223" i="5"/>
  <c r="BF223" i="5"/>
  <c r="BE223" i="5"/>
  <c r="BC223" i="5"/>
  <c r="BB223" i="5"/>
  <c r="BB224" i="5" s="1"/>
  <c r="AZ223" i="5"/>
  <c r="AY223" i="5"/>
  <c r="AW223" i="5"/>
  <c r="AV223" i="5"/>
  <c r="AT223" i="5"/>
  <c r="AS223" i="5"/>
  <c r="AQ223" i="5"/>
  <c r="AP223" i="5"/>
  <c r="AP224" i="5" s="1"/>
  <c r="AN223" i="5"/>
  <c r="AM223" i="5"/>
  <c r="AK223" i="5"/>
  <c r="AJ223" i="5"/>
  <c r="AH223" i="5"/>
  <c r="AG223" i="5"/>
  <c r="AE223" i="5"/>
  <c r="AE68" i="5" s="1"/>
  <c r="AE103" i="5" s="1"/>
  <c r="AD223" i="5"/>
  <c r="AD224" i="5" s="1"/>
  <c r="AB223" i="5"/>
  <c r="AA223" i="5"/>
  <c r="AA68" i="5" s="1"/>
  <c r="AA103" i="5" s="1"/>
  <c r="Y223" i="5"/>
  <c r="X223" i="5"/>
  <c r="V223" i="5"/>
  <c r="U223" i="5"/>
  <c r="S223" i="5"/>
  <c r="R223" i="5"/>
  <c r="R224" i="5" s="1"/>
  <c r="DV222" i="5"/>
  <c r="DV223" i="5" s="1"/>
  <c r="DV224" i="5" s="1"/>
  <c r="DV218" i="5"/>
  <c r="DV219" i="5" s="1"/>
  <c r="DV217" i="5"/>
  <c r="DV207" i="5"/>
  <c r="DV208" i="5" s="1"/>
  <c r="DV206" i="5"/>
  <c r="DT205" i="5"/>
  <c r="DT248" i="5" s="1"/>
  <c r="DS205" i="5"/>
  <c r="DS248" i="5" s="1"/>
  <c r="DQ205" i="5"/>
  <c r="DQ248" i="5" s="1"/>
  <c r="DP205" i="5"/>
  <c r="DP248" i="5" s="1"/>
  <c r="DN205" i="5"/>
  <c r="DN248" i="5" s="1"/>
  <c r="DM205" i="5"/>
  <c r="DM248" i="5" s="1"/>
  <c r="DK205" i="5"/>
  <c r="DK248" i="5" s="1"/>
  <c r="DJ205" i="5"/>
  <c r="DJ248" i="5" s="1"/>
  <c r="DH205" i="5"/>
  <c r="DH248" i="5" s="1"/>
  <c r="DG205" i="5"/>
  <c r="DG248" i="5" s="1"/>
  <c r="DE205" i="5"/>
  <c r="DE248" i="5" s="1"/>
  <c r="DD205" i="5"/>
  <c r="DD248" i="5" s="1"/>
  <c r="DB205" i="5"/>
  <c r="DB248" i="5" s="1"/>
  <c r="DA205" i="5"/>
  <c r="DA248" i="5" s="1"/>
  <c r="CY205" i="5"/>
  <c r="CY248" i="5" s="1"/>
  <c r="CX205" i="5"/>
  <c r="CX248" i="5" s="1"/>
  <c r="CV205" i="5"/>
  <c r="CV248" i="5" s="1"/>
  <c r="CU205" i="5"/>
  <c r="CU248" i="5" s="1"/>
  <c r="CS205" i="5"/>
  <c r="CS248" i="5" s="1"/>
  <c r="CR205" i="5"/>
  <c r="CR248" i="5" s="1"/>
  <c r="CP205" i="5"/>
  <c r="CP248" i="5" s="1"/>
  <c r="CO205" i="5"/>
  <c r="CO248" i="5" s="1"/>
  <c r="CM205" i="5"/>
  <c r="CM248" i="5" s="1"/>
  <c r="CL205" i="5"/>
  <c r="CL248" i="5" s="1"/>
  <c r="CJ205" i="5"/>
  <c r="CJ248" i="5" s="1"/>
  <c r="CI205" i="5"/>
  <c r="CI248" i="5" s="1"/>
  <c r="CG205" i="5"/>
  <c r="CG248" i="5" s="1"/>
  <c r="CF205" i="5"/>
  <c r="CF248" i="5" s="1"/>
  <c r="CD205" i="5"/>
  <c r="CD248" i="5" s="1"/>
  <c r="CC205" i="5"/>
  <c r="CC248" i="5" s="1"/>
  <c r="CA205" i="5"/>
  <c r="CA248" i="5" s="1"/>
  <c r="BZ205" i="5"/>
  <c r="BZ248" i="5" s="1"/>
  <c r="BX205" i="5"/>
  <c r="BX248" i="5" s="1"/>
  <c r="BW205" i="5"/>
  <c r="BW248" i="5" s="1"/>
  <c r="BU205" i="5"/>
  <c r="BU248" i="5" s="1"/>
  <c r="BT205" i="5"/>
  <c r="BT248" i="5" s="1"/>
  <c r="BR205" i="5"/>
  <c r="BR248" i="5" s="1"/>
  <c r="BQ205" i="5"/>
  <c r="BQ248" i="5" s="1"/>
  <c r="BO205" i="5"/>
  <c r="BO248" i="5" s="1"/>
  <c r="BN205" i="5"/>
  <c r="BN248" i="5" s="1"/>
  <c r="BL205" i="5"/>
  <c r="BL248" i="5" s="1"/>
  <c r="BK205" i="5"/>
  <c r="BK248" i="5" s="1"/>
  <c r="BI205" i="5"/>
  <c r="BI248" i="5" s="1"/>
  <c r="BH205" i="5"/>
  <c r="BH248" i="5" s="1"/>
  <c r="BF205" i="5"/>
  <c r="BF248" i="5" s="1"/>
  <c r="BE205" i="5"/>
  <c r="BE248" i="5" s="1"/>
  <c r="BC205" i="5"/>
  <c r="BC248" i="5" s="1"/>
  <c r="BB205" i="5"/>
  <c r="BB248" i="5" s="1"/>
  <c r="AZ205" i="5"/>
  <c r="AZ248" i="5" s="1"/>
  <c r="AY205" i="5"/>
  <c r="AY248" i="5" s="1"/>
  <c r="AW205" i="5"/>
  <c r="AW248" i="5" s="1"/>
  <c r="AV205" i="5"/>
  <c r="AV248" i="5" s="1"/>
  <c r="AT205" i="5"/>
  <c r="AT248" i="5" s="1"/>
  <c r="AS205" i="5"/>
  <c r="AS248" i="5" s="1"/>
  <c r="AQ205" i="5"/>
  <c r="AQ248" i="5" s="1"/>
  <c r="AP205" i="5"/>
  <c r="AP248" i="5" s="1"/>
  <c r="AN205" i="5"/>
  <c r="AN248" i="5" s="1"/>
  <c r="AM205" i="5"/>
  <c r="AM248" i="5" s="1"/>
  <c r="AK205" i="5"/>
  <c r="AK248" i="5" s="1"/>
  <c r="AJ205" i="5"/>
  <c r="AJ248" i="5" s="1"/>
  <c r="AH205" i="5"/>
  <c r="AH248" i="5" s="1"/>
  <c r="AG205" i="5"/>
  <c r="AG248" i="5" s="1"/>
  <c r="AE205" i="5"/>
  <c r="AE248" i="5" s="1"/>
  <c r="AD205" i="5"/>
  <c r="AD248" i="5" s="1"/>
  <c r="AB205" i="5"/>
  <c r="AB248" i="5" s="1"/>
  <c r="AA205" i="5"/>
  <c r="AA248" i="5" s="1"/>
  <c r="Y205" i="5"/>
  <c r="Y248" i="5" s="1"/>
  <c r="X205" i="5"/>
  <c r="X248" i="5" s="1"/>
  <c r="V205" i="5"/>
  <c r="V248" i="5" s="1"/>
  <c r="U205" i="5"/>
  <c r="U248" i="5" s="1"/>
  <c r="S205" i="5"/>
  <c r="S248" i="5" s="1"/>
  <c r="R205" i="5"/>
  <c r="R248" i="5" s="1"/>
  <c r="DV204" i="5"/>
  <c r="DV203" i="5" s="1"/>
  <c r="DT203" i="5"/>
  <c r="DS203" i="5"/>
  <c r="DQ203" i="5"/>
  <c r="DP203" i="5"/>
  <c r="DN203" i="5"/>
  <c r="DM203" i="5"/>
  <c r="DK203" i="5"/>
  <c r="DJ203" i="5"/>
  <c r="DH203" i="5"/>
  <c r="DG203" i="5"/>
  <c r="DE203" i="5"/>
  <c r="DD203" i="5"/>
  <c r="DB203" i="5"/>
  <c r="DA203" i="5"/>
  <c r="CY203" i="5"/>
  <c r="CX203" i="5"/>
  <c r="CV203" i="5"/>
  <c r="CU203" i="5"/>
  <c r="CS203" i="5"/>
  <c r="CR203" i="5"/>
  <c r="CP203" i="5"/>
  <c r="CO203" i="5"/>
  <c r="CM203" i="5"/>
  <c r="CL203" i="5"/>
  <c r="CJ203" i="5"/>
  <c r="CI203" i="5"/>
  <c r="CG203" i="5"/>
  <c r="CF203" i="5"/>
  <c r="CD203" i="5"/>
  <c r="CC203" i="5"/>
  <c r="CA203" i="5"/>
  <c r="BZ203" i="5"/>
  <c r="BX203" i="5"/>
  <c r="BW203" i="5"/>
  <c r="BU203" i="5"/>
  <c r="BT203" i="5"/>
  <c r="BR203" i="5"/>
  <c r="BQ203" i="5"/>
  <c r="BO203" i="5"/>
  <c r="BN203" i="5"/>
  <c r="BL203" i="5"/>
  <c r="BK203" i="5"/>
  <c r="BI203" i="5"/>
  <c r="BH203" i="5"/>
  <c r="BF203" i="5"/>
  <c r="BE203" i="5"/>
  <c r="BC203" i="5"/>
  <c r="BB203" i="5"/>
  <c r="AZ203" i="5"/>
  <c r="AY203" i="5"/>
  <c r="AW203" i="5"/>
  <c r="AV203" i="5"/>
  <c r="AT203" i="5"/>
  <c r="AS203" i="5"/>
  <c r="AQ203" i="5"/>
  <c r="AP203" i="5"/>
  <c r="AN203" i="5"/>
  <c r="AM203" i="5"/>
  <c r="AK203" i="5"/>
  <c r="AJ203" i="5"/>
  <c r="AH203" i="5"/>
  <c r="AG203" i="5"/>
  <c r="AE203" i="5"/>
  <c r="AD203" i="5"/>
  <c r="AB203" i="5"/>
  <c r="AA203" i="5"/>
  <c r="Y203" i="5"/>
  <c r="X203" i="5"/>
  <c r="V203" i="5"/>
  <c r="U203" i="5"/>
  <c r="S203" i="5"/>
  <c r="R203" i="5"/>
  <c r="DV200" i="5"/>
  <c r="DT200" i="5"/>
  <c r="DS200" i="5"/>
  <c r="DQ200" i="5"/>
  <c r="DP200" i="5"/>
  <c r="DN200" i="5"/>
  <c r="DM200" i="5"/>
  <c r="DK200" i="5"/>
  <c r="DJ200" i="5"/>
  <c r="DH200" i="5"/>
  <c r="DG200" i="5"/>
  <c r="DE200" i="5"/>
  <c r="DD200" i="5"/>
  <c r="DB200" i="5"/>
  <c r="DA200" i="5"/>
  <c r="CY200" i="5"/>
  <c r="CX200" i="5"/>
  <c r="CV200" i="5"/>
  <c r="CU200" i="5"/>
  <c r="CS200" i="5"/>
  <c r="CR200" i="5"/>
  <c r="CP200" i="5"/>
  <c r="CO200" i="5"/>
  <c r="CM200" i="5"/>
  <c r="CL200" i="5"/>
  <c r="CJ200" i="5"/>
  <c r="CI200" i="5"/>
  <c r="CG200" i="5"/>
  <c r="CF200" i="5"/>
  <c r="CD200" i="5"/>
  <c r="CC200" i="5"/>
  <c r="CA200" i="5"/>
  <c r="BZ200" i="5"/>
  <c r="BX200" i="5"/>
  <c r="BW200" i="5"/>
  <c r="BU200" i="5"/>
  <c r="BT200" i="5"/>
  <c r="BR200" i="5"/>
  <c r="BQ200" i="5"/>
  <c r="BO200" i="5"/>
  <c r="BN200" i="5"/>
  <c r="BL200" i="5"/>
  <c r="BK200" i="5"/>
  <c r="BI200" i="5"/>
  <c r="BH200" i="5"/>
  <c r="BF200" i="5"/>
  <c r="BE200" i="5"/>
  <c r="BC200" i="5"/>
  <c r="BB200" i="5"/>
  <c r="AZ200" i="5"/>
  <c r="AY200" i="5"/>
  <c r="AW200" i="5"/>
  <c r="AV200" i="5"/>
  <c r="AT200" i="5"/>
  <c r="AS200" i="5"/>
  <c r="AQ200" i="5"/>
  <c r="AP200" i="5"/>
  <c r="AN200" i="5"/>
  <c r="AM200" i="5"/>
  <c r="AK200" i="5"/>
  <c r="AJ200" i="5"/>
  <c r="AH200" i="5"/>
  <c r="AG200" i="5"/>
  <c r="AE200" i="5"/>
  <c r="AD200" i="5"/>
  <c r="AB200" i="5"/>
  <c r="AA200" i="5"/>
  <c r="Y200" i="5"/>
  <c r="X200" i="5"/>
  <c r="V200" i="5"/>
  <c r="U200" i="5"/>
  <c r="S200" i="5"/>
  <c r="R200" i="5"/>
  <c r="P200" i="5"/>
  <c r="O200" i="5"/>
  <c r="DV182" i="5"/>
  <c r="DT182" i="5"/>
  <c r="DS182" i="5"/>
  <c r="DQ182" i="5"/>
  <c r="DP182" i="5"/>
  <c r="DN182" i="5"/>
  <c r="DM182" i="5"/>
  <c r="DK182" i="5"/>
  <c r="DJ182" i="5"/>
  <c r="DH182" i="5"/>
  <c r="DG182" i="5"/>
  <c r="DE182" i="5"/>
  <c r="DD182" i="5"/>
  <c r="DB182" i="5"/>
  <c r="DA182" i="5"/>
  <c r="CY182" i="5"/>
  <c r="CX182" i="5"/>
  <c r="CV182" i="5"/>
  <c r="CU182" i="5"/>
  <c r="CS182" i="5"/>
  <c r="CR182" i="5"/>
  <c r="CR183" i="5" s="1"/>
  <c r="CP182" i="5"/>
  <c r="CO182" i="5"/>
  <c r="CM182" i="5"/>
  <c r="CL182" i="5"/>
  <c r="CJ182" i="5"/>
  <c r="CI182" i="5"/>
  <c r="CG182" i="5"/>
  <c r="CF182" i="5"/>
  <c r="CD182" i="5"/>
  <c r="CC182" i="5"/>
  <c r="CA182" i="5"/>
  <c r="BZ182" i="5"/>
  <c r="BX182" i="5"/>
  <c r="BW182" i="5"/>
  <c r="BU182" i="5"/>
  <c r="BT182" i="5"/>
  <c r="BR182" i="5"/>
  <c r="BQ182" i="5"/>
  <c r="BO182" i="5"/>
  <c r="BN182" i="5"/>
  <c r="BL182" i="5"/>
  <c r="BK182" i="5"/>
  <c r="BI182" i="5"/>
  <c r="BH182" i="5"/>
  <c r="BH183" i="5" s="1"/>
  <c r="BF182" i="5"/>
  <c r="BE182" i="5"/>
  <c r="BC182" i="5"/>
  <c r="BB182" i="5"/>
  <c r="AZ182" i="5"/>
  <c r="AY182" i="5"/>
  <c r="AW182" i="5"/>
  <c r="AV182" i="5"/>
  <c r="AT182" i="5"/>
  <c r="AS182" i="5"/>
  <c r="AQ182" i="5"/>
  <c r="AP182" i="5"/>
  <c r="AN182" i="5"/>
  <c r="AM182" i="5"/>
  <c r="AK182" i="5"/>
  <c r="AJ182" i="5"/>
  <c r="AH182" i="5"/>
  <c r="AG182" i="5"/>
  <c r="AE182" i="5"/>
  <c r="AD182" i="5"/>
  <c r="AB182" i="5"/>
  <c r="AA182" i="5"/>
  <c r="Y182" i="5"/>
  <c r="X182" i="5"/>
  <c r="X183" i="5" s="1"/>
  <c r="V182" i="5"/>
  <c r="U182" i="5"/>
  <c r="S182" i="5"/>
  <c r="R182" i="5"/>
  <c r="DV180" i="5"/>
  <c r="DT180" i="5"/>
  <c r="DQ180" i="5"/>
  <c r="DN180" i="5"/>
  <c r="DK180" i="5"/>
  <c r="DH180" i="5"/>
  <c r="DE180" i="5"/>
  <c r="DB180" i="5"/>
  <c r="CY180" i="5"/>
  <c r="CV180" i="5"/>
  <c r="CS180" i="5"/>
  <c r="CP180" i="5"/>
  <c r="CM180" i="5"/>
  <c r="CJ180" i="5"/>
  <c r="CG180" i="5"/>
  <c r="CD180" i="5"/>
  <c r="CA180" i="5"/>
  <c r="BX180" i="5"/>
  <c r="BU180" i="5"/>
  <c r="BR180" i="5"/>
  <c r="BO180" i="5"/>
  <c r="BL180" i="5"/>
  <c r="BI180" i="5"/>
  <c r="BF180" i="5"/>
  <c r="BC180" i="5"/>
  <c r="AZ180" i="5"/>
  <c r="AW180" i="5"/>
  <c r="AT180" i="5"/>
  <c r="AQ180" i="5"/>
  <c r="AN180" i="5"/>
  <c r="AK180" i="5"/>
  <c r="AH180" i="5"/>
  <c r="AE180" i="5"/>
  <c r="AB180" i="5"/>
  <c r="Y180" i="5"/>
  <c r="V180" i="5"/>
  <c r="S180" i="5"/>
  <c r="DV178" i="5"/>
  <c r="DV177" i="5"/>
  <c r="DV175" i="5"/>
  <c r="DV172" i="5"/>
  <c r="DT172" i="5"/>
  <c r="DS172" i="5"/>
  <c r="DQ172" i="5"/>
  <c r="DP172" i="5"/>
  <c r="DN172" i="5"/>
  <c r="DM172" i="5"/>
  <c r="DK172" i="5"/>
  <c r="DJ172" i="5"/>
  <c r="DH172" i="5"/>
  <c r="DG172" i="5"/>
  <c r="DE172" i="5"/>
  <c r="DD172" i="5"/>
  <c r="DB172" i="5"/>
  <c r="DA172" i="5"/>
  <c r="CY172" i="5"/>
  <c r="CX172" i="5"/>
  <c r="CV172" i="5"/>
  <c r="CU172" i="5"/>
  <c r="CS172" i="5"/>
  <c r="CR172" i="5"/>
  <c r="CP172" i="5"/>
  <c r="CO172" i="5"/>
  <c r="CM172" i="5"/>
  <c r="CL172" i="5"/>
  <c r="CJ172" i="5"/>
  <c r="CI172" i="5"/>
  <c r="CG172" i="5"/>
  <c r="CF172" i="5"/>
  <c r="CD172" i="5"/>
  <c r="CC172" i="5"/>
  <c r="CA172" i="5"/>
  <c r="BZ172" i="5"/>
  <c r="BX172" i="5"/>
  <c r="BW172" i="5"/>
  <c r="BU172" i="5"/>
  <c r="BT172" i="5"/>
  <c r="BR172" i="5"/>
  <c r="BQ172" i="5"/>
  <c r="BO172" i="5"/>
  <c r="BN172" i="5"/>
  <c r="BL172" i="5"/>
  <c r="BK172" i="5"/>
  <c r="BI172" i="5"/>
  <c r="BH172" i="5"/>
  <c r="BF172" i="5"/>
  <c r="BE172" i="5"/>
  <c r="BC172" i="5"/>
  <c r="BB172" i="5"/>
  <c r="AZ172" i="5"/>
  <c r="AY172" i="5"/>
  <c r="AW172" i="5"/>
  <c r="AV172" i="5"/>
  <c r="AT172" i="5"/>
  <c r="AS172" i="5"/>
  <c r="AQ172" i="5"/>
  <c r="AP172" i="5"/>
  <c r="AN172" i="5"/>
  <c r="AM172" i="5"/>
  <c r="AK172" i="5"/>
  <c r="AJ172" i="5"/>
  <c r="AH172" i="5"/>
  <c r="AG172" i="5"/>
  <c r="AE172" i="5"/>
  <c r="AD172" i="5"/>
  <c r="AB172" i="5"/>
  <c r="AA172" i="5"/>
  <c r="Y172" i="5"/>
  <c r="X172" i="5"/>
  <c r="V172" i="5"/>
  <c r="U172" i="5"/>
  <c r="S172" i="5"/>
  <c r="R172" i="5"/>
  <c r="DV171" i="5"/>
  <c r="DV170" i="5"/>
  <c r="DT169" i="5"/>
  <c r="DS169" i="5"/>
  <c r="DQ169" i="5"/>
  <c r="DP169" i="5"/>
  <c r="DN169" i="5"/>
  <c r="DM169" i="5"/>
  <c r="DK169" i="5"/>
  <c r="DJ169" i="5"/>
  <c r="DH169" i="5"/>
  <c r="DG169" i="5"/>
  <c r="DE169" i="5"/>
  <c r="DD169" i="5"/>
  <c r="DB169" i="5"/>
  <c r="DA169" i="5"/>
  <c r="CY169" i="5"/>
  <c r="CX169" i="5"/>
  <c r="CV169" i="5"/>
  <c r="CU169" i="5"/>
  <c r="CS169" i="5"/>
  <c r="CR169" i="5"/>
  <c r="CP169" i="5"/>
  <c r="CO169" i="5"/>
  <c r="CM169" i="5"/>
  <c r="CL169" i="5"/>
  <c r="CJ169" i="5"/>
  <c r="CI169" i="5"/>
  <c r="CG169" i="5"/>
  <c r="CF169" i="5"/>
  <c r="CD169" i="5"/>
  <c r="CC169" i="5"/>
  <c r="CA169" i="5"/>
  <c r="BZ169" i="5"/>
  <c r="BX169" i="5"/>
  <c r="BW169" i="5"/>
  <c r="BU169" i="5"/>
  <c r="BT169" i="5"/>
  <c r="BR169" i="5"/>
  <c r="BQ169" i="5"/>
  <c r="BO169" i="5"/>
  <c r="BN169" i="5"/>
  <c r="BL169" i="5"/>
  <c r="BK169" i="5"/>
  <c r="BI169" i="5"/>
  <c r="BH169" i="5"/>
  <c r="BF169" i="5"/>
  <c r="BE169" i="5"/>
  <c r="BC169" i="5"/>
  <c r="BB169" i="5"/>
  <c r="AZ169" i="5"/>
  <c r="AY169" i="5"/>
  <c r="AW169" i="5"/>
  <c r="AV169" i="5"/>
  <c r="AT169" i="5"/>
  <c r="AS169" i="5"/>
  <c r="AQ169" i="5"/>
  <c r="AP169" i="5"/>
  <c r="AN169" i="5"/>
  <c r="AM169" i="5"/>
  <c r="AK169" i="5"/>
  <c r="AJ169" i="5"/>
  <c r="AH169" i="5"/>
  <c r="AG169" i="5"/>
  <c r="AE169" i="5"/>
  <c r="AD169" i="5"/>
  <c r="AB169" i="5"/>
  <c r="AA169" i="5"/>
  <c r="Y169" i="5"/>
  <c r="X169" i="5"/>
  <c r="V169" i="5"/>
  <c r="U169" i="5"/>
  <c r="S169" i="5"/>
  <c r="R169" i="5"/>
  <c r="DT168" i="5"/>
  <c r="DS168" i="5"/>
  <c r="DQ168" i="5"/>
  <c r="DP168" i="5"/>
  <c r="DN168" i="5"/>
  <c r="DM168" i="5"/>
  <c r="DK168" i="5"/>
  <c r="DJ168" i="5"/>
  <c r="DH168" i="5"/>
  <c r="DG168" i="5"/>
  <c r="DE168" i="5"/>
  <c r="DD168" i="5"/>
  <c r="DB168" i="5"/>
  <c r="DA168" i="5"/>
  <c r="CY168" i="5"/>
  <c r="CX168" i="5"/>
  <c r="CV168" i="5"/>
  <c r="CU168" i="5"/>
  <c r="CS168" i="5"/>
  <c r="CR168" i="5"/>
  <c r="CP168" i="5"/>
  <c r="CO168" i="5"/>
  <c r="CM168" i="5"/>
  <c r="CL168" i="5"/>
  <c r="CJ168" i="5"/>
  <c r="CI168" i="5"/>
  <c r="CG168" i="5"/>
  <c r="CF168" i="5"/>
  <c r="CD168" i="5"/>
  <c r="CC168" i="5"/>
  <c r="CA168" i="5"/>
  <c r="BZ168" i="5"/>
  <c r="BX168" i="5"/>
  <c r="BW168" i="5"/>
  <c r="BU168" i="5"/>
  <c r="BT168" i="5"/>
  <c r="BR168" i="5"/>
  <c r="BQ168" i="5"/>
  <c r="BO168" i="5"/>
  <c r="BN168" i="5"/>
  <c r="BL168" i="5"/>
  <c r="BK168" i="5"/>
  <c r="BI168" i="5"/>
  <c r="BH168" i="5"/>
  <c r="BF168" i="5"/>
  <c r="BE168" i="5"/>
  <c r="BC168" i="5"/>
  <c r="BB168" i="5"/>
  <c r="AZ168" i="5"/>
  <c r="AY168" i="5"/>
  <c r="AW168" i="5"/>
  <c r="AV168" i="5"/>
  <c r="AT168" i="5"/>
  <c r="AS168" i="5"/>
  <c r="AQ168" i="5"/>
  <c r="AP168" i="5"/>
  <c r="AN168" i="5"/>
  <c r="AM168" i="5"/>
  <c r="AK168" i="5"/>
  <c r="AJ168" i="5"/>
  <c r="AH168" i="5"/>
  <c r="AG168" i="5"/>
  <c r="AE168" i="5"/>
  <c r="AD168" i="5"/>
  <c r="AB168" i="5"/>
  <c r="AA168" i="5"/>
  <c r="Y168" i="5"/>
  <c r="X168" i="5"/>
  <c r="V168" i="5"/>
  <c r="U168" i="5"/>
  <c r="S168" i="5"/>
  <c r="R168" i="5"/>
  <c r="DT167" i="5"/>
  <c r="DS167" i="5"/>
  <c r="DQ167" i="5"/>
  <c r="DP167" i="5"/>
  <c r="DN167" i="5"/>
  <c r="DM167" i="5"/>
  <c r="DK167" i="5"/>
  <c r="DJ167" i="5"/>
  <c r="DH167" i="5"/>
  <c r="DG167" i="5"/>
  <c r="DE167" i="5"/>
  <c r="DD167" i="5"/>
  <c r="DB167" i="5"/>
  <c r="DA167" i="5"/>
  <c r="CY167" i="5"/>
  <c r="CX167" i="5"/>
  <c r="CV167" i="5"/>
  <c r="CU167" i="5"/>
  <c r="CS167" i="5"/>
  <c r="CR167" i="5"/>
  <c r="CP167" i="5"/>
  <c r="CO167" i="5"/>
  <c r="CM167" i="5"/>
  <c r="CL167" i="5"/>
  <c r="CJ167" i="5"/>
  <c r="CI167" i="5"/>
  <c r="CG167" i="5"/>
  <c r="CF167" i="5"/>
  <c r="CD167" i="5"/>
  <c r="CC167" i="5"/>
  <c r="CA167" i="5"/>
  <c r="BZ167" i="5"/>
  <c r="BX167" i="5"/>
  <c r="BW167" i="5"/>
  <c r="BU167" i="5"/>
  <c r="BT167" i="5"/>
  <c r="BR167" i="5"/>
  <c r="BQ167" i="5"/>
  <c r="BO167" i="5"/>
  <c r="BN167" i="5"/>
  <c r="BL167" i="5"/>
  <c r="BK167" i="5"/>
  <c r="BI167" i="5"/>
  <c r="BH167" i="5"/>
  <c r="BF167" i="5"/>
  <c r="BE167" i="5"/>
  <c r="BC167" i="5"/>
  <c r="BB167" i="5"/>
  <c r="AZ167" i="5"/>
  <c r="AY167" i="5"/>
  <c r="AW167" i="5"/>
  <c r="AV167" i="5"/>
  <c r="AT167" i="5"/>
  <c r="AS167" i="5"/>
  <c r="AQ167" i="5"/>
  <c r="AP167" i="5"/>
  <c r="AN167" i="5"/>
  <c r="AM167" i="5"/>
  <c r="AK167" i="5"/>
  <c r="AJ167" i="5"/>
  <c r="AH167" i="5"/>
  <c r="AG167" i="5"/>
  <c r="AE167" i="5"/>
  <c r="AD167" i="5"/>
  <c r="AB167" i="5"/>
  <c r="AA167" i="5"/>
  <c r="Y167" i="5"/>
  <c r="X167" i="5"/>
  <c r="V167" i="5"/>
  <c r="U167" i="5"/>
  <c r="S167" i="5"/>
  <c r="R167" i="5"/>
  <c r="DT166" i="5"/>
  <c r="DS166" i="5"/>
  <c r="DQ166" i="5"/>
  <c r="DP166" i="5"/>
  <c r="DN166" i="5"/>
  <c r="DM166" i="5"/>
  <c r="DK166" i="5"/>
  <c r="DJ166" i="5"/>
  <c r="DH166" i="5"/>
  <c r="DG166" i="5"/>
  <c r="DE166" i="5"/>
  <c r="DD166" i="5"/>
  <c r="DB166" i="5"/>
  <c r="DA166" i="5"/>
  <c r="CY166" i="5"/>
  <c r="CX166" i="5"/>
  <c r="CV166" i="5"/>
  <c r="CU166" i="5"/>
  <c r="CS166" i="5"/>
  <c r="CR166" i="5"/>
  <c r="CP166" i="5"/>
  <c r="CO166" i="5"/>
  <c r="CM166" i="5"/>
  <c r="CL166" i="5"/>
  <c r="CJ166" i="5"/>
  <c r="CI166" i="5"/>
  <c r="CG166" i="5"/>
  <c r="CF166" i="5"/>
  <c r="CD166" i="5"/>
  <c r="CC166" i="5"/>
  <c r="CA166" i="5"/>
  <c r="BZ166" i="5"/>
  <c r="BX166" i="5"/>
  <c r="BW166" i="5"/>
  <c r="BU166" i="5"/>
  <c r="BT166" i="5"/>
  <c r="BR166" i="5"/>
  <c r="BQ166" i="5"/>
  <c r="BO166" i="5"/>
  <c r="BN166" i="5"/>
  <c r="BL166" i="5"/>
  <c r="BK166" i="5"/>
  <c r="BI166" i="5"/>
  <c r="BH166" i="5"/>
  <c r="BF166" i="5"/>
  <c r="BE166" i="5"/>
  <c r="BC166" i="5"/>
  <c r="BB166" i="5"/>
  <c r="AZ166" i="5"/>
  <c r="AY166" i="5"/>
  <c r="AW166" i="5"/>
  <c r="AV166" i="5"/>
  <c r="AT166" i="5"/>
  <c r="AS166" i="5"/>
  <c r="AQ166" i="5"/>
  <c r="AP166" i="5"/>
  <c r="AN166" i="5"/>
  <c r="AM166" i="5"/>
  <c r="AK166" i="5"/>
  <c r="AJ166" i="5"/>
  <c r="AH166" i="5"/>
  <c r="AG166" i="5"/>
  <c r="AE166" i="5"/>
  <c r="AD166" i="5"/>
  <c r="AB166" i="5"/>
  <c r="AA166" i="5"/>
  <c r="Y166" i="5"/>
  <c r="X166" i="5"/>
  <c r="V166" i="5"/>
  <c r="U166" i="5"/>
  <c r="S166" i="5"/>
  <c r="R166" i="5"/>
  <c r="CX165" i="5"/>
  <c r="CL165" i="5"/>
  <c r="R165" i="5"/>
  <c r="DT164" i="5"/>
  <c r="DS164" i="5"/>
  <c r="DQ164" i="5"/>
  <c r="DP164" i="5"/>
  <c r="DN164" i="5"/>
  <c r="DM164" i="5"/>
  <c r="DK164" i="5"/>
  <c r="DJ164" i="5"/>
  <c r="DH164" i="5"/>
  <c r="DG164" i="5"/>
  <c r="DE164" i="5"/>
  <c r="DD164" i="5"/>
  <c r="DB164" i="5"/>
  <c r="DA164" i="5"/>
  <c r="CY164" i="5"/>
  <c r="CX164" i="5"/>
  <c r="CV164" i="5"/>
  <c r="CU164" i="5"/>
  <c r="CS164" i="5"/>
  <c r="CR164" i="5"/>
  <c r="CP164" i="5"/>
  <c r="CO164" i="5"/>
  <c r="CM164" i="5"/>
  <c r="CL164" i="5"/>
  <c r="CJ164" i="5"/>
  <c r="CI164" i="5"/>
  <c r="CG164" i="5"/>
  <c r="CF164" i="5"/>
  <c r="CD164" i="5"/>
  <c r="CC164" i="5"/>
  <c r="CA164" i="5"/>
  <c r="BZ164" i="5"/>
  <c r="BX164" i="5"/>
  <c r="BW164" i="5"/>
  <c r="BU164" i="5"/>
  <c r="BT164" i="5"/>
  <c r="BR164" i="5"/>
  <c r="BQ164" i="5"/>
  <c r="BO164" i="5"/>
  <c r="BN164" i="5"/>
  <c r="BL164" i="5"/>
  <c r="BK164" i="5"/>
  <c r="BI164" i="5"/>
  <c r="BH164" i="5"/>
  <c r="BF164" i="5"/>
  <c r="BE164" i="5"/>
  <c r="BC164" i="5"/>
  <c r="BB164" i="5"/>
  <c r="AZ164" i="5"/>
  <c r="AY164" i="5"/>
  <c r="AW164" i="5"/>
  <c r="AV164" i="5"/>
  <c r="AT164" i="5"/>
  <c r="AS164" i="5"/>
  <c r="AQ164" i="5"/>
  <c r="AP164" i="5"/>
  <c r="AN164" i="5"/>
  <c r="AM164" i="5"/>
  <c r="AK164" i="5"/>
  <c r="AJ164" i="5"/>
  <c r="AH164" i="5"/>
  <c r="AG164" i="5"/>
  <c r="AE164" i="5"/>
  <c r="AD164" i="5"/>
  <c r="AB164" i="5"/>
  <c r="AA164" i="5"/>
  <c r="Y164" i="5"/>
  <c r="X164" i="5"/>
  <c r="V164" i="5"/>
  <c r="U164" i="5"/>
  <c r="S164" i="5"/>
  <c r="R164" i="5"/>
  <c r="DV163" i="5"/>
  <c r="DT163" i="5"/>
  <c r="DS163" i="5"/>
  <c r="DQ163" i="5"/>
  <c r="DP163" i="5"/>
  <c r="DN163" i="5"/>
  <c r="DM163" i="5"/>
  <c r="DK163" i="5"/>
  <c r="DJ163" i="5"/>
  <c r="DH163" i="5"/>
  <c r="DG163" i="5"/>
  <c r="DE163" i="5"/>
  <c r="DD163" i="5"/>
  <c r="DB163" i="5"/>
  <c r="DA163" i="5"/>
  <c r="CY163" i="5"/>
  <c r="CX163" i="5"/>
  <c r="CV163" i="5"/>
  <c r="CU163" i="5"/>
  <c r="CS163" i="5"/>
  <c r="CR163" i="5"/>
  <c r="CP163" i="5"/>
  <c r="CO163" i="5"/>
  <c r="CM163" i="5"/>
  <c r="CL163" i="5"/>
  <c r="CJ163" i="5"/>
  <c r="CI163" i="5"/>
  <c r="CG163" i="5"/>
  <c r="CF163" i="5"/>
  <c r="CD163" i="5"/>
  <c r="CC163" i="5"/>
  <c r="CA163" i="5"/>
  <c r="BZ163" i="5"/>
  <c r="BX163" i="5"/>
  <c r="BW163" i="5"/>
  <c r="BU163" i="5"/>
  <c r="BT163" i="5"/>
  <c r="BR163" i="5"/>
  <c r="BQ163" i="5"/>
  <c r="BO163" i="5"/>
  <c r="BN163" i="5"/>
  <c r="BL163" i="5"/>
  <c r="BK163" i="5"/>
  <c r="BI163" i="5"/>
  <c r="BH163" i="5"/>
  <c r="BF163" i="5"/>
  <c r="BE163" i="5"/>
  <c r="BC163" i="5"/>
  <c r="BB163" i="5"/>
  <c r="AZ163" i="5"/>
  <c r="AY163" i="5"/>
  <c r="AW163" i="5"/>
  <c r="AV163" i="5"/>
  <c r="AT163" i="5"/>
  <c r="AS163" i="5"/>
  <c r="AQ163" i="5"/>
  <c r="AP163" i="5"/>
  <c r="AN163" i="5"/>
  <c r="AM163" i="5"/>
  <c r="AK163" i="5"/>
  <c r="AJ163" i="5"/>
  <c r="AH163" i="5"/>
  <c r="AG163" i="5"/>
  <c r="AE163" i="5"/>
  <c r="AD163" i="5"/>
  <c r="AB163" i="5"/>
  <c r="AA163" i="5"/>
  <c r="Y163" i="5"/>
  <c r="X163" i="5"/>
  <c r="V163" i="5"/>
  <c r="U163" i="5"/>
  <c r="S163" i="5"/>
  <c r="R163" i="5"/>
  <c r="DT162" i="5"/>
  <c r="DS162" i="5"/>
  <c r="DQ162" i="5"/>
  <c r="DP162" i="5"/>
  <c r="DN162" i="5"/>
  <c r="DM162" i="5"/>
  <c r="DK162" i="5"/>
  <c r="DJ162" i="5"/>
  <c r="DH162" i="5"/>
  <c r="DG162" i="5"/>
  <c r="DE162" i="5"/>
  <c r="DD162" i="5"/>
  <c r="DB162" i="5"/>
  <c r="DA162" i="5"/>
  <c r="CY162" i="5"/>
  <c r="CX162" i="5"/>
  <c r="CV162" i="5"/>
  <c r="CU162" i="5"/>
  <c r="CS162" i="5"/>
  <c r="CR162" i="5"/>
  <c r="CP162" i="5"/>
  <c r="CO162" i="5"/>
  <c r="CM162" i="5"/>
  <c r="CL162" i="5"/>
  <c r="CJ162" i="5"/>
  <c r="CI162" i="5"/>
  <c r="CG162" i="5"/>
  <c r="CF162" i="5"/>
  <c r="CD162" i="5"/>
  <c r="CC162" i="5"/>
  <c r="CA162" i="5"/>
  <c r="BZ162" i="5"/>
  <c r="BX162" i="5"/>
  <c r="BW162" i="5"/>
  <c r="BU162" i="5"/>
  <c r="BT162" i="5"/>
  <c r="BR162" i="5"/>
  <c r="BQ162" i="5"/>
  <c r="BO162" i="5"/>
  <c r="BN162" i="5"/>
  <c r="BL162" i="5"/>
  <c r="BK162" i="5"/>
  <c r="BI162" i="5"/>
  <c r="BH162" i="5"/>
  <c r="BF162" i="5"/>
  <c r="BE162" i="5"/>
  <c r="BC162" i="5"/>
  <c r="BB162" i="5"/>
  <c r="AZ162" i="5"/>
  <c r="AY162" i="5"/>
  <c r="AW162" i="5"/>
  <c r="AV162" i="5"/>
  <c r="AT162" i="5"/>
  <c r="AS162" i="5"/>
  <c r="AQ162" i="5"/>
  <c r="AP162" i="5"/>
  <c r="AN162" i="5"/>
  <c r="AM162" i="5"/>
  <c r="AK162" i="5"/>
  <c r="AJ162" i="5"/>
  <c r="AH162" i="5"/>
  <c r="AG162" i="5"/>
  <c r="AE162" i="5"/>
  <c r="AD162" i="5"/>
  <c r="AB162" i="5"/>
  <c r="AA162" i="5"/>
  <c r="Y162" i="5"/>
  <c r="X162" i="5"/>
  <c r="V162" i="5"/>
  <c r="U162" i="5"/>
  <c r="S162" i="5"/>
  <c r="R162" i="5"/>
  <c r="DV160" i="5"/>
  <c r="S160" i="5"/>
  <c r="DE160" i="5" s="1"/>
  <c r="DV159" i="5"/>
  <c r="DV157" i="5"/>
  <c r="DV155" i="5"/>
  <c r="S155" i="5"/>
  <c r="CV155" i="5" s="1"/>
  <c r="P154" i="5"/>
  <c r="O154" i="5"/>
  <c r="DV152" i="5"/>
  <c r="DT152" i="5"/>
  <c r="DQ152" i="5"/>
  <c r="DN152" i="5"/>
  <c r="DK152" i="5"/>
  <c r="DH152" i="5"/>
  <c r="DE152" i="5"/>
  <c r="DB152" i="5"/>
  <c r="CY152" i="5"/>
  <c r="CV152" i="5"/>
  <c r="CS152" i="5"/>
  <c r="CP152" i="5"/>
  <c r="CM152" i="5"/>
  <c r="CJ152" i="5"/>
  <c r="CG152" i="5"/>
  <c r="CD152" i="5"/>
  <c r="CA152" i="5"/>
  <c r="BX152" i="5"/>
  <c r="BU152" i="5"/>
  <c r="BR152" i="5"/>
  <c r="BO152" i="5"/>
  <c r="BL152" i="5"/>
  <c r="BI152" i="5"/>
  <c r="BF152" i="5"/>
  <c r="BC152" i="5"/>
  <c r="AZ152" i="5"/>
  <c r="AW152" i="5"/>
  <c r="AT152" i="5"/>
  <c r="AQ152" i="5"/>
  <c r="AN152" i="5"/>
  <c r="AK152" i="5"/>
  <c r="AH152" i="5"/>
  <c r="AE152" i="5"/>
  <c r="AB152" i="5"/>
  <c r="Y152" i="5"/>
  <c r="V152" i="5"/>
  <c r="S152" i="5"/>
  <c r="DV151" i="5"/>
  <c r="DT151" i="5"/>
  <c r="DQ151" i="5"/>
  <c r="DN151" i="5"/>
  <c r="DK151" i="5"/>
  <c r="DH151" i="5"/>
  <c r="DE151" i="5"/>
  <c r="DB151" i="5"/>
  <c r="CY151" i="5"/>
  <c r="CV151" i="5"/>
  <c r="CS151" i="5"/>
  <c r="CP151" i="5"/>
  <c r="CM151" i="5"/>
  <c r="CJ151" i="5"/>
  <c r="CG151" i="5"/>
  <c r="CD151" i="5"/>
  <c r="CA151" i="5"/>
  <c r="BX151" i="5"/>
  <c r="BU151" i="5"/>
  <c r="BR151" i="5"/>
  <c r="BO151" i="5"/>
  <c r="BL151" i="5"/>
  <c r="BI151" i="5"/>
  <c r="BF151" i="5"/>
  <c r="BC151" i="5"/>
  <c r="AZ151" i="5"/>
  <c r="AW151" i="5"/>
  <c r="AT151" i="5"/>
  <c r="AQ151" i="5"/>
  <c r="AN151" i="5"/>
  <c r="AK151" i="5"/>
  <c r="AH151" i="5"/>
  <c r="AE151" i="5"/>
  <c r="AB151" i="5"/>
  <c r="Y151" i="5"/>
  <c r="V151" i="5"/>
  <c r="S151" i="5"/>
  <c r="DV150" i="5"/>
  <c r="S150" i="5"/>
  <c r="DB150" i="5" s="1"/>
  <c r="DV149" i="5"/>
  <c r="DT149" i="5"/>
  <c r="DQ149" i="5"/>
  <c r="DN149" i="5"/>
  <c r="DK149" i="5"/>
  <c r="DH149" i="5"/>
  <c r="DE149" i="5"/>
  <c r="DB149" i="5"/>
  <c r="CY149" i="5"/>
  <c r="CV149" i="5"/>
  <c r="CS149" i="5"/>
  <c r="CP149" i="5"/>
  <c r="CM149" i="5"/>
  <c r="CJ149" i="5"/>
  <c r="CG149" i="5"/>
  <c r="CD149" i="5"/>
  <c r="CA149" i="5"/>
  <c r="BX149" i="5"/>
  <c r="BU149" i="5"/>
  <c r="BR149" i="5"/>
  <c r="BO149" i="5"/>
  <c r="BL149" i="5"/>
  <c r="BI149" i="5"/>
  <c r="BF149" i="5"/>
  <c r="BC149" i="5"/>
  <c r="AZ149" i="5"/>
  <c r="AW149" i="5"/>
  <c r="AT149" i="5"/>
  <c r="AQ149" i="5"/>
  <c r="AN149" i="5"/>
  <c r="AK149" i="5"/>
  <c r="AH149" i="5"/>
  <c r="AE149" i="5"/>
  <c r="AB149" i="5"/>
  <c r="Y149" i="5"/>
  <c r="V149" i="5"/>
  <c r="S149" i="5"/>
  <c r="DV148" i="5"/>
  <c r="BI146" i="5"/>
  <c r="M144" i="5"/>
  <c r="DR143" i="5"/>
  <c r="DO143" i="5"/>
  <c r="DL143" i="5"/>
  <c r="DI143" i="5"/>
  <c r="DF143" i="5"/>
  <c r="DC143" i="5"/>
  <c r="CZ143" i="5"/>
  <c r="CW143" i="5"/>
  <c r="CT143" i="5"/>
  <c r="CQ143" i="5"/>
  <c r="CN143" i="5"/>
  <c r="CK143" i="5"/>
  <c r="CH143" i="5"/>
  <c r="CE143" i="5"/>
  <c r="CB143" i="5"/>
  <c r="BY143" i="5"/>
  <c r="BV143" i="5"/>
  <c r="BS143" i="5"/>
  <c r="BP143" i="5"/>
  <c r="BM143" i="5"/>
  <c r="BJ143" i="5"/>
  <c r="BG143" i="5"/>
  <c r="BD143" i="5"/>
  <c r="BA143" i="5"/>
  <c r="AX143" i="5"/>
  <c r="AU143" i="5"/>
  <c r="AR143" i="5"/>
  <c r="AO143" i="5"/>
  <c r="AL143" i="5"/>
  <c r="AI143" i="5"/>
  <c r="AF143" i="5"/>
  <c r="AC143" i="5"/>
  <c r="Z143" i="5"/>
  <c r="W143" i="5"/>
  <c r="DR142" i="5"/>
  <c r="DO142" i="5"/>
  <c r="DL142" i="5"/>
  <c r="DI142" i="5"/>
  <c r="DF142" i="5"/>
  <c r="DC142" i="5"/>
  <c r="CZ142" i="5"/>
  <c r="CW142" i="5"/>
  <c r="CT142" i="5"/>
  <c r="CQ142" i="5"/>
  <c r="CN142" i="5"/>
  <c r="CK142" i="5"/>
  <c r="CH142" i="5"/>
  <c r="CE142" i="5"/>
  <c r="CB142" i="5"/>
  <c r="BY142" i="5"/>
  <c r="BV142" i="5"/>
  <c r="BS142" i="5"/>
  <c r="BP142" i="5"/>
  <c r="BM142" i="5"/>
  <c r="BJ142" i="5"/>
  <c r="BG142" i="5"/>
  <c r="BD142" i="5"/>
  <c r="BA142" i="5"/>
  <c r="AX142" i="5"/>
  <c r="AU142" i="5"/>
  <c r="AR142" i="5"/>
  <c r="AO142" i="5"/>
  <c r="AL142" i="5"/>
  <c r="AI142" i="5"/>
  <c r="AF142" i="5"/>
  <c r="AC142" i="5"/>
  <c r="Z142" i="5"/>
  <c r="W142" i="5"/>
  <c r="DR141" i="5"/>
  <c r="DO141" i="5"/>
  <c r="DL141" i="5"/>
  <c r="DI141" i="5"/>
  <c r="DF141" i="5"/>
  <c r="DC141" i="5"/>
  <c r="CZ141" i="5"/>
  <c r="CW141" i="5"/>
  <c r="CT141" i="5"/>
  <c r="CQ141" i="5"/>
  <c r="CN141" i="5"/>
  <c r="CK141" i="5"/>
  <c r="CH141" i="5"/>
  <c r="CE141" i="5"/>
  <c r="CB141" i="5"/>
  <c r="BY141" i="5"/>
  <c r="BV141" i="5"/>
  <c r="BS141" i="5"/>
  <c r="BP141" i="5"/>
  <c r="BM141" i="5"/>
  <c r="BJ141" i="5"/>
  <c r="BG141" i="5"/>
  <c r="BD141" i="5"/>
  <c r="BA141" i="5"/>
  <c r="AX141" i="5"/>
  <c r="AU141" i="5"/>
  <c r="AR141" i="5"/>
  <c r="AO141" i="5"/>
  <c r="AL141" i="5"/>
  <c r="AI141" i="5"/>
  <c r="AF141" i="5"/>
  <c r="AC141" i="5"/>
  <c r="Z141" i="5"/>
  <c r="W141" i="5"/>
  <c r="P141" i="5"/>
  <c r="DV138" i="5"/>
  <c r="DT127" i="5"/>
  <c r="DQ127" i="5"/>
  <c r="DN127" i="5"/>
  <c r="DK127" i="5"/>
  <c r="DH127" i="5"/>
  <c r="DE127" i="5"/>
  <c r="DB127" i="5"/>
  <c r="CY127" i="5"/>
  <c r="CV127" i="5"/>
  <c r="CS127" i="5"/>
  <c r="CP127" i="5"/>
  <c r="CM127" i="5"/>
  <c r="CJ127" i="5"/>
  <c r="CG127" i="5"/>
  <c r="CD127" i="5"/>
  <c r="CA127" i="5"/>
  <c r="BX127" i="5"/>
  <c r="BU127" i="5"/>
  <c r="BR127" i="5"/>
  <c r="BO127" i="5"/>
  <c r="BL127" i="5"/>
  <c r="BI127" i="5"/>
  <c r="BF127" i="5"/>
  <c r="BC127" i="5"/>
  <c r="AZ127" i="5"/>
  <c r="AW127" i="5"/>
  <c r="AT127" i="5"/>
  <c r="AQ127" i="5"/>
  <c r="AN127" i="5"/>
  <c r="AK127" i="5"/>
  <c r="AH127" i="5"/>
  <c r="AE127" i="5"/>
  <c r="AB127" i="5"/>
  <c r="Y127" i="5"/>
  <c r="V127" i="5"/>
  <c r="S127" i="5"/>
  <c r="DV124" i="5"/>
  <c r="DV123" i="5"/>
  <c r="DT120" i="5"/>
  <c r="DQ120" i="5"/>
  <c r="DN120" i="5"/>
  <c r="DK120" i="5"/>
  <c r="DH120" i="5"/>
  <c r="DE120" i="5"/>
  <c r="DB120" i="5"/>
  <c r="CY120" i="5"/>
  <c r="CV120" i="5"/>
  <c r="CS120" i="5"/>
  <c r="CP120" i="5"/>
  <c r="CM120" i="5"/>
  <c r="CJ120" i="5"/>
  <c r="CG120" i="5"/>
  <c r="CD120" i="5"/>
  <c r="CA120" i="5"/>
  <c r="BX120" i="5"/>
  <c r="BU120" i="5"/>
  <c r="BR120" i="5"/>
  <c r="BO120" i="5"/>
  <c r="BL120" i="5"/>
  <c r="BI120" i="5"/>
  <c r="BF120" i="5"/>
  <c r="BC120" i="5"/>
  <c r="AZ120" i="5"/>
  <c r="AW120" i="5"/>
  <c r="AT120" i="5"/>
  <c r="AQ120" i="5"/>
  <c r="AN120" i="5"/>
  <c r="AK120" i="5"/>
  <c r="AH120" i="5"/>
  <c r="AE120" i="5"/>
  <c r="AB120" i="5"/>
  <c r="Y120" i="5"/>
  <c r="V120" i="5"/>
  <c r="S120" i="5"/>
  <c r="P120" i="5" s="1"/>
  <c r="EC119" i="5"/>
  <c r="EB119" i="5"/>
  <c r="DZ119" i="5"/>
  <c r="DY119" i="5"/>
  <c r="DT119" i="5"/>
  <c r="DS119" i="5"/>
  <c r="DQ119" i="5"/>
  <c r="DP119" i="5"/>
  <c r="DN119" i="5"/>
  <c r="DM119" i="5"/>
  <c r="DK119" i="5"/>
  <c r="DJ119" i="5"/>
  <c r="DH119" i="5"/>
  <c r="DG119" i="5"/>
  <c r="DE119" i="5"/>
  <c r="DD119" i="5"/>
  <c r="DB119" i="5"/>
  <c r="DA119" i="5"/>
  <c r="CY119" i="5"/>
  <c r="CX119" i="5"/>
  <c r="CV119" i="5"/>
  <c r="CU119" i="5"/>
  <c r="CS119" i="5"/>
  <c r="CR119" i="5"/>
  <c r="CP119" i="5"/>
  <c r="CO119" i="5"/>
  <c r="CM119" i="5"/>
  <c r="CL119" i="5"/>
  <c r="CJ119" i="5"/>
  <c r="CI119" i="5"/>
  <c r="CG119" i="5"/>
  <c r="CF119" i="5"/>
  <c r="CD119" i="5"/>
  <c r="CC119" i="5"/>
  <c r="CA119" i="5"/>
  <c r="BZ119" i="5"/>
  <c r="BX119" i="5"/>
  <c r="BW119" i="5"/>
  <c r="BU119" i="5"/>
  <c r="BT119" i="5"/>
  <c r="BR119" i="5"/>
  <c r="BQ119" i="5"/>
  <c r="BO119" i="5"/>
  <c r="BN119" i="5"/>
  <c r="BL119" i="5"/>
  <c r="BK119" i="5"/>
  <c r="BI119" i="5"/>
  <c r="BH119" i="5"/>
  <c r="BF119" i="5"/>
  <c r="BE119" i="5"/>
  <c r="BC119" i="5"/>
  <c r="BB119" i="5"/>
  <c r="AZ119" i="5"/>
  <c r="AY119" i="5"/>
  <c r="AW119" i="5"/>
  <c r="AV119" i="5"/>
  <c r="AT119" i="5"/>
  <c r="AS119" i="5"/>
  <c r="AQ119" i="5"/>
  <c r="AP119" i="5"/>
  <c r="AN119" i="5"/>
  <c r="AM119" i="5"/>
  <c r="AK119" i="5"/>
  <c r="AJ119" i="5"/>
  <c r="AH119" i="5"/>
  <c r="AG119" i="5"/>
  <c r="AE119" i="5"/>
  <c r="AD119" i="5"/>
  <c r="AB119" i="5"/>
  <c r="AA119" i="5"/>
  <c r="Y119" i="5"/>
  <c r="X119" i="5"/>
  <c r="V119" i="5"/>
  <c r="U119" i="5"/>
  <c r="S119" i="5"/>
  <c r="R119" i="5"/>
  <c r="DT118" i="5"/>
  <c r="DS118" i="5"/>
  <c r="DQ118" i="5"/>
  <c r="DP118" i="5"/>
  <c r="DN118" i="5"/>
  <c r="DM118" i="5"/>
  <c r="DK118" i="5"/>
  <c r="DJ118" i="5"/>
  <c r="DH118" i="5"/>
  <c r="DG118" i="5"/>
  <c r="DE118" i="5"/>
  <c r="DD118" i="5"/>
  <c r="DB118" i="5"/>
  <c r="DA118" i="5"/>
  <c r="CY118" i="5"/>
  <c r="CX118" i="5"/>
  <c r="CV118" i="5"/>
  <c r="CU118" i="5"/>
  <c r="CS118" i="5"/>
  <c r="CR118" i="5"/>
  <c r="CP118" i="5"/>
  <c r="CO118" i="5"/>
  <c r="CM118" i="5"/>
  <c r="CL118" i="5"/>
  <c r="CJ118" i="5"/>
  <c r="CI118" i="5"/>
  <c r="CG118" i="5"/>
  <c r="CF118" i="5"/>
  <c r="CD118" i="5"/>
  <c r="CC118" i="5"/>
  <c r="CA118" i="5"/>
  <c r="BZ118" i="5"/>
  <c r="BX118" i="5"/>
  <c r="BW118" i="5"/>
  <c r="BU118" i="5"/>
  <c r="BT118" i="5"/>
  <c r="BR118" i="5"/>
  <c r="BQ118" i="5"/>
  <c r="BO118" i="5"/>
  <c r="BN118" i="5"/>
  <c r="BL118" i="5"/>
  <c r="BK118" i="5"/>
  <c r="BI118" i="5"/>
  <c r="BH118" i="5"/>
  <c r="BF118" i="5"/>
  <c r="BE118" i="5"/>
  <c r="BC118" i="5"/>
  <c r="BB118" i="5"/>
  <c r="AZ118" i="5"/>
  <c r="AY118" i="5"/>
  <c r="AW118" i="5"/>
  <c r="AV118" i="5"/>
  <c r="AT118" i="5"/>
  <c r="AS118" i="5"/>
  <c r="AQ118" i="5"/>
  <c r="AP118" i="5"/>
  <c r="AN118" i="5"/>
  <c r="AM118" i="5"/>
  <c r="AK118" i="5"/>
  <c r="AJ118" i="5"/>
  <c r="AH118" i="5"/>
  <c r="AG118" i="5"/>
  <c r="AE118" i="5"/>
  <c r="AD118" i="5"/>
  <c r="AB118" i="5"/>
  <c r="AA118" i="5"/>
  <c r="Y118" i="5"/>
  <c r="X118" i="5"/>
  <c r="V118" i="5"/>
  <c r="U118" i="5"/>
  <c r="S118" i="5"/>
  <c r="R118" i="5"/>
  <c r="DV116" i="5"/>
  <c r="DV115" i="5"/>
  <c r="DV114" i="5"/>
  <c r="DV113" i="5"/>
  <c r="DT112" i="5"/>
  <c r="DT82" i="5" s="1"/>
  <c r="DS112" i="5"/>
  <c r="DS82" i="5" s="1"/>
  <c r="DQ112" i="5"/>
  <c r="DQ82" i="5" s="1"/>
  <c r="DP112" i="5"/>
  <c r="DP82" i="5" s="1"/>
  <c r="DN112" i="5"/>
  <c r="DN82" i="5" s="1"/>
  <c r="DM112" i="5"/>
  <c r="DM82" i="5" s="1"/>
  <c r="DK112" i="5"/>
  <c r="DK82" i="5" s="1"/>
  <c r="DJ112" i="5"/>
  <c r="DJ82" i="5" s="1"/>
  <c r="DH112" i="5"/>
  <c r="DH82" i="5" s="1"/>
  <c r="DG112" i="5"/>
  <c r="DG82" i="5" s="1"/>
  <c r="DE112" i="5"/>
  <c r="DE82" i="5" s="1"/>
  <c r="DD112" i="5"/>
  <c r="DD82" i="5" s="1"/>
  <c r="DB112" i="5"/>
  <c r="DB82" i="5" s="1"/>
  <c r="DA112" i="5"/>
  <c r="DA82" i="5" s="1"/>
  <c r="CY112" i="5"/>
  <c r="CY82" i="5" s="1"/>
  <c r="CX112" i="5"/>
  <c r="CX82" i="5" s="1"/>
  <c r="CV112" i="5"/>
  <c r="CV82" i="5" s="1"/>
  <c r="CU112" i="5"/>
  <c r="CU82" i="5" s="1"/>
  <c r="CS112" i="5"/>
  <c r="CS82" i="5" s="1"/>
  <c r="CR112" i="5"/>
  <c r="CR82" i="5" s="1"/>
  <c r="CP112" i="5"/>
  <c r="CP82" i="5" s="1"/>
  <c r="CO112" i="5"/>
  <c r="CO82" i="5" s="1"/>
  <c r="CM112" i="5"/>
  <c r="CM82" i="5" s="1"/>
  <c r="CL112" i="5"/>
  <c r="CL82" i="5" s="1"/>
  <c r="CJ112" i="5"/>
  <c r="CJ82" i="5" s="1"/>
  <c r="CI112" i="5"/>
  <c r="CI82" i="5" s="1"/>
  <c r="CG112" i="5"/>
  <c r="CF112" i="5"/>
  <c r="CF82" i="5" s="1"/>
  <c r="CD112" i="5"/>
  <c r="CD82" i="5" s="1"/>
  <c r="CC112" i="5"/>
  <c r="CC82" i="5" s="1"/>
  <c r="CA112" i="5"/>
  <c r="CA82" i="5" s="1"/>
  <c r="BZ112" i="5"/>
  <c r="BZ82" i="5" s="1"/>
  <c r="BX112" i="5"/>
  <c r="BX82" i="5" s="1"/>
  <c r="BW112" i="5"/>
  <c r="BW82" i="5" s="1"/>
  <c r="BU112" i="5"/>
  <c r="BU82" i="5" s="1"/>
  <c r="BT112" i="5"/>
  <c r="BT82" i="5" s="1"/>
  <c r="BR112" i="5"/>
  <c r="BR82" i="5" s="1"/>
  <c r="BQ112" i="5"/>
  <c r="BQ82" i="5" s="1"/>
  <c r="BO112" i="5"/>
  <c r="BO82" i="5" s="1"/>
  <c r="BN112" i="5"/>
  <c r="BN82" i="5" s="1"/>
  <c r="BL112" i="5"/>
  <c r="BL82" i="5" s="1"/>
  <c r="BK112" i="5"/>
  <c r="BK82" i="5" s="1"/>
  <c r="BI112" i="5"/>
  <c r="BI82" i="5" s="1"/>
  <c r="BH112" i="5"/>
  <c r="BH82" i="5" s="1"/>
  <c r="BF112" i="5"/>
  <c r="BF82" i="5" s="1"/>
  <c r="BE112" i="5"/>
  <c r="BE82" i="5" s="1"/>
  <c r="BC112" i="5"/>
  <c r="BC82" i="5" s="1"/>
  <c r="BB112" i="5"/>
  <c r="BB82" i="5" s="1"/>
  <c r="AZ112" i="5"/>
  <c r="AZ82" i="5" s="1"/>
  <c r="AY112" i="5"/>
  <c r="AY82" i="5" s="1"/>
  <c r="AW112" i="5"/>
  <c r="AW82" i="5" s="1"/>
  <c r="AV112" i="5"/>
  <c r="AV82" i="5" s="1"/>
  <c r="AT112" i="5"/>
  <c r="AT82" i="5" s="1"/>
  <c r="AS112" i="5"/>
  <c r="AS82" i="5" s="1"/>
  <c r="AQ112" i="5"/>
  <c r="AQ82" i="5" s="1"/>
  <c r="AP112" i="5"/>
  <c r="AP82" i="5" s="1"/>
  <c r="AN112" i="5"/>
  <c r="AN82" i="5" s="1"/>
  <c r="AM112" i="5"/>
  <c r="AM82" i="5" s="1"/>
  <c r="AK112" i="5"/>
  <c r="AK82" i="5" s="1"/>
  <c r="AJ112" i="5"/>
  <c r="AJ82" i="5" s="1"/>
  <c r="AH112" i="5"/>
  <c r="AH82" i="5" s="1"/>
  <c r="AG112" i="5"/>
  <c r="AG82" i="5" s="1"/>
  <c r="AE112" i="5"/>
  <c r="AE82" i="5" s="1"/>
  <c r="AD112" i="5"/>
  <c r="AD82" i="5" s="1"/>
  <c r="AB112" i="5"/>
  <c r="AB82" i="5" s="1"/>
  <c r="AA112" i="5"/>
  <c r="AA82" i="5" s="1"/>
  <c r="Y112" i="5"/>
  <c r="Y82" i="5" s="1"/>
  <c r="X112" i="5"/>
  <c r="X82" i="5" s="1"/>
  <c r="V112" i="5"/>
  <c r="V82" i="5" s="1"/>
  <c r="U112" i="5"/>
  <c r="U82" i="5" s="1"/>
  <c r="S112" i="5"/>
  <c r="S82" i="5" s="1"/>
  <c r="R112" i="5"/>
  <c r="R82" i="5" s="1"/>
  <c r="DV107" i="5"/>
  <c r="DV81" i="5" s="1"/>
  <c r="S107" i="5"/>
  <c r="P107" i="5" s="1"/>
  <c r="DT106" i="5"/>
  <c r="DS106" i="5"/>
  <c r="DQ106" i="5"/>
  <c r="DP106" i="5"/>
  <c r="DN106" i="5"/>
  <c r="DM106" i="5"/>
  <c r="DK106" i="5"/>
  <c r="DJ106" i="5"/>
  <c r="DH106" i="5"/>
  <c r="DG106" i="5"/>
  <c r="DE106" i="5"/>
  <c r="DD106" i="5"/>
  <c r="DB106" i="5"/>
  <c r="DA106" i="5"/>
  <c r="CY106" i="5"/>
  <c r="CX106" i="5"/>
  <c r="CV106" i="5"/>
  <c r="CU106" i="5"/>
  <c r="CS106" i="5"/>
  <c r="CR106" i="5"/>
  <c r="CP106" i="5"/>
  <c r="CO106" i="5"/>
  <c r="CM106" i="5"/>
  <c r="CL106" i="5"/>
  <c r="CJ106" i="5"/>
  <c r="CI106" i="5"/>
  <c r="CG106" i="5"/>
  <c r="CF106" i="5"/>
  <c r="CD106" i="5"/>
  <c r="CC106" i="5"/>
  <c r="CA106" i="5"/>
  <c r="BZ106" i="5"/>
  <c r="BX106" i="5"/>
  <c r="BW106" i="5"/>
  <c r="BU106" i="5"/>
  <c r="BT106" i="5"/>
  <c r="BR106" i="5"/>
  <c r="BQ106" i="5"/>
  <c r="BO106" i="5"/>
  <c r="BN106" i="5"/>
  <c r="BL106" i="5"/>
  <c r="BK106" i="5"/>
  <c r="BI106" i="5"/>
  <c r="BH106" i="5"/>
  <c r="BF106" i="5"/>
  <c r="BE106" i="5"/>
  <c r="BC106" i="5"/>
  <c r="BB106" i="5"/>
  <c r="AZ106" i="5"/>
  <c r="AY106" i="5"/>
  <c r="AW106" i="5"/>
  <c r="AV106" i="5"/>
  <c r="AT106" i="5"/>
  <c r="AS106" i="5"/>
  <c r="AQ106" i="5"/>
  <c r="AP106" i="5"/>
  <c r="AN106" i="5"/>
  <c r="AM106" i="5"/>
  <c r="AK106" i="5"/>
  <c r="AJ106" i="5"/>
  <c r="AH106" i="5"/>
  <c r="AG106" i="5"/>
  <c r="AE106" i="5"/>
  <c r="AD106" i="5"/>
  <c r="AB106" i="5"/>
  <c r="AA106" i="5"/>
  <c r="Y106" i="5"/>
  <c r="X106" i="5"/>
  <c r="V106" i="5"/>
  <c r="U106" i="5"/>
  <c r="S106" i="5"/>
  <c r="R106" i="5"/>
  <c r="DV105" i="5"/>
  <c r="DT105" i="5"/>
  <c r="DS105" i="5"/>
  <c r="DQ105" i="5"/>
  <c r="DP105" i="5"/>
  <c r="DN105" i="5"/>
  <c r="DM105" i="5"/>
  <c r="DK105" i="5"/>
  <c r="DJ105" i="5"/>
  <c r="DH105" i="5"/>
  <c r="DG105" i="5"/>
  <c r="DE105" i="5"/>
  <c r="DD105" i="5"/>
  <c r="DB105" i="5"/>
  <c r="DA105" i="5"/>
  <c r="CY105" i="5"/>
  <c r="CX105" i="5"/>
  <c r="CV105" i="5"/>
  <c r="CU105" i="5"/>
  <c r="CS105" i="5"/>
  <c r="CR105" i="5"/>
  <c r="CP105" i="5"/>
  <c r="CO105" i="5"/>
  <c r="CM105" i="5"/>
  <c r="CL105" i="5"/>
  <c r="CJ105" i="5"/>
  <c r="CI105" i="5"/>
  <c r="CG105" i="5"/>
  <c r="CF105" i="5"/>
  <c r="CD105" i="5"/>
  <c r="CC105" i="5"/>
  <c r="CA105" i="5"/>
  <c r="BZ105" i="5"/>
  <c r="BX105" i="5"/>
  <c r="BW105" i="5"/>
  <c r="BU105" i="5"/>
  <c r="BT105" i="5"/>
  <c r="BR105" i="5"/>
  <c r="BQ105" i="5"/>
  <c r="BO105" i="5"/>
  <c r="BN105" i="5"/>
  <c r="BL105" i="5"/>
  <c r="BK105" i="5"/>
  <c r="BI105" i="5"/>
  <c r="BH105" i="5"/>
  <c r="BF105" i="5"/>
  <c r="BE105" i="5"/>
  <c r="BC105" i="5"/>
  <c r="BB105" i="5"/>
  <c r="AZ105" i="5"/>
  <c r="AY105" i="5"/>
  <c r="AW105" i="5"/>
  <c r="AV105" i="5"/>
  <c r="AT105" i="5"/>
  <c r="AS105" i="5"/>
  <c r="AQ105" i="5"/>
  <c r="AP105" i="5"/>
  <c r="AN105" i="5"/>
  <c r="AM105" i="5"/>
  <c r="AK105" i="5"/>
  <c r="AJ105" i="5"/>
  <c r="AH105" i="5"/>
  <c r="AG105" i="5"/>
  <c r="AE105" i="5"/>
  <c r="AD105" i="5"/>
  <c r="AB105" i="5"/>
  <c r="AA105" i="5"/>
  <c r="Y105" i="5"/>
  <c r="X105" i="5"/>
  <c r="V105" i="5"/>
  <c r="U105" i="5"/>
  <c r="S105" i="5"/>
  <c r="R105" i="5"/>
  <c r="DT104" i="5"/>
  <c r="DS104" i="5"/>
  <c r="DQ104" i="5"/>
  <c r="DP104" i="5"/>
  <c r="DN104" i="5"/>
  <c r="DM104" i="5"/>
  <c r="DK104" i="5"/>
  <c r="DJ104" i="5"/>
  <c r="DH104" i="5"/>
  <c r="DG104" i="5"/>
  <c r="DE104" i="5"/>
  <c r="DD104" i="5"/>
  <c r="DB104" i="5"/>
  <c r="DA104" i="5"/>
  <c r="CY104" i="5"/>
  <c r="CX104" i="5"/>
  <c r="CV104" i="5"/>
  <c r="CU104" i="5"/>
  <c r="CS104" i="5"/>
  <c r="CR104" i="5"/>
  <c r="CP104" i="5"/>
  <c r="CO104" i="5"/>
  <c r="CM104" i="5"/>
  <c r="CL104" i="5"/>
  <c r="CJ104" i="5"/>
  <c r="CI104" i="5"/>
  <c r="CG104" i="5"/>
  <c r="CF104" i="5"/>
  <c r="CD104" i="5"/>
  <c r="CC104" i="5"/>
  <c r="CA104" i="5"/>
  <c r="BZ104" i="5"/>
  <c r="BX104" i="5"/>
  <c r="BW104" i="5"/>
  <c r="BU104" i="5"/>
  <c r="BT104" i="5"/>
  <c r="BR104" i="5"/>
  <c r="BQ104" i="5"/>
  <c r="BO104" i="5"/>
  <c r="BN104" i="5"/>
  <c r="BL104" i="5"/>
  <c r="BK104" i="5"/>
  <c r="BI104" i="5"/>
  <c r="BH104" i="5"/>
  <c r="BF104" i="5"/>
  <c r="BE104" i="5"/>
  <c r="BC104" i="5"/>
  <c r="BB104" i="5"/>
  <c r="AZ104" i="5"/>
  <c r="AY104" i="5"/>
  <c r="AW104" i="5"/>
  <c r="AV104" i="5"/>
  <c r="AT104" i="5"/>
  <c r="AS104" i="5"/>
  <c r="AQ104" i="5"/>
  <c r="AP104" i="5"/>
  <c r="AN104" i="5"/>
  <c r="AM104" i="5"/>
  <c r="AK104" i="5"/>
  <c r="AJ104" i="5"/>
  <c r="AH104" i="5"/>
  <c r="AG104" i="5"/>
  <c r="AE104" i="5"/>
  <c r="AD104" i="5"/>
  <c r="AB104" i="5"/>
  <c r="AA104" i="5"/>
  <c r="Y104" i="5"/>
  <c r="X104" i="5"/>
  <c r="V104" i="5"/>
  <c r="U104" i="5"/>
  <c r="S104" i="5"/>
  <c r="R104" i="5"/>
  <c r="DT101" i="5"/>
  <c r="DS101" i="5"/>
  <c r="DQ101" i="5"/>
  <c r="DP101" i="5"/>
  <c r="DN101" i="5"/>
  <c r="DM101" i="5"/>
  <c r="DK101" i="5"/>
  <c r="DJ101" i="5"/>
  <c r="DH101" i="5"/>
  <c r="DG101" i="5"/>
  <c r="DE101" i="5"/>
  <c r="DD101" i="5"/>
  <c r="DB101" i="5"/>
  <c r="DA101" i="5"/>
  <c r="CY101" i="5"/>
  <c r="CX101" i="5"/>
  <c r="CV101" i="5"/>
  <c r="CU101" i="5"/>
  <c r="CS101" i="5"/>
  <c r="CR101" i="5"/>
  <c r="CP101" i="5"/>
  <c r="CO101" i="5"/>
  <c r="CM101" i="5"/>
  <c r="CL101" i="5"/>
  <c r="CJ101" i="5"/>
  <c r="CI101" i="5"/>
  <c r="CG101" i="5"/>
  <c r="CF101" i="5"/>
  <c r="CD101" i="5"/>
  <c r="CC101" i="5"/>
  <c r="CA101" i="5"/>
  <c r="BZ101" i="5"/>
  <c r="BX101" i="5"/>
  <c r="BW101" i="5"/>
  <c r="BU101" i="5"/>
  <c r="BT101" i="5"/>
  <c r="BR101" i="5"/>
  <c r="BQ101" i="5"/>
  <c r="BO101" i="5"/>
  <c r="BN101" i="5"/>
  <c r="BL101" i="5"/>
  <c r="BK101" i="5"/>
  <c r="BI101" i="5"/>
  <c r="BH101" i="5"/>
  <c r="BF101" i="5"/>
  <c r="BE101" i="5"/>
  <c r="BC101" i="5"/>
  <c r="BB101" i="5"/>
  <c r="AZ101" i="5"/>
  <c r="AY101" i="5"/>
  <c r="AW101" i="5"/>
  <c r="AV101" i="5"/>
  <c r="AT101" i="5"/>
  <c r="AS101" i="5"/>
  <c r="AQ101" i="5"/>
  <c r="AP101" i="5"/>
  <c r="AN101" i="5"/>
  <c r="AM101" i="5"/>
  <c r="AK101" i="5"/>
  <c r="AJ101" i="5"/>
  <c r="AH101" i="5"/>
  <c r="AG101" i="5"/>
  <c r="AE101" i="5"/>
  <c r="AD101" i="5"/>
  <c r="AB101" i="5"/>
  <c r="AA101" i="5"/>
  <c r="Y101" i="5"/>
  <c r="X101" i="5"/>
  <c r="V101" i="5"/>
  <c r="U101" i="5"/>
  <c r="DV98" i="5"/>
  <c r="DR95" i="5"/>
  <c r="DO95" i="5"/>
  <c r="DL95" i="5"/>
  <c r="DI95" i="5"/>
  <c r="DF95" i="5"/>
  <c r="DC95" i="5"/>
  <c r="CZ95" i="5"/>
  <c r="CW95" i="5"/>
  <c r="CT95" i="5"/>
  <c r="CQ95" i="5"/>
  <c r="CN95" i="5"/>
  <c r="CK95" i="5"/>
  <c r="CH95" i="5"/>
  <c r="CE95" i="5"/>
  <c r="CB95" i="5"/>
  <c r="BY95" i="5"/>
  <c r="BV95" i="5"/>
  <c r="BS95" i="5"/>
  <c r="BP95" i="5"/>
  <c r="BM95" i="5"/>
  <c r="BJ95" i="5"/>
  <c r="BG95" i="5"/>
  <c r="BD95" i="5"/>
  <c r="BA95" i="5"/>
  <c r="AX95" i="5"/>
  <c r="AU95" i="5"/>
  <c r="AR95" i="5"/>
  <c r="AO95" i="5"/>
  <c r="AL95" i="5"/>
  <c r="AI95" i="5"/>
  <c r="AF95" i="5"/>
  <c r="AC95" i="5"/>
  <c r="Z95" i="5"/>
  <c r="W95" i="5"/>
  <c r="M94" i="5"/>
  <c r="DR93" i="5"/>
  <c r="DO93" i="5"/>
  <c r="DL93" i="5"/>
  <c r="DI93" i="5"/>
  <c r="DF93" i="5"/>
  <c r="DC93" i="5"/>
  <c r="CZ93" i="5"/>
  <c r="CW93" i="5"/>
  <c r="CT93" i="5"/>
  <c r="CQ93" i="5"/>
  <c r="CN93" i="5"/>
  <c r="CK93" i="5"/>
  <c r="CH93" i="5"/>
  <c r="CE93" i="5"/>
  <c r="CB93" i="5"/>
  <c r="BY93" i="5"/>
  <c r="BV93" i="5"/>
  <c r="BS93" i="5"/>
  <c r="BP93" i="5"/>
  <c r="BM93" i="5"/>
  <c r="BJ93" i="5"/>
  <c r="BG93" i="5"/>
  <c r="BD93" i="5"/>
  <c r="BA93" i="5"/>
  <c r="AX93" i="5"/>
  <c r="AU93" i="5"/>
  <c r="AR93" i="5"/>
  <c r="AO93" i="5"/>
  <c r="AL93" i="5"/>
  <c r="AI93" i="5"/>
  <c r="AF93" i="5"/>
  <c r="AC93" i="5"/>
  <c r="Z93" i="5"/>
  <c r="W93" i="5"/>
  <c r="DV92" i="5"/>
  <c r="DV91" i="5" s="1"/>
  <c r="DT91" i="5"/>
  <c r="DS91" i="5"/>
  <c r="DQ91" i="5"/>
  <c r="DP91" i="5"/>
  <c r="DN91" i="5"/>
  <c r="DM91" i="5"/>
  <c r="DK91" i="5"/>
  <c r="DJ91" i="5"/>
  <c r="DH91" i="5"/>
  <c r="DG91" i="5"/>
  <c r="DE91" i="5"/>
  <c r="DD91" i="5"/>
  <c r="DB91" i="5"/>
  <c r="DA91" i="5"/>
  <c r="CY91" i="5"/>
  <c r="CX91" i="5"/>
  <c r="CV91" i="5"/>
  <c r="CU91" i="5"/>
  <c r="CS91" i="5"/>
  <c r="CR91" i="5"/>
  <c r="CP91" i="5"/>
  <c r="CO91" i="5"/>
  <c r="CM91" i="5"/>
  <c r="CL91" i="5"/>
  <c r="CJ91" i="5"/>
  <c r="CI91" i="5"/>
  <c r="CG91" i="5"/>
  <c r="CF91" i="5"/>
  <c r="CD91" i="5"/>
  <c r="CC91" i="5"/>
  <c r="CA91" i="5"/>
  <c r="BZ91" i="5"/>
  <c r="BX91" i="5"/>
  <c r="BW91" i="5"/>
  <c r="BU91" i="5"/>
  <c r="BT91" i="5"/>
  <c r="BR91" i="5"/>
  <c r="BQ91" i="5"/>
  <c r="BO91" i="5"/>
  <c r="BN91" i="5"/>
  <c r="BL91" i="5"/>
  <c r="BK91" i="5"/>
  <c r="BI91" i="5"/>
  <c r="BH91" i="5"/>
  <c r="BF91" i="5"/>
  <c r="BE91" i="5"/>
  <c r="BC91" i="5"/>
  <c r="BB91" i="5"/>
  <c r="AZ91" i="5"/>
  <c r="AY91" i="5"/>
  <c r="AW91" i="5"/>
  <c r="AV91" i="5"/>
  <c r="AT91" i="5"/>
  <c r="AS91" i="5"/>
  <c r="AQ91" i="5"/>
  <c r="AP91" i="5"/>
  <c r="AN91" i="5"/>
  <c r="AM91" i="5"/>
  <c r="AK91" i="5"/>
  <c r="AJ91" i="5"/>
  <c r="AH91" i="5"/>
  <c r="AG91" i="5"/>
  <c r="AE91" i="5"/>
  <c r="AD91" i="5"/>
  <c r="AB91" i="5"/>
  <c r="AA91" i="5"/>
  <c r="Y91" i="5"/>
  <c r="X91" i="5"/>
  <c r="V91" i="5"/>
  <c r="U91" i="5"/>
  <c r="S91" i="5"/>
  <c r="R91" i="5"/>
  <c r="DT89" i="5"/>
  <c r="DT90" i="5" s="1"/>
  <c r="DQ89" i="5"/>
  <c r="DQ90" i="5" s="1"/>
  <c r="DN89" i="5"/>
  <c r="DN90" i="5" s="1"/>
  <c r="DK89" i="5"/>
  <c r="DK90" i="5" s="1"/>
  <c r="DH89" i="5"/>
  <c r="DH90" i="5" s="1"/>
  <c r="DE89" i="5"/>
  <c r="DE90" i="5" s="1"/>
  <c r="DB89" i="5"/>
  <c r="DB90" i="5" s="1"/>
  <c r="CY89" i="5"/>
  <c r="CY90" i="5" s="1"/>
  <c r="CV89" i="5"/>
  <c r="CV90" i="5" s="1"/>
  <c r="CS89" i="5"/>
  <c r="CS90" i="5" s="1"/>
  <c r="CP89" i="5"/>
  <c r="CP90" i="5" s="1"/>
  <c r="CM89" i="5"/>
  <c r="CM90" i="5" s="1"/>
  <c r="CJ89" i="5"/>
  <c r="CJ90" i="5" s="1"/>
  <c r="CG89" i="5"/>
  <c r="CG90" i="5" s="1"/>
  <c r="CD89" i="5"/>
  <c r="CD90" i="5" s="1"/>
  <c r="CA89" i="5"/>
  <c r="CA90" i="5" s="1"/>
  <c r="BX89" i="5"/>
  <c r="BX90" i="5" s="1"/>
  <c r="BU89" i="5"/>
  <c r="BU90" i="5" s="1"/>
  <c r="BR89" i="5"/>
  <c r="BR90" i="5" s="1"/>
  <c r="BO89" i="5"/>
  <c r="BO90" i="5" s="1"/>
  <c r="BL89" i="5"/>
  <c r="BL90" i="5" s="1"/>
  <c r="BI89" i="5"/>
  <c r="BI90" i="5" s="1"/>
  <c r="BF89" i="5"/>
  <c r="BF90" i="5" s="1"/>
  <c r="BC89" i="5"/>
  <c r="BC90" i="5" s="1"/>
  <c r="AZ89" i="5"/>
  <c r="AZ90" i="5" s="1"/>
  <c r="AW89" i="5"/>
  <c r="AW90" i="5" s="1"/>
  <c r="AT89" i="5"/>
  <c r="AT90" i="5" s="1"/>
  <c r="AQ89" i="5"/>
  <c r="AQ90" i="5" s="1"/>
  <c r="AN89" i="5"/>
  <c r="AN90" i="5" s="1"/>
  <c r="AK89" i="5"/>
  <c r="AK90" i="5" s="1"/>
  <c r="AH89" i="5"/>
  <c r="AH90" i="5" s="1"/>
  <c r="AE89" i="5"/>
  <c r="AE90" i="5" s="1"/>
  <c r="AB89" i="5"/>
  <c r="AB90" i="5" s="1"/>
  <c r="Y89" i="5"/>
  <c r="Y90" i="5" s="1"/>
  <c r="V89" i="5"/>
  <c r="V90" i="5" s="1"/>
  <c r="S89" i="5"/>
  <c r="S90" i="5" s="1"/>
  <c r="DV88" i="5"/>
  <c r="DV176" i="5" s="1"/>
  <c r="DV83" i="5"/>
  <c r="S83" i="5"/>
  <c r="CY83" i="5" s="1"/>
  <c r="CG82" i="5"/>
  <c r="DV80" i="5"/>
  <c r="DV106" i="5" s="1"/>
  <c r="DV69" i="5"/>
  <c r="DV104" i="5" s="1"/>
  <c r="DS68" i="5"/>
  <c r="DS103" i="5" s="1"/>
  <c r="DK68" i="5"/>
  <c r="DK103" i="5" s="1"/>
  <c r="DJ68" i="5"/>
  <c r="DJ103" i="5" s="1"/>
  <c r="CM68" i="5"/>
  <c r="CM103" i="5" s="1"/>
  <c r="CL68" i="5"/>
  <c r="CL103" i="5" s="1"/>
  <c r="CJ68" i="5"/>
  <c r="CJ103" i="5" s="1"/>
  <c r="BO68" i="5"/>
  <c r="BO103" i="5" s="1"/>
  <c r="BN68" i="5"/>
  <c r="BN103" i="5" s="1"/>
  <c r="BB68" i="5"/>
  <c r="BB103" i="5" s="1"/>
  <c r="AY68" i="5"/>
  <c r="AY103" i="5" s="1"/>
  <c r="AP68" i="5"/>
  <c r="AP103" i="5" s="1"/>
  <c r="AM68" i="5"/>
  <c r="AM103" i="5" s="1"/>
  <c r="R68" i="5"/>
  <c r="R103" i="5" s="1"/>
  <c r="P65" i="5"/>
  <c r="O65" i="5"/>
  <c r="DV64" i="5"/>
  <c r="P64" i="5"/>
  <c r="O64" i="5"/>
  <c r="DV63" i="5"/>
  <c r="DV62" i="5"/>
  <c r="DV61" i="5"/>
  <c r="S61" i="5"/>
  <c r="DK61" i="5" s="1"/>
  <c r="DV59" i="5"/>
  <c r="S59" i="5"/>
  <c r="P59" i="5" s="1"/>
  <c r="S57" i="5"/>
  <c r="P57" i="5" s="1"/>
  <c r="DV55" i="5"/>
  <c r="DV54" i="5"/>
  <c r="S54" i="5"/>
  <c r="DT53" i="5"/>
  <c r="DS53" i="5"/>
  <c r="DQ53" i="5"/>
  <c r="DP53" i="5"/>
  <c r="DN53" i="5"/>
  <c r="DM53" i="5"/>
  <c r="DK53" i="5"/>
  <c r="DJ53" i="5"/>
  <c r="DH53" i="5"/>
  <c r="DG53" i="5"/>
  <c r="DE53" i="5"/>
  <c r="DD53" i="5"/>
  <c r="DB53" i="5"/>
  <c r="DA53" i="5"/>
  <c r="CY53" i="5"/>
  <c r="CX53" i="5"/>
  <c r="CV53" i="5"/>
  <c r="CU53" i="5"/>
  <c r="CS53" i="5"/>
  <c r="CR53" i="5"/>
  <c r="CP53" i="5"/>
  <c r="CO53" i="5"/>
  <c r="CM53" i="5"/>
  <c r="CL53" i="5"/>
  <c r="CJ53" i="5"/>
  <c r="CI53" i="5"/>
  <c r="CG53" i="5"/>
  <c r="CF53" i="5"/>
  <c r="CD53" i="5"/>
  <c r="CC53" i="5"/>
  <c r="CA53" i="5"/>
  <c r="BZ53" i="5"/>
  <c r="BX53" i="5"/>
  <c r="BW53" i="5"/>
  <c r="BU53" i="5"/>
  <c r="BT53" i="5"/>
  <c r="BR53" i="5"/>
  <c r="BQ53" i="5"/>
  <c r="BO53" i="5"/>
  <c r="BN53" i="5"/>
  <c r="BL53" i="5"/>
  <c r="BK53" i="5"/>
  <c r="BI53" i="5"/>
  <c r="BH53" i="5"/>
  <c r="BF53" i="5"/>
  <c r="BE53" i="5"/>
  <c r="BC53" i="5"/>
  <c r="BB53" i="5"/>
  <c r="AZ53" i="5"/>
  <c r="AY53" i="5"/>
  <c r="AW53" i="5"/>
  <c r="AV53" i="5"/>
  <c r="AT53" i="5"/>
  <c r="AS53" i="5"/>
  <c r="AQ53" i="5"/>
  <c r="AP53" i="5"/>
  <c r="AN53" i="5"/>
  <c r="AM53" i="5"/>
  <c r="AK53" i="5"/>
  <c r="AJ53" i="5"/>
  <c r="AH53" i="5"/>
  <c r="AG53" i="5"/>
  <c r="AE53" i="5"/>
  <c r="AD53" i="5"/>
  <c r="AB53" i="5"/>
  <c r="AA53" i="5"/>
  <c r="Y53" i="5"/>
  <c r="X53" i="5"/>
  <c r="V53" i="5"/>
  <c r="U53" i="5"/>
  <c r="P53" i="5"/>
  <c r="O53" i="5"/>
  <c r="P52" i="5"/>
  <c r="O52" i="5"/>
  <c r="P49" i="5"/>
  <c r="O49" i="5"/>
  <c r="DM49" i="5" s="1"/>
  <c r="P48" i="5"/>
  <c r="DQ48" i="5" s="1"/>
  <c r="O48" i="5"/>
  <c r="DP48" i="5" s="1"/>
  <c r="EC45" i="5"/>
  <c r="DR45" i="5"/>
  <c r="DO45" i="5"/>
  <c r="DL45" i="5"/>
  <c r="DI45" i="5"/>
  <c r="DF45" i="5"/>
  <c r="DC45" i="5"/>
  <c r="CZ45" i="5"/>
  <c r="CW45" i="5"/>
  <c r="CT45" i="5"/>
  <c r="CQ45" i="5"/>
  <c r="CN45" i="5"/>
  <c r="CK45" i="5"/>
  <c r="CH45" i="5"/>
  <c r="CE45" i="5"/>
  <c r="CB45" i="5"/>
  <c r="BY45" i="5"/>
  <c r="BV45" i="5"/>
  <c r="BS45" i="5"/>
  <c r="BP45" i="5"/>
  <c r="BM45" i="5"/>
  <c r="BJ45" i="5"/>
  <c r="BG45" i="5"/>
  <c r="BD45" i="5"/>
  <c r="BA45" i="5"/>
  <c r="AX45" i="5"/>
  <c r="AU45" i="5"/>
  <c r="AR45" i="5"/>
  <c r="AO45" i="5"/>
  <c r="AL45" i="5"/>
  <c r="AI45" i="5"/>
  <c r="AF45" i="5"/>
  <c r="AC45" i="5"/>
  <c r="Z45" i="5"/>
  <c r="W45" i="5"/>
  <c r="DV44" i="5"/>
  <c r="DV142" i="5" s="1"/>
  <c r="DV65" i="5" s="1"/>
  <c r="DT44" i="5"/>
  <c r="DS44" i="5"/>
  <c r="DS142" i="5" s="1"/>
  <c r="DQ44" i="5"/>
  <c r="DQ420" i="5" s="1"/>
  <c r="DP44" i="5"/>
  <c r="DP45" i="5" s="1"/>
  <c r="DN44" i="5"/>
  <c r="DN421" i="5" s="1"/>
  <c r="DM44" i="5"/>
  <c r="DM46" i="5" s="1"/>
  <c r="DM143" i="5" s="1"/>
  <c r="DK44" i="5"/>
  <c r="DK45" i="5" s="1"/>
  <c r="DJ44" i="5"/>
  <c r="DJ46" i="5" s="1"/>
  <c r="DJ143" i="5" s="1"/>
  <c r="DH44" i="5"/>
  <c r="DG44" i="5"/>
  <c r="DG46" i="5" s="1"/>
  <c r="DG143" i="5" s="1"/>
  <c r="DE44" i="5"/>
  <c r="DE421" i="5" s="1"/>
  <c r="DD44" i="5"/>
  <c r="DD142" i="5" s="1"/>
  <c r="DB44" i="5"/>
  <c r="DB422" i="5" s="1"/>
  <c r="DA44" i="5"/>
  <c r="DA46" i="5" s="1"/>
  <c r="DA143" i="5" s="1"/>
  <c r="CY44" i="5"/>
  <c r="CX44" i="5"/>
  <c r="CX46" i="5" s="1"/>
  <c r="CX143" i="5" s="1"/>
  <c r="CV44" i="5"/>
  <c r="CV45" i="5" s="1"/>
  <c r="CU44" i="5"/>
  <c r="CU45" i="5" s="1"/>
  <c r="CS44" i="5"/>
  <c r="CS422" i="5" s="1"/>
  <c r="CR44" i="5"/>
  <c r="CR45" i="5" s="1"/>
  <c r="CP44" i="5"/>
  <c r="CP423" i="5" s="1"/>
  <c r="CO44" i="5"/>
  <c r="CO46" i="5" s="1"/>
  <c r="CO143" i="5" s="1"/>
  <c r="CM44" i="5"/>
  <c r="CL44" i="5"/>
  <c r="CL142" i="5" s="1"/>
  <c r="CJ44" i="5"/>
  <c r="CI44" i="5"/>
  <c r="CI46" i="5" s="1"/>
  <c r="CI143" i="5" s="1"/>
  <c r="CG44" i="5"/>
  <c r="CG423" i="5" s="1"/>
  <c r="CF44" i="5"/>
  <c r="CF45" i="5" s="1"/>
  <c r="CD44" i="5"/>
  <c r="CD420" i="5" s="1"/>
  <c r="CC44" i="5"/>
  <c r="CC45" i="5" s="1"/>
  <c r="CA44" i="5"/>
  <c r="CA6" i="5" s="1"/>
  <c r="BZ44" i="5"/>
  <c r="BZ46" i="5" s="1"/>
  <c r="BZ143" i="5" s="1"/>
  <c r="BX44" i="5"/>
  <c r="BW44" i="5"/>
  <c r="BW142" i="5" s="1"/>
  <c r="BU44" i="5"/>
  <c r="BU420" i="5" s="1"/>
  <c r="BT44" i="5"/>
  <c r="BT45" i="5" s="1"/>
  <c r="BR44" i="5"/>
  <c r="BR421" i="5" s="1"/>
  <c r="BQ44" i="5"/>
  <c r="BO44" i="5"/>
  <c r="BO142" i="5" s="1"/>
  <c r="BN44" i="5"/>
  <c r="BN142" i="5" s="1"/>
  <c r="BL44" i="5"/>
  <c r="BL6" i="5" s="1"/>
  <c r="BK44" i="5"/>
  <c r="BK46" i="5" s="1"/>
  <c r="BK143" i="5" s="1"/>
  <c r="BI44" i="5"/>
  <c r="BI421" i="5" s="1"/>
  <c r="BH44" i="5"/>
  <c r="BH142" i="5" s="1"/>
  <c r="BF44" i="5"/>
  <c r="BF422" i="5" s="1"/>
  <c r="BE44" i="5"/>
  <c r="BE46" i="5" s="1"/>
  <c r="BE143" i="5" s="1"/>
  <c r="BC44" i="5"/>
  <c r="BC6" i="5" s="1"/>
  <c r="BB44" i="5"/>
  <c r="BB46" i="5" s="1"/>
  <c r="BB143" i="5" s="1"/>
  <c r="AZ44" i="5"/>
  <c r="AZ45" i="5" s="1"/>
  <c r="AY44" i="5"/>
  <c r="AY46" i="5" s="1"/>
  <c r="AY143" i="5" s="1"/>
  <c r="AW44" i="5"/>
  <c r="AW422" i="5" s="1"/>
  <c r="AV44" i="5"/>
  <c r="AV46" i="5" s="1"/>
  <c r="AV143" i="5" s="1"/>
  <c r="AT44" i="5"/>
  <c r="AT423" i="5" s="1"/>
  <c r="AS44" i="5"/>
  <c r="AQ44" i="5"/>
  <c r="AQ142" i="5" s="1"/>
  <c r="AP44" i="5"/>
  <c r="AP46" i="5" s="1"/>
  <c r="AP143" i="5" s="1"/>
  <c r="AN44" i="5"/>
  <c r="AN6" i="5" s="1"/>
  <c r="AM44" i="5"/>
  <c r="AM46" i="5" s="1"/>
  <c r="AM143" i="5" s="1"/>
  <c r="AK44" i="5"/>
  <c r="AK423" i="5" s="1"/>
  <c r="AJ44" i="5"/>
  <c r="AJ45" i="5" s="1"/>
  <c r="AH44" i="5"/>
  <c r="AH420" i="5" s="1"/>
  <c r="AG44" i="5"/>
  <c r="AG45" i="5" s="1"/>
  <c r="AE44" i="5"/>
  <c r="AE6" i="5" s="1"/>
  <c r="AD44" i="5"/>
  <c r="AD46" i="5" s="1"/>
  <c r="AD143" i="5" s="1"/>
  <c r="AB44" i="5"/>
  <c r="AA44" i="5"/>
  <c r="AA45" i="5" s="1"/>
  <c r="Y44" i="5"/>
  <c r="Y420" i="5" s="1"/>
  <c r="X44" i="5"/>
  <c r="X45" i="5" s="1"/>
  <c r="V44" i="5"/>
  <c r="V421" i="5" s="1"/>
  <c r="U44" i="5"/>
  <c r="U46" i="5" s="1"/>
  <c r="U143" i="5" s="1"/>
  <c r="S44" i="5"/>
  <c r="R44" i="5"/>
  <c r="R45" i="5" s="1"/>
  <c r="M41" i="5"/>
  <c r="M33" i="5"/>
  <c r="M32" i="5"/>
  <c r="CA21" i="5"/>
  <c r="BX21" i="5"/>
  <c r="BU21" i="5"/>
  <c r="BR21" i="5"/>
  <c r="BO21" i="5"/>
  <c r="BL21" i="5"/>
  <c r="BI21" i="5"/>
  <c r="BF21" i="5"/>
  <c r="BC21" i="5"/>
  <c r="AZ21" i="5"/>
  <c r="AW21" i="5"/>
  <c r="AT21" i="5"/>
  <c r="AQ21" i="5"/>
  <c r="AN21" i="5"/>
  <c r="AK21" i="5"/>
  <c r="AH21" i="5"/>
  <c r="AE21" i="5"/>
  <c r="AB21" i="5"/>
  <c r="Y21" i="5"/>
  <c r="V21" i="5"/>
  <c r="S21" i="5"/>
  <c r="CA11" i="5"/>
  <c r="BX11" i="5"/>
  <c r="BU11" i="5"/>
  <c r="BR11" i="5"/>
  <c r="BO11" i="5"/>
  <c r="BL11" i="5"/>
  <c r="BI11" i="5"/>
  <c r="BF11" i="5"/>
  <c r="BC11" i="5"/>
  <c r="AZ11" i="5"/>
  <c r="AW11" i="5"/>
  <c r="AT11" i="5"/>
  <c r="AQ11" i="5"/>
  <c r="AN11" i="5"/>
  <c r="AK11" i="5"/>
  <c r="AH11" i="5"/>
  <c r="AE11" i="5"/>
  <c r="AB11" i="5"/>
  <c r="Y11" i="5"/>
  <c r="V11" i="5"/>
  <c r="S11" i="5"/>
  <c r="CW108" i="4"/>
  <c r="CU108" i="4"/>
  <c r="CS108" i="4"/>
  <c r="CT87" i="4" s="1"/>
  <c r="CT88" i="4" s="1"/>
  <c r="CQ108" i="4"/>
  <c r="CO108" i="4"/>
  <c r="CM108" i="4"/>
  <c r="CK108" i="4"/>
  <c r="CI108" i="4"/>
  <c r="CG108" i="4"/>
  <c r="CE108" i="4"/>
  <c r="CC108" i="4"/>
  <c r="CA108" i="4"/>
  <c r="BY108" i="4"/>
  <c r="BW108" i="4"/>
  <c r="BX92" i="4" s="1"/>
  <c r="BU108" i="4"/>
  <c r="BS108" i="4"/>
  <c r="BQ108" i="4"/>
  <c r="BO108" i="4"/>
  <c r="BM108" i="4"/>
  <c r="BK108" i="4"/>
  <c r="BI108" i="4"/>
  <c r="BJ86" i="4" s="1"/>
  <c r="BG108" i="4"/>
  <c r="BE108" i="4"/>
  <c r="BC108" i="4"/>
  <c r="BA108" i="4"/>
  <c r="AY108" i="4"/>
  <c r="AW108" i="4"/>
  <c r="AU108" i="4"/>
  <c r="AS108" i="4"/>
  <c r="AQ108" i="4"/>
  <c r="AO108" i="4"/>
  <c r="AM108" i="4"/>
  <c r="AK108" i="4"/>
  <c r="AI108" i="4"/>
  <c r="AG108" i="4"/>
  <c r="AE108" i="4"/>
  <c r="AF88" i="4" s="1"/>
  <c r="AC108" i="4"/>
  <c r="AA108" i="4"/>
  <c r="Y108" i="4"/>
  <c r="W108" i="4"/>
  <c r="U108" i="4"/>
  <c r="S108" i="4"/>
  <c r="Q108" i="4"/>
  <c r="O108" i="4"/>
  <c r="M108" i="4"/>
  <c r="K108" i="4"/>
  <c r="I108" i="4"/>
  <c r="G108" i="4"/>
  <c r="E108" i="4"/>
  <c r="C108" i="4"/>
  <c r="CW100" i="4"/>
  <c r="CU100" i="4"/>
  <c r="CS100" i="4"/>
  <c r="CQ100" i="4"/>
  <c r="CO100" i="4"/>
  <c r="CM100" i="4"/>
  <c r="CK100" i="4"/>
  <c r="CI100" i="4"/>
  <c r="CG100" i="4"/>
  <c r="CE100" i="4"/>
  <c r="CC100" i="4"/>
  <c r="CA100" i="4"/>
  <c r="BY100" i="4"/>
  <c r="BW100" i="4"/>
  <c r="BU100" i="4"/>
  <c r="BS100" i="4"/>
  <c r="BQ100" i="4"/>
  <c r="BO100" i="4"/>
  <c r="BM100" i="4"/>
  <c r="BK100" i="4"/>
  <c r="BI100" i="4"/>
  <c r="BG100" i="4"/>
  <c r="BE100" i="4"/>
  <c r="BC100" i="4"/>
  <c r="BA100" i="4"/>
  <c r="AY100" i="4"/>
  <c r="AW100" i="4"/>
  <c r="AU100" i="4"/>
  <c r="AS100" i="4"/>
  <c r="AQ100" i="4"/>
  <c r="AO100" i="4"/>
  <c r="AM100" i="4"/>
  <c r="AK100" i="4"/>
  <c r="AI100" i="4"/>
  <c r="AG100" i="4"/>
  <c r="AE100" i="4"/>
  <c r="AC100" i="4"/>
  <c r="AA100" i="4"/>
  <c r="Y100" i="4"/>
  <c r="W100" i="4"/>
  <c r="U100" i="4"/>
  <c r="S100" i="4"/>
  <c r="Q100" i="4"/>
  <c r="O100" i="4"/>
  <c r="M100" i="4"/>
  <c r="K100" i="4"/>
  <c r="I100" i="4"/>
  <c r="G100" i="4"/>
  <c r="E100" i="4"/>
  <c r="C100" i="4"/>
  <c r="CW99" i="4"/>
  <c r="CU99" i="4"/>
  <c r="CS99" i="4"/>
  <c r="CQ99" i="4"/>
  <c r="CO99" i="4"/>
  <c r="CM99" i="4"/>
  <c r="CK99" i="4"/>
  <c r="CI99" i="4"/>
  <c r="CG99" i="4"/>
  <c r="CF99" i="4"/>
  <c r="CE99" i="4"/>
  <c r="CC99" i="4"/>
  <c r="CA99" i="4"/>
  <c r="BY99" i="4"/>
  <c r="BW99" i="4"/>
  <c r="BU99" i="4"/>
  <c r="BS99" i="4"/>
  <c r="BQ99" i="4"/>
  <c r="BO99" i="4"/>
  <c r="BM99" i="4"/>
  <c r="BK99" i="4"/>
  <c r="BI99" i="4"/>
  <c r="BG99" i="4"/>
  <c r="BE99" i="4"/>
  <c r="BC99" i="4"/>
  <c r="BA99" i="4"/>
  <c r="AY99" i="4"/>
  <c r="AW99" i="4"/>
  <c r="AU99" i="4"/>
  <c r="AS99" i="4"/>
  <c r="AQ99" i="4"/>
  <c r="AO99" i="4"/>
  <c r="AM99" i="4"/>
  <c r="AK99" i="4"/>
  <c r="AI99" i="4"/>
  <c r="AG99" i="4"/>
  <c r="AE99" i="4"/>
  <c r="AC99" i="4"/>
  <c r="AA99" i="4"/>
  <c r="Y99" i="4"/>
  <c r="W99" i="4"/>
  <c r="U99" i="4"/>
  <c r="S99" i="4"/>
  <c r="Q99" i="4"/>
  <c r="O99" i="4"/>
  <c r="M99" i="4"/>
  <c r="K99" i="4"/>
  <c r="I99" i="4"/>
  <c r="G99" i="4"/>
  <c r="E99" i="4"/>
  <c r="C99" i="4"/>
  <c r="CW98" i="4"/>
  <c r="CV98" i="4"/>
  <c r="CU98" i="4"/>
  <c r="CS98" i="4"/>
  <c r="CQ98" i="4"/>
  <c r="CP98" i="4"/>
  <c r="CO98" i="4"/>
  <c r="CM98" i="4"/>
  <c r="CK98" i="4"/>
  <c r="CJ98" i="4"/>
  <c r="CI98" i="4"/>
  <c r="CG98" i="4"/>
  <c r="CE98" i="4"/>
  <c r="CC98" i="4"/>
  <c r="CA98" i="4"/>
  <c r="BY98" i="4"/>
  <c r="BW98" i="4"/>
  <c r="BU98" i="4"/>
  <c r="BT98" i="4"/>
  <c r="BS98" i="4"/>
  <c r="BQ98" i="4"/>
  <c r="BO98" i="4"/>
  <c r="BN98" i="4"/>
  <c r="BM98" i="4"/>
  <c r="BK98" i="4"/>
  <c r="BI98" i="4"/>
  <c r="BH98" i="4"/>
  <c r="BG98" i="4"/>
  <c r="BE98" i="4"/>
  <c r="BC98" i="4"/>
  <c r="BA98" i="4"/>
  <c r="AZ98" i="4"/>
  <c r="AY98" i="4"/>
  <c r="AX98" i="4"/>
  <c r="AW98" i="4"/>
  <c r="AU98" i="4"/>
  <c r="AS98" i="4"/>
  <c r="AR98" i="4"/>
  <c r="AQ98" i="4"/>
  <c r="AO98" i="4"/>
  <c r="AN98" i="4"/>
  <c r="AM98" i="4"/>
  <c r="AK98" i="4"/>
  <c r="AI98" i="4"/>
  <c r="AG98" i="4"/>
  <c r="AE98" i="4"/>
  <c r="AC98" i="4"/>
  <c r="AA98" i="4"/>
  <c r="Y98" i="4"/>
  <c r="W98" i="4"/>
  <c r="U98" i="4"/>
  <c r="S98" i="4"/>
  <c r="R98" i="4"/>
  <c r="Q98" i="4"/>
  <c r="O98" i="4"/>
  <c r="M98" i="4"/>
  <c r="L98" i="4"/>
  <c r="K98" i="4"/>
  <c r="I98" i="4"/>
  <c r="G98" i="4"/>
  <c r="E98" i="4"/>
  <c r="C98" i="4"/>
  <c r="CW95" i="4"/>
  <c r="CU95" i="4"/>
  <c r="CS95" i="4"/>
  <c r="CQ95" i="4"/>
  <c r="CO95" i="4"/>
  <c r="CM95" i="4"/>
  <c r="CK95" i="4"/>
  <c r="CI95" i="4"/>
  <c r="CG95" i="4"/>
  <c r="CE95" i="4"/>
  <c r="CC95" i="4"/>
  <c r="CA95" i="4"/>
  <c r="BY95" i="4"/>
  <c r="BW95" i="4"/>
  <c r="BU95" i="4"/>
  <c r="BS95" i="4"/>
  <c r="BQ95" i="4"/>
  <c r="BO95" i="4"/>
  <c r="BM95" i="4"/>
  <c r="BK95" i="4"/>
  <c r="BI95" i="4"/>
  <c r="BG95" i="4"/>
  <c r="BE95" i="4"/>
  <c r="BC95" i="4"/>
  <c r="BA95" i="4"/>
  <c r="AY95" i="4"/>
  <c r="AW95" i="4"/>
  <c r="AU95" i="4"/>
  <c r="AS95" i="4"/>
  <c r="AQ95" i="4"/>
  <c r="AO95" i="4"/>
  <c r="AM95" i="4"/>
  <c r="AK95" i="4"/>
  <c r="AI95" i="4"/>
  <c r="AG95" i="4"/>
  <c r="AE95" i="4"/>
  <c r="AC95" i="4"/>
  <c r="AA95" i="4"/>
  <c r="Y95" i="4"/>
  <c r="W95" i="4"/>
  <c r="U95" i="4"/>
  <c r="S95" i="4"/>
  <c r="Q95" i="4"/>
  <c r="O95" i="4"/>
  <c r="M95" i="4"/>
  <c r="L95" i="4"/>
  <c r="K95" i="4"/>
  <c r="I95" i="4"/>
  <c r="G95" i="4"/>
  <c r="E95" i="4"/>
  <c r="C95" i="4"/>
  <c r="CX94" i="4"/>
  <c r="CX95" i="4" s="1"/>
  <c r="CW94" i="4"/>
  <c r="CU94" i="4"/>
  <c r="CS94" i="4"/>
  <c r="CQ94" i="4"/>
  <c r="CO94" i="4"/>
  <c r="CM94" i="4"/>
  <c r="CK94" i="4"/>
  <c r="CI94" i="4"/>
  <c r="CG94" i="4"/>
  <c r="CF94" i="4"/>
  <c r="CF95" i="4" s="1"/>
  <c r="CE94" i="4"/>
  <c r="CC94" i="4"/>
  <c r="CA94" i="4"/>
  <c r="BY94" i="4"/>
  <c r="BW94" i="4"/>
  <c r="BU94" i="4"/>
  <c r="BS94" i="4"/>
  <c r="BQ94" i="4"/>
  <c r="BO94" i="4"/>
  <c r="BM94" i="4"/>
  <c r="BK94" i="4"/>
  <c r="BI94" i="4"/>
  <c r="BG94" i="4"/>
  <c r="BE94" i="4"/>
  <c r="BC94" i="4"/>
  <c r="BA94" i="4"/>
  <c r="AY94" i="4"/>
  <c r="AW94" i="4"/>
  <c r="AU94" i="4"/>
  <c r="AT94" i="4"/>
  <c r="AT99" i="4" s="1"/>
  <c r="AS94" i="4"/>
  <c r="AQ94" i="4"/>
  <c r="AO94" i="4"/>
  <c r="AM94" i="4"/>
  <c r="AK94" i="4"/>
  <c r="AI94" i="4"/>
  <c r="AG94" i="4"/>
  <c r="AE94" i="4"/>
  <c r="AD94" i="4"/>
  <c r="AD99" i="4" s="1"/>
  <c r="AC94" i="4"/>
  <c r="AA94" i="4"/>
  <c r="Y94" i="4"/>
  <c r="W94" i="4"/>
  <c r="U94" i="4"/>
  <c r="S94" i="4"/>
  <c r="Q94" i="4"/>
  <c r="O94" i="4"/>
  <c r="M94" i="4"/>
  <c r="L94" i="4"/>
  <c r="L99" i="4" s="1"/>
  <c r="K94" i="4"/>
  <c r="I94" i="4"/>
  <c r="G94" i="4"/>
  <c r="F94" i="4"/>
  <c r="F100" i="4" s="1"/>
  <c r="E94" i="4"/>
  <c r="C94" i="4"/>
  <c r="CX93" i="4"/>
  <c r="CW93" i="4"/>
  <c r="CU93" i="4"/>
  <c r="CT93" i="4"/>
  <c r="CS93" i="4"/>
  <c r="CQ93" i="4"/>
  <c r="CO93" i="4"/>
  <c r="CM93" i="4"/>
  <c r="CK93" i="4"/>
  <c r="CI93" i="4"/>
  <c r="CG93" i="4"/>
  <c r="CF93" i="4"/>
  <c r="CE93" i="4"/>
  <c r="CC93" i="4"/>
  <c r="CA93" i="4"/>
  <c r="BZ93" i="4"/>
  <c r="BY93" i="4"/>
  <c r="BW93" i="4"/>
  <c r="BU93" i="4"/>
  <c r="BS93" i="4"/>
  <c r="BQ93" i="4"/>
  <c r="BO93" i="4"/>
  <c r="BM93" i="4"/>
  <c r="BK93" i="4"/>
  <c r="BI93" i="4"/>
  <c r="BG93" i="4"/>
  <c r="BE93" i="4"/>
  <c r="BC93" i="4"/>
  <c r="BA93" i="4"/>
  <c r="AZ93" i="4"/>
  <c r="AY93" i="4"/>
  <c r="AX93" i="4"/>
  <c r="AW93" i="4"/>
  <c r="AU93" i="4"/>
  <c r="AS93" i="4"/>
  <c r="AQ93" i="4"/>
  <c r="AO93" i="4"/>
  <c r="AM93" i="4"/>
  <c r="AK93" i="4"/>
  <c r="AI93" i="4"/>
  <c r="AG93" i="4"/>
  <c r="AE93" i="4"/>
  <c r="AD93" i="4"/>
  <c r="AC93" i="4"/>
  <c r="AA93" i="4"/>
  <c r="Y93" i="4"/>
  <c r="W93" i="4"/>
  <c r="U93" i="4"/>
  <c r="S93" i="4"/>
  <c r="R93" i="4"/>
  <c r="Q93" i="4"/>
  <c r="O93" i="4"/>
  <c r="M93" i="4"/>
  <c r="K93" i="4"/>
  <c r="J93" i="4"/>
  <c r="I93" i="4"/>
  <c r="G93" i="4"/>
  <c r="E93" i="4"/>
  <c r="D93" i="4"/>
  <c r="C93" i="4"/>
  <c r="CX92" i="4"/>
  <c r="CX98" i="4" s="1"/>
  <c r="CW92" i="4"/>
  <c r="CV92" i="4"/>
  <c r="CV94" i="4" s="1"/>
  <c r="CU92" i="4"/>
  <c r="CT92" i="4"/>
  <c r="CT94" i="4" s="1"/>
  <c r="CS92" i="4"/>
  <c r="CR92" i="4"/>
  <c r="CR98" i="4" s="1"/>
  <c r="CQ92" i="4"/>
  <c r="CP92" i="4"/>
  <c r="CP93" i="4" s="1"/>
  <c r="CO92" i="4"/>
  <c r="CN92" i="4"/>
  <c r="CN98" i="4" s="1"/>
  <c r="CM92" i="4"/>
  <c r="CL92" i="4"/>
  <c r="CL94" i="4" s="1"/>
  <c r="CK92" i="4"/>
  <c r="CJ92" i="4"/>
  <c r="CJ93" i="4" s="1"/>
  <c r="CI92" i="4"/>
  <c r="CH92" i="4"/>
  <c r="CH98" i="4" s="1"/>
  <c r="CG92" i="4"/>
  <c r="CF92" i="4"/>
  <c r="CF98" i="4" s="1"/>
  <c r="CE92" i="4"/>
  <c r="CD92" i="4"/>
  <c r="CD94" i="4" s="1"/>
  <c r="CC92" i="4"/>
  <c r="CB92" i="4"/>
  <c r="CB98" i="4" s="1"/>
  <c r="CA92" i="4"/>
  <c r="BZ92" i="4"/>
  <c r="BZ98" i="4" s="1"/>
  <c r="BY92" i="4"/>
  <c r="BW92" i="4"/>
  <c r="BV92" i="4"/>
  <c r="BV98" i="4" s="1"/>
  <c r="BU92" i="4"/>
  <c r="BT92" i="4"/>
  <c r="BT93" i="4" s="1"/>
  <c r="BS92" i="4"/>
  <c r="BR92" i="4"/>
  <c r="BR98" i="4" s="1"/>
  <c r="BQ92" i="4"/>
  <c r="BP92" i="4"/>
  <c r="BP98" i="4" s="1"/>
  <c r="BO92" i="4"/>
  <c r="BN92" i="4"/>
  <c r="BN94" i="4" s="1"/>
  <c r="BM92" i="4"/>
  <c r="BL92" i="4"/>
  <c r="BL98" i="4" s="1"/>
  <c r="BK92" i="4"/>
  <c r="BJ92" i="4"/>
  <c r="BJ94" i="4" s="1"/>
  <c r="BI92" i="4"/>
  <c r="BH92" i="4"/>
  <c r="BH93" i="4" s="1"/>
  <c r="BG92" i="4"/>
  <c r="BF92" i="4"/>
  <c r="BF93" i="4" s="1"/>
  <c r="BE92" i="4"/>
  <c r="BD92" i="4"/>
  <c r="BD94" i="4" s="1"/>
  <c r="BC92" i="4"/>
  <c r="BB92" i="4"/>
  <c r="BB98" i="4" s="1"/>
  <c r="BA92" i="4"/>
  <c r="AZ92" i="4"/>
  <c r="AZ94" i="4" s="1"/>
  <c r="AY92" i="4"/>
  <c r="AX92" i="4"/>
  <c r="AX94" i="4" s="1"/>
  <c r="AW92" i="4"/>
  <c r="AV92" i="4"/>
  <c r="AV98" i="4" s="1"/>
  <c r="AU92" i="4"/>
  <c r="AT92" i="4"/>
  <c r="AT93" i="4" s="1"/>
  <c r="AS92" i="4"/>
  <c r="AR92" i="4"/>
  <c r="AR94" i="4" s="1"/>
  <c r="AQ92" i="4"/>
  <c r="AP92" i="4"/>
  <c r="AP94" i="4" s="1"/>
  <c r="AO92" i="4"/>
  <c r="AN92" i="4"/>
  <c r="AN93" i="4" s="1"/>
  <c r="AM92" i="4"/>
  <c r="AL92" i="4"/>
  <c r="AL98" i="4" s="1"/>
  <c r="AK92" i="4"/>
  <c r="AJ92" i="4"/>
  <c r="AJ98" i="4" s="1"/>
  <c r="AI92" i="4"/>
  <c r="AH92" i="4"/>
  <c r="AH94" i="4" s="1"/>
  <c r="AG92" i="4"/>
  <c r="AF92" i="4"/>
  <c r="AF94" i="4" s="1"/>
  <c r="AE92" i="4"/>
  <c r="AD92" i="4"/>
  <c r="AD98" i="4" s="1"/>
  <c r="AC92" i="4"/>
  <c r="AB92" i="4"/>
  <c r="AB94" i="4" s="1"/>
  <c r="AA92" i="4"/>
  <c r="Z92" i="4"/>
  <c r="Z94" i="4" s="1"/>
  <c r="Y92" i="4"/>
  <c r="X92" i="4"/>
  <c r="X93" i="4" s="1"/>
  <c r="W92" i="4"/>
  <c r="V92" i="4"/>
  <c r="V98" i="4" s="1"/>
  <c r="U92" i="4"/>
  <c r="T92" i="4"/>
  <c r="T98" i="4" s="1"/>
  <c r="S92" i="4"/>
  <c r="R92" i="4"/>
  <c r="R94" i="4" s="1"/>
  <c r="Q92" i="4"/>
  <c r="P92" i="4"/>
  <c r="P98" i="4" s="1"/>
  <c r="O92" i="4"/>
  <c r="N92" i="4"/>
  <c r="N98" i="4" s="1"/>
  <c r="M92" i="4"/>
  <c r="L92" i="4"/>
  <c r="L93" i="4" s="1"/>
  <c r="K92" i="4"/>
  <c r="J92" i="4"/>
  <c r="J98" i="4" s="1"/>
  <c r="I92" i="4"/>
  <c r="H92" i="4"/>
  <c r="H94" i="4" s="1"/>
  <c r="G92" i="4"/>
  <c r="F92" i="4"/>
  <c r="F98" i="4" s="1"/>
  <c r="E92" i="4"/>
  <c r="D92" i="4"/>
  <c r="D98" i="4" s="1"/>
  <c r="C92" i="4"/>
  <c r="CW91" i="4"/>
  <c r="CU91" i="4"/>
  <c r="CS91" i="4"/>
  <c r="CQ91" i="4"/>
  <c r="CO91" i="4"/>
  <c r="CM91" i="4"/>
  <c r="CK91" i="4"/>
  <c r="CI91" i="4"/>
  <c r="CG91" i="4"/>
  <c r="CE91" i="4"/>
  <c r="CC91" i="4"/>
  <c r="CA91" i="4"/>
  <c r="BY91" i="4"/>
  <c r="BW91" i="4"/>
  <c r="BU91" i="4"/>
  <c r="BS91" i="4"/>
  <c r="BQ91" i="4"/>
  <c r="BO91" i="4"/>
  <c r="BM91" i="4"/>
  <c r="BK91" i="4"/>
  <c r="BI91" i="4"/>
  <c r="BG91" i="4"/>
  <c r="BE91" i="4"/>
  <c r="BC91" i="4"/>
  <c r="BA91" i="4"/>
  <c r="AY91" i="4"/>
  <c r="AW91" i="4"/>
  <c r="AU91" i="4"/>
  <c r="AS91" i="4"/>
  <c r="AQ91" i="4"/>
  <c r="AO91" i="4"/>
  <c r="AM91" i="4"/>
  <c r="AK91" i="4"/>
  <c r="AI91" i="4"/>
  <c r="AG91" i="4"/>
  <c r="AE91" i="4"/>
  <c r="AC91" i="4"/>
  <c r="AA91" i="4"/>
  <c r="Y91" i="4"/>
  <c r="W91" i="4"/>
  <c r="U91" i="4"/>
  <c r="S91" i="4"/>
  <c r="Q91" i="4"/>
  <c r="O91" i="4"/>
  <c r="M91" i="4"/>
  <c r="K91" i="4"/>
  <c r="I91" i="4"/>
  <c r="G91" i="4"/>
  <c r="E91" i="4"/>
  <c r="C91" i="4"/>
  <c r="CX88" i="4"/>
  <c r="CR88" i="4"/>
  <c r="CN88" i="4"/>
  <c r="CL88" i="4"/>
  <c r="CF88" i="4"/>
  <c r="CD88" i="4"/>
  <c r="CB88" i="4"/>
  <c r="BZ88" i="4"/>
  <c r="BV88" i="4"/>
  <c r="BT88" i="4"/>
  <c r="BD88" i="4"/>
  <c r="BB88" i="4"/>
  <c r="AZ88" i="4"/>
  <c r="AX88" i="4"/>
  <c r="AP88" i="4"/>
  <c r="AN88" i="4"/>
  <c r="X88" i="4"/>
  <c r="CX87" i="4"/>
  <c r="CV87" i="4"/>
  <c r="CV88" i="4" s="1"/>
  <c r="CR87" i="4"/>
  <c r="CP87" i="4"/>
  <c r="CP88" i="4" s="1"/>
  <c r="CN87" i="4"/>
  <c r="CL87" i="4"/>
  <c r="CJ87" i="4"/>
  <c r="CJ88" i="4" s="1"/>
  <c r="CH87" i="4"/>
  <c r="CH88" i="4" s="1"/>
  <c r="CF87" i="4"/>
  <c r="CD87" i="4"/>
  <c r="CB87" i="4"/>
  <c r="BZ87" i="4"/>
  <c r="BX87" i="4"/>
  <c r="BV87" i="4"/>
  <c r="BT87" i="4"/>
  <c r="BR87" i="4"/>
  <c r="BR88" i="4" s="1"/>
  <c r="BP87" i="4"/>
  <c r="BP88" i="4" s="1"/>
  <c r="BN87" i="4"/>
  <c r="BN88" i="4" s="1"/>
  <c r="BL87" i="4"/>
  <c r="BL88" i="4" s="1"/>
  <c r="BJ87" i="4"/>
  <c r="BJ88" i="4" s="1"/>
  <c r="BF87" i="4"/>
  <c r="BF88" i="4" s="1"/>
  <c r="BD87" i="4"/>
  <c r="BB87" i="4"/>
  <c r="AZ87" i="4"/>
  <c r="AX87" i="4"/>
  <c r="AV87" i="4"/>
  <c r="AV88" i="4" s="1"/>
  <c r="AT87" i="4"/>
  <c r="AT88" i="4" s="1"/>
  <c r="AR87" i="4"/>
  <c r="AR88" i="4" s="1"/>
  <c r="AP87" i="4"/>
  <c r="AN87" i="4"/>
  <c r="AL87" i="4"/>
  <c r="AL88" i="4" s="1"/>
  <c r="AJ87" i="4"/>
  <c r="AJ88" i="4" s="1"/>
  <c r="AH87" i="4"/>
  <c r="AH88" i="4" s="1"/>
  <c r="AF87" i="4"/>
  <c r="AD87" i="4"/>
  <c r="AD88" i="4" s="1"/>
  <c r="AB87" i="4"/>
  <c r="AB88" i="4" s="1"/>
  <c r="Z87" i="4"/>
  <c r="Z88" i="4" s="1"/>
  <c r="X87" i="4"/>
  <c r="V87" i="4"/>
  <c r="V88" i="4" s="1"/>
  <c r="T87" i="4"/>
  <c r="T88" i="4" s="1"/>
  <c r="R87" i="4"/>
  <c r="R88" i="4" s="1"/>
  <c r="P87" i="4"/>
  <c r="P88" i="4" s="1"/>
  <c r="N87" i="4"/>
  <c r="N88" i="4" s="1"/>
  <c r="L87" i="4"/>
  <c r="L88" i="4" s="1"/>
  <c r="J87" i="4"/>
  <c r="J88" i="4" s="1"/>
  <c r="H87" i="4"/>
  <c r="H88" i="4" s="1"/>
  <c r="F87" i="4"/>
  <c r="F88" i="4" s="1"/>
  <c r="D87" i="4"/>
  <c r="D88" i="4" s="1"/>
  <c r="CX86" i="4"/>
  <c r="CV86" i="4"/>
  <c r="CR86" i="4"/>
  <c r="CP86" i="4"/>
  <c r="CN86" i="4"/>
  <c r="CL86" i="4"/>
  <c r="CJ86" i="4"/>
  <c r="CH86" i="4"/>
  <c r="CF86" i="4"/>
  <c r="CD86" i="4"/>
  <c r="CB86" i="4"/>
  <c r="BZ86" i="4"/>
  <c r="BX86" i="4"/>
  <c r="BV86" i="4"/>
  <c r="BT86" i="4"/>
  <c r="BR86" i="4"/>
  <c r="BP86" i="4"/>
  <c r="BN86" i="4"/>
  <c r="BL86" i="4"/>
  <c r="BH86" i="4"/>
  <c r="BF86" i="4"/>
  <c r="BD86" i="4"/>
  <c r="BB86" i="4"/>
  <c r="AZ86" i="4"/>
  <c r="AX86" i="4"/>
  <c r="AV86" i="4"/>
  <c r="AT86" i="4"/>
  <c r="AR86" i="4"/>
  <c r="AP86" i="4"/>
  <c r="AN86" i="4"/>
  <c r="AL86" i="4"/>
  <c r="AJ86" i="4"/>
  <c r="AH86" i="4"/>
  <c r="AF86" i="4"/>
  <c r="AD86" i="4"/>
  <c r="AB86" i="4"/>
  <c r="Z86" i="4"/>
  <c r="X86" i="4"/>
  <c r="V86" i="4"/>
  <c r="T86" i="4"/>
  <c r="R86" i="4"/>
  <c r="P86" i="4"/>
  <c r="N86" i="4"/>
  <c r="L86" i="4"/>
  <c r="J86" i="4"/>
  <c r="H86" i="4"/>
  <c r="F86" i="4"/>
  <c r="D86" i="4"/>
  <c r="CW84" i="4"/>
  <c r="CU84" i="4"/>
  <c r="CS84" i="4"/>
  <c r="CQ84" i="4"/>
  <c r="CO84" i="4"/>
  <c r="CM84" i="4"/>
  <c r="CK84" i="4"/>
  <c r="CI84" i="4"/>
  <c r="CG84" i="4"/>
  <c r="CE84" i="4"/>
  <c r="CC84" i="4"/>
  <c r="CA84" i="4"/>
  <c r="BY84" i="4"/>
  <c r="BW84" i="4"/>
  <c r="BU84" i="4"/>
  <c r="BS84" i="4"/>
  <c r="BQ84" i="4"/>
  <c r="BO84" i="4"/>
  <c r="BM84" i="4"/>
  <c r="BK84" i="4"/>
  <c r="BI84" i="4"/>
  <c r="BG84" i="4"/>
  <c r="BE84" i="4"/>
  <c r="BC84" i="4"/>
  <c r="BA84" i="4"/>
  <c r="AY84" i="4"/>
  <c r="AW84" i="4"/>
  <c r="AU84" i="4"/>
  <c r="AS84" i="4"/>
  <c r="AQ84" i="4"/>
  <c r="AO84" i="4"/>
  <c r="AM84" i="4"/>
  <c r="AK84" i="4"/>
  <c r="AI84" i="4"/>
  <c r="AG84" i="4"/>
  <c r="AE84" i="4"/>
  <c r="AC84" i="4"/>
  <c r="AA84" i="4"/>
  <c r="Y84" i="4"/>
  <c r="W84" i="4"/>
  <c r="U84" i="4"/>
  <c r="S84" i="4"/>
  <c r="Q84" i="4"/>
  <c r="O84" i="4"/>
  <c r="M84" i="4"/>
  <c r="K84" i="4"/>
  <c r="I84" i="4"/>
  <c r="G84" i="4"/>
  <c r="E84" i="4"/>
  <c r="C84" i="4"/>
  <c r="CX82" i="4"/>
  <c r="CW82" i="4"/>
  <c r="CV82" i="4"/>
  <c r="CU82" i="4"/>
  <c r="CT82" i="4"/>
  <c r="CS82" i="4"/>
  <c r="CR82" i="4"/>
  <c r="CQ82" i="4"/>
  <c r="CP82" i="4"/>
  <c r="CO82" i="4"/>
  <c r="CN82" i="4"/>
  <c r="CM82" i="4"/>
  <c r="CL82" i="4"/>
  <c r="CK82" i="4"/>
  <c r="CJ82" i="4"/>
  <c r="CI82" i="4"/>
  <c r="CH82" i="4"/>
  <c r="CG82" i="4"/>
  <c r="CF82" i="4"/>
  <c r="CE82" i="4"/>
  <c r="CD82" i="4"/>
  <c r="CC82" i="4"/>
  <c r="CB82" i="4"/>
  <c r="CA82" i="4"/>
  <c r="BZ82" i="4"/>
  <c r="BY82" i="4"/>
  <c r="BX82" i="4"/>
  <c r="BW82" i="4"/>
  <c r="BV82" i="4"/>
  <c r="BU82" i="4"/>
  <c r="BT82" i="4"/>
  <c r="BS82" i="4"/>
  <c r="BR82" i="4"/>
  <c r="BQ82" i="4"/>
  <c r="BP82" i="4"/>
  <c r="BO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CX81" i="4"/>
  <c r="CW81" i="4"/>
  <c r="CV81" i="4"/>
  <c r="CU81" i="4"/>
  <c r="CT81" i="4"/>
  <c r="CS81" i="4"/>
  <c r="CR81" i="4"/>
  <c r="CQ81" i="4"/>
  <c r="CP81" i="4"/>
  <c r="CO81" i="4"/>
  <c r="CN81" i="4"/>
  <c r="CM81" i="4"/>
  <c r="CL81" i="4"/>
  <c r="CK81" i="4"/>
  <c r="CJ81" i="4"/>
  <c r="CI81" i="4"/>
  <c r="CH81" i="4"/>
  <c r="CG81" i="4"/>
  <c r="CF81" i="4"/>
  <c r="CE81" i="4"/>
  <c r="CD81" i="4"/>
  <c r="CC81" i="4"/>
  <c r="CB81" i="4"/>
  <c r="CA81" i="4"/>
  <c r="BZ81" i="4"/>
  <c r="BY81" i="4"/>
  <c r="BX81" i="4"/>
  <c r="BW81" i="4"/>
  <c r="BV81" i="4"/>
  <c r="BU81" i="4"/>
  <c r="BT81" i="4"/>
  <c r="BS81" i="4"/>
  <c r="BR81" i="4"/>
  <c r="BQ81" i="4"/>
  <c r="BP81" i="4"/>
  <c r="BO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K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D81" i="4"/>
  <c r="C81" i="4"/>
  <c r="CX80" i="4"/>
  <c r="CW80" i="4"/>
  <c r="CV80" i="4"/>
  <c r="CU80" i="4"/>
  <c r="CT80" i="4"/>
  <c r="CS80" i="4"/>
  <c r="CR80" i="4"/>
  <c r="CQ80" i="4"/>
  <c r="CP80" i="4"/>
  <c r="CO80" i="4"/>
  <c r="CN80" i="4"/>
  <c r="CM80" i="4"/>
  <c r="CL80" i="4"/>
  <c r="CK80" i="4"/>
  <c r="CJ80" i="4"/>
  <c r="CI80" i="4"/>
  <c r="CH80" i="4"/>
  <c r="CG80" i="4"/>
  <c r="CF80" i="4"/>
  <c r="CE80" i="4"/>
  <c r="CD80" i="4"/>
  <c r="CC80" i="4"/>
  <c r="CB80" i="4"/>
  <c r="CA80" i="4"/>
  <c r="BZ80" i="4"/>
  <c r="BY80" i="4"/>
  <c r="BX80" i="4"/>
  <c r="BW80" i="4"/>
  <c r="BV80" i="4"/>
  <c r="BU80" i="4"/>
  <c r="BT80" i="4"/>
  <c r="BS80" i="4"/>
  <c r="BR80" i="4"/>
  <c r="BQ80" i="4"/>
  <c r="BP80" i="4"/>
  <c r="BO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K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CX79" i="4"/>
  <c r="CW79" i="4"/>
  <c r="CV79" i="4"/>
  <c r="CU79" i="4"/>
  <c r="CT79" i="4"/>
  <c r="CS79" i="4"/>
  <c r="CR79" i="4"/>
  <c r="CQ79" i="4"/>
  <c r="CP79" i="4"/>
  <c r="CO79" i="4"/>
  <c r="CN79" i="4"/>
  <c r="CM79" i="4"/>
  <c r="CL79" i="4"/>
  <c r="CK79" i="4"/>
  <c r="CJ79" i="4"/>
  <c r="CI79" i="4"/>
  <c r="CH79" i="4"/>
  <c r="CG79" i="4"/>
  <c r="CF79" i="4"/>
  <c r="CE79" i="4"/>
  <c r="CD79" i="4"/>
  <c r="CC79" i="4"/>
  <c r="CB79" i="4"/>
  <c r="CA79" i="4"/>
  <c r="BZ79" i="4"/>
  <c r="BY79" i="4"/>
  <c r="BX79" i="4"/>
  <c r="BW79" i="4"/>
  <c r="BV79" i="4"/>
  <c r="BU79" i="4"/>
  <c r="BT79" i="4"/>
  <c r="BS79" i="4"/>
  <c r="BR79" i="4"/>
  <c r="BQ79" i="4"/>
  <c r="BP79" i="4"/>
  <c r="BO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K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C79" i="4"/>
  <c r="CW73" i="4"/>
  <c r="CU73" i="4"/>
  <c r="CS73" i="4"/>
  <c r="CQ73" i="4"/>
  <c r="CO73" i="4"/>
  <c r="CM73" i="4"/>
  <c r="CK73" i="4"/>
  <c r="CI73" i="4"/>
  <c r="CG73" i="4"/>
  <c r="CE73" i="4"/>
  <c r="CC73" i="4"/>
  <c r="CA73" i="4"/>
  <c r="BY73" i="4"/>
  <c r="BW73" i="4"/>
  <c r="BU73" i="4"/>
  <c r="BS73" i="4"/>
  <c r="BQ73" i="4"/>
  <c r="BO73" i="4"/>
  <c r="BM73" i="4"/>
  <c r="BK73" i="4"/>
  <c r="BI73" i="4"/>
  <c r="BG73" i="4"/>
  <c r="BE73" i="4"/>
  <c r="BC73" i="4"/>
  <c r="BA73" i="4"/>
  <c r="AY73" i="4"/>
  <c r="AW73" i="4"/>
  <c r="AU73" i="4"/>
  <c r="AS73" i="4"/>
  <c r="AQ73" i="4"/>
  <c r="AO73" i="4"/>
  <c r="AM73" i="4"/>
  <c r="AK73" i="4"/>
  <c r="AI73" i="4"/>
  <c r="AG73" i="4"/>
  <c r="AE73" i="4"/>
  <c r="AC73" i="4"/>
  <c r="AA73" i="4"/>
  <c r="Y73" i="4"/>
  <c r="W73" i="4"/>
  <c r="U73" i="4"/>
  <c r="S73" i="4"/>
  <c r="Q73" i="4"/>
  <c r="O73" i="4"/>
  <c r="M73" i="4"/>
  <c r="K73" i="4"/>
  <c r="I73" i="4"/>
  <c r="G73" i="4"/>
  <c r="E73" i="4"/>
  <c r="C73" i="4"/>
  <c r="CW69" i="4"/>
  <c r="CU69" i="4"/>
  <c r="CS69" i="4"/>
  <c r="CQ69" i="4"/>
  <c r="CO69" i="4"/>
  <c r="CM69" i="4"/>
  <c r="CK69" i="4"/>
  <c r="CI69" i="4"/>
  <c r="CG69" i="4"/>
  <c r="CE69" i="4"/>
  <c r="CC69" i="4"/>
  <c r="CA69" i="4"/>
  <c r="BY69" i="4"/>
  <c r="BW69" i="4"/>
  <c r="BU69" i="4"/>
  <c r="BS69" i="4"/>
  <c r="BQ69" i="4"/>
  <c r="BO69" i="4"/>
  <c r="BM69" i="4"/>
  <c r="BK69" i="4"/>
  <c r="BI69" i="4"/>
  <c r="BG69" i="4"/>
  <c r="BE69" i="4"/>
  <c r="BC69" i="4"/>
  <c r="BA69" i="4"/>
  <c r="AY69" i="4"/>
  <c r="AW69" i="4"/>
  <c r="AU69" i="4"/>
  <c r="AS69" i="4"/>
  <c r="AQ69" i="4"/>
  <c r="AO69" i="4"/>
  <c r="AM69" i="4"/>
  <c r="AK69" i="4"/>
  <c r="AI69" i="4"/>
  <c r="AG69" i="4"/>
  <c r="AE69" i="4"/>
  <c r="AC69" i="4"/>
  <c r="AA69" i="4"/>
  <c r="Y69" i="4"/>
  <c r="W69" i="4"/>
  <c r="U69" i="4"/>
  <c r="S69" i="4"/>
  <c r="Q69" i="4"/>
  <c r="O69" i="4"/>
  <c r="M69" i="4"/>
  <c r="K69" i="4"/>
  <c r="I69" i="4"/>
  <c r="G69" i="4"/>
  <c r="E69" i="4"/>
  <c r="C69" i="4"/>
  <c r="CW68" i="4"/>
  <c r="CU68" i="4"/>
  <c r="CS68" i="4"/>
  <c r="CQ68" i="4"/>
  <c r="CO68" i="4"/>
  <c r="CM68" i="4"/>
  <c r="CK68" i="4"/>
  <c r="CK49" i="4" s="1"/>
  <c r="CK51" i="4" s="1"/>
  <c r="CI68" i="4"/>
  <c r="CG68" i="4"/>
  <c r="CE68" i="4"/>
  <c r="CC68" i="4"/>
  <c r="CA68" i="4"/>
  <c r="BY68" i="4"/>
  <c r="BW68" i="4"/>
  <c r="BU68" i="4"/>
  <c r="BS68" i="4"/>
  <c r="BQ68" i="4"/>
  <c r="BO68" i="4"/>
  <c r="BM68" i="4"/>
  <c r="BK68" i="4"/>
  <c r="BI68" i="4"/>
  <c r="BG68" i="4"/>
  <c r="BE68" i="4"/>
  <c r="BC68" i="4"/>
  <c r="BA68" i="4"/>
  <c r="AY68" i="4"/>
  <c r="AW68" i="4"/>
  <c r="AU68" i="4"/>
  <c r="AS68" i="4"/>
  <c r="AQ68" i="4"/>
  <c r="AO68" i="4"/>
  <c r="AM68" i="4"/>
  <c r="AK68" i="4"/>
  <c r="AI68" i="4"/>
  <c r="AG68" i="4"/>
  <c r="AE68" i="4"/>
  <c r="AC68" i="4"/>
  <c r="AA68" i="4"/>
  <c r="Y68" i="4"/>
  <c r="W68" i="4"/>
  <c r="U68" i="4"/>
  <c r="S68" i="4"/>
  <c r="Q68" i="4"/>
  <c r="R49" i="4" s="1"/>
  <c r="R51" i="4" s="1"/>
  <c r="O68" i="4"/>
  <c r="M68" i="4"/>
  <c r="K68" i="4"/>
  <c r="I68" i="4"/>
  <c r="G68" i="4"/>
  <c r="E68" i="4"/>
  <c r="C68" i="4"/>
  <c r="CS64" i="4"/>
  <c r="BO64" i="4"/>
  <c r="AQ64" i="4"/>
  <c r="CW56" i="4"/>
  <c r="CU56" i="4"/>
  <c r="CV56" i="4" s="1"/>
  <c r="CT56" i="4"/>
  <c r="CS56" i="4"/>
  <c r="CQ56" i="4"/>
  <c r="CO56" i="4"/>
  <c r="CO64" i="4" s="1"/>
  <c r="CM56" i="4"/>
  <c r="CM64" i="4" s="1"/>
  <c r="CK56" i="4"/>
  <c r="CI56" i="4"/>
  <c r="CI64" i="4" s="1"/>
  <c r="CG56" i="4"/>
  <c r="CG64" i="4" s="1"/>
  <c r="CE56" i="4"/>
  <c r="CE64" i="4" s="1"/>
  <c r="CC56" i="4"/>
  <c r="CD56" i="4" s="1"/>
  <c r="CA56" i="4"/>
  <c r="BY56" i="4"/>
  <c r="BY64" i="4" s="1"/>
  <c r="BW56" i="4"/>
  <c r="BW64" i="4" s="1"/>
  <c r="BU56" i="4"/>
  <c r="BU57" i="4" s="1"/>
  <c r="BS56" i="4"/>
  <c r="BS64" i="4" s="1"/>
  <c r="BQ56" i="4"/>
  <c r="BP56" i="4"/>
  <c r="BO56" i="4"/>
  <c r="BM56" i="4"/>
  <c r="BK56" i="4"/>
  <c r="BK64" i="4" s="1"/>
  <c r="BI56" i="4"/>
  <c r="BI64" i="4" s="1"/>
  <c r="BG56" i="4"/>
  <c r="BE56" i="4"/>
  <c r="BF56" i="4" s="1"/>
  <c r="BC56" i="4"/>
  <c r="BC64" i="4" s="1"/>
  <c r="BA56" i="4"/>
  <c r="BA64" i="4" s="1"/>
  <c r="AY56" i="4"/>
  <c r="AZ56" i="4" s="1"/>
  <c r="AW56" i="4"/>
  <c r="AU56" i="4"/>
  <c r="AU64" i="4" s="1"/>
  <c r="AS56" i="4"/>
  <c r="AS64" i="4" s="1"/>
  <c r="AQ56" i="4"/>
  <c r="AO56" i="4"/>
  <c r="AO64" i="4" s="1"/>
  <c r="AM56" i="4"/>
  <c r="AM64" i="4" s="1"/>
  <c r="AK56" i="4"/>
  <c r="AK64" i="4" s="1"/>
  <c r="AI56" i="4"/>
  <c r="AG56" i="4"/>
  <c r="AH56" i="4" s="1"/>
  <c r="AF56" i="4"/>
  <c r="AE56" i="4"/>
  <c r="AC56" i="4"/>
  <c r="AC64" i="4" s="1"/>
  <c r="AA56" i="4"/>
  <c r="AB56" i="4" s="1"/>
  <c r="Z56" i="4"/>
  <c r="Y56" i="4"/>
  <c r="W56" i="4"/>
  <c r="X56" i="4" s="1"/>
  <c r="U56" i="4"/>
  <c r="U64" i="4" s="1"/>
  <c r="S56" i="4"/>
  <c r="S64" i="4" s="1"/>
  <c r="R56" i="4"/>
  <c r="Q56" i="4"/>
  <c r="Q64" i="4" s="1"/>
  <c r="O56" i="4"/>
  <c r="O64" i="4" s="1"/>
  <c r="M56" i="4"/>
  <c r="M64" i="4" s="1"/>
  <c r="K56" i="4"/>
  <c r="L56" i="4" s="1"/>
  <c r="I56" i="4"/>
  <c r="I64" i="4" s="1"/>
  <c r="G56" i="4"/>
  <c r="H56" i="4" s="1"/>
  <c r="E56" i="4"/>
  <c r="E64" i="4" s="1"/>
  <c r="C56" i="4"/>
  <c r="CW55" i="4"/>
  <c r="CU55" i="4"/>
  <c r="CS55" i="4"/>
  <c r="CQ55" i="4"/>
  <c r="CO55" i="4"/>
  <c r="CM55" i="4"/>
  <c r="CK55" i="4"/>
  <c r="CI55" i="4"/>
  <c r="CG55" i="4"/>
  <c r="CE55" i="4"/>
  <c r="CC55" i="4"/>
  <c r="CA55" i="4"/>
  <c r="BY55" i="4"/>
  <c r="BW55" i="4"/>
  <c r="BU55" i="4"/>
  <c r="BS55" i="4"/>
  <c r="BQ55" i="4"/>
  <c r="BO55" i="4"/>
  <c r="BM55" i="4"/>
  <c r="BK55" i="4"/>
  <c r="BI55" i="4"/>
  <c r="BG55" i="4"/>
  <c r="BE55" i="4"/>
  <c r="BC55" i="4"/>
  <c r="BA55" i="4"/>
  <c r="AY55" i="4"/>
  <c r="AW55" i="4"/>
  <c r="AU55" i="4"/>
  <c r="AS55" i="4"/>
  <c r="AQ55" i="4"/>
  <c r="AO55" i="4"/>
  <c r="AM55" i="4"/>
  <c r="AK55" i="4"/>
  <c r="AI55" i="4"/>
  <c r="AG55" i="4"/>
  <c r="AE55" i="4"/>
  <c r="AC55" i="4"/>
  <c r="AA55" i="4"/>
  <c r="Y55" i="4"/>
  <c r="W55" i="4"/>
  <c r="U55" i="4"/>
  <c r="S55" i="4"/>
  <c r="Q55" i="4"/>
  <c r="O55" i="4"/>
  <c r="M55" i="4"/>
  <c r="K55" i="4"/>
  <c r="I55" i="4"/>
  <c r="G55" i="4"/>
  <c r="E55" i="4"/>
  <c r="C55" i="4"/>
  <c r="CW53" i="4"/>
  <c r="CU53" i="4"/>
  <c r="CS53" i="4"/>
  <c r="CQ53" i="4"/>
  <c r="CO53" i="4"/>
  <c r="CM53" i="4"/>
  <c r="CK53" i="4"/>
  <c r="CI53" i="4"/>
  <c r="CG53" i="4"/>
  <c r="CE53" i="4"/>
  <c r="CC53" i="4"/>
  <c r="CA53" i="4"/>
  <c r="BY53" i="4"/>
  <c r="BW53" i="4"/>
  <c r="BU53" i="4"/>
  <c r="BS53" i="4"/>
  <c r="BQ53" i="4"/>
  <c r="BO53" i="4"/>
  <c r="BM53" i="4"/>
  <c r="BK53" i="4"/>
  <c r="BI53" i="4"/>
  <c r="BG53" i="4"/>
  <c r="BE53" i="4"/>
  <c r="BC53" i="4"/>
  <c r="BA53" i="4"/>
  <c r="AY53" i="4"/>
  <c r="AW53" i="4"/>
  <c r="AU53" i="4"/>
  <c r="AS53" i="4"/>
  <c r="AQ53" i="4"/>
  <c r="AO53" i="4"/>
  <c r="AM53" i="4"/>
  <c r="AK53" i="4"/>
  <c r="AI53" i="4"/>
  <c r="AG53" i="4"/>
  <c r="AE53" i="4"/>
  <c r="AC53" i="4"/>
  <c r="AA53" i="4"/>
  <c r="Y53" i="4"/>
  <c r="W53" i="4"/>
  <c r="U53" i="4"/>
  <c r="S53" i="4"/>
  <c r="Q53" i="4"/>
  <c r="O53" i="4"/>
  <c r="M53" i="4"/>
  <c r="K53" i="4"/>
  <c r="I53" i="4"/>
  <c r="G53" i="4"/>
  <c r="E53" i="4"/>
  <c r="C53" i="4"/>
  <c r="H52" i="4"/>
  <c r="CT51" i="4"/>
  <c r="CT65" i="4" s="1"/>
  <c r="CS51" i="4"/>
  <c r="CS65" i="4" s="1"/>
  <c r="CQ51" i="4"/>
  <c r="CQ60" i="4" s="1"/>
  <c r="CH51" i="4"/>
  <c r="CH52" i="4" s="1"/>
  <c r="CF51" i="4"/>
  <c r="CF52" i="4" s="1"/>
  <c r="CB51" i="4"/>
  <c r="CB60" i="4" s="1"/>
  <c r="BX51" i="4"/>
  <c r="BX52" i="4" s="1"/>
  <c r="BV51" i="4"/>
  <c r="BV60" i="4" s="1"/>
  <c r="BU51" i="4"/>
  <c r="BU52" i="4" s="1"/>
  <c r="BS51" i="4"/>
  <c r="BS60" i="4" s="1"/>
  <c r="BR51" i="4"/>
  <c r="BR52" i="4" s="1"/>
  <c r="BQ51" i="4"/>
  <c r="BQ52" i="4" s="1"/>
  <c r="BQ58" i="4" s="1"/>
  <c r="BP51" i="4"/>
  <c r="BP60" i="4" s="1"/>
  <c r="BO51" i="4"/>
  <c r="BO60" i="4" s="1"/>
  <c r="BN51" i="4"/>
  <c r="BN65" i="4" s="1"/>
  <c r="BK51" i="4"/>
  <c r="BK60" i="4" s="1"/>
  <c r="BE51" i="4"/>
  <c r="BE60" i="4" s="1"/>
  <c r="BC51" i="4"/>
  <c r="BC65" i="4" s="1"/>
  <c r="AU51" i="4"/>
  <c r="AU60" i="4" s="1"/>
  <c r="AN51" i="4"/>
  <c r="AN52" i="4" s="1"/>
  <c r="AM51" i="4"/>
  <c r="AM52" i="4" s="1"/>
  <c r="AI51" i="4"/>
  <c r="AI65" i="4" s="1"/>
  <c r="AF51" i="4"/>
  <c r="AF65" i="4" s="1"/>
  <c r="AD51" i="4"/>
  <c r="AD65" i="4" s="1"/>
  <c r="Z51" i="4"/>
  <c r="Z60" i="4" s="1"/>
  <c r="Y51" i="4"/>
  <c r="Y52" i="4" s="1"/>
  <c r="Y58" i="4" s="1"/>
  <c r="H51" i="4"/>
  <c r="H65" i="4" s="1"/>
  <c r="F51" i="4"/>
  <c r="F52" i="4" s="1"/>
  <c r="A50" i="4"/>
  <c r="CX49" i="4"/>
  <c r="CX51" i="4" s="1"/>
  <c r="CW49" i="4"/>
  <c r="CW51" i="4" s="1"/>
  <c r="CV49" i="4"/>
  <c r="CV51" i="4" s="1"/>
  <c r="CU49" i="4"/>
  <c r="CU51" i="4" s="1"/>
  <c r="CT49" i="4"/>
  <c r="CS49" i="4"/>
  <c r="CR49" i="4"/>
  <c r="CR51" i="4" s="1"/>
  <c r="CQ49" i="4"/>
  <c r="CP49" i="4"/>
  <c r="CP51" i="4" s="1"/>
  <c r="CO49" i="4"/>
  <c r="CO51" i="4" s="1"/>
  <c r="CN49" i="4"/>
  <c r="CN51" i="4" s="1"/>
  <c r="CM49" i="4"/>
  <c r="CM51" i="4" s="1"/>
  <c r="CL49" i="4"/>
  <c r="CL51" i="4" s="1"/>
  <c r="CJ49" i="4"/>
  <c r="CJ51" i="4" s="1"/>
  <c r="CI49" i="4"/>
  <c r="CI51" i="4" s="1"/>
  <c r="CH49" i="4"/>
  <c r="CG49" i="4"/>
  <c r="CG51" i="4" s="1"/>
  <c r="CF49" i="4"/>
  <c r="CE49" i="4"/>
  <c r="CE51" i="4" s="1"/>
  <c r="CD49" i="4"/>
  <c r="CD51" i="4" s="1"/>
  <c r="CC49" i="4"/>
  <c r="CC51" i="4" s="1"/>
  <c r="CB49" i="4"/>
  <c r="CA49" i="4"/>
  <c r="CA51" i="4" s="1"/>
  <c r="BZ49" i="4"/>
  <c r="BZ51" i="4" s="1"/>
  <c r="BY49" i="4"/>
  <c r="BY51" i="4" s="1"/>
  <c r="BX49" i="4"/>
  <c r="BW49" i="4"/>
  <c r="BW51" i="4" s="1"/>
  <c r="BV49" i="4"/>
  <c r="BU49" i="4"/>
  <c r="BT49" i="4"/>
  <c r="BT51" i="4" s="1"/>
  <c r="BS49" i="4"/>
  <c r="BR49" i="4"/>
  <c r="BQ49" i="4"/>
  <c r="BP49" i="4"/>
  <c r="BO49" i="4"/>
  <c r="BN49" i="4"/>
  <c r="BM49" i="4"/>
  <c r="BM51" i="4" s="1"/>
  <c r="BL49" i="4"/>
  <c r="BL51" i="4" s="1"/>
  <c r="BK49" i="4"/>
  <c r="BJ49" i="4"/>
  <c r="BJ51" i="4" s="1"/>
  <c r="BI49" i="4"/>
  <c r="BI51" i="4" s="1"/>
  <c r="BH49" i="4"/>
  <c r="BH51" i="4" s="1"/>
  <c r="BG49" i="4"/>
  <c r="BG51" i="4" s="1"/>
  <c r="BF49" i="4"/>
  <c r="BF51" i="4" s="1"/>
  <c r="BE49" i="4"/>
  <c r="BD49" i="4"/>
  <c r="BD51" i="4" s="1"/>
  <c r="BC49" i="4"/>
  <c r="BB49" i="4"/>
  <c r="BB51" i="4" s="1"/>
  <c r="BA49" i="4"/>
  <c r="BA51" i="4" s="1"/>
  <c r="AZ49" i="4"/>
  <c r="AZ51" i="4" s="1"/>
  <c r="AY49" i="4"/>
  <c r="AY51" i="4" s="1"/>
  <c r="AX49" i="4"/>
  <c r="AX51" i="4" s="1"/>
  <c r="AW49" i="4"/>
  <c r="AW51" i="4" s="1"/>
  <c r="AV49" i="4"/>
  <c r="AV51" i="4" s="1"/>
  <c r="AU49" i="4"/>
  <c r="AT49" i="4"/>
  <c r="AT51" i="4" s="1"/>
  <c r="AS49" i="4"/>
  <c r="AS51" i="4" s="1"/>
  <c r="AR49" i="4"/>
  <c r="AR51" i="4" s="1"/>
  <c r="AQ49" i="4"/>
  <c r="AQ51" i="4" s="1"/>
  <c r="AP49" i="4"/>
  <c r="AP51" i="4" s="1"/>
  <c r="AO49" i="4"/>
  <c r="AO51" i="4" s="1"/>
  <c r="AN49" i="4"/>
  <c r="AM49" i="4"/>
  <c r="AL49" i="4"/>
  <c r="AL51" i="4" s="1"/>
  <c r="AK49" i="4"/>
  <c r="AK51" i="4" s="1"/>
  <c r="AJ49" i="4"/>
  <c r="AJ51" i="4" s="1"/>
  <c r="AI49" i="4"/>
  <c r="AH49" i="4"/>
  <c r="AH51" i="4" s="1"/>
  <c r="AG49" i="4"/>
  <c r="AG51" i="4" s="1"/>
  <c r="AF49" i="4"/>
  <c r="AE49" i="4"/>
  <c r="AE51" i="4" s="1"/>
  <c r="AD49" i="4"/>
  <c r="AC49" i="4"/>
  <c r="AC51" i="4" s="1"/>
  <c r="AB49" i="4"/>
  <c r="AB51" i="4" s="1"/>
  <c r="AA49" i="4"/>
  <c r="AA51" i="4" s="1"/>
  <c r="Z49" i="4"/>
  <c r="Y49" i="4"/>
  <c r="X49" i="4"/>
  <c r="X51" i="4" s="1"/>
  <c r="W49" i="4"/>
  <c r="W51" i="4" s="1"/>
  <c r="V49" i="4"/>
  <c r="V51" i="4" s="1"/>
  <c r="U49" i="4"/>
  <c r="U51" i="4" s="1"/>
  <c r="T49" i="4"/>
  <c r="T51" i="4" s="1"/>
  <c r="S49" i="4"/>
  <c r="S51" i="4" s="1"/>
  <c r="P49" i="4"/>
  <c r="P51" i="4" s="1"/>
  <c r="O49" i="4"/>
  <c r="O51" i="4" s="1"/>
  <c r="N49" i="4"/>
  <c r="N51" i="4" s="1"/>
  <c r="M49" i="4"/>
  <c r="M51" i="4" s="1"/>
  <c r="L49" i="4"/>
  <c r="L51" i="4" s="1"/>
  <c r="K49" i="4"/>
  <c r="K51" i="4" s="1"/>
  <c r="J49" i="4"/>
  <c r="J51" i="4" s="1"/>
  <c r="I49" i="4"/>
  <c r="I51" i="4" s="1"/>
  <c r="H49" i="4"/>
  <c r="G49" i="4"/>
  <c r="G51" i="4" s="1"/>
  <c r="F49" i="4"/>
  <c r="E49" i="4"/>
  <c r="E51" i="4" s="1"/>
  <c r="D49" i="4"/>
  <c r="D51" i="4" s="1"/>
  <c r="C49" i="4"/>
  <c r="C51" i="4" s="1"/>
  <c r="CX46" i="4"/>
  <c r="CW46" i="4"/>
  <c r="CV46" i="4"/>
  <c r="CU46" i="4"/>
  <c r="CT46" i="4"/>
  <c r="CS46" i="4"/>
  <c r="CR46" i="4"/>
  <c r="CQ46" i="4"/>
  <c r="CP46" i="4"/>
  <c r="CO46" i="4"/>
  <c r="CN46" i="4"/>
  <c r="CM46" i="4"/>
  <c r="CL46" i="4"/>
  <c r="CK46" i="4"/>
  <c r="CJ46" i="4"/>
  <c r="CI46" i="4"/>
  <c r="CH46" i="4"/>
  <c r="CG46" i="4"/>
  <c r="CF46" i="4"/>
  <c r="CE46" i="4"/>
  <c r="CD46" i="4"/>
  <c r="CC46" i="4"/>
  <c r="CB46" i="4"/>
  <c r="CA46" i="4"/>
  <c r="BZ46" i="4"/>
  <c r="BY46" i="4"/>
  <c r="BX46" i="4"/>
  <c r="BW46" i="4"/>
  <c r="BV46"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CW45" i="4"/>
  <c r="CU45" i="4"/>
  <c r="CS45" i="4"/>
  <c r="CQ45" i="4"/>
  <c r="CO45" i="4"/>
  <c r="CM45" i="4"/>
  <c r="CK45" i="4"/>
  <c r="CI45" i="4"/>
  <c r="CG45" i="4"/>
  <c r="CE45" i="4"/>
  <c r="CC45" i="4"/>
  <c r="CA45" i="4"/>
  <c r="BY45" i="4"/>
  <c r="BW45" i="4"/>
  <c r="BU45" i="4"/>
  <c r="BS45" i="4"/>
  <c r="BQ45" i="4"/>
  <c r="BO45" i="4"/>
  <c r="BM45" i="4"/>
  <c r="BK45" i="4"/>
  <c r="BI45" i="4"/>
  <c r="BG45" i="4"/>
  <c r="BE45" i="4"/>
  <c r="BC45" i="4"/>
  <c r="BA45" i="4"/>
  <c r="AY45" i="4"/>
  <c r="AW45" i="4"/>
  <c r="AU45" i="4"/>
  <c r="AS45" i="4"/>
  <c r="AQ45" i="4"/>
  <c r="AO45" i="4"/>
  <c r="AM45" i="4"/>
  <c r="AK45" i="4"/>
  <c r="AI45" i="4"/>
  <c r="AG45" i="4"/>
  <c r="AE45" i="4"/>
  <c r="AC45" i="4"/>
  <c r="AA45" i="4"/>
  <c r="Y45" i="4"/>
  <c r="W45" i="4"/>
  <c r="U45" i="4"/>
  <c r="S45" i="4"/>
  <c r="Q45" i="4"/>
  <c r="O45" i="4"/>
  <c r="M45" i="4"/>
  <c r="K45" i="4"/>
  <c r="I45" i="4"/>
  <c r="G45" i="4"/>
  <c r="E45" i="4"/>
  <c r="C45" i="4"/>
  <c r="CW43" i="4"/>
  <c r="CU43" i="4"/>
  <c r="CS43" i="4"/>
  <c r="CQ43" i="4"/>
  <c r="CO43" i="4"/>
  <c r="CM43" i="4"/>
  <c r="CK43" i="4"/>
  <c r="CI43" i="4"/>
  <c r="CG43" i="4"/>
  <c r="CE43" i="4"/>
  <c r="CC43" i="4"/>
  <c r="CA43" i="4"/>
  <c r="BY43" i="4"/>
  <c r="BW43" i="4"/>
  <c r="BU43" i="4"/>
  <c r="BS43" i="4"/>
  <c r="BQ43" i="4"/>
  <c r="BO43" i="4"/>
  <c r="BM43" i="4"/>
  <c r="BK43" i="4"/>
  <c r="BI43" i="4"/>
  <c r="BG43" i="4"/>
  <c r="BE43" i="4"/>
  <c r="BC43" i="4"/>
  <c r="BA43" i="4"/>
  <c r="AY43" i="4"/>
  <c r="AW43" i="4"/>
  <c r="AU43" i="4"/>
  <c r="AS43" i="4"/>
  <c r="AQ43" i="4"/>
  <c r="AO43" i="4"/>
  <c r="AM43" i="4"/>
  <c r="AK43" i="4"/>
  <c r="AI43" i="4"/>
  <c r="AG43" i="4"/>
  <c r="AE43" i="4"/>
  <c r="AC43" i="4"/>
  <c r="AA43" i="4"/>
  <c r="Y43" i="4"/>
  <c r="W43" i="4"/>
  <c r="U43" i="4"/>
  <c r="S43" i="4"/>
  <c r="Q43" i="4"/>
  <c r="O43" i="4"/>
  <c r="M43" i="4"/>
  <c r="K43" i="4"/>
  <c r="I43" i="4"/>
  <c r="G43" i="4"/>
  <c r="E43" i="4"/>
  <c r="C43" i="4"/>
  <c r="A43" i="4"/>
  <c r="CW42" i="4"/>
  <c r="CU42" i="4"/>
  <c r="CS42" i="4"/>
  <c r="CQ42" i="4"/>
  <c r="CO42" i="4"/>
  <c r="CM42" i="4"/>
  <c r="CK42" i="4"/>
  <c r="CI42" i="4"/>
  <c r="CG42" i="4"/>
  <c r="CE42" i="4"/>
  <c r="CC42" i="4"/>
  <c r="CA42" i="4"/>
  <c r="BY42" i="4"/>
  <c r="BW42" i="4"/>
  <c r="BU42" i="4"/>
  <c r="BS42" i="4"/>
  <c r="BQ42" i="4"/>
  <c r="BO42" i="4"/>
  <c r="BM42" i="4"/>
  <c r="BK42" i="4"/>
  <c r="BI42" i="4"/>
  <c r="BG42" i="4"/>
  <c r="BE42" i="4"/>
  <c r="BC42" i="4"/>
  <c r="BA42" i="4"/>
  <c r="AY42" i="4"/>
  <c r="AW42" i="4"/>
  <c r="AU42" i="4"/>
  <c r="AS42" i="4"/>
  <c r="AQ42" i="4"/>
  <c r="AO42" i="4"/>
  <c r="AM42" i="4"/>
  <c r="AK42" i="4"/>
  <c r="AI42" i="4"/>
  <c r="AG42" i="4"/>
  <c r="AE42" i="4"/>
  <c r="AC42" i="4"/>
  <c r="AA42" i="4"/>
  <c r="Y42" i="4"/>
  <c r="W42" i="4"/>
  <c r="U42" i="4"/>
  <c r="S42" i="4"/>
  <c r="Q42" i="4"/>
  <c r="O42" i="4"/>
  <c r="M42" i="4"/>
  <c r="K42" i="4"/>
  <c r="I42" i="4"/>
  <c r="G42" i="4"/>
  <c r="E42" i="4"/>
  <c r="C42" i="4"/>
  <c r="A42" i="4"/>
  <c r="CW41" i="4"/>
  <c r="CU41" i="4"/>
  <c r="CS41" i="4"/>
  <c r="CQ41" i="4"/>
  <c r="CO41" i="4"/>
  <c r="CM41" i="4"/>
  <c r="CK41" i="4"/>
  <c r="CI41" i="4"/>
  <c r="CG41" i="4"/>
  <c r="CE41" i="4"/>
  <c r="CC41" i="4"/>
  <c r="CA41" i="4"/>
  <c r="BY41" i="4"/>
  <c r="BW41" i="4"/>
  <c r="BU41" i="4"/>
  <c r="BS41" i="4"/>
  <c r="BQ41" i="4"/>
  <c r="BO41" i="4"/>
  <c r="BM41" i="4"/>
  <c r="BK41" i="4"/>
  <c r="BI41" i="4"/>
  <c r="BG41" i="4"/>
  <c r="BE41" i="4"/>
  <c r="BC41" i="4"/>
  <c r="BA41" i="4"/>
  <c r="AY41" i="4"/>
  <c r="AW41" i="4"/>
  <c r="AU41" i="4"/>
  <c r="AS41" i="4"/>
  <c r="AQ41" i="4"/>
  <c r="AO41" i="4"/>
  <c r="AM41" i="4"/>
  <c r="AK41" i="4"/>
  <c r="AI41" i="4"/>
  <c r="AG41" i="4"/>
  <c r="AE41" i="4"/>
  <c r="AC41" i="4"/>
  <c r="AA41" i="4"/>
  <c r="Y41" i="4"/>
  <c r="W41" i="4"/>
  <c r="U41" i="4"/>
  <c r="S41" i="4"/>
  <c r="Q41" i="4"/>
  <c r="O41" i="4"/>
  <c r="M41" i="4"/>
  <c r="K41" i="4"/>
  <c r="I41" i="4"/>
  <c r="G41" i="4"/>
  <c r="E41" i="4"/>
  <c r="C41" i="4"/>
  <c r="A41" i="4"/>
  <c r="CW40" i="4"/>
  <c r="CU40" i="4"/>
  <c r="CS40" i="4"/>
  <c r="CQ40" i="4"/>
  <c r="CO40" i="4"/>
  <c r="CM40" i="4"/>
  <c r="CK40" i="4"/>
  <c r="CI40" i="4"/>
  <c r="CG40" i="4"/>
  <c r="CE40" i="4"/>
  <c r="CC40" i="4"/>
  <c r="CA40" i="4"/>
  <c r="BY40" i="4"/>
  <c r="BW40" i="4"/>
  <c r="BU40" i="4"/>
  <c r="BS40" i="4"/>
  <c r="BQ40" i="4"/>
  <c r="BO40" i="4"/>
  <c r="BM40" i="4"/>
  <c r="BK40" i="4"/>
  <c r="BI40" i="4"/>
  <c r="BG40" i="4"/>
  <c r="BE40" i="4"/>
  <c r="BC40" i="4"/>
  <c r="BA40" i="4"/>
  <c r="AY40" i="4"/>
  <c r="AW40" i="4"/>
  <c r="AU40" i="4"/>
  <c r="AS40" i="4"/>
  <c r="AQ40" i="4"/>
  <c r="AO40" i="4"/>
  <c r="AM40" i="4"/>
  <c r="AK40" i="4"/>
  <c r="AI40" i="4"/>
  <c r="AG40" i="4"/>
  <c r="AE40" i="4"/>
  <c r="AC40" i="4"/>
  <c r="AA40" i="4"/>
  <c r="Y40" i="4"/>
  <c r="W40" i="4"/>
  <c r="U40" i="4"/>
  <c r="S40" i="4"/>
  <c r="Q40" i="4"/>
  <c r="O40" i="4"/>
  <c r="M40" i="4"/>
  <c r="K40" i="4"/>
  <c r="I40" i="4"/>
  <c r="G40" i="4"/>
  <c r="E40" i="4"/>
  <c r="C40" i="4"/>
  <c r="A40" i="4"/>
  <c r="CW39" i="4"/>
  <c r="CU39" i="4"/>
  <c r="CS39" i="4"/>
  <c r="CQ39" i="4"/>
  <c r="CO39" i="4"/>
  <c r="CM39" i="4"/>
  <c r="CK39" i="4"/>
  <c r="CI39" i="4"/>
  <c r="CG39" i="4"/>
  <c r="CE39" i="4"/>
  <c r="CC39" i="4"/>
  <c r="CA39" i="4"/>
  <c r="BY39" i="4"/>
  <c r="BW39" i="4"/>
  <c r="BU39" i="4"/>
  <c r="BS39" i="4"/>
  <c r="BQ39" i="4"/>
  <c r="BO39" i="4"/>
  <c r="BM39" i="4"/>
  <c r="BK39" i="4"/>
  <c r="BI39" i="4"/>
  <c r="BG39" i="4"/>
  <c r="BE39" i="4"/>
  <c r="BC39" i="4"/>
  <c r="BA39" i="4"/>
  <c r="AY39" i="4"/>
  <c r="AW39" i="4"/>
  <c r="AU39" i="4"/>
  <c r="AS39" i="4"/>
  <c r="AQ39" i="4"/>
  <c r="AO39" i="4"/>
  <c r="AM39" i="4"/>
  <c r="AK39" i="4"/>
  <c r="AI39" i="4"/>
  <c r="AG39" i="4"/>
  <c r="AE39" i="4"/>
  <c r="AC39" i="4"/>
  <c r="AA39" i="4"/>
  <c r="Y39" i="4"/>
  <c r="W39" i="4"/>
  <c r="U39" i="4"/>
  <c r="S39" i="4"/>
  <c r="Q39" i="4"/>
  <c r="O39" i="4"/>
  <c r="M39" i="4"/>
  <c r="K39" i="4"/>
  <c r="I39" i="4"/>
  <c r="G39" i="4"/>
  <c r="E39" i="4"/>
  <c r="C39" i="4"/>
  <c r="CW33" i="4"/>
  <c r="CU33" i="4"/>
  <c r="CS33" i="4"/>
  <c r="CQ33" i="4"/>
  <c r="CO33" i="4"/>
  <c r="CM33" i="4"/>
  <c r="CK33" i="4"/>
  <c r="CI33" i="4"/>
  <c r="CG33" i="4"/>
  <c r="CE33" i="4"/>
  <c r="CC33" i="4"/>
  <c r="CA33" i="4"/>
  <c r="BY33" i="4"/>
  <c r="BW33" i="4"/>
  <c r="BU33" i="4"/>
  <c r="BS33" i="4"/>
  <c r="BQ33" i="4"/>
  <c r="BO33" i="4"/>
  <c r="BM33" i="4"/>
  <c r="BK33" i="4"/>
  <c r="BI33" i="4"/>
  <c r="BG33" i="4"/>
  <c r="BE33" i="4"/>
  <c r="BC33" i="4"/>
  <c r="BA33" i="4"/>
  <c r="AY33" i="4"/>
  <c r="AW33" i="4"/>
  <c r="AU33" i="4"/>
  <c r="AS33" i="4"/>
  <c r="AQ33" i="4"/>
  <c r="AO33" i="4"/>
  <c r="AM33" i="4"/>
  <c r="AK33" i="4"/>
  <c r="AI33" i="4"/>
  <c r="AG33" i="4"/>
  <c r="AE33" i="4"/>
  <c r="AC33" i="4"/>
  <c r="AA33" i="4"/>
  <c r="Y33" i="4"/>
  <c r="W33" i="4"/>
  <c r="U33" i="4"/>
  <c r="S33" i="4"/>
  <c r="Q33" i="4"/>
  <c r="O33" i="4"/>
  <c r="M33" i="4"/>
  <c r="K33" i="4"/>
  <c r="I33" i="4"/>
  <c r="G33" i="4"/>
  <c r="E33" i="4"/>
  <c r="C33" i="4"/>
  <c r="CW26" i="4"/>
  <c r="CU26" i="4"/>
  <c r="CS26" i="4"/>
  <c r="CQ26" i="4"/>
  <c r="CO26" i="4"/>
  <c r="CM26" i="4"/>
  <c r="CK26" i="4"/>
  <c r="CI26" i="4"/>
  <c r="CG26" i="4"/>
  <c r="CE26" i="4"/>
  <c r="CC26" i="4"/>
  <c r="CA26" i="4"/>
  <c r="BY26" i="4"/>
  <c r="BW26" i="4"/>
  <c r="BU26" i="4"/>
  <c r="BS26" i="4"/>
  <c r="BQ26" i="4"/>
  <c r="BO26" i="4"/>
  <c r="BM26" i="4"/>
  <c r="BK26" i="4"/>
  <c r="BI26" i="4"/>
  <c r="BG26" i="4"/>
  <c r="BE26" i="4"/>
  <c r="BC26" i="4"/>
  <c r="BA26" i="4"/>
  <c r="AY26" i="4"/>
  <c r="AW26" i="4"/>
  <c r="AU26" i="4"/>
  <c r="AS26" i="4"/>
  <c r="AQ26" i="4"/>
  <c r="AO26" i="4"/>
  <c r="AM26" i="4"/>
  <c r="AK26" i="4"/>
  <c r="AI26" i="4"/>
  <c r="AG26" i="4"/>
  <c r="AE26" i="4"/>
  <c r="AC26" i="4"/>
  <c r="AA26" i="4"/>
  <c r="Y26" i="4"/>
  <c r="W26" i="4"/>
  <c r="U26" i="4"/>
  <c r="S26" i="4"/>
  <c r="Q26" i="4"/>
  <c r="O26" i="4"/>
  <c r="M26" i="4"/>
  <c r="K26" i="4"/>
  <c r="I26" i="4"/>
  <c r="G26" i="4"/>
  <c r="E26" i="4"/>
  <c r="C26" i="4"/>
  <c r="CW21" i="4"/>
  <c r="CU21" i="4"/>
  <c r="CS21" i="4"/>
  <c r="CQ21" i="4"/>
  <c r="CO21" i="4"/>
  <c r="CM21" i="4"/>
  <c r="CK21" i="4"/>
  <c r="CI21" i="4"/>
  <c r="CG21" i="4"/>
  <c r="CE21" i="4"/>
  <c r="CC21" i="4"/>
  <c r="CA21" i="4"/>
  <c r="BY21" i="4"/>
  <c r="BW21" i="4"/>
  <c r="BU21" i="4"/>
  <c r="BS21" i="4"/>
  <c r="BQ21" i="4"/>
  <c r="BO21" i="4"/>
  <c r="BM21" i="4"/>
  <c r="BK21" i="4"/>
  <c r="BI21" i="4"/>
  <c r="BG21" i="4"/>
  <c r="BE21" i="4"/>
  <c r="BC21" i="4"/>
  <c r="BA21" i="4"/>
  <c r="AY21" i="4"/>
  <c r="AW21" i="4"/>
  <c r="AU21" i="4"/>
  <c r="AS21" i="4"/>
  <c r="AQ21" i="4"/>
  <c r="AO21" i="4"/>
  <c r="AM21" i="4"/>
  <c r="AK21" i="4"/>
  <c r="AI21" i="4"/>
  <c r="AG21" i="4"/>
  <c r="AE21" i="4"/>
  <c r="AC21" i="4"/>
  <c r="AA21" i="4"/>
  <c r="Y21" i="4"/>
  <c r="W21" i="4"/>
  <c r="U21" i="4"/>
  <c r="S21" i="4"/>
  <c r="Q21" i="4"/>
  <c r="O21" i="4"/>
  <c r="M21" i="4"/>
  <c r="K21" i="4"/>
  <c r="I21" i="4"/>
  <c r="G21" i="4"/>
  <c r="E21" i="4"/>
  <c r="C21" i="4"/>
  <c r="CW17" i="4"/>
  <c r="CU17" i="4"/>
  <c r="CS17" i="4"/>
  <c r="CQ17" i="4"/>
  <c r="CO17" i="4"/>
  <c r="CM17" i="4"/>
  <c r="CK17" i="4"/>
  <c r="CI17" i="4"/>
  <c r="CG17" i="4"/>
  <c r="CE17" i="4"/>
  <c r="CC17" i="4"/>
  <c r="CA17" i="4"/>
  <c r="BY17" i="4"/>
  <c r="BW17" i="4"/>
  <c r="BU17" i="4"/>
  <c r="BS17" i="4"/>
  <c r="BQ17" i="4"/>
  <c r="BO17" i="4"/>
  <c r="BM17" i="4"/>
  <c r="BK17" i="4"/>
  <c r="BI17" i="4"/>
  <c r="BG17" i="4"/>
  <c r="BE17" i="4"/>
  <c r="BC17" i="4"/>
  <c r="BA17" i="4"/>
  <c r="AY17" i="4"/>
  <c r="AW17" i="4"/>
  <c r="AU17" i="4"/>
  <c r="AS17" i="4"/>
  <c r="AQ17" i="4"/>
  <c r="AO17" i="4"/>
  <c r="AM17" i="4"/>
  <c r="AK17" i="4"/>
  <c r="AI17" i="4"/>
  <c r="AG17" i="4"/>
  <c r="AE17" i="4"/>
  <c r="AC17" i="4"/>
  <c r="AA17" i="4"/>
  <c r="Y17" i="4"/>
  <c r="W17" i="4"/>
  <c r="U17" i="4"/>
  <c r="S17" i="4"/>
  <c r="Q17" i="4"/>
  <c r="O17" i="4"/>
  <c r="M17" i="4"/>
  <c r="K17" i="4"/>
  <c r="I17" i="4"/>
  <c r="G17" i="4"/>
  <c r="E17" i="4"/>
  <c r="C17" i="4"/>
  <c r="CW9" i="4"/>
  <c r="CU9" i="4"/>
  <c r="CS9" i="4"/>
  <c r="CQ9" i="4"/>
  <c r="CO9" i="4"/>
  <c r="CM9" i="4"/>
  <c r="CK9" i="4"/>
  <c r="CI9" i="4"/>
  <c r="CG9" i="4"/>
  <c r="CE9" i="4"/>
  <c r="CC9" i="4"/>
  <c r="CA9" i="4"/>
  <c r="BY9" i="4"/>
  <c r="BW9" i="4"/>
  <c r="BU9" i="4"/>
  <c r="BS9" i="4"/>
  <c r="BQ9" i="4"/>
  <c r="BO9" i="4"/>
  <c r="BM9" i="4"/>
  <c r="BK9" i="4"/>
  <c r="BI9" i="4"/>
  <c r="BG9" i="4"/>
  <c r="BE9" i="4"/>
  <c r="BC9" i="4"/>
  <c r="BA9" i="4"/>
  <c r="AY9" i="4"/>
  <c r="AW9" i="4"/>
  <c r="AU9" i="4"/>
  <c r="AS9" i="4"/>
  <c r="AQ9" i="4"/>
  <c r="AO9" i="4"/>
  <c r="AM9" i="4"/>
  <c r="AK9" i="4"/>
  <c r="AI9" i="4"/>
  <c r="AG9" i="4"/>
  <c r="AE9" i="4"/>
  <c r="AC9" i="4"/>
  <c r="AA9" i="4"/>
  <c r="Y9" i="4"/>
  <c r="W9" i="4"/>
  <c r="U9" i="4"/>
  <c r="S9" i="4"/>
  <c r="Q9" i="4"/>
  <c r="O9" i="4"/>
  <c r="M9" i="4"/>
  <c r="K9" i="4"/>
  <c r="I9" i="4"/>
  <c r="G9" i="4"/>
  <c r="E9" i="4"/>
  <c r="C9" i="4"/>
  <c r="T2306" i="2"/>
  <c r="S2306" i="2"/>
  <c r="R2306" i="2"/>
  <c r="Q2306" i="2"/>
  <c r="P2306" i="2"/>
  <c r="O2306" i="2"/>
  <c r="N2306" i="2"/>
  <c r="M2306" i="2"/>
  <c r="L2306" i="2"/>
  <c r="K2306" i="2"/>
  <c r="J2306" i="2"/>
  <c r="I2306" i="2"/>
  <c r="T2305" i="2"/>
  <c r="S2305" i="2"/>
  <c r="R2305" i="2"/>
  <c r="Q2305" i="2"/>
  <c r="P2305" i="2"/>
  <c r="O2305" i="2"/>
  <c r="N2305" i="2"/>
  <c r="M2305" i="2"/>
  <c r="L2305" i="2"/>
  <c r="K2305" i="2"/>
  <c r="J2305" i="2"/>
  <c r="I2305" i="2"/>
  <c r="T2304" i="2"/>
  <c r="S2304" i="2"/>
  <c r="R2304" i="2"/>
  <c r="Q2304" i="2"/>
  <c r="P2304" i="2"/>
  <c r="O2304" i="2"/>
  <c r="N2304" i="2"/>
  <c r="M2304" i="2"/>
  <c r="L2304" i="2"/>
  <c r="K2304" i="2"/>
  <c r="J2304" i="2"/>
  <c r="I2304" i="2"/>
  <c r="T2303" i="2"/>
  <c r="S2303" i="2"/>
  <c r="R2303" i="2"/>
  <c r="Q2303" i="2"/>
  <c r="P2303" i="2"/>
  <c r="O2303" i="2"/>
  <c r="N2303" i="2"/>
  <c r="M2303" i="2"/>
  <c r="L2303" i="2"/>
  <c r="K2303" i="2"/>
  <c r="J2303" i="2"/>
  <c r="I2303" i="2"/>
  <c r="T2302" i="2"/>
  <c r="S2302" i="2"/>
  <c r="R2302" i="2"/>
  <c r="Q2302" i="2"/>
  <c r="P2302" i="2"/>
  <c r="O2302" i="2"/>
  <c r="N2302" i="2"/>
  <c r="M2302" i="2"/>
  <c r="L2302" i="2"/>
  <c r="K2302" i="2"/>
  <c r="J2302" i="2"/>
  <c r="I2302" i="2"/>
  <c r="T2301" i="2"/>
  <c r="S2301" i="2"/>
  <c r="R2301" i="2"/>
  <c r="Q2301" i="2"/>
  <c r="P2301" i="2"/>
  <c r="O2301" i="2"/>
  <c r="N2301" i="2"/>
  <c r="M2301" i="2"/>
  <c r="L2301" i="2"/>
  <c r="K2301" i="2"/>
  <c r="J2301" i="2"/>
  <c r="I2301" i="2"/>
  <c r="T2300" i="2"/>
  <c r="S2300" i="2"/>
  <c r="R2300" i="2"/>
  <c r="Q2300" i="2"/>
  <c r="P2300" i="2"/>
  <c r="O2300" i="2"/>
  <c r="N2300" i="2"/>
  <c r="M2300" i="2"/>
  <c r="L2300" i="2"/>
  <c r="K2300" i="2"/>
  <c r="J2300" i="2"/>
  <c r="I2300" i="2"/>
  <c r="T2299" i="2"/>
  <c r="S2299" i="2"/>
  <c r="R2299" i="2"/>
  <c r="Q2299" i="2"/>
  <c r="P2299" i="2"/>
  <c r="O2299" i="2"/>
  <c r="N2299" i="2"/>
  <c r="M2299" i="2"/>
  <c r="L2299" i="2"/>
  <c r="K2299" i="2"/>
  <c r="J2299" i="2"/>
  <c r="I2299" i="2"/>
  <c r="T2298" i="2"/>
  <c r="S2298" i="2"/>
  <c r="R2298" i="2"/>
  <c r="Q2298" i="2"/>
  <c r="P2298" i="2"/>
  <c r="O2298" i="2"/>
  <c r="N2298" i="2"/>
  <c r="M2298" i="2"/>
  <c r="L2298" i="2"/>
  <c r="K2298" i="2"/>
  <c r="J2298" i="2"/>
  <c r="I2298" i="2"/>
  <c r="T2297" i="2"/>
  <c r="S2297" i="2"/>
  <c r="R2297" i="2"/>
  <c r="Q2297" i="2"/>
  <c r="P2297" i="2"/>
  <c r="O2297" i="2"/>
  <c r="N2297" i="2"/>
  <c r="M2297" i="2"/>
  <c r="L2297" i="2"/>
  <c r="K2297" i="2"/>
  <c r="J2297" i="2"/>
  <c r="I2297" i="2"/>
  <c r="T2296" i="2"/>
  <c r="S2296" i="2"/>
  <c r="R2296" i="2"/>
  <c r="Q2296" i="2"/>
  <c r="P2296" i="2"/>
  <c r="O2296" i="2"/>
  <c r="N2296" i="2"/>
  <c r="M2296" i="2"/>
  <c r="L2296" i="2"/>
  <c r="K2296" i="2"/>
  <c r="J2296" i="2"/>
  <c r="I2296" i="2"/>
  <c r="T2295" i="2"/>
  <c r="S2295" i="2"/>
  <c r="R2295" i="2"/>
  <c r="Q2295" i="2"/>
  <c r="P2295" i="2"/>
  <c r="O2295" i="2"/>
  <c r="N2295" i="2"/>
  <c r="M2295" i="2"/>
  <c r="L2295" i="2"/>
  <c r="K2295" i="2"/>
  <c r="J2295" i="2"/>
  <c r="I2295" i="2"/>
  <c r="T2294" i="2"/>
  <c r="S2294" i="2"/>
  <c r="R2294" i="2"/>
  <c r="Q2294" i="2"/>
  <c r="P2294" i="2"/>
  <c r="O2294" i="2"/>
  <c r="N2294" i="2"/>
  <c r="M2294" i="2"/>
  <c r="L2294" i="2"/>
  <c r="K2294" i="2"/>
  <c r="J2294" i="2"/>
  <c r="I2294" i="2"/>
  <c r="T2293" i="2"/>
  <c r="S2293" i="2"/>
  <c r="R2293" i="2"/>
  <c r="Q2293" i="2"/>
  <c r="P2293" i="2"/>
  <c r="O2293" i="2"/>
  <c r="N2293" i="2"/>
  <c r="M2293" i="2"/>
  <c r="L2293" i="2"/>
  <c r="K2293" i="2"/>
  <c r="J2293" i="2"/>
  <c r="I2293" i="2"/>
  <c r="T2292" i="2"/>
  <c r="S2292" i="2"/>
  <c r="R2292" i="2"/>
  <c r="Q2292" i="2"/>
  <c r="P2292" i="2"/>
  <c r="O2292" i="2"/>
  <c r="N2292" i="2"/>
  <c r="M2292" i="2"/>
  <c r="L2292" i="2"/>
  <c r="K2292" i="2"/>
  <c r="J2292" i="2"/>
  <c r="I2292" i="2"/>
  <c r="T2291" i="2"/>
  <c r="S2291" i="2"/>
  <c r="R2291" i="2"/>
  <c r="Q2291" i="2"/>
  <c r="P2291" i="2"/>
  <c r="O2291" i="2"/>
  <c r="N2291" i="2"/>
  <c r="M2291" i="2"/>
  <c r="L2291" i="2"/>
  <c r="K2291" i="2"/>
  <c r="J2291" i="2"/>
  <c r="I2291" i="2"/>
  <c r="T2290" i="2"/>
  <c r="S2290" i="2"/>
  <c r="R2290" i="2"/>
  <c r="Q2290" i="2"/>
  <c r="P2290" i="2"/>
  <c r="O2290" i="2"/>
  <c r="N2290" i="2"/>
  <c r="M2290" i="2"/>
  <c r="L2290" i="2"/>
  <c r="K2290" i="2"/>
  <c r="J2290" i="2"/>
  <c r="I2290" i="2"/>
  <c r="T2289" i="2"/>
  <c r="S2289" i="2"/>
  <c r="R2289" i="2"/>
  <c r="Q2289" i="2"/>
  <c r="P2289" i="2"/>
  <c r="O2289" i="2"/>
  <c r="N2289" i="2"/>
  <c r="M2289" i="2"/>
  <c r="L2289" i="2"/>
  <c r="K2289" i="2"/>
  <c r="J2289" i="2"/>
  <c r="I2289" i="2"/>
  <c r="T2288" i="2"/>
  <c r="S2288" i="2"/>
  <c r="R2288" i="2"/>
  <c r="Q2288" i="2"/>
  <c r="P2288" i="2"/>
  <c r="O2288" i="2"/>
  <c r="N2288" i="2"/>
  <c r="M2288" i="2"/>
  <c r="L2288" i="2"/>
  <c r="K2288" i="2"/>
  <c r="J2288" i="2"/>
  <c r="I2288" i="2"/>
  <c r="T2287" i="2"/>
  <c r="S2287" i="2"/>
  <c r="R2287" i="2"/>
  <c r="Q2287" i="2"/>
  <c r="P2287" i="2"/>
  <c r="O2287" i="2"/>
  <c r="N2287" i="2"/>
  <c r="M2287" i="2"/>
  <c r="L2287" i="2"/>
  <c r="K2287" i="2"/>
  <c r="J2287" i="2"/>
  <c r="I2287" i="2"/>
  <c r="T2286" i="2"/>
  <c r="S2286" i="2"/>
  <c r="R2286" i="2"/>
  <c r="Q2286" i="2"/>
  <c r="P2286" i="2"/>
  <c r="O2286" i="2"/>
  <c r="N2286" i="2"/>
  <c r="M2286" i="2"/>
  <c r="L2286" i="2"/>
  <c r="K2286" i="2"/>
  <c r="J2286" i="2"/>
  <c r="I2286" i="2"/>
  <c r="T2285" i="2"/>
  <c r="S2285" i="2"/>
  <c r="R2285" i="2"/>
  <c r="Q2285" i="2"/>
  <c r="P2285" i="2"/>
  <c r="O2285" i="2"/>
  <c r="N2285" i="2"/>
  <c r="M2285" i="2"/>
  <c r="L2285" i="2"/>
  <c r="K2285" i="2"/>
  <c r="J2285" i="2"/>
  <c r="I2285" i="2"/>
  <c r="T2284" i="2"/>
  <c r="S2284" i="2"/>
  <c r="R2284" i="2"/>
  <c r="Q2284" i="2"/>
  <c r="P2284" i="2"/>
  <c r="O2284" i="2"/>
  <c r="N2284" i="2"/>
  <c r="M2284" i="2"/>
  <c r="L2284" i="2"/>
  <c r="K2284" i="2"/>
  <c r="J2284" i="2"/>
  <c r="I2284" i="2"/>
  <c r="T2283" i="2"/>
  <c r="S2283" i="2"/>
  <c r="R2283" i="2"/>
  <c r="Q2283" i="2"/>
  <c r="P2283" i="2"/>
  <c r="O2283" i="2"/>
  <c r="N2283" i="2"/>
  <c r="M2283" i="2"/>
  <c r="L2283" i="2"/>
  <c r="K2283" i="2"/>
  <c r="J2283" i="2"/>
  <c r="I2283" i="2"/>
  <c r="T2282" i="2"/>
  <c r="S2282" i="2"/>
  <c r="R2282" i="2"/>
  <c r="Q2282" i="2"/>
  <c r="P2282" i="2"/>
  <c r="O2282" i="2"/>
  <c r="N2282" i="2"/>
  <c r="M2282" i="2"/>
  <c r="L2282" i="2"/>
  <c r="K2282" i="2"/>
  <c r="J2282" i="2"/>
  <c r="I2282" i="2"/>
  <c r="T2281" i="2"/>
  <c r="S2281" i="2"/>
  <c r="R2281" i="2"/>
  <c r="Q2281" i="2"/>
  <c r="P2281" i="2"/>
  <c r="O2281" i="2"/>
  <c r="N2281" i="2"/>
  <c r="M2281" i="2"/>
  <c r="L2281" i="2"/>
  <c r="K2281" i="2"/>
  <c r="J2281" i="2"/>
  <c r="I2281" i="2"/>
  <c r="T2280" i="2"/>
  <c r="S2280" i="2"/>
  <c r="R2280" i="2"/>
  <c r="Q2280" i="2"/>
  <c r="P2280" i="2"/>
  <c r="O2280" i="2"/>
  <c r="N2280" i="2"/>
  <c r="M2280" i="2"/>
  <c r="L2280" i="2"/>
  <c r="K2280" i="2"/>
  <c r="J2280" i="2"/>
  <c r="I2280" i="2"/>
  <c r="T2279" i="2"/>
  <c r="S2279" i="2"/>
  <c r="R2279" i="2"/>
  <c r="Q2279" i="2"/>
  <c r="P2279" i="2"/>
  <c r="O2279" i="2"/>
  <c r="N2279" i="2"/>
  <c r="M2279" i="2"/>
  <c r="L2279" i="2"/>
  <c r="K2279" i="2"/>
  <c r="J2279" i="2"/>
  <c r="I2279" i="2"/>
  <c r="T2278" i="2"/>
  <c r="S2278" i="2"/>
  <c r="R2278" i="2"/>
  <c r="Q2278" i="2"/>
  <c r="P2278" i="2"/>
  <c r="O2278" i="2"/>
  <c r="N2278" i="2"/>
  <c r="M2278" i="2"/>
  <c r="L2278" i="2"/>
  <c r="K2278" i="2"/>
  <c r="J2278" i="2"/>
  <c r="I2278" i="2"/>
  <c r="T2277" i="2"/>
  <c r="S2277" i="2"/>
  <c r="R2277" i="2"/>
  <c r="Q2277" i="2"/>
  <c r="P2277" i="2"/>
  <c r="O2277" i="2"/>
  <c r="N2277" i="2"/>
  <c r="M2277" i="2"/>
  <c r="L2277" i="2"/>
  <c r="K2277" i="2"/>
  <c r="J2277" i="2"/>
  <c r="I2277" i="2"/>
  <c r="T2276" i="2"/>
  <c r="S2276" i="2"/>
  <c r="R2276" i="2"/>
  <c r="Q2276" i="2"/>
  <c r="P2276" i="2"/>
  <c r="O2276" i="2"/>
  <c r="N2276" i="2"/>
  <c r="M2276" i="2"/>
  <c r="L2276" i="2"/>
  <c r="K2276" i="2"/>
  <c r="J2276" i="2"/>
  <c r="I2276" i="2"/>
  <c r="T2275" i="2"/>
  <c r="S2275" i="2"/>
  <c r="R2275" i="2"/>
  <c r="Q2275" i="2"/>
  <c r="P2275" i="2"/>
  <c r="O2275" i="2"/>
  <c r="N2275" i="2"/>
  <c r="M2275" i="2"/>
  <c r="L2275" i="2"/>
  <c r="K2275" i="2"/>
  <c r="J2275" i="2"/>
  <c r="I2275" i="2"/>
  <c r="T2274" i="2"/>
  <c r="S2274" i="2"/>
  <c r="R2274" i="2"/>
  <c r="Q2274" i="2"/>
  <c r="P2274" i="2"/>
  <c r="O2274" i="2"/>
  <c r="N2274" i="2"/>
  <c r="M2274" i="2"/>
  <c r="L2274" i="2"/>
  <c r="K2274" i="2"/>
  <c r="J2274" i="2"/>
  <c r="I2274" i="2"/>
  <c r="T2273" i="2"/>
  <c r="S2273" i="2"/>
  <c r="R2273" i="2"/>
  <c r="Q2273" i="2"/>
  <c r="P2273" i="2"/>
  <c r="O2273" i="2"/>
  <c r="N2273" i="2"/>
  <c r="M2273" i="2"/>
  <c r="L2273" i="2"/>
  <c r="K2273" i="2"/>
  <c r="J2273" i="2"/>
  <c r="I2273" i="2"/>
  <c r="T2272" i="2"/>
  <c r="S2272" i="2"/>
  <c r="R2272" i="2"/>
  <c r="Q2272" i="2"/>
  <c r="P2272" i="2"/>
  <c r="O2272" i="2"/>
  <c r="N2272" i="2"/>
  <c r="M2272" i="2"/>
  <c r="L2272" i="2"/>
  <c r="K2272" i="2"/>
  <c r="J2272" i="2"/>
  <c r="I2272" i="2"/>
  <c r="T2271" i="2"/>
  <c r="S2271" i="2"/>
  <c r="R2271" i="2"/>
  <c r="Q2271" i="2"/>
  <c r="P2271" i="2"/>
  <c r="O2271" i="2"/>
  <c r="N2271" i="2"/>
  <c r="M2271" i="2"/>
  <c r="L2271" i="2"/>
  <c r="K2271" i="2"/>
  <c r="J2271" i="2"/>
  <c r="I2271" i="2"/>
  <c r="T2270" i="2"/>
  <c r="S2270" i="2"/>
  <c r="R2270" i="2"/>
  <c r="Q2270" i="2"/>
  <c r="P2270" i="2"/>
  <c r="O2270" i="2"/>
  <c r="N2270" i="2"/>
  <c r="M2270" i="2"/>
  <c r="L2270" i="2"/>
  <c r="K2270" i="2"/>
  <c r="J2270" i="2"/>
  <c r="I2270" i="2"/>
  <c r="T2269" i="2"/>
  <c r="S2269" i="2"/>
  <c r="R2269" i="2"/>
  <c r="Q2269" i="2"/>
  <c r="P2269" i="2"/>
  <c r="O2269" i="2"/>
  <c r="N2269" i="2"/>
  <c r="M2269" i="2"/>
  <c r="L2269" i="2"/>
  <c r="K2269" i="2"/>
  <c r="J2269" i="2"/>
  <c r="I2269" i="2"/>
  <c r="T2268" i="2"/>
  <c r="S2268" i="2"/>
  <c r="R2268" i="2"/>
  <c r="Q2268" i="2"/>
  <c r="P2268" i="2"/>
  <c r="O2268" i="2"/>
  <c r="N2268" i="2"/>
  <c r="M2268" i="2"/>
  <c r="L2268" i="2"/>
  <c r="K2268" i="2"/>
  <c r="J2268" i="2"/>
  <c r="I2268" i="2"/>
  <c r="T2267" i="2"/>
  <c r="S2267" i="2"/>
  <c r="R2267" i="2"/>
  <c r="Q2267" i="2"/>
  <c r="P2267" i="2"/>
  <c r="O2267" i="2"/>
  <c r="N2267" i="2"/>
  <c r="M2267" i="2"/>
  <c r="L2267" i="2"/>
  <c r="K2267" i="2"/>
  <c r="J2267" i="2"/>
  <c r="I2267" i="2"/>
  <c r="T2266" i="2"/>
  <c r="S2266" i="2"/>
  <c r="R2266" i="2"/>
  <c r="Q2266" i="2"/>
  <c r="P2266" i="2"/>
  <c r="O2266" i="2"/>
  <c r="N2266" i="2"/>
  <c r="M2266" i="2"/>
  <c r="L2266" i="2"/>
  <c r="K2266" i="2"/>
  <c r="J2266" i="2"/>
  <c r="I2266" i="2"/>
  <c r="T2265" i="2"/>
  <c r="S2265" i="2"/>
  <c r="R2265" i="2"/>
  <c r="Q2265" i="2"/>
  <c r="P2265" i="2"/>
  <c r="O2265" i="2"/>
  <c r="N2265" i="2"/>
  <c r="M2265" i="2"/>
  <c r="L2265" i="2"/>
  <c r="K2265" i="2"/>
  <c r="J2265" i="2"/>
  <c r="I2265" i="2"/>
  <c r="T2264" i="2"/>
  <c r="S2264" i="2"/>
  <c r="R2264" i="2"/>
  <c r="Q2264" i="2"/>
  <c r="P2264" i="2"/>
  <c r="O2264" i="2"/>
  <c r="N2264" i="2"/>
  <c r="M2264" i="2"/>
  <c r="L2264" i="2"/>
  <c r="K2264" i="2"/>
  <c r="J2264" i="2"/>
  <c r="I2264" i="2"/>
  <c r="T2263" i="2"/>
  <c r="S2263" i="2"/>
  <c r="R2263" i="2"/>
  <c r="Q2263" i="2"/>
  <c r="P2263" i="2"/>
  <c r="O2263" i="2"/>
  <c r="N2263" i="2"/>
  <c r="M2263" i="2"/>
  <c r="L2263" i="2"/>
  <c r="K2263" i="2"/>
  <c r="J2263" i="2"/>
  <c r="I2263" i="2"/>
  <c r="T2262" i="2"/>
  <c r="S2262" i="2"/>
  <c r="R2262" i="2"/>
  <c r="Q2262" i="2"/>
  <c r="P2262" i="2"/>
  <c r="O2262" i="2"/>
  <c r="N2262" i="2"/>
  <c r="M2262" i="2"/>
  <c r="L2262" i="2"/>
  <c r="K2262" i="2"/>
  <c r="J2262" i="2"/>
  <c r="I2262" i="2"/>
  <c r="T2261" i="2"/>
  <c r="S2261" i="2"/>
  <c r="R2261" i="2"/>
  <c r="Q2261" i="2"/>
  <c r="P2261" i="2"/>
  <c r="O2261" i="2"/>
  <c r="N2261" i="2"/>
  <c r="M2261" i="2"/>
  <c r="L2261" i="2"/>
  <c r="K2261" i="2"/>
  <c r="J2261" i="2"/>
  <c r="I2261" i="2"/>
  <c r="T2260" i="2"/>
  <c r="S2260" i="2"/>
  <c r="R2260" i="2"/>
  <c r="Q2260" i="2"/>
  <c r="P2260" i="2"/>
  <c r="O2260" i="2"/>
  <c r="N2260" i="2"/>
  <c r="M2260" i="2"/>
  <c r="L2260" i="2"/>
  <c r="K2260" i="2"/>
  <c r="J2260" i="2"/>
  <c r="I2260" i="2"/>
  <c r="T2259" i="2"/>
  <c r="S2259" i="2"/>
  <c r="R2259" i="2"/>
  <c r="Q2259" i="2"/>
  <c r="P2259" i="2"/>
  <c r="O2259" i="2"/>
  <c r="N2259" i="2"/>
  <c r="M2259" i="2"/>
  <c r="L2259" i="2"/>
  <c r="K2259" i="2"/>
  <c r="J2259" i="2"/>
  <c r="I2259" i="2"/>
  <c r="T2258" i="2"/>
  <c r="S2258" i="2"/>
  <c r="R2258" i="2"/>
  <c r="Q2258" i="2"/>
  <c r="P2258" i="2"/>
  <c r="O2258" i="2"/>
  <c r="N2258" i="2"/>
  <c r="M2258" i="2"/>
  <c r="L2258" i="2"/>
  <c r="K2258" i="2"/>
  <c r="J2258" i="2"/>
  <c r="I2258" i="2"/>
  <c r="T2257" i="2"/>
  <c r="S2257" i="2"/>
  <c r="R2257" i="2"/>
  <c r="Q2257" i="2"/>
  <c r="P2257" i="2"/>
  <c r="O2257" i="2"/>
  <c r="N2257" i="2"/>
  <c r="M2257" i="2"/>
  <c r="L2257" i="2"/>
  <c r="K2257" i="2"/>
  <c r="J2257" i="2"/>
  <c r="I2257" i="2"/>
  <c r="T2256" i="2"/>
  <c r="S2256" i="2"/>
  <c r="R2256" i="2"/>
  <c r="Q2256" i="2"/>
  <c r="P2256" i="2"/>
  <c r="O2256" i="2"/>
  <c r="N2256" i="2"/>
  <c r="M2256" i="2"/>
  <c r="L2256" i="2"/>
  <c r="K2256" i="2"/>
  <c r="J2256" i="2"/>
  <c r="I2256" i="2"/>
  <c r="T2255" i="2"/>
  <c r="S2255" i="2"/>
  <c r="R2255" i="2"/>
  <c r="Q2255" i="2"/>
  <c r="P2255" i="2"/>
  <c r="O2255" i="2"/>
  <c r="N2255" i="2"/>
  <c r="M2255" i="2"/>
  <c r="L2255" i="2"/>
  <c r="K2255" i="2"/>
  <c r="J2255" i="2"/>
  <c r="I2255" i="2"/>
  <c r="T2254" i="2"/>
  <c r="S2254" i="2"/>
  <c r="R2254" i="2"/>
  <c r="Q2254" i="2"/>
  <c r="P2254" i="2"/>
  <c r="O2254" i="2"/>
  <c r="N2254" i="2"/>
  <c r="M2254" i="2"/>
  <c r="L2254" i="2"/>
  <c r="K2254" i="2"/>
  <c r="J2254" i="2"/>
  <c r="I2254" i="2"/>
  <c r="T2253" i="2"/>
  <c r="S2253" i="2"/>
  <c r="R2253" i="2"/>
  <c r="Q2253" i="2"/>
  <c r="P2253" i="2"/>
  <c r="O2253" i="2"/>
  <c r="N2253" i="2"/>
  <c r="M2253" i="2"/>
  <c r="L2253" i="2"/>
  <c r="K2253" i="2"/>
  <c r="J2253" i="2"/>
  <c r="I2253" i="2"/>
  <c r="T2252" i="2"/>
  <c r="S2252" i="2"/>
  <c r="R2252" i="2"/>
  <c r="Q2252" i="2"/>
  <c r="P2252" i="2"/>
  <c r="O2252" i="2"/>
  <c r="N2252" i="2"/>
  <c r="M2252" i="2"/>
  <c r="L2252" i="2"/>
  <c r="K2252" i="2"/>
  <c r="J2252" i="2"/>
  <c r="I2252" i="2"/>
  <c r="T2251" i="2"/>
  <c r="S2251" i="2"/>
  <c r="R2251" i="2"/>
  <c r="Q2251" i="2"/>
  <c r="P2251" i="2"/>
  <c r="O2251" i="2"/>
  <c r="N2251" i="2"/>
  <c r="M2251" i="2"/>
  <c r="L2251" i="2"/>
  <c r="K2251" i="2"/>
  <c r="J2251" i="2"/>
  <c r="I2251" i="2"/>
  <c r="T2250" i="2"/>
  <c r="S2250" i="2"/>
  <c r="R2250" i="2"/>
  <c r="Q2250" i="2"/>
  <c r="P2250" i="2"/>
  <c r="O2250" i="2"/>
  <c r="N2250" i="2"/>
  <c r="M2250" i="2"/>
  <c r="L2250" i="2"/>
  <c r="K2250" i="2"/>
  <c r="J2250" i="2"/>
  <c r="I2250" i="2"/>
  <c r="T2249" i="2"/>
  <c r="S2249" i="2"/>
  <c r="R2249" i="2"/>
  <c r="Q2249" i="2"/>
  <c r="P2249" i="2"/>
  <c r="O2249" i="2"/>
  <c r="N2249" i="2"/>
  <c r="M2249" i="2"/>
  <c r="L2249" i="2"/>
  <c r="K2249" i="2"/>
  <c r="J2249" i="2"/>
  <c r="I2249" i="2"/>
  <c r="T2248" i="2"/>
  <c r="S2248" i="2"/>
  <c r="R2248" i="2"/>
  <c r="Q2248" i="2"/>
  <c r="P2248" i="2"/>
  <c r="O2248" i="2"/>
  <c r="N2248" i="2"/>
  <c r="M2248" i="2"/>
  <c r="L2248" i="2"/>
  <c r="K2248" i="2"/>
  <c r="J2248" i="2"/>
  <c r="I2248" i="2"/>
  <c r="T2247" i="2"/>
  <c r="S2247" i="2"/>
  <c r="R2247" i="2"/>
  <c r="Q2247" i="2"/>
  <c r="P2247" i="2"/>
  <c r="O2247" i="2"/>
  <c r="N2247" i="2"/>
  <c r="M2247" i="2"/>
  <c r="L2247" i="2"/>
  <c r="K2247" i="2"/>
  <c r="J2247" i="2"/>
  <c r="I2247" i="2"/>
  <c r="T2246" i="2"/>
  <c r="S2246" i="2"/>
  <c r="R2246" i="2"/>
  <c r="Q2246" i="2"/>
  <c r="P2246" i="2"/>
  <c r="O2246" i="2"/>
  <c r="N2246" i="2"/>
  <c r="M2246" i="2"/>
  <c r="L2246" i="2"/>
  <c r="K2246" i="2"/>
  <c r="J2246" i="2"/>
  <c r="I2246" i="2"/>
  <c r="T2245" i="2"/>
  <c r="S2245" i="2"/>
  <c r="R2245" i="2"/>
  <c r="Q2245" i="2"/>
  <c r="P2245" i="2"/>
  <c r="O2245" i="2"/>
  <c r="N2245" i="2"/>
  <c r="M2245" i="2"/>
  <c r="L2245" i="2"/>
  <c r="K2245" i="2"/>
  <c r="J2245" i="2"/>
  <c r="I2245" i="2"/>
  <c r="T2244" i="2"/>
  <c r="S2244" i="2"/>
  <c r="R2244" i="2"/>
  <c r="Q2244" i="2"/>
  <c r="P2244" i="2"/>
  <c r="O2244" i="2"/>
  <c r="N2244" i="2"/>
  <c r="M2244" i="2"/>
  <c r="L2244" i="2"/>
  <c r="K2244" i="2"/>
  <c r="J2244" i="2"/>
  <c r="I2244" i="2"/>
  <c r="T2243" i="2"/>
  <c r="S2243" i="2"/>
  <c r="R2243" i="2"/>
  <c r="Q2243" i="2"/>
  <c r="P2243" i="2"/>
  <c r="O2243" i="2"/>
  <c r="N2243" i="2"/>
  <c r="M2243" i="2"/>
  <c r="L2243" i="2"/>
  <c r="K2243" i="2"/>
  <c r="J2243" i="2"/>
  <c r="I2243" i="2"/>
  <c r="T2242" i="2"/>
  <c r="S2242" i="2"/>
  <c r="R2242" i="2"/>
  <c r="Q2242" i="2"/>
  <c r="P2242" i="2"/>
  <c r="O2242" i="2"/>
  <c r="N2242" i="2"/>
  <c r="M2242" i="2"/>
  <c r="L2242" i="2"/>
  <c r="K2242" i="2"/>
  <c r="J2242" i="2"/>
  <c r="I2242" i="2"/>
  <c r="T2241" i="2"/>
  <c r="S2241" i="2"/>
  <c r="R2241" i="2"/>
  <c r="Q2241" i="2"/>
  <c r="P2241" i="2"/>
  <c r="O2241" i="2"/>
  <c r="N2241" i="2"/>
  <c r="M2241" i="2"/>
  <c r="L2241" i="2"/>
  <c r="K2241" i="2"/>
  <c r="J2241" i="2"/>
  <c r="I2241" i="2"/>
  <c r="T2240" i="2"/>
  <c r="S2240" i="2"/>
  <c r="R2240" i="2"/>
  <c r="Q2240" i="2"/>
  <c r="P2240" i="2"/>
  <c r="O2240" i="2"/>
  <c r="N2240" i="2"/>
  <c r="M2240" i="2"/>
  <c r="L2240" i="2"/>
  <c r="K2240" i="2"/>
  <c r="J2240" i="2"/>
  <c r="I2240" i="2"/>
  <c r="T2239" i="2"/>
  <c r="S2239" i="2"/>
  <c r="R2239" i="2"/>
  <c r="Q2239" i="2"/>
  <c r="P2239" i="2"/>
  <c r="O2239" i="2"/>
  <c r="N2239" i="2"/>
  <c r="M2239" i="2"/>
  <c r="L2239" i="2"/>
  <c r="K2239" i="2"/>
  <c r="J2239" i="2"/>
  <c r="I2239" i="2"/>
  <c r="T2238" i="2"/>
  <c r="S2238" i="2"/>
  <c r="R2238" i="2"/>
  <c r="Q2238" i="2"/>
  <c r="P2238" i="2"/>
  <c r="O2238" i="2"/>
  <c r="N2238" i="2"/>
  <c r="M2238" i="2"/>
  <c r="L2238" i="2"/>
  <c r="K2238" i="2"/>
  <c r="J2238" i="2"/>
  <c r="I2238" i="2"/>
  <c r="T2237" i="2"/>
  <c r="S2237" i="2"/>
  <c r="R2237" i="2"/>
  <c r="Q2237" i="2"/>
  <c r="P2237" i="2"/>
  <c r="O2237" i="2"/>
  <c r="N2237" i="2"/>
  <c r="M2237" i="2"/>
  <c r="L2237" i="2"/>
  <c r="K2237" i="2"/>
  <c r="J2237" i="2"/>
  <c r="I2237" i="2"/>
  <c r="T2236" i="2"/>
  <c r="S2236" i="2"/>
  <c r="R2236" i="2"/>
  <c r="Q2236" i="2"/>
  <c r="P2236" i="2"/>
  <c r="O2236" i="2"/>
  <c r="N2236" i="2"/>
  <c r="M2236" i="2"/>
  <c r="L2236" i="2"/>
  <c r="K2236" i="2"/>
  <c r="J2236" i="2"/>
  <c r="I2236" i="2"/>
  <c r="T2235" i="2"/>
  <c r="S2235" i="2"/>
  <c r="R2235" i="2"/>
  <c r="Q2235" i="2"/>
  <c r="P2235" i="2"/>
  <c r="O2235" i="2"/>
  <c r="N2235" i="2"/>
  <c r="M2235" i="2"/>
  <c r="L2235" i="2"/>
  <c r="K2235" i="2"/>
  <c r="J2235" i="2"/>
  <c r="I2235" i="2"/>
  <c r="T2234" i="2"/>
  <c r="S2234" i="2"/>
  <c r="R2234" i="2"/>
  <c r="Q2234" i="2"/>
  <c r="P2234" i="2"/>
  <c r="O2234" i="2"/>
  <c r="N2234" i="2"/>
  <c r="M2234" i="2"/>
  <c r="L2234" i="2"/>
  <c r="K2234" i="2"/>
  <c r="J2234" i="2"/>
  <c r="I2234" i="2"/>
  <c r="T2233" i="2"/>
  <c r="S2233" i="2"/>
  <c r="R2233" i="2"/>
  <c r="Q2233" i="2"/>
  <c r="P2233" i="2"/>
  <c r="O2233" i="2"/>
  <c r="N2233" i="2"/>
  <c r="M2233" i="2"/>
  <c r="L2233" i="2"/>
  <c r="K2233" i="2"/>
  <c r="J2233" i="2"/>
  <c r="I2233" i="2"/>
  <c r="T2232" i="2"/>
  <c r="S2232" i="2"/>
  <c r="R2232" i="2"/>
  <c r="Q2232" i="2"/>
  <c r="P2232" i="2"/>
  <c r="O2232" i="2"/>
  <c r="N2232" i="2"/>
  <c r="M2232" i="2"/>
  <c r="L2232" i="2"/>
  <c r="K2232" i="2"/>
  <c r="J2232" i="2"/>
  <c r="I2232" i="2"/>
  <c r="T2231" i="2"/>
  <c r="S2231" i="2"/>
  <c r="R2231" i="2"/>
  <c r="Q2231" i="2"/>
  <c r="P2231" i="2"/>
  <c r="O2231" i="2"/>
  <c r="N2231" i="2"/>
  <c r="M2231" i="2"/>
  <c r="L2231" i="2"/>
  <c r="K2231" i="2"/>
  <c r="J2231" i="2"/>
  <c r="I2231" i="2"/>
  <c r="T2230" i="2"/>
  <c r="S2230" i="2"/>
  <c r="R2230" i="2"/>
  <c r="Q2230" i="2"/>
  <c r="P2230" i="2"/>
  <c r="O2230" i="2"/>
  <c r="N2230" i="2"/>
  <c r="M2230" i="2"/>
  <c r="L2230" i="2"/>
  <c r="K2230" i="2"/>
  <c r="J2230" i="2"/>
  <c r="I2230" i="2"/>
  <c r="T2229" i="2"/>
  <c r="S2229" i="2"/>
  <c r="R2229" i="2"/>
  <c r="Q2229" i="2"/>
  <c r="P2229" i="2"/>
  <c r="O2229" i="2"/>
  <c r="N2229" i="2"/>
  <c r="M2229" i="2"/>
  <c r="L2229" i="2"/>
  <c r="K2229" i="2"/>
  <c r="J2229" i="2"/>
  <c r="I2229" i="2"/>
  <c r="T2228" i="2"/>
  <c r="S2228" i="2"/>
  <c r="R2228" i="2"/>
  <c r="Q2228" i="2"/>
  <c r="P2228" i="2"/>
  <c r="O2228" i="2"/>
  <c r="N2228" i="2"/>
  <c r="M2228" i="2"/>
  <c r="L2228" i="2"/>
  <c r="K2228" i="2"/>
  <c r="J2228" i="2"/>
  <c r="I2228" i="2"/>
  <c r="T2227" i="2"/>
  <c r="S2227" i="2"/>
  <c r="R2227" i="2"/>
  <c r="Q2227" i="2"/>
  <c r="P2227" i="2"/>
  <c r="O2227" i="2"/>
  <c r="N2227" i="2"/>
  <c r="M2227" i="2"/>
  <c r="L2227" i="2"/>
  <c r="K2227" i="2"/>
  <c r="J2227" i="2"/>
  <c r="I2227" i="2"/>
  <c r="T2226" i="2"/>
  <c r="S2226" i="2"/>
  <c r="R2226" i="2"/>
  <c r="Q2226" i="2"/>
  <c r="P2226" i="2"/>
  <c r="O2226" i="2"/>
  <c r="N2226" i="2"/>
  <c r="M2226" i="2"/>
  <c r="L2226" i="2"/>
  <c r="K2226" i="2"/>
  <c r="J2226" i="2"/>
  <c r="I2226" i="2"/>
  <c r="T2225" i="2"/>
  <c r="S2225" i="2"/>
  <c r="R2225" i="2"/>
  <c r="Q2225" i="2"/>
  <c r="P2225" i="2"/>
  <c r="O2225" i="2"/>
  <c r="N2225" i="2"/>
  <c r="M2225" i="2"/>
  <c r="L2225" i="2"/>
  <c r="K2225" i="2"/>
  <c r="J2225" i="2"/>
  <c r="I2225" i="2"/>
  <c r="T2224" i="2"/>
  <c r="S2224" i="2"/>
  <c r="R2224" i="2"/>
  <c r="Q2224" i="2"/>
  <c r="P2224" i="2"/>
  <c r="O2224" i="2"/>
  <c r="N2224" i="2"/>
  <c r="M2224" i="2"/>
  <c r="L2224" i="2"/>
  <c r="K2224" i="2"/>
  <c r="J2224" i="2"/>
  <c r="I2224" i="2"/>
  <c r="T2223" i="2"/>
  <c r="S2223" i="2"/>
  <c r="R2223" i="2"/>
  <c r="Q2223" i="2"/>
  <c r="P2223" i="2"/>
  <c r="O2223" i="2"/>
  <c r="N2223" i="2"/>
  <c r="M2223" i="2"/>
  <c r="L2223" i="2"/>
  <c r="K2223" i="2"/>
  <c r="J2223" i="2"/>
  <c r="I2223" i="2"/>
  <c r="T2222" i="2"/>
  <c r="S2222" i="2"/>
  <c r="R2222" i="2"/>
  <c r="Q2222" i="2"/>
  <c r="P2222" i="2"/>
  <c r="O2222" i="2"/>
  <c r="N2222" i="2"/>
  <c r="M2222" i="2"/>
  <c r="L2222" i="2"/>
  <c r="K2222" i="2"/>
  <c r="J2222" i="2"/>
  <c r="I2222" i="2"/>
  <c r="T2221" i="2"/>
  <c r="S2221" i="2"/>
  <c r="R2221" i="2"/>
  <c r="Q2221" i="2"/>
  <c r="P2221" i="2"/>
  <c r="O2221" i="2"/>
  <c r="N2221" i="2"/>
  <c r="M2221" i="2"/>
  <c r="L2221" i="2"/>
  <c r="K2221" i="2"/>
  <c r="J2221" i="2"/>
  <c r="I2221" i="2"/>
  <c r="T2220" i="2"/>
  <c r="S2220" i="2"/>
  <c r="R2220" i="2"/>
  <c r="Q2220" i="2"/>
  <c r="P2220" i="2"/>
  <c r="O2220" i="2"/>
  <c r="N2220" i="2"/>
  <c r="M2220" i="2"/>
  <c r="L2220" i="2"/>
  <c r="K2220" i="2"/>
  <c r="J2220" i="2"/>
  <c r="I2220" i="2"/>
  <c r="T2219" i="2"/>
  <c r="S2219" i="2"/>
  <c r="R2219" i="2"/>
  <c r="Q2219" i="2"/>
  <c r="P2219" i="2"/>
  <c r="O2219" i="2"/>
  <c r="N2219" i="2"/>
  <c r="M2219" i="2"/>
  <c r="L2219" i="2"/>
  <c r="K2219" i="2"/>
  <c r="J2219" i="2"/>
  <c r="I2219" i="2"/>
  <c r="T2218" i="2"/>
  <c r="S2218" i="2"/>
  <c r="R2218" i="2"/>
  <c r="Q2218" i="2"/>
  <c r="P2218" i="2"/>
  <c r="O2218" i="2"/>
  <c r="N2218" i="2"/>
  <c r="M2218" i="2"/>
  <c r="L2218" i="2"/>
  <c r="K2218" i="2"/>
  <c r="J2218" i="2"/>
  <c r="I2218" i="2"/>
  <c r="T2217" i="2"/>
  <c r="S2217" i="2"/>
  <c r="R2217" i="2"/>
  <c r="Q2217" i="2"/>
  <c r="P2217" i="2"/>
  <c r="O2217" i="2"/>
  <c r="N2217" i="2"/>
  <c r="M2217" i="2"/>
  <c r="L2217" i="2"/>
  <c r="K2217" i="2"/>
  <c r="J2217" i="2"/>
  <c r="I2217" i="2"/>
  <c r="T2216" i="2"/>
  <c r="S2216" i="2"/>
  <c r="R2216" i="2"/>
  <c r="Q2216" i="2"/>
  <c r="P2216" i="2"/>
  <c r="O2216" i="2"/>
  <c r="N2216" i="2"/>
  <c r="M2216" i="2"/>
  <c r="L2216" i="2"/>
  <c r="K2216" i="2"/>
  <c r="J2216" i="2"/>
  <c r="I2216" i="2"/>
  <c r="T2215" i="2"/>
  <c r="S2215" i="2"/>
  <c r="R2215" i="2"/>
  <c r="Q2215" i="2"/>
  <c r="P2215" i="2"/>
  <c r="O2215" i="2"/>
  <c r="N2215" i="2"/>
  <c r="M2215" i="2"/>
  <c r="L2215" i="2"/>
  <c r="K2215" i="2"/>
  <c r="J2215" i="2"/>
  <c r="I2215" i="2"/>
  <c r="T2214" i="2"/>
  <c r="S2214" i="2"/>
  <c r="R2214" i="2"/>
  <c r="Q2214" i="2"/>
  <c r="P2214" i="2"/>
  <c r="O2214" i="2"/>
  <c r="N2214" i="2"/>
  <c r="M2214" i="2"/>
  <c r="L2214" i="2"/>
  <c r="K2214" i="2"/>
  <c r="J2214" i="2"/>
  <c r="I2214" i="2"/>
  <c r="T2213" i="2"/>
  <c r="S2213" i="2"/>
  <c r="R2213" i="2"/>
  <c r="Q2213" i="2"/>
  <c r="P2213" i="2"/>
  <c r="O2213" i="2"/>
  <c r="N2213" i="2"/>
  <c r="M2213" i="2"/>
  <c r="L2213" i="2"/>
  <c r="K2213" i="2"/>
  <c r="J2213" i="2"/>
  <c r="I2213" i="2"/>
  <c r="T2212" i="2"/>
  <c r="S2212" i="2"/>
  <c r="R2212" i="2"/>
  <c r="Q2212" i="2"/>
  <c r="P2212" i="2"/>
  <c r="O2212" i="2"/>
  <c r="N2212" i="2"/>
  <c r="M2212" i="2"/>
  <c r="L2212" i="2"/>
  <c r="K2212" i="2"/>
  <c r="J2212" i="2"/>
  <c r="I2212" i="2"/>
  <c r="T2211" i="2"/>
  <c r="S2211" i="2"/>
  <c r="R2211" i="2"/>
  <c r="Q2211" i="2"/>
  <c r="P2211" i="2"/>
  <c r="O2211" i="2"/>
  <c r="N2211" i="2"/>
  <c r="M2211" i="2"/>
  <c r="L2211" i="2"/>
  <c r="K2211" i="2"/>
  <c r="J2211" i="2"/>
  <c r="I2211" i="2"/>
  <c r="T2210" i="2"/>
  <c r="S2210" i="2"/>
  <c r="R2210" i="2"/>
  <c r="Q2210" i="2"/>
  <c r="P2210" i="2"/>
  <c r="O2210" i="2"/>
  <c r="N2210" i="2"/>
  <c r="M2210" i="2"/>
  <c r="L2210" i="2"/>
  <c r="K2210" i="2"/>
  <c r="J2210" i="2"/>
  <c r="I2210" i="2"/>
  <c r="T2209" i="2"/>
  <c r="S2209" i="2"/>
  <c r="R2209" i="2"/>
  <c r="Q2209" i="2"/>
  <c r="P2209" i="2"/>
  <c r="O2209" i="2"/>
  <c r="N2209" i="2"/>
  <c r="M2209" i="2"/>
  <c r="L2209" i="2"/>
  <c r="K2209" i="2"/>
  <c r="J2209" i="2"/>
  <c r="I2209" i="2"/>
  <c r="T2208" i="2"/>
  <c r="S2208" i="2"/>
  <c r="R2208" i="2"/>
  <c r="Q2208" i="2"/>
  <c r="P2208" i="2"/>
  <c r="O2208" i="2"/>
  <c r="N2208" i="2"/>
  <c r="M2208" i="2"/>
  <c r="L2208" i="2"/>
  <c r="K2208" i="2"/>
  <c r="J2208" i="2"/>
  <c r="I2208" i="2"/>
  <c r="T2207" i="2"/>
  <c r="S2207" i="2"/>
  <c r="R2207" i="2"/>
  <c r="Q2207" i="2"/>
  <c r="P2207" i="2"/>
  <c r="O2207" i="2"/>
  <c r="N2207" i="2"/>
  <c r="M2207" i="2"/>
  <c r="L2207" i="2"/>
  <c r="K2207" i="2"/>
  <c r="J2207" i="2"/>
  <c r="I2207" i="2"/>
  <c r="T2206" i="2"/>
  <c r="S2206" i="2"/>
  <c r="R2206" i="2"/>
  <c r="Q2206" i="2"/>
  <c r="P2206" i="2"/>
  <c r="O2206" i="2"/>
  <c r="N2206" i="2"/>
  <c r="M2206" i="2"/>
  <c r="L2206" i="2"/>
  <c r="K2206" i="2"/>
  <c r="J2206" i="2"/>
  <c r="I2206" i="2"/>
  <c r="T2205" i="2"/>
  <c r="S2205" i="2"/>
  <c r="R2205" i="2"/>
  <c r="Q2205" i="2"/>
  <c r="P2205" i="2"/>
  <c r="O2205" i="2"/>
  <c r="N2205" i="2"/>
  <c r="M2205" i="2"/>
  <c r="L2205" i="2"/>
  <c r="K2205" i="2"/>
  <c r="J2205" i="2"/>
  <c r="I2205" i="2"/>
  <c r="T2204" i="2"/>
  <c r="S2204" i="2"/>
  <c r="R2204" i="2"/>
  <c r="Q2204" i="2"/>
  <c r="P2204" i="2"/>
  <c r="O2204" i="2"/>
  <c r="N2204" i="2"/>
  <c r="M2204" i="2"/>
  <c r="L2204" i="2"/>
  <c r="K2204" i="2"/>
  <c r="J2204" i="2"/>
  <c r="I2204" i="2"/>
  <c r="T2203" i="2"/>
  <c r="S2203" i="2"/>
  <c r="R2203" i="2"/>
  <c r="Q2203" i="2"/>
  <c r="P2203" i="2"/>
  <c r="O2203" i="2"/>
  <c r="N2203" i="2"/>
  <c r="M2203" i="2"/>
  <c r="L2203" i="2"/>
  <c r="K2203" i="2"/>
  <c r="J2203" i="2"/>
  <c r="I2203" i="2"/>
  <c r="T2202" i="2"/>
  <c r="S2202" i="2"/>
  <c r="R2202" i="2"/>
  <c r="Q2202" i="2"/>
  <c r="P2202" i="2"/>
  <c r="O2202" i="2"/>
  <c r="N2202" i="2"/>
  <c r="M2202" i="2"/>
  <c r="L2202" i="2"/>
  <c r="K2202" i="2"/>
  <c r="J2202" i="2"/>
  <c r="I2202" i="2"/>
  <c r="T2201" i="2"/>
  <c r="S2201" i="2"/>
  <c r="R2201" i="2"/>
  <c r="Q2201" i="2"/>
  <c r="P2201" i="2"/>
  <c r="O2201" i="2"/>
  <c r="N2201" i="2"/>
  <c r="M2201" i="2"/>
  <c r="L2201" i="2"/>
  <c r="K2201" i="2"/>
  <c r="J2201" i="2"/>
  <c r="I2201" i="2"/>
  <c r="T2200" i="2"/>
  <c r="S2200" i="2"/>
  <c r="R2200" i="2"/>
  <c r="Q2200" i="2"/>
  <c r="P2200" i="2"/>
  <c r="O2200" i="2"/>
  <c r="N2200" i="2"/>
  <c r="M2200" i="2"/>
  <c r="L2200" i="2"/>
  <c r="K2200" i="2"/>
  <c r="J2200" i="2"/>
  <c r="I2200" i="2"/>
  <c r="T2199" i="2"/>
  <c r="S2199" i="2"/>
  <c r="R2199" i="2"/>
  <c r="Q2199" i="2"/>
  <c r="P2199" i="2"/>
  <c r="O2199" i="2"/>
  <c r="N2199" i="2"/>
  <c r="M2199" i="2"/>
  <c r="L2199" i="2"/>
  <c r="K2199" i="2"/>
  <c r="J2199" i="2"/>
  <c r="I2199" i="2"/>
  <c r="T2198" i="2"/>
  <c r="S2198" i="2"/>
  <c r="R2198" i="2"/>
  <c r="Q2198" i="2"/>
  <c r="P2198" i="2"/>
  <c r="O2198" i="2"/>
  <c r="N2198" i="2"/>
  <c r="M2198" i="2"/>
  <c r="L2198" i="2"/>
  <c r="K2198" i="2"/>
  <c r="J2198" i="2"/>
  <c r="I2198" i="2"/>
  <c r="T2197" i="2"/>
  <c r="S2197" i="2"/>
  <c r="R2197" i="2"/>
  <c r="Q2197" i="2"/>
  <c r="P2197" i="2"/>
  <c r="O2197" i="2"/>
  <c r="N2197" i="2"/>
  <c r="M2197" i="2"/>
  <c r="L2197" i="2"/>
  <c r="K2197" i="2"/>
  <c r="J2197" i="2"/>
  <c r="I2197" i="2"/>
  <c r="T2196" i="2"/>
  <c r="S2196" i="2"/>
  <c r="R2196" i="2"/>
  <c r="Q2196" i="2"/>
  <c r="P2196" i="2"/>
  <c r="O2196" i="2"/>
  <c r="N2196" i="2"/>
  <c r="M2196" i="2"/>
  <c r="L2196" i="2"/>
  <c r="K2196" i="2"/>
  <c r="J2196" i="2"/>
  <c r="I2196" i="2"/>
  <c r="T2195" i="2"/>
  <c r="S2195" i="2"/>
  <c r="R2195" i="2"/>
  <c r="Q2195" i="2"/>
  <c r="P2195" i="2"/>
  <c r="O2195" i="2"/>
  <c r="N2195" i="2"/>
  <c r="M2195" i="2"/>
  <c r="L2195" i="2"/>
  <c r="K2195" i="2"/>
  <c r="J2195" i="2"/>
  <c r="I2195" i="2"/>
  <c r="T2194" i="2"/>
  <c r="S2194" i="2"/>
  <c r="R2194" i="2"/>
  <c r="Q2194" i="2"/>
  <c r="P2194" i="2"/>
  <c r="O2194" i="2"/>
  <c r="N2194" i="2"/>
  <c r="M2194" i="2"/>
  <c r="L2194" i="2"/>
  <c r="K2194" i="2"/>
  <c r="J2194" i="2"/>
  <c r="I2194" i="2"/>
  <c r="T2193" i="2"/>
  <c r="S2193" i="2"/>
  <c r="R2193" i="2"/>
  <c r="Q2193" i="2"/>
  <c r="P2193" i="2"/>
  <c r="O2193" i="2"/>
  <c r="N2193" i="2"/>
  <c r="M2193" i="2"/>
  <c r="L2193" i="2"/>
  <c r="K2193" i="2"/>
  <c r="J2193" i="2"/>
  <c r="I2193" i="2"/>
  <c r="T2192" i="2"/>
  <c r="S2192" i="2"/>
  <c r="R2192" i="2"/>
  <c r="Q2192" i="2"/>
  <c r="P2192" i="2"/>
  <c r="O2192" i="2"/>
  <c r="N2192" i="2"/>
  <c r="M2192" i="2"/>
  <c r="L2192" i="2"/>
  <c r="K2192" i="2"/>
  <c r="J2192" i="2"/>
  <c r="I2192" i="2"/>
  <c r="T2191" i="2"/>
  <c r="S2191" i="2"/>
  <c r="R2191" i="2"/>
  <c r="Q2191" i="2"/>
  <c r="P2191" i="2"/>
  <c r="O2191" i="2"/>
  <c r="N2191" i="2"/>
  <c r="M2191" i="2"/>
  <c r="L2191" i="2"/>
  <c r="K2191" i="2"/>
  <c r="J2191" i="2"/>
  <c r="I2191" i="2"/>
  <c r="T2190" i="2"/>
  <c r="S2190" i="2"/>
  <c r="R2190" i="2"/>
  <c r="Q2190" i="2"/>
  <c r="P2190" i="2"/>
  <c r="O2190" i="2"/>
  <c r="N2190" i="2"/>
  <c r="M2190" i="2"/>
  <c r="L2190" i="2"/>
  <c r="K2190" i="2"/>
  <c r="J2190" i="2"/>
  <c r="I2190" i="2"/>
  <c r="T2189" i="2"/>
  <c r="S2189" i="2"/>
  <c r="R2189" i="2"/>
  <c r="Q2189" i="2"/>
  <c r="P2189" i="2"/>
  <c r="O2189" i="2"/>
  <c r="N2189" i="2"/>
  <c r="M2189" i="2"/>
  <c r="L2189" i="2"/>
  <c r="K2189" i="2"/>
  <c r="J2189" i="2"/>
  <c r="I2189" i="2"/>
  <c r="T2188" i="2"/>
  <c r="S2188" i="2"/>
  <c r="R2188" i="2"/>
  <c r="Q2188" i="2"/>
  <c r="P2188" i="2"/>
  <c r="O2188" i="2"/>
  <c r="N2188" i="2"/>
  <c r="M2188" i="2"/>
  <c r="L2188" i="2"/>
  <c r="K2188" i="2"/>
  <c r="J2188" i="2"/>
  <c r="I2188" i="2"/>
  <c r="T2187" i="2"/>
  <c r="S2187" i="2"/>
  <c r="R2187" i="2"/>
  <c r="Q2187" i="2"/>
  <c r="P2187" i="2"/>
  <c r="O2187" i="2"/>
  <c r="N2187" i="2"/>
  <c r="M2187" i="2"/>
  <c r="L2187" i="2"/>
  <c r="K2187" i="2"/>
  <c r="J2187" i="2"/>
  <c r="I2187" i="2"/>
  <c r="T2186" i="2"/>
  <c r="S2186" i="2"/>
  <c r="R2186" i="2"/>
  <c r="Q2186" i="2"/>
  <c r="P2186" i="2"/>
  <c r="O2186" i="2"/>
  <c r="N2186" i="2"/>
  <c r="M2186" i="2"/>
  <c r="L2186" i="2"/>
  <c r="K2186" i="2"/>
  <c r="J2186" i="2"/>
  <c r="I2186" i="2"/>
  <c r="T2185" i="2"/>
  <c r="S2185" i="2"/>
  <c r="R2185" i="2"/>
  <c r="Q2185" i="2"/>
  <c r="P2185" i="2"/>
  <c r="O2185" i="2"/>
  <c r="N2185" i="2"/>
  <c r="M2185" i="2"/>
  <c r="L2185" i="2"/>
  <c r="K2185" i="2"/>
  <c r="J2185" i="2"/>
  <c r="I2185" i="2"/>
  <c r="T2184" i="2"/>
  <c r="S2184" i="2"/>
  <c r="R2184" i="2"/>
  <c r="Q2184" i="2"/>
  <c r="P2184" i="2"/>
  <c r="O2184" i="2"/>
  <c r="N2184" i="2"/>
  <c r="M2184" i="2"/>
  <c r="L2184" i="2"/>
  <c r="K2184" i="2"/>
  <c r="J2184" i="2"/>
  <c r="I2184" i="2"/>
  <c r="T2183" i="2"/>
  <c r="S2183" i="2"/>
  <c r="R2183" i="2"/>
  <c r="Q2183" i="2"/>
  <c r="P2183" i="2"/>
  <c r="O2183" i="2"/>
  <c r="N2183" i="2"/>
  <c r="M2183" i="2"/>
  <c r="L2183" i="2"/>
  <c r="K2183" i="2"/>
  <c r="J2183" i="2"/>
  <c r="I2183" i="2"/>
  <c r="T2182" i="2"/>
  <c r="S2182" i="2"/>
  <c r="R2182" i="2"/>
  <c r="Q2182" i="2"/>
  <c r="P2182" i="2"/>
  <c r="O2182" i="2"/>
  <c r="N2182" i="2"/>
  <c r="M2182" i="2"/>
  <c r="L2182" i="2"/>
  <c r="K2182" i="2"/>
  <c r="J2182" i="2"/>
  <c r="I2182" i="2"/>
  <c r="T2181" i="2"/>
  <c r="S2181" i="2"/>
  <c r="R2181" i="2"/>
  <c r="Q2181" i="2"/>
  <c r="P2181" i="2"/>
  <c r="O2181" i="2"/>
  <c r="N2181" i="2"/>
  <c r="M2181" i="2"/>
  <c r="L2181" i="2"/>
  <c r="K2181" i="2"/>
  <c r="J2181" i="2"/>
  <c r="I2181" i="2"/>
  <c r="T2180" i="2"/>
  <c r="S2180" i="2"/>
  <c r="R2180" i="2"/>
  <c r="Q2180" i="2"/>
  <c r="P2180" i="2"/>
  <c r="O2180" i="2"/>
  <c r="N2180" i="2"/>
  <c r="M2180" i="2"/>
  <c r="L2180" i="2"/>
  <c r="K2180" i="2"/>
  <c r="J2180" i="2"/>
  <c r="I2180" i="2"/>
  <c r="T2179" i="2"/>
  <c r="S2179" i="2"/>
  <c r="R2179" i="2"/>
  <c r="Q2179" i="2"/>
  <c r="P2179" i="2"/>
  <c r="O2179" i="2"/>
  <c r="N2179" i="2"/>
  <c r="M2179" i="2"/>
  <c r="L2179" i="2"/>
  <c r="K2179" i="2"/>
  <c r="J2179" i="2"/>
  <c r="I2179" i="2"/>
  <c r="T2178" i="2"/>
  <c r="S2178" i="2"/>
  <c r="R2178" i="2"/>
  <c r="Q2178" i="2"/>
  <c r="P2178" i="2"/>
  <c r="O2178" i="2"/>
  <c r="N2178" i="2"/>
  <c r="M2178" i="2"/>
  <c r="L2178" i="2"/>
  <c r="K2178" i="2"/>
  <c r="J2178" i="2"/>
  <c r="I2178" i="2"/>
  <c r="T2177" i="2"/>
  <c r="S2177" i="2"/>
  <c r="R2177" i="2"/>
  <c r="Q2177" i="2"/>
  <c r="P2177" i="2"/>
  <c r="O2177" i="2"/>
  <c r="N2177" i="2"/>
  <c r="M2177" i="2"/>
  <c r="L2177" i="2"/>
  <c r="K2177" i="2"/>
  <c r="J2177" i="2"/>
  <c r="I2177" i="2"/>
  <c r="T2176" i="2"/>
  <c r="S2176" i="2"/>
  <c r="R2176" i="2"/>
  <c r="Q2176" i="2"/>
  <c r="P2176" i="2"/>
  <c r="O2176" i="2"/>
  <c r="N2176" i="2"/>
  <c r="M2176" i="2"/>
  <c r="L2176" i="2"/>
  <c r="K2176" i="2"/>
  <c r="J2176" i="2"/>
  <c r="I2176" i="2"/>
  <c r="T2175" i="2"/>
  <c r="S2175" i="2"/>
  <c r="R2175" i="2"/>
  <c r="Q2175" i="2"/>
  <c r="P2175" i="2"/>
  <c r="O2175" i="2"/>
  <c r="N2175" i="2"/>
  <c r="M2175" i="2"/>
  <c r="L2175" i="2"/>
  <c r="K2175" i="2"/>
  <c r="J2175" i="2"/>
  <c r="I2175" i="2"/>
  <c r="T2174" i="2"/>
  <c r="S2174" i="2"/>
  <c r="R2174" i="2"/>
  <c r="Q2174" i="2"/>
  <c r="P2174" i="2"/>
  <c r="O2174" i="2"/>
  <c r="N2174" i="2"/>
  <c r="M2174" i="2"/>
  <c r="L2174" i="2"/>
  <c r="K2174" i="2"/>
  <c r="J2174" i="2"/>
  <c r="I2174" i="2"/>
  <c r="T2173" i="2"/>
  <c r="S2173" i="2"/>
  <c r="R2173" i="2"/>
  <c r="Q2173" i="2"/>
  <c r="P2173" i="2"/>
  <c r="O2173" i="2"/>
  <c r="N2173" i="2"/>
  <c r="M2173" i="2"/>
  <c r="L2173" i="2"/>
  <c r="K2173" i="2"/>
  <c r="J2173" i="2"/>
  <c r="I2173" i="2"/>
  <c r="T2172" i="2"/>
  <c r="S2172" i="2"/>
  <c r="R2172" i="2"/>
  <c r="Q2172" i="2"/>
  <c r="P2172" i="2"/>
  <c r="O2172" i="2"/>
  <c r="N2172" i="2"/>
  <c r="M2172" i="2"/>
  <c r="L2172" i="2"/>
  <c r="K2172" i="2"/>
  <c r="J2172" i="2"/>
  <c r="I2172" i="2"/>
  <c r="T2171" i="2"/>
  <c r="S2171" i="2"/>
  <c r="R2171" i="2"/>
  <c r="Q2171" i="2"/>
  <c r="P2171" i="2"/>
  <c r="O2171" i="2"/>
  <c r="N2171" i="2"/>
  <c r="M2171" i="2"/>
  <c r="L2171" i="2"/>
  <c r="K2171" i="2"/>
  <c r="J2171" i="2"/>
  <c r="I2171" i="2"/>
  <c r="T2170" i="2"/>
  <c r="S2170" i="2"/>
  <c r="R2170" i="2"/>
  <c r="Q2170" i="2"/>
  <c r="P2170" i="2"/>
  <c r="O2170" i="2"/>
  <c r="N2170" i="2"/>
  <c r="M2170" i="2"/>
  <c r="L2170" i="2"/>
  <c r="K2170" i="2"/>
  <c r="J2170" i="2"/>
  <c r="I2170" i="2"/>
  <c r="T2169" i="2"/>
  <c r="S2169" i="2"/>
  <c r="R2169" i="2"/>
  <c r="Q2169" i="2"/>
  <c r="P2169" i="2"/>
  <c r="O2169" i="2"/>
  <c r="N2169" i="2"/>
  <c r="M2169" i="2"/>
  <c r="L2169" i="2"/>
  <c r="K2169" i="2"/>
  <c r="J2169" i="2"/>
  <c r="I2169" i="2"/>
  <c r="T2168" i="2"/>
  <c r="S2168" i="2"/>
  <c r="R2168" i="2"/>
  <c r="Q2168" i="2"/>
  <c r="P2168" i="2"/>
  <c r="O2168" i="2"/>
  <c r="N2168" i="2"/>
  <c r="M2168" i="2"/>
  <c r="L2168" i="2"/>
  <c r="K2168" i="2"/>
  <c r="J2168" i="2"/>
  <c r="I2168" i="2"/>
  <c r="T2167" i="2"/>
  <c r="S2167" i="2"/>
  <c r="R2167" i="2"/>
  <c r="Q2167" i="2"/>
  <c r="P2167" i="2"/>
  <c r="O2167" i="2"/>
  <c r="N2167" i="2"/>
  <c r="M2167" i="2"/>
  <c r="L2167" i="2"/>
  <c r="K2167" i="2"/>
  <c r="J2167" i="2"/>
  <c r="I2167" i="2"/>
  <c r="T2166" i="2"/>
  <c r="S2166" i="2"/>
  <c r="R2166" i="2"/>
  <c r="Q2166" i="2"/>
  <c r="P2166" i="2"/>
  <c r="O2166" i="2"/>
  <c r="N2166" i="2"/>
  <c r="M2166" i="2"/>
  <c r="L2166" i="2"/>
  <c r="K2166" i="2"/>
  <c r="J2166" i="2"/>
  <c r="I2166" i="2"/>
  <c r="T2165" i="2"/>
  <c r="S2165" i="2"/>
  <c r="R2165" i="2"/>
  <c r="Q2165" i="2"/>
  <c r="P2165" i="2"/>
  <c r="O2165" i="2"/>
  <c r="N2165" i="2"/>
  <c r="M2165" i="2"/>
  <c r="L2165" i="2"/>
  <c r="K2165" i="2"/>
  <c r="J2165" i="2"/>
  <c r="I2165" i="2"/>
  <c r="T2164" i="2"/>
  <c r="S2164" i="2"/>
  <c r="R2164" i="2"/>
  <c r="Q2164" i="2"/>
  <c r="P2164" i="2"/>
  <c r="O2164" i="2"/>
  <c r="N2164" i="2"/>
  <c r="M2164" i="2"/>
  <c r="L2164" i="2"/>
  <c r="K2164" i="2"/>
  <c r="J2164" i="2"/>
  <c r="I2164" i="2"/>
  <c r="T2163" i="2"/>
  <c r="S2163" i="2"/>
  <c r="R2163" i="2"/>
  <c r="Q2163" i="2"/>
  <c r="P2163" i="2"/>
  <c r="O2163" i="2"/>
  <c r="N2163" i="2"/>
  <c r="M2163" i="2"/>
  <c r="L2163" i="2"/>
  <c r="K2163" i="2"/>
  <c r="J2163" i="2"/>
  <c r="I2163" i="2"/>
  <c r="T2162" i="2"/>
  <c r="S2162" i="2"/>
  <c r="R2162" i="2"/>
  <c r="Q2162" i="2"/>
  <c r="P2162" i="2"/>
  <c r="O2162" i="2"/>
  <c r="N2162" i="2"/>
  <c r="M2162" i="2"/>
  <c r="L2162" i="2"/>
  <c r="K2162" i="2"/>
  <c r="J2162" i="2"/>
  <c r="I2162" i="2"/>
  <c r="T2161" i="2"/>
  <c r="S2161" i="2"/>
  <c r="R2161" i="2"/>
  <c r="Q2161" i="2"/>
  <c r="P2161" i="2"/>
  <c r="O2161" i="2"/>
  <c r="N2161" i="2"/>
  <c r="M2161" i="2"/>
  <c r="L2161" i="2"/>
  <c r="K2161" i="2"/>
  <c r="J2161" i="2"/>
  <c r="I2161" i="2"/>
  <c r="T2160" i="2"/>
  <c r="S2160" i="2"/>
  <c r="R2160" i="2"/>
  <c r="Q2160" i="2"/>
  <c r="P2160" i="2"/>
  <c r="O2160" i="2"/>
  <c r="N2160" i="2"/>
  <c r="M2160" i="2"/>
  <c r="L2160" i="2"/>
  <c r="K2160" i="2"/>
  <c r="J2160" i="2"/>
  <c r="I2160" i="2"/>
  <c r="T2159" i="2"/>
  <c r="S2159" i="2"/>
  <c r="R2159" i="2"/>
  <c r="Q2159" i="2"/>
  <c r="P2159" i="2"/>
  <c r="O2159" i="2"/>
  <c r="N2159" i="2"/>
  <c r="M2159" i="2"/>
  <c r="L2159" i="2"/>
  <c r="K2159" i="2"/>
  <c r="J2159" i="2"/>
  <c r="I2159" i="2"/>
  <c r="T2158" i="2"/>
  <c r="S2158" i="2"/>
  <c r="R2158" i="2"/>
  <c r="Q2158" i="2"/>
  <c r="P2158" i="2"/>
  <c r="O2158" i="2"/>
  <c r="N2158" i="2"/>
  <c r="M2158" i="2"/>
  <c r="L2158" i="2"/>
  <c r="K2158" i="2"/>
  <c r="J2158" i="2"/>
  <c r="I2158" i="2"/>
  <c r="T2157" i="2"/>
  <c r="S2157" i="2"/>
  <c r="R2157" i="2"/>
  <c r="Q2157" i="2"/>
  <c r="P2157" i="2"/>
  <c r="O2157" i="2"/>
  <c r="N2157" i="2"/>
  <c r="M2157" i="2"/>
  <c r="L2157" i="2"/>
  <c r="K2157" i="2"/>
  <c r="J2157" i="2"/>
  <c r="I2157" i="2"/>
  <c r="T2156" i="2"/>
  <c r="S2156" i="2"/>
  <c r="R2156" i="2"/>
  <c r="Q2156" i="2"/>
  <c r="P2156" i="2"/>
  <c r="O2156" i="2"/>
  <c r="N2156" i="2"/>
  <c r="M2156" i="2"/>
  <c r="L2156" i="2"/>
  <c r="K2156" i="2"/>
  <c r="J2156" i="2"/>
  <c r="I2156" i="2"/>
  <c r="T2155" i="2"/>
  <c r="S2155" i="2"/>
  <c r="R2155" i="2"/>
  <c r="Q2155" i="2"/>
  <c r="P2155" i="2"/>
  <c r="O2155" i="2"/>
  <c r="N2155" i="2"/>
  <c r="M2155" i="2"/>
  <c r="L2155" i="2"/>
  <c r="K2155" i="2"/>
  <c r="J2155" i="2"/>
  <c r="I2155" i="2"/>
  <c r="T2154" i="2"/>
  <c r="S2154" i="2"/>
  <c r="R2154" i="2"/>
  <c r="Q2154" i="2"/>
  <c r="P2154" i="2"/>
  <c r="O2154" i="2"/>
  <c r="N2154" i="2"/>
  <c r="M2154" i="2"/>
  <c r="L2154" i="2"/>
  <c r="K2154" i="2"/>
  <c r="J2154" i="2"/>
  <c r="I2154" i="2"/>
  <c r="T2153" i="2"/>
  <c r="S2153" i="2"/>
  <c r="R2153" i="2"/>
  <c r="Q2153" i="2"/>
  <c r="P2153" i="2"/>
  <c r="O2153" i="2"/>
  <c r="N2153" i="2"/>
  <c r="M2153" i="2"/>
  <c r="L2153" i="2"/>
  <c r="K2153" i="2"/>
  <c r="J2153" i="2"/>
  <c r="I2153" i="2"/>
  <c r="T2152" i="2"/>
  <c r="S2152" i="2"/>
  <c r="R2152" i="2"/>
  <c r="Q2152" i="2"/>
  <c r="P2152" i="2"/>
  <c r="O2152" i="2"/>
  <c r="N2152" i="2"/>
  <c r="M2152" i="2"/>
  <c r="L2152" i="2"/>
  <c r="K2152" i="2"/>
  <c r="J2152" i="2"/>
  <c r="I2152" i="2"/>
  <c r="T2151" i="2"/>
  <c r="S2151" i="2"/>
  <c r="R2151" i="2"/>
  <c r="Q2151" i="2"/>
  <c r="P2151" i="2"/>
  <c r="O2151" i="2"/>
  <c r="N2151" i="2"/>
  <c r="M2151" i="2"/>
  <c r="L2151" i="2"/>
  <c r="K2151" i="2"/>
  <c r="J2151" i="2"/>
  <c r="I2151" i="2"/>
  <c r="T2150" i="2"/>
  <c r="S2150" i="2"/>
  <c r="R2150" i="2"/>
  <c r="Q2150" i="2"/>
  <c r="P2150" i="2"/>
  <c r="O2150" i="2"/>
  <c r="N2150" i="2"/>
  <c r="M2150" i="2"/>
  <c r="L2150" i="2"/>
  <c r="K2150" i="2"/>
  <c r="J2150" i="2"/>
  <c r="I2150" i="2"/>
  <c r="T2149" i="2"/>
  <c r="S2149" i="2"/>
  <c r="R2149" i="2"/>
  <c r="Q2149" i="2"/>
  <c r="P2149" i="2"/>
  <c r="O2149" i="2"/>
  <c r="N2149" i="2"/>
  <c r="M2149" i="2"/>
  <c r="L2149" i="2"/>
  <c r="K2149" i="2"/>
  <c r="J2149" i="2"/>
  <c r="I2149" i="2"/>
  <c r="T2148" i="2"/>
  <c r="S2148" i="2"/>
  <c r="R2148" i="2"/>
  <c r="Q2148" i="2"/>
  <c r="P2148" i="2"/>
  <c r="O2148" i="2"/>
  <c r="N2148" i="2"/>
  <c r="M2148" i="2"/>
  <c r="L2148" i="2"/>
  <c r="K2148" i="2"/>
  <c r="J2148" i="2"/>
  <c r="I2148" i="2"/>
  <c r="T2147" i="2"/>
  <c r="S2147" i="2"/>
  <c r="R2147" i="2"/>
  <c r="Q2147" i="2"/>
  <c r="P2147" i="2"/>
  <c r="O2147" i="2"/>
  <c r="N2147" i="2"/>
  <c r="M2147" i="2"/>
  <c r="L2147" i="2"/>
  <c r="K2147" i="2"/>
  <c r="J2147" i="2"/>
  <c r="I2147" i="2"/>
  <c r="T2146" i="2"/>
  <c r="S2146" i="2"/>
  <c r="R2146" i="2"/>
  <c r="Q2146" i="2"/>
  <c r="P2146" i="2"/>
  <c r="O2146" i="2"/>
  <c r="N2146" i="2"/>
  <c r="M2146" i="2"/>
  <c r="L2146" i="2"/>
  <c r="K2146" i="2"/>
  <c r="J2146" i="2"/>
  <c r="I2146" i="2"/>
  <c r="T2145" i="2"/>
  <c r="S2145" i="2"/>
  <c r="R2145" i="2"/>
  <c r="Q2145" i="2"/>
  <c r="P2145" i="2"/>
  <c r="O2145" i="2"/>
  <c r="N2145" i="2"/>
  <c r="M2145" i="2"/>
  <c r="L2145" i="2"/>
  <c r="K2145" i="2"/>
  <c r="J2145" i="2"/>
  <c r="I2145" i="2"/>
  <c r="T2144" i="2"/>
  <c r="S2144" i="2"/>
  <c r="R2144" i="2"/>
  <c r="Q2144" i="2"/>
  <c r="P2144" i="2"/>
  <c r="O2144" i="2"/>
  <c r="N2144" i="2"/>
  <c r="M2144" i="2"/>
  <c r="L2144" i="2"/>
  <c r="K2144" i="2"/>
  <c r="J2144" i="2"/>
  <c r="I2144" i="2"/>
  <c r="T2143" i="2"/>
  <c r="S2143" i="2"/>
  <c r="R2143" i="2"/>
  <c r="Q2143" i="2"/>
  <c r="P2143" i="2"/>
  <c r="O2143" i="2"/>
  <c r="N2143" i="2"/>
  <c r="M2143" i="2"/>
  <c r="L2143" i="2"/>
  <c r="K2143" i="2"/>
  <c r="J2143" i="2"/>
  <c r="I2143" i="2"/>
  <c r="T2142" i="2"/>
  <c r="S2142" i="2"/>
  <c r="R2142" i="2"/>
  <c r="Q2142" i="2"/>
  <c r="P2142" i="2"/>
  <c r="O2142" i="2"/>
  <c r="N2142" i="2"/>
  <c r="M2142" i="2"/>
  <c r="L2142" i="2"/>
  <c r="K2142" i="2"/>
  <c r="J2142" i="2"/>
  <c r="I2142" i="2"/>
  <c r="T2141" i="2"/>
  <c r="S2141" i="2"/>
  <c r="R2141" i="2"/>
  <c r="Q2141" i="2"/>
  <c r="P2141" i="2"/>
  <c r="O2141" i="2"/>
  <c r="N2141" i="2"/>
  <c r="M2141" i="2"/>
  <c r="L2141" i="2"/>
  <c r="K2141" i="2"/>
  <c r="J2141" i="2"/>
  <c r="I2141" i="2"/>
  <c r="T2140" i="2"/>
  <c r="S2140" i="2"/>
  <c r="R2140" i="2"/>
  <c r="Q2140" i="2"/>
  <c r="P2140" i="2"/>
  <c r="O2140" i="2"/>
  <c r="N2140" i="2"/>
  <c r="M2140" i="2"/>
  <c r="L2140" i="2"/>
  <c r="K2140" i="2"/>
  <c r="J2140" i="2"/>
  <c r="I2140" i="2"/>
  <c r="T2139" i="2"/>
  <c r="S2139" i="2"/>
  <c r="R2139" i="2"/>
  <c r="Q2139" i="2"/>
  <c r="P2139" i="2"/>
  <c r="O2139" i="2"/>
  <c r="N2139" i="2"/>
  <c r="M2139" i="2"/>
  <c r="L2139" i="2"/>
  <c r="K2139" i="2"/>
  <c r="J2139" i="2"/>
  <c r="I2139" i="2"/>
  <c r="T2138" i="2"/>
  <c r="S2138" i="2"/>
  <c r="R2138" i="2"/>
  <c r="Q2138" i="2"/>
  <c r="P2138" i="2"/>
  <c r="O2138" i="2"/>
  <c r="N2138" i="2"/>
  <c r="M2138" i="2"/>
  <c r="L2138" i="2"/>
  <c r="K2138" i="2"/>
  <c r="J2138" i="2"/>
  <c r="I2138" i="2"/>
  <c r="T2137" i="2"/>
  <c r="S2137" i="2"/>
  <c r="R2137" i="2"/>
  <c r="Q2137" i="2"/>
  <c r="P2137" i="2"/>
  <c r="O2137" i="2"/>
  <c r="N2137" i="2"/>
  <c r="M2137" i="2"/>
  <c r="L2137" i="2"/>
  <c r="K2137" i="2"/>
  <c r="J2137" i="2"/>
  <c r="I2137" i="2"/>
  <c r="T2136" i="2"/>
  <c r="S2136" i="2"/>
  <c r="R2136" i="2"/>
  <c r="Q2136" i="2"/>
  <c r="P2136" i="2"/>
  <c r="O2136" i="2"/>
  <c r="N2136" i="2"/>
  <c r="M2136" i="2"/>
  <c r="L2136" i="2"/>
  <c r="K2136" i="2"/>
  <c r="J2136" i="2"/>
  <c r="I2136" i="2"/>
  <c r="T2135" i="2"/>
  <c r="S2135" i="2"/>
  <c r="R2135" i="2"/>
  <c r="Q2135" i="2"/>
  <c r="P2135" i="2"/>
  <c r="O2135" i="2"/>
  <c r="N2135" i="2"/>
  <c r="M2135" i="2"/>
  <c r="L2135" i="2"/>
  <c r="K2135" i="2"/>
  <c r="J2135" i="2"/>
  <c r="I2135" i="2"/>
  <c r="T2134" i="2"/>
  <c r="S2134" i="2"/>
  <c r="R2134" i="2"/>
  <c r="Q2134" i="2"/>
  <c r="P2134" i="2"/>
  <c r="O2134" i="2"/>
  <c r="N2134" i="2"/>
  <c r="M2134" i="2"/>
  <c r="L2134" i="2"/>
  <c r="K2134" i="2"/>
  <c r="J2134" i="2"/>
  <c r="I2134" i="2"/>
  <c r="T2133" i="2"/>
  <c r="S2133" i="2"/>
  <c r="R2133" i="2"/>
  <c r="Q2133" i="2"/>
  <c r="P2133" i="2"/>
  <c r="O2133" i="2"/>
  <c r="N2133" i="2"/>
  <c r="M2133" i="2"/>
  <c r="L2133" i="2"/>
  <c r="K2133" i="2"/>
  <c r="J2133" i="2"/>
  <c r="I2133" i="2"/>
  <c r="T2132" i="2"/>
  <c r="S2132" i="2"/>
  <c r="R2132" i="2"/>
  <c r="Q2132" i="2"/>
  <c r="P2132" i="2"/>
  <c r="O2132" i="2"/>
  <c r="N2132" i="2"/>
  <c r="M2132" i="2"/>
  <c r="L2132" i="2"/>
  <c r="K2132" i="2"/>
  <c r="J2132" i="2"/>
  <c r="I2132" i="2"/>
  <c r="T2131" i="2"/>
  <c r="S2131" i="2"/>
  <c r="R2131" i="2"/>
  <c r="Q2131" i="2"/>
  <c r="P2131" i="2"/>
  <c r="O2131" i="2"/>
  <c r="N2131" i="2"/>
  <c r="M2131" i="2"/>
  <c r="L2131" i="2"/>
  <c r="K2131" i="2"/>
  <c r="J2131" i="2"/>
  <c r="I2131" i="2"/>
  <c r="T2130" i="2"/>
  <c r="S2130" i="2"/>
  <c r="R2130" i="2"/>
  <c r="Q2130" i="2"/>
  <c r="P2130" i="2"/>
  <c r="O2130" i="2"/>
  <c r="N2130" i="2"/>
  <c r="M2130" i="2"/>
  <c r="L2130" i="2"/>
  <c r="K2130" i="2"/>
  <c r="J2130" i="2"/>
  <c r="I2130" i="2"/>
  <c r="T2129" i="2"/>
  <c r="S2129" i="2"/>
  <c r="R2129" i="2"/>
  <c r="Q2129" i="2"/>
  <c r="P2129" i="2"/>
  <c r="O2129" i="2"/>
  <c r="N2129" i="2"/>
  <c r="M2129" i="2"/>
  <c r="L2129" i="2"/>
  <c r="K2129" i="2"/>
  <c r="J2129" i="2"/>
  <c r="I2129" i="2"/>
  <c r="T2128" i="2"/>
  <c r="S2128" i="2"/>
  <c r="R2128" i="2"/>
  <c r="Q2128" i="2"/>
  <c r="P2128" i="2"/>
  <c r="O2128" i="2"/>
  <c r="N2128" i="2"/>
  <c r="M2128" i="2"/>
  <c r="L2128" i="2"/>
  <c r="K2128" i="2"/>
  <c r="J2128" i="2"/>
  <c r="I2128" i="2"/>
  <c r="T2127" i="2"/>
  <c r="S2127" i="2"/>
  <c r="R2127" i="2"/>
  <c r="Q2127" i="2"/>
  <c r="P2127" i="2"/>
  <c r="O2127" i="2"/>
  <c r="N2127" i="2"/>
  <c r="M2127" i="2"/>
  <c r="L2127" i="2"/>
  <c r="K2127" i="2"/>
  <c r="J2127" i="2"/>
  <c r="I2127" i="2"/>
  <c r="T2126" i="2"/>
  <c r="S2126" i="2"/>
  <c r="R2126" i="2"/>
  <c r="Q2126" i="2"/>
  <c r="P2126" i="2"/>
  <c r="O2126" i="2"/>
  <c r="N2126" i="2"/>
  <c r="M2126" i="2"/>
  <c r="L2126" i="2"/>
  <c r="K2126" i="2"/>
  <c r="J2126" i="2"/>
  <c r="I2126" i="2"/>
  <c r="T2125" i="2"/>
  <c r="S2125" i="2"/>
  <c r="R2125" i="2"/>
  <c r="Q2125" i="2"/>
  <c r="P2125" i="2"/>
  <c r="O2125" i="2"/>
  <c r="N2125" i="2"/>
  <c r="M2125" i="2"/>
  <c r="L2125" i="2"/>
  <c r="K2125" i="2"/>
  <c r="J2125" i="2"/>
  <c r="I2125" i="2"/>
  <c r="T2124" i="2"/>
  <c r="S2124" i="2"/>
  <c r="R2124" i="2"/>
  <c r="Q2124" i="2"/>
  <c r="P2124" i="2"/>
  <c r="O2124" i="2"/>
  <c r="N2124" i="2"/>
  <c r="M2124" i="2"/>
  <c r="L2124" i="2"/>
  <c r="K2124" i="2"/>
  <c r="J2124" i="2"/>
  <c r="I2124" i="2"/>
  <c r="T2123" i="2"/>
  <c r="S2123" i="2"/>
  <c r="R2123" i="2"/>
  <c r="Q2123" i="2"/>
  <c r="P2123" i="2"/>
  <c r="O2123" i="2"/>
  <c r="N2123" i="2"/>
  <c r="M2123" i="2"/>
  <c r="L2123" i="2"/>
  <c r="K2123" i="2"/>
  <c r="J2123" i="2"/>
  <c r="I2123" i="2"/>
  <c r="T2122" i="2"/>
  <c r="S2122" i="2"/>
  <c r="R2122" i="2"/>
  <c r="Q2122" i="2"/>
  <c r="P2122" i="2"/>
  <c r="O2122" i="2"/>
  <c r="N2122" i="2"/>
  <c r="M2122" i="2"/>
  <c r="L2122" i="2"/>
  <c r="K2122" i="2"/>
  <c r="J2122" i="2"/>
  <c r="I2122" i="2"/>
  <c r="T2121" i="2"/>
  <c r="S2121" i="2"/>
  <c r="R2121" i="2"/>
  <c r="Q2121" i="2"/>
  <c r="P2121" i="2"/>
  <c r="O2121" i="2"/>
  <c r="N2121" i="2"/>
  <c r="M2121" i="2"/>
  <c r="L2121" i="2"/>
  <c r="K2121" i="2"/>
  <c r="J2121" i="2"/>
  <c r="I2121" i="2"/>
  <c r="T2120" i="2"/>
  <c r="S2120" i="2"/>
  <c r="R2120" i="2"/>
  <c r="Q2120" i="2"/>
  <c r="P2120" i="2"/>
  <c r="O2120" i="2"/>
  <c r="N2120" i="2"/>
  <c r="M2120" i="2"/>
  <c r="L2120" i="2"/>
  <c r="K2120" i="2"/>
  <c r="J2120" i="2"/>
  <c r="I2120" i="2"/>
  <c r="T2119" i="2"/>
  <c r="S2119" i="2"/>
  <c r="R2119" i="2"/>
  <c r="Q2119" i="2"/>
  <c r="P2119" i="2"/>
  <c r="O2119" i="2"/>
  <c r="N2119" i="2"/>
  <c r="M2119" i="2"/>
  <c r="L2119" i="2"/>
  <c r="K2119" i="2"/>
  <c r="J2119" i="2"/>
  <c r="I2119" i="2"/>
  <c r="T2118" i="2"/>
  <c r="S2118" i="2"/>
  <c r="R2118" i="2"/>
  <c r="Q2118" i="2"/>
  <c r="P2118" i="2"/>
  <c r="O2118" i="2"/>
  <c r="N2118" i="2"/>
  <c r="M2118" i="2"/>
  <c r="L2118" i="2"/>
  <c r="K2118" i="2"/>
  <c r="J2118" i="2"/>
  <c r="I2118" i="2"/>
  <c r="T2117" i="2"/>
  <c r="S2117" i="2"/>
  <c r="R2117" i="2"/>
  <c r="Q2117" i="2"/>
  <c r="P2117" i="2"/>
  <c r="O2117" i="2"/>
  <c r="N2117" i="2"/>
  <c r="M2117" i="2"/>
  <c r="L2117" i="2"/>
  <c r="K2117" i="2"/>
  <c r="J2117" i="2"/>
  <c r="I2117" i="2"/>
  <c r="T2116" i="2"/>
  <c r="S2116" i="2"/>
  <c r="R2116" i="2"/>
  <c r="Q2116" i="2"/>
  <c r="P2116" i="2"/>
  <c r="O2116" i="2"/>
  <c r="N2116" i="2"/>
  <c r="M2116" i="2"/>
  <c r="L2116" i="2"/>
  <c r="K2116" i="2"/>
  <c r="J2116" i="2"/>
  <c r="I2116" i="2"/>
  <c r="T2115" i="2"/>
  <c r="S2115" i="2"/>
  <c r="R2115" i="2"/>
  <c r="Q2115" i="2"/>
  <c r="P2115" i="2"/>
  <c r="O2115" i="2"/>
  <c r="N2115" i="2"/>
  <c r="M2115" i="2"/>
  <c r="L2115" i="2"/>
  <c r="K2115" i="2"/>
  <c r="J2115" i="2"/>
  <c r="I2115" i="2"/>
  <c r="T2114" i="2"/>
  <c r="S2114" i="2"/>
  <c r="R2114" i="2"/>
  <c r="Q2114" i="2"/>
  <c r="P2114" i="2"/>
  <c r="O2114" i="2"/>
  <c r="N2114" i="2"/>
  <c r="M2114" i="2"/>
  <c r="L2114" i="2"/>
  <c r="K2114" i="2"/>
  <c r="J2114" i="2"/>
  <c r="I2114" i="2"/>
  <c r="T2113" i="2"/>
  <c r="S2113" i="2"/>
  <c r="R2113" i="2"/>
  <c r="Q2113" i="2"/>
  <c r="P2113" i="2"/>
  <c r="O2113" i="2"/>
  <c r="N2113" i="2"/>
  <c r="M2113" i="2"/>
  <c r="L2113" i="2"/>
  <c r="K2113" i="2"/>
  <c r="J2113" i="2"/>
  <c r="I2113" i="2"/>
  <c r="T2112" i="2"/>
  <c r="S2112" i="2"/>
  <c r="R2112" i="2"/>
  <c r="Q2112" i="2"/>
  <c r="P2112" i="2"/>
  <c r="O2112" i="2"/>
  <c r="N2112" i="2"/>
  <c r="M2112" i="2"/>
  <c r="L2112" i="2"/>
  <c r="K2112" i="2"/>
  <c r="J2112" i="2"/>
  <c r="I2112" i="2"/>
  <c r="T2111" i="2"/>
  <c r="S2111" i="2"/>
  <c r="R2111" i="2"/>
  <c r="Q2111" i="2"/>
  <c r="P2111" i="2"/>
  <c r="O2111" i="2"/>
  <c r="N2111" i="2"/>
  <c r="M2111" i="2"/>
  <c r="L2111" i="2"/>
  <c r="K2111" i="2"/>
  <c r="J2111" i="2"/>
  <c r="I2111" i="2"/>
  <c r="T2110" i="2"/>
  <c r="S2110" i="2"/>
  <c r="R2110" i="2"/>
  <c r="Q2110" i="2"/>
  <c r="P2110" i="2"/>
  <c r="O2110" i="2"/>
  <c r="N2110" i="2"/>
  <c r="M2110" i="2"/>
  <c r="L2110" i="2"/>
  <c r="K2110" i="2"/>
  <c r="J2110" i="2"/>
  <c r="I2110" i="2"/>
  <c r="T2109" i="2"/>
  <c r="S2109" i="2"/>
  <c r="R2109" i="2"/>
  <c r="Q2109" i="2"/>
  <c r="P2109" i="2"/>
  <c r="O2109" i="2"/>
  <c r="N2109" i="2"/>
  <c r="M2109" i="2"/>
  <c r="L2109" i="2"/>
  <c r="K2109" i="2"/>
  <c r="J2109" i="2"/>
  <c r="I2109" i="2"/>
  <c r="T2108" i="2"/>
  <c r="S2108" i="2"/>
  <c r="R2108" i="2"/>
  <c r="Q2108" i="2"/>
  <c r="P2108" i="2"/>
  <c r="O2108" i="2"/>
  <c r="N2108" i="2"/>
  <c r="M2108" i="2"/>
  <c r="L2108" i="2"/>
  <c r="K2108" i="2"/>
  <c r="J2108" i="2"/>
  <c r="I2108" i="2"/>
  <c r="T2107" i="2"/>
  <c r="S2107" i="2"/>
  <c r="R2107" i="2"/>
  <c r="Q2107" i="2"/>
  <c r="P2107" i="2"/>
  <c r="O2107" i="2"/>
  <c r="N2107" i="2"/>
  <c r="M2107" i="2"/>
  <c r="L2107" i="2"/>
  <c r="K2107" i="2"/>
  <c r="J2107" i="2"/>
  <c r="I2107" i="2"/>
  <c r="T2106" i="2"/>
  <c r="S2106" i="2"/>
  <c r="R2106" i="2"/>
  <c r="Q2106" i="2"/>
  <c r="P2106" i="2"/>
  <c r="O2106" i="2"/>
  <c r="N2106" i="2"/>
  <c r="M2106" i="2"/>
  <c r="L2106" i="2"/>
  <c r="K2106" i="2"/>
  <c r="J2106" i="2"/>
  <c r="I2106" i="2"/>
  <c r="T2105" i="2"/>
  <c r="S2105" i="2"/>
  <c r="R2105" i="2"/>
  <c r="Q2105" i="2"/>
  <c r="P2105" i="2"/>
  <c r="O2105" i="2"/>
  <c r="N2105" i="2"/>
  <c r="M2105" i="2"/>
  <c r="L2105" i="2"/>
  <c r="K2105" i="2"/>
  <c r="J2105" i="2"/>
  <c r="I2105" i="2"/>
  <c r="T2104" i="2"/>
  <c r="S2104" i="2"/>
  <c r="R2104" i="2"/>
  <c r="Q2104" i="2"/>
  <c r="P2104" i="2"/>
  <c r="O2104" i="2"/>
  <c r="N2104" i="2"/>
  <c r="M2104" i="2"/>
  <c r="L2104" i="2"/>
  <c r="K2104" i="2"/>
  <c r="J2104" i="2"/>
  <c r="I2104" i="2"/>
  <c r="T2103" i="2"/>
  <c r="S2103" i="2"/>
  <c r="R2103" i="2"/>
  <c r="Q2103" i="2"/>
  <c r="P2103" i="2"/>
  <c r="O2103" i="2"/>
  <c r="N2103" i="2"/>
  <c r="M2103" i="2"/>
  <c r="L2103" i="2"/>
  <c r="K2103" i="2"/>
  <c r="J2103" i="2"/>
  <c r="I2103" i="2"/>
  <c r="T2102" i="2"/>
  <c r="S2102" i="2"/>
  <c r="R2102" i="2"/>
  <c r="Q2102" i="2"/>
  <c r="P2102" i="2"/>
  <c r="O2102" i="2"/>
  <c r="N2102" i="2"/>
  <c r="M2102" i="2"/>
  <c r="L2102" i="2"/>
  <c r="K2102" i="2"/>
  <c r="J2102" i="2"/>
  <c r="I2102" i="2"/>
  <c r="T2101" i="2"/>
  <c r="S2101" i="2"/>
  <c r="R2101" i="2"/>
  <c r="Q2101" i="2"/>
  <c r="P2101" i="2"/>
  <c r="O2101" i="2"/>
  <c r="N2101" i="2"/>
  <c r="M2101" i="2"/>
  <c r="L2101" i="2"/>
  <c r="K2101" i="2"/>
  <c r="J2101" i="2"/>
  <c r="I2101" i="2"/>
  <c r="T2100" i="2"/>
  <c r="S2100" i="2"/>
  <c r="R2100" i="2"/>
  <c r="Q2100" i="2"/>
  <c r="P2100" i="2"/>
  <c r="O2100" i="2"/>
  <c r="N2100" i="2"/>
  <c r="M2100" i="2"/>
  <c r="L2100" i="2"/>
  <c r="K2100" i="2"/>
  <c r="J2100" i="2"/>
  <c r="I2100" i="2"/>
  <c r="T2099" i="2"/>
  <c r="S2099" i="2"/>
  <c r="R2099" i="2"/>
  <c r="Q2099" i="2"/>
  <c r="P2099" i="2"/>
  <c r="O2099" i="2"/>
  <c r="N2099" i="2"/>
  <c r="M2099" i="2"/>
  <c r="L2099" i="2"/>
  <c r="K2099" i="2"/>
  <c r="J2099" i="2"/>
  <c r="I2099" i="2"/>
  <c r="T2098" i="2"/>
  <c r="S2098" i="2"/>
  <c r="R2098" i="2"/>
  <c r="Q2098" i="2"/>
  <c r="P2098" i="2"/>
  <c r="O2098" i="2"/>
  <c r="N2098" i="2"/>
  <c r="M2098" i="2"/>
  <c r="L2098" i="2"/>
  <c r="K2098" i="2"/>
  <c r="J2098" i="2"/>
  <c r="I2098" i="2"/>
  <c r="T2097" i="2"/>
  <c r="S2097" i="2"/>
  <c r="R2097" i="2"/>
  <c r="Q2097" i="2"/>
  <c r="P2097" i="2"/>
  <c r="O2097" i="2"/>
  <c r="N2097" i="2"/>
  <c r="M2097" i="2"/>
  <c r="L2097" i="2"/>
  <c r="K2097" i="2"/>
  <c r="J2097" i="2"/>
  <c r="I2097" i="2"/>
  <c r="T2096" i="2"/>
  <c r="S2096" i="2"/>
  <c r="R2096" i="2"/>
  <c r="Q2096" i="2"/>
  <c r="P2096" i="2"/>
  <c r="O2096" i="2"/>
  <c r="N2096" i="2"/>
  <c r="M2096" i="2"/>
  <c r="L2096" i="2"/>
  <c r="K2096" i="2"/>
  <c r="J2096" i="2"/>
  <c r="I2096" i="2"/>
  <c r="T2095" i="2"/>
  <c r="S2095" i="2"/>
  <c r="R2095" i="2"/>
  <c r="Q2095" i="2"/>
  <c r="P2095" i="2"/>
  <c r="O2095" i="2"/>
  <c r="N2095" i="2"/>
  <c r="M2095" i="2"/>
  <c r="L2095" i="2"/>
  <c r="K2095" i="2"/>
  <c r="J2095" i="2"/>
  <c r="I2095" i="2"/>
  <c r="T2094" i="2"/>
  <c r="S2094" i="2"/>
  <c r="R2094" i="2"/>
  <c r="Q2094" i="2"/>
  <c r="P2094" i="2"/>
  <c r="O2094" i="2"/>
  <c r="N2094" i="2"/>
  <c r="M2094" i="2"/>
  <c r="L2094" i="2"/>
  <c r="K2094" i="2"/>
  <c r="J2094" i="2"/>
  <c r="I2094" i="2"/>
  <c r="T2093" i="2"/>
  <c r="S2093" i="2"/>
  <c r="R2093" i="2"/>
  <c r="Q2093" i="2"/>
  <c r="P2093" i="2"/>
  <c r="O2093" i="2"/>
  <c r="N2093" i="2"/>
  <c r="M2093" i="2"/>
  <c r="L2093" i="2"/>
  <c r="K2093" i="2"/>
  <c r="J2093" i="2"/>
  <c r="I2093" i="2"/>
  <c r="T2092" i="2"/>
  <c r="S2092" i="2"/>
  <c r="R2092" i="2"/>
  <c r="Q2092" i="2"/>
  <c r="P2092" i="2"/>
  <c r="O2092" i="2"/>
  <c r="N2092" i="2"/>
  <c r="M2092" i="2"/>
  <c r="L2092" i="2"/>
  <c r="K2092" i="2"/>
  <c r="J2092" i="2"/>
  <c r="I2092" i="2"/>
  <c r="T2091" i="2"/>
  <c r="S2091" i="2"/>
  <c r="R2091" i="2"/>
  <c r="Q2091" i="2"/>
  <c r="P2091" i="2"/>
  <c r="O2091" i="2"/>
  <c r="N2091" i="2"/>
  <c r="M2091" i="2"/>
  <c r="L2091" i="2"/>
  <c r="K2091" i="2"/>
  <c r="J2091" i="2"/>
  <c r="I2091" i="2"/>
  <c r="T2090" i="2"/>
  <c r="S2090" i="2"/>
  <c r="R2090" i="2"/>
  <c r="Q2090" i="2"/>
  <c r="P2090" i="2"/>
  <c r="O2090" i="2"/>
  <c r="N2090" i="2"/>
  <c r="M2090" i="2"/>
  <c r="L2090" i="2"/>
  <c r="K2090" i="2"/>
  <c r="J2090" i="2"/>
  <c r="I2090" i="2"/>
  <c r="T2089" i="2"/>
  <c r="S2089" i="2"/>
  <c r="R2089" i="2"/>
  <c r="Q2089" i="2"/>
  <c r="P2089" i="2"/>
  <c r="O2089" i="2"/>
  <c r="N2089" i="2"/>
  <c r="M2089" i="2"/>
  <c r="L2089" i="2"/>
  <c r="K2089" i="2"/>
  <c r="J2089" i="2"/>
  <c r="I2089" i="2"/>
  <c r="T2088" i="2"/>
  <c r="S2088" i="2"/>
  <c r="R2088" i="2"/>
  <c r="Q2088" i="2"/>
  <c r="P2088" i="2"/>
  <c r="O2088" i="2"/>
  <c r="N2088" i="2"/>
  <c r="M2088" i="2"/>
  <c r="L2088" i="2"/>
  <c r="K2088" i="2"/>
  <c r="J2088" i="2"/>
  <c r="I2088" i="2"/>
  <c r="T2087" i="2"/>
  <c r="S2087" i="2"/>
  <c r="R2087" i="2"/>
  <c r="Q2087" i="2"/>
  <c r="P2087" i="2"/>
  <c r="O2087" i="2"/>
  <c r="N2087" i="2"/>
  <c r="M2087" i="2"/>
  <c r="L2087" i="2"/>
  <c r="K2087" i="2"/>
  <c r="J2087" i="2"/>
  <c r="I2087" i="2"/>
  <c r="T2086" i="2"/>
  <c r="S2086" i="2"/>
  <c r="R2086" i="2"/>
  <c r="Q2086" i="2"/>
  <c r="P2086" i="2"/>
  <c r="O2086" i="2"/>
  <c r="N2086" i="2"/>
  <c r="M2086" i="2"/>
  <c r="L2086" i="2"/>
  <c r="K2086" i="2"/>
  <c r="J2086" i="2"/>
  <c r="I2086" i="2"/>
  <c r="T2085" i="2"/>
  <c r="S2085" i="2"/>
  <c r="R2085" i="2"/>
  <c r="Q2085" i="2"/>
  <c r="P2085" i="2"/>
  <c r="O2085" i="2"/>
  <c r="N2085" i="2"/>
  <c r="M2085" i="2"/>
  <c r="L2085" i="2"/>
  <c r="K2085" i="2"/>
  <c r="J2085" i="2"/>
  <c r="I2085" i="2"/>
  <c r="T2084" i="2"/>
  <c r="S2084" i="2"/>
  <c r="R2084" i="2"/>
  <c r="Q2084" i="2"/>
  <c r="P2084" i="2"/>
  <c r="O2084" i="2"/>
  <c r="N2084" i="2"/>
  <c r="M2084" i="2"/>
  <c r="L2084" i="2"/>
  <c r="K2084" i="2"/>
  <c r="J2084" i="2"/>
  <c r="I2084" i="2"/>
  <c r="T2083" i="2"/>
  <c r="S2083" i="2"/>
  <c r="R2083" i="2"/>
  <c r="Q2083" i="2"/>
  <c r="P2083" i="2"/>
  <c r="O2083" i="2"/>
  <c r="N2083" i="2"/>
  <c r="M2083" i="2"/>
  <c r="L2083" i="2"/>
  <c r="K2083" i="2"/>
  <c r="J2083" i="2"/>
  <c r="I2083" i="2"/>
  <c r="T2082" i="2"/>
  <c r="S2082" i="2"/>
  <c r="R2082" i="2"/>
  <c r="Q2082" i="2"/>
  <c r="P2082" i="2"/>
  <c r="O2082" i="2"/>
  <c r="N2082" i="2"/>
  <c r="M2082" i="2"/>
  <c r="L2082" i="2"/>
  <c r="K2082" i="2"/>
  <c r="J2082" i="2"/>
  <c r="I2082" i="2"/>
  <c r="T2081" i="2"/>
  <c r="S2081" i="2"/>
  <c r="R2081" i="2"/>
  <c r="Q2081" i="2"/>
  <c r="P2081" i="2"/>
  <c r="O2081" i="2"/>
  <c r="N2081" i="2"/>
  <c r="M2081" i="2"/>
  <c r="L2081" i="2"/>
  <c r="K2081" i="2"/>
  <c r="J2081" i="2"/>
  <c r="I2081" i="2"/>
  <c r="T2080" i="2"/>
  <c r="S2080" i="2"/>
  <c r="R2080" i="2"/>
  <c r="Q2080" i="2"/>
  <c r="P2080" i="2"/>
  <c r="O2080" i="2"/>
  <c r="N2080" i="2"/>
  <c r="M2080" i="2"/>
  <c r="L2080" i="2"/>
  <c r="K2080" i="2"/>
  <c r="J2080" i="2"/>
  <c r="I2080" i="2"/>
  <c r="T2079" i="2"/>
  <c r="S2079" i="2"/>
  <c r="R2079" i="2"/>
  <c r="Q2079" i="2"/>
  <c r="P2079" i="2"/>
  <c r="O2079" i="2"/>
  <c r="N2079" i="2"/>
  <c r="M2079" i="2"/>
  <c r="L2079" i="2"/>
  <c r="K2079" i="2"/>
  <c r="J2079" i="2"/>
  <c r="I2079" i="2"/>
  <c r="T2078" i="2"/>
  <c r="S2078" i="2"/>
  <c r="R2078" i="2"/>
  <c r="Q2078" i="2"/>
  <c r="P2078" i="2"/>
  <c r="O2078" i="2"/>
  <c r="N2078" i="2"/>
  <c r="M2078" i="2"/>
  <c r="L2078" i="2"/>
  <c r="K2078" i="2"/>
  <c r="J2078" i="2"/>
  <c r="I2078" i="2"/>
  <c r="T2077" i="2"/>
  <c r="S2077" i="2"/>
  <c r="R2077" i="2"/>
  <c r="Q2077" i="2"/>
  <c r="P2077" i="2"/>
  <c r="O2077" i="2"/>
  <c r="N2077" i="2"/>
  <c r="M2077" i="2"/>
  <c r="L2077" i="2"/>
  <c r="K2077" i="2"/>
  <c r="J2077" i="2"/>
  <c r="I2077" i="2"/>
  <c r="T2076" i="2"/>
  <c r="S2076" i="2"/>
  <c r="R2076" i="2"/>
  <c r="Q2076" i="2"/>
  <c r="P2076" i="2"/>
  <c r="O2076" i="2"/>
  <c r="N2076" i="2"/>
  <c r="M2076" i="2"/>
  <c r="L2076" i="2"/>
  <c r="K2076" i="2"/>
  <c r="J2076" i="2"/>
  <c r="I2076" i="2"/>
  <c r="T2075" i="2"/>
  <c r="S2075" i="2"/>
  <c r="R2075" i="2"/>
  <c r="Q2075" i="2"/>
  <c r="P2075" i="2"/>
  <c r="O2075" i="2"/>
  <c r="N2075" i="2"/>
  <c r="M2075" i="2"/>
  <c r="L2075" i="2"/>
  <c r="K2075" i="2"/>
  <c r="J2075" i="2"/>
  <c r="I2075" i="2"/>
  <c r="T2074" i="2"/>
  <c r="S2074" i="2"/>
  <c r="R2074" i="2"/>
  <c r="Q2074" i="2"/>
  <c r="P2074" i="2"/>
  <c r="O2074" i="2"/>
  <c r="N2074" i="2"/>
  <c r="M2074" i="2"/>
  <c r="L2074" i="2"/>
  <c r="K2074" i="2"/>
  <c r="J2074" i="2"/>
  <c r="I2074" i="2"/>
  <c r="T2073" i="2"/>
  <c r="S2073" i="2"/>
  <c r="R2073" i="2"/>
  <c r="Q2073" i="2"/>
  <c r="P2073" i="2"/>
  <c r="O2073" i="2"/>
  <c r="N2073" i="2"/>
  <c r="M2073" i="2"/>
  <c r="L2073" i="2"/>
  <c r="K2073" i="2"/>
  <c r="J2073" i="2"/>
  <c r="I2073" i="2"/>
  <c r="T2072" i="2"/>
  <c r="S2072" i="2"/>
  <c r="R2072" i="2"/>
  <c r="Q2072" i="2"/>
  <c r="P2072" i="2"/>
  <c r="O2072" i="2"/>
  <c r="N2072" i="2"/>
  <c r="M2072" i="2"/>
  <c r="L2072" i="2"/>
  <c r="K2072" i="2"/>
  <c r="J2072" i="2"/>
  <c r="I2072" i="2"/>
  <c r="T2071" i="2"/>
  <c r="S2071" i="2"/>
  <c r="R2071" i="2"/>
  <c r="Q2071" i="2"/>
  <c r="P2071" i="2"/>
  <c r="O2071" i="2"/>
  <c r="N2071" i="2"/>
  <c r="M2071" i="2"/>
  <c r="L2071" i="2"/>
  <c r="K2071" i="2"/>
  <c r="J2071" i="2"/>
  <c r="I2071" i="2"/>
  <c r="T2070" i="2"/>
  <c r="S2070" i="2"/>
  <c r="R2070" i="2"/>
  <c r="Q2070" i="2"/>
  <c r="P2070" i="2"/>
  <c r="O2070" i="2"/>
  <c r="N2070" i="2"/>
  <c r="M2070" i="2"/>
  <c r="L2070" i="2"/>
  <c r="K2070" i="2"/>
  <c r="J2070" i="2"/>
  <c r="I2070" i="2"/>
  <c r="T2069" i="2"/>
  <c r="S2069" i="2"/>
  <c r="R2069" i="2"/>
  <c r="Q2069" i="2"/>
  <c r="P2069" i="2"/>
  <c r="O2069" i="2"/>
  <c r="N2069" i="2"/>
  <c r="M2069" i="2"/>
  <c r="L2069" i="2"/>
  <c r="K2069" i="2"/>
  <c r="J2069" i="2"/>
  <c r="I2069" i="2"/>
  <c r="T2068" i="2"/>
  <c r="S2068" i="2"/>
  <c r="R2068" i="2"/>
  <c r="Q2068" i="2"/>
  <c r="P2068" i="2"/>
  <c r="O2068" i="2"/>
  <c r="N2068" i="2"/>
  <c r="M2068" i="2"/>
  <c r="L2068" i="2"/>
  <c r="K2068" i="2"/>
  <c r="J2068" i="2"/>
  <c r="I2068" i="2"/>
  <c r="T2067" i="2"/>
  <c r="S2067" i="2"/>
  <c r="R2067" i="2"/>
  <c r="Q2067" i="2"/>
  <c r="P2067" i="2"/>
  <c r="O2067" i="2"/>
  <c r="N2067" i="2"/>
  <c r="M2067" i="2"/>
  <c r="L2067" i="2"/>
  <c r="K2067" i="2"/>
  <c r="J2067" i="2"/>
  <c r="I2067" i="2"/>
  <c r="T2066" i="2"/>
  <c r="S2066" i="2"/>
  <c r="R2066" i="2"/>
  <c r="Q2066" i="2"/>
  <c r="P2066" i="2"/>
  <c r="O2066" i="2"/>
  <c r="N2066" i="2"/>
  <c r="M2066" i="2"/>
  <c r="L2066" i="2"/>
  <c r="K2066" i="2"/>
  <c r="J2066" i="2"/>
  <c r="I2066" i="2"/>
  <c r="T2065" i="2"/>
  <c r="S2065" i="2"/>
  <c r="R2065" i="2"/>
  <c r="Q2065" i="2"/>
  <c r="P2065" i="2"/>
  <c r="O2065" i="2"/>
  <c r="N2065" i="2"/>
  <c r="M2065" i="2"/>
  <c r="L2065" i="2"/>
  <c r="K2065" i="2"/>
  <c r="J2065" i="2"/>
  <c r="I2065" i="2"/>
  <c r="T2064" i="2"/>
  <c r="S2064" i="2"/>
  <c r="R2064" i="2"/>
  <c r="Q2064" i="2"/>
  <c r="P2064" i="2"/>
  <c r="O2064" i="2"/>
  <c r="N2064" i="2"/>
  <c r="M2064" i="2"/>
  <c r="L2064" i="2"/>
  <c r="K2064" i="2"/>
  <c r="J2064" i="2"/>
  <c r="I2064" i="2"/>
  <c r="T2063" i="2"/>
  <c r="S2063" i="2"/>
  <c r="R2063" i="2"/>
  <c r="Q2063" i="2"/>
  <c r="P2063" i="2"/>
  <c r="O2063" i="2"/>
  <c r="N2063" i="2"/>
  <c r="M2063" i="2"/>
  <c r="L2063" i="2"/>
  <c r="K2063" i="2"/>
  <c r="J2063" i="2"/>
  <c r="I2063" i="2"/>
  <c r="T2062" i="2"/>
  <c r="S2062" i="2"/>
  <c r="R2062" i="2"/>
  <c r="Q2062" i="2"/>
  <c r="P2062" i="2"/>
  <c r="O2062" i="2"/>
  <c r="N2062" i="2"/>
  <c r="M2062" i="2"/>
  <c r="L2062" i="2"/>
  <c r="K2062" i="2"/>
  <c r="J2062" i="2"/>
  <c r="I2062" i="2"/>
  <c r="T2061" i="2"/>
  <c r="S2061" i="2"/>
  <c r="R2061" i="2"/>
  <c r="Q2061" i="2"/>
  <c r="P2061" i="2"/>
  <c r="O2061" i="2"/>
  <c r="N2061" i="2"/>
  <c r="M2061" i="2"/>
  <c r="L2061" i="2"/>
  <c r="K2061" i="2"/>
  <c r="J2061" i="2"/>
  <c r="I2061" i="2"/>
  <c r="T2060" i="2"/>
  <c r="S2060" i="2"/>
  <c r="R2060" i="2"/>
  <c r="Q2060" i="2"/>
  <c r="P2060" i="2"/>
  <c r="O2060" i="2"/>
  <c r="N2060" i="2"/>
  <c r="M2060" i="2"/>
  <c r="L2060" i="2"/>
  <c r="K2060" i="2"/>
  <c r="J2060" i="2"/>
  <c r="I2060" i="2"/>
  <c r="T2059" i="2"/>
  <c r="S2059" i="2"/>
  <c r="R2059" i="2"/>
  <c r="Q2059" i="2"/>
  <c r="P2059" i="2"/>
  <c r="O2059" i="2"/>
  <c r="N2059" i="2"/>
  <c r="M2059" i="2"/>
  <c r="L2059" i="2"/>
  <c r="K2059" i="2"/>
  <c r="J2059" i="2"/>
  <c r="I2059" i="2"/>
  <c r="T2058" i="2"/>
  <c r="S2058" i="2"/>
  <c r="R2058" i="2"/>
  <c r="Q2058" i="2"/>
  <c r="P2058" i="2"/>
  <c r="O2058" i="2"/>
  <c r="N2058" i="2"/>
  <c r="M2058" i="2"/>
  <c r="L2058" i="2"/>
  <c r="K2058" i="2"/>
  <c r="J2058" i="2"/>
  <c r="I2058" i="2"/>
  <c r="T2057" i="2"/>
  <c r="S2057" i="2"/>
  <c r="R2057" i="2"/>
  <c r="Q2057" i="2"/>
  <c r="P2057" i="2"/>
  <c r="O2057" i="2"/>
  <c r="N2057" i="2"/>
  <c r="M2057" i="2"/>
  <c r="L2057" i="2"/>
  <c r="K2057" i="2"/>
  <c r="J2057" i="2"/>
  <c r="I2057" i="2"/>
  <c r="T2056" i="2"/>
  <c r="S2056" i="2"/>
  <c r="R2056" i="2"/>
  <c r="Q2056" i="2"/>
  <c r="P2056" i="2"/>
  <c r="O2056" i="2"/>
  <c r="N2056" i="2"/>
  <c r="M2056" i="2"/>
  <c r="L2056" i="2"/>
  <c r="K2056" i="2"/>
  <c r="J2056" i="2"/>
  <c r="I2056" i="2"/>
  <c r="T2055" i="2"/>
  <c r="S2055" i="2"/>
  <c r="R2055" i="2"/>
  <c r="Q2055" i="2"/>
  <c r="P2055" i="2"/>
  <c r="O2055" i="2"/>
  <c r="N2055" i="2"/>
  <c r="M2055" i="2"/>
  <c r="L2055" i="2"/>
  <c r="K2055" i="2"/>
  <c r="J2055" i="2"/>
  <c r="I2055" i="2"/>
  <c r="T2054" i="2"/>
  <c r="S2054" i="2"/>
  <c r="R2054" i="2"/>
  <c r="Q2054" i="2"/>
  <c r="P2054" i="2"/>
  <c r="O2054" i="2"/>
  <c r="N2054" i="2"/>
  <c r="M2054" i="2"/>
  <c r="L2054" i="2"/>
  <c r="K2054" i="2"/>
  <c r="J2054" i="2"/>
  <c r="I2054" i="2"/>
  <c r="T2053" i="2"/>
  <c r="S2053" i="2"/>
  <c r="R2053" i="2"/>
  <c r="Q2053" i="2"/>
  <c r="P2053" i="2"/>
  <c r="O2053" i="2"/>
  <c r="N2053" i="2"/>
  <c r="M2053" i="2"/>
  <c r="L2053" i="2"/>
  <c r="K2053" i="2"/>
  <c r="J2053" i="2"/>
  <c r="I2053" i="2"/>
  <c r="T2052" i="2"/>
  <c r="S2052" i="2"/>
  <c r="R2052" i="2"/>
  <c r="Q2052" i="2"/>
  <c r="P2052" i="2"/>
  <c r="O2052" i="2"/>
  <c r="N2052" i="2"/>
  <c r="M2052" i="2"/>
  <c r="L2052" i="2"/>
  <c r="K2052" i="2"/>
  <c r="J2052" i="2"/>
  <c r="I2052" i="2"/>
  <c r="T2051" i="2"/>
  <c r="S2051" i="2"/>
  <c r="R2051" i="2"/>
  <c r="Q2051" i="2"/>
  <c r="P2051" i="2"/>
  <c r="O2051" i="2"/>
  <c r="N2051" i="2"/>
  <c r="M2051" i="2"/>
  <c r="L2051" i="2"/>
  <c r="K2051" i="2"/>
  <c r="J2051" i="2"/>
  <c r="I2051" i="2"/>
  <c r="T2050" i="2"/>
  <c r="S2050" i="2"/>
  <c r="R2050" i="2"/>
  <c r="Q2050" i="2"/>
  <c r="P2050" i="2"/>
  <c r="O2050" i="2"/>
  <c r="N2050" i="2"/>
  <c r="M2050" i="2"/>
  <c r="L2050" i="2"/>
  <c r="K2050" i="2"/>
  <c r="J2050" i="2"/>
  <c r="I2050" i="2"/>
  <c r="T2049" i="2"/>
  <c r="S2049" i="2"/>
  <c r="R2049" i="2"/>
  <c r="Q2049" i="2"/>
  <c r="P2049" i="2"/>
  <c r="O2049" i="2"/>
  <c r="N2049" i="2"/>
  <c r="M2049" i="2"/>
  <c r="L2049" i="2"/>
  <c r="K2049" i="2"/>
  <c r="J2049" i="2"/>
  <c r="I2049" i="2"/>
  <c r="T2048" i="2"/>
  <c r="S2048" i="2"/>
  <c r="R2048" i="2"/>
  <c r="Q2048" i="2"/>
  <c r="P2048" i="2"/>
  <c r="O2048" i="2"/>
  <c r="N2048" i="2"/>
  <c r="M2048" i="2"/>
  <c r="L2048" i="2"/>
  <c r="K2048" i="2"/>
  <c r="J2048" i="2"/>
  <c r="I2048" i="2"/>
  <c r="T2047" i="2"/>
  <c r="S2047" i="2"/>
  <c r="R2047" i="2"/>
  <c r="Q2047" i="2"/>
  <c r="P2047" i="2"/>
  <c r="O2047" i="2"/>
  <c r="N2047" i="2"/>
  <c r="M2047" i="2"/>
  <c r="L2047" i="2"/>
  <c r="K2047" i="2"/>
  <c r="J2047" i="2"/>
  <c r="I2047" i="2"/>
  <c r="T2046" i="2"/>
  <c r="S2046" i="2"/>
  <c r="R2046" i="2"/>
  <c r="Q2046" i="2"/>
  <c r="P2046" i="2"/>
  <c r="O2046" i="2"/>
  <c r="N2046" i="2"/>
  <c r="M2046" i="2"/>
  <c r="L2046" i="2"/>
  <c r="K2046" i="2"/>
  <c r="J2046" i="2"/>
  <c r="I2046" i="2"/>
  <c r="T2045" i="2"/>
  <c r="S2045" i="2"/>
  <c r="R2045" i="2"/>
  <c r="Q2045" i="2"/>
  <c r="P2045" i="2"/>
  <c r="O2045" i="2"/>
  <c r="N2045" i="2"/>
  <c r="M2045" i="2"/>
  <c r="L2045" i="2"/>
  <c r="K2045" i="2"/>
  <c r="J2045" i="2"/>
  <c r="I2045" i="2"/>
  <c r="T2044" i="2"/>
  <c r="S2044" i="2"/>
  <c r="R2044" i="2"/>
  <c r="Q2044" i="2"/>
  <c r="P2044" i="2"/>
  <c r="O2044" i="2"/>
  <c r="N2044" i="2"/>
  <c r="M2044" i="2"/>
  <c r="L2044" i="2"/>
  <c r="K2044" i="2"/>
  <c r="J2044" i="2"/>
  <c r="I2044" i="2"/>
  <c r="T2043" i="2"/>
  <c r="S2043" i="2"/>
  <c r="R2043" i="2"/>
  <c r="Q2043" i="2"/>
  <c r="P2043" i="2"/>
  <c r="O2043" i="2"/>
  <c r="N2043" i="2"/>
  <c r="M2043" i="2"/>
  <c r="L2043" i="2"/>
  <c r="K2043" i="2"/>
  <c r="J2043" i="2"/>
  <c r="I2043" i="2"/>
  <c r="T2042" i="2"/>
  <c r="S2042" i="2"/>
  <c r="R2042" i="2"/>
  <c r="Q2042" i="2"/>
  <c r="P2042" i="2"/>
  <c r="O2042" i="2"/>
  <c r="N2042" i="2"/>
  <c r="M2042" i="2"/>
  <c r="L2042" i="2"/>
  <c r="K2042" i="2"/>
  <c r="J2042" i="2"/>
  <c r="I2042" i="2"/>
  <c r="T2041" i="2"/>
  <c r="S2041" i="2"/>
  <c r="R2041" i="2"/>
  <c r="Q2041" i="2"/>
  <c r="P2041" i="2"/>
  <c r="O2041" i="2"/>
  <c r="N2041" i="2"/>
  <c r="M2041" i="2"/>
  <c r="L2041" i="2"/>
  <c r="K2041" i="2"/>
  <c r="J2041" i="2"/>
  <c r="I2041" i="2"/>
  <c r="T2040" i="2"/>
  <c r="S2040" i="2"/>
  <c r="R2040" i="2"/>
  <c r="Q2040" i="2"/>
  <c r="P2040" i="2"/>
  <c r="O2040" i="2"/>
  <c r="N2040" i="2"/>
  <c r="M2040" i="2"/>
  <c r="L2040" i="2"/>
  <c r="K2040" i="2"/>
  <c r="J2040" i="2"/>
  <c r="I2040" i="2"/>
  <c r="T2039" i="2"/>
  <c r="S2039" i="2"/>
  <c r="R2039" i="2"/>
  <c r="Q2039" i="2"/>
  <c r="P2039" i="2"/>
  <c r="O2039" i="2"/>
  <c r="N2039" i="2"/>
  <c r="M2039" i="2"/>
  <c r="L2039" i="2"/>
  <c r="K2039" i="2"/>
  <c r="J2039" i="2"/>
  <c r="I2039" i="2"/>
  <c r="T2038" i="2"/>
  <c r="S2038" i="2"/>
  <c r="R2038" i="2"/>
  <c r="Q2038" i="2"/>
  <c r="P2038" i="2"/>
  <c r="O2038" i="2"/>
  <c r="N2038" i="2"/>
  <c r="M2038" i="2"/>
  <c r="L2038" i="2"/>
  <c r="K2038" i="2"/>
  <c r="J2038" i="2"/>
  <c r="I2038" i="2"/>
  <c r="T2037" i="2"/>
  <c r="S2037" i="2"/>
  <c r="R2037" i="2"/>
  <c r="Q2037" i="2"/>
  <c r="P2037" i="2"/>
  <c r="O2037" i="2"/>
  <c r="N2037" i="2"/>
  <c r="M2037" i="2"/>
  <c r="L2037" i="2"/>
  <c r="K2037" i="2"/>
  <c r="J2037" i="2"/>
  <c r="I2037" i="2"/>
  <c r="T2036" i="2"/>
  <c r="S2036" i="2"/>
  <c r="R2036" i="2"/>
  <c r="Q2036" i="2"/>
  <c r="P2036" i="2"/>
  <c r="O2036" i="2"/>
  <c r="N2036" i="2"/>
  <c r="M2036" i="2"/>
  <c r="L2036" i="2"/>
  <c r="K2036" i="2"/>
  <c r="J2036" i="2"/>
  <c r="I2036" i="2"/>
  <c r="T2035" i="2"/>
  <c r="S2035" i="2"/>
  <c r="R2035" i="2"/>
  <c r="Q2035" i="2"/>
  <c r="P2035" i="2"/>
  <c r="O2035" i="2"/>
  <c r="N2035" i="2"/>
  <c r="M2035" i="2"/>
  <c r="L2035" i="2"/>
  <c r="K2035" i="2"/>
  <c r="J2035" i="2"/>
  <c r="I2035" i="2"/>
  <c r="T2034" i="2"/>
  <c r="S2034" i="2"/>
  <c r="R2034" i="2"/>
  <c r="Q2034" i="2"/>
  <c r="P2034" i="2"/>
  <c r="O2034" i="2"/>
  <c r="N2034" i="2"/>
  <c r="M2034" i="2"/>
  <c r="L2034" i="2"/>
  <c r="K2034" i="2"/>
  <c r="J2034" i="2"/>
  <c r="I2034" i="2"/>
  <c r="T2033" i="2"/>
  <c r="S2033" i="2"/>
  <c r="R2033" i="2"/>
  <c r="Q2033" i="2"/>
  <c r="P2033" i="2"/>
  <c r="O2033" i="2"/>
  <c r="N2033" i="2"/>
  <c r="M2033" i="2"/>
  <c r="L2033" i="2"/>
  <c r="K2033" i="2"/>
  <c r="J2033" i="2"/>
  <c r="I2033" i="2"/>
  <c r="T2032" i="2"/>
  <c r="S2032" i="2"/>
  <c r="R2032" i="2"/>
  <c r="Q2032" i="2"/>
  <c r="P2032" i="2"/>
  <c r="O2032" i="2"/>
  <c r="N2032" i="2"/>
  <c r="M2032" i="2"/>
  <c r="L2032" i="2"/>
  <c r="K2032" i="2"/>
  <c r="J2032" i="2"/>
  <c r="I2032" i="2"/>
  <c r="T2031" i="2"/>
  <c r="S2031" i="2"/>
  <c r="R2031" i="2"/>
  <c r="Q2031" i="2"/>
  <c r="P2031" i="2"/>
  <c r="O2031" i="2"/>
  <c r="N2031" i="2"/>
  <c r="M2031" i="2"/>
  <c r="L2031" i="2"/>
  <c r="K2031" i="2"/>
  <c r="J2031" i="2"/>
  <c r="I2031" i="2"/>
  <c r="T2030" i="2"/>
  <c r="S2030" i="2"/>
  <c r="R2030" i="2"/>
  <c r="Q2030" i="2"/>
  <c r="P2030" i="2"/>
  <c r="O2030" i="2"/>
  <c r="N2030" i="2"/>
  <c r="M2030" i="2"/>
  <c r="L2030" i="2"/>
  <c r="K2030" i="2"/>
  <c r="J2030" i="2"/>
  <c r="I2030" i="2"/>
  <c r="T2029" i="2"/>
  <c r="S2029" i="2"/>
  <c r="R2029" i="2"/>
  <c r="Q2029" i="2"/>
  <c r="P2029" i="2"/>
  <c r="O2029" i="2"/>
  <c r="N2029" i="2"/>
  <c r="M2029" i="2"/>
  <c r="L2029" i="2"/>
  <c r="K2029" i="2"/>
  <c r="J2029" i="2"/>
  <c r="I2029" i="2"/>
  <c r="T2028" i="2"/>
  <c r="S2028" i="2"/>
  <c r="R2028" i="2"/>
  <c r="Q2028" i="2"/>
  <c r="P2028" i="2"/>
  <c r="O2028" i="2"/>
  <c r="N2028" i="2"/>
  <c r="M2028" i="2"/>
  <c r="L2028" i="2"/>
  <c r="K2028" i="2"/>
  <c r="J2028" i="2"/>
  <c r="I2028" i="2"/>
  <c r="T2027" i="2"/>
  <c r="S2027" i="2"/>
  <c r="R2027" i="2"/>
  <c r="Q2027" i="2"/>
  <c r="P2027" i="2"/>
  <c r="O2027" i="2"/>
  <c r="N2027" i="2"/>
  <c r="M2027" i="2"/>
  <c r="L2027" i="2"/>
  <c r="K2027" i="2"/>
  <c r="J2027" i="2"/>
  <c r="I2027" i="2"/>
  <c r="T2026" i="2"/>
  <c r="S2026" i="2"/>
  <c r="R2026" i="2"/>
  <c r="Q2026" i="2"/>
  <c r="P2026" i="2"/>
  <c r="O2026" i="2"/>
  <c r="N2026" i="2"/>
  <c r="M2026" i="2"/>
  <c r="L2026" i="2"/>
  <c r="K2026" i="2"/>
  <c r="J2026" i="2"/>
  <c r="I2026" i="2"/>
  <c r="T2025" i="2"/>
  <c r="S2025" i="2"/>
  <c r="R2025" i="2"/>
  <c r="Q2025" i="2"/>
  <c r="P2025" i="2"/>
  <c r="O2025" i="2"/>
  <c r="N2025" i="2"/>
  <c r="M2025" i="2"/>
  <c r="L2025" i="2"/>
  <c r="K2025" i="2"/>
  <c r="J2025" i="2"/>
  <c r="I2025" i="2"/>
  <c r="T2024" i="2"/>
  <c r="S2024" i="2"/>
  <c r="R2024" i="2"/>
  <c r="Q2024" i="2"/>
  <c r="P2024" i="2"/>
  <c r="O2024" i="2"/>
  <c r="N2024" i="2"/>
  <c r="M2024" i="2"/>
  <c r="L2024" i="2"/>
  <c r="K2024" i="2"/>
  <c r="J2024" i="2"/>
  <c r="I2024" i="2"/>
  <c r="T2023" i="2"/>
  <c r="S2023" i="2"/>
  <c r="R2023" i="2"/>
  <c r="Q2023" i="2"/>
  <c r="P2023" i="2"/>
  <c r="O2023" i="2"/>
  <c r="N2023" i="2"/>
  <c r="M2023" i="2"/>
  <c r="L2023" i="2"/>
  <c r="K2023" i="2"/>
  <c r="J2023" i="2"/>
  <c r="I2023" i="2"/>
  <c r="T2022" i="2"/>
  <c r="S2022" i="2"/>
  <c r="R2022" i="2"/>
  <c r="Q2022" i="2"/>
  <c r="P2022" i="2"/>
  <c r="O2022" i="2"/>
  <c r="N2022" i="2"/>
  <c r="M2022" i="2"/>
  <c r="L2022" i="2"/>
  <c r="K2022" i="2"/>
  <c r="J2022" i="2"/>
  <c r="I2022" i="2"/>
  <c r="T2021" i="2"/>
  <c r="S2021" i="2"/>
  <c r="R2021" i="2"/>
  <c r="Q2021" i="2"/>
  <c r="P2021" i="2"/>
  <c r="O2021" i="2"/>
  <c r="N2021" i="2"/>
  <c r="M2021" i="2"/>
  <c r="L2021" i="2"/>
  <c r="K2021" i="2"/>
  <c r="J2021" i="2"/>
  <c r="I2021" i="2"/>
  <c r="T2020" i="2"/>
  <c r="S2020" i="2"/>
  <c r="R2020" i="2"/>
  <c r="Q2020" i="2"/>
  <c r="P2020" i="2"/>
  <c r="O2020" i="2"/>
  <c r="N2020" i="2"/>
  <c r="M2020" i="2"/>
  <c r="L2020" i="2"/>
  <c r="K2020" i="2"/>
  <c r="J2020" i="2"/>
  <c r="I2020" i="2"/>
  <c r="T2019" i="2"/>
  <c r="S2019" i="2"/>
  <c r="R2019" i="2"/>
  <c r="Q2019" i="2"/>
  <c r="P2019" i="2"/>
  <c r="O2019" i="2"/>
  <c r="N2019" i="2"/>
  <c r="M2019" i="2"/>
  <c r="L2019" i="2"/>
  <c r="K2019" i="2"/>
  <c r="J2019" i="2"/>
  <c r="I2019" i="2"/>
  <c r="T2018" i="2"/>
  <c r="S2018" i="2"/>
  <c r="R2018" i="2"/>
  <c r="Q2018" i="2"/>
  <c r="P2018" i="2"/>
  <c r="O2018" i="2"/>
  <c r="N2018" i="2"/>
  <c r="M2018" i="2"/>
  <c r="L2018" i="2"/>
  <c r="K2018" i="2"/>
  <c r="J2018" i="2"/>
  <c r="I2018" i="2"/>
  <c r="T2017" i="2"/>
  <c r="S2017" i="2"/>
  <c r="R2017" i="2"/>
  <c r="Q2017" i="2"/>
  <c r="P2017" i="2"/>
  <c r="O2017" i="2"/>
  <c r="N2017" i="2"/>
  <c r="M2017" i="2"/>
  <c r="L2017" i="2"/>
  <c r="K2017" i="2"/>
  <c r="J2017" i="2"/>
  <c r="I2017" i="2"/>
  <c r="T2016" i="2"/>
  <c r="S2016" i="2"/>
  <c r="R2016" i="2"/>
  <c r="Q2016" i="2"/>
  <c r="P2016" i="2"/>
  <c r="O2016" i="2"/>
  <c r="N2016" i="2"/>
  <c r="M2016" i="2"/>
  <c r="L2016" i="2"/>
  <c r="K2016" i="2"/>
  <c r="J2016" i="2"/>
  <c r="I2016" i="2"/>
  <c r="T2015" i="2"/>
  <c r="S2015" i="2"/>
  <c r="R2015" i="2"/>
  <c r="Q2015" i="2"/>
  <c r="P2015" i="2"/>
  <c r="O2015" i="2"/>
  <c r="N2015" i="2"/>
  <c r="M2015" i="2"/>
  <c r="L2015" i="2"/>
  <c r="K2015" i="2"/>
  <c r="J2015" i="2"/>
  <c r="I2015" i="2"/>
  <c r="T2014" i="2"/>
  <c r="S2014" i="2"/>
  <c r="R2014" i="2"/>
  <c r="Q2014" i="2"/>
  <c r="P2014" i="2"/>
  <c r="O2014" i="2"/>
  <c r="N2014" i="2"/>
  <c r="M2014" i="2"/>
  <c r="L2014" i="2"/>
  <c r="K2014" i="2"/>
  <c r="J2014" i="2"/>
  <c r="I2014" i="2"/>
  <c r="T2013" i="2"/>
  <c r="S2013" i="2"/>
  <c r="R2013" i="2"/>
  <c r="Q2013" i="2"/>
  <c r="P2013" i="2"/>
  <c r="O2013" i="2"/>
  <c r="N2013" i="2"/>
  <c r="M2013" i="2"/>
  <c r="L2013" i="2"/>
  <c r="K2013" i="2"/>
  <c r="J2013" i="2"/>
  <c r="I2013" i="2"/>
  <c r="T2012" i="2"/>
  <c r="S2012" i="2"/>
  <c r="R2012" i="2"/>
  <c r="Q2012" i="2"/>
  <c r="P2012" i="2"/>
  <c r="O2012" i="2"/>
  <c r="N2012" i="2"/>
  <c r="M2012" i="2"/>
  <c r="L2012" i="2"/>
  <c r="K2012" i="2"/>
  <c r="J2012" i="2"/>
  <c r="I2012" i="2"/>
  <c r="T2011" i="2"/>
  <c r="S2011" i="2"/>
  <c r="R2011" i="2"/>
  <c r="Q2011" i="2"/>
  <c r="P2011" i="2"/>
  <c r="O2011" i="2"/>
  <c r="N2011" i="2"/>
  <c r="M2011" i="2"/>
  <c r="L2011" i="2"/>
  <c r="K2011" i="2"/>
  <c r="J2011" i="2"/>
  <c r="I2011" i="2"/>
  <c r="T2010" i="2"/>
  <c r="S2010" i="2"/>
  <c r="R2010" i="2"/>
  <c r="Q2010" i="2"/>
  <c r="P2010" i="2"/>
  <c r="O2010" i="2"/>
  <c r="N2010" i="2"/>
  <c r="M2010" i="2"/>
  <c r="L2010" i="2"/>
  <c r="K2010" i="2"/>
  <c r="J2010" i="2"/>
  <c r="I2010" i="2"/>
  <c r="T2009" i="2"/>
  <c r="S2009" i="2"/>
  <c r="R2009" i="2"/>
  <c r="Q2009" i="2"/>
  <c r="P2009" i="2"/>
  <c r="O2009" i="2"/>
  <c r="N2009" i="2"/>
  <c r="M2009" i="2"/>
  <c r="L2009" i="2"/>
  <c r="K2009" i="2"/>
  <c r="J2009" i="2"/>
  <c r="I2009" i="2"/>
  <c r="T2008" i="2"/>
  <c r="S2008" i="2"/>
  <c r="R2008" i="2"/>
  <c r="Q2008" i="2"/>
  <c r="P2008" i="2"/>
  <c r="O2008" i="2"/>
  <c r="N2008" i="2"/>
  <c r="M2008" i="2"/>
  <c r="L2008" i="2"/>
  <c r="K2008" i="2"/>
  <c r="J2008" i="2"/>
  <c r="I2008" i="2"/>
  <c r="T2007" i="2"/>
  <c r="S2007" i="2"/>
  <c r="R2007" i="2"/>
  <c r="Q2007" i="2"/>
  <c r="P2007" i="2"/>
  <c r="O2007" i="2"/>
  <c r="N2007" i="2"/>
  <c r="M2007" i="2"/>
  <c r="L2007" i="2"/>
  <c r="K2007" i="2"/>
  <c r="J2007" i="2"/>
  <c r="I2007" i="2"/>
  <c r="T2006" i="2"/>
  <c r="S2006" i="2"/>
  <c r="R2006" i="2"/>
  <c r="Q2006" i="2"/>
  <c r="P2006" i="2"/>
  <c r="O2006" i="2"/>
  <c r="N2006" i="2"/>
  <c r="M2006" i="2"/>
  <c r="L2006" i="2"/>
  <c r="K2006" i="2"/>
  <c r="J2006" i="2"/>
  <c r="I2006" i="2"/>
  <c r="T2005" i="2"/>
  <c r="S2005" i="2"/>
  <c r="R2005" i="2"/>
  <c r="Q2005" i="2"/>
  <c r="P2005" i="2"/>
  <c r="O2005" i="2"/>
  <c r="N2005" i="2"/>
  <c r="M2005" i="2"/>
  <c r="L2005" i="2"/>
  <c r="K2005" i="2"/>
  <c r="J2005" i="2"/>
  <c r="I2005" i="2"/>
  <c r="T2004" i="2"/>
  <c r="S2004" i="2"/>
  <c r="R2004" i="2"/>
  <c r="Q2004" i="2"/>
  <c r="P2004" i="2"/>
  <c r="O2004" i="2"/>
  <c r="N2004" i="2"/>
  <c r="M2004" i="2"/>
  <c r="L2004" i="2"/>
  <c r="K2004" i="2"/>
  <c r="J2004" i="2"/>
  <c r="I2004" i="2"/>
  <c r="T2003" i="2"/>
  <c r="S2003" i="2"/>
  <c r="R2003" i="2"/>
  <c r="Q2003" i="2"/>
  <c r="P2003" i="2"/>
  <c r="O2003" i="2"/>
  <c r="N2003" i="2"/>
  <c r="M2003" i="2"/>
  <c r="L2003" i="2"/>
  <c r="K2003" i="2"/>
  <c r="J2003" i="2"/>
  <c r="I2003" i="2"/>
  <c r="T2002" i="2"/>
  <c r="S2002" i="2"/>
  <c r="R2002" i="2"/>
  <c r="Q2002" i="2"/>
  <c r="P2002" i="2"/>
  <c r="O2002" i="2"/>
  <c r="N2002" i="2"/>
  <c r="M2002" i="2"/>
  <c r="L2002" i="2"/>
  <c r="K2002" i="2"/>
  <c r="J2002" i="2"/>
  <c r="I2002" i="2"/>
  <c r="T2001" i="2"/>
  <c r="S2001" i="2"/>
  <c r="R2001" i="2"/>
  <c r="Q2001" i="2"/>
  <c r="P2001" i="2"/>
  <c r="O2001" i="2"/>
  <c r="N2001" i="2"/>
  <c r="M2001" i="2"/>
  <c r="L2001" i="2"/>
  <c r="K2001" i="2"/>
  <c r="J2001" i="2"/>
  <c r="I2001" i="2"/>
  <c r="T2000" i="2"/>
  <c r="S2000" i="2"/>
  <c r="R2000" i="2"/>
  <c r="Q2000" i="2"/>
  <c r="P2000" i="2"/>
  <c r="O2000" i="2"/>
  <c r="N2000" i="2"/>
  <c r="M2000" i="2"/>
  <c r="L2000" i="2"/>
  <c r="K2000" i="2"/>
  <c r="J2000" i="2"/>
  <c r="I2000" i="2"/>
  <c r="T1999" i="2"/>
  <c r="S1999" i="2"/>
  <c r="R1999" i="2"/>
  <c r="Q1999" i="2"/>
  <c r="P1999" i="2"/>
  <c r="O1999" i="2"/>
  <c r="N1999" i="2"/>
  <c r="M1999" i="2"/>
  <c r="L1999" i="2"/>
  <c r="K1999" i="2"/>
  <c r="J1999" i="2"/>
  <c r="I1999" i="2"/>
  <c r="T1998" i="2"/>
  <c r="S1998" i="2"/>
  <c r="R1998" i="2"/>
  <c r="Q1998" i="2"/>
  <c r="P1998" i="2"/>
  <c r="O1998" i="2"/>
  <c r="N1998" i="2"/>
  <c r="M1998" i="2"/>
  <c r="L1998" i="2"/>
  <c r="K1998" i="2"/>
  <c r="J1998" i="2"/>
  <c r="I1998" i="2"/>
  <c r="T1997" i="2"/>
  <c r="S1997" i="2"/>
  <c r="R1997" i="2"/>
  <c r="Q1997" i="2"/>
  <c r="P1997" i="2"/>
  <c r="O1997" i="2"/>
  <c r="N1997" i="2"/>
  <c r="M1997" i="2"/>
  <c r="L1997" i="2"/>
  <c r="K1997" i="2"/>
  <c r="J1997" i="2"/>
  <c r="I1997" i="2"/>
  <c r="T1996" i="2"/>
  <c r="S1996" i="2"/>
  <c r="R1996" i="2"/>
  <c r="Q1996" i="2"/>
  <c r="P1996" i="2"/>
  <c r="O1996" i="2"/>
  <c r="N1996" i="2"/>
  <c r="M1996" i="2"/>
  <c r="L1996" i="2"/>
  <c r="K1996" i="2"/>
  <c r="J1996" i="2"/>
  <c r="I1996" i="2"/>
  <c r="T1995" i="2"/>
  <c r="S1995" i="2"/>
  <c r="R1995" i="2"/>
  <c r="Q1995" i="2"/>
  <c r="P1995" i="2"/>
  <c r="O1995" i="2"/>
  <c r="N1995" i="2"/>
  <c r="M1995" i="2"/>
  <c r="L1995" i="2"/>
  <c r="K1995" i="2"/>
  <c r="J1995" i="2"/>
  <c r="I1995" i="2"/>
  <c r="T1994" i="2"/>
  <c r="S1994" i="2"/>
  <c r="R1994" i="2"/>
  <c r="Q1994" i="2"/>
  <c r="P1994" i="2"/>
  <c r="O1994" i="2"/>
  <c r="N1994" i="2"/>
  <c r="M1994" i="2"/>
  <c r="L1994" i="2"/>
  <c r="K1994" i="2"/>
  <c r="J1994" i="2"/>
  <c r="I1994" i="2"/>
  <c r="T1993" i="2"/>
  <c r="S1993" i="2"/>
  <c r="R1993" i="2"/>
  <c r="Q1993" i="2"/>
  <c r="P1993" i="2"/>
  <c r="O1993" i="2"/>
  <c r="N1993" i="2"/>
  <c r="M1993" i="2"/>
  <c r="L1993" i="2"/>
  <c r="K1993" i="2"/>
  <c r="J1993" i="2"/>
  <c r="I1993" i="2"/>
  <c r="T1992" i="2"/>
  <c r="S1992" i="2"/>
  <c r="R1992" i="2"/>
  <c r="Q1992" i="2"/>
  <c r="P1992" i="2"/>
  <c r="O1992" i="2"/>
  <c r="N1992" i="2"/>
  <c r="M1992" i="2"/>
  <c r="L1992" i="2"/>
  <c r="K1992" i="2"/>
  <c r="J1992" i="2"/>
  <c r="I1992" i="2"/>
  <c r="T1991" i="2"/>
  <c r="S1991" i="2"/>
  <c r="R1991" i="2"/>
  <c r="Q1991" i="2"/>
  <c r="P1991" i="2"/>
  <c r="O1991" i="2"/>
  <c r="N1991" i="2"/>
  <c r="M1991" i="2"/>
  <c r="L1991" i="2"/>
  <c r="K1991" i="2"/>
  <c r="J1991" i="2"/>
  <c r="I1991" i="2"/>
  <c r="T1990" i="2"/>
  <c r="S1990" i="2"/>
  <c r="R1990" i="2"/>
  <c r="Q1990" i="2"/>
  <c r="P1990" i="2"/>
  <c r="O1990" i="2"/>
  <c r="N1990" i="2"/>
  <c r="M1990" i="2"/>
  <c r="L1990" i="2"/>
  <c r="K1990" i="2"/>
  <c r="J1990" i="2"/>
  <c r="I1990" i="2"/>
  <c r="T1989" i="2"/>
  <c r="S1989" i="2"/>
  <c r="R1989" i="2"/>
  <c r="Q1989" i="2"/>
  <c r="P1989" i="2"/>
  <c r="O1989" i="2"/>
  <c r="N1989" i="2"/>
  <c r="M1989" i="2"/>
  <c r="L1989" i="2"/>
  <c r="K1989" i="2"/>
  <c r="J1989" i="2"/>
  <c r="I1989" i="2"/>
  <c r="T1988" i="2"/>
  <c r="S1988" i="2"/>
  <c r="R1988" i="2"/>
  <c r="Q1988" i="2"/>
  <c r="P1988" i="2"/>
  <c r="O1988" i="2"/>
  <c r="N1988" i="2"/>
  <c r="M1988" i="2"/>
  <c r="L1988" i="2"/>
  <c r="K1988" i="2"/>
  <c r="J1988" i="2"/>
  <c r="I1988" i="2"/>
  <c r="T1987" i="2"/>
  <c r="S1987" i="2"/>
  <c r="R1987" i="2"/>
  <c r="Q1987" i="2"/>
  <c r="P1987" i="2"/>
  <c r="O1987" i="2"/>
  <c r="N1987" i="2"/>
  <c r="M1987" i="2"/>
  <c r="L1987" i="2"/>
  <c r="K1987" i="2"/>
  <c r="J1987" i="2"/>
  <c r="I1987" i="2"/>
  <c r="T1986" i="2"/>
  <c r="S1986" i="2"/>
  <c r="R1986" i="2"/>
  <c r="Q1986" i="2"/>
  <c r="P1986" i="2"/>
  <c r="O1986" i="2"/>
  <c r="N1986" i="2"/>
  <c r="M1986" i="2"/>
  <c r="L1986" i="2"/>
  <c r="K1986" i="2"/>
  <c r="J1986" i="2"/>
  <c r="I1986" i="2"/>
  <c r="T1985" i="2"/>
  <c r="S1985" i="2"/>
  <c r="R1985" i="2"/>
  <c r="Q1985" i="2"/>
  <c r="P1985" i="2"/>
  <c r="O1985" i="2"/>
  <c r="N1985" i="2"/>
  <c r="M1985" i="2"/>
  <c r="L1985" i="2"/>
  <c r="K1985" i="2"/>
  <c r="J1985" i="2"/>
  <c r="I1985" i="2"/>
  <c r="T1984" i="2"/>
  <c r="S1984" i="2"/>
  <c r="R1984" i="2"/>
  <c r="Q1984" i="2"/>
  <c r="P1984" i="2"/>
  <c r="O1984" i="2"/>
  <c r="N1984" i="2"/>
  <c r="M1984" i="2"/>
  <c r="L1984" i="2"/>
  <c r="K1984" i="2"/>
  <c r="J1984" i="2"/>
  <c r="I1984" i="2"/>
  <c r="T1983" i="2"/>
  <c r="S1983" i="2"/>
  <c r="R1983" i="2"/>
  <c r="Q1983" i="2"/>
  <c r="P1983" i="2"/>
  <c r="O1983" i="2"/>
  <c r="N1983" i="2"/>
  <c r="M1983" i="2"/>
  <c r="L1983" i="2"/>
  <c r="K1983" i="2"/>
  <c r="J1983" i="2"/>
  <c r="I1983" i="2"/>
  <c r="T1982" i="2"/>
  <c r="S1982" i="2"/>
  <c r="R1982" i="2"/>
  <c r="Q1982" i="2"/>
  <c r="P1982" i="2"/>
  <c r="O1982" i="2"/>
  <c r="N1982" i="2"/>
  <c r="M1982" i="2"/>
  <c r="L1982" i="2"/>
  <c r="K1982" i="2"/>
  <c r="J1982" i="2"/>
  <c r="I1982" i="2"/>
  <c r="T1981" i="2"/>
  <c r="S1981" i="2"/>
  <c r="R1981" i="2"/>
  <c r="Q1981" i="2"/>
  <c r="P1981" i="2"/>
  <c r="O1981" i="2"/>
  <c r="N1981" i="2"/>
  <c r="M1981" i="2"/>
  <c r="L1981" i="2"/>
  <c r="K1981" i="2"/>
  <c r="J1981" i="2"/>
  <c r="I1981" i="2"/>
  <c r="T1980" i="2"/>
  <c r="S1980" i="2"/>
  <c r="R1980" i="2"/>
  <c r="Q1980" i="2"/>
  <c r="P1980" i="2"/>
  <c r="O1980" i="2"/>
  <c r="N1980" i="2"/>
  <c r="M1980" i="2"/>
  <c r="L1980" i="2"/>
  <c r="K1980" i="2"/>
  <c r="J1980" i="2"/>
  <c r="I1980" i="2"/>
  <c r="T1979" i="2"/>
  <c r="S1979" i="2"/>
  <c r="R1979" i="2"/>
  <c r="Q1979" i="2"/>
  <c r="P1979" i="2"/>
  <c r="O1979" i="2"/>
  <c r="N1979" i="2"/>
  <c r="M1979" i="2"/>
  <c r="L1979" i="2"/>
  <c r="K1979" i="2"/>
  <c r="J1979" i="2"/>
  <c r="I1979" i="2"/>
  <c r="T1978" i="2"/>
  <c r="S1978" i="2"/>
  <c r="R1978" i="2"/>
  <c r="Q1978" i="2"/>
  <c r="P1978" i="2"/>
  <c r="O1978" i="2"/>
  <c r="N1978" i="2"/>
  <c r="M1978" i="2"/>
  <c r="L1978" i="2"/>
  <c r="K1978" i="2"/>
  <c r="J1978" i="2"/>
  <c r="I1978" i="2"/>
  <c r="T1977" i="2"/>
  <c r="S1977" i="2"/>
  <c r="R1977" i="2"/>
  <c r="Q1977" i="2"/>
  <c r="P1977" i="2"/>
  <c r="O1977" i="2"/>
  <c r="N1977" i="2"/>
  <c r="M1977" i="2"/>
  <c r="L1977" i="2"/>
  <c r="K1977" i="2"/>
  <c r="J1977" i="2"/>
  <c r="I1977" i="2"/>
  <c r="T1976" i="2"/>
  <c r="S1976" i="2"/>
  <c r="R1976" i="2"/>
  <c r="Q1976" i="2"/>
  <c r="P1976" i="2"/>
  <c r="O1976" i="2"/>
  <c r="N1976" i="2"/>
  <c r="M1976" i="2"/>
  <c r="L1976" i="2"/>
  <c r="K1976" i="2"/>
  <c r="J1976" i="2"/>
  <c r="I1976" i="2"/>
  <c r="T1975" i="2"/>
  <c r="S1975" i="2"/>
  <c r="R1975" i="2"/>
  <c r="Q1975" i="2"/>
  <c r="P1975" i="2"/>
  <c r="O1975" i="2"/>
  <c r="N1975" i="2"/>
  <c r="M1975" i="2"/>
  <c r="L1975" i="2"/>
  <c r="K1975" i="2"/>
  <c r="J1975" i="2"/>
  <c r="I1975" i="2"/>
  <c r="T1974" i="2"/>
  <c r="S1974" i="2"/>
  <c r="R1974" i="2"/>
  <c r="Q1974" i="2"/>
  <c r="P1974" i="2"/>
  <c r="O1974" i="2"/>
  <c r="N1974" i="2"/>
  <c r="M1974" i="2"/>
  <c r="L1974" i="2"/>
  <c r="K1974" i="2"/>
  <c r="J1974" i="2"/>
  <c r="I1974" i="2"/>
  <c r="T1973" i="2"/>
  <c r="S1973" i="2"/>
  <c r="R1973" i="2"/>
  <c r="Q1973" i="2"/>
  <c r="P1973" i="2"/>
  <c r="O1973" i="2"/>
  <c r="N1973" i="2"/>
  <c r="M1973" i="2"/>
  <c r="L1973" i="2"/>
  <c r="K1973" i="2"/>
  <c r="J1973" i="2"/>
  <c r="I1973" i="2"/>
  <c r="T1972" i="2"/>
  <c r="S1972" i="2"/>
  <c r="R1972" i="2"/>
  <c r="Q1972" i="2"/>
  <c r="P1972" i="2"/>
  <c r="O1972" i="2"/>
  <c r="N1972" i="2"/>
  <c r="M1972" i="2"/>
  <c r="L1972" i="2"/>
  <c r="K1972" i="2"/>
  <c r="J1972" i="2"/>
  <c r="I1972" i="2"/>
  <c r="T1971" i="2"/>
  <c r="S1971" i="2"/>
  <c r="R1971" i="2"/>
  <c r="Q1971" i="2"/>
  <c r="P1971" i="2"/>
  <c r="O1971" i="2"/>
  <c r="N1971" i="2"/>
  <c r="M1971" i="2"/>
  <c r="L1971" i="2"/>
  <c r="K1971" i="2"/>
  <c r="J1971" i="2"/>
  <c r="I1971" i="2"/>
  <c r="T1970" i="2"/>
  <c r="S1970" i="2"/>
  <c r="R1970" i="2"/>
  <c r="Q1970" i="2"/>
  <c r="P1970" i="2"/>
  <c r="O1970" i="2"/>
  <c r="N1970" i="2"/>
  <c r="M1970" i="2"/>
  <c r="L1970" i="2"/>
  <c r="K1970" i="2"/>
  <c r="J1970" i="2"/>
  <c r="I1970" i="2"/>
  <c r="T1969" i="2"/>
  <c r="S1969" i="2"/>
  <c r="R1969" i="2"/>
  <c r="Q1969" i="2"/>
  <c r="P1969" i="2"/>
  <c r="O1969" i="2"/>
  <c r="N1969" i="2"/>
  <c r="M1969" i="2"/>
  <c r="L1969" i="2"/>
  <c r="K1969" i="2"/>
  <c r="J1969" i="2"/>
  <c r="I1969" i="2"/>
  <c r="T1968" i="2"/>
  <c r="S1968" i="2"/>
  <c r="R1968" i="2"/>
  <c r="Q1968" i="2"/>
  <c r="P1968" i="2"/>
  <c r="O1968" i="2"/>
  <c r="N1968" i="2"/>
  <c r="M1968" i="2"/>
  <c r="L1968" i="2"/>
  <c r="K1968" i="2"/>
  <c r="J1968" i="2"/>
  <c r="I1968" i="2"/>
  <c r="T1967" i="2"/>
  <c r="S1967" i="2"/>
  <c r="R1967" i="2"/>
  <c r="Q1967" i="2"/>
  <c r="P1967" i="2"/>
  <c r="O1967" i="2"/>
  <c r="N1967" i="2"/>
  <c r="M1967" i="2"/>
  <c r="L1967" i="2"/>
  <c r="K1967" i="2"/>
  <c r="J1967" i="2"/>
  <c r="I1967" i="2"/>
  <c r="T1966" i="2"/>
  <c r="S1966" i="2"/>
  <c r="R1966" i="2"/>
  <c r="Q1966" i="2"/>
  <c r="P1966" i="2"/>
  <c r="O1966" i="2"/>
  <c r="N1966" i="2"/>
  <c r="M1966" i="2"/>
  <c r="L1966" i="2"/>
  <c r="K1966" i="2"/>
  <c r="J1966" i="2"/>
  <c r="I1966" i="2"/>
  <c r="T1965" i="2"/>
  <c r="S1965" i="2"/>
  <c r="R1965" i="2"/>
  <c r="Q1965" i="2"/>
  <c r="P1965" i="2"/>
  <c r="O1965" i="2"/>
  <c r="N1965" i="2"/>
  <c r="M1965" i="2"/>
  <c r="L1965" i="2"/>
  <c r="K1965" i="2"/>
  <c r="J1965" i="2"/>
  <c r="I1965" i="2"/>
  <c r="T1964" i="2"/>
  <c r="S1964" i="2"/>
  <c r="R1964" i="2"/>
  <c r="Q1964" i="2"/>
  <c r="P1964" i="2"/>
  <c r="O1964" i="2"/>
  <c r="N1964" i="2"/>
  <c r="M1964" i="2"/>
  <c r="L1964" i="2"/>
  <c r="K1964" i="2"/>
  <c r="J1964" i="2"/>
  <c r="I1964" i="2"/>
  <c r="T1963" i="2"/>
  <c r="S1963" i="2"/>
  <c r="R1963" i="2"/>
  <c r="Q1963" i="2"/>
  <c r="P1963" i="2"/>
  <c r="O1963" i="2"/>
  <c r="N1963" i="2"/>
  <c r="M1963" i="2"/>
  <c r="L1963" i="2"/>
  <c r="K1963" i="2"/>
  <c r="J1963" i="2"/>
  <c r="I1963" i="2"/>
  <c r="T1962" i="2"/>
  <c r="S1962" i="2"/>
  <c r="R1962" i="2"/>
  <c r="Q1962" i="2"/>
  <c r="P1962" i="2"/>
  <c r="O1962" i="2"/>
  <c r="N1962" i="2"/>
  <c r="M1962" i="2"/>
  <c r="L1962" i="2"/>
  <c r="K1962" i="2"/>
  <c r="J1962" i="2"/>
  <c r="I1962" i="2"/>
  <c r="T1961" i="2"/>
  <c r="S1961" i="2"/>
  <c r="R1961" i="2"/>
  <c r="Q1961" i="2"/>
  <c r="P1961" i="2"/>
  <c r="O1961" i="2"/>
  <c r="N1961" i="2"/>
  <c r="M1961" i="2"/>
  <c r="L1961" i="2"/>
  <c r="K1961" i="2"/>
  <c r="J1961" i="2"/>
  <c r="I1961" i="2"/>
  <c r="T1960" i="2"/>
  <c r="S1960" i="2"/>
  <c r="R1960" i="2"/>
  <c r="Q1960" i="2"/>
  <c r="P1960" i="2"/>
  <c r="O1960" i="2"/>
  <c r="N1960" i="2"/>
  <c r="M1960" i="2"/>
  <c r="L1960" i="2"/>
  <c r="K1960" i="2"/>
  <c r="J1960" i="2"/>
  <c r="I1960" i="2"/>
  <c r="T1959" i="2"/>
  <c r="S1959" i="2"/>
  <c r="R1959" i="2"/>
  <c r="Q1959" i="2"/>
  <c r="P1959" i="2"/>
  <c r="O1959" i="2"/>
  <c r="N1959" i="2"/>
  <c r="M1959" i="2"/>
  <c r="L1959" i="2"/>
  <c r="K1959" i="2"/>
  <c r="J1959" i="2"/>
  <c r="I1959" i="2"/>
  <c r="T1958" i="2"/>
  <c r="S1958" i="2"/>
  <c r="R1958" i="2"/>
  <c r="Q1958" i="2"/>
  <c r="P1958" i="2"/>
  <c r="O1958" i="2"/>
  <c r="N1958" i="2"/>
  <c r="M1958" i="2"/>
  <c r="L1958" i="2"/>
  <c r="K1958" i="2"/>
  <c r="J1958" i="2"/>
  <c r="I1958" i="2"/>
  <c r="T1957" i="2"/>
  <c r="S1957" i="2"/>
  <c r="R1957" i="2"/>
  <c r="Q1957" i="2"/>
  <c r="P1957" i="2"/>
  <c r="O1957" i="2"/>
  <c r="N1957" i="2"/>
  <c r="M1957" i="2"/>
  <c r="L1957" i="2"/>
  <c r="K1957" i="2"/>
  <c r="J1957" i="2"/>
  <c r="I1957" i="2"/>
  <c r="T1956" i="2"/>
  <c r="S1956" i="2"/>
  <c r="R1956" i="2"/>
  <c r="Q1956" i="2"/>
  <c r="P1956" i="2"/>
  <c r="O1956" i="2"/>
  <c r="N1956" i="2"/>
  <c r="M1956" i="2"/>
  <c r="L1956" i="2"/>
  <c r="K1956" i="2"/>
  <c r="J1956" i="2"/>
  <c r="I1956" i="2"/>
  <c r="T1955" i="2"/>
  <c r="S1955" i="2"/>
  <c r="R1955" i="2"/>
  <c r="Q1955" i="2"/>
  <c r="P1955" i="2"/>
  <c r="O1955" i="2"/>
  <c r="N1955" i="2"/>
  <c r="M1955" i="2"/>
  <c r="L1955" i="2"/>
  <c r="K1955" i="2"/>
  <c r="J1955" i="2"/>
  <c r="I1955" i="2"/>
  <c r="T1954" i="2"/>
  <c r="S1954" i="2"/>
  <c r="R1954" i="2"/>
  <c r="Q1954" i="2"/>
  <c r="P1954" i="2"/>
  <c r="O1954" i="2"/>
  <c r="N1954" i="2"/>
  <c r="M1954" i="2"/>
  <c r="L1954" i="2"/>
  <c r="K1954" i="2"/>
  <c r="J1954" i="2"/>
  <c r="I1954" i="2"/>
  <c r="T1953" i="2"/>
  <c r="S1953" i="2"/>
  <c r="R1953" i="2"/>
  <c r="Q1953" i="2"/>
  <c r="P1953" i="2"/>
  <c r="O1953" i="2"/>
  <c r="N1953" i="2"/>
  <c r="M1953" i="2"/>
  <c r="L1953" i="2"/>
  <c r="K1953" i="2"/>
  <c r="J1953" i="2"/>
  <c r="I1953" i="2"/>
  <c r="T1952" i="2"/>
  <c r="S1952" i="2"/>
  <c r="R1952" i="2"/>
  <c r="Q1952" i="2"/>
  <c r="P1952" i="2"/>
  <c r="O1952" i="2"/>
  <c r="N1952" i="2"/>
  <c r="M1952" i="2"/>
  <c r="L1952" i="2"/>
  <c r="K1952" i="2"/>
  <c r="J1952" i="2"/>
  <c r="I1952" i="2"/>
  <c r="T1951" i="2"/>
  <c r="S1951" i="2"/>
  <c r="R1951" i="2"/>
  <c r="Q1951" i="2"/>
  <c r="P1951" i="2"/>
  <c r="O1951" i="2"/>
  <c r="N1951" i="2"/>
  <c r="M1951" i="2"/>
  <c r="L1951" i="2"/>
  <c r="K1951" i="2"/>
  <c r="J1951" i="2"/>
  <c r="I1951" i="2"/>
  <c r="T1950" i="2"/>
  <c r="S1950" i="2"/>
  <c r="R1950" i="2"/>
  <c r="Q1950" i="2"/>
  <c r="P1950" i="2"/>
  <c r="O1950" i="2"/>
  <c r="N1950" i="2"/>
  <c r="M1950" i="2"/>
  <c r="L1950" i="2"/>
  <c r="K1950" i="2"/>
  <c r="J1950" i="2"/>
  <c r="I1950" i="2"/>
  <c r="T1949" i="2"/>
  <c r="S1949" i="2"/>
  <c r="R1949" i="2"/>
  <c r="Q1949" i="2"/>
  <c r="P1949" i="2"/>
  <c r="O1949" i="2"/>
  <c r="N1949" i="2"/>
  <c r="M1949" i="2"/>
  <c r="L1949" i="2"/>
  <c r="K1949" i="2"/>
  <c r="J1949" i="2"/>
  <c r="I1949" i="2"/>
  <c r="T1948" i="2"/>
  <c r="S1948" i="2"/>
  <c r="R1948" i="2"/>
  <c r="Q1948" i="2"/>
  <c r="P1948" i="2"/>
  <c r="O1948" i="2"/>
  <c r="N1948" i="2"/>
  <c r="M1948" i="2"/>
  <c r="L1948" i="2"/>
  <c r="K1948" i="2"/>
  <c r="J1948" i="2"/>
  <c r="I1948" i="2"/>
  <c r="T1947" i="2"/>
  <c r="S1947" i="2"/>
  <c r="R1947" i="2"/>
  <c r="Q1947" i="2"/>
  <c r="P1947" i="2"/>
  <c r="O1947" i="2"/>
  <c r="N1947" i="2"/>
  <c r="M1947" i="2"/>
  <c r="L1947" i="2"/>
  <c r="K1947" i="2"/>
  <c r="J1947" i="2"/>
  <c r="I1947" i="2"/>
  <c r="T1946" i="2"/>
  <c r="S1946" i="2"/>
  <c r="R1946" i="2"/>
  <c r="Q1946" i="2"/>
  <c r="P1946" i="2"/>
  <c r="O1946" i="2"/>
  <c r="N1946" i="2"/>
  <c r="M1946" i="2"/>
  <c r="L1946" i="2"/>
  <c r="K1946" i="2"/>
  <c r="J1946" i="2"/>
  <c r="I1946" i="2"/>
  <c r="T1945" i="2"/>
  <c r="S1945" i="2"/>
  <c r="R1945" i="2"/>
  <c r="Q1945" i="2"/>
  <c r="P1945" i="2"/>
  <c r="O1945" i="2"/>
  <c r="N1945" i="2"/>
  <c r="M1945" i="2"/>
  <c r="L1945" i="2"/>
  <c r="K1945" i="2"/>
  <c r="J1945" i="2"/>
  <c r="I1945" i="2"/>
  <c r="T1944" i="2"/>
  <c r="S1944" i="2"/>
  <c r="R1944" i="2"/>
  <c r="Q1944" i="2"/>
  <c r="P1944" i="2"/>
  <c r="O1944" i="2"/>
  <c r="N1944" i="2"/>
  <c r="M1944" i="2"/>
  <c r="L1944" i="2"/>
  <c r="K1944" i="2"/>
  <c r="J1944" i="2"/>
  <c r="I1944" i="2"/>
  <c r="T1943" i="2"/>
  <c r="S1943" i="2"/>
  <c r="R1943" i="2"/>
  <c r="Q1943" i="2"/>
  <c r="P1943" i="2"/>
  <c r="O1943" i="2"/>
  <c r="N1943" i="2"/>
  <c r="M1943" i="2"/>
  <c r="L1943" i="2"/>
  <c r="K1943" i="2"/>
  <c r="J1943" i="2"/>
  <c r="I1943" i="2"/>
  <c r="T1942" i="2"/>
  <c r="S1942" i="2"/>
  <c r="R1942" i="2"/>
  <c r="Q1942" i="2"/>
  <c r="P1942" i="2"/>
  <c r="O1942" i="2"/>
  <c r="N1942" i="2"/>
  <c r="M1942" i="2"/>
  <c r="L1942" i="2"/>
  <c r="K1942" i="2"/>
  <c r="J1942" i="2"/>
  <c r="I1942" i="2"/>
  <c r="T1941" i="2"/>
  <c r="S1941" i="2"/>
  <c r="R1941" i="2"/>
  <c r="Q1941" i="2"/>
  <c r="P1941" i="2"/>
  <c r="O1941" i="2"/>
  <c r="N1941" i="2"/>
  <c r="M1941" i="2"/>
  <c r="L1941" i="2"/>
  <c r="K1941" i="2"/>
  <c r="J1941" i="2"/>
  <c r="I1941" i="2"/>
  <c r="T1940" i="2"/>
  <c r="S1940" i="2"/>
  <c r="R1940" i="2"/>
  <c r="Q1940" i="2"/>
  <c r="P1940" i="2"/>
  <c r="O1940" i="2"/>
  <c r="N1940" i="2"/>
  <c r="M1940" i="2"/>
  <c r="L1940" i="2"/>
  <c r="K1940" i="2"/>
  <c r="J1940" i="2"/>
  <c r="I1940" i="2"/>
  <c r="T1939" i="2"/>
  <c r="S1939" i="2"/>
  <c r="R1939" i="2"/>
  <c r="Q1939" i="2"/>
  <c r="P1939" i="2"/>
  <c r="O1939" i="2"/>
  <c r="N1939" i="2"/>
  <c r="M1939" i="2"/>
  <c r="L1939" i="2"/>
  <c r="K1939" i="2"/>
  <c r="J1939" i="2"/>
  <c r="I1939" i="2"/>
  <c r="T1938" i="2"/>
  <c r="S1938" i="2"/>
  <c r="R1938" i="2"/>
  <c r="Q1938" i="2"/>
  <c r="P1938" i="2"/>
  <c r="O1938" i="2"/>
  <c r="N1938" i="2"/>
  <c r="M1938" i="2"/>
  <c r="L1938" i="2"/>
  <c r="K1938" i="2"/>
  <c r="J1938" i="2"/>
  <c r="I1938" i="2"/>
  <c r="T1937" i="2"/>
  <c r="S1937" i="2"/>
  <c r="R1937" i="2"/>
  <c r="Q1937" i="2"/>
  <c r="P1937" i="2"/>
  <c r="O1937" i="2"/>
  <c r="N1937" i="2"/>
  <c r="M1937" i="2"/>
  <c r="L1937" i="2"/>
  <c r="K1937" i="2"/>
  <c r="J1937" i="2"/>
  <c r="I1937" i="2"/>
  <c r="T1936" i="2"/>
  <c r="S1936" i="2"/>
  <c r="R1936" i="2"/>
  <c r="Q1936" i="2"/>
  <c r="P1936" i="2"/>
  <c r="O1936" i="2"/>
  <c r="N1936" i="2"/>
  <c r="M1936" i="2"/>
  <c r="L1936" i="2"/>
  <c r="K1936" i="2"/>
  <c r="J1936" i="2"/>
  <c r="I1936" i="2"/>
  <c r="T1935" i="2"/>
  <c r="S1935" i="2"/>
  <c r="R1935" i="2"/>
  <c r="Q1935" i="2"/>
  <c r="P1935" i="2"/>
  <c r="O1935" i="2"/>
  <c r="N1935" i="2"/>
  <c r="M1935" i="2"/>
  <c r="L1935" i="2"/>
  <c r="K1935" i="2"/>
  <c r="J1935" i="2"/>
  <c r="I1935" i="2"/>
  <c r="T1934" i="2"/>
  <c r="S1934" i="2"/>
  <c r="R1934" i="2"/>
  <c r="Q1934" i="2"/>
  <c r="P1934" i="2"/>
  <c r="O1934" i="2"/>
  <c r="N1934" i="2"/>
  <c r="M1934" i="2"/>
  <c r="L1934" i="2"/>
  <c r="K1934" i="2"/>
  <c r="J1934" i="2"/>
  <c r="I1934" i="2"/>
  <c r="T1933" i="2"/>
  <c r="S1933" i="2"/>
  <c r="R1933" i="2"/>
  <c r="Q1933" i="2"/>
  <c r="P1933" i="2"/>
  <c r="O1933" i="2"/>
  <c r="N1933" i="2"/>
  <c r="M1933" i="2"/>
  <c r="L1933" i="2"/>
  <c r="K1933" i="2"/>
  <c r="J1933" i="2"/>
  <c r="I1933" i="2"/>
  <c r="T1932" i="2"/>
  <c r="S1932" i="2"/>
  <c r="R1932" i="2"/>
  <c r="Q1932" i="2"/>
  <c r="P1932" i="2"/>
  <c r="O1932" i="2"/>
  <c r="N1932" i="2"/>
  <c r="M1932" i="2"/>
  <c r="L1932" i="2"/>
  <c r="K1932" i="2"/>
  <c r="J1932" i="2"/>
  <c r="I1932" i="2"/>
  <c r="T1931" i="2"/>
  <c r="S1931" i="2"/>
  <c r="R1931" i="2"/>
  <c r="Q1931" i="2"/>
  <c r="P1931" i="2"/>
  <c r="O1931" i="2"/>
  <c r="N1931" i="2"/>
  <c r="M1931" i="2"/>
  <c r="L1931" i="2"/>
  <c r="K1931" i="2"/>
  <c r="J1931" i="2"/>
  <c r="I1931" i="2"/>
  <c r="T1930" i="2"/>
  <c r="S1930" i="2"/>
  <c r="R1930" i="2"/>
  <c r="Q1930" i="2"/>
  <c r="P1930" i="2"/>
  <c r="O1930" i="2"/>
  <c r="N1930" i="2"/>
  <c r="M1930" i="2"/>
  <c r="L1930" i="2"/>
  <c r="K1930" i="2"/>
  <c r="J1930" i="2"/>
  <c r="I1930" i="2"/>
  <c r="T1929" i="2"/>
  <c r="S1929" i="2"/>
  <c r="R1929" i="2"/>
  <c r="Q1929" i="2"/>
  <c r="P1929" i="2"/>
  <c r="O1929" i="2"/>
  <c r="N1929" i="2"/>
  <c r="M1929" i="2"/>
  <c r="L1929" i="2"/>
  <c r="K1929" i="2"/>
  <c r="J1929" i="2"/>
  <c r="I1929" i="2"/>
  <c r="T1928" i="2"/>
  <c r="S1928" i="2"/>
  <c r="R1928" i="2"/>
  <c r="Q1928" i="2"/>
  <c r="P1928" i="2"/>
  <c r="O1928" i="2"/>
  <c r="N1928" i="2"/>
  <c r="M1928" i="2"/>
  <c r="L1928" i="2"/>
  <c r="K1928" i="2"/>
  <c r="J1928" i="2"/>
  <c r="I1928" i="2"/>
  <c r="T1927" i="2"/>
  <c r="S1927" i="2"/>
  <c r="R1927" i="2"/>
  <c r="Q1927" i="2"/>
  <c r="P1927" i="2"/>
  <c r="O1927" i="2"/>
  <c r="N1927" i="2"/>
  <c r="M1927" i="2"/>
  <c r="L1927" i="2"/>
  <c r="K1927" i="2"/>
  <c r="J1927" i="2"/>
  <c r="I1927" i="2"/>
  <c r="T1926" i="2"/>
  <c r="S1926" i="2"/>
  <c r="R1926" i="2"/>
  <c r="Q1926" i="2"/>
  <c r="P1926" i="2"/>
  <c r="O1926" i="2"/>
  <c r="N1926" i="2"/>
  <c r="M1926" i="2"/>
  <c r="L1926" i="2"/>
  <c r="K1926" i="2"/>
  <c r="J1926" i="2"/>
  <c r="I1926" i="2"/>
  <c r="T1925" i="2"/>
  <c r="S1925" i="2"/>
  <c r="R1925" i="2"/>
  <c r="Q1925" i="2"/>
  <c r="P1925" i="2"/>
  <c r="O1925" i="2"/>
  <c r="N1925" i="2"/>
  <c r="M1925" i="2"/>
  <c r="L1925" i="2"/>
  <c r="K1925" i="2"/>
  <c r="J1925" i="2"/>
  <c r="I1925" i="2"/>
  <c r="T1924" i="2"/>
  <c r="S1924" i="2"/>
  <c r="R1924" i="2"/>
  <c r="Q1924" i="2"/>
  <c r="P1924" i="2"/>
  <c r="O1924" i="2"/>
  <c r="N1924" i="2"/>
  <c r="M1924" i="2"/>
  <c r="L1924" i="2"/>
  <c r="K1924" i="2"/>
  <c r="J1924" i="2"/>
  <c r="I1924" i="2"/>
  <c r="T1923" i="2"/>
  <c r="S1923" i="2"/>
  <c r="R1923" i="2"/>
  <c r="Q1923" i="2"/>
  <c r="P1923" i="2"/>
  <c r="O1923" i="2"/>
  <c r="N1923" i="2"/>
  <c r="M1923" i="2"/>
  <c r="L1923" i="2"/>
  <c r="K1923" i="2"/>
  <c r="J1923" i="2"/>
  <c r="I1923" i="2"/>
  <c r="T1922" i="2"/>
  <c r="S1922" i="2"/>
  <c r="R1922" i="2"/>
  <c r="Q1922" i="2"/>
  <c r="P1922" i="2"/>
  <c r="O1922" i="2"/>
  <c r="N1922" i="2"/>
  <c r="M1922" i="2"/>
  <c r="L1922" i="2"/>
  <c r="K1922" i="2"/>
  <c r="J1922" i="2"/>
  <c r="I1922" i="2"/>
  <c r="T1921" i="2"/>
  <c r="S1921" i="2"/>
  <c r="R1921" i="2"/>
  <c r="Q1921" i="2"/>
  <c r="P1921" i="2"/>
  <c r="O1921" i="2"/>
  <c r="N1921" i="2"/>
  <c r="M1921" i="2"/>
  <c r="L1921" i="2"/>
  <c r="K1921" i="2"/>
  <c r="J1921" i="2"/>
  <c r="I1921" i="2"/>
  <c r="T1920" i="2"/>
  <c r="S1920" i="2"/>
  <c r="R1920" i="2"/>
  <c r="Q1920" i="2"/>
  <c r="P1920" i="2"/>
  <c r="O1920" i="2"/>
  <c r="N1920" i="2"/>
  <c r="M1920" i="2"/>
  <c r="L1920" i="2"/>
  <c r="K1920" i="2"/>
  <c r="J1920" i="2"/>
  <c r="I1920" i="2"/>
  <c r="T1919" i="2"/>
  <c r="S1919" i="2"/>
  <c r="R1919" i="2"/>
  <c r="Q1919" i="2"/>
  <c r="P1919" i="2"/>
  <c r="O1919" i="2"/>
  <c r="N1919" i="2"/>
  <c r="M1919" i="2"/>
  <c r="L1919" i="2"/>
  <c r="K1919" i="2"/>
  <c r="J1919" i="2"/>
  <c r="I1919" i="2"/>
  <c r="T1918" i="2"/>
  <c r="S1918" i="2"/>
  <c r="R1918" i="2"/>
  <c r="Q1918" i="2"/>
  <c r="P1918" i="2"/>
  <c r="O1918" i="2"/>
  <c r="N1918" i="2"/>
  <c r="M1918" i="2"/>
  <c r="L1918" i="2"/>
  <c r="K1918" i="2"/>
  <c r="J1918" i="2"/>
  <c r="I1918" i="2"/>
  <c r="T1917" i="2"/>
  <c r="S1917" i="2"/>
  <c r="R1917" i="2"/>
  <c r="Q1917" i="2"/>
  <c r="P1917" i="2"/>
  <c r="O1917" i="2"/>
  <c r="N1917" i="2"/>
  <c r="M1917" i="2"/>
  <c r="L1917" i="2"/>
  <c r="K1917" i="2"/>
  <c r="J1917" i="2"/>
  <c r="I1917" i="2"/>
  <c r="T1916" i="2"/>
  <c r="S1916" i="2"/>
  <c r="R1916" i="2"/>
  <c r="Q1916" i="2"/>
  <c r="P1916" i="2"/>
  <c r="O1916" i="2"/>
  <c r="N1916" i="2"/>
  <c r="M1916" i="2"/>
  <c r="L1916" i="2"/>
  <c r="K1916" i="2"/>
  <c r="J1916" i="2"/>
  <c r="I1916" i="2"/>
  <c r="T1915" i="2"/>
  <c r="S1915" i="2"/>
  <c r="R1915" i="2"/>
  <c r="Q1915" i="2"/>
  <c r="P1915" i="2"/>
  <c r="O1915" i="2"/>
  <c r="N1915" i="2"/>
  <c r="M1915" i="2"/>
  <c r="L1915" i="2"/>
  <c r="K1915" i="2"/>
  <c r="J1915" i="2"/>
  <c r="I1915" i="2"/>
  <c r="T1914" i="2"/>
  <c r="S1914" i="2"/>
  <c r="R1914" i="2"/>
  <c r="Q1914" i="2"/>
  <c r="P1914" i="2"/>
  <c r="O1914" i="2"/>
  <c r="N1914" i="2"/>
  <c r="M1914" i="2"/>
  <c r="L1914" i="2"/>
  <c r="K1914" i="2"/>
  <c r="J1914" i="2"/>
  <c r="I1914" i="2"/>
  <c r="T1913" i="2"/>
  <c r="S1913" i="2"/>
  <c r="R1913" i="2"/>
  <c r="Q1913" i="2"/>
  <c r="P1913" i="2"/>
  <c r="O1913" i="2"/>
  <c r="N1913" i="2"/>
  <c r="M1913" i="2"/>
  <c r="L1913" i="2"/>
  <c r="K1913" i="2"/>
  <c r="J1913" i="2"/>
  <c r="I1913" i="2"/>
  <c r="T1912" i="2"/>
  <c r="S1912" i="2"/>
  <c r="R1912" i="2"/>
  <c r="Q1912" i="2"/>
  <c r="P1912" i="2"/>
  <c r="O1912" i="2"/>
  <c r="N1912" i="2"/>
  <c r="M1912" i="2"/>
  <c r="L1912" i="2"/>
  <c r="K1912" i="2"/>
  <c r="J1912" i="2"/>
  <c r="I1912" i="2"/>
  <c r="T1911" i="2"/>
  <c r="S1911" i="2"/>
  <c r="R1911" i="2"/>
  <c r="Q1911" i="2"/>
  <c r="P1911" i="2"/>
  <c r="O1911" i="2"/>
  <c r="N1911" i="2"/>
  <c r="M1911" i="2"/>
  <c r="L1911" i="2"/>
  <c r="K1911" i="2"/>
  <c r="J1911" i="2"/>
  <c r="I1911" i="2"/>
  <c r="T1910" i="2"/>
  <c r="S1910" i="2"/>
  <c r="R1910" i="2"/>
  <c r="Q1910" i="2"/>
  <c r="P1910" i="2"/>
  <c r="O1910" i="2"/>
  <c r="N1910" i="2"/>
  <c r="M1910" i="2"/>
  <c r="L1910" i="2"/>
  <c r="K1910" i="2"/>
  <c r="J1910" i="2"/>
  <c r="I1910" i="2"/>
  <c r="T1909" i="2"/>
  <c r="S1909" i="2"/>
  <c r="R1909" i="2"/>
  <c r="Q1909" i="2"/>
  <c r="P1909" i="2"/>
  <c r="O1909" i="2"/>
  <c r="N1909" i="2"/>
  <c r="M1909" i="2"/>
  <c r="L1909" i="2"/>
  <c r="K1909" i="2"/>
  <c r="J1909" i="2"/>
  <c r="I1909" i="2"/>
  <c r="T1908" i="2"/>
  <c r="S1908" i="2"/>
  <c r="R1908" i="2"/>
  <c r="Q1908" i="2"/>
  <c r="P1908" i="2"/>
  <c r="O1908" i="2"/>
  <c r="N1908" i="2"/>
  <c r="M1908" i="2"/>
  <c r="L1908" i="2"/>
  <c r="K1908" i="2"/>
  <c r="J1908" i="2"/>
  <c r="I1908" i="2"/>
  <c r="T1907" i="2"/>
  <c r="S1907" i="2"/>
  <c r="R1907" i="2"/>
  <c r="Q1907" i="2"/>
  <c r="P1907" i="2"/>
  <c r="O1907" i="2"/>
  <c r="N1907" i="2"/>
  <c r="M1907" i="2"/>
  <c r="L1907" i="2"/>
  <c r="K1907" i="2"/>
  <c r="J1907" i="2"/>
  <c r="I1907" i="2"/>
  <c r="T1906" i="2"/>
  <c r="S1906" i="2"/>
  <c r="R1906" i="2"/>
  <c r="Q1906" i="2"/>
  <c r="P1906" i="2"/>
  <c r="O1906" i="2"/>
  <c r="N1906" i="2"/>
  <c r="M1906" i="2"/>
  <c r="L1906" i="2"/>
  <c r="K1906" i="2"/>
  <c r="J1906" i="2"/>
  <c r="I1906" i="2"/>
  <c r="T1905" i="2"/>
  <c r="S1905" i="2"/>
  <c r="R1905" i="2"/>
  <c r="Q1905" i="2"/>
  <c r="P1905" i="2"/>
  <c r="O1905" i="2"/>
  <c r="N1905" i="2"/>
  <c r="M1905" i="2"/>
  <c r="L1905" i="2"/>
  <c r="K1905" i="2"/>
  <c r="J1905" i="2"/>
  <c r="I1905" i="2"/>
  <c r="T1904" i="2"/>
  <c r="S1904" i="2"/>
  <c r="R1904" i="2"/>
  <c r="Q1904" i="2"/>
  <c r="P1904" i="2"/>
  <c r="O1904" i="2"/>
  <c r="N1904" i="2"/>
  <c r="M1904" i="2"/>
  <c r="L1904" i="2"/>
  <c r="K1904" i="2"/>
  <c r="J1904" i="2"/>
  <c r="I1904" i="2"/>
  <c r="T1903" i="2"/>
  <c r="S1903" i="2"/>
  <c r="R1903" i="2"/>
  <c r="Q1903" i="2"/>
  <c r="P1903" i="2"/>
  <c r="O1903" i="2"/>
  <c r="N1903" i="2"/>
  <c r="M1903" i="2"/>
  <c r="L1903" i="2"/>
  <c r="K1903" i="2"/>
  <c r="J1903" i="2"/>
  <c r="I1903" i="2"/>
  <c r="T1902" i="2"/>
  <c r="S1902" i="2"/>
  <c r="R1902" i="2"/>
  <c r="Q1902" i="2"/>
  <c r="P1902" i="2"/>
  <c r="O1902" i="2"/>
  <c r="N1902" i="2"/>
  <c r="M1902" i="2"/>
  <c r="L1902" i="2"/>
  <c r="K1902" i="2"/>
  <c r="J1902" i="2"/>
  <c r="I1902" i="2"/>
  <c r="T1901" i="2"/>
  <c r="S1901" i="2"/>
  <c r="R1901" i="2"/>
  <c r="Q1901" i="2"/>
  <c r="P1901" i="2"/>
  <c r="O1901" i="2"/>
  <c r="N1901" i="2"/>
  <c r="M1901" i="2"/>
  <c r="L1901" i="2"/>
  <c r="K1901" i="2"/>
  <c r="J1901" i="2"/>
  <c r="I1901" i="2"/>
  <c r="T1900" i="2"/>
  <c r="S1900" i="2"/>
  <c r="R1900" i="2"/>
  <c r="Q1900" i="2"/>
  <c r="P1900" i="2"/>
  <c r="O1900" i="2"/>
  <c r="N1900" i="2"/>
  <c r="M1900" i="2"/>
  <c r="L1900" i="2"/>
  <c r="K1900" i="2"/>
  <c r="J1900" i="2"/>
  <c r="I1900" i="2"/>
  <c r="T1899" i="2"/>
  <c r="S1899" i="2"/>
  <c r="R1899" i="2"/>
  <c r="Q1899" i="2"/>
  <c r="P1899" i="2"/>
  <c r="O1899" i="2"/>
  <c r="N1899" i="2"/>
  <c r="M1899" i="2"/>
  <c r="L1899" i="2"/>
  <c r="K1899" i="2"/>
  <c r="J1899" i="2"/>
  <c r="I1899" i="2"/>
  <c r="T1898" i="2"/>
  <c r="S1898" i="2"/>
  <c r="R1898" i="2"/>
  <c r="Q1898" i="2"/>
  <c r="P1898" i="2"/>
  <c r="O1898" i="2"/>
  <c r="N1898" i="2"/>
  <c r="M1898" i="2"/>
  <c r="L1898" i="2"/>
  <c r="K1898" i="2"/>
  <c r="J1898" i="2"/>
  <c r="I1898" i="2"/>
  <c r="T1897" i="2"/>
  <c r="S1897" i="2"/>
  <c r="R1897" i="2"/>
  <c r="Q1897" i="2"/>
  <c r="P1897" i="2"/>
  <c r="O1897" i="2"/>
  <c r="N1897" i="2"/>
  <c r="M1897" i="2"/>
  <c r="L1897" i="2"/>
  <c r="K1897" i="2"/>
  <c r="J1897" i="2"/>
  <c r="I1897" i="2"/>
  <c r="T1896" i="2"/>
  <c r="S1896" i="2"/>
  <c r="R1896" i="2"/>
  <c r="Q1896" i="2"/>
  <c r="P1896" i="2"/>
  <c r="O1896" i="2"/>
  <c r="N1896" i="2"/>
  <c r="M1896" i="2"/>
  <c r="L1896" i="2"/>
  <c r="K1896" i="2"/>
  <c r="J1896" i="2"/>
  <c r="I1896" i="2"/>
  <c r="T1895" i="2"/>
  <c r="S1895" i="2"/>
  <c r="R1895" i="2"/>
  <c r="Q1895" i="2"/>
  <c r="P1895" i="2"/>
  <c r="O1895" i="2"/>
  <c r="N1895" i="2"/>
  <c r="M1895" i="2"/>
  <c r="L1895" i="2"/>
  <c r="K1895" i="2"/>
  <c r="J1895" i="2"/>
  <c r="I1895" i="2"/>
  <c r="T1894" i="2"/>
  <c r="S1894" i="2"/>
  <c r="R1894" i="2"/>
  <c r="Q1894" i="2"/>
  <c r="P1894" i="2"/>
  <c r="O1894" i="2"/>
  <c r="N1894" i="2"/>
  <c r="M1894" i="2"/>
  <c r="L1894" i="2"/>
  <c r="K1894" i="2"/>
  <c r="J1894" i="2"/>
  <c r="I1894" i="2"/>
  <c r="T1893" i="2"/>
  <c r="S1893" i="2"/>
  <c r="R1893" i="2"/>
  <c r="Q1893" i="2"/>
  <c r="P1893" i="2"/>
  <c r="O1893" i="2"/>
  <c r="N1893" i="2"/>
  <c r="M1893" i="2"/>
  <c r="L1893" i="2"/>
  <c r="K1893" i="2"/>
  <c r="J1893" i="2"/>
  <c r="I1893" i="2"/>
  <c r="T1892" i="2"/>
  <c r="S1892" i="2"/>
  <c r="R1892" i="2"/>
  <c r="Q1892" i="2"/>
  <c r="P1892" i="2"/>
  <c r="O1892" i="2"/>
  <c r="N1892" i="2"/>
  <c r="M1892" i="2"/>
  <c r="L1892" i="2"/>
  <c r="K1892" i="2"/>
  <c r="J1892" i="2"/>
  <c r="I1892" i="2"/>
  <c r="T1891" i="2"/>
  <c r="S1891" i="2"/>
  <c r="R1891" i="2"/>
  <c r="Q1891" i="2"/>
  <c r="P1891" i="2"/>
  <c r="O1891" i="2"/>
  <c r="N1891" i="2"/>
  <c r="M1891" i="2"/>
  <c r="L1891" i="2"/>
  <c r="K1891" i="2"/>
  <c r="J1891" i="2"/>
  <c r="I1891" i="2"/>
  <c r="T1890" i="2"/>
  <c r="S1890" i="2"/>
  <c r="R1890" i="2"/>
  <c r="Q1890" i="2"/>
  <c r="P1890" i="2"/>
  <c r="O1890" i="2"/>
  <c r="N1890" i="2"/>
  <c r="M1890" i="2"/>
  <c r="L1890" i="2"/>
  <c r="K1890" i="2"/>
  <c r="J1890" i="2"/>
  <c r="I1890" i="2"/>
  <c r="T1889" i="2"/>
  <c r="S1889" i="2"/>
  <c r="R1889" i="2"/>
  <c r="Q1889" i="2"/>
  <c r="P1889" i="2"/>
  <c r="O1889" i="2"/>
  <c r="N1889" i="2"/>
  <c r="M1889" i="2"/>
  <c r="L1889" i="2"/>
  <c r="K1889" i="2"/>
  <c r="J1889" i="2"/>
  <c r="I1889" i="2"/>
  <c r="T1888" i="2"/>
  <c r="S1888" i="2"/>
  <c r="R1888" i="2"/>
  <c r="Q1888" i="2"/>
  <c r="P1888" i="2"/>
  <c r="O1888" i="2"/>
  <c r="N1888" i="2"/>
  <c r="M1888" i="2"/>
  <c r="L1888" i="2"/>
  <c r="K1888" i="2"/>
  <c r="J1888" i="2"/>
  <c r="I1888" i="2"/>
  <c r="T1887" i="2"/>
  <c r="S1887" i="2"/>
  <c r="R1887" i="2"/>
  <c r="Q1887" i="2"/>
  <c r="P1887" i="2"/>
  <c r="O1887" i="2"/>
  <c r="N1887" i="2"/>
  <c r="M1887" i="2"/>
  <c r="L1887" i="2"/>
  <c r="K1887" i="2"/>
  <c r="J1887" i="2"/>
  <c r="I1887" i="2"/>
  <c r="T1886" i="2"/>
  <c r="S1886" i="2"/>
  <c r="R1886" i="2"/>
  <c r="Q1886" i="2"/>
  <c r="P1886" i="2"/>
  <c r="O1886" i="2"/>
  <c r="N1886" i="2"/>
  <c r="M1886" i="2"/>
  <c r="L1886" i="2"/>
  <c r="K1886" i="2"/>
  <c r="J1886" i="2"/>
  <c r="I1886" i="2"/>
  <c r="T1885" i="2"/>
  <c r="S1885" i="2"/>
  <c r="R1885" i="2"/>
  <c r="Q1885" i="2"/>
  <c r="P1885" i="2"/>
  <c r="O1885" i="2"/>
  <c r="N1885" i="2"/>
  <c r="M1885" i="2"/>
  <c r="L1885" i="2"/>
  <c r="K1885" i="2"/>
  <c r="J1885" i="2"/>
  <c r="I1885" i="2"/>
  <c r="T1884" i="2"/>
  <c r="S1884" i="2"/>
  <c r="R1884" i="2"/>
  <c r="Q1884" i="2"/>
  <c r="P1884" i="2"/>
  <c r="O1884" i="2"/>
  <c r="N1884" i="2"/>
  <c r="M1884" i="2"/>
  <c r="L1884" i="2"/>
  <c r="K1884" i="2"/>
  <c r="J1884" i="2"/>
  <c r="I1884" i="2"/>
  <c r="T1883" i="2"/>
  <c r="S1883" i="2"/>
  <c r="R1883" i="2"/>
  <c r="Q1883" i="2"/>
  <c r="P1883" i="2"/>
  <c r="O1883" i="2"/>
  <c r="N1883" i="2"/>
  <c r="M1883" i="2"/>
  <c r="L1883" i="2"/>
  <c r="K1883" i="2"/>
  <c r="J1883" i="2"/>
  <c r="I1883" i="2"/>
  <c r="T1882" i="2"/>
  <c r="S1882" i="2"/>
  <c r="R1882" i="2"/>
  <c r="Q1882" i="2"/>
  <c r="P1882" i="2"/>
  <c r="O1882" i="2"/>
  <c r="N1882" i="2"/>
  <c r="M1882" i="2"/>
  <c r="L1882" i="2"/>
  <c r="K1882" i="2"/>
  <c r="J1882" i="2"/>
  <c r="I1882" i="2"/>
  <c r="T1881" i="2"/>
  <c r="S1881" i="2"/>
  <c r="R1881" i="2"/>
  <c r="Q1881" i="2"/>
  <c r="P1881" i="2"/>
  <c r="O1881" i="2"/>
  <c r="N1881" i="2"/>
  <c r="M1881" i="2"/>
  <c r="L1881" i="2"/>
  <c r="K1881" i="2"/>
  <c r="J1881" i="2"/>
  <c r="I1881" i="2"/>
  <c r="T1880" i="2"/>
  <c r="S1880" i="2"/>
  <c r="R1880" i="2"/>
  <c r="Q1880" i="2"/>
  <c r="P1880" i="2"/>
  <c r="O1880" i="2"/>
  <c r="N1880" i="2"/>
  <c r="M1880" i="2"/>
  <c r="L1880" i="2"/>
  <c r="K1880" i="2"/>
  <c r="J1880" i="2"/>
  <c r="I1880" i="2"/>
  <c r="T1879" i="2"/>
  <c r="S1879" i="2"/>
  <c r="R1879" i="2"/>
  <c r="Q1879" i="2"/>
  <c r="P1879" i="2"/>
  <c r="O1879" i="2"/>
  <c r="N1879" i="2"/>
  <c r="M1879" i="2"/>
  <c r="L1879" i="2"/>
  <c r="K1879" i="2"/>
  <c r="J1879" i="2"/>
  <c r="I1879" i="2"/>
  <c r="T1878" i="2"/>
  <c r="S1878" i="2"/>
  <c r="R1878" i="2"/>
  <c r="Q1878" i="2"/>
  <c r="P1878" i="2"/>
  <c r="O1878" i="2"/>
  <c r="N1878" i="2"/>
  <c r="M1878" i="2"/>
  <c r="L1878" i="2"/>
  <c r="K1878" i="2"/>
  <c r="J1878" i="2"/>
  <c r="I1878" i="2"/>
  <c r="T1877" i="2"/>
  <c r="S1877" i="2"/>
  <c r="R1877" i="2"/>
  <c r="Q1877" i="2"/>
  <c r="P1877" i="2"/>
  <c r="O1877" i="2"/>
  <c r="N1877" i="2"/>
  <c r="M1877" i="2"/>
  <c r="L1877" i="2"/>
  <c r="K1877" i="2"/>
  <c r="J1877" i="2"/>
  <c r="I1877" i="2"/>
  <c r="T1876" i="2"/>
  <c r="S1876" i="2"/>
  <c r="R1876" i="2"/>
  <c r="Q1876" i="2"/>
  <c r="P1876" i="2"/>
  <c r="O1876" i="2"/>
  <c r="N1876" i="2"/>
  <c r="M1876" i="2"/>
  <c r="L1876" i="2"/>
  <c r="K1876" i="2"/>
  <c r="J1876" i="2"/>
  <c r="I1876" i="2"/>
  <c r="T1875" i="2"/>
  <c r="S1875" i="2"/>
  <c r="R1875" i="2"/>
  <c r="Q1875" i="2"/>
  <c r="P1875" i="2"/>
  <c r="O1875" i="2"/>
  <c r="N1875" i="2"/>
  <c r="M1875" i="2"/>
  <c r="L1875" i="2"/>
  <c r="K1875" i="2"/>
  <c r="J1875" i="2"/>
  <c r="I1875" i="2"/>
  <c r="T1874" i="2"/>
  <c r="S1874" i="2"/>
  <c r="R1874" i="2"/>
  <c r="Q1874" i="2"/>
  <c r="P1874" i="2"/>
  <c r="O1874" i="2"/>
  <c r="N1874" i="2"/>
  <c r="M1874" i="2"/>
  <c r="L1874" i="2"/>
  <c r="K1874" i="2"/>
  <c r="J1874" i="2"/>
  <c r="I1874" i="2"/>
  <c r="T1873" i="2"/>
  <c r="S1873" i="2"/>
  <c r="R1873" i="2"/>
  <c r="Q1873" i="2"/>
  <c r="P1873" i="2"/>
  <c r="O1873" i="2"/>
  <c r="N1873" i="2"/>
  <c r="M1873" i="2"/>
  <c r="L1873" i="2"/>
  <c r="K1873" i="2"/>
  <c r="J1873" i="2"/>
  <c r="I1873" i="2"/>
  <c r="T1872" i="2"/>
  <c r="S1872" i="2"/>
  <c r="R1872" i="2"/>
  <c r="Q1872" i="2"/>
  <c r="P1872" i="2"/>
  <c r="O1872" i="2"/>
  <c r="N1872" i="2"/>
  <c r="M1872" i="2"/>
  <c r="L1872" i="2"/>
  <c r="K1872" i="2"/>
  <c r="J1872" i="2"/>
  <c r="I1872" i="2"/>
  <c r="T1871" i="2"/>
  <c r="S1871" i="2"/>
  <c r="R1871" i="2"/>
  <c r="Q1871" i="2"/>
  <c r="P1871" i="2"/>
  <c r="O1871" i="2"/>
  <c r="N1871" i="2"/>
  <c r="M1871" i="2"/>
  <c r="L1871" i="2"/>
  <c r="K1871" i="2"/>
  <c r="J1871" i="2"/>
  <c r="I1871" i="2"/>
  <c r="T1870" i="2"/>
  <c r="S1870" i="2"/>
  <c r="R1870" i="2"/>
  <c r="Q1870" i="2"/>
  <c r="P1870" i="2"/>
  <c r="O1870" i="2"/>
  <c r="N1870" i="2"/>
  <c r="M1870" i="2"/>
  <c r="L1870" i="2"/>
  <c r="K1870" i="2"/>
  <c r="J1870" i="2"/>
  <c r="I1870" i="2"/>
  <c r="T1869" i="2"/>
  <c r="S1869" i="2"/>
  <c r="R1869" i="2"/>
  <c r="Q1869" i="2"/>
  <c r="P1869" i="2"/>
  <c r="O1869" i="2"/>
  <c r="N1869" i="2"/>
  <c r="M1869" i="2"/>
  <c r="L1869" i="2"/>
  <c r="K1869" i="2"/>
  <c r="J1869" i="2"/>
  <c r="I1869" i="2"/>
  <c r="T1868" i="2"/>
  <c r="S1868" i="2"/>
  <c r="R1868" i="2"/>
  <c r="Q1868" i="2"/>
  <c r="P1868" i="2"/>
  <c r="O1868" i="2"/>
  <c r="N1868" i="2"/>
  <c r="M1868" i="2"/>
  <c r="L1868" i="2"/>
  <c r="K1868" i="2"/>
  <c r="J1868" i="2"/>
  <c r="I1868" i="2"/>
  <c r="T1867" i="2"/>
  <c r="S1867" i="2"/>
  <c r="R1867" i="2"/>
  <c r="Q1867" i="2"/>
  <c r="P1867" i="2"/>
  <c r="O1867" i="2"/>
  <c r="N1867" i="2"/>
  <c r="M1867" i="2"/>
  <c r="L1867" i="2"/>
  <c r="K1867" i="2"/>
  <c r="J1867" i="2"/>
  <c r="I1867" i="2"/>
  <c r="T1866" i="2"/>
  <c r="S1866" i="2"/>
  <c r="R1866" i="2"/>
  <c r="Q1866" i="2"/>
  <c r="P1866" i="2"/>
  <c r="O1866" i="2"/>
  <c r="N1866" i="2"/>
  <c r="M1866" i="2"/>
  <c r="L1866" i="2"/>
  <c r="K1866" i="2"/>
  <c r="J1866" i="2"/>
  <c r="I1866" i="2"/>
  <c r="T1865" i="2"/>
  <c r="S1865" i="2"/>
  <c r="R1865" i="2"/>
  <c r="Q1865" i="2"/>
  <c r="P1865" i="2"/>
  <c r="O1865" i="2"/>
  <c r="N1865" i="2"/>
  <c r="M1865" i="2"/>
  <c r="L1865" i="2"/>
  <c r="K1865" i="2"/>
  <c r="J1865" i="2"/>
  <c r="I1865" i="2"/>
  <c r="T1864" i="2"/>
  <c r="S1864" i="2"/>
  <c r="R1864" i="2"/>
  <c r="Q1864" i="2"/>
  <c r="P1864" i="2"/>
  <c r="O1864" i="2"/>
  <c r="N1864" i="2"/>
  <c r="M1864" i="2"/>
  <c r="L1864" i="2"/>
  <c r="K1864" i="2"/>
  <c r="J1864" i="2"/>
  <c r="I1864" i="2"/>
  <c r="T1863" i="2"/>
  <c r="S1863" i="2"/>
  <c r="R1863" i="2"/>
  <c r="Q1863" i="2"/>
  <c r="P1863" i="2"/>
  <c r="O1863" i="2"/>
  <c r="N1863" i="2"/>
  <c r="M1863" i="2"/>
  <c r="L1863" i="2"/>
  <c r="K1863" i="2"/>
  <c r="J1863" i="2"/>
  <c r="I1863" i="2"/>
  <c r="T1862" i="2"/>
  <c r="S1862" i="2"/>
  <c r="R1862" i="2"/>
  <c r="Q1862" i="2"/>
  <c r="P1862" i="2"/>
  <c r="O1862" i="2"/>
  <c r="N1862" i="2"/>
  <c r="M1862" i="2"/>
  <c r="L1862" i="2"/>
  <c r="K1862" i="2"/>
  <c r="J1862" i="2"/>
  <c r="I1862" i="2"/>
  <c r="T1861" i="2"/>
  <c r="S1861" i="2"/>
  <c r="R1861" i="2"/>
  <c r="Q1861" i="2"/>
  <c r="P1861" i="2"/>
  <c r="O1861" i="2"/>
  <c r="N1861" i="2"/>
  <c r="M1861" i="2"/>
  <c r="L1861" i="2"/>
  <c r="K1861" i="2"/>
  <c r="J1861" i="2"/>
  <c r="I1861" i="2"/>
  <c r="T1860" i="2"/>
  <c r="S1860" i="2"/>
  <c r="R1860" i="2"/>
  <c r="Q1860" i="2"/>
  <c r="P1860" i="2"/>
  <c r="O1860" i="2"/>
  <c r="N1860" i="2"/>
  <c r="M1860" i="2"/>
  <c r="L1860" i="2"/>
  <c r="K1860" i="2"/>
  <c r="J1860" i="2"/>
  <c r="I1860" i="2"/>
  <c r="T1859" i="2"/>
  <c r="S1859" i="2"/>
  <c r="R1859" i="2"/>
  <c r="Q1859" i="2"/>
  <c r="P1859" i="2"/>
  <c r="O1859" i="2"/>
  <c r="N1859" i="2"/>
  <c r="M1859" i="2"/>
  <c r="L1859" i="2"/>
  <c r="K1859" i="2"/>
  <c r="J1859" i="2"/>
  <c r="I1859" i="2"/>
  <c r="T1858" i="2"/>
  <c r="S1858" i="2"/>
  <c r="R1858" i="2"/>
  <c r="Q1858" i="2"/>
  <c r="P1858" i="2"/>
  <c r="O1858" i="2"/>
  <c r="N1858" i="2"/>
  <c r="M1858" i="2"/>
  <c r="L1858" i="2"/>
  <c r="K1858" i="2"/>
  <c r="J1858" i="2"/>
  <c r="I1858" i="2"/>
  <c r="T1857" i="2"/>
  <c r="S1857" i="2"/>
  <c r="R1857" i="2"/>
  <c r="Q1857" i="2"/>
  <c r="P1857" i="2"/>
  <c r="O1857" i="2"/>
  <c r="N1857" i="2"/>
  <c r="M1857" i="2"/>
  <c r="L1857" i="2"/>
  <c r="K1857" i="2"/>
  <c r="J1857" i="2"/>
  <c r="I1857" i="2"/>
  <c r="T1856" i="2"/>
  <c r="S1856" i="2"/>
  <c r="R1856" i="2"/>
  <c r="Q1856" i="2"/>
  <c r="P1856" i="2"/>
  <c r="O1856" i="2"/>
  <c r="N1856" i="2"/>
  <c r="M1856" i="2"/>
  <c r="L1856" i="2"/>
  <c r="K1856" i="2"/>
  <c r="J1856" i="2"/>
  <c r="I1856" i="2"/>
  <c r="T1855" i="2"/>
  <c r="S1855" i="2"/>
  <c r="R1855" i="2"/>
  <c r="Q1855" i="2"/>
  <c r="P1855" i="2"/>
  <c r="O1855" i="2"/>
  <c r="N1855" i="2"/>
  <c r="M1855" i="2"/>
  <c r="L1855" i="2"/>
  <c r="K1855" i="2"/>
  <c r="J1855" i="2"/>
  <c r="I1855" i="2"/>
  <c r="T1854" i="2"/>
  <c r="S1854" i="2"/>
  <c r="R1854" i="2"/>
  <c r="Q1854" i="2"/>
  <c r="P1854" i="2"/>
  <c r="O1854" i="2"/>
  <c r="N1854" i="2"/>
  <c r="M1854" i="2"/>
  <c r="L1854" i="2"/>
  <c r="K1854" i="2"/>
  <c r="J1854" i="2"/>
  <c r="I1854" i="2"/>
  <c r="T1853" i="2"/>
  <c r="S1853" i="2"/>
  <c r="R1853" i="2"/>
  <c r="Q1853" i="2"/>
  <c r="P1853" i="2"/>
  <c r="O1853" i="2"/>
  <c r="N1853" i="2"/>
  <c r="M1853" i="2"/>
  <c r="L1853" i="2"/>
  <c r="K1853" i="2"/>
  <c r="J1853" i="2"/>
  <c r="I1853" i="2"/>
  <c r="T1852" i="2"/>
  <c r="S1852" i="2"/>
  <c r="R1852" i="2"/>
  <c r="Q1852" i="2"/>
  <c r="P1852" i="2"/>
  <c r="O1852" i="2"/>
  <c r="N1852" i="2"/>
  <c r="M1852" i="2"/>
  <c r="L1852" i="2"/>
  <c r="K1852" i="2"/>
  <c r="J1852" i="2"/>
  <c r="I1852" i="2"/>
  <c r="T1851" i="2"/>
  <c r="S1851" i="2"/>
  <c r="R1851" i="2"/>
  <c r="Q1851" i="2"/>
  <c r="P1851" i="2"/>
  <c r="O1851" i="2"/>
  <c r="N1851" i="2"/>
  <c r="M1851" i="2"/>
  <c r="L1851" i="2"/>
  <c r="K1851" i="2"/>
  <c r="J1851" i="2"/>
  <c r="I1851" i="2"/>
  <c r="T1850" i="2"/>
  <c r="S1850" i="2"/>
  <c r="R1850" i="2"/>
  <c r="Q1850" i="2"/>
  <c r="P1850" i="2"/>
  <c r="O1850" i="2"/>
  <c r="N1850" i="2"/>
  <c r="M1850" i="2"/>
  <c r="L1850" i="2"/>
  <c r="K1850" i="2"/>
  <c r="J1850" i="2"/>
  <c r="I1850" i="2"/>
  <c r="T1849" i="2"/>
  <c r="S1849" i="2"/>
  <c r="R1849" i="2"/>
  <c r="Q1849" i="2"/>
  <c r="P1849" i="2"/>
  <c r="O1849" i="2"/>
  <c r="N1849" i="2"/>
  <c r="M1849" i="2"/>
  <c r="L1849" i="2"/>
  <c r="K1849" i="2"/>
  <c r="J1849" i="2"/>
  <c r="I1849" i="2"/>
  <c r="T1848" i="2"/>
  <c r="S1848" i="2"/>
  <c r="R1848" i="2"/>
  <c r="Q1848" i="2"/>
  <c r="P1848" i="2"/>
  <c r="O1848" i="2"/>
  <c r="N1848" i="2"/>
  <c r="M1848" i="2"/>
  <c r="L1848" i="2"/>
  <c r="K1848" i="2"/>
  <c r="J1848" i="2"/>
  <c r="I1848" i="2"/>
  <c r="T1847" i="2"/>
  <c r="S1847" i="2"/>
  <c r="R1847" i="2"/>
  <c r="Q1847" i="2"/>
  <c r="P1847" i="2"/>
  <c r="O1847" i="2"/>
  <c r="N1847" i="2"/>
  <c r="M1847" i="2"/>
  <c r="L1847" i="2"/>
  <c r="K1847" i="2"/>
  <c r="J1847" i="2"/>
  <c r="I1847" i="2"/>
  <c r="T1846" i="2"/>
  <c r="S1846" i="2"/>
  <c r="R1846" i="2"/>
  <c r="Q1846" i="2"/>
  <c r="P1846" i="2"/>
  <c r="O1846" i="2"/>
  <c r="N1846" i="2"/>
  <c r="M1846" i="2"/>
  <c r="L1846" i="2"/>
  <c r="K1846" i="2"/>
  <c r="J1846" i="2"/>
  <c r="I1846" i="2"/>
  <c r="T1845" i="2"/>
  <c r="S1845" i="2"/>
  <c r="R1845" i="2"/>
  <c r="Q1845" i="2"/>
  <c r="P1845" i="2"/>
  <c r="O1845" i="2"/>
  <c r="N1845" i="2"/>
  <c r="M1845" i="2"/>
  <c r="L1845" i="2"/>
  <c r="K1845" i="2"/>
  <c r="J1845" i="2"/>
  <c r="I1845" i="2"/>
  <c r="T1844" i="2"/>
  <c r="S1844" i="2"/>
  <c r="R1844" i="2"/>
  <c r="Q1844" i="2"/>
  <c r="P1844" i="2"/>
  <c r="O1844" i="2"/>
  <c r="N1844" i="2"/>
  <c r="M1844" i="2"/>
  <c r="L1844" i="2"/>
  <c r="K1844" i="2"/>
  <c r="J1844" i="2"/>
  <c r="I1844" i="2"/>
  <c r="T1843" i="2"/>
  <c r="S1843" i="2"/>
  <c r="R1843" i="2"/>
  <c r="Q1843" i="2"/>
  <c r="P1843" i="2"/>
  <c r="O1843" i="2"/>
  <c r="N1843" i="2"/>
  <c r="M1843" i="2"/>
  <c r="L1843" i="2"/>
  <c r="K1843" i="2"/>
  <c r="J1843" i="2"/>
  <c r="I1843" i="2"/>
  <c r="T1842" i="2"/>
  <c r="S1842" i="2"/>
  <c r="R1842" i="2"/>
  <c r="Q1842" i="2"/>
  <c r="P1842" i="2"/>
  <c r="O1842" i="2"/>
  <c r="N1842" i="2"/>
  <c r="M1842" i="2"/>
  <c r="L1842" i="2"/>
  <c r="K1842" i="2"/>
  <c r="J1842" i="2"/>
  <c r="I1842" i="2"/>
  <c r="T1841" i="2"/>
  <c r="S1841" i="2"/>
  <c r="R1841" i="2"/>
  <c r="Q1841" i="2"/>
  <c r="P1841" i="2"/>
  <c r="O1841" i="2"/>
  <c r="N1841" i="2"/>
  <c r="M1841" i="2"/>
  <c r="L1841" i="2"/>
  <c r="K1841" i="2"/>
  <c r="J1841" i="2"/>
  <c r="I1841" i="2"/>
  <c r="T1840" i="2"/>
  <c r="S1840" i="2"/>
  <c r="R1840" i="2"/>
  <c r="Q1840" i="2"/>
  <c r="P1840" i="2"/>
  <c r="O1840" i="2"/>
  <c r="N1840" i="2"/>
  <c r="M1840" i="2"/>
  <c r="L1840" i="2"/>
  <c r="K1840" i="2"/>
  <c r="J1840" i="2"/>
  <c r="I1840" i="2"/>
  <c r="T1839" i="2"/>
  <c r="S1839" i="2"/>
  <c r="R1839" i="2"/>
  <c r="Q1839" i="2"/>
  <c r="P1839" i="2"/>
  <c r="O1839" i="2"/>
  <c r="N1839" i="2"/>
  <c r="M1839" i="2"/>
  <c r="L1839" i="2"/>
  <c r="K1839" i="2"/>
  <c r="J1839" i="2"/>
  <c r="I1839" i="2"/>
  <c r="T1838" i="2"/>
  <c r="S1838" i="2"/>
  <c r="R1838" i="2"/>
  <c r="Q1838" i="2"/>
  <c r="P1838" i="2"/>
  <c r="O1838" i="2"/>
  <c r="N1838" i="2"/>
  <c r="M1838" i="2"/>
  <c r="L1838" i="2"/>
  <c r="K1838" i="2"/>
  <c r="J1838" i="2"/>
  <c r="I1838" i="2"/>
  <c r="T1837" i="2"/>
  <c r="S1837" i="2"/>
  <c r="R1837" i="2"/>
  <c r="Q1837" i="2"/>
  <c r="P1837" i="2"/>
  <c r="O1837" i="2"/>
  <c r="N1837" i="2"/>
  <c r="M1837" i="2"/>
  <c r="L1837" i="2"/>
  <c r="K1837" i="2"/>
  <c r="J1837" i="2"/>
  <c r="I1837" i="2"/>
  <c r="T1836" i="2"/>
  <c r="S1836" i="2"/>
  <c r="R1836" i="2"/>
  <c r="Q1836" i="2"/>
  <c r="P1836" i="2"/>
  <c r="O1836" i="2"/>
  <c r="N1836" i="2"/>
  <c r="M1836" i="2"/>
  <c r="L1836" i="2"/>
  <c r="K1836" i="2"/>
  <c r="J1836" i="2"/>
  <c r="I1836" i="2"/>
  <c r="T1835" i="2"/>
  <c r="S1835" i="2"/>
  <c r="R1835" i="2"/>
  <c r="Q1835" i="2"/>
  <c r="P1835" i="2"/>
  <c r="O1835" i="2"/>
  <c r="N1835" i="2"/>
  <c r="M1835" i="2"/>
  <c r="L1835" i="2"/>
  <c r="K1835" i="2"/>
  <c r="J1835" i="2"/>
  <c r="I1835" i="2"/>
  <c r="T1834" i="2"/>
  <c r="S1834" i="2"/>
  <c r="R1834" i="2"/>
  <c r="Q1834" i="2"/>
  <c r="P1834" i="2"/>
  <c r="O1834" i="2"/>
  <c r="N1834" i="2"/>
  <c r="M1834" i="2"/>
  <c r="L1834" i="2"/>
  <c r="K1834" i="2"/>
  <c r="J1834" i="2"/>
  <c r="I1834" i="2"/>
  <c r="T1833" i="2"/>
  <c r="S1833" i="2"/>
  <c r="R1833" i="2"/>
  <c r="Q1833" i="2"/>
  <c r="P1833" i="2"/>
  <c r="O1833" i="2"/>
  <c r="N1833" i="2"/>
  <c r="M1833" i="2"/>
  <c r="L1833" i="2"/>
  <c r="K1833" i="2"/>
  <c r="J1833" i="2"/>
  <c r="I1833" i="2"/>
  <c r="T1832" i="2"/>
  <c r="S1832" i="2"/>
  <c r="R1832" i="2"/>
  <c r="Q1832" i="2"/>
  <c r="P1832" i="2"/>
  <c r="O1832" i="2"/>
  <c r="N1832" i="2"/>
  <c r="M1832" i="2"/>
  <c r="L1832" i="2"/>
  <c r="K1832" i="2"/>
  <c r="J1832" i="2"/>
  <c r="I1832" i="2"/>
  <c r="T1831" i="2"/>
  <c r="S1831" i="2"/>
  <c r="R1831" i="2"/>
  <c r="Q1831" i="2"/>
  <c r="P1831" i="2"/>
  <c r="O1831" i="2"/>
  <c r="N1831" i="2"/>
  <c r="M1831" i="2"/>
  <c r="L1831" i="2"/>
  <c r="K1831" i="2"/>
  <c r="J1831" i="2"/>
  <c r="I1831" i="2"/>
  <c r="T1830" i="2"/>
  <c r="S1830" i="2"/>
  <c r="R1830" i="2"/>
  <c r="Q1830" i="2"/>
  <c r="P1830" i="2"/>
  <c r="O1830" i="2"/>
  <c r="N1830" i="2"/>
  <c r="M1830" i="2"/>
  <c r="L1830" i="2"/>
  <c r="K1830" i="2"/>
  <c r="J1830" i="2"/>
  <c r="I1830" i="2"/>
  <c r="T1829" i="2"/>
  <c r="S1829" i="2"/>
  <c r="R1829" i="2"/>
  <c r="Q1829" i="2"/>
  <c r="P1829" i="2"/>
  <c r="O1829" i="2"/>
  <c r="N1829" i="2"/>
  <c r="M1829" i="2"/>
  <c r="L1829" i="2"/>
  <c r="K1829" i="2"/>
  <c r="J1829" i="2"/>
  <c r="I1829" i="2"/>
  <c r="T1828" i="2"/>
  <c r="S1828" i="2"/>
  <c r="R1828" i="2"/>
  <c r="Q1828" i="2"/>
  <c r="P1828" i="2"/>
  <c r="O1828" i="2"/>
  <c r="N1828" i="2"/>
  <c r="M1828" i="2"/>
  <c r="L1828" i="2"/>
  <c r="K1828" i="2"/>
  <c r="J1828" i="2"/>
  <c r="I1828" i="2"/>
  <c r="T1827" i="2"/>
  <c r="S1827" i="2"/>
  <c r="R1827" i="2"/>
  <c r="Q1827" i="2"/>
  <c r="P1827" i="2"/>
  <c r="O1827" i="2"/>
  <c r="N1827" i="2"/>
  <c r="M1827" i="2"/>
  <c r="L1827" i="2"/>
  <c r="K1827" i="2"/>
  <c r="J1827" i="2"/>
  <c r="I1827" i="2"/>
  <c r="T1826" i="2"/>
  <c r="S1826" i="2"/>
  <c r="R1826" i="2"/>
  <c r="Q1826" i="2"/>
  <c r="P1826" i="2"/>
  <c r="O1826" i="2"/>
  <c r="N1826" i="2"/>
  <c r="M1826" i="2"/>
  <c r="L1826" i="2"/>
  <c r="K1826" i="2"/>
  <c r="J1826" i="2"/>
  <c r="I1826" i="2"/>
  <c r="T1825" i="2"/>
  <c r="S1825" i="2"/>
  <c r="R1825" i="2"/>
  <c r="Q1825" i="2"/>
  <c r="P1825" i="2"/>
  <c r="O1825" i="2"/>
  <c r="N1825" i="2"/>
  <c r="M1825" i="2"/>
  <c r="L1825" i="2"/>
  <c r="K1825" i="2"/>
  <c r="J1825" i="2"/>
  <c r="I1825" i="2"/>
  <c r="T1824" i="2"/>
  <c r="S1824" i="2"/>
  <c r="R1824" i="2"/>
  <c r="Q1824" i="2"/>
  <c r="P1824" i="2"/>
  <c r="O1824" i="2"/>
  <c r="N1824" i="2"/>
  <c r="M1824" i="2"/>
  <c r="L1824" i="2"/>
  <c r="K1824" i="2"/>
  <c r="J1824" i="2"/>
  <c r="I1824" i="2"/>
  <c r="T1823" i="2"/>
  <c r="S1823" i="2"/>
  <c r="R1823" i="2"/>
  <c r="Q1823" i="2"/>
  <c r="P1823" i="2"/>
  <c r="O1823" i="2"/>
  <c r="N1823" i="2"/>
  <c r="M1823" i="2"/>
  <c r="L1823" i="2"/>
  <c r="K1823" i="2"/>
  <c r="J1823" i="2"/>
  <c r="I1823" i="2"/>
  <c r="T1822" i="2"/>
  <c r="S1822" i="2"/>
  <c r="R1822" i="2"/>
  <c r="Q1822" i="2"/>
  <c r="P1822" i="2"/>
  <c r="O1822" i="2"/>
  <c r="N1822" i="2"/>
  <c r="M1822" i="2"/>
  <c r="L1822" i="2"/>
  <c r="K1822" i="2"/>
  <c r="J1822" i="2"/>
  <c r="I1822" i="2"/>
  <c r="T1821" i="2"/>
  <c r="S1821" i="2"/>
  <c r="R1821" i="2"/>
  <c r="Q1821" i="2"/>
  <c r="P1821" i="2"/>
  <c r="O1821" i="2"/>
  <c r="N1821" i="2"/>
  <c r="M1821" i="2"/>
  <c r="L1821" i="2"/>
  <c r="K1821" i="2"/>
  <c r="J1821" i="2"/>
  <c r="I1821" i="2"/>
  <c r="T1820" i="2"/>
  <c r="S1820" i="2"/>
  <c r="R1820" i="2"/>
  <c r="Q1820" i="2"/>
  <c r="P1820" i="2"/>
  <c r="O1820" i="2"/>
  <c r="N1820" i="2"/>
  <c r="M1820" i="2"/>
  <c r="L1820" i="2"/>
  <c r="K1820" i="2"/>
  <c r="J1820" i="2"/>
  <c r="I1820" i="2"/>
  <c r="T1819" i="2"/>
  <c r="S1819" i="2"/>
  <c r="R1819" i="2"/>
  <c r="Q1819" i="2"/>
  <c r="P1819" i="2"/>
  <c r="O1819" i="2"/>
  <c r="N1819" i="2"/>
  <c r="M1819" i="2"/>
  <c r="L1819" i="2"/>
  <c r="K1819" i="2"/>
  <c r="J1819" i="2"/>
  <c r="I1819" i="2"/>
  <c r="T1818" i="2"/>
  <c r="S1818" i="2"/>
  <c r="R1818" i="2"/>
  <c r="Q1818" i="2"/>
  <c r="P1818" i="2"/>
  <c r="O1818" i="2"/>
  <c r="N1818" i="2"/>
  <c r="M1818" i="2"/>
  <c r="L1818" i="2"/>
  <c r="K1818" i="2"/>
  <c r="J1818" i="2"/>
  <c r="I1818" i="2"/>
  <c r="T1817" i="2"/>
  <c r="S1817" i="2"/>
  <c r="R1817" i="2"/>
  <c r="Q1817" i="2"/>
  <c r="P1817" i="2"/>
  <c r="O1817" i="2"/>
  <c r="N1817" i="2"/>
  <c r="M1817" i="2"/>
  <c r="L1817" i="2"/>
  <c r="K1817" i="2"/>
  <c r="J1817" i="2"/>
  <c r="I1817" i="2"/>
  <c r="T1816" i="2"/>
  <c r="S1816" i="2"/>
  <c r="R1816" i="2"/>
  <c r="Q1816" i="2"/>
  <c r="P1816" i="2"/>
  <c r="O1816" i="2"/>
  <c r="N1816" i="2"/>
  <c r="M1816" i="2"/>
  <c r="L1816" i="2"/>
  <c r="K1816" i="2"/>
  <c r="J1816" i="2"/>
  <c r="I1816" i="2"/>
  <c r="T1815" i="2"/>
  <c r="S1815" i="2"/>
  <c r="R1815" i="2"/>
  <c r="Q1815" i="2"/>
  <c r="P1815" i="2"/>
  <c r="O1815" i="2"/>
  <c r="N1815" i="2"/>
  <c r="M1815" i="2"/>
  <c r="L1815" i="2"/>
  <c r="K1815" i="2"/>
  <c r="J1815" i="2"/>
  <c r="I1815" i="2"/>
  <c r="T1814" i="2"/>
  <c r="S1814" i="2"/>
  <c r="R1814" i="2"/>
  <c r="Q1814" i="2"/>
  <c r="P1814" i="2"/>
  <c r="O1814" i="2"/>
  <c r="N1814" i="2"/>
  <c r="M1814" i="2"/>
  <c r="L1814" i="2"/>
  <c r="K1814" i="2"/>
  <c r="J1814" i="2"/>
  <c r="I1814" i="2"/>
  <c r="T1813" i="2"/>
  <c r="S1813" i="2"/>
  <c r="R1813" i="2"/>
  <c r="Q1813" i="2"/>
  <c r="P1813" i="2"/>
  <c r="O1813" i="2"/>
  <c r="N1813" i="2"/>
  <c r="M1813" i="2"/>
  <c r="L1813" i="2"/>
  <c r="K1813" i="2"/>
  <c r="J1813" i="2"/>
  <c r="I1813" i="2"/>
  <c r="T1812" i="2"/>
  <c r="S1812" i="2"/>
  <c r="R1812" i="2"/>
  <c r="Q1812" i="2"/>
  <c r="P1812" i="2"/>
  <c r="O1812" i="2"/>
  <c r="N1812" i="2"/>
  <c r="M1812" i="2"/>
  <c r="L1812" i="2"/>
  <c r="K1812" i="2"/>
  <c r="J1812" i="2"/>
  <c r="I1812" i="2"/>
  <c r="T1811" i="2"/>
  <c r="S1811" i="2"/>
  <c r="R1811" i="2"/>
  <c r="Q1811" i="2"/>
  <c r="P1811" i="2"/>
  <c r="O1811" i="2"/>
  <c r="N1811" i="2"/>
  <c r="M1811" i="2"/>
  <c r="L1811" i="2"/>
  <c r="K1811" i="2"/>
  <c r="J1811" i="2"/>
  <c r="I1811" i="2"/>
  <c r="T1810" i="2"/>
  <c r="S1810" i="2"/>
  <c r="R1810" i="2"/>
  <c r="Q1810" i="2"/>
  <c r="P1810" i="2"/>
  <c r="O1810" i="2"/>
  <c r="N1810" i="2"/>
  <c r="M1810" i="2"/>
  <c r="L1810" i="2"/>
  <c r="K1810" i="2"/>
  <c r="J1810" i="2"/>
  <c r="I1810" i="2"/>
  <c r="T1809" i="2"/>
  <c r="S1809" i="2"/>
  <c r="R1809" i="2"/>
  <c r="Q1809" i="2"/>
  <c r="P1809" i="2"/>
  <c r="O1809" i="2"/>
  <c r="N1809" i="2"/>
  <c r="M1809" i="2"/>
  <c r="L1809" i="2"/>
  <c r="K1809" i="2"/>
  <c r="J1809" i="2"/>
  <c r="I1809" i="2"/>
  <c r="T1808" i="2"/>
  <c r="S1808" i="2"/>
  <c r="R1808" i="2"/>
  <c r="Q1808" i="2"/>
  <c r="P1808" i="2"/>
  <c r="O1808" i="2"/>
  <c r="N1808" i="2"/>
  <c r="M1808" i="2"/>
  <c r="L1808" i="2"/>
  <c r="K1808" i="2"/>
  <c r="J1808" i="2"/>
  <c r="I1808" i="2"/>
  <c r="T1807" i="2"/>
  <c r="S1807" i="2"/>
  <c r="R1807" i="2"/>
  <c r="Q1807" i="2"/>
  <c r="P1807" i="2"/>
  <c r="O1807" i="2"/>
  <c r="N1807" i="2"/>
  <c r="M1807" i="2"/>
  <c r="L1807" i="2"/>
  <c r="K1807" i="2"/>
  <c r="J1807" i="2"/>
  <c r="I1807" i="2"/>
  <c r="T1806" i="2"/>
  <c r="S1806" i="2"/>
  <c r="R1806" i="2"/>
  <c r="Q1806" i="2"/>
  <c r="P1806" i="2"/>
  <c r="O1806" i="2"/>
  <c r="N1806" i="2"/>
  <c r="M1806" i="2"/>
  <c r="L1806" i="2"/>
  <c r="K1806" i="2"/>
  <c r="J1806" i="2"/>
  <c r="I1806" i="2"/>
  <c r="T1805" i="2"/>
  <c r="S1805" i="2"/>
  <c r="R1805" i="2"/>
  <c r="Q1805" i="2"/>
  <c r="P1805" i="2"/>
  <c r="O1805" i="2"/>
  <c r="N1805" i="2"/>
  <c r="M1805" i="2"/>
  <c r="L1805" i="2"/>
  <c r="K1805" i="2"/>
  <c r="J1805" i="2"/>
  <c r="I1805" i="2"/>
  <c r="T1804" i="2"/>
  <c r="S1804" i="2"/>
  <c r="R1804" i="2"/>
  <c r="Q1804" i="2"/>
  <c r="P1804" i="2"/>
  <c r="O1804" i="2"/>
  <c r="N1804" i="2"/>
  <c r="M1804" i="2"/>
  <c r="L1804" i="2"/>
  <c r="K1804" i="2"/>
  <c r="J1804" i="2"/>
  <c r="I1804" i="2"/>
  <c r="T1803" i="2"/>
  <c r="S1803" i="2"/>
  <c r="R1803" i="2"/>
  <c r="Q1803" i="2"/>
  <c r="P1803" i="2"/>
  <c r="O1803" i="2"/>
  <c r="N1803" i="2"/>
  <c r="M1803" i="2"/>
  <c r="L1803" i="2"/>
  <c r="K1803" i="2"/>
  <c r="J1803" i="2"/>
  <c r="I1803" i="2"/>
  <c r="T1802" i="2"/>
  <c r="S1802" i="2"/>
  <c r="R1802" i="2"/>
  <c r="Q1802" i="2"/>
  <c r="P1802" i="2"/>
  <c r="O1802" i="2"/>
  <c r="N1802" i="2"/>
  <c r="M1802" i="2"/>
  <c r="L1802" i="2"/>
  <c r="K1802" i="2"/>
  <c r="J1802" i="2"/>
  <c r="I1802" i="2"/>
  <c r="T1801" i="2"/>
  <c r="S1801" i="2"/>
  <c r="R1801" i="2"/>
  <c r="Q1801" i="2"/>
  <c r="P1801" i="2"/>
  <c r="O1801" i="2"/>
  <c r="N1801" i="2"/>
  <c r="M1801" i="2"/>
  <c r="L1801" i="2"/>
  <c r="K1801" i="2"/>
  <c r="J1801" i="2"/>
  <c r="I1801" i="2"/>
  <c r="T1800" i="2"/>
  <c r="S1800" i="2"/>
  <c r="R1800" i="2"/>
  <c r="Q1800" i="2"/>
  <c r="P1800" i="2"/>
  <c r="O1800" i="2"/>
  <c r="N1800" i="2"/>
  <c r="M1800" i="2"/>
  <c r="L1800" i="2"/>
  <c r="K1800" i="2"/>
  <c r="J1800" i="2"/>
  <c r="I1800" i="2"/>
  <c r="T1799" i="2"/>
  <c r="S1799" i="2"/>
  <c r="R1799" i="2"/>
  <c r="Q1799" i="2"/>
  <c r="P1799" i="2"/>
  <c r="O1799" i="2"/>
  <c r="N1799" i="2"/>
  <c r="M1799" i="2"/>
  <c r="L1799" i="2"/>
  <c r="K1799" i="2"/>
  <c r="J1799" i="2"/>
  <c r="I1799" i="2"/>
  <c r="T1798" i="2"/>
  <c r="S1798" i="2"/>
  <c r="R1798" i="2"/>
  <c r="Q1798" i="2"/>
  <c r="P1798" i="2"/>
  <c r="O1798" i="2"/>
  <c r="N1798" i="2"/>
  <c r="M1798" i="2"/>
  <c r="L1798" i="2"/>
  <c r="K1798" i="2"/>
  <c r="J1798" i="2"/>
  <c r="I1798" i="2"/>
  <c r="T1797" i="2"/>
  <c r="S1797" i="2"/>
  <c r="R1797" i="2"/>
  <c r="Q1797" i="2"/>
  <c r="P1797" i="2"/>
  <c r="O1797" i="2"/>
  <c r="N1797" i="2"/>
  <c r="M1797" i="2"/>
  <c r="L1797" i="2"/>
  <c r="K1797" i="2"/>
  <c r="J1797" i="2"/>
  <c r="I1797" i="2"/>
  <c r="T1796" i="2"/>
  <c r="S1796" i="2"/>
  <c r="R1796" i="2"/>
  <c r="Q1796" i="2"/>
  <c r="P1796" i="2"/>
  <c r="O1796" i="2"/>
  <c r="N1796" i="2"/>
  <c r="M1796" i="2"/>
  <c r="L1796" i="2"/>
  <c r="K1796" i="2"/>
  <c r="J1796" i="2"/>
  <c r="I1796" i="2"/>
  <c r="T1795" i="2"/>
  <c r="S1795" i="2"/>
  <c r="R1795" i="2"/>
  <c r="Q1795" i="2"/>
  <c r="P1795" i="2"/>
  <c r="O1795" i="2"/>
  <c r="N1795" i="2"/>
  <c r="M1795" i="2"/>
  <c r="L1795" i="2"/>
  <c r="K1795" i="2"/>
  <c r="J1795" i="2"/>
  <c r="I1795" i="2"/>
  <c r="T1794" i="2"/>
  <c r="S1794" i="2"/>
  <c r="R1794" i="2"/>
  <c r="Q1794" i="2"/>
  <c r="P1794" i="2"/>
  <c r="O1794" i="2"/>
  <c r="N1794" i="2"/>
  <c r="M1794" i="2"/>
  <c r="L1794" i="2"/>
  <c r="K1794" i="2"/>
  <c r="J1794" i="2"/>
  <c r="I1794" i="2"/>
  <c r="T1793" i="2"/>
  <c r="S1793" i="2"/>
  <c r="R1793" i="2"/>
  <c r="Q1793" i="2"/>
  <c r="P1793" i="2"/>
  <c r="O1793" i="2"/>
  <c r="N1793" i="2"/>
  <c r="M1793" i="2"/>
  <c r="L1793" i="2"/>
  <c r="K1793" i="2"/>
  <c r="J1793" i="2"/>
  <c r="I1793" i="2"/>
  <c r="T1792" i="2"/>
  <c r="S1792" i="2"/>
  <c r="R1792" i="2"/>
  <c r="Q1792" i="2"/>
  <c r="P1792" i="2"/>
  <c r="O1792" i="2"/>
  <c r="N1792" i="2"/>
  <c r="M1792" i="2"/>
  <c r="L1792" i="2"/>
  <c r="K1792" i="2"/>
  <c r="J1792" i="2"/>
  <c r="I1792" i="2"/>
  <c r="T1791" i="2"/>
  <c r="S1791" i="2"/>
  <c r="R1791" i="2"/>
  <c r="Q1791" i="2"/>
  <c r="P1791" i="2"/>
  <c r="O1791" i="2"/>
  <c r="N1791" i="2"/>
  <c r="M1791" i="2"/>
  <c r="L1791" i="2"/>
  <c r="K1791" i="2"/>
  <c r="J1791" i="2"/>
  <c r="I1791" i="2"/>
  <c r="T1790" i="2"/>
  <c r="S1790" i="2"/>
  <c r="R1790" i="2"/>
  <c r="Q1790" i="2"/>
  <c r="P1790" i="2"/>
  <c r="O1790" i="2"/>
  <c r="N1790" i="2"/>
  <c r="M1790" i="2"/>
  <c r="L1790" i="2"/>
  <c r="K1790" i="2"/>
  <c r="J1790" i="2"/>
  <c r="I1790" i="2"/>
  <c r="T1789" i="2"/>
  <c r="S1789" i="2"/>
  <c r="R1789" i="2"/>
  <c r="Q1789" i="2"/>
  <c r="P1789" i="2"/>
  <c r="O1789" i="2"/>
  <c r="N1789" i="2"/>
  <c r="M1789" i="2"/>
  <c r="L1789" i="2"/>
  <c r="K1789" i="2"/>
  <c r="J1789" i="2"/>
  <c r="I1789" i="2"/>
  <c r="T1788" i="2"/>
  <c r="S1788" i="2"/>
  <c r="R1788" i="2"/>
  <c r="Q1788" i="2"/>
  <c r="P1788" i="2"/>
  <c r="O1788" i="2"/>
  <c r="N1788" i="2"/>
  <c r="M1788" i="2"/>
  <c r="L1788" i="2"/>
  <c r="K1788" i="2"/>
  <c r="J1788" i="2"/>
  <c r="I1788" i="2"/>
  <c r="T1787" i="2"/>
  <c r="S1787" i="2"/>
  <c r="R1787" i="2"/>
  <c r="Q1787" i="2"/>
  <c r="P1787" i="2"/>
  <c r="O1787" i="2"/>
  <c r="N1787" i="2"/>
  <c r="M1787" i="2"/>
  <c r="L1787" i="2"/>
  <c r="K1787" i="2"/>
  <c r="J1787" i="2"/>
  <c r="I1787" i="2"/>
  <c r="T1786" i="2"/>
  <c r="S1786" i="2"/>
  <c r="R1786" i="2"/>
  <c r="Q1786" i="2"/>
  <c r="P1786" i="2"/>
  <c r="O1786" i="2"/>
  <c r="N1786" i="2"/>
  <c r="M1786" i="2"/>
  <c r="L1786" i="2"/>
  <c r="K1786" i="2"/>
  <c r="J1786" i="2"/>
  <c r="I1786" i="2"/>
  <c r="T1785" i="2"/>
  <c r="S1785" i="2"/>
  <c r="R1785" i="2"/>
  <c r="Q1785" i="2"/>
  <c r="P1785" i="2"/>
  <c r="O1785" i="2"/>
  <c r="N1785" i="2"/>
  <c r="M1785" i="2"/>
  <c r="L1785" i="2"/>
  <c r="K1785" i="2"/>
  <c r="J1785" i="2"/>
  <c r="I1785" i="2"/>
  <c r="T1784" i="2"/>
  <c r="S1784" i="2"/>
  <c r="R1784" i="2"/>
  <c r="Q1784" i="2"/>
  <c r="P1784" i="2"/>
  <c r="O1784" i="2"/>
  <c r="N1784" i="2"/>
  <c r="M1784" i="2"/>
  <c r="L1784" i="2"/>
  <c r="K1784" i="2"/>
  <c r="J1784" i="2"/>
  <c r="I1784" i="2"/>
  <c r="T1783" i="2"/>
  <c r="S1783" i="2"/>
  <c r="R1783" i="2"/>
  <c r="Q1783" i="2"/>
  <c r="P1783" i="2"/>
  <c r="O1783" i="2"/>
  <c r="N1783" i="2"/>
  <c r="M1783" i="2"/>
  <c r="L1783" i="2"/>
  <c r="K1783" i="2"/>
  <c r="J1783" i="2"/>
  <c r="I1783" i="2"/>
  <c r="T1782" i="2"/>
  <c r="S1782" i="2"/>
  <c r="R1782" i="2"/>
  <c r="Q1782" i="2"/>
  <c r="P1782" i="2"/>
  <c r="O1782" i="2"/>
  <c r="N1782" i="2"/>
  <c r="M1782" i="2"/>
  <c r="L1782" i="2"/>
  <c r="K1782" i="2"/>
  <c r="J1782" i="2"/>
  <c r="I1782" i="2"/>
  <c r="T1781" i="2"/>
  <c r="S1781" i="2"/>
  <c r="R1781" i="2"/>
  <c r="Q1781" i="2"/>
  <c r="P1781" i="2"/>
  <c r="O1781" i="2"/>
  <c r="N1781" i="2"/>
  <c r="M1781" i="2"/>
  <c r="L1781" i="2"/>
  <c r="K1781" i="2"/>
  <c r="J1781" i="2"/>
  <c r="I1781" i="2"/>
  <c r="T1780" i="2"/>
  <c r="S1780" i="2"/>
  <c r="R1780" i="2"/>
  <c r="Q1780" i="2"/>
  <c r="P1780" i="2"/>
  <c r="O1780" i="2"/>
  <c r="N1780" i="2"/>
  <c r="M1780" i="2"/>
  <c r="L1780" i="2"/>
  <c r="K1780" i="2"/>
  <c r="J1780" i="2"/>
  <c r="I1780" i="2"/>
  <c r="T1779" i="2"/>
  <c r="S1779" i="2"/>
  <c r="R1779" i="2"/>
  <c r="Q1779" i="2"/>
  <c r="P1779" i="2"/>
  <c r="O1779" i="2"/>
  <c r="N1779" i="2"/>
  <c r="M1779" i="2"/>
  <c r="L1779" i="2"/>
  <c r="K1779" i="2"/>
  <c r="J1779" i="2"/>
  <c r="I1779" i="2"/>
  <c r="T1778" i="2"/>
  <c r="S1778" i="2"/>
  <c r="R1778" i="2"/>
  <c r="Q1778" i="2"/>
  <c r="P1778" i="2"/>
  <c r="O1778" i="2"/>
  <c r="N1778" i="2"/>
  <c r="M1778" i="2"/>
  <c r="L1778" i="2"/>
  <c r="K1778" i="2"/>
  <c r="J1778" i="2"/>
  <c r="I1778" i="2"/>
  <c r="T1777" i="2"/>
  <c r="S1777" i="2"/>
  <c r="R1777" i="2"/>
  <c r="Q1777" i="2"/>
  <c r="P1777" i="2"/>
  <c r="O1777" i="2"/>
  <c r="N1777" i="2"/>
  <c r="M1777" i="2"/>
  <c r="L1777" i="2"/>
  <c r="K1777" i="2"/>
  <c r="J1777" i="2"/>
  <c r="I1777" i="2"/>
  <c r="T1776" i="2"/>
  <c r="S1776" i="2"/>
  <c r="R1776" i="2"/>
  <c r="Q1776" i="2"/>
  <c r="P1776" i="2"/>
  <c r="O1776" i="2"/>
  <c r="N1776" i="2"/>
  <c r="M1776" i="2"/>
  <c r="L1776" i="2"/>
  <c r="K1776" i="2"/>
  <c r="J1776" i="2"/>
  <c r="I1776" i="2"/>
  <c r="T1775" i="2"/>
  <c r="S1775" i="2"/>
  <c r="R1775" i="2"/>
  <c r="Q1775" i="2"/>
  <c r="P1775" i="2"/>
  <c r="O1775" i="2"/>
  <c r="N1775" i="2"/>
  <c r="M1775" i="2"/>
  <c r="L1775" i="2"/>
  <c r="K1775" i="2"/>
  <c r="J1775" i="2"/>
  <c r="I1775" i="2"/>
  <c r="T1774" i="2"/>
  <c r="S1774" i="2"/>
  <c r="R1774" i="2"/>
  <c r="Q1774" i="2"/>
  <c r="P1774" i="2"/>
  <c r="O1774" i="2"/>
  <c r="N1774" i="2"/>
  <c r="M1774" i="2"/>
  <c r="L1774" i="2"/>
  <c r="K1774" i="2"/>
  <c r="J1774" i="2"/>
  <c r="I1774" i="2"/>
  <c r="T1773" i="2"/>
  <c r="S1773" i="2"/>
  <c r="R1773" i="2"/>
  <c r="Q1773" i="2"/>
  <c r="P1773" i="2"/>
  <c r="O1773" i="2"/>
  <c r="N1773" i="2"/>
  <c r="M1773" i="2"/>
  <c r="L1773" i="2"/>
  <c r="K1773" i="2"/>
  <c r="J1773" i="2"/>
  <c r="I1773" i="2"/>
  <c r="T1772" i="2"/>
  <c r="S1772" i="2"/>
  <c r="R1772" i="2"/>
  <c r="Q1772" i="2"/>
  <c r="P1772" i="2"/>
  <c r="O1772" i="2"/>
  <c r="N1772" i="2"/>
  <c r="M1772" i="2"/>
  <c r="L1772" i="2"/>
  <c r="K1772" i="2"/>
  <c r="J1772" i="2"/>
  <c r="I1772" i="2"/>
  <c r="T1771" i="2"/>
  <c r="S1771" i="2"/>
  <c r="R1771" i="2"/>
  <c r="Q1771" i="2"/>
  <c r="P1771" i="2"/>
  <c r="O1771" i="2"/>
  <c r="N1771" i="2"/>
  <c r="M1771" i="2"/>
  <c r="L1771" i="2"/>
  <c r="K1771" i="2"/>
  <c r="J1771" i="2"/>
  <c r="I1771" i="2"/>
  <c r="T1770" i="2"/>
  <c r="S1770" i="2"/>
  <c r="R1770" i="2"/>
  <c r="Q1770" i="2"/>
  <c r="P1770" i="2"/>
  <c r="O1770" i="2"/>
  <c r="N1770" i="2"/>
  <c r="M1770" i="2"/>
  <c r="L1770" i="2"/>
  <c r="K1770" i="2"/>
  <c r="J1770" i="2"/>
  <c r="I1770" i="2"/>
  <c r="T1769" i="2"/>
  <c r="S1769" i="2"/>
  <c r="R1769" i="2"/>
  <c r="Q1769" i="2"/>
  <c r="P1769" i="2"/>
  <c r="O1769" i="2"/>
  <c r="N1769" i="2"/>
  <c r="M1769" i="2"/>
  <c r="L1769" i="2"/>
  <c r="K1769" i="2"/>
  <c r="J1769" i="2"/>
  <c r="I1769" i="2"/>
  <c r="T1768" i="2"/>
  <c r="S1768" i="2"/>
  <c r="R1768" i="2"/>
  <c r="Q1768" i="2"/>
  <c r="P1768" i="2"/>
  <c r="O1768" i="2"/>
  <c r="N1768" i="2"/>
  <c r="M1768" i="2"/>
  <c r="L1768" i="2"/>
  <c r="K1768" i="2"/>
  <c r="J1768" i="2"/>
  <c r="I1768" i="2"/>
  <c r="T1767" i="2"/>
  <c r="S1767" i="2"/>
  <c r="R1767" i="2"/>
  <c r="Q1767" i="2"/>
  <c r="P1767" i="2"/>
  <c r="O1767" i="2"/>
  <c r="N1767" i="2"/>
  <c r="M1767" i="2"/>
  <c r="L1767" i="2"/>
  <c r="K1767" i="2"/>
  <c r="J1767" i="2"/>
  <c r="I1767" i="2"/>
  <c r="T1766" i="2"/>
  <c r="S1766" i="2"/>
  <c r="R1766" i="2"/>
  <c r="Q1766" i="2"/>
  <c r="P1766" i="2"/>
  <c r="O1766" i="2"/>
  <c r="N1766" i="2"/>
  <c r="M1766" i="2"/>
  <c r="L1766" i="2"/>
  <c r="K1766" i="2"/>
  <c r="J1766" i="2"/>
  <c r="I1766" i="2"/>
  <c r="T1765" i="2"/>
  <c r="S1765" i="2"/>
  <c r="R1765" i="2"/>
  <c r="Q1765" i="2"/>
  <c r="P1765" i="2"/>
  <c r="O1765" i="2"/>
  <c r="N1765" i="2"/>
  <c r="M1765" i="2"/>
  <c r="L1765" i="2"/>
  <c r="K1765" i="2"/>
  <c r="J1765" i="2"/>
  <c r="I1765" i="2"/>
  <c r="T1764" i="2"/>
  <c r="S1764" i="2"/>
  <c r="R1764" i="2"/>
  <c r="Q1764" i="2"/>
  <c r="P1764" i="2"/>
  <c r="O1764" i="2"/>
  <c r="N1764" i="2"/>
  <c r="M1764" i="2"/>
  <c r="L1764" i="2"/>
  <c r="K1764" i="2"/>
  <c r="J1764" i="2"/>
  <c r="I1764" i="2"/>
  <c r="T1763" i="2"/>
  <c r="S1763" i="2"/>
  <c r="R1763" i="2"/>
  <c r="Q1763" i="2"/>
  <c r="P1763" i="2"/>
  <c r="O1763" i="2"/>
  <c r="N1763" i="2"/>
  <c r="M1763" i="2"/>
  <c r="L1763" i="2"/>
  <c r="K1763" i="2"/>
  <c r="J1763" i="2"/>
  <c r="I1763" i="2"/>
  <c r="T1762" i="2"/>
  <c r="S1762" i="2"/>
  <c r="R1762" i="2"/>
  <c r="Q1762" i="2"/>
  <c r="P1762" i="2"/>
  <c r="O1762" i="2"/>
  <c r="N1762" i="2"/>
  <c r="M1762" i="2"/>
  <c r="L1762" i="2"/>
  <c r="K1762" i="2"/>
  <c r="J1762" i="2"/>
  <c r="I1762" i="2"/>
  <c r="T1761" i="2"/>
  <c r="S1761" i="2"/>
  <c r="R1761" i="2"/>
  <c r="Q1761" i="2"/>
  <c r="P1761" i="2"/>
  <c r="O1761" i="2"/>
  <c r="N1761" i="2"/>
  <c r="M1761" i="2"/>
  <c r="L1761" i="2"/>
  <c r="K1761" i="2"/>
  <c r="J1761" i="2"/>
  <c r="I1761" i="2"/>
  <c r="T1760" i="2"/>
  <c r="S1760" i="2"/>
  <c r="R1760" i="2"/>
  <c r="Q1760" i="2"/>
  <c r="P1760" i="2"/>
  <c r="O1760" i="2"/>
  <c r="N1760" i="2"/>
  <c r="M1760" i="2"/>
  <c r="L1760" i="2"/>
  <c r="K1760" i="2"/>
  <c r="J1760" i="2"/>
  <c r="I1760" i="2"/>
  <c r="T1759" i="2"/>
  <c r="S1759" i="2"/>
  <c r="R1759" i="2"/>
  <c r="Q1759" i="2"/>
  <c r="P1759" i="2"/>
  <c r="O1759" i="2"/>
  <c r="N1759" i="2"/>
  <c r="M1759" i="2"/>
  <c r="L1759" i="2"/>
  <c r="K1759" i="2"/>
  <c r="J1759" i="2"/>
  <c r="I1759" i="2"/>
  <c r="T1758" i="2"/>
  <c r="S1758" i="2"/>
  <c r="R1758" i="2"/>
  <c r="Q1758" i="2"/>
  <c r="P1758" i="2"/>
  <c r="O1758" i="2"/>
  <c r="N1758" i="2"/>
  <c r="M1758" i="2"/>
  <c r="L1758" i="2"/>
  <c r="K1758" i="2"/>
  <c r="J1758" i="2"/>
  <c r="I1758" i="2"/>
  <c r="T1757" i="2"/>
  <c r="S1757" i="2"/>
  <c r="R1757" i="2"/>
  <c r="Q1757" i="2"/>
  <c r="P1757" i="2"/>
  <c r="O1757" i="2"/>
  <c r="N1757" i="2"/>
  <c r="M1757" i="2"/>
  <c r="L1757" i="2"/>
  <c r="K1757" i="2"/>
  <c r="J1757" i="2"/>
  <c r="I1757" i="2"/>
  <c r="T1756" i="2"/>
  <c r="S1756" i="2"/>
  <c r="R1756" i="2"/>
  <c r="Q1756" i="2"/>
  <c r="P1756" i="2"/>
  <c r="O1756" i="2"/>
  <c r="N1756" i="2"/>
  <c r="M1756" i="2"/>
  <c r="L1756" i="2"/>
  <c r="K1756" i="2"/>
  <c r="J1756" i="2"/>
  <c r="I1756" i="2"/>
  <c r="T1755" i="2"/>
  <c r="S1755" i="2"/>
  <c r="R1755" i="2"/>
  <c r="Q1755" i="2"/>
  <c r="P1755" i="2"/>
  <c r="O1755" i="2"/>
  <c r="N1755" i="2"/>
  <c r="M1755" i="2"/>
  <c r="L1755" i="2"/>
  <c r="K1755" i="2"/>
  <c r="J1755" i="2"/>
  <c r="I1755" i="2"/>
  <c r="T1754" i="2"/>
  <c r="S1754" i="2"/>
  <c r="R1754" i="2"/>
  <c r="Q1754" i="2"/>
  <c r="P1754" i="2"/>
  <c r="O1754" i="2"/>
  <c r="N1754" i="2"/>
  <c r="M1754" i="2"/>
  <c r="L1754" i="2"/>
  <c r="K1754" i="2"/>
  <c r="J1754" i="2"/>
  <c r="I1754" i="2"/>
  <c r="T1753" i="2"/>
  <c r="S1753" i="2"/>
  <c r="R1753" i="2"/>
  <c r="Q1753" i="2"/>
  <c r="P1753" i="2"/>
  <c r="O1753" i="2"/>
  <c r="N1753" i="2"/>
  <c r="M1753" i="2"/>
  <c r="L1753" i="2"/>
  <c r="K1753" i="2"/>
  <c r="J1753" i="2"/>
  <c r="I1753" i="2"/>
  <c r="T1752" i="2"/>
  <c r="S1752" i="2"/>
  <c r="R1752" i="2"/>
  <c r="Q1752" i="2"/>
  <c r="P1752" i="2"/>
  <c r="O1752" i="2"/>
  <c r="N1752" i="2"/>
  <c r="M1752" i="2"/>
  <c r="L1752" i="2"/>
  <c r="K1752" i="2"/>
  <c r="J1752" i="2"/>
  <c r="I1752" i="2"/>
  <c r="T1751" i="2"/>
  <c r="S1751" i="2"/>
  <c r="R1751" i="2"/>
  <c r="Q1751" i="2"/>
  <c r="P1751" i="2"/>
  <c r="O1751" i="2"/>
  <c r="N1751" i="2"/>
  <c r="M1751" i="2"/>
  <c r="L1751" i="2"/>
  <c r="K1751" i="2"/>
  <c r="J1751" i="2"/>
  <c r="I1751" i="2"/>
  <c r="T1750" i="2"/>
  <c r="S1750" i="2"/>
  <c r="R1750" i="2"/>
  <c r="Q1750" i="2"/>
  <c r="P1750" i="2"/>
  <c r="O1750" i="2"/>
  <c r="N1750" i="2"/>
  <c r="M1750" i="2"/>
  <c r="L1750" i="2"/>
  <c r="K1750" i="2"/>
  <c r="J1750" i="2"/>
  <c r="I1750" i="2"/>
  <c r="T1749" i="2"/>
  <c r="S1749" i="2"/>
  <c r="R1749" i="2"/>
  <c r="Q1749" i="2"/>
  <c r="P1749" i="2"/>
  <c r="O1749" i="2"/>
  <c r="N1749" i="2"/>
  <c r="M1749" i="2"/>
  <c r="L1749" i="2"/>
  <c r="K1749" i="2"/>
  <c r="J1749" i="2"/>
  <c r="I1749" i="2"/>
  <c r="T1748" i="2"/>
  <c r="S1748" i="2"/>
  <c r="R1748" i="2"/>
  <c r="Q1748" i="2"/>
  <c r="P1748" i="2"/>
  <c r="O1748" i="2"/>
  <c r="N1748" i="2"/>
  <c r="M1748" i="2"/>
  <c r="L1748" i="2"/>
  <c r="K1748" i="2"/>
  <c r="J1748" i="2"/>
  <c r="I1748" i="2"/>
  <c r="T1747" i="2"/>
  <c r="S1747" i="2"/>
  <c r="R1747" i="2"/>
  <c r="Q1747" i="2"/>
  <c r="P1747" i="2"/>
  <c r="O1747" i="2"/>
  <c r="N1747" i="2"/>
  <c r="M1747" i="2"/>
  <c r="L1747" i="2"/>
  <c r="K1747" i="2"/>
  <c r="J1747" i="2"/>
  <c r="I1747" i="2"/>
  <c r="T1746" i="2"/>
  <c r="S1746" i="2"/>
  <c r="R1746" i="2"/>
  <c r="Q1746" i="2"/>
  <c r="P1746" i="2"/>
  <c r="O1746" i="2"/>
  <c r="N1746" i="2"/>
  <c r="M1746" i="2"/>
  <c r="L1746" i="2"/>
  <c r="K1746" i="2"/>
  <c r="J1746" i="2"/>
  <c r="I1746" i="2"/>
  <c r="T1745" i="2"/>
  <c r="S1745" i="2"/>
  <c r="R1745" i="2"/>
  <c r="Q1745" i="2"/>
  <c r="P1745" i="2"/>
  <c r="O1745" i="2"/>
  <c r="N1745" i="2"/>
  <c r="M1745" i="2"/>
  <c r="L1745" i="2"/>
  <c r="K1745" i="2"/>
  <c r="J1745" i="2"/>
  <c r="I1745" i="2"/>
  <c r="T1744" i="2"/>
  <c r="S1744" i="2"/>
  <c r="R1744" i="2"/>
  <c r="Q1744" i="2"/>
  <c r="P1744" i="2"/>
  <c r="O1744" i="2"/>
  <c r="N1744" i="2"/>
  <c r="M1744" i="2"/>
  <c r="L1744" i="2"/>
  <c r="K1744" i="2"/>
  <c r="J1744" i="2"/>
  <c r="I1744" i="2"/>
  <c r="T1743" i="2"/>
  <c r="S1743" i="2"/>
  <c r="R1743" i="2"/>
  <c r="Q1743" i="2"/>
  <c r="P1743" i="2"/>
  <c r="O1743" i="2"/>
  <c r="N1743" i="2"/>
  <c r="M1743" i="2"/>
  <c r="L1743" i="2"/>
  <c r="K1743" i="2"/>
  <c r="J1743" i="2"/>
  <c r="I1743" i="2"/>
  <c r="T1742" i="2"/>
  <c r="S1742" i="2"/>
  <c r="R1742" i="2"/>
  <c r="Q1742" i="2"/>
  <c r="P1742" i="2"/>
  <c r="O1742" i="2"/>
  <c r="N1742" i="2"/>
  <c r="M1742" i="2"/>
  <c r="L1742" i="2"/>
  <c r="K1742" i="2"/>
  <c r="J1742" i="2"/>
  <c r="I1742" i="2"/>
  <c r="T1741" i="2"/>
  <c r="S1741" i="2"/>
  <c r="R1741" i="2"/>
  <c r="Q1741" i="2"/>
  <c r="P1741" i="2"/>
  <c r="O1741" i="2"/>
  <c r="N1741" i="2"/>
  <c r="M1741" i="2"/>
  <c r="L1741" i="2"/>
  <c r="K1741" i="2"/>
  <c r="J1741" i="2"/>
  <c r="I1741" i="2"/>
  <c r="T1740" i="2"/>
  <c r="S1740" i="2"/>
  <c r="R1740" i="2"/>
  <c r="Q1740" i="2"/>
  <c r="P1740" i="2"/>
  <c r="O1740" i="2"/>
  <c r="N1740" i="2"/>
  <c r="M1740" i="2"/>
  <c r="L1740" i="2"/>
  <c r="K1740" i="2"/>
  <c r="J1740" i="2"/>
  <c r="I1740" i="2"/>
  <c r="T1739" i="2"/>
  <c r="S1739" i="2"/>
  <c r="R1739" i="2"/>
  <c r="Q1739" i="2"/>
  <c r="P1739" i="2"/>
  <c r="O1739" i="2"/>
  <c r="N1739" i="2"/>
  <c r="M1739" i="2"/>
  <c r="L1739" i="2"/>
  <c r="K1739" i="2"/>
  <c r="J1739" i="2"/>
  <c r="I1739" i="2"/>
  <c r="T1738" i="2"/>
  <c r="S1738" i="2"/>
  <c r="R1738" i="2"/>
  <c r="Q1738" i="2"/>
  <c r="P1738" i="2"/>
  <c r="O1738" i="2"/>
  <c r="N1738" i="2"/>
  <c r="M1738" i="2"/>
  <c r="L1738" i="2"/>
  <c r="K1738" i="2"/>
  <c r="J1738" i="2"/>
  <c r="I1738" i="2"/>
  <c r="T1737" i="2"/>
  <c r="S1737" i="2"/>
  <c r="R1737" i="2"/>
  <c r="Q1737" i="2"/>
  <c r="P1737" i="2"/>
  <c r="O1737" i="2"/>
  <c r="N1737" i="2"/>
  <c r="M1737" i="2"/>
  <c r="L1737" i="2"/>
  <c r="K1737" i="2"/>
  <c r="J1737" i="2"/>
  <c r="I1737" i="2"/>
  <c r="T1736" i="2"/>
  <c r="S1736" i="2"/>
  <c r="R1736" i="2"/>
  <c r="Q1736" i="2"/>
  <c r="P1736" i="2"/>
  <c r="O1736" i="2"/>
  <c r="N1736" i="2"/>
  <c r="M1736" i="2"/>
  <c r="L1736" i="2"/>
  <c r="K1736" i="2"/>
  <c r="J1736" i="2"/>
  <c r="I1736" i="2"/>
  <c r="T1735" i="2"/>
  <c r="S1735" i="2"/>
  <c r="R1735" i="2"/>
  <c r="Q1735" i="2"/>
  <c r="P1735" i="2"/>
  <c r="O1735" i="2"/>
  <c r="N1735" i="2"/>
  <c r="M1735" i="2"/>
  <c r="L1735" i="2"/>
  <c r="K1735" i="2"/>
  <c r="J1735" i="2"/>
  <c r="I1735" i="2"/>
  <c r="T1734" i="2"/>
  <c r="S1734" i="2"/>
  <c r="R1734" i="2"/>
  <c r="Q1734" i="2"/>
  <c r="P1734" i="2"/>
  <c r="O1734" i="2"/>
  <c r="N1734" i="2"/>
  <c r="M1734" i="2"/>
  <c r="L1734" i="2"/>
  <c r="K1734" i="2"/>
  <c r="J1734" i="2"/>
  <c r="I1734" i="2"/>
  <c r="T1733" i="2"/>
  <c r="S1733" i="2"/>
  <c r="R1733" i="2"/>
  <c r="Q1733" i="2"/>
  <c r="P1733" i="2"/>
  <c r="O1733" i="2"/>
  <c r="N1733" i="2"/>
  <c r="M1733" i="2"/>
  <c r="L1733" i="2"/>
  <c r="K1733" i="2"/>
  <c r="J1733" i="2"/>
  <c r="I1733" i="2"/>
  <c r="T1732" i="2"/>
  <c r="S1732" i="2"/>
  <c r="R1732" i="2"/>
  <c r="Q1732" i="2"/>
  <c r="P1732" i="2"/>
  <c r="O1732" i="2"/>
  <c r="N1732" i="2"/>
  <c r="M1732" i="2"/>
  <c r="L1732" i="2"/>
  <c r="K1732" i="2"/>
  <c r="J1732" i="2"/>
  <c r="I1732" i="2"/>
  <c r="T1731" i="2"/>
  <c r="S1731" i="2"/>
  <c r="R1731" i="2"/>
  <c r="Q1731" i="2"/>
  <c r="P1731" i="2"/>
  <c r="O1731" i="2"/>
  <c r="N1731" i="2"/>
  <c r="M1731" i="2"/>
  <c r="L1731" i="2"/>
  <c r="K1731" i="2"/>
  <c r="J1731" i="2"/>
  <c r="I1731" i="2"/>
  <c r="T1730" i="2"/>
  <c r="S1730" i="2"/>
  <c r="R1730" i="2"/>
  <c r="Q1730" i="2"/>
  <c r="P1730" i="2"/>
  <c r="O1730" i="2"/>
  <c r="N1730" i="2"/>
  <c r="M1730" i="2"/>
  <c r="L1730" i="2"/>
  <c r="K1730" i="2"/>
  <c r="J1730" i="2"/>
  <c r="I1730" i="2"/>
  <c r="T1729" i="2"/>
  <c r="S1729" i="2"/>
  <c r="R1729" i="2"/>
  <c r="Q1729" i="2"/>
  <c r="P1729" i="2"/>
  <c r="O1729" i="2"/>
  <c r="N1729" i="2"/>
  <c r="M1729" i="2"/>
  <c r="L1729" i="2"/>
  <c r="K1729" i="2"/>
  <c r="J1729" i="2"/>
  <c r="I1729" i="2"/>
  <c r="T1728" i="2"/>
  <c r="S1728" i="2"/>
  <c r="R1728" i="2"/>
  <c r="Q1728" i="2"/>
  <c r="P1728" i="2"/>
  <c r="O1728" i="2"/>
  <c r="N1728" i="2"/>
  <c r="M1728" i="2"/>
  <c r="L1728" i="2"/>
  <c r="K1728" i="2"/>
  <c r="J1728" i="2"/>
  <c r="I1728" i="2"/>
  <c r="T1727" i="2"/>
  <c r="S1727" i="2"/>
  <c r="R1727" i="2"/>
  <c r="Q1727" i="2"/>
  <c r="P1727" i="2"/>
  <c r="O1727" i="2"/>
  <c r="N1727" i="2"/>
  <c r="M1727" i="2"/>
  <c r="L1727" i="2"/>
  <c r="K1727" i="2"/>
  <c r="J1727" i="2"/>
  <c r="I1727" i="2"/>
  <c r="T1726" i="2"/>
  <c r="S1726" i="2"/>
  <c r="R1726" i="2"/>
  <c r="Q1726" i="2"/>
  <c r="P1726" i="2"/>
  <c r="O1726" i="2"/>
  <c r="N1726" i="2"/>
  <c r="M1726" i="2"/>
  <c r="L1726" i="2"/>
  <c r="K1726" i="2"/>
  <c r="J1726" i="2"/>
  <c r="I1726" i="2"/>
  <c r="T1725" i="2"/>
  <c r="S1725" i="2"/>
  <c r="R1725" i="2"/>
  <c r="Q1725" i="2"/>
  <c r="P1725" i="2"/>
  <c r="O1725" i="2"/>
  <c r="N1725" i="2"/>
  <c r="M1725" i="2"/>
  <c r="L1725" i="2"/>
  <c r="K1725" i="2"/>
  <c r="J1725" i="2"/>
  <c r="I1725" i="2"/>
  <c r="T1724" i="2"/>
  <c r="S1724" i="2"/>
  <c r="R1724" i="2"/>
  <c r="Q1724" i="2"/>
  <c r="P1724" i="2"/>
  <c r="O1724" i="2"/>
  <c r="N1724" i="2"/>
  <c r="M1724" i="2"/>
  <c r="L1724" i="2"/>
  <c r="K1724" i="2"/>
  <c r="J1724" i="2"/>
  <c r="I1724" i="2"/>
  <c r="T1723" i="2"/>
  <c r="S1723" i="2"/>
  <c r="R1723" i="2"/>
  <c r="Q1723" i="2"/>
  <c r="P1723" i="2"/>
  <c r="O1723" i="2"/>
  <c r="N1723" i="2"/>
  <c r="M1723" i="2"/>
  <c r="L1723" i="2"/>
  <c r="K1723" i="2"/>
  <c r="J1723" i="2"/>
  <c r="I1723" i="2"/>
  <c r="T1722" i="2"/>
  <c r="S1722" i="2"/>
  <c r="R1722" i="2"/>
  <c r="Q1722" i="2"/>
  <c r="P1722" i="2"/>
  <c r="O1722" i="2"/>
  <c r="N1722" i="2"/>
  <c r="M1722" i="2"/>
  <c r="L1722" i="2"/>
  <c r="K1722" i="2"/>
  <c r="J1722" i="2"/>
  <c r="I1722" i="2"/>
  <c r="T1721" i="2"/>
  <c r="S1721" i="2"/>
  <c r="R1721" i="2"/>
  <c r="Q1721" i="2"/>
  <c r="P1721" i="2"/>
  <c r="O1721" i="2"/>
  <c r="N1721" i="2"/>
  <c r="M1721" i="2"/>
  <c r="L1721" i="2"/>
  <c r="K1721" i="2"/>
  <c r="J1721" i="2"/>
  <c r="I1721" i="2"/>
  <c r="T1720" i="2"/>
  <c r="S1720" i="2"/>
  <c r="R1720" i="2"/>
  <c r="Q1720" i="2"/>
  <c r="P1720" i="2"/>
  <c r="O1720" i="2"/>
  <c r="N1720" i="2"/>
  <c r="M1720" i="2"/>
  <c r="L1720" i="2"/>
  <c r="K1720" i="2"/>
  <c r="J1720" i="2"/>
  <c r="I1720" i="2"/>
  <c r="T1719" i="2"/>
  <c r="S1719" i="2"/>
  <c r="R1719" i="2"/>
  <c r="Q1719" i="2"/>
  <c r="P1719" i="2"/>
  <c r="O1719" i="2"/>
  <c r="N1719" i="2"/>
  <c r="M1719" i="2"/>
  <c r="L1719" i="2"/>
  <c r="K1719" i="2"/>
  <c r="J1719" i="2"/>
  <c r="I1719" i="2"/>
  <c r="T1718" i="2"/>
  <c r="S1718" i="2"/>
  <c r="R1718" i="2"/>
  <c r="Q1718" i="2"/>
  <c r="P1718" i="2"/>
  <c r="O1718" i="2"/>
  <c r="N1718" i="2"/>
  <c r="M1718" i="2"/>
  <c r="L1718" i="2"/>
  <c r="K1718" i="2"/>
  <c r="J1718" i="2"/>
  <c r="I1718" i="2"/>
  <c r="T1717" i="2"/>
  <c r="S1717" i="2"/>
  <c r="R1717" i="2"/>
  <c r="Q1717" i="2"/>
  <c r="P1717" i="2"/>
  <c r="O1717" i="2"/>
  <c r="N1717" i="2"/>
  <c r="M1717" i="2"/>
  <c r="L1717" i="2"/>
  <c r="K1717" i="2"/>
  <c r="J1717" i="2"/>
  <c r="I1717" i="2"/>
  <c r="T1716" i="2"/>
  <c r="S1716" i="2"/>
  <c r="R1716" i="2"/>
  <c r="Q1716" i="2"/>
  <c r="P1716" i="2"/>
  <c r="O1716" i="2"/>
  <c r="N1716" i="2"/>
  <c r="M1716" i="2"/>
  <c r="L1716" i="2"/>
  <c r="K1716" i="2"/>
  <c r="J1716" i="2"/>
  <c r="I1716" i="2"/>
  <c r="T1715" i="2"/>
  <c r="S1715" i="2"/>
  <c r="R1715" i="2"/>
  <c r="Q1715" i="2"/>
  <c r="P1715" i="2"/>
  <c r="O1715" i="2"/>
  <c r="N1715" i="2"/>
  <c r="M1715" i="2"/>
  <c r="L1715" i="2"/>
  <c r="K1715" i="2"/>
  <c r="J1715" i="2"/>
  <c r="I1715" i="2"/>
  <c r="T1714" i="2"/>
  <c r="S1714" i="2"/>
  <c r="R1714" i="2"/>
  <c r="Q1714" i="2"/>
  <c r="P1714" i="2"/>
  <c r="O1714" i="2"/>
  <c r="N1714" i="2"/>
  <c r="M1714" i="2"/>
  <c r="L1714" i="2"/>
  <c r="K1714" i="2"/>
  <c r="J1714" i="2"/>
  <c r="I1714" i="2"/>
  <c r="T1713" i="2"/>
  <c r="S1713" i="2"/>
  <c r="R1713" i="2"/>
  <c r="Q1713" i="2"/>
  <c r="P1713" i="2"/>
  <c r="O1713" i="2"/>
  <c r="N1713" i="2"/>
  <c r="M1713" i="2"/>
  <c r="L1713" i="2"/>
  <c r="K1713" i="2"/>
  <c r="J1713" i="2"/>
  <c r="I1713" i="2"/>
  <c r="T1712" i="2"/>
  <c r="S1712" i="2"/>
  <c r="R1712" i="2"/>
  <c r="Q1712" i="2"/>
  <c r="P1712" i="2"/>
  <c r="O1712" i="2"/>
  <c r="N1712" i="2"/>
  <c r="M1712" i="2"/>
  <c r="L1712" i="2"/>
  <c r="K1712" i="2"/>
  <c r="J1712" i="2"/>
  <c r="I1712" i="2"/>
  <c r="T1711" i="2"/>
  <c r="S1711" i="2"/>
  <c r="R1711" i="2"/>
  <c r="Q1711" i="2"/>
  <c r="P1711" i="2"/>
  <c r="O1711" i="2"/>
  <c r="N1711" i="2"/>
  <c r="M1711" i="2"/>
  <c r="L1711" i="2"/>
  <c r="K1711" i="2"/>
  <c r="J1711" i="2"/>
  <c r="I1711" i="2"/>
  <c r="T1710" i="2"/>
  <c r="S1710" i="2"/>
  <c r="R1710" i="2"/>
  <c r="Q1710" i="2"/>
  <c r="P1710" i="2"/>
  <c r="O1710" i="2"/>
  <c r="N1710" i="2"/>
  <c r="M1710" i="2"/>
  <c r="L1710" i="2"/>
  <c r="K1710" i="2"/>
  <c r="J1710" i="2"/>
  <c r="I1710" i="2"/>
  <c r="T1709" i="2"/>
  <c r="S1709" i="2"/>
  <c r="R1709" i="2"/>
  <c r="Q1709" i="2"/>
  <c r="P1709" i="2"/>
  <c r="O1709" i="2"/>
  <c r="N1709" i="2"/>
  <c r="M1709" i="2"/>
  <c r="L1709" i="2"/>
  <c r="K1709" i="2"/>
  <c r="J1709" i="2"/>
  <c r="I1709" i="2"/>
  <c r="T1708" i="2"/>
  <c r="S1708" i="2"/>
  <c r="R1708" i="2"/>
  <c r="Q1708" i="2"/>
  <c r="P1708" i="2"/>
  <c r="O1708" i="2"/>
  <c r="N1708" i="2"/>
  <c r="M1708" i="2"/>
  <c r="L1708" i="2"/>
  <c r="K1708" i="2"/>
  <c r="J1708" i="2"/>
  <c r="I1708" i="2"/>
  <c r="T1707" i="2"/>
  <c r="S1707" i="2"/>
  <c r="R1707" i="2"/>
  <c r="Q1707" i="2"/>
  <c r="P1707" i="2"/>
  <c r="O1707" i="2"/>
  <c r="N1707" i="2"/>
  <c r="M1707" i="2"/>
  <c r="L1707" i="2"/>
  <c r="K1707" i="2"/>
  <c r="J1707" i="2"/>
  <c r="I1707" i="2"/>
  <c r="T1706" i="2"/>
  <c r="S1706" i="2"/>
  <c r="R1706" i="2"/>
  <c r="Q1706" i="2"/>
  <c r="P1706" i="2"/>
  <c r="O1706" i="2"/>
  <c r="N1706" i="2"/>
  <c r="M1706" i="2"/>
  <c r="L1706" i="2"/>
  <c r="K1706" i="2"/>
  <c r="J1706" i="2"/>
  <c r="I1706" i="2"/>
  <c r="T1705" i="2"/>
  <c r="S1705" i="2"/>
  <c r="R1705" i="2"/>
  <c r="Q1705" i="2"/>
  <c r="P1705" i="2"/>
  <c r="O1705" i="2"/>
  <c r="N1705" i="2"/>
  <c r="M1705" i="2"/>
  <c r="L1705" i="2"/>
  <c r="K1705" i="2"/>
  <c r="J1705" i="2"/>
  <c r="I1705" i="2"/>
  <c r="T1704" i="2"/>
  <c r="S1704" i="2"/>
  <c r="R1704" i="2"/>
  <c r="Q1704" i="2"/>
  <c r="P1704" i="2"/>
  <c r="O1704" i="2"/>
  <c r="N1704" i="2"/>
  <c r="M1704" i="2"/>
  <c r="L1704" i="2"/>
  <c r="K1704" i="2"/>
  <c r="J1704" i="2"/>
  <c r="I1704" i="2"/>
  <c r="T1703" i="2"/>
  <c r="S1703" i="2"/>
  <c r="R1703" i="2"/>
  <c r="Q1703" i="2"/>
  <c r="P1703" i="2"/>
  <c r="O1703" i="2"/>
  <c r="N1703" i="2"/>
  <c r="M1703" i="2"/>
  <c r="L1703" i="2"/>
  <c r="K1703" i="2"/>
  <c r="J1703" i="2"/>
  <c r="I1703" i="2"/>
  <c r="T1702" i="2"/>
  <c r="S1702" i="2"/>
  <c r="R1702" i="2"/>
  <c r="Q1702" i="2"/>
  <c r="P1702" i="2"/>
  <c r="O1702" i="2"/>
  <c r="N1702" i="2"/>
  <c r="M1702" i="2"/>
  <c r="L1702" i="2"/>
  <c r="K1702" i="2"/>
  <c r="J1702" i="2"/>
  <c r="I1702" i="2"/>
  <c r="T1701" i="2"/>
  <c r="S1701" i="2"/>
  <c r="R1701" i="2"/>
  <c r="Q1701" i="2"/>
  <c r="P1701" i="2"/>
  <c r="O1701" i="2"/>
  <c r="N1701" i="2"/>
  <c r="M1701" i="2"/>
  <c r="L1701" i="2"/>
  <c r="K1701" i="2"/>
  <c r="J1701" i="2"/>
  <c r="I1701" i="2"/>
  <c r="T1700" i="2"/>
  <c r="S1700" i="2"/>
  <c r="R1700" i="2"/>
  <c r="Q1700" i="2"/>
  <c r="P1700" i="2"/>
  <c r="O1700" i="2"/>
  <c r="N1700" i="2"/>
  <c r="M1700" i="2"/>
  <c r="L1700" i="2"/>
  <c r="K1700" i="2"/>
  <c r="J1700" i="2"/>
  <c r="I1700" i="2"/>
  <c r="T1699" i="2"/>
  <c r="S1699" i="2"/>
  <c r="R1699" i="2"/>
  <c r="Q1699" i="2"/>
  <c r="P1699" i="2"/>
  <c r="O1699" i="2"/>
  <c r="N1699" i="2"/>
  <c r="M1699" i="2"/>
  <c r="L1699" i="2"/>
  <c r="K1699" i="2"/>
  <c r="J1699" i="2"/>
  <c r="I1699" i="2"/>
  <c r="T1698" i="2"/>
  <c r="S1698" i="2"/>
  <c r="R1698" i="2"/>
  <c r="Q1698" i="2"/>
  <c r="P1698" i="2"/>
  <c r="O1698" i="2"/>
  <c r="N1698" i="2"/>
  <c r="M1698" i="2"/>
  <c r="L1698" i="2"/>
  <c r="K1698" i="2"/>
  <c r="J1698" i="2"/>
  <c r="I1698" i="2"/>
  <c r="T1697" i="2"/>
  <c r="S1697" i="2"/>
  <c r="R1697" i="2"/>
  <c r="Q1697" i="2"/>
  <c r="P1697" i="2"/>
  <c r="O1697" i="2"/>
  <c r="N1697" i="2"/>
  <c r="M1697" i="2"/>
  <c r="L1697" i="2"/>
  <c r="K1697" i="2"/>
  <c r="J1697" i="2"/>
  <c r="I1697" i="2"/>
  <c r="T1696" i="2"/>
  <c r="S1696" i="2"/>
  <c r="R1696" i="2"/>
  <c r="Q1696" i="2"/>
  <c r="P1696" i="2"/>
  <c r="O1696" i="2"/>
  <c r="N1696" i="2"/>
  <c r="M1696" i="2"/>
  <c r="L1696" i="2"/>
  <c r="K1696" i="2"/>
  <c r="J1696" i="2"/>
  <c r="I1696" i="2"/>
  <c r="T1695" i="2"/>
  <c r="S1695" i="2"/>
  <c r="R1695" i="2"/>
  <c r="Q1695" i="2"/>
  <c r="P1695" i="2"/>
  <c r="O1695" i="2"/>
  <c r="N1695" i="2"/>
  <c r="M1695" i="2"/>
  <c r="L1695" i="2"/>
  <c r="K1695" i="2"/>
  <c r="J1695" i="2"/>
  <c r="I1695" i="2"/>
  <c r="T1694" i="2"/>
  <c r="S1694" i="2"/>
  <c r="R1694" i="2"/>
  <c r="Q1694" i="2"/>
  <c r="P1694" i="2"/>
  <c r="O1694" i="2"/>
  <c r="N1694" i="2"/>
  <c r="M1694" i="2"/>
  <c r="L1694" i="2"/>
  <c r="K1694" i="2"/>
  <c r="J1694" i="2"/>
  <c r="I1694" i="2"/>
  <c r="T1693" i="2"/>
  <c r="S1693" i="2"/>
  <c r="R1693" i="2"/>
  <c r="Q1693" i="2"/>
  <c r="P1693" i="2"/>
  <c r="O1693" i="2"/>
  <c r="N1693" i="2"/>
  <c r="M1693" i="2"/>
  <c r="L1693" i="2"/>
  <c r="K1693" i="2"/>
  <c r="J1693" i="2"/>
  <c r="I1693" i="2"/>
  <c r="T1692" i="2"/>
  <c r="S1692" i="2"/>
  <c r="R1692" i="2"/>
  <c r="Q1692" i="2"/>
  <c r="P1692" i="2"/>
  <c r="O1692" i="2"/>
  <c r="N1692" i="2"/>
  <c r="M1692" i="2"/>
  <c r="L1692" i="2"/>
  <c r="K1692" i="2"/>
  <c r="J1692" i="2"/>
  <c r="I1692" i="2"/>
  <c r="T1691" i="2"/>
  <c r="S1691" i="2"/>
  <c r="R1691" i="2"/>
  <c r="Q1691" i="2"/>
  <c r="P1691" i="2"/>
  <c r="O1691" i="2"/>
  <c r="N1691" i="2"/>
  <c r="M1691" i="2"/>
  <c r="L1691" i="2"/>
  <c r="K1691" i="2"/>
  <c r="J1691" i="2"/>
  <c r="I1691" i="2"/>
  <c r="T1690" i="2"/>
  <c r="S1690" i="2"/>
  <c r="R1690" i="2"/>
  <c r="Q1690" i="2"/>
  <c r="P1690" i="2"/>
  <c r="O1690" i="2"/>
  <c r="N1690" i="2"/>
  <c r="M1690" i="2"/>
  <c r="L1690" i="2"/>
  <c r="K1690" i="2"/>
  <c r="J1690" i="2"/>
  <c r="I1690" i="2"/>
  <c r="T1689" i="2"/>
  <c r="S1689" i="2"/>
  <c r="R1689" i="2"/>
  <c r="Q1689" i="2"/>
  <c r="P1689" i="2"/>
  <c r="O1689" i="2"/>
  <c r="N1689" i="2"/>
  <c r="M1689" i="2"/>
  <c r="L1689" i="2"/>
  <c r="K1689" i="2"/>
  <c r="J1689" i="2"/>
  <c r="I1689" i="2"/>
  <c r="T1688" i="2"/>
  <c r="S1688" i="2"/>
  <c r="R1688" i="2"/>
  <c r="Q1688" i="2"/>
  <c r="P1688" i="2"/>
  <c r="O1688" i="2"/>
  <c r="N1688" i="2"/>
  <c r="M1688" i="2"/>
  <c r="L1688" i="2"/>
  <c r="K1688" i="2"/>
  <c r="J1688" i="2"/>
  <c r="I1688" i="2"/>
  <c r="T1687" i="2"/>
  <c r="S1687" i="2"/>
  <c r="R1687" i="2"/>
  <c r="Q1687" i="2"/>
  <c r="P1687" i="2"/>
  <c r="O1687" i="2"/>
  <c r="N1687" i="2"/>
  <c r="M1687" i="2"/>
  <c r="L1687" i="2"/>
  <c r="K1687" i="2"/>
  <c r="J1687" i="2"/>
  <c r="I1687" i="2"/>
  <c r="T1686" i="2"/>
  <c r="S1686" i="2"/>
  <c r="R1686" i="2"/>
  <c r="Q1686" i="2"/>
  <c r="P1686" i="2"/>
  <c r="O1686" i="2"/>
  <c r="N1686" i="2"/>
  <c r="M1686" i="2"/>
  <c r="L1686" i="2"/>
  <c r="K1686" i="2"/>
  <c r="J1686" i="2"/>
  <c r="I1686" i="2"/>
  <c r="T1685" i="2"/>
  <c r="S1685" i="2"/>
  <c r="R1685" i="2"/>
  <c r="Q1685" i="2"/>
  <c r="P1685" i="2"/>
  <c r="O1685" i="2"/>
  <c r="N1685" i="2"/>
  <c r="M1685" i="2"/>
  <c r="L1685" i="2"/>
  <c r="K1685" i="2"/>
  <c r="J1685" i="2"/>
  <c r="I1685" i="2"/>
  <c r="T1684" i="2"/>
  <c r="S1684" i="2"/>
  <c r="R1684" i="2"/>
  <c r="Q1684" i="2"/>
  <c r="P1684" i="2"/>
  <c r="O1684" i="2"/>
  <c r="N1684" i="2"/>
  <c r="M1684" i="2"/>
  <c r="L1684" i="2"/>
  <c r="K1684" i="2"/>
  <c r="J1684" i="2"/>
  <c r="I1684" i="2"/>
  <c r="T1683" i="2"/>
  <c r="S1683" i="2"/>
  <c r="R1683" i="2"/>
  <c r="Q1683" i="2"/>
  <c r="P1683" i="2"/>
  <c r="O1683" i="2"/>
  <c r="N1683" i="2"/>
  <c r="M1683" i="2"/>
  <c r="L1683" i="2"/>
  <c r="K1683" i="2"/>
  <c r="J1683" i="2"/>
  <c r="I1683" i="2"/>
  <c r="T1682" i="2"/>
  <c r="S1682" i="2"/>
  <c r="R1682" i="2"/>
  <c r="Q1682" i="2"/>
  <c r="P1682" i="2"/>
  <c r="O1682" i="2"/>
  <c r="N1682" i="2"/>
  <c r="M1682" i="2"/>
  <c r="L1682" i="2"/>
  <c r="K1682" i="2"/>
  <c r="J1682" i="2"/>
  <c r="I1682" i="2"/>
  <c r="T1681" i="2"/>
  <c r="S1681" i="2"/>
  <c r="R1681" i="2"/>
  <c r="Q1681" i="2"/>
  <c r="P1681" i="2"/>
  <c r="O1681" i="2"/>
  <c r="N1681" i="2"/>
  <c r="M1681" i="2"/>
  <c r="L1681" i="2"/>
  <c r="K1681" i="2"/>
  <c r="J1681" i="2"/>
  <c r="I1681" i="2"/>
  <c r="T1680" i="2"/>
  <c r="S1680" i="2"/>
  <c r="R1680" i="2"/>
  <c r="Q1680" i="2"/>
  <c r="P1680" i="2"/>
  <c r="O1680" i="2"/>
  <c r="N1680" i="2"/>
  <c r="M1680" i="2"/>
  <c r="L1680" i="2"/>
  <c r="K1680" i="2"/>
  <c r="J1680" i="2"/>
  <c r="I1680" i="2"/>
  <c r="T1679" i="2"/>
  <c r="S1679" i="2"/>
  <c r="R1679" i="2"/>
  <c r="Q1679" i="2"/>
  <c r="P1679" i="2"/>
  <c r="O1679" i="2"/>
  <c r="N1679" i="2"/>
  <c r="M1679" i="2"/>
  <c r="L1679" i="2"/>
  <c r="K1679" i="2"/>
  <c r="J1679" i="2"/>
  <c r="I1679" i="2"/>
  <c r="T1678" i="2"/>
  <c r="S1678" i="2"/>
  <c r="R1678" i="2"/>
  <c r="Q1678" i="2"/>
  <c r="P1678" i="2"/>
  <c r="O1678" i="2"/>
  <c r="N1678" i="2"/>
  <c r="M1678" i="2"/>
  <c r="L1678" i="2"/>
  <c r="K1678" i="2"/>
  <c r="J1678" i="2"/>
  <c r="I1678" i="2"/>
  <c r="T1677" i="2"/>
  <c r="S1677" i="2"/>
  <c r="R1677" i="2"/>
  <c r="Q1677" i="2"/>
  <c r="P1677" i="2"/>
  <c r="O1677" i="2"/>
  <c r="N1677" i="2"/>
  <c r="M1677" i="2"/>
  <c r="L1677" i="2"/>
  <c r="K1677" i="2"/>
  <c r="J1677" i="2"/>
  <c r="I1677" i="2"/>
  <c r="T1676" i="2"/>
  <c r="S1676" i="2"/>
  <c r="R1676" i="2"/>
  <c r="Q1676" i="2"/>
  <c r="P1676" i="2"/>
  <c r="O1676" i="2"/>
  <c r="N1676" i="2"/>
  <c r="M1676" i="2"/>
  <c r="L1676" i="2"/>
  <c r="K1676" i="2"/>
  <c r="J1676" i="2"/>
  <c r="I1676" i="2"/>
  <c r="T1675" i="2"/>
  <c r="S1675" i="2"/>
  <c r="R1675" i="2"/>
  <c r="Q1675" i="2"/>
  <c r="P1675" i="2"/>
  <c r="O1675" i="2"/>
  <c r="N1675" i="2"/>
  <c r="M1675" i="2"/>
  <c r="L1675" i="2"/>
  <c r="K1675" i="2"/>
  <c r="J1675" i="2"/>
  <c r="I1675" i="2"/>
  <c r="T1674" i="2"/>
  <c r="S1674" i="2"/>
  <c r="R1674" i="2"/>
  <c r="Q1674" i="2"/>
  <c r="P1674" i="2"/>
  <c r="O1674" i="2"/>
  <c r="N1674" i="2"/>
  <c r="M1674" i="2"/>
  <c r="L1674" i="2"/>
  <c r="K1674" i="2"/>
  <c r="J1674" i="2"/>
  <c r="I1674" i="2"/>
  <c r="T1673" i="2"/>
  <c r="S1673" i="2"/>
  <c r="R1673" i="2"/>
  <c r="Q1673" i="2"/>
  <c r="P1673" i="2"/>
  <c r="O1673" i="2"/>
  <c r="N1673" i="2"/>
  <c r="M1673" i="2"/>
  <c r="L1673" i="2"/>
  <c r="K1673" i="2"/>
  <c r="J1673" i="2"/>
  <c r="I1673" i="2"/>
  <c r="T1672" i="2"/>
  <c r="S1672" i="2"/>
  <c r="R1672" i="2"/>
  <c r="Q1672" i="2"/>
  <c r="P1672" i="2"/>
  <c r="O1672" i="2"/>
  <c r="N1672" i="2"/>
  <c r="M1672" i="2"/>
  <c r="L1672" i="2"/>
  <c r="K1672" i="2"/>
  <c r="J1672" i="2"/>
  <c r="I1672" i="2"/>
  <c r="T1671" i="2"/>
  <c r="S1671" i="2"/>
  <c r="R1671" i="2"/>
  <c r="Q1671" i="2"/>
  <c r="P1671" i="2"/>
  <c r="O1671" i="2"/>
  <c r="N1671" i="2"/>
  <c r="M1671" i="2"/>
  <c r="L1671" i="2"/>
  <c r="K1671" i="2"/>
  <c r="J1671" i="2"/>
  <c r="I1671" i="2"/>
  <c r="T1670" i="2"/>
  <c r="S1670" i="2"/>
  <c r="R1670" i="2"/>
  <c r="Q1670" i="2"/>
  <c r="P1670" i="2"/>
  <c r="O1670" i="2"/>
  <c r="N1670" i="2"/>
  <c r="M1670" i="2"/>
  <c r="L1670" i="2"/>
  <c r="K1670" i="2"/>
  <c r="J1670" i="2"/>
  <c r="I1670" i="2"/>
  <c r="T1669" i="2"/>
  <c r="S1669" i="2"/>
  <c r="R1669" i="2"/>
  <c r="Q1669" i="2"/>
  <c r="P1669" i="2"/>
  <c r="O1669" i="2"/>
  <c r="N1669" i="2"/>
  <c r="M1669" i="2"/>
  <c r="L1669" i="2"/>
  <c r="K1669" i="2"/>
  <c r="J1669" i="2"/>
  <c r="I1669" i="2"/>
  <c r="T1668" i="2"/>
  <c r="S1668" i="2"/>
  <c r="R1668" i="2"/>
  <c r="Q1668" i="2"/>
  <c r="P1668" i="2"/>
  <c r="O1668" i="2"/>
  <c r="N1668" i="2"/>
  <c r="M1668" i="2"/>
  <c r="L1668" i="2"/>
  <c r="K1668" i="2"/>
  <c r="J1668" i="2"/>
  <c r="I1668" i="2"/>
  <c r="T1667" i="2"/>
  <c r="S1667" i="2"/>
  <c r="R1667" i="2"/>
  <c r="Q1667" i="2"/>
  <c r="P1667" i="2"/>
  <c r="O1667" i="2"/>
  <c r="N1667" i="2"/>
  <c r="M1667" i="2"/>
  <c r="L1667" i="2"/>
  <c r="K1667" i="2"/>
  <c r="J1667" i="2"/>
  <c r="I1667" i="2"/>
  <c r="T1666" i="2"/>
  <c r="S1666" i="2"/>
  <c r="R1666" i="2"/>
  <c r="Q1666" i="2"/>
  <c r="P1666" i="2"/>
  <c r="O1666" i="2"/>
  <c r="N1666" i="2"/>
  <c r="M1666" i="2"/>
  <c r="L1666" i="2"/>
  <c r="K1666" i="2"/>
  <c r="J1666" i="2"/>
  <c r="I1666" i="2"/>
  <c r="T1665" i="2"/>
  <c r="S1665" i="2"/>
  <c r="R1665" i="2"/>
  <c r="Q1665" i="2"/>
  <c r="P1665" i="2"/>
  <c r="O1665" i="2"/>
  <c r="N1665" i="2"/>
  <c r="M1665" i="2"/>
  <c r="L1665" i="2"/>
  <c r="K1665" i="2"/>
  <c r="J1665" i="2"/>
  <c r="I1665" i="2"/>
  <c r="T1664" i="2"/>
  <c r="S1664" i="2"/>
  <c r="R1664" i="2"/>
  <c r="Q1664" i="2"/>
  <c r="P1664" i="2"/>
  <c r="O1664" i="2"/>
  <c r="N1664" i="2"/>
  <c r="M1664" i="2"/>
  <c r="L1664" i="2"/>
  <c r="K1664" i="2"/>
  <c r="J1664" i="2"/>
  <c r="I1664" i="2"/>
  <c r="T1663" i="2"/>
  <c r="S1663" i="2"/>
  <c r="R1663" i="2"/>
  <c r="Q1663" i="2"/>
  <c r="P1663" i="2"/>
  <c r="O1663" i="2"/>
  <c r="N1663" i="2"/>
  <c r="M1663" i="2"/>
  <c r="L1663" i="2"/>
  <c r="K1663" i="2"/>
  <c r="J1663" i="2"/>
  <c r="I1663" i="2"/>
  <c r="T1662" i="2"/>
  <c r="S1662" i="2"/>
  <c r="R1662" i="2"/>
  <c r="Q1662" i="2"/>
  <c r="P1662" i="2"/>
  <c r="O1662" i="2"/>
  <c r="N1662" i="2"/>
  <c r="M1662" i="2"/>
  <c r="L1662" i="2"/>
  <c r="K1662" i="2"/>
  <c r="J1662" i="2"/>
  <c r="I1662" i="2"/>
  <c r="T1661" i="2"/>
  <c r="S1661" i="2"/>
  <c r="R1661" i="2"/>
  <c r="Q1661" i="2"/>
  <c r="P1661" i="2"/>
  <c r="O1661" i="2"/>
  <c r="N1661" i="2"/>
  <c r="M1661" i="2"/>
  <c r="L1661" i="2"/>
  <c r="K1661" i="2"/>
  <c r="J1661" i="2"/>
  <c r="I1661" i="2"/>
  <c r="T1660" i="2"/>
  <c r="S1660" i="2"/>
  <c r="R1660" i="2"/>
  <c r="Q1660" i="2"/>
  <c r="P1660" i="2"/>
  <c r="O1660" i="2"/>
  <c r="N1660" i="2"/>
  <c r="M1660" i="2"/>
  <c r="L1660" i="2"/>
  <c r="K1660" i="2"/>
  <c r="J1660" i="2"/>
  <c r="I1660" i="2"/>
  <c r="T1659" i="2"/>
  <c r="S1659" i="2"/>
  <c r="R1659" i="2"/>
  <c r="Q1659" i="2"/>
  <c r="P1659" i="2"/>
  <c r="O1659" i="2"/>
  <c r="N1659" i="2"/>
  <c r="M1659" i="2"/>
  <c r="L1659" i="2"/>
  <c r="K1659" i="2"/>
  <c r="J1659" i="2"/>
  <c r="I1659" i="2"/>
  <c r="T1658" i="2"/>
  <c r="S1658" i="2"/>
  <c r="R1658" i="2"/>
  <c r="Q1658" i="2"/>
  <c r="P1658" i="2"/>
  <c r="O1658" i="2"/>
  <c r="N1658" i="2"/>
  <c r="M1658" i="2"/>
  <c r="L1658" i="2"/>
  <c r="K1658" i="2"/>
  <c r="J1658" i="2"/>
  <c r="I1658" i="2"/>
  <c r="T1657" i="2"/>
  <c r="S1657" i="2"/>
  <c r="R1657" i="2"/>
  <c r="Q1657" i="2"/>
  <c r="P1657" i="2"/>
  <c r="O1657" i="2"/>
  <c r="N1657" i="2"/>
  <c r="M1657" i="2"/>
  <c r="L1657" i="2"/>
  <c r="K1657" i="2"/>
  <c r="J1657" i="2"/>
  <c r="I1657" i="2"/>
  <c r="T1656" i="2"/>
  <c r="S1656" i="2"/>
  <c r="R1656" i="2"/>
  <c r="Q1656" i="2"/>
  <c r="P1656" i="2"/>
  <c r="O1656" i="2"/>
  <c r="N1656" i="2"/>
  <c r="M1656" i="2"/>
  <c r="L1656" i="2"/>
  <c r="K1656" i="2"/>
  <c r="J1656" i="2"/>
  <c r="I1656" i="2"/>
  <c r="T1655" i="2"/>
  <c r="S1655" i="2"/>
  <c r="R1655" i="2"/>
  <c r="Q1655" i="2"/>
  <c r="P1655" i="2"/>
  <c r="O1655" i="2"/>
  <c r="N1655" i="2"/>
  <c r="M1655" i="2"/>
  <c r="L1655" i="2"/>
  <c r="K1655" i="2"/>
  <c r="J1655" i="2"/>
  <c r="I1655" i="2"/>
  <c r="T1654" i="2"/>
  <c r="S1654" i="2"/>
  <c r="R1654" i="2"/>
  <c r="Q1654" i="2"/>
  <c r="P1654" i="2"/>
  <c r="O1654" i="2"/>
  <c r="N1654" i="2"/>
  <c r="M1654" i="2"/>
  <c r="L1654" i="2"/>
  <c r="K1654" i="2"/>
  <c r="J1654" i="2"/>
  <c r="I1654" i="2"/>
  <c r="T1653" i="2"/>
  <c r="S1653" i="2"/>
  <c r="R1653" i="2"/>
  <c r="Q1653" i="2"/>
  <c r="P1653" i="2"/>
  <c r="O1653" i="2"/>
  <c r="N1653" i="2"/>
  <c r="M1653" i="2"/>
  <c r="L1653" i="2"/>
  <c r="K1653" i="2"/>
  <c r="J1653" i="2"/>
  <c r="I1653" i="2"/>
  <c r="T1652" i="2"/>
  <c r="S1652" i="2"/>
  <c r="R1652" i="2"/>
  <c r="Q1652" i="2"/>
  <c r="P1652" i="2"/>
  <c r="O1652" i="2"/>
  <c r="N1652" i="2"/>
  <c r="M1652" i="2"/>
  <c r="L1652" i="2"/>
  <c r="K1652" i="2"/>
  <c r="J1652" i="2"/>
  <c r="I1652" i="2"/>
  <c r="T1651" i="2"/>
  <c r="S1651" i="2"/>
  <c r="R1651" i="2"/>
  <c r="Q1651" i="2"/>
  <c r="P1651" i="2"/>
  <c r="O1651" i="2"/>
  <c r="N1651" i="2"/>
  <c r="M1651" i="2"/>
  <c r="L1651" i="2"/>
  <c r="K1651" i="2"/>
  <c r="J1651" i="2"/>
  <c r="I1651" i="2"/>
  <c r="T1650" i="2"/>
  <c r="S1650" i="2"/>
  <c r="R1650" i="2"/>
  <c r="Q1650" i="2"/>
  <c r="P1650" i="2"/>
  <c r="O1650" i="2"/>
  <c r="N1650" i="2"/>
  <c r="M1650" i="2"/>
  <c r="L1650" i="2"/>
  <c r="K1650" i="2"/>
  <c r="J1650" i="2"/>
  <c r="I1650" i="2"/>
  <c r="T1649" i="2"/>
  <c r="S1649" i="2"/>
  <c r="R1649" i="2"/>
  <c r="Q1649" i="2"/>
  <c r="P1649" i="2"/>
  <c r="O1649" i="2"/>
  <c r="N1649" i="2"/>
  <c r="M1649" i="2"/>
  <c r="L1649" i="2"/>
  <c r="K1649" i="2"/>
  <c r="J1649" i="2"/>
  <c r="I1649" i="2"/>
  <c r="T1648" i="2"/>
  <c r="S1648" i="2"/>
  <c r="R1648" i="2"/>
  <c r="Q1648" i="2"/>
  <c r="P1648" i="2"/>
  <c r="O1648" i="2"/>
  <c r="N1648" i="2"/>
  <c r="M1648" i="2"/>
  <c r="L1648" i="2"/>
  <c r="K1648" i="2"/>
  <c r="J1648" i="2"/>
  <c r="I1648" i="2"/>
  <c r="T1647" i="2"/>
  <c r="S1647" i="2"/>
  <c r="R1647" i="2"/>
  <c r="Q1647" i="2"/>
  <c r="P1647" i="2"/>
  <c r="O1647" i="2"/>
  <c r="N1647" i="2"/>
  <c r="M1647" i="2"/>
  <c r="L1647" i="2"/>
  <c r="K1647" i="2"/>
  <c r="J1647" i="2"/>
  <c r="I1647" i="2"/>
  <c r="T1646" i="2"/>
  <c r="S1646" i="2"/>
  <c r="R1646" i="2"/>
  <c r="Q1646" i="2"/>
  <c r="P1646" i="2"/>
  <c r="O1646" i="2"/>
  <c r="N1646" i="2"/>
  <c r="M1646" i="2"/>
  <c r="L1646" i="2"/>
  <c r="K1646" i="2"/>
  <c r="J1646" i="2"/>
  <c r="I1646" i="2"/>
  <c r="T1645" i="2"/>
  <c r="S1645" i="2"/>
  <c r="R1645" i="2"/>
  <c r="Q1645" i="2"/>
  <c r="P1645" i="2"/>
  <c r="O1645" i="2"/>
  <c r="N1645" i="2"/>
  <c r="M1645" i="2"/>
  <c r="L1645" i="2"/>
  <c r="K1645" i="2"/>
  <c r="J1645" i="2"/>
  <c r="I1645" i="2"/>
  <c r="T1644" i="2"/>
  <c r="S1644" i="2"/>
  <c r="R1644" i="2"/>
  <c r="Q1644" i="2"/>
  <c r="P1644" i="2"/>
  <c r="O1644" i="2"/>
  <c r="N1644" i="2"/>
  <c r="M1644" i="2"/>
  <c r="L1644" i="2"/>
  <c r="K1644" i="2"/>
  <c r="J1644" i="2"/>
  <c r="I1644" i="2"/>
  <c r="T1643" i="2"/>
  <c r="S1643" i="2"/>
  <c r="R1643" i="2"/>
  <c r="Q1643" i="2"/>
  <c r="P1643" i="2"/>
  <c r="O1643" i="2"/>
  <c r="N1643" i="2"/>
  <c r="M1643" i="2"/>
  <c r="L1643" i="2"/>
  <c r="K1643" i="2"/>
  <c r="J1643" i="2"/>
  <c r="I1643" i="2"/>
  <c r="T1642" i="2"/>
  <c r="S1642" i="2"/>
  <c r="R1642" i="2"/>
  <c r="Q1642" i="2"/>
  <c r="P1642" i="2"/>
  <c r="O1642" i="2"/>
  <c r="N1642" i="2"/>
  <c r="M1642" i="2"/>
  <c r="L1642" i="2"/>
  <c r="K1642" i="2"/>
  <c r="J1642" i="2"/>
  <c r="I1642" i="2"/>
  <c r="T1641" i="2"/>
  <c r="S1641" i="2"/>
  <c r="R1641" i="2"/>
  <c r="Q1641" i="2"/>
  <c r="P1641" i="2"/>
  <c r="O1641" i="2"/>
  <c r="N1641" i="2"/>
  <c r="M1641" i="2"/>
  <c r="L1641" i="2"/>
  <c r="K1641" i="2"/>
  <c r="J1641" i="2"/>
  <c r="I1641" i="2"/>
  <c r="T1640" i="2"/>
  <c r="S1640" i="2"/>
  <c r="R1640" i="2"/>
  <c r="Q1640" i="2"/>
  <c r="P1640" i="2"/>
  <c r="O1640" i="2"/>
  <c r="N1640" i="2"/>
  <c r="M1640" i="2"/>
  <c r="L1640" i="2"/>
  <c r="K1640" i="2"/>
  <c r="J1640" i="2"/>
  <c r="I1640" i="2"/>
  <c r="T1639" i="2"/>
  <c r="S1639" i="2"/>
  <c r="R1639" i="2"/>
  <c r="Q1639" i="2"/>
  <c r="P1639" i="2"/>
  <c r="O1639" i="2"/>
  <c r="N1639" i="2"/>
  <c r="M1639" i="2"/>
  <c r="L1639" i="2"/>
  <c r="K1639" i="2"/>
  <c r="J1639" i="2"/>
  <c r="I1639" i="2"/>
  <c r="T1638" i="2"/>
  <c r="S1638" i="2"/>
  <c r="R1638" i="2"/>
  <c r="Q1638" i="2"/>
  <c r="P1638" i="2"/>
  <c r="O1638" i="2"/>
  <c r="N1638" i="2"/>
  <c r="M1638" i="2"/>
  <c r="L1638" i="2"/>
  <c r="K1638" i="2"/>
  <c r="J1638" i="2"/>
  <c r="I1638" i="2"/>
  <c r="T1637" i="2"/>
  <c r="S1637" i="2"/>
  <c r="R1637" i="2"/>
  <c r="Q1637" i="2"/>
  <c r="P1637" i="2"/>
  <c r="O1637" i="2"/>
  <c r="N1637" i="2"/>
  <c r="M1637" i="2"/>
  <c r="L1637" i="2"/>
  <c r="K1637" i="2"/>
  <c r="J1637" i="2"/>
  <c r="I1637" i="2"/>
  <c r="T1636" i="2"/>
  <c r="S1636" i="2"/>
  <c r="R1636" i="2"/>
  <c r="Q1636" i="2"/>
  <c r="P1636" i="2"/>
  <c r="O1636" i="2"/>
  <c r="N1636" i="2"/>
  <c r="M1636" i="2"/>
  <c r="L1636" i="2"/>
  <c r="K1636" i="2"/>
  <c r="J1636" i="2"/>
  <c r="I1636" i="2"/>
  <c r="T1635" i="2"/>
  <c r="S1635" i="2"/>
  <c r="R1635" i="2"/>
  <c r="Q1635" i="2"/>
  <c r="P1635" i="2"/>
  <c r="O1635" i="2"/>
  <c r="N1635" i="2"/>
  <c r="M1635" i="2"/>
  <c r="L1635" i="2"/>
  <c r="K1635" i="2"/>
  <c r="J1635" i="2"/>
  <c r="I1635" i="2"/>
  <c r="T1634" i="2"/>
  <c r="S1634" i="2"/>
  <c r="R1634" i="2"/>
  <c r="Q1634" i="2"/>
  <c r="P1634" i="2"/>
  <c r="O1634" i="2"/>
  <c r="N1634" i="2"/>
  <c r="M1634" i="2"/>
  <c r="L1634" i="2"/>
  <c r="K1634" i="2"/>
  <c r="J1634" i="2"/>
  <c r="I1634" i="2"/>
  <c r="T1633" i="2"/>
  <c r="S1633" i="2"/>
  <c r="R1633" i="2"/>
  <c r="Q1633" i="2"/>
  <c r="P1633" i="2"/>
  <c r="O1633" i="2"/>
  <c r="N1633" i="2"/>
  <c r="M1633" i="2"/>
  <c r="L1633" i="2"/>
  <c r="K1633" i="2"/>
  <c r="J1633" i="2"/>
  <c r="I1633" i="2"/>
  <c r="T1632" i="2"/>
  <c r="S1632" i="2"/>
  <c r="R1632" i="2"/>
  <c r="Q1632" i="2"/>
  <c r="P1632" i="2"/>
  <c r="O1632" i="2"/>
  <c r="N1632" i="2"/>
  <c r="M1632" i="2"/>
  <c r="L1632" i="2"/>
  <c r="K1632" i="2"/>
  <c r="J1632" i="2"/>
  <c r="I1632" i="2"/>
  <c r="T1631" i="2"/>
  <c r="S1631" i="2"/>
  <c r="R1631" i="2"/>
  <c r="Q1631" i="2"/>
  <c r="P1631" i="2"/>
  <c r="O1631" i="2"/>
  <c r="N1631" i="2"/>
  <c r="M1631" i="2"/>
  <c r="L1631" i="2"/>
  <c r="K1631" i="2"/>
  <c r="J1631" i="2"/>
  <c r="I1631" i="2"/>
  <c r="T1630" i="2"/>
  <c r="S1630" i="2"/>
  <c r="R1630" i="2"/>
  <c r="Q1630" i="2"/>
  <c r="P1630" i="2"/>
  <c r="O1630" i="2"/>
  <c r="N1630" i="2"/>
  <c r="M1630" i="2"/>
  <c r="L1630" i="2"/>
  <c r="K1630" i="2"/>
  <c r="J1630" i="2"/>
  <c r="I1630" i="2"/>
  <c r="T1629" i="2"/>
  <c r="S1629" i="2"/>
  <c r="R1629" i="2"/>
  <c r="Q1629" i="2"/>
  <c r="P1629" i="2"/>
  <c r="O1629" i="2"/>
  <c r="N1629" i="2"/>
  <c r="M1629" i="2"/>
  <c r="L1629" i="2"/>
  <c r="K1629" i="2"/>
  <c r="J1629" i="2"/>
  <c r="I1629" i="2"/>
  <c r="T1628" i="2"/>
  <c r="S1628" i="2"/>
  <c r="R1628" i="2"/>
  <c r="Q1628" i="2"/>
  <c r="P1628" i="2"/>
  <c r="O1628" i="2"/>
  <c r="N1628" i="2"/>
  <c r="M1628" i="2"/>
  <c r="L1628" i="2"/>
  <c r="K1628" i="2"/>
  <c r="J1628" i="2"/>
  <c r="I1628" i="2"/>
  <c r="T1627" i="2"/>
  <c r="S1627" i="2"/>
  <c r="R1627" i="2"/>
  <c r="Q1627" i="2"/>
  <c r="P1627" i="2"/>
  <c r="O1627" i="2"/>
  <c r="N1627" i="2"/>
  <c r="M1627" i="2"/>
  <c r="L1627" i="2"/>
  <c r="K1627" i="2"/>
  <c r="J1627" i="2"/>
  <c r="I1627" i="2"/>
  <c r="T1626" i="2"/>
  <c r="S1626" i="2"/>
  <c r="R1626" i="2"/>
  <c r="Q1626" i="2"/>
  <c r="P1626" i="2"/>
  <c r="O1626" i="2"/>
  <c r="N1626" i="2"/>
  <c r="M1626" i="2"/>
  <c r="L1626" i="2"/>
  <c r="K1626" i="2"/>
  <c r="J1626" i="2"/>
  <c r="I1626" i="2"/>
  <c r="T1625" i="2"/>
  <c r="S1625" i="2"/>
  <c r="R1625" i="2"/>
  <c r="Q1625" i="2"/>
  <c r="P1625" i="2"/>
  <c r="O1625" i="2"/>
  <c r="N1625" i="2"/>
  <c r="M1625" i="2"/>
  <c r="L1625" i="2"/>
  <c r="K1625" i="2"/>
  <c r="J1625" i="2"/>
  <c r="I1625" i="2"/>
  <c r="T1624" i="2"/>
  <c r="S1624" i="2"/>
  <c r="R1624" i="2"/>
  <c r="Q1624" i="2"/>
  <c r="P1624" i="2"/>
  <c r="O1624" i="2"/>
  <c r="N1624" i="2"/>
  <c r="M1624" i="2"/>
  <c r="L1624" i="2"/>
  <c r="K1624" i="2"/>
  <c r="J1624" i="2"/>
  <c r="I1624" i="2"/>
  <c r="T1623" i="2"/>
  <c r="S1623" i="2"/>
  <c r="R1623" i="2"/>
  <c r="Q1623" i="2"/>
  <c r="P1623" i="2"/>
  <c r="O1623" i="2"/>
  <c r="N1623" i="2"/>
  <c r="M1623" i="2"/>
  <c r="L1623" i="2"/>
  <c r="K1623" i="2"/>
  <c r="J1623" i="2"/>
  <c r="I1623" i="2"/>
  <c r="T1622" i="2"/>
  <c r="S1622" i="2"/>
  <c r="R1622" i="2"/>
  <c r="Q1622" i="2"/>
  <c r="P1622" i="2"/>
  <c r="O1622" i="2"/>
  <c r="N1622" i="2"/>
  <c r="M1622" i="2"/>
  <c r="L1622" i="2"/>
  <c r="K1622" i="2"/>
  <c r="J1622" i="2"/>
  <c r="I1622" i="2"/>
  <c r="T1621" i="2"/>
  <c r="S1621" i="2"/>
  <c r="R1621" i="2"/>
  <c r="Q1621" i="2"/>
  <c r="P1621" i="2"/>
  <c r="O1621" i="2"/>
  <c r="N1621" i="2"/>
  <c r="M1621" i="2"/>
  <c r="L1621" i="2"/>
  <c r="K1621" i="2"/>
  <c r="J1621" i="2"/>
  <c r="I1621" i="2"/>
  <c r="T1620" i="2"/>
  <c r="S1620" i="2"/>
  <c r="R1620" i="2"/>
  <c r="Q1620" i="2"/>
  <c r="P1620" i="2"/>
  <c r="O1620" i="2"/>
  <c r="N1620" i="2"/>
  <c r="M1620" i="2"/>
  <c r="L1620" i="2"/>
  <c r="K1620" i="2"/>
  <c r="J1620" i="2"/>
  <c r="I1620" i="2"/>
  <c r="T1619" i="2"/>
  <c r="S1619" i="2"/>
  <c r="R1619" i="2"/>
  <c r="Q1619" i="2"/>
  <c r="P1619" i="2"/>
  <c r="O1619" i="2"/>
  <c r="N1619" i="2"/>
  <c r="M1619" i="2"/>
  <c r="L1619" i="2"/>
  <c r="K1619" i="2"/>
  <c r="J1619" i="2"/>
  <c r="I1619" i="2"/>
  <c r="T1618" i="2"/>
  <c r="S1618" i="2"/>
  <c r="R1618" i="2"/>
  <c r="Q1618" i="2"/>
  <c r="P1618" i="2"/>
  <c r="O1618" i="2"/>
  <c r="N1618" i="2"/>
  <c r="M1618" i="2"/>
  <c r="L1618" i="2"/>
  <c r="K1618" i="2"/>
  <c r="J1618" i="2"/>
  <c r="I1618" i="2"/>
  <c r="T1617" i="2"/>
  <c r="S1617" i="2"/>
  <c r="R1617" i="2"/>
  <c r="Q1617" i="2"/>
  <c r="P1617" i="2"/>
  <c r="O1617" i="2"/>
  <c r="N1617" i="2"/>
  <c r="M1617" i="2"/>
  <c r="L1617" i="2"/>
  <c r="K1617" i="2"/>
  <c r="J1617" i="2"/>
  <c r="I1617" i="2"/>
  <c r="T1616" i="2"/>
  <c r="S1616" i="2"/>
  <c r="R1616" i="2"/>
  <c r="Q1616" i="2"/>
  <c r="P1616" i="2"/>
  <c r="O1616" i="2"/>
  <c r="N1616" i="2"/>
  <c r="M1616" i="2"/>
  <c r="L1616" i="2"/>
  <c r="K1616" i="2"/>
  <c r="J1616" i="2"/>
  <c r="I1616" i="2"/>
  <c r="T1615" i="2"/>
  <c r="S1615" i="2"/>
  <c r="R1615" i="2"/>
  <c r="Q1615" i="2"/>
  <c r="P1615" i="2"/>
  <c r="O1615" i="2"/>
  <c r="N1615" i="2"/>
  <c r="M1615" i="2"/>
  <c r="L1615" i="2"/>
  <c r="K1615" i="2"/>
  <c r="J1615" i="2"/>
  <c r="I1615" i="2"/>
  <c r="T1614" i="2"/>
  <c r="S1614" i="2"/>
  <c r="R1614" i="2"/>
  <c r="Q1614" i="2"/>
  <c r="P1614" i="2"/>
  <c r="O1614" i="2"/>
  <c r="N1614" i="2"/>
  <c r="M1614" i="2"/>
  <c r="L1614" i="2"/>
  <c r="K1614" i="2"/>
  <c r="J1614" i="2"/>
  <c r="I1614" i="2"/>
  <c r="T1613" i="2"/>
  <c r="S1613" i="2"/>
  <c r="R1613" i="2"/>
  <c r="Q1613" i="2"/>
  <c r="P1613" i="2"/>
  <c r="O1613" i="2"/>
  <c r="N1613" i="2"/>
  <c r="M1613" i="2"/>
  <c r="L1613" i="2"/>
  <c r="K1613" i="2"/>
  <c r="J1613" i="2"/>
  <c r="I1613" i="2"/>
  <c r="T1612" i="2"/>
  <c r="S1612" i="2"/>
  <c r="R1612" i="2"/>
  <c r="Q1612" i="2"/>
  <c r="P1612" i="2"/>
  <c r="O1612" i="2"/>
  <c r="N1612" i="2"/>
  <c r="M1612" i="2"/>
  <c r="L1612" i="2"/>
  <c r="K1612" i="2"/>
  <c r="J1612" i="2"/>
  <c r="I1612" i="2"/>
  <c r="T1611" i="2"/>
  <c r="S1611" i="2"/>
  <c r="R1611" i="2"/>
  <c r="Q1611" i="2"/>
  <c r="P1611" i="2"/>
  <c r="O1611" i="2"/>
  <c r="N1611" i="2"/>
  <c r="M1611" i="2"/>
  <c r="L1611" i="2"/>
  <c r="K1611" i="2"/>
  <c r="J1611" i="2"/>
  <c r="I1611" i="2"/>
  <c r="T1610" i="2"/>
  <c r="S1610" i="2"/>
  <c r="R1610" i="2"/>
  <c r="Q1610" i="2"/>
  <c r="P1610" i="2"/>
  <c r="O1610" i="2"/>
  <c r="N1610" i="2"/>
  <c r="M1610" i="2"/>
  <c r="L1610" i="2"/>
  <c r="K1610" i="2"/>
  <c r="J1610" i="2"/>
  <c r="I1610" i="2"/>
  <c r="T1609" i="2"/>
  <c r="S1609" i="2"/>
  <c r="R1609" i="2"/>
  <c r="Q1609" i="2"/>
  <c r="P1609" i="2"/>
  <c r="O1609" i="2"/>
  <c r="N1609" i="2"/>
  <c r="M1609" i="2"/>
  <c r="L1609" i="2"/>
  <c r="K1609" i="2"/>
  <c r="J1609" i="2"/>
  <c r="I1609" i="2"/>
  <c r="T1608" i="2"/>
  <c r="S1608" i="2"/>
  <c r="R1608" i="2"/>
  <c r="Q1608" i="2"/>
  <c r="P1608" i="2"/>
  <c r="O1608" i="2"/>
  <c r="N1608" i="2"/>
  <c r="M1608" i="2"/>
  <c r="L1608" i="2"/>
  <c r="K1608" i="2"/>
  <c r="J1608" i="2"/>
  <c r="I1608" i="2"/>
  <c r="T1607" i="2"/>
  <c r="S1607" i="2"/>
  <c r="R1607" i="2"/>
  <c r="Q1607" i="2"/>
  <c r="P1607" i="2"/>
  <c r="O1607" i="2"/>
  <c r="N1607" i="2"/>
  <c r="M1607" i="2"/>
  <c r="L1607" i="2"/>
  <c r="K1607" i="2"/>
  <c r="J1607" i="2"/>
  <c r="I1607" i="2"/>
  <c r="T1606" i="2"/>
  <c r="S1606" i="2"/>
  <c r="R1606" i="2"/>
  <c r="Q1606" i="2"/>
  <c r="P1606" i="2"/>
  <c r="O1606" i="2"/>
  <c r="N1606" i="2"/>
  <c r="M1606" i="2"/>
  <c r="L1606" i="2"/>
  <c r="K1606" i="2"/>
  <c r="J1606" i="2"/>
  <c r="I1606" i="2"/>
  <c r="T1605" i="2"/>
  <c r="S1605" i="2"/>
  <c r="R1605" i="2"/>
  <c r="Q1605" i="2"/>
  <c r="P1605" i="2"/>
  <c r="O1605" i="2"/>
  <c r="N1605" i="2"/>
  <c r="M1605" i="2"/>
  <c r="L1605" i="2"/>
  <c r="K1605" i="2"/>
  <c r="J1605" i="2"/>
  <c r="I1605" i="2"/>
  <c r="T1604" i="2"/>
  <c r="S1604" i="2"/>
  <c r="R1604" i="2"/>
  <c r="Q1604" i="2"/>
  <c r="P1604" i="2"/>
  <c r="O1604" i="2"/>
  <c r="N1604" i="2"/>
  <c r="M1604" i="2"/>
  <c r="L1604" i="2"/>
  <c r="K1604" i="2"/>
  <c r="J1604" i="2"/>
  <c r="I1604" i="2"/>
  <c r="T1603" i="2"/>
  <c r="S1603" i="2"/>
  <c r="R1603" i="2"/>
  <c r="Q1603" i="2"/>
  <c r="P1603" i="2"/>
  <c r="O1603" i="2"/>
  <c r="N1603" i="2"/>
  <c r="M1603" i="2"/>
  <c r="L1603" i="2"/>
  <c r="K1603" i="2"/>
  <c r="J1603" i="2"/>
  <c r="I1603" i="2"/>
  <c r="T1602" i="2"/>
  <c r="S1602" i="2"/>
  <c r="R1602" i="2"/>
  <c r="Q1602" i="2"/>
  <c r="P1602" i="2"/>
  <c r="O1602" i="2"/>
  <c r="N1602" i="2"/>
  <c r="M1602" i="2"/>
  <c r="L1602" i="2"/>
  <c r="K1602" i="2"/>
  <c r="J1602" i="2"/>
  <c r="I1602" i="2"/>
  <c r="T1601" i="2"/>
  <c r="S1601" i="2"/>
  <c r="R1601" i="2"/>
  <c r="Q1601" i="2"/>
  <c r="P1601" i="2"/>
  <c r="O1601" i="2"/>
  <c r="N1601" i="2"/>
  <c r="M1601" i="2"/>
  <c r="L1601" i="2"/>
  <c r="K1601" i="2"/>
  <c r="J1601" i="2"/>
  <c r="I1601" i="2"/>
  <c r="T1600" i="2"/>
  <c r="S1600" i="2"/>
  <c r="R1600" i="2"/>
  <c r="Q1600" i="2"/>
  <c r="P1600" i="2"/>
  <c r="O1600" i="2"/>
  <c r="N1600" i="2"/>
  <c r="M1600" i="2"/>
  <c r="L1600" i="2"/>
  <c r="K1600" i="2"/>
  <c r="J1600" i="2"/>
  <c r="I1600" i="2"/>
  <c r="T1599" i="2"/>
  <c r="S1599" i="2"/>
  <c r="R1599" i="2"/>
  <c r="Q1599" i="2"/>
  <c r="P1599" i="2"/>
  <c r="O1599" i="2"/>
  <c r="N1599" i="2"/>
  <c r="M1599" i="2"/>
  <c r="L1599" i="2"/>
  <c r="K1599" i="2"/>
  <c r="J1599" i="2"/>
  <c r="I1599" i="2"/>
  <c r="T1598" i="2"/>
  <c r="S1598" i="2"/>
  <c r="R1598" i="2"/>
  <c r="Q1598" i="2"/>
  <c r="P1598" i="2"/>
  <c r="O1598" i="2"/>
  <c r="N1598" i="2"/>
  <c r="M1598" i="2"/>
  <c r="L1598" i="2"/>
  <c r="K1598" i="2"/>
  <c r="J1598" i="2"/>
  <c r="I1598" i="2"/>
  <c r="T1597" i="2"/>
  <c r="S1597" i="2"/>
  <c r="R1597" i="2"/>
  <c r="Q1597" i="2"/>
  <c r="P1597" i="2"/>
  <c r="O1597" i="2"/>
  <c r="N1597" i="2"/>
  <c r="M1597" i="2"/>
  <c r="L1597" i="2"/>
  <c r="K1597" i="2"/>
  <c r="J1597" i="2"/>
  <c r="I1597" i="2"/>
  <c r="T1596" i="2"/>
  <c r="S1596" i="2"/>
  <c r="R1596" i="2"/>
  <c r="Q1596" i="2"/>
  <c r="P1596" i="2"/>
  <c r="O1596" i="2"/>
  <c r="N1596" i="2"/>
  <c r="M1596" i="2"/>
  <c r="L1596" i="2"/>
  <c r="K1596" i="2"/>
  <c r="J1596" i="2"/>
  <c r="I1596" i="2"/>
  <c r="T1595" i="2"/>
  <c r="S1595" i="2"/>
  <c r="R1595" i="2"/>
  <c r="Q1595" i="2"/>
  <c r="P1595" i="2"/>
  <c r="O1595" i="2"/>
  <c r="N1595" i="2"/>
  <c r="M1595" i="2"/>
  <c r="L1595" i="2"/>
  <c r="K1595" i="2"/>
  <c r="J1595" i="2"/>
  <c r="I1595" i="2"/>
  <c r="T1594" i="2"/>
  <c r="S1594" i="2"/>
  <c r="R1594" i="2"/>
  <c r="Q1594" i="2"/>
  <c r="P1594" i="2"/>
  <c r="O1594" i="2"/>
  <c r="N1594" i="2"/>
  <c r="M1594" i="2"/>
  <c r="L1594" i="2"/>
  <c r="K1594" i="2"/>
  <c r="J1594" i="2"/>
  <c r="I1594" i="2"/>
  <c r="T1593" i="2"/>
  <c r="S1593" i="2"/>
  <c r="R1593" i="2"/>
  <c r="Q1593" i="2"/>
  <c r="P1593" i="2"/>
  <c r="O1593" i="2"/>
  <c r="N1593" i="2"/>
  <c r="M1593" i="2"/>
  <c r="L1593" i="2"/>
  <c r="K1593" i="2"/>
  <c r="J1593" i="2"/>
  <c r="I1593" i="2"/>
  <c r="T1592" i="2"/>
  <c r="S1592" i="2"/>
  <c r="R1592" i="2"/>
  <c r="Q1592" i="2"/>
  <c r="P1592" i="2"/>
  <c r="O1592" i="2"/>
  <c r="N1592" i="2"/>
  <c r="M1592" i="2"/>
  <c r="L1592" i="2"/>
  <c r="K1592" i="2"/>
  <c r="J1592" i="2"/>
  <c r="I1592" i="2"/>
  <c r="T1591" i="2"/>
  <c r="S1591" i="2"/>
  <c r="R1591" i="2"/>
  <c r="Q1591" i="2"/>
  <c r="P1591" i="2"/>
  <c r="O1591" i="2"/>
  <c r="N1591" i="2"/>
  <c r="M1591" i="2"/>
  <c r="L1591" i="2"/>
  <c r="K1591" i="2"/>
  <c r="J1591" i="2"/>
  <c r="I1591" i="2"/>
  <c r="T1590" i="2"/>
  <c r="S1590" i="2"/>
  <c r="R1590" i="2"/>
  <c r="Q1590" i="2"/>
  <c r="P1590" i="2"/>
  <c r="O1590" i="2"/>
  <c r="N1590" i="2"/>
  <c r="M1590" i="2"/>
  <c r="L1590" i="2"/>
  <c r="K1590" i="2"/>
  <c r="J1590" i="2"/>
  <c r="I1590" i="2"/>
  <c r="T1589" i="2"/>
  <c r="S1589" i="2"/>
  <c r="R1589" i="2"/>
  <c r="Q1589" i="2"/>
  <c r="P1589" i="2"/>
  <c r="O1589" i="2"/>
  <c r="N1589" i="2"/>
  <c r="M1589" i="2"/>
  <c r="L1589" i="2"/>
  <c r="K1589" i="2"/>
  <c r="J1589" i="2"/>
  <c r="I1589" i="2"/>
  <c r="T1588" i="2"/>
  <c r="S1588" i="2"/>
  <c r="R1588" i="2"/>
  <c r="Q1588" i="2"/>
  <c r="P1588" i="2"/>
  <c r="O1588" i="2"/>
  <c r="N1588" i="2"/>
  <c r="M1588" i="2"/>
  <c r="L1588" i="2"/>
  <c r="K1588" i="2"/>
  <c r="J1588" i="2"/>
  <c r="I1588" i="2"/>
  <c r="T1587" i="2"/>
  <c r="S1587" i="2"/>
  <c r="R1587" i="2"/>
  <c r="Q1587" i="2"/>
  <c r="P1587" i="2"/>
  <c r="O1587" i="2"/>
  <c r="N1587" i="2"/>
  <c r="M1587" i="2"/>
  <c r="L1587" i="2"/>
  <c r="K1587" i="2"/>
  <c r="J1587" i="2"/>
  <c r="I1587" i="2"/>
  <c r="T1586" i="2"/>
  <c r="S1586" i="2"/>
  <c r="R1586" i="2"/>
  <c r="Q1586" i="2"/>
  <c r="P1586" i="2"/>
  <c r="O1586" i="2"/>
  <c r="N1586" i="2"/>
  <c r="M1586" i="2"/>
  <c r="L1586" i="2"/>
  <c r="K1586" i="2"/>
  <c r="J1586" i="2"/>
  <c r="I1586" i="2"/>
  <c r="T1585" i="2"/>
  <c r="S1585" i="2"/>
  <c r="R1585" i="2"/>
  <c r="Q1585" i="2"/>
  <c r="P1585" i="2"/>
  <c r="O1585" i="2"/>
  <c r="N1585" i="2"/>
  <c r="M1585" i="2"/>
  <c r="L1585" i="2"/>
  <c r="K1585" i="2"/>
  <c r="J1585" i="2"/>
  <c r="I1585" i="2"/>
  <c r="T1584" i="2"/>
  <c r="S1584" i="2"/>
  <c r="R1584" i="2"/>
  <c r="Q1584" i="2"/>
  <c r="P1584" i="2"/>
  <c r="O1584" i="2"/>
  <c r="N1584" i="2"/>
  <c r="M1584" i="2"/>
  <c r="L1584" i="2"/>
  <c r="K1584" i="2"/>
  <c r="J1584" i="2"/>
  <c r="I1584" i="2"/>
  <c r="T1583" i="2"/>
  <c r="S1583" i="2"/>
  <c r="R1583" i="2"/>
  <c r="Q1583" i="2"/>
  <c r="P1583" i="2"/>
  <c r="O1583" i="2"/>
  <c r="N1583" i="2"/>
  <c r="M1583" i="2"/>
  <c r="L1583" i="2"/>
  <c r="K1583" i="2"/>
  <c r="J1583" i="2"/>
  <c r="I1583" i="2"/>
  <c r="T1582" i="2"/>
  <c r="S1582" i="2"/>
  <c r="R1582" i="2"/>
  <c r="Q1582" i="2"/>
  <c r="P1582" i="2"/>
  <c r="O1582" i="2"/>
  <c r="N1582" i="2"/>
  <c r="M1582" i="2"/>
  <c r="L1582" i="2"/>
  <c r="K1582" i="2"/>
  <c r="J1582" i="2"/>
  <c r="I1582" i="2"/>
  <c r="T1581" i="2"/>
  <c r="S1581" i="2"/>
  <c r="R1581" i="2"/>
  <c r="Q1581" i="2"/>
  <c r="P1581" i="2"/>
  <c r="O1581" i="2"/>
  <c r="N1581" i="2"/>
  <c r="M1581" i="2"/>
  <c r="L1581" i="2"/>
  <c r="K1581" i="2"/>
  <c r="J1581" i="2"/>
  <c r="I1581" i="2"/>
  <c r="T1580" i="2"/>
  <c r="S1580" i="2"/>
  <c r="R1580" i="2"/>
  <c r="Q1580" i="2"/>
  <c r="P1580" i="2"/>
  <c r="O1580" i="2"/>
  <c r="N1580" i="2"/>
  <c r="M1580" i="2"/>
  <c r="L1580" i="2"/>
  <c r="K1580" i="2"/>
  <c r="J1580" i="2"/>
  <c r="I1580" i="2"/>
  <c r="T1579" i="2"/>
  <c r="S1579" i="2"/>
  <c r="R1579" i="2"/>
  <c r="Q1579" i="2"/>
  <c r="P1579" i="2"/>
  <c r="O1579" i="2"/>
  <c r="N1579" i="2"/>
  <c r="M1579" i="2"/>
  <c r="L1579" i="2"/>
  <c r="K1579" i="2"/>
  <c r="J1579" i="2"/>
  <c r="I1579" i="2"/>
  <c r="T1578" i="2"/>
  <c r="S1578" i="2"/>
  <c r="R1578" i="2"/>
  <c r="Q1578" i="2"/>
  <c r="P1578" i="2"/>
  <c r="O1578" i="2"/>
  <c r="N1578" i="2"/>
  <c r="M1578" i="2"/>
  <c r="L1578" i="2"/>
  <c r="K1578" i="2"/>
  <c r="J1578" i="2"/>
  <c r="I1578" i="2"/>
  <c r="T1577" i="2"/>
  <c r="S1577" i="2"/>
  <c r="R1577" i="2"/>
  <c r="Q1577" i="2"/>
  <c r="P1577" i="2"/>
  <c r="O1577" i="2"/>
  <c r="N1577" i="2"/>
  <c r="M1577" i="2"/>
  <c r="L1577" i="2"/>
  <c r="K1577" i="2"/>
  <c r="J1577" i="2"/>
  <c r="I1577" i="2"/>
  <c r="T1576" i="2"/>
  <c r="S1576" i="2"/>
  <c r="R1576" i="2"/>
  <c r="Q1576" i="2"/>
  <c r="P1576" i="2"/>
  <c r="O1576" i="2"/>
  <c r="N1576" i="2"/>
  <c r="M1576" i="2"/>
  <c r="L1576" i="2"/>
  <c r="K1576" i="2"/>
  <c r="J1576" i="2"/>
  <c r="I1576" i="2"/>
  <c r="T1575" i="2"/>
  <c r="S1575" i="2"/>
  <c r="R1575" i="2"/>
  <c r="Q1575" i="2"/>
  <c r="P1575" i="2"/>
  <c r="O1575" i="2"/>
  <c r="N1575" i="2"/>
  <c r="M1575" i="2"/>
  <c r="L1575" i="2"/>
  <c r="K1575" i="2"/>
  <c r="J1575" i="2"/>
  <c r="I1575" i="2"/>
  <c r="T1574" i="2"/>
  <c r="S1574" i="2"/>
  <c r="R1574" i="2"/>
  <c r="Q1574" i="2"/>
  <c r="P1574" i="2"/>
  <c r="O1574" i="2"/>
  <c r="N1574" i="2"/>
  <c r="M1574" i="2"/>
  <c r="L1574" i="2"/>
  <c r="K1574" i="2"/>
  <c r="J1574" i="2"/>
  <c r="I1574" i="2"/>
  <c r="T1573" i="2"/>
  <c r="S1573" i="2"/>
  <c r="R1573" i="2"/>
  <c r="Q1573" i="2"/>
  <c r="P1573" i="2"/>
  <c r="O1573" i="2"/>
  <c r="N1573" i="2"/>
  <c r="M1573" i="2"/>
  <c r="L1573" i="2"/>
  <c r="K1573" i="2"/>
  <c r="J1573" i="2"/>
  <c r="I1573" i="2"/>
  <c r="T1572" i="2"/>
  <c r="S1572" i="2"/>
  <c r="R1572" i="2"/>
  <c r="Q1572" i="2"/>
  <c r="P1572" i="2"/>
  <c r="O1572" i="2"/>
  <c r="N1572" i="2"/>
  <c r="M1572" i="2"/>
  <c r="L1572" i="2"/>
  <c r="K1572" i="2"/>
  <c r="J1572" i="2"/>
  <c r="I1572" i="2"/>
  <c r="T1571" i="2"/>
  <c r="S1571" i="2"/>
  <c r="R1571" i="2"/>
  <c r="Q1571" i="2"/>
  <c r="P1571" i="2"/>
  <c r="O1571" i="2"/>
  <c r="N1571" i="2"/>
  <c r="M1571" i="2"/>
  <c r="L1571" i="2"/>
  <c r="K1571" i="2"/>
  <c r="J1571" i="2"/>
  <c r="I1571" i="2"/>
  <c r="T1570" i="2"/>
  <c r="S1570" i="2"/>
  <c r="R1570" i="2"/>
  <c r="Q1570" i="2"/>
  <c r="P1570" i="2"/>
  <c r="O1570" i="2"/>
  <c r="N1570" i="2"/>
  <c r="M1570" i="2"/>
  <c r="L1570" i="2"/>
  <c r="K1570" i="2"/>
  <c r="J1570" i="2"/>
  <c r="I1570" i="2"/>
  <c r="T1569" i="2"/>
  <c r="S1569" i="2"/>
  <c r="R1569" i="2"/>
  <c r="Q1569" i="2"/>
  <c r="P1569" i="2"/>
  <c r="O1569" i="2"/>
  <c r="N1569" i="2"/>
  <c r="M1569" i="2"/>
  <c r="L1569" i="2"/>
  <c r="K1569" i="2"/>
  <c r="J1569" i="2"/>
  <c r="I1569" i="2"/>
  <c r="T1568" i="2"/>
  <c r="S1568" i="2"/>
  <c r="R1568" i="2"/>
  <c r="Q1568" i="2"/>
  <c r="P1568" i="2"/>
  <c r="O1568" i="2"/>
  <c r="N1568" i="2"/>
  <c r="M1568" i="2"/>
  <c r="L1568" i="2"/>
  <c r="K1568" i="2"/>
  <c r="J1568" i="2"/>
  <c r="I1568" i="2"/>
  <c r="T1567" i="2"/>
  <c r="S1567" i="2"/>
  <c r="R1567" i="2"/>
  <c r="Q1567" i="2"/>
  <c r="P1567" i="2"/>
  <c r="O1567" i="2"/>
  <c r="N1567" i="2"/>
  <c r="M1567" i="2"/>
  <c r="L1567" i="2"/>
  <c r="K1567" i="2"/>
  <c r="J1567" i="2"/>
  <c r="I1567" i="2"/>
  <c r="T1566" i="2"/>
  <c r="S1566" i="2"/>
  <c r="R1566" i="2"/>
  <c r="Q1566" i="2"/>
  <c r="P1566" i="2"/>
  <c r="O1566" i="2"/>
  <c r="N1566" i="2"/>
  <c r="M1566" i="2"/>
  <c r="L1566" i="2"/>
  <c r="K1566" i="2"/>
  <c r="J1566" i="2"/>
  <c r="I1566" i="2"/>
  <c r="T1565" i="2"/>
  <c r="S1565" i="2"/>
  <c r="R1565" i="2"/>
  <c r="Q1565" i="2"/>
  <c r="P1565" i="2"/>
  <c r="O1565" i="2"/>
  <c r="N1565" i="2"/>
  <c r="M1565" i="2"/>
  <c r="L1565" i="2"/>
  <c r="K1565" i="2"/>
  <c r="J1565" i="2"/>
  <c r="I1565" i="2"/>
  <c r="T1564" i="2"/>
  <c r="S1564" i="2"/>
  <c r="R1564" i="2"/>
  <c r="Q1564" i="2"/>
  <c r="P1564" i="2"/>
  <c r="O1564" i="2"/>
  <c r="N1564" i="2"/>
  <c r="M1564" i="2"/>
  <c r="L1564" i="2"/>
  <c r="K1564" i="2"/>
  <c r="J1564" i="2"/>
  <c r="I1564" i="2"/>
  <c r="T1563" i="2"/>
  <c r="S1563" i="2"/>
  <c r="R1563" i="2"/>
  <c r="Q1563" i="2"/>
  <c r="P1563" i="2"/>
  <c r="O1563" i="2"/>
  <c r="N1563" i="2"/>
  <c r="M1563" i="2"/>
  <c r="L1563" i="2"/>
  <c r="K1563" i="2"/>
  <c r="J1563" i="2"/>
  <c r="I1563" i="2"/>
  <c r="T1562" i="2"/>
  <c r="S1562" i="2"/>
  <c r="R1562" i="2"/>
  <c r="Q1562" i="2"/>
  <c r="P1562" i="2"/>
  <c r="O1562" i="2"/>
  <c r="N1562" i="2"/>
  <c r="M1562" i="2"/>
  <c r="L1562" i="2"/>
  <c r="K1562" i="2"/>
  <c r="J1562" i="2"/>
  <c r="I1562" i="2"/>
  <c r="T1561" i="2"/>
  <c r="S1561" i="2"/>
  <c r="R1561" i="2"/>
  <c r="Q1561" i="2"/>
  <c r="P1561" i="2"/>
  <c r="O1561" i="2"/>
  <c r="N1561" i="2"/>
  <c r="M1561" i="2"/>
  <c r="L1561" i="2"/>
  <c r="K1561" i="2"/>
  <c r="J1561" i="2"/>
  <c r="I1561" i="2"/>
  <c r="T1560" i="2"/>
  <c r="S1560" i="2"/>
  <c r="R1560" i="2"/>
  <c r="Q1560" i="2"/>
  <c r="P1560" i="2"/>
  <c r="O1560" i="2"/>
  <c r="N1560" i="2"/>
  <c r="M1560" i="2"/>
  <c r="L1560" i="2"/>
  <c r="K1560" i="2"/>
  <c r="J1560" i="2"/>
  <c r="I1560" i="2"/>
  <c r="T1559" i="2"/>
  <c r="S1559" i="2"/>
  <c r="R1559" i="2"/>
  <c r="Q1559" i="2"/>
  <c r="P1559" i="2"/>
  <c r="O1559" i="2"/>
  <c r="N1559" i="2"/>
  <c r="M1559" i="2"/>
  <c r="L1559" i="2"/>
  <c r="K1559" i="2"/>
  <c r="J1559" i="2"/>
  <c r="I1559" i="2"/>
  <c r="T1558" i="2"/>
  <c r="S1558" i="2"/>
  <c r="R1558" i="2"/>
  <c r="Q1558" i="2"/>
  <c r="P1558" i="2"/>
  <c r="O1558" i="2"/>
  <c r="N1558" i="2"/>
  <c r="M1558" i="2"/>
  <c r="L1558" i="2"/>
  <c r="K1558" i="2"/>
  <c r="J1558" i="2"/>
  <c r="I1558" i="2"/>
  <c r="T1557" i="2"/>
  <c r="S1557" i="2"/>
  <c r="R1557" i="2"/>
  <c r="Q1557" i="2"/>
  <c r="P1557" i="2"/>
  <c r="O1557" i="2"/>
  <c r="N1557" i="2"/>
  <c r="M1557" i="2"/>
  <c r="L1557" i="2"/>
  <c r="K1557" i="2"/>
  <c r="J1557" i="2"/>
  <c r="I1557" i="2"/>
  <c r="T1556" i="2"/>
  <c r="S1556" i="2"/>
  <c r="R1556" i="2"/>
  <c r="Q1556" i="2"/>
  <c r="P1556" i="2"/>
  <c r="O1556" i="2"/>
  <c r="N1556" i="2"/>
  <c r="M1556" i="2"/>
  <c r="L1556" i="2"/>
  <c r="K1556" i="2"/>
  <c r="J1556" i="2"/>
  <c r="I1556" i="2"/>
  <c r="T1555" i="2"/>
  <c r="S1555" i="2"/>
  <c r="R1555" i="2"/>
  <c r="Q1555" i="2"/>
  <c r="P1555" i="2"/>
  <c r="O1555" i="2"/>
  <c r="N1555" i="2"/>
  <c r="M1555" i="2"/>
  <c r="L1555" i="2"/>
  <c r="K1555" i="2"/>
  <c r="J1555" i="2"/>
  <c r="I1555" i="2"/>
  <c r="T1554" i="2"/>
  <c r="S1554" i="2"/>
  <c r="R1554" i="2"/>
  <c r="Q1554" i="2"/>
  <c r="P1554" i="2"/>
  <c r="O1554" i="2"/>
  <c r="N1554" i="2"/>
  <c r="M1554" i="2"/>
  <c r="L1554" i="2"/>
  <c r="K1554" i="2"/>
  <c r="J1554" i="2"/>
  <c r="I1554" i="2"/>
  <c r="T1553" i="2"/>
  <c r="S1553" i="2"/>
  <c r="R1553" i="2"/>
  <c r="Q1553" i="2"/>
  <c r="P1553" i="2"/>
  <c r="O1553" i="2"/>
  <c r="N1553" i="2"/>
  <c r="M1553" i="2"/>
  <c r="L1553" i="2"/>
  <c r="K1553" i="2"/>
  <c r="J1553" i="2"/>
  <c r="I1553" i="2"/>
  <c r="T1552" i="2"/>
  <c r="S1552" i="2"/>
  <c r="R1552" i="2"/>
  <c r="Q1552" i="2"/>
  <c r="P1552" i="2"/>
  <c r="O1552" i="2"/>
  <c r="N1552" i="2"/>
  <c r="M1552" i="2"/>
  <c r="L1552" i="2"/>
  <c r="K1552" i="2"/>
  <c r="J1552" i="2"/>
  <c r="I1552" i="2"/>
  <c r="T1551" i="2"/>
  <c r="S1551" i="2"/>
  <c r="R1551" i="2"/>
  <c r="Q1551" i="2"/>
  <c r="P1551" i="2"/>
  <c r="O1551" i="2"/>
  <c r="N1551" i="2"/>
  <c r="M1551" i="2"/>
  <c r="L1551" i="2"/>
  <c r="K1551" i="2"/>
  <c r="J1551" i="2"/>
  <c r="I1551" i="2"/>
  <c r="T1550" i="2"/>
  <c r="S1550" i="2"/>
  <c r="R1550" i="2"/>
  <c r="Q1550" i="2"/>
  <c r="P1550" i="2"/>
  <c r="O1550" i="2"/>
  <c r="N1550" i="2"/>
  <c r="M1550" i="2"/>
  <c r="L1550" i="2"/>
  <c r="K1550" i="2"/>
  <c r="J1550" i="2"/>
  <c r="I1550" i="2"/>
  <c r="T1549" i="2"/>
  <c r="S1549" i="2"/>
  <c r="R1549" i="2"/>
  <c r="Q1549" i="2"/>
  <c r="P1549" i="2"/>
  <c r="O1549" i="2"/>
  <c r="N1549" i="2"/>
  <c r="M1549" i="2"/>
  <c r="L1549" i="2"/>
  <c r="K1549" i="2"/>
  <c r="J1549" i="2"/>
  <c r="I1549" i="2"/>
  <c r="T1548" i="2"/>
  <c r="S1548" i="2"/>
  <c r="R1548" i="2"/>
  <c r="Q1548" i="2"/>
  <c r="P1548" i="2"/>
  <c r="O1548" i="2"/>
  <c r="N1548" i="2"/>
  <c r="M1548" i="2"/>
  <c r="L1548" i="2"/>
  <c r="K1548" i="2"/>
  <c r="J1548" i="2"/>
  <c r="I1548" i="2"/>
  <c r="T1547" i="2"/>
  <c r="S1547" i="2"/>
  <c r="R1547" i="2"/>
  <c r="Q1547" i="2"/>
  <c r="P1547" i="2"/>
  <c r="O1547" i="2"/>
  <c r="N1547" i="2"/>
  <c r="M1547" i="2"/>
  <c r="L1547" i="2"/>
  <c r="K1547" i="2"/>
  <c r="J1547" i="2"/>
  <c r="I1547" i="2"/>
  <c r="T1546" i="2"/>
  <c r="S1546" i="2"/>
  <c r="R1546" i="2"/>
  <c r="Q1546" i="2"/>
  <c r="P1546" i="2"/>
  <c r="O1546" i="2"/>
  <c r="N1546" i="2"/>
  <c r="M1546" i="2"/>
  <c r="L1546" i="2"/>
  <c r="K1546" i="2"/>
  <c r="J1546" i="2"/>
  <c r="I1546" i="2"/>
  <c r="T1545" i="2"/>
  <c r="S1545" i="2"/>
  <c r="R1545" i="2"/>
  <c r="Q1545" i="2"/>
  <c r="P1545" i="2"/>
  <c r="O1545" i="2"/>
  <c r="N1545" i="2"/>
  <c r="M1545" i="2"/>
  <c r="L1545" i="2"/>
  <c r="K1545" i="2"/>
  <c r="J1545" i="2"/>
  <c r="I1545" i="2"/>
  <c r="T1544" i="2"/>
  <c r="S1544" i="2"/>
  <c r="R1544" i="2"/>
  <c r="Q1544" i="2"/>
  <c r="P1544" i="2"/>
  <c r="O1544" i="2"/>
  <c r="N1544" i="2"/>
  <c r="M1544" i="2"/>
  <c r="L1544" i="2"/>
  <c r="K1544" i="2"/>
  <c r="J1544" i="2"/>
  <c r="I1544" i="2"/>
  <c r="T1543" i="2"/>
  <c r="S1543" i="2"/>
  <c r="R1543" i="2"/>
  <c r="Q1543" i="2"/>
  <c r="P1543" i="2"/>
  <c r="O1543" i="2"/>
  <c r="N1543" i="2"/>
  <c r="M1543" i="2"/>
  <c r="L1543" i="2"/>
  <c r="K1543" i="2"/>
  <c r="J1543" i="2"/>
  <c r="I1543" i="2"/>
  <c r="T1542" i="2"/>
  <c r="S1542" i="2"/>
  <c r="R1542" i="2"/>
  <c r="Q1542" i="2"/>
  <c r="P1542" i="2"/>
  <c r="O1542" i="2"/>
  <c r="N1542" i="2"/>
  <c r="M1542" i="2"/>
  <c r="L1542" i="2"/>
  <c r="K1542" i="2"/>
  <c r="J1542" i="2"/>
  <c r="I1542" i="2"/>
  <c r="T1541" i="2"/>
  <c r="S1541" i="2"/>
  <c r="R1541" i="2"/>
  <c r="Q1541" i="2"/>
  <c r="P1541" i="2"/>
  <c r="O1541" i="2"/>
  <c r="N1541" i="2"/>
  <c r="M1541" i="2"/>
  <c r="L1541" i="2"/>
  <c r="K1541" i="2"/>
  <c r="J1541" i="2"/>
  <c r="I1541" i="2"/>
  <c r="T1540" i="2"/>
  <c r="S1540" i="2"/>
  <c r="R1540" i="2"/>
  <c r="Q1540" i="2"/>
  <c r="P1540" i="2"/>
  <c r="O1540" i="2"/>
  <c r="N1540" i="2"/>
  <c r="M1540" i="2"/>
  <c r="L1540" i="2"/>
  <c r="K1540" i="2"/>
  <c r="J1540" i="2"/>
  <c r="I1540" i="2"/>
  <c r="T1539" i="2"/>
  <c r="S1539" i="2"/>
  <c r="R1539" i="2"/>
  <c r="Q1539" i="2"/>
  <c r="P1539" i="2"/>
  <c r="O1539" i="2"/>
  <c r="N1539" i="2"/>
  <c r="M1539" i="2"/>
  <c r="L1539" i="2"/>
  <c r="K1539" i="2"/>
  <c r="J1539" i="2"/>
  <c r="I1539" i="2"/>
  <c r="T1538" i="2"/>
  <c r="S1538" i="2"/>
  <c r="R1538" i="2"/>
  <c r="Q1538" i="2"/>
  <c r="P1538" i="2"/>
  <c r="O1538" i="2"/>
  <c r="N1538" i="2"/>
  <c r="M1538" i="2"/>
  <c r="L1538" i="2"/>
  <c r="K1538" i="2"/>
  <c r="J1538" i="2"/>
  <c r="I1538" i="2"/>
  <c r="T1537" i="2"/>
  <c r="S1537" i="2"/>
  <c r="R1537" i="2"/>
  <c r="Q1537" i="2"/>
  <c r="P1537" i="2"/>
  <c r="O1537" i="2"/>
  <c r="N1537" i="2"/>
  <c r="M1537" i="2"/>
  <c r="L1537" i="2"/>
  <c r="K1537" i="2"/>
  <c r="J1537" i="2"/>
  <c r="I1537" i="2"/>
  <c r="T1536" i="2"/>
  <c r="S1536" i="2"/>
  <c r="R1536" i="2"/>
  <c r="Q1536" i="2"/>
  <c r="P1536" i="2"/>
  <c r="O1536" i="2"/>
  <c r="N1536" i="2"/>
  <c r="M1536" i="2"/>
  <c r="L1536" i="2"/>
  <c r="K1536" i="2"/>
  <c r="J1536" i="2"/>
  <c r="I1536" i="2"/>
  <c r="T1535" i="2"/>
  <c r="S1535" i="2"/>
  <c r="R1535" i="2"/>
  <c r="Q1535" i="2"/>
  <c r="P1535" i="2"/>
  <c r="O1535" i="2"/>
  <c r="N1535" i="2"/>
  <c r="M1535" i="2"/>
  <c r="L1535" i="2"/>
  <c r="K1535" i="2"/>
  <c r="J1535" i="2"/>
  <c r="I1535" i="2"/>
  <c r="T1534" i="2"/>
  <c r="S1534" i="2"/>
  <c r="R1534" i="2"/>
  <c r="Q1534" i="2"/>
  <c r="P1534" i="2"/>
  <c r="O1534" i="2"/>
  <c r="N1534" i="2"/>
  <c r="M1534" i="2"/>
  <c r="L1534" i="2"/>
  <c r="K1534" i="2"/>
  <c r="J1534" i="2"/>
  <c r="I1534" i="2"/>
  <c r="T1533" i="2"/>
  <c r="S1533" i="2"/>
  <c r="R1533" i="2"/>
  <c r="Q1533" i="2"/>
  <c r="P1533" i="2"/>
  <c r="O1533" i="2"/>
  <c r="N1533" i="2"/>
  <c r="M1533" i="2"/>
  <c r="L1533" i="2"/>
  <c r="K1533" i="2"/>
  <c r="J1533" i="2"/>
  <c r="I1533" i="2"/>
  <c r="T1532" i="2"/>
  <c r="S1532" i="2"/>
  <c r="R1532" i="2"/>
  <c r="Q1532" i="2"/>
  <c r="P1532" i="2"/>
  <c r="O1532" i="2"/>
  <c r="N1532" i="2"/>
  <c r="M1532" i="2"/>
  <c r="L1532" i="2"/>
  <c r="K1532" i="2"/>
  <c r="J1532" i="2"/>
  <c r="I1532" i="2"/>
  <c r="T1531" i="2"/>
  <c r="S1531" i="2"/>
  <c r="R1531" i="2"/>
  <c r="Q1531" i="2"/>
  <c r="P1531" i="2"/>
  <c r="O1531" i="2"/>
  <c r="N1531" i="2"/>
  <c r="M1531" i="2"/>
  <c r="L1531" i="2"/>
  <c r="K1531" i="2"/>
  <c r="J1531" i="2"/>
  <c r="I1531" i="2"/>
  <c r="T1530" i="2"/>
  <c r="S1530" i="2"/>
  <c r="R1530" i="2"/>
  <c r="Q1530" i="2"/>
  <c r="P1530" i="2"/>
  <c r="O1530" i="2"/>
  <c r="N1530" i="2"/>
  <c r="M1530" i="2"/>
  <c r="L1530" i="2"/>
  <c r="K1530" i="2"/>
  <c r="J1530" i="2"/>
  <c r="I1530" i="2"/>
  <c r="T1529" i="2"/>
  <c r="S1529" i="2"/>
  <c r="R1529" i="2"/>
  <c r="Q1529" i="2"/>
  <c r="P1529" i="2"/>
  <c r="O1529" i="2"/>
  <c r="N1529" i="2"/>
  <c r="M1529" i="2"/>
  <c r="L1529" i="2"/>
  <c r="K1529" i="2"/>
  <c r="J1529" i="2"/>
  <c r="I1529" i="2"/>
  <c r="T1528" i="2"/>
  <c r="S1528" i="2"/>
  <c r="R1528" i="2"/>
  <c r="Q1528" i="2"/>
  <c r="P1528" i="2"/>
  <c r="O1528" i="2"/>
  <c r="N1528" i="2"/>
  <c r="M1528" i="2"/>
  <c r="L1528" i="2"/>
  <c r="K1528" i="2"/>
  <c r="J1528" i="2"/>
  <c r="I1528" i="2"/>
  <c r="T1527" i="2"/>
  <c r="S1527" i="2"/>
  <c r="R1527" i="2"/>
  <c r="Q1527" i="2"/>
  <c r="P1527" i="2"/>
  <c r="O1527" i="2"/>
  <c r="N1527" i="2"/>
  <c r="M1527" i="2"/>
  <c r="L1527" i="2"/>
  <c r="K1527" i="2"/>
  <c r="J1527" i="2"/>
  <c r="I1527" i="2"/>
  <c r="T1526" i="2"/>
  <c r="S1526" i="2"/>
  <c r="R1526" i="2"/>
  <c r="Q1526" i="2"/>
  <c r="P1526" i="2"/>
  <c r="O1526" i="2"/>
  <c r="N1526" i="2"/>
  <c r="M1526" i="2"/>
  <c r="L1526" i="2"/>
  <c r="K1526" i="2"/>
  <c r="J1526" i="2"/>
  <c r="I1526" i="2"/>
  <c r="T1525" i="2"/>
  <c r="S1525" i="2"/>
  <c r="R1525" i="2"/>
  <c r="Q1525" i="2"/>
  <c r="P1525" i="2"/>
  <c r="O1525" i="2"/>
  <c r="N1525" i="2"/>
  <c r="M1525" i="2"/>
  <c r="L1525" i="2"/>
  <c r="K1525" i="2"/>
  <c r="J1525" i="2"/>
  <c r="I1525" i="2"/>
  <c r="T1524" i="2"/>
  <c r="S1524" i="2"/>
  <c r="R1524" i="2"/>
  <c r="Q1524" i="2"/>
  <c r="P1524" i="2"/>
  <c r="O1524" i="2"/>
  <c r="N1524" i="2"/>
  <c r="M1524" i="2"/>
  <c r="L1524" i="2"/>
  <c r="K1524" i="2"/>
  <c r="J1524" i="2"/>
  <c r="I1524" i="2"/>
  <c r="T1523" i="2"/>
  <c r="S1523" i="2"/>
  <c r="R1523" i="2"/>
  <c r="Q1523" i="2"/>
  <c r="P1523" i="2"/>
  <c r="O1523" i="2"/>
  <c r="N1523" i="2"/>
  <c r="M1523" i="2"/>
  <c r="L1523" i="2"/>
  <c r="K1523" i="2"/>
  <c r="J1523" i="2"/>
  <c r="I1523" i="2"/>
  <c r="T1522" i="2"/>
  <c r="S1522" i="2"/>
  <c r="R1522" i="2"/>
  <c r="Q1522" i="2"/>
  <c r="P1522" i="2"/>
  <c r="O1522" i="2"/>
  <c r="N1522" i="2"/>
  <c r="M1522" i="2"/>
  <c r="L1522" i="2"/>
  <c r="K1522" i="2"/>
  <c r="J1522" i="2"/>
  <c r="I1522" i="2"/>
  <c r="T1521" i="2"/>
  <c r="S1521" i="2"/>
  <c r="R1521" i="2"/>
  <c r="Q1521" i="2"/>
  <c r="P1521" i="2"/>
  <c r="O1521" i="2"/>
  <c r="N1521" i="2"/>
  <c r="M1521" i="2"/>
  <c r="L1521" i="2"/>
  <c r="K1521" i="2"/>
  <c r="J1521" i="2"/>
  <c r="I1521" i="2"/>
  <c r="T1520" i="2"/>
  <c r="S1520" i="2"/>
  <c r="R1520" i="2"/>
  <c r="Q1520" i="2"/>
  <c r="P1520" i="2"/>
  <c r="O1520" i="2"/>
  <c r="N1520" i="2"/>
  <c r="M1520" i="2"/>
  <c r="L1520" i="2"/>
  <c r="K1520" i="2"/>
  <c r="J1520" i="2"/>
  <c r="I1520" i="2"/>
  <c r="T1519" i="2"/>
  <c r="S1519" i="2"/>
  <c r="R1519" i="2"/>
  <c r="Q1519" i="2"/>
  <c r="P1519" i="2"/>
  <c r="O1519" i="2"/>
  <c r="N1519" i="2"/>
  <c r="M1519" i="2"/>
  <c r="L1519" i="2"/>
  <c r="K1519" i="2"/>
  <c r="J1519" i="2"/>
  <c r="I1519" i="2"/>
  <c r="T1518" i="2"/>
  <c r="S1518" i="2"/>
  <c r="R1518" i="2"/>
  <c r="Q1518" i="2"/>
  <c r="P1518" i="2"/>
  <c r="O1518" i="2"/>
  <c r="N1518" i="2"/>
  <c r="M1518" i="2"/>
  <c r="L1518" i="2"/>
  <c r="K1518" i="2"/>
  <c r="J1518" i="2"/>
  <c r="I1518" i="2"/>
  <c r="T1517" i="2"/>
  <c r="S1517" i="2"/>
  <c r="R1517" i="2"/>
  <c r="Q1517" i="2"/>
  <c r="P1517" i="2"/>
  <c r="O1517" i="2"/>
  <c r="N1517" i="2"/>
  <c r="M1517" i="2"/>
  <c r="L1517" i="2"/>
  <c r="K1517" i="2"/>
  <c r="J1517" i="2"/>
  <c r="I1517" i="2"/>
  <c r="T1516" i="2"/>
  <c r="S1516" i="2"/>
  <c r="R1516" i="2"/>
  <c r="Q1516" i="2"/>
  <c r="P1516" i="2"/>
  <c r="O1516" i="2"/>
  <c r="N1516" i="2"/>
  <c r="M1516" i="2"/>
  <c r="L1516" i="2"/>
  <c r="K1516" i="2"/>
  <c r="J1516" i="2"/>
  <c r="I1516" i="2"/>
  <c r="T1515" i="2"/>
  <c r="S1515" i="2"/>
  <c r="R1515" i="2"/>
  <c r="Q1515" i="2"/>
  <c r="P1515" i="2"/>
  <c r="O1515" i="2"/>
  <c r="N1515" i="2"/>
  <c r="M1515" i="2"/>
  <c r="L1515" i="2"/>
  <c r="K1515" i="2"/>
  <c r="J1515" i="2"/>
  <c r="I1515" i="2"/>
  <c r="T1514" i="2"/>
  <c r="S1514" i="2"/>
  <c r="R1514" i="2"/>
  <c r="Q1514" i="2"/>
  <c r="P1514" i="2"/>
  <c r="O1514" i="2"/>
  <c r="N1514" i="2"/>
  <c r="M1514" i="2"/>
  <c r="L1514" i="2"/>
  <c r="K1514" i="2"/>
  <c r="J1514" i="2"/>
  <c r="I1514" i="2"/>
  <c r="T1513" i="2"/>
  <c r="S1513" i="2"/>
  <c r="R1513" i="2"/>
  <c r="Q1513" i="2"/>
  <c r="P1513" i="2"/>
  <c r="O1513" i="2"/>
  <c r="N1513" i="2"/>
  <c r="M1513" i="2"/>
  <c r="L1513" i="2"/>
  <c r="K1513" i="2"/>
  <c r="J1513" i="2"/>
  <c r="I1513" i="2"/>
  <c r="T1512" i="2"/>
  <c r="S1512" i="2"/>
  <c r="R1512" i="2"/>
  <c r="Q1512" i="2"/>
  <c r="P1512" i="2"/>
  <c r="O1512" i="2"/>
  <c r="N1512" i="2"/>
  <c r="M1512" i="2"/>
  <c r="L1512" i="2"/>
  <c r="K1512" i="2"/>
  <c r="J1512" i="2"/>
  <c r="I1512" i="2"/>
  <c r="T1511" i="2"/>
  <c r="S1511" i="2"/>
  <c r="R1511" i="2"/>
  <c r="Q1511" i="2"/>
  <c r="P1511" i="2"/>
  <c r="O1511" i="2"/>
  <c r="N1511" i="2"/>
  <c r="M1511" i="2"/>
  <c r="L1511" i="2"/>
  <c r="K1511" i="2"/>
  <c r="J1511" i="2"/>
  <c r="I1511" i="2"/>
  <c r="T1510" i="2"/>
  <c r="S1510" i="2"/>
  <c r="R1510" i="2"/>
  <c r="Q1510" i="2"/>
  <c r="P1510" i="2"/>
  <c r="O1510" i="2"/>
  <c r="N1510" i="2"/>
  <c r="M1510" i="2"/>
  <c r="L1510" i="2"/>
  <c r="K1510" i="2"/>
  <c r="J1510" i="2"/>
  <c r="I1510" i="2"/>
  <c r="T1509" i="2"/>
  <c r="S1509" i="2"/>
  <c r="R1509" i="2"/>
  <c r="Q1509" i="2"/>
  <c r="P1509" i="2"/>
  <c r="O1509" i="2"/>
  <c r="N1509" i="2"/>
  <c r="M1509" i="2"/>
  <c r="L1509" i="2"/>
  <c r="K1509" i="2"/>
  <c r="J1509" i="2"/>
  <c r="I1509" i="2"/>
  <c r="T1508" i="2"/>
  <c r="S1508" i="2"/>
  <c r="R1508" i="2"/>
  <c r="Q1508" i="2"/>
  <c r="P1508" i="2"/>
  <c r="O1508" i="2"/>
  <c r="N1508" i="2"/>
  <c r="M1508" i="2"/>
  <c r="L1508" i="2"/>
  <c r="K1508" i="2"/>
  <c r="J1508" i="2"/>
  <c r="I1508" i="2"/>
  <c r="T1507" i="2"/>
  <c r="S1507" i="2"/>
  <c r="R1507" i="2"/>
  <c r="Q1507" i="2"/>
  <c r="P1507" i="2"/>
  <c r="O1507" i="2"/>
  <c r="N1507" i="2"/>
  <c r="M1507" i="2"/>
  <c r="L1507" i="2"/>
  <c r="K1507" i="2"/>
  <c r="J1507" i="2"/>
  <c r="I1507" i="2"/>
  <c r="T1506" i="2"/>
  <c r="S1506" i="2"/>
  <c r="R1506" i="2"/>
  <c r="Q1506" i="2"/>
  <c r="P1506" i="2"/>
  <c r="O1506" i="2"/>
  <c r="N1506" i="2"/>
  <c r="M1506" i="2"/>
  <c r="L1506" i="2"/>
  <c r="K1506" i="2"/>
  <c r="J1506" i="2"/>
  <c r="I1506" i="2"/>
  <c r="T1505" i="2"/>
  <c r="S1505" i="2"/>
  <c r="R1505" i="2"/>
  <c r="Q1505" i="2"/>
  <c r="P1505" i="2"/>
  <c r="O1505" i="2"/>
  <c r="N1505" i="2"/>
  <c r="M1505" i="2"/>
  <c r="L1505" i="2"/>
  <c r="K1505" i="2"/>
  <c r="J1505" i="2"/>
  <c r="I1505" i="2"/>
  <c r="T1504" i="2"/>
  <c r="S1504" i="2"/>
  <c r="R1504" i="2"/>
  <c r="Q1504" i="2"/>
  <c r="P1504" i="2"/>
  <c r="O1504" i="2"/>
  <c r="N1504" i="2"/>
  <c r="M1504" i="2"/>
  <c r="L1504" i="2"/>
  <c r="K1504" i="2"/>
  <c r="J1504" i="2"/>
  <c r="I1504" i="2"/>
  <c r="T1503" i="2"/>
  <c r="S1503" i="2"/>
  <c r="R1503" i="2"/>
  <c r="Q1503" i="2"/>
  <c r="P1503" i="2"/>
  <c r="O1503" i="2"/>
  <c r="N1503" i="2"/>
  <c r="M1503" i="2"/>
  <c r="L1503" i="2"/>
  <c r="K1503" i="2"/>
  <c r="J1503" i="2"/>
  <c r="I1503" i="2"/>
  <c r="T1502" i="2"/>
  <c r="S1502" i="2"/>
  <c r="R1502" i="2"/>
  <c r="Q1502" i="2"/>
  <c r="P1502" i="2"/>
  <c r="O1502" i="2"/>
  <c r="N1502" i="2"/>
  <c r="M1502" i="2"/>
  <c r="L1502" i="2"/>
  <c r="K1502" i="2"/>
  <c r="J1502" i="2"/>
  <c r="I1502" i="2"/>
  <c r="T1501" i="2"/>
  <c r="S1501" i="2"/>
  <c r="R1501" i="2"/>
  <c r="Q1501" i="2"/>
  <c r="P1501" i="2"/>
  <c r="O1501" i="2"/>
  <c r="N1501" i="2"/>
  <c r="M1501" i="2"/>
  <c r="L1501" i="2"/>
  <c r="K1501" i="2"/>
  <c r="J1501" i="2"/>
  <c r="I1501" i="2"/>
  <c r="T1500" i="2"/>
  <c r="S1500" i="2"/>
  <c r="R1500" i="2"/>
  <c r="Q1500" i="2"/>
  <c r="P1500" i="2"/>
  <c r="O1500" i="2"/>
  <c r="N1500" i="2"/>
  <c r="M1500" i="2"/>
  <c r="L1500" i="2"/>
  <c r="K1500" i="2"/>
  <c r="J1500" i="2"/>
  <c r="I1500" i="2"/>
  <c r="T1499" i="2"/>
  <c r="S1499" i="2"/>
  <c r="R1499" i="2"/>
  <c r="Q1499" i="2"/>
  <c r="P1499" i="2"/>
  <c r="O1499" i="2"/>
  <c r="N1499" i="2"/>
  <c r="M1499" i="2"/>
  <c r="L1499" i="2"/>
  <c r="K1499" i="2"/>
  <c r="J1499" i="2"/>
  <c r="I1499" i="2"/>
  <c r="T1498" i="2"/>
  <c r="S1498" i="2"/>
  <c r="R1498" i="2"/>
  <c r="Q1498" i="2"/>
  <c r="P1498" i="2"/>
  <c r="O1498" i="2"/>
  <c r="N1498" i="2"/>
  <c r="M1498" i="2"/>
  <c r="L1498" i="2"/>
  <c r="K1498" i="2"/>
  <c r="J1498" i="2"/>
  <c r="I1498" i="2"/>
  <c r="T1497" i="2"/>
  <c r="S1497" i="2"/>
  <c r="R1497" i="2"/>
  <c r="Q1497" i="2"/>
  <c r="P1497" i="2"/>
  <c r="O1497" i="2"/>
  <c r="N1497" i="2"/>
  <c r="M1497" i="2"/>
  <c r="L1497" i="2"/>
  <c r="K1497" i="2"/>
  <c r="J1497" i="2"/>
  <c r="I1497" i="2"/>
  <c r="T1496" i="2"/>
  <c r="S1496" i="2"/>
  <c r="R1496" i="2"/>
  <c r="Q1496" i="2"/>
  <c r="P1496" i="2"/>
  <c r="O1496" i="2"/>
  <c r="N1496" i="2"/>
  <c r="M1496" i="2"/>
  <c r="L1496" i="2"/>
  <c r="K1496" i="2"/>
  <c r="J1496" i="2"/>
  <c r="I1496" i="2"/>
  <c r="T1495" i="2"/>
  <c r="S1495" i="2"/>
  <c r="R1495" i="2"/>
  <c r="Q1495" i="2"/>
  <c r="P1495" i="2"/>
  <c r="O1495" i="2"/>
  <c r="N1495" i="2"/>
  <c r="M1495" i="2"/>
  <c r="L1495" i="2"/>
  <c r="K1495" i="2"/>
  <c r="J1495" i="2"/>
  <c r="I1495" i="2"/>
  <c r="T1494" i="2"/>
  <c r="S1494" i="2"/>
  <c r="R1494" i="2"/>
  <c r="Q1494" i="2"/>
  <c r="P1494" i="2"/>
  <c r="O1494" i="2"/>
  <c r="N1494" i="2"/>
  <c r="M1494" i="2"/>
  <c r="L1494" i="2"/>
  <c r="K1494" i="2"/>
  <c r="J1494" i="2"/>
  <c r="I1494" i="2"/>
  <c r="T1493" i="2"/>
  <c r="S1493" i="2"/>
  <c r="R1493" i="2"/>
  <c r="Q1493" i="2"/>
  <c r="P1493" i="2"/>
  <c r="O1493" i="2"/>
  <c r="N1493" i="2"/>
  <c r="M1493" i="2"/>
  <c r="L1493" i="2"/>
  <c r="K1493" i="2"/>
  <c r="J1493" i="2"/>
  <c r="I1493" i="2"/>
  <c r="T1492" i="2"/>
  <c r="S1492" i="2"/>
  <c r="R1492" i="2"/>
  <c r="Q1492" i="2"/>
  <c r="P1492" i="2"/>
  <c r="O1492" i="2"/>
  <c r="N1492" i="2"/>
  <c r="M1492" i="2"/>
  <c r="L1492" i="2"/>
  <c r="K1492" i="2"/>
  <c r="J1492" i="2"/>
  <c r="I1492" i="2"/>
  <c r="T1491" i="2"/>
  <c r="S1491" i="2"/>
  <c r="R1491" i="2"/>
  <c r="Q1491" i="2"/>
  <c r="P1491" i="2"/>
  <c r="O1491" i="2"/>
  <c r="N1491" i="2"/>
  <c r="M1491" i="2"/>
  <c r="L1491" i="2"/>
  <c r="K1491" i="2"/>
  <c r="J1491" i="2"/>
  <c r="I1491" i="2"/>
  <c r="T1490" i="2"/>
  <c r="S1490" i="2"/>
  <c r="R1490" i="2"/>
  <c r="Q1490" i="2"/>
  <c r="P1490" i="2"/>
  <c r="O1490" i="2"/>
  <c r="N1490" i="2"/>
  <c r="M1490" i="2"/>
  <c r="L1490" i="2"/>
  <c r="K1490" i="2"/>
  <c r="J1490" i="2"/>
  <c r="I1490" i="2"/>
  <c r="T1489" i="2"/>
  <c r="S1489" i="2"/>
  <c r="R1489" i="2"/>
  <c r="Q1489" i="2"/>
  <c r="P1489" i="2"/>
  <c r="O1489" i="2"/>
  <c r="N1489" i="2"/>
  <c r="M1489" i="2"/>
  <c r="L1489" i="2"/>
  <c r="K1489" i="2"/>
  <c r="J1489" i="2"/>
  <c r="I1489" i="2"/>
  <c r="T1488" i="2"/>
  <c r="S1488" i="2"/>
  <c r="R1488" i="2"/>
  <c r="Q1488" i="2"/>
  <c r="P1488" i="2"/>
  <c r="O1488" i="2"/>
  <c r="N1488" i="2"/>
  <c r="M1488" i="2"/>
  <c r="L1488" i="2"/>
  <c r="K1488" i="2"/>
  <c r="J1488" i="2"/>
  <c r="I1488" i="2"/>
  <c r="T1487" i="2"/>
  <c r="S1487" i="2"/>
  <c r="R1487" i="2"/>
  <c r="Q1487" i="2"/>
  <c r="P1487" i="2"/>
  <c r="O1487" i="2"/>
  <c r="N1487" i="2"/>
  <c r="M1487" i="2"/>
  <c r="L1487" i="2"/>
  <c r="K1487" i="2"/>
  <c r="J1487" i="2"/>
  <c r="I1487" i="2"/>
  <c r="T1486" i="2"/>
  <c r="S1486" i="2"/>
  <c r="R1486" i="2"/>
  <c r="Q1486" i="2"/>
  <c r="P1486" i="2"/>
  <c r="O1486" i="2"/>
  <c r="N1486" i="2"/>
  <c r="M1486" i="2"/>
  <c r="L1486" i="2"/>
  <c r="K1486" i="2"/>
  <c r="J1486" i="2"/>
  <c r="I1486" i="2"/>
  <c r="T1485" i="2"/>
  <c r="S1485" i="2"/>
  <c r="R1485" i="2"/>
  <c r="Q1485" i="2"/>
  <c r="P1485" i="2"/>
  <c r="O1485" i="2"/>
  <c r="N1485" i="2"/>
  <c r="M1485" i="2"/>
  <c r="L1485" i="2"/>
  <c r="K1485" i="2"/>
  <c r="J1485" i="2"/>
  <c r="I1485" i="2"/>
  <c r="T1484" i="2"/>
  <c r="S1484" i="2"/>
  <c r="R1484" i="2"/>
  <c r="Q1484" i="2"/>
  <c r="P1484" i="2"/>
  <c r="O1484" i="2"/>
  <c r="N1484" i="2"/>
  <c r="M1484" i="2"/>
  <c r="L1484" i="2"/>
  <c r="K1484" i="2"/>
  <c r="J1484" i="2"/>
  <c r="I1484" i="2"/>
  <c r="T1483" i="2"/>
  <c r="S1483" i="2"/>
  <c r="R1483" i="2"/>
  <c r="Q1483" i="2"/>
  <c r="P1483" i="2"/>
  <c r="O1483" i="2"/>
  <c r="N1483" i="2"/>
  <c r="M1483" i="2"/>
  <c r="L1483" i="2"/>
  <c r="K1483" i="2"/>
  <c r="J1483" i="2"/>
  <c r="I1483" i="2"/>
  <c r="T1482" i="2"/>
  <c r="S1482" i="2"/>
  <c r="R1482" i="2"/>
  <c r="Q1482" i="2"/>
  <c r="P1482" i="2"/>
  <c r="O1482" i="2"/>
  <c r="N1482" i="2"/>
  <c r="M1482" i="2"/>
  <c r="L1482" i="2"/>
  <c r="K1482" i="2"/>
  <c r="J1482" i="2"/>
  <c r="I1482" i="2"/>
  <c r="T1481" i="2"/>
  <c r="S1481" i="2"/>
  <c r="R1481" i="2"/>
  <c r="Q1481" i="2"/>
  <c r="P1481" i="2"/>
  <c r="O1481" i="2"/>
  <c r="N1481" i="2"/>
  <c r="M1481" i="2"/>
  <c r="L1481" i="2"/>
  <c r="K1481" i="2"/>
  <c r="J1481" i="2"/>
  <c r="I1481" i="2"/>
  <c r="T1480" i="2"/>
  <c r="S1480" i="2"/>
  <c r="R1480" i="2"/>
  <c r="Q1480" i="2"/>
  <c r="P1480" i="2"/>
  <c r="O1480" i="2"/>
  <c r="N1480" i="2"/>
  <c r="M1480" i="2"/>
  <c r="L1480" i="2"/>
  <c r="K1480" i="2"/>
  <c r="J1480" i="2"/>
  <c r="I1480" i="2"/>
  <c r="T1479" i="2"/>
  <c r="S1479" i="2"/>
  <c r="R1479" i="2"/>
  <c r="Q1479" i="2"/>
  <c r="P1479" i="2"/>
  <c r="O1479" i="2"/>
  <c r="N1479" i="2"/>
  <c r="M1479" i="2"/>
  <c r="L1479" i="2"/>
  <c r="K1479" i="2"/>
  <c r="J1479" i="2"/>
  <c r="I1479" i="2"/>
  <c r="T1478" i="2"/>
  <c r="S1478" i="2"/>
  <c r="R1478" i="2"/>
  <c r="Q1478" i="2"/>
  <c r="P1478" i="2"/>
  <c r="O1478" i="2"/>
  <c r="N1478" i="2"/>
  <c r="M1478" i="2"/>
  <c r="L1478" i="2"/>
  <c r="K1478" i="2"/>
  <c r="J1478" i="2"/>
  <c r="I1478" i="2"/>
  <c r="T1477" i="2"/>
  <c r="S1477" i="2"/>
  <c r="R1477" i="2"/>
  <c r="Q1477" i="2"/>
  <c r="P1477" i="2"/>
  <c r="O1477" i="2"/>
  <c r="N1477" i="2"/>
  <c r="M1477" i="2"/>
  <c r="L1477" i="2"/>
  <c r="K1477" i="2"/>
  <c r="J1477" i="2"/>
  <c r="I1477" i="2"/>
  <c r="T1476" i="2"/>
  <c r="S1476" i="2"/>
  <c r="R1476" i="2"/>
  <c r="Q1476" i="2"/>
  <c r="P1476" i="2"/>
  <c r="O1476" i="2"/>
  <c r="N1476" i="2"/>
  <c r="M1476" i="2"/>
  <c r="L1476" i="2"/>
  <c r="K1476" i="2"/>
  <c r="J1476" i="2"/>
  <c r="I1476" i="2"/>
  <c r="T1475" i="2"/>
  <c r="S1475" i="2"/>
  <c r="R1475" i="2"/>
  <c r="Q1475" i="2"/>
  <c r="P1475" i="2"/>
  <c r="O1475" i="2"/>
  <c r="N1475" i="2"/>
  <c r="M1475" i="2"/>
  <c r="L1475" i="2"/>
  <c r="K1475" i="2"/>
  <c r="J1475" i="2"/>
  <c r="I1475" i="2"/>
  <c r="T1474" i="2"/>
  <c r="S1474" i="2"/>
  <c r="R1474" i="2"/>
  <c r="Q1474" i="2"/>
  <c r="P1474" i="2"/>
  <c r="O1474" i="2"/>
  <c r="N1474" i="2"/>
  <c r="M1474" i="2"/>
  <c r="L1474" i="2"/>
  <c r="K1474" i="2"/>
  <c r="J1474" i="2"/>
  <c r="I1474" i="2"/>
  <c r="T1473" i="2"/>
  <c r="S1473" i="2"/>
  <c r="R1473" i="2"/>
  <c r="Q1473" i="2"/>
  <c r="P1473" i="2"/>
  <c r="O1473" i="2"/>
  <c r="N1473" i="2"/>
  <c r="M1473" i="2"/>
  <c r="L1473" i="2"/>
  <c r="K1473" i="2"/>
  <c r="J1473" i="2"/>
  <c r="I1473" i="2"/>
  <c r="T1472" i="2"/>
  <c r="S1472" i="2"/>
  <c r="R1472" i="2"/>
  <c r="Q1472" i="2"/>
  <c r="P1472" i="2"/>
  <c r="O1472" i="2"/>
  <c r="N1472" i="2"/>
  <c r="M1472" i="2"/>
  <c r="L1472" i="2"/>
  <c r="K1472" i="2"/>
  <c r="J1472" i="2"/>
  <c r="I1472" i="2"/>
  <c r="T1471" i="2"/>
  <c r="S1471" i="2"/>
  <c r="R1471" i="2"/>
  <c r="Q1471" i="2"/>
  <c r="P1471" i="2"/>
  <c r="O1471" i="2"/>
  <c r="N1471" i="2"/>
  <c r="M1471" i="2"/>
  <c r="L1471" i="2"/>
  <c r="K1471" i="2"/>
  <c r="J1471" i="2"/>
  <c r="I1471" i="2"/>
  <c r="T1470" i="2"/>
  <c r="S1470" i="2"/>
  <c r="R1470" i="2"/>
  <c r="Q1470" i="2"/>
  <c r="P1470" i="2"/>
  <c r="O1470" i="2"/>
  <c r="N1470" i="2"/>
  <c r="M1470" i="2"/>
  <c r="L1470" i="2"/>
  <c r="K1470" i="2"/>
  <c r="J1470" i="2"/>
  <c r="I1470" i="2"/>
  <c r="T1469" i="2"/>
  <c r="S1469" i="2"/>
  <c r="R1469" i="2"/>
  <c r="Q1469" i="2"/>
  <c r="P1469" i="2"/>
  <c r="O1469" i="2"/>
  <c r="N1469" i="2"/>
  <c r="M1469" i="2"/>
  <c r="L1469" i="2"/>
  <c r="K1469" i="2"/>
  <c r="J1469" i="2"/>
  <c r="I1469" i="2"/>
  <c r="T1468" i="2"/>
  <c r="S1468" i="2"/>
  <c r="R1468" i="2"/>
  <c r="Q1468" i="2"/>
  <c r="P1468" i="2"/>
  <c r="O1468" i="2"/>
  <c r="N1468" i="2"/>
  <c r="M1468" i="2"/>
  <c r="L1468" i="2"/>
  <c r="K1468" i="2"/>
  <c r="J1468" i="2"/>
  <c r="I1468" i="2"/>
  <c r="T1467" i="2"/>
  <c r="S1467" i="2"/>
  <c r="R1467" i="2"/>
  <c r="Q1467" i="2"/>
  <c r="P1467" i="2"/>
  <c r="O1467" i="2"/>
  <c r="N1467" i="2"/>
  <c r="M1467" i="2"/>
  <c r="L1467" i="2"/>
  <c r="K1467" i="2"/>
  <c r="J1467" i="2"/>
  <c r="I1467" i="2"/>
  <c r="T1466" i="2"/>
  <c r="S1466" i="2"/>
  <c r="R1466" i="2"/>
  <c r="Q1466" i="2"/>
  <c r="P1466" i="2"/>
  <c r="O1466" i="2"/>
  <c r="N1466" i="2"/>
  <c r="M1466" i="2"/>
  <c r="L1466" i="2"/>
  <c r="K1466" i="2"/>
  <c r="J1466" i="2"/>
  <c r="I1466" i="2"/>
  <c r="T1465" i="2"/>
  <c r="S1465" i="2"/>
  <c r="R1465" i="2"/>
  <c r="Q1465" i="2"/>
  <c r="P1465" i="2"/>
  <c r="O1465" i="2"/>
  <c r="N1465" i="2"/>
  <c r="M1465" i="2"/>
  <c r="L1465" i="2"/>
  <c r="K1465" i="2"/>
  <c r="J1465" i="2"/>
  <c r="I1465" i="2"/>
  <c r="T1464" i="2"/>
  <c r="S1464" i="2"/>
  <c r="R1464" i="2"/>
  <c r="Q1464" i="2"/>
  <c r="P1464" i="2"/>
  <c r="O1464" i="2"/>
  <c r="N1464" i="2"/>
  <c r="M1464" i="2"/>
  <c r="L1464" i="2"/>
  <c r="K1464" i="2"/>
  <c r="J1464" i="2"/>
  <c r="I1464" i="2"/>
  <c r="T1463" i="2"/>
  <c r="S1463" i="2"/>
  <c r="R1463" i="2"/>
  <c r="Q1463" i="2"/>
  <c r="P1463" i="2"/>
  <c r="O1463" i="2"/>
  <c r="N1463" i="2"/>
  <c r="M1463" i="2"/>
  <c r="L1463" i="2"/>
  <c r="K1463" i="2"/>
  <c r="J1463" i="2"/>
  <c r="I1463" i="2"/>
  <c r="T1462" i="2"/>
  <c r="S1462" i="2"/>
  <c r="R1462" i="2"/>
  <c r="Q1462" i="2"/>
  <c r="P1462" i="2"/>
  <c r="O1462" i="2"/>
  <c r="N1462" i="2"/>
  <c r="M1462" i="2"/>
  <c r="L1462" i="2"/>
  <c r="K1462" i="2"/>
  <c r="J1462" i="2"/>
  <c r="I1462" i="2"/>
  <c r="T1461" i="2"/>
  <c r="S1461" i="2"/>
  <c r="R1461" i="2"/>
  <c r="Q1461" i="2"/>
  <c r="P1461" i="2"/>
  <c r="O1461" i="2"/>
  <c r="N1461" i="2"/>
  <c r="M1461" i="2"/>
  <c r="L1461" i="2"/>
  <c r="K1461" i="2"/>
  <c r="J1461" i="2"/>
  <c r="I1461" i="2"/>
  <c r="T1460" i="2"/>
  <c r="S1460" i="2"/>
  <c r="R1460" i="2"/>
  <c r="Q1460" i="2"/>
  <c r="P1460" i="2"/>
  <c r="O1460" i="2"/>
  <c r="N1460" i="2"/>
  <c r="M1460" i="2"/>
  <c r="L1460" i="2"/>
  <c r="K1460" i="2"/>
  <c r="J1460" i="2"/>
  <c r="I1460" i="2"/>
  <c r="T1459" i="2"/>
  <c r="S1459" i="2"/>
  <c r="R1459" i="2"/>
  <c r="Q1459" i="2"/>
  <c r="P1459" i="2"/>
  <c r="O1459" i="2"/>
  <c r="N1459" i="2"/>
  <c r="M1459" i="2"/>
  <c r="L1459" i="2"/>
  <c r="K1459" i="2"/>
  <c r="J1459" i="2"/>
  <c r="I1459" i="2"/>
  <c r="T1458" i="2"/>
  <c r="S1458" i="2"/>
  <c r="R1458" i="2"/>
  <c r="Q1458" i="2"/>
  <c r="P1458" i="2"/>
  <c r="O1458" i="2"/>
  <c r="N1458" i="2"/>
  <c r="M1458" i="2"/>
  <c r="L1458" i="2"/>
  <c r="K1458" i="2"/>
  <c r="J1458" i="2"/>
  <c r="I1458" i="2"/>
  <c r="T1457" i="2"/>
  <c r="S1457" i="2"/>
  <c r="R1457" i="2"/>
  <c r="Q1457" i="2"/>
  <c r="P1457" i="2"/>
  <c r="O1457" i="2"/>
  <c r="N1457" i="2"/>
  <c r="M1457" i="2"/>
  <c r="L1457" i="2"/>
  <c r="K1457" i="2"/>
  <c r="J1457" i="2"/>
  <c r="I1457" i="2"/>
  <c r="T1456" i="2"/>
  <c r="S1456" i="2"/>
  <c r="R1456" i="2"/>
  <c r="Q1456" i="2"/>
  <c r="P1456" i="2"/>
  <c r="O1456" i="2"/>
  <c r="N1456" i="2"/>
  <c r="M1456" i="2"/>
  <c r="L1456" i="2"/>
  <c r="K1456" i="2"/>
  <c r="J1456" i="2"/>
  <c r="I1456" i="2"/>
  <c r="T1455" i="2"/>
  <c r="S1455" i="2"/>
  <c r="R1455" i="2"/>
  <c r="Q1455" i="2"/>
  <c r="P1455" i="2"/>
  <c r="O1455" i="2"/>
  <c r="N1455" i="2"/>
  <c r="M1455" i="2"/>
  <c r="L1455" i="2"/>
  <c r="K1455" i="2"/>
  <c r="J1455" i="2"/>
  <c r="I1455" i="2"/>
  <c r="T1454" i="2"/>
  <c r="S1454" i="2"/>
  <c r="R1454" i="2"/>
  <c r="Q1454" i="2"/>
  <c r="P1454" i="2"/>
  <c r="O1454" i="2"/>
  <c r="N1454" i="2"/>
  <c r="M1454" i="2"/>
  <c r="L1454" i="2"/>
  <c r="K1454" i="2"/>
  <c r="J1454" i="2"/>
  <c r="I1454" i="2"/>
  <c r="T1453" i="2"/>
  <c r="S1453" i="2"/>
  <c r="R1453" i="2"/>
  <c r="Q1453" i="2"/>
  <c r="P1453" i="2"/>
  <c r="O1453" i="2"/>
  <c r="N1453" i="2"/>
  <c r="M1453" i="2"/>
  <c r="L1453" i="2"/>
  <c r="K1453" i="2"/>
  <c r="J1453" i="2"/>
  <c r="I1453" i="2"/>
  <c r="T1452" i="2"/>
  <c r="S1452" i="2"/>
  <c r="R1452" i="2"/>
  <c r="Q1452" i="2"/>
  <c r="P1452" i="2"/>
  <c r="O1452" i="2"/>
  <c r="N1452" i="2"/>
  <c r="M1452" i="2"/>
  <c r="L1452" i="2"/>
  <c r="K1452" i="2"/>
  <c r="J1452" i="2"/>
  <c r="I1452" i="2"/>
  <c r="T1451" i="2"/>
  <c r="S1451" i="2"/>
  <c r="R1451" i="2"/>
  <c r="Q1451" i="2"/>
  <c r="P1451" i="2"/>
  <c r="O1451" i="2"/>
  <c r="N1451" i="2"/>
  <c r="M1451" i="2"/>
  <c r="L1451" i="2"/>
  <c r="K1451" i="2"/>
  <c r="J1451" i="2"/>
  <c r="I1451" i="2"/>
  <c r="T1450" i="2"/>
  <c r="S1450" i="2"/>
  <c r="R1450" i="2"/>
  <c r="Q1450" i="2"/>
  <c r="P1450" i="2"/>
  <c r="O1450" i="2"/>
  <c r="N1450" i="2"/>
  <c r="M1450" i="2"/>
  <c r="L1450" i="2"/>
  <c r="K1450" i="2"/>
  <c r="J1450" i="2"/>
  <c r="I1450" i="2"/>
  <c r="T1449" i="2"/>
  <c r="S1449" i="2"/>
  <c r="R1449" i="2"/>
  <c r="Q1449" i="2"/>
  <c r="P1449" i="2"/>
  <c r="O1449" i="2"/>
  <c r="N1449" i="2"/>
  <c r="M1449" i="2"/>
  <c r="L1449" i="2"/>
  <c r="K1449" i="2"/>
  <c r="J1449" i="2"/>
  <c r="I1449" i="2"/>
  <c r="T1448" i="2"/>
  <c r="S1448" i="2"/>
  <c r="R1448" i="2"/>
  <c r="Q1448" i="2"/>
  <c r="P1448" i="2"/>
  <c r="O1448" i="2"/>
  <c r="N1448" i="2"/>
  <c r="M1448" i="2"/>
  <c r="L1448" i="2"/>
  <c r="K1448" i="2"/>
  <c r="J1448" i="2"/>
  <c r="I1448" i="2"/>
  <c r="T1447" i="2"/>
  <c r="S1447" i="2"/>
  <c r="R1447" i="2"/>
  <c r="Q1447" i="2"/>
  <c r="P1447" i="2"/>
  <c r="O1447" i="2"/>
  <c r="N1447" i="2"/>
  <c r="M1447" i="2"/>
  <c r="L1447" i="2"/>
  <c r="K1447" i="2"/>
  <c r="J1447" i="2"/>
  <c r="I1447" i="2"/>
  <c r="T1446" i="2"/>
  <c r="S1446" i="2"/>
  <c r="R1446" i="2"/>
  <c r="Q1446" i="2"/>
  <c r="P1446" i="2"/>
  <c r="O1446" i="2"/>
  <c r="N1446" i="2"/>
  <c r="M1446" i="2"/>
  <c r="L1446" i="2"/>
  <c r="K1446" i="2"/>
  <c r="J1446" i="2"/>
  <c r="I1446" i="2"/>
  <c r="T1445" i="2"/>
  <c r="S1445" i="2"/>
  <c r="R1445" i="2"/>
  <c r="Q1445" i="2"/>
  <c r="P1445" i="2"/>
  <c r="O1445" i="2"/>
  <c r="N1445" i="2"/>
  <c r="M1445" i="2"/>
  <c r="L1445" i="2"/>
  <c r="K1445" i="2"/>
  <c r="J1445" i="2"/>
  <c r="I1445" i="2"/>
  <c r="T1444" i="2"/>
  <c r="S1444" i="2"/>
  <c r="R1444" i="2"/>
  <c r="Q1444" i="2"/>
  <c r="P1444" i="2"/>
  <c r="O1444" i="2"/>
  <c r="N1444" i="2"/>
  <c r="M1444" i="2"/>
  <c r="L1444" i="2"/>
  <c r="K1444" i="2"/>
  <c r="J1444" i="2"/>
  <c r="I1444" i="2"/>
  <c r="T1443" i="2"/>
  <c r="S1443" i="2"/>
  <c r="R1443" i="2"/>
  <c r="Q1443" i="2"/>
  <c r="P1443" i="2"/>
  <c r="O1443" i="2"/>
  <c r="N1443" i="2"/>
  <c r="M1443" i="2"/>
  <c r="L1443" i="2"/>
  <c r="K1443" i="2"/>
  <c r="J1443" i="2"/>
  <c r="I1443" i="2"/>
  <c r="T1442" i="2"/>
  <c r="S1442" i="2"/>
  <c r="R1442" i="2"/>
  <c r="Q1442" i="2"/>
  <c r="P1442" i="2"/>
  <c r="O1442" i="2"/>
  <c r="N1442" i="2"/>
  <c r="M1442" i="2"/>
  <c r="L1442" i="2"/>
  <c r="K1442" i="2"/>
  <c r="J1442" i="2"/>
  <c r="I1442" i="2"/>
  <c r="T1441" i="2"/>
  <c r="S1441" i="2"/>
  <c r="R1441" i="2"/>
  <c r="Q1441" i="2"/>
  <c r="P1441" i="2"/>
  <c r="O1441" i="2"/>
  <c r="N1441" i="2"/>
  <c r="M1441" i="2"/>
  <c r="L1441" i="2"/>
  <c r="K1441" i="2"/>
  <c r="J1441" i="2"/>
  <c r="I1441" i="2"/>
  <c r="T1440" i="2"/>
  <c r="S1440" i="2"/>
  <c r="R1440" i="2"/>
  <c r="Q1440" i="2"/>
  <c r="P1440" i="2"/>
  <c r="O1440" i="2"/>
  <c r="N1440" i="2"/>
  <c r="M1440" i="2"/>
  <c r="L1440" i="2"/>
  <c r="K1440" i="2"/>
  <c r="J1440" i="2"/>
  <c r="I1440" i="2"/>
  <c r="T1439" i="2"/>
  <c r="S1439" i="2"/>
  <c r="R1439" i="2"/>
  <c r="Q1439" i="2"/>
  <c r="P1439" i="2"/>
  <c r="O1439" i="2"/>
  <c r="N1439" i="2"/>
  <c r="M1439" i="2"/>
  <c r="L1439" i="2"/>
  <c r="K1439" i="2"/>
  <c r="J1439" i="2"/>
  <c r="I1439" i="2"/>
  <c r="T1438" i="2"/>
  <c r="S1438" i="2"/>
  <c r="R1438" i="2"/>
  <c r="Q1438" i="2"/>
  <c r="P1438" i="2"/>
  <c r="O1438" i="2"/>
  <c r="N1438" i="2"/>
  <c r="M1438" i="2"/>
  <c r="L1438" i="2"/>
  <c r="K1438" i="2"/>
  <c r="J1438" i="2"/>
  <c r="I1438" i="2"/>
  <c r="T1437" i="2"/>
  <c r="S1437" i="2"/>
  <c r="R1437" i="2"/>
  <c r="Q1437" i="2"/>
  <c r="P1437" i="2"/>
  <c r="O1437" i="2"/>
  <c r="N1437" i="2"/>
  <c r="M1437" i="2"/>
  <c r="L1437" i="2"/>
  <c r="K1437" i="2"/>
  <c r="J1437" i="2"/>
  <c r="I1437" i="2"/>
  <c r="T1436" i="2"/>
  <c r="S1436" i="2"/>
  <c r="R1436" i="2"/>
  <c r="Q1436" i="2"/>
  <c r="P1436" i="2"/>
  <c r="O1436" i="2"/>
  <c r="N1436" i="2"/>
  <c r="M1436" i="2"/>
  <c r="L1436" i="2"/>
  <c r="K1436" i="2"/>
  <c r="J1436" i="2"/>
  <c r="I1436" i="2"/>
  <c r="T1435" i="2"/>
  <c r="S1435" i="2"/>
  <c r="R1435" i="2"/>
  <c r="Q1435" i="2"/>
  <c r="P1435" i="2"/>
  <c r="O1435" i="2"/>
  <c r="N1435" i="2"/>
  <c r="M1435" i="2"/>
  <c r="L1435" i="2"/>
  <c r="K1435" i="2"/>
  <c r="J1435" i="2"/>
  <c r="I1435" i="2"/>
  <c r="T1434" i="2"/>
  <c r="S1434" i="2"/>
  <c r="R1434" i="2"/>
  <c r="Q1434" i="2"/>
  <c r="P1434" i="2"/>
  <c r="O1434" i="2"/>
  <c r="N1434" i="2"/>
  <c r="M1434" i="2"/>
  <c r="L1434" i="2"/>
  <c r="K1434" i="2"/>
  <c r="J1434" i="2"/>
  <c r="I1434" i="2"/>
  <c r="T1433" i="2"/>
  <c r="S1433" i="2"/>
  <c r="R1433" i="2"/>
  <c r="Q1433" i="2"/>
  <c r="P1433" i="2"/>
  <c r="O1433" i="2"/>
  <c r="N1433" i="2"/>
  <c r="M1433" i="2"/>
  <c r="L1433" i="2"/>
  <c r="K1433" i="2"/>
  <c r="J1433" i="2"/>
  <c r="I1433" i="2"/>
  <c r="T1432" i="2"/>
  <c r="S1432" i="2"/>
  <c r="R1432" i="2"/>
  <c r="Q1432" i="2"/>
  <c r="P1432" i="2"/>
  <c r="O1432" i="2"/>
  <c r="N1432" i="2"/>
  <c r="M1432" i="2"/>
  <c r="L1432" i="2"/>
  <c r="K1432" i="2"/>
  <c r="J1432" i="2"/>
  <c r="I1432" i="2"/>
  <c r="T1431" i="2"/>
  <c r="S1431" i="2"/>
  <c r="R1431" i="2"/>
  <c r="Q1431" i="2"/>
  <c r="P1431" i="2"/>
  <c r="O1431" i="2"/>
  <c r="N1431" i="2"/>
  <c r="M1431" i="2"/>
  <c r="L1431" i="2"/>
  <c r="K1431" i="2"/>
  <c r="J1431" i="2"/>
  <c r="I1431" i="2"/>
  <c r="T1430" i="2"/>
  <c r="S1430" i="2"/>
  <c r="R1430" i="2"/>
  <c r="Q1430" i="2"/>
  <c r="P1430" i="2"/>
  <c r="O1430" i="2"/>
  <c r="N1430" i="2"/>
  <c r="M1430" i="2"/>
  <c r="L1430" i="2"/>
  <c r="K1430" i="2"/>
  <c r="J1430" i="2"/>
  <c r="I1430" i="2"/>
  <c r="T1429" i="2"/>
  <c r="S1429" i="2"/>
  <c r="R1429" i="2"/>
  <c r="Q1429" i="2"/>
  <c r="P1429" i="2"/>
  <c r="O1429" i="2"/>
  <c r="N1429" i="2"/>
  <c r="M1429" i="2"/>
  <c r="L1429" i="2"/>
  <c r="K1429" i="2"/>
  <c r="J1429" i="2"/>
  <c r="I1429" i="2"/>
  <c r="T1428" i="2"/>
  <c r="S1428" i="2"/>
  <c r="R1428" i="2"/>
  <c r="Q1428" i="2"/>
  <c r="P1428" i="2"/>
  <c r="O1428" i="2"/>
  <c r="N1428" i="2"/>
  <c r="M1428" i="2"/>
  <c r="L1428" i="2"/>
  <c r="K1428" i="2"/>
  <c r="J1428" i="2"/>
  <c r="I1428" i="2"/>
  <c r="T1427" i="2"/>
  <c r="S1427" i="2"/>
  <c r="R1427" i="2"/>
  <c r="Q1427" i="2"/>
  <c r="P1427" i="2"/>
  <c r="O1427" i="2"/>
  <c r="N1427" i="2"/>
  <c r="M1427" i="2"/>
  <c r="L1427" i="2"/>
  <c r="K1427" i="2"/>
  <c r="J1427" i="2"/>
  <c r="I1427" i="2"/>
  <c r="T1426" i="2"/>
  <c r="S1426" i="2"/>
  <c r="R1426" i="2"/>
  <c r="Q1426" i="2"/>
  <c r="P1426" i="2"/>
  <c r="O1426" i="2"/>
  <c r="N1426" i="2"/>
  <c r="M1426" i="2"/>
  <c r="L1426" i="2"/>
  <c r="K1426" i="2"/>
  <c r="J1426" i="2"/>
  <c r="I1426" i="2"/>
  <c r="T1425" i="2"/>
  <c r="S1425" i="2"/>
  <c r="R1425" i="2"/>
  <c r="Q1425" i="2"/>
  <c r="P1425" i="2"/>
  <c r="O1425" i="2"/>
  <c r="N1425" i="2"/>
  <c r="M1425" i="2"/>
  <c r="L1425" i="2"/>
  <c r="K1425" i="2"/>
  <c r="J1425" i="2"/>
  <c r="I1425" i="2"/>
  <c r="T1424" i="2"/>
  <c r="S1424" i="2"/>
  <c r="R1424" i="2"/>
  <c r="Q1424" i="2"/>
  <c r="P1424" i="2"/>
  <c r="O1424" i="2"/>
  <c r="N1424" i="2"/>
  <c r="M1424" i="2"/>
  <c r="L1424" i="2"/>
  <c r="K1424" i="2"/>
  <c r="J1424" i="2"/>
  <c r="I1424" i="2"/>
  <c r="T1423" i="2"/>
  <c r="S1423" i="2"/>
  <c r="R1423" i="2"/>
  <c r="Q1423" i="2"/>
  <c r="P1423" i="2"/>
  <c r="O1423" i="2"/>
  <c r="N1423" i="2"/>
  <c r="M1423" i="2"/>
  <c r="L1423" i="2"/>
  <c r="K1423" i="2"/>
  <c r="J1423" i="2"/>
  <c r="I1423" i="2"/>
  <c r="T1422" i="2"/>
  <c r="S1422" i="2"/>
  <c r="R1422" i="2"/>
  <c r="Q1422" i="2"/>
  <c r="P1422" i="2"/>
  <c r="O1422" i="2"/>
  <c r="N1422" i="2"/>
  <c r="M1422" i="2"/>
  <c r="L1422" i="2"/>
  <c r="K1422" i="2"/>
  <c r="J1422" i="2"/>
  <c r="I1422" i="2"/>
  <c r="T1421" i="2"/>
  <c r="S1421" i="2"/>
  <c r="R1421" i="2"/>
  <c r="Q1421" i="2"/>
  <c r="P1421" i="2"/>
  <c r="O1421" i="2"/>
  <c r="N1421" i="2"/>
  <c r="M1421" i="2"/>
  <c r="L1421" i="2"/>
  <c r="K1421" i="2"/>
  <c r="J1421" i="2"/>
  <c r="I1421" i="2"/>
  <c r="T1420" i="2"/>
  <c r="S1420" i="2"/>
  <c r="R1420" i="2"/>
  <c r="Q1420" i="2"/>
  <c r="P1420" i="2"/>
  <c r="O1420" i="2"/>
  <c r="N1420" i="2"/>
  <c r="M1420" i="2"/>
  <c r="L1420" i="2"/>
  <c r="K1420" i="2"/>
  <c r="J1420" i="2"/>
  <c r="I1420" i="2"/>
  <c r="T1419" i="2"/>
  <c r="S1419" i="2"/>
  <c r="R1419" i="2"/>
  <c r="Q1419" i="2"/>
  <c r="P1419" i="2"/>
  <c r="O1419" i="2"/>
  <c r="N1419" i="2"/>
  <c r="M1419" i="2"/>
  <c r="L1419" i="2"/>
  <c r="K1419" i="2"/>
  <c r="J1419" i="2"/>
  <c r="I1419" i="2"/>
  <c r="T1418" i="2"/>
  <c r="S1418" i="2"/>
  <c r="R1418" i="2"/>
  <c r="Q1418" i="2"/>
  <c r="P1418" i="2"/>
  <c r="O1418" i="2"/>
  <c r="N1418" i="2"/>
  <c r="M1418" i="2"/>
  <c r="L1418" i="2"/>
  <c r="K1418" i="2"/>
  <c r="J1418" i="2"/>
  <c r="I1418" i="2"/>
  <c r="T1417" i="2"/>
  <c r="S1417" i="2"/>
  <c r="R1417" i="2"/>
  <c r="Q1417" i="2"/>
  <c r="P1417" i="2"/>
  <c r="O1417" i="2"/>
  <c r="N1417" i="2"/>
  <c r="M1417" i="2"/>
  <c r="L1417" i="2"/>
  <c r="K1417" i="2"/>
  <c r="J1417" i="2"/>
  <c r="I1417" i="2"/>
  <c r="T1416" i="2"/>
  <c r="S1416" i="2"/>
  <c r="R1416" i="2"/>
  <c r="Q1416" i="2"/>
  <c r="P1416" i="2"/>
  <c r="O1416" i="2"/>
  <c r="N1416" i="2"/>
  <c r="M1416" i="2"/>
  <c r="L1416" i="2"/>
  <c r="K1416" i="2"/>
  <c r="J1416" i="2"/>
  <c r="I1416" i="2"/>
  <c r="T1415" i="2"/>
  <c r="S1415" i="2"/>
  <c r="R1415" i="2"/>
  <c r="Q1415" i="2"/>
  <c r="P1415" i="2"/>
  <c r="O1415" i="2"/>
  <c r="N1415" i="2"/>
  <c r="M1415" i="2"/>
  <c r="L1415" i="2"/>
  <c r="K1415" i="2"/>
  <c r="J1415" i="2"/>
  <c r="I1415" i="2"/>
  <c r="T1414" i="2"/>
  <c r="S1414" i="2"/>
  <c r="R1414" i="2"/>
  <c r="Q1414" i="2"/>
  <c r="P1414" i="2"/>
  <c r="O1414" i="2"/>
  <c r="N1414" i="2"/>
  <c r="M1414" i="2"/>
  <c r="L1414" i="2"/>
  <c r="K1414" i="2"/>
  <c r="J1414" i="2"/>
  <c r="I1414" i="2"/>
  <c r="T1413" i="2"/>
  <c r="S1413" i="2"/>
  <c r="R1413" i="2"/>
  <c r="Q1413" i="2"/>
  <c r="P1413" i="2"/>
  <c r="O1413" i="2"/>
  <c r="N1413" i="2"/>
  <c r="M1413" i="2"/>
  <c r="L1413" i="2"/>
  <c r="K1413" i="2"/>
  <c r="J1413" i="2"/>
  <c r="I1413" i="2"/>
  <c r="T1412" i="2"/>
  <c r="S1412" i="2"/>
  <c r="R1412" i="2"/>
  <c r="Q1412" i="2"/>
  <c r="P1412" i="2"/>
  <c r="O1412" i="2"/>
  <c r="N1412" i="2"/>
  <c r="M1412" i="2"/>
  <c r="L1412" i="2"/>
  <c r="K1412" i="2"/>
  <c r="J1412" i="2"/>
  <c r="I1412" i="2"/>
  <c r="T1411" i="2"/>
  <c r="S1411" i="2"/>
  <c r="R1411" i="2"/>
  <c r="Q1411" i="2"/>
  <c r="P1411" i="2"/>
  <c r="O1411" i="2"/>
  <c r="N1411" i="2"/>
  <c r="M1411" i="2"/>
  <c r="L1411" i="2"/>
  <c r="K1411" i="2"/>
  <c r="J1411" i="2"/>
  <c r="I1411" i="2"/>
  <c r="T1410" i="2"/>
  <c r="S1410" i="2"/>
  <c r="R1410" i="2"/>
  <c r="Q1410" i="2"/>
  <c r="P1410" i="2"/>
  <c r="O1410" i="2"/>
  <c r="N1410" i="2"/>
  <c r="M1410" i="2"/>
  <c r="L1410" i="2"/>
  <c r="K1410" i="2"/>
  <c r="J1410" i="2"/>
  <c r="I1410" i="2"/>
  <c r="T1409" i="2"/>
  <c r="S1409" i="2"/>
  <c r="R1409" i="2"/>
  <c r="Q1409" i="2"/>
  <c r="P1409" i="2"/>
  <c r="O1409" i="2"/>
  <c r="N1409" i="2"/>
  <c r="M1409" i="2"/>
  <c r="L1409" i="2"/>
  <c r="K1409" i="2"/>
  <c r="J1409" i="2"/>
  <c r="I1409" i="2"/>
  <c r="T1408" i="2"/>
  <c r="S1408" i="2"/>
  <c r="R1408" i="2"/>
  <c r="Q1408" i="2"/>
  <c r="P1408" i="2"/>
  <c r="O1408" i="2"/>
  <c r="N1408" i="2"/>
  <c r="M1408" i="2"/>
  <c r="L1408" i="2"/>
  <c r="K1408" i="2"/>
  <c r="J1408" i="2"/>
  <c r="I1408" i="2"/>
  <c r="T1407" i="2"/>
  <c r="S1407" i="2"/>
  <c r="R1407" i="2"/>
  <c r="Q1407" i="2"/>
  <c r="P1407" i="2"/>
  <c r="O1407" i="2"/>
  <c r="N1407" i="2"/>
  <c r="M1407" i="2"/>
  <c r="L1407" i="2"/>
  <c r="K1407" i="2"/>
  <c r="J1407" i="2"/>
  <c r="I1407" i="2"/>
  <c r="T1406" i="2"/>
  <c r="S1406" i="2"/>
  <c r="R1406" i="2"/>
  <c r="Q1406" i="2"/>
  <c r="P1406" i="2"/>
  <c r="O1406" i="2"/>
  <c r="N1406" i="2"/>
  <c r="M1406" i="2"/>
  <c r="L1406" i="2"/>
  <c r="K1406" i="2"/>
  <c r="J1406" i="2"/>
  <c r="I1406" i="2"/>
  <c r="T1405" i="2"/>
  <c r="S1405" i="2"/>
  <c r="R1405" i="2"/>
  <c r="Q1405" i="2"/>
  <c r="P1405" i="2"/>
  <c r="O1405" i="2"/>
  <c r="N1405" i="2"/>
  <c r="M1405" i="2"/>
  <c r="L1405" i="2"/>
  <c r="K1405" i="2"/>
  <c r="J1405" i="2"/>
  <c r="I1405" i="2"/>
  <c r="T1404" i="2"/>
  <c r="S1404" i="2"/>
  <c r="R1404" i="2"/>
  <c r="Q1404" i="2"/>
  <c r="P1404" i="2"/>
  <c r="O1404" i="2"/>
  <c r="N1404" i="2"/>
  <c r="M1404" i="2"/>
  <c r="L1404" i="2"/>
  <c r="K1404" i="2"/>
  <c r="J1404" i="2"/>
  <c r="I1404" i="2"/>
  <c r="T1403" i="2"/>
  <c r="S1403" i="2"/>
  <c r="R1403" i="2"/>
  <c r="Q1403" i="2"/>
  <c r="P1403" i="2"/>
  <c r="O1403" i="2"/>
  <c r="N1403" i="2"/>
  <c r="M1403" i="2"/>
  <c r="L1403" i="2"/>
  <c r="K1403" i="2"/>
  <c r="J1403" i="2"/>
  <c r="I1403" i="2"/>
  <c r="T1402" i="2"/>
  <c r="S1402" i="2"/>
  <c r="R1402" i="2"/>
  <c r="Q1402" i="2"/>
  <c r="P1402" i="2"/>
  <c r="O1402" i="2"/>
  <c r="N1402" i="2"/>
  <c r="M1402" i="2"/>
  <c r="L1402" i="2"/>
  <c r="K1402" i="2"/>
  <c r="J1402" i="2"/>
  <c r="I1402" i="2"/>
  <c r="T1401" i="2"/>
  <c r="S1401" i="2"/>
  <c r="R1401" i="2"/>
  <c r="Q1401" i="2"/>
  <c r="P1401" i="2"/>
  <c r="O1401" i="2"/>
  <c r="N1401" i="2"/>
  <c r="M1401" i="2"/>
  <c r="L1401" i="2"/>
  <c r="K1401" i="2"/>
  <c r="J1401" i="2"/>
  <c r="I1401" i="2"/>
  <c r="T1400" i="2"/>
  <c r="S1400" i="2"/>
  <c r="R1400" i="2"/>
  <c r="Q1400" i="2"/>
  <c r="P1400" i="2"/>
  <c r="O1400" i="2"/>
  <c r="N1400" i="2"/>
  <c r="M1400" i="2"/>
  <c r="L1400" i="2"/>
  <c r="K1400" i="2"/>
  <c r="J1400" i="2"/>
  <c r="I1400" i="2"/>
  <c r="T1399" i="2"/>
  <c r="S1399" i="2"/>
  <c r="R1399" i="2"/>
  <c r="Q1399" i="2"/>
  <c r="P1399" i="2"/>
  <c r="O1399" i="2"/>
  <c r="N1399" i="2"/>
  <c r="M1399" i="2"/>
  <c r="L1399" i="2"/>
  <c r="K1399" i="2"/>
  <c r="J1399" i="2"/>
  <c r="I1399" i="2"/>
  <c r="T1398" i="2"/>
  <c r="S1398" i="2"/>
  <c r="R1398" i="2"/>
  <c r="Q1398" i="2"/>
  <c r="P1398" i="2"/>
  <c r="O1398" i="2"/>
  <c r="N1398" i="2"/>
  <c r="M1398" i="2"/>
  <c r="L1398" i="2"/>
  <c r="K1398" i="2"/>
  <c r="J1398" i="2"/>
  <c r="I1398" i="2"/>
  <c r="T1397" i="2"/>
  <c r="S1397" i="2"/>
  <c r="R1397" i="2"/>
  <c r="Q1397" i="2"/>
  <c r="P1397" i="2"/>
  <c r="O1397" i="2"/>
  <c r="N1397" i="2"/>
  <c r="M1397" i="2"/>
  <c r="L1397" i="2"/>
  <c r="K1397" i="2"/>
  <c r="J1397" i="2"/>
  <c r="I1397" i="2"/>
  <c r="T1396" i="2"/>
  <c r="S1396" i="2"/>
  <c r="R1396" i="2"/>
  <c r="Q1396" i="2"/>
  <c r="P1396" i="2"/>
  <c r="O1396" i="2"/>
  <c r="N1396" i="2"/>
  <c r="M1396" i="2"/>
  <c r="L1396" i="2"/>
  <c r="K1396" i="2"/>
  <c r="J1396" i="2"/>
  <c r="I1396" i="2"/>
  <c r="T1395" i="2"/>
  <c r="S1395" i="2"/>
  <c r="R1395" i="2"/>
  <c r="Q1395" i="2"/>
  <c r="P1395" i="2"/>
  <c r="O1395" i="2"/>
  <c r="N1395" i="2"/>
  <c r="M1395" i="2"/>
  <c r="L1395" i="2"/>
  <c r="K1395" i="2"/>
  <c r="J1395" i="2"/>
  <c r="I1395" i="2"/>
  <c r="T1394" i="2"/>
  <c r="S1394" i="2"/>
  <c r="R1394" i="2"/>
  <c r="Q1394" i="2"/>
  <c r="P1394" i="2"/>
  <c r="O1394" i="2"/>
  <c r="N1394" i="2"/>
  <c r="M1394" i="2"/>
  <c r="L1394" i="2"/>
  <c r="K1394" i="2"/>
  <c r="J1394" i="2"/>
  <c r="I1394" i="2"/>
  <c r="T1393" i="2"/>
  <c r="S1393" i="2"/>
  <c r="R1393" i="2"/>
  <c r="Q1393" i="2"/>
  <c r="P1393" i="2"/>
  <c r="O1393" i="2"/>
  <c r="N1393" i="2"/>
  <c r="M1393" i="2"/>
  <c r="L1393" i="2"/>
  <c r="K1393" i="2"/>
  <c r="J1393" i="2"/>
  <c r="I1393" i="2"/>
  <c r="T1392" i="2"/>
  <c r="S1392" i="2"/>
  <c r="R1392" i="2"/>
  <c r="Q1392" i="2"/>
  <c r="P1392" i="2"/>
  <c r="O1392" i="2"/>
  <c r="N1392" i="2"/>
  <c r="M1392" i="2"/>
  <c r="L1392" i="2"/>
  <c r="K1392" i="2"/>
  <c r="J1392" i="2"/>
  <c r="I1392" i="2"/>
  <c r="T1391" i="2"/>
  <c r="S1391" i="2"/>
  <c r="R1391" i="2"/>
  <c r="Q1391" i="2"/>
  <c r="P1391" i="2"/>
  <c r="O1391" i="2"/>
  <c r="N1391" i="2"/>
  <c r="M1391" i="2"/>
  <c r="L1391" i="2"/>
  <c r="K1391" i="2"/>
  <c r="J1391" i="2"/>
  <c r="I1391" i="2"/>
  <c r="T1390" i="2"/>
  <c r="S1390" i="2"/>
  <c r="R1390" i="2"/>
  <c r="Q1390" i="2"/>
  <c r="P1390" i="2"/>
  <c r="O1390" i="2"/>
  <c r="N1390" i="2"/>
  <c r="M1390" i="2"/>
  <c r="L1390" i="2"/>
  <c r="K1390" i="2"/>
  <c r="J1390" i="2"/>
  <c r="I1390" i="2"/>
  <c r="T1389" i="2"/>
  <c r="S1389" i="2"/>
  <c r="R1389" i="2"/>
  <c r="Q1389" i="2"/>
  <c r="P1389" i="2"/>
  <c r="O1389" i="2"/>
  <c r="N1389" i="2"/>
  <c r="M1389" i="2"/>
  <c r="L1389" i="2"/>
  <c r="K1389" i="2"/>
  <c r="J1389" i="2"/>
  <c r="I1389" i="2"/>
  <c r="T1388" i="2"/>
  <c r="S1388" i="2"/>
  <c r="R1388" i="2"/>
  <c r="Q1388" i="2"/>
  <c r="P1388" i="2"/>
  <c r="O1388" i="2"/>
  <c r="N1388" i="2"/>
  <c r="M1388" i="2"/>
  <c r="L1388" i="2"/>
  <c r="K1388" i="2"/>
  <c r="J1388" i="2"/>
  <c r="I1388" i="2"/>
  <c r="T1387" i="2"/>
  <c r="S1387" i="2"/>
  <c r="R1387" i="2"/>
  <c r="Q1387" i="2"/>
  <c r="P1387" i="2"/>
  <c r="O1387" i="2"/>
  <c r="N1387" i="2"/>
  <c r="M1387" i="2"/>
  <c r="L1387" i="2"/>
  <c r="K1387" i="2"/>
  <c r="J1387" i="2"/>
  <c r="I1387" i="2"/>
  <c r="T1386" i="2"/>
  <c r="S1386" i="2"/>
  <c r="R1386" i="2"/>
  <c r="Q1386" i="2"/>
  <c r="P1386" i="2"/>
  <c r="O1386" i="2"/>
  <c r="N1386" i="2"/>
  <c r="M1386" i="2"/>
  <c r="L1386" i="2"/>
  <c r="K1386" i="2"/>
  <c r="J1386" i="2"/>
  <c r="I1386" i="2"/>
  <c r="T1385" i="2"/>
  <c r="S1385" i="2"/>
  <c r="R1385" i="2"/>
  <c r="Q1385" i="2"/>
  <c r="P1385" i="2"/>
  <c r="O1385" i="2"/>
  <c r="N1385" i="2"/>
  <c r="M1385" i="2"/>
  <c r="L1385" i="2"/>
  <c r="K1385" i="2"/>
  <c r="J1385" i="2"/>
  <c r="I1385" i="2"/>
  <c r="T1384" i="2"/>
  <c r="S1384" i="2"/>
  <c r="R1384" i="2"/>
  <c r="Q1384" i="2"/>
  <c r="P1384" i="2"/>
  <c r="O1384" i="2"/>
  <c r="N1384" i="2"/>
  <c r="M1384" i="2"/>
  <c r="L1384" i="2"/>
  <c r="K1384" i="2"/>
  <c r="J1384" i="2"/>
  <c r="I1384" i="2"/>
  <c r="T1383" i="2"/>
  <c r="S1383" i="2"/>
  <c r="R1383" i="2"/>
  <c r="Q1383" i="2"/>
  <c r="P1383" i="2"/>
  <c r="O1383" i="2"/>
  <c r="N1383" i="2"/>
  <c r="M1383" i="2"/>
  <c r="L1383" i="2"/>
  <c r="K1383" i="2"/>
  <c r="J1383" i="2"/>
  <c r="I1383" i="2"/>
  <c r="T1382" i="2"/>
  <c r="S1382" i="2"/>
  <c r="R1382" i="2"/>
  <c r="Q1382" i="2"/>
  <c r="P1382" i="2"/>
  <c r="O1382" i="2"/>
  <c r="N1382" i="2"/>
  <c r="M1382" i="2"/>
  <c r="L1382" i="2"/>
  <c r="K1382" i="2"/>
  <c r="J1382" i="2"/>
  <c r="I1382" i="2"/>
  <c r="T1381" i="2"/>
  <c r="S1381" i="2"/>
  <c r="R1381" i="2"/>
  <c r="Q1381" i="2"/>
  <c r="P1381" i="2"/>
  <c r="O1381" i="2"/>
  <c r="N1381" i="2"/>
  <c r="M1381" i="2"/>
  <c r="L1381" i="2"/>
  <c r="K1381" i="2"/>
  <c r="J1381" i="2"/>
  <c r="I1381" i="2"/>
  <c r="T1380" i="2"/>
  <c r="S1380" i="2"/>
  <c r="R1380" i="2"/>
  <c r="Q1380" i="2"/>
  <c r="P1380" i="2"/>
  <c r="O1380" i="2"/>
  <c r="N1380" i="2"/>
  <c r="M1380" i="2"/>
  <c r="L1380" i="2"/>
  <c r="K1380" i="2"/>
  <c r="J1380" i="2"/>
  <c r="I1380" i="2"/>
  <c r="T1379" i="2"/>
  <c r="S1379" i="2"/>
  <c r="R1379" i="2"/>
  <c r="Q1379" i="2"/>
  <c r="P1379" i="2"/>
  <c r="O1379" i="2"/>
  <c r="N1379" i="2"/>
  <c r="M1379" i="2"/>
  <c r="L1379" i="2"/>
  <c r="K1379" i="2"/>
  <c r="J1379" i="2"/>
  <c r="I1379" i="2"/>
  <c r="T1378" i="2"/>
  <c r="S1378" i="2"/>
  <c r="R1378" i="2"/>
  <c r="Q1378" i="2"/>
  <c r="P1378" i="2"/>
  <c r="O1378" i="2"/>
  <c r="N1378" i="2"/>
  <c r="M1378" i="2"/>
  <c r="L1378" i="2"/>
  <c r="K1378" i="2"/>
  <c r="J1378" i="2"/>
  <c r="I1378" i="2"/>
  <c r="T1377" i="2"/>
  <c r="S1377" i="2"/>
  <c r="R1377" i="2"/>
  <c r="Q1377" i="2"/>
  <c r="P1377" i="2"/>
  <c r="O1377" i="2"/>
  <c r="N1377" i="2"/>
  <c r="M1377" i="2"/>
  <c r="L1377" i="2"/>
  <c r="K1377" i="2"/>
  <c r="J1377" i="2"/>
  <c r="I1377" i="2"/>
  <c r="T1376" i="2"/>
  <c r="S1376" i="2"/>
  <c r="R1376" i="2"/>
  <c r="Q1376" i="2"/>
  <c r="P1376" i="2"/>
  <c r="O1376" i="2"/>
  <c r="N1376" i="2"/>
  <c r="M1376" i="2"/>
  <c r="L1376" i="2"/>
  <c r="K1376" i="2"/>
  <c r="J1376" i="2"/>
  <c r="I1376" i="2"/>
  <c r="T1375" i="2"/>
  <c r="S1375" i="2"/>
  <c r="R1375" i="2"/>
  <c r="Q1375" i="2"/>
  <c r="P1375" i="2"/>
  <c r="O1375" i="2"/>
  <c r="N1375" i="2"/>
  <c r="M1375" i="2"/>
  <c r="L1375" i="2"/>
  <c r="K1375" i="2"/>
  <c r="J1375" i="2"/>
  <c r="I1375" i="2"/>
  <c r="T1374" i="2"/>
  <c r="S1374" i="2"/>
  <c r="R1374" i="2"/>
  <c r="Q1374" i="2"/>
  <c r="P1374" i="2"/>
  <c r="O1374" i="2"/>
  <c r="N1374" i="2"/>
  <c r="M1374" i="2"/>
  <c r="L1374" i="2"/>
  <c r="K1374" i="2"/>
  <c r="J1374" i="2"/>
  <c r="I1374" i="2"/>
  <c r="T1373" i="2"/>
  <c r="S1373" i="2"/>
  <c r="R1373" i="2"/>
  <c r="Q1373" i="2"/>
  <c r="P1373" i="2"/>
  <c r="O1373" i="2"/>
  <c r="N1373" i="2"/>
  <c r="M1373" i="2"/>
  <c r="L1373" i="2"/>
  <c r="K1373" i="2"/>
  <c r="J1373" i="2"/>
  <c r="I1373" i="2"/>
  <c r="T1372" i="2"/>
  <c r="S1372" i="2"/>
  <c r="R1372" i="2"/>
  <c r="Q1372" i="2"/>
  <c r="P1372" i="2"/>
  <c r="O1372" i="2"/>
  <c r="N1372" i="2"/>
  <c r="M1372" i="2"/>
  <c r="L1372" i="2"/>
  <c r="K1372" i="2"/>
  <c r="J1372" i="2"/>
  <c r="I1372" i="2"/>
  <c r="T1371" i="2"/>
  <c r="S1371" i="2"/>
  <c r="R1371" i="2"/>
  <c r="Q1371" i="2"/>
  <c r="P1371" i="2"/>
  <c r="O1371" i="2"/>
  <c r="N1371" i="2"/>
  <c r="M1371" i="2"/>
  <c r="L1371" i="2"/>
  <c r="K1371" i="2"/>
  <c r="J1371" i="2"/>
  <c r="I1371" i="2"/>
  <c r="T1370" i="2"/>
  <c r="S1370" i="2"/>
  <c r="R1370" i="2"/>
  <c r="Q1370" i="2"/>
  <c r="P1370" i="2"/>
  <c r="O1370" i="2"/>
  <c r="N1370" i="2"/>
  <c r="M1370" i="2"/>
  <c r="L1370" i="2"/>
  <c r="K1370" i="2"/>
  <c r="J1370" i="2"/>
  <c r="I1370" i="2"/>
  <c r="T1369" i="2"/>
  <c r="S1369" i="2"/>
  <c r="R1369" i="2"/>
  <c r="Q1369" i="2"/>
  <c r="P1369" i="2"/>
  <c r="O1369" i="2"/>
  <c r="N1369" i="2"/>
  <c r="M1369" i="2"/>
  <c r="L1369" i="2"/>
  <c r="K1369" i="2"/>
  <c r="J1369" i="2"/>
  <c r="I1369" i="2"/>
  <c r="T1368" i="2"/>
  <c r="S1368" i="2"/>
  <c r="R1368" i="2"/>
  <c r="Q1368" i="2"/>
  <c r="P1368" i="2"/>
  <c r="O1368" i="2"/>
  <c r="N1368" i="2"/>
  <c r="M1368" i="2"/>
  <c r="L1368" i="2"/>
  <c r="K1368" i="2"/>
  <c r="J1368" i="2"/>
  <c r="I1368" i="2"/>
  <c r="T1367" i="2"/>
  <c r="S1367" i="2"/>
  <c r="R1367" i="2"/>
  <c r="Q1367" i="2"/>
  <c r="P1367" i="2"/>
  <c r="O1367" i="2"/>
  <c r="N1367" i="2"/>
  <c r="M1367" i="2"/>
  <c r="L1367" i="2"/>
  <c r="K1367" i="2"/>
  <c r="J1367" i="2"/>
  <c r="I1367" i="2"/>
  <c r="T1366" i="2"/>
  <c r="S1366" i="2"/>
  <c r="R1366" i="2"/>
  <c r="Q1366" i="2"/>
  <c r="P1366" i="2"/>
  <c r="O1366" i="2"/>
  <c r="N1366" i="2"/>
  <c r="M1366" i="2"/>
  <c r="L1366" i="2"/>
  <c r="K1366" i="2"/>
  <c r="J1366" i="2"/>
  <c r="I1366" i="2"/>
  <c r="T1365" i="2"/>
  <c r="S1365" i="2"/>
  <c r="R1365" i="2"/>
  <c r="Q1365" i="2"/>
  <c r="P1365" i="2"/>
  <c r="O1365" i="2"/>
  <c r="N1365" i="2"/>
  <c r="M1365" i="2"/>
  <c r="L1365" i="2"/>
  <c r="K1365" i="2"/>
  <c r="J1365" i="2"/>
  <c r="I1365" i="2"/>
  <c r="T1364" i="2"/>
  <c r="S1364" i="2"/>
  <c r="R1364" i="2"/>
  <c r="Q1364" i="2"/>
  <c r="P1364" i="2"/>
  <c r="O1364" i="2"/>
  <c r="N1364" i="2"/>
  <c r="M1364" i="2"/>
  <c r="L1364" i="2"/>
  <c r="K1364" i="2"/>
  <c r="J1364" i="2"/>
  <c r="I1364" i="2"/>
  <c r="T1363" i="2"/>
  <c r="S1363" i="2"/>
  <c r="R1363" i="2"/>
  <c r="Q1363" i="2"/>
  <c r="P1363" i="2"/>
  <c r="O1363" i="2"/>
  <c r="N1363" i="2"/>
  <c r="M1363" i="2"/>
  <c r="L1363" i="2"/>
  <c r="K1363" i="2"/>
  <c r="J1363" i="2"/>
  <c r="I1363" i="2"/>
  <c r="T1362" i="2"/>
  <c r="S1362" i="2"/>
  <c r="R1362" i="2"/>
  <c r="Q1362" i="2"/>
  <c r="P1362" i="2"/>
  <c r="O1362" i="2"/>
  <c r="N1362" i="2"/>
  <c r="M1362" i="2"/>
  <c r="L1362" i="2"/>
  <c r="K1362" i="2"/>
  <c r="J1362" i="2"/>
  <c r="I1362" i="2"/>
  <c r="T1361" i="2"/>
  <c r="S1361" i="2"/>
  <c r="R1361" i="2"/>
  <c r="Q1361" i="2"/>
  <c r="P1361" i="2"/>
  <c r="O1361" i="2"/>
  <c r="N1361" i="2"/>
  <c r="M1361" i="2"/>
  <c r="L1361" i="2"/>
  <c r="K1361" i="2"/>
  <c r="J1361" i="2"/>
  <c r="I1361" i="2"/>
  <c r="T1360" i="2"/>
  <c r="S1360" i="2"/>
  <c r="R1360" i="2"/>
  <c r="Q1360" i="2"/>
  <c r="P1360" i="2"/>
  <c r="O1360" i="2"/>
  <c r="N1360" i="2"/>
  <c r="M1360" i="2"/>
  <c r="L1360" i="2"/>
  <c r="K1360" i="2"/>
  <c r="J1360" i="2"/>
  <c r="I1360" i="2"/>
  <c r="T1359" i="2"/>
  <c r="S1359" i="2"/>
  <c r="R1359" i="2"/>
  <c r="Q1359" i="2"/>
  <c r="P1359" i="2"/>
  <c r="O1359" i="2"/>
  <c r="N1359" i="2"/>
  <c r="M1359" i="2"/>
  <c r="L1359" i="2"/>
  <c r="K1359" i="2"/>
  <c r="J1359" i="2"/>
  <c r="I1359" i="2"/>
  <c r="T1358" i="2"/>
  <c r="S1358" i="2"/>
  <c r="R1358" i="2"/>
  <c r="Q1358" i="2"/>
  <c r="P1358" i="2"/>
  <c r="O1358" i="2"/>
  <c r="N1358" i="2"/>
  <c r="M1358" i="2"/>
  <c r="L1358" i="2"/>
  <c r="K1358" i="2"/>
  <c r="J1358" i="2"/>
  <c r="I1358" i="2"/>
  <c r="T1357" i="2"/>
  <c r="S1357" i="2"/>
  <c r="R1357" i="2"/>
  <c r="Q1357" i="2"/>
  <c r="P1357" i="2"/>
  <c r="O1357" i="2"/>
  <c r="N1357" i="2"/>
  <c r="M1357" i="2"/>
  <c r="L1357" i="2"/>
  <c r="K1357" i="2"/>
  <c r="J1357" i="2"/>
  <c r="I1357" i="2"/>
  <c r="T1356" i="2"/>
  <c r="S1356" i="2"/>
  <c r="R1356" i="2"/>
  <c r="Q1356" i="2"/>
  <c r="P1356" i="2"/>
  <c r="O1356" i="2"/>
  <c r="N1356" i="2"/>
  <c r="M1356" i="2"/>
  <c r="L1356" i="2"/>
  <c r="K1356" i="2"/>
  <c r="J1356" i="2"/>
  <c r="I1356" i="2"/>
  <c r="T1355" i="2"/>
  <c r="S1355" i="2"/>
  <c r="R1355" i="2"/>
  <c r="Q1355" i="2"/>
  <c r="P1355" i="2"/>
  <c r="O1355" i="2"/>
  <c r="N1355" i="2"/>
  <c r="M1355" i="2"/>
  <c r="L1355" i="2"/>
  <c r="K1355" i="2"/>
  <c r="J1355" i="2"/>
  <c r="I1355" i="2"/>
  <c r="T1354" i="2"/>
  <c r="S1354" i="2"/>
  <c r="R1354" i="2"/>
  <c r="Q1354" i="2"/>
  <c r="P1354" i="2"/>
  <c r="O1354" i="2"/>
  <c r="N1354" i="2"/>
  <c r="M1354" i="2"/>
  <c r="L1354" i="2"/>
  <c r="K1354" i="2"/>
  <c r="J1354" i="2"/>
  <c r="I1354" i="2"/>
  <c r="T1353" i="2"/>
  <c r="S1353" i="2"/>
  <c r="R1353" i="2"/>
  <c r="Q1353" i="2"/>
  <c r="P1353" i="2"/>
  <c r="O1353" i="2"/>
  <c r="N1353" i="2"/>
  <c r="M1353" i="2"/>
  <c r="L1353" i="2"/>
  <c r="K1353" i="2"/>
  <c r="J1353" i="2"/>
  <c r="I1353" i="2"/>
  <c r="T1352" i="2"/>
  <c r="S1352" i="2"/>
  <c r="R1352" i="2"/>
  <c r="Q1352" i="2"/>
  <c r="P1352" i="2"/>
  <c r="O1352" i="2"/>
  <c r="N1352" i="2"/>
  <c r="M1352" i="2"/>
  <c r="L1352" i="2"/>
  <c r="K1352" i="2"/>
  <c r="J1352" i="2"/>
  <c r="I1352" i="2"/>
  <c r="T1351" i="2"/>
  <c r="S1351" i="2"/>
  <c r="R1351" i="2"/>
  <c r="Q1351" i="2"/>
  <c r="P1351" i="2"/>
  <c r="O1351" i="2"/>
  <c r="N1351" i="2"/>
  <c r="M1351" i="2"/>
  <c r="L1351" i="2"/>
  <c r="K1351" i="2"/>
  <c r="J1351" i="2"/>
  <c r="I1351" i="2"/>
  <c r="T1350" i="2"/>
  <c r="S1350" i="2"/>
  <c r="R1350" i="2"/>
  <c r="Q1350" i="2"/>
  <c r="P1350" i="2"/>
  <c r="O1350" i="2"/>
  <c r="N1350" i="2"/>
  <c r="M1350" i="2"/>
  <c r="L1350" i="2"/>
  <c r="K1350" i="2"/>
  <c r="J1350" i="2"/>
  <c r="I1350" i="2"/>
  <c r="T1349" i="2"/>
  <c r="S1349" i="2"/>
  <c r="R1349" i="2"/>
  <c r="Q1349" i="2"/>
  <c r="P1349" i="2"/>
  <c r="O1349" i="2"/>
  <c r="N1349" i="2"/>
  <c r="M1349" i="2"/>
  <c r="L1349" i="2"/>
  <c r="K1349" i="2"/>
  <c r="J1349" i="2"/>
  <c r="I1349" i="2"/>
  <c r="T1348" i="2"/>
  <c r="S1348" i="2"/>
  <c r="R1348" i="2"/>
  <c r="Q1348" i="2"/>
  <c r="P1348" i="2"/>
  <c r="O1348" i="2"/>
  <c r="N1348" i="2"/>
  <c r="M1348" i="2"/>
  <c r="L1348" i="2"/>
  <c r="K1348" i="2"/>
  <c r="J1348" i="2"/>
  <c r="I1348" i="2"/>
  <c r="T1347" i="2"/>
  <c r="S1347" i="2"/>
  <c r="R1347" i="2"/>
  <c r="Q1347" i="2"/>
  <c r="P1347" i="2"/>
  <c r="O1347" i="2"/>
  <c r="N1347" i="2"/>
  <c r="M1347" i="2"/>
  <c r="L1347" i="2"/>
  <c r="K1347" i="2"/>
  <c r="J1347" i="2"/>
  <c r="I1347" i="2"/>
  <c r="T1346" i="2"/>
  <c r="S1346" i="2"/>
  <c r="R1346" i="2"/>
  <c r="Q1346" i="2"/>
  <c r="P1346" i="2"/>
  <c r="O1346" i="2"/>
  <c r="N1346" i="2"/>
  <c r="M1346" i="2"/>
  <c r="L1346" i="2"/>
  <c r="K1346" i="2"/>
  <c r="J1346" i="2"/>
  <c r="I1346" i="2"/>
  <c r="T1345" i="2"/>
  <c r="S1345" i="2"/>
  <c r="R1345" i="2"/>
  <c r="Q1345" i="2"/>
  <c r="P1345" i="2"/>
  <c r="O1345" i="2"/>
  <c r="N1345" i="2"/>
  <c r="M1345" i="2"/>
  <c r="L1345" i="2"/>
  <c r="K1345" i="2"/>
  <c r="J1345" i="2"/>
  <c r="I1345" i="2"/>
  <c r="T1344" i="2"/>
  <c r="S1344" i="2"/>
  <c r="R1344" i="2"/>
  <c r="Q1344" i="2"/>
  <c r="P1344" i="2"/>
  <c r="O1344" i="2"/>
  <c r="N1344" i="2"/>
  <c r="M1344" i="2"/>
  <c r="L1344" i="2"/>
  <c r="K1344" i="2"/>
  <c r="J1344" i="2"/>
  <c r="I1344" i="2"/>
  <c r="T1343" i="2"/>
  <c r="S1343" i="2"/>
  <c r="R1343" i="2"/>
  <c r="Q1343" i="2"/>
  <c r="P1343" i="2"/>
  <c r="O1343" i="2"/>
  <c r="N1343" i="2"/>
  <c r="M1343" i="2"/>
  <c r="L1343" i="2"/>
  <c r="K1343" i="2"/>
  <c r="J1343" i="2"/>
  <c r="I1343" i="2"/>
  <c r="T1342" i="2"/>
  <c r="S1342" i="2"/>
  <c r="R1342" i="2"/>
  <c r="Q1342" i="2"/>
  <c r="P1342" i="2"/>
  <c r="O1342" i="2"/>
  <c r="N1342" i="2"/>
  <c r="M1342" i="2"/>
  <c r="L1342" i="2"/>
  <c r="K1342" i="2"/>
  <c r="J1342" i="2"/>
  <c r="I1342" i="2"/>
  <c r="T1341" i="2"/>
  <c r="S1341" i="2"/>
  <c r="R1341" i="2"/>
  <c r="Q1341" i="2"/>
  <c r="P1341" i="2"/>
  <c r="O1341" i="2"/>
  <c r="N1341" i="2"/>
  <c r="M1341" i="2"/>
  <c r="L1341" i="2"/>
  <c r="K1341" i="2"/>
  <c r="J1341" i="2"/>
  <c r="I1341" i="2"/>
  <c r="T1340" i="2"/>
  <c r="S1340" i="2"/>
  <c r="R1340" i="2"/>
  <c r="Q1340" i="2"/>
  <c r="P1340" i="2"/>
  <c r="O1340" i="2"/>
  <c r="N1340" i="2"/>
  <c r="M1340" i="2"/>
  <c r="L1340" i="2"/>
  <c r="K1340" i="2"/>
  <c r="J1340" i="2"/>
  <c r="I1340" i="2"/>
  <c r="T1339" i="2"/>
  <c r="S1339" i="2"/>
  <c r="R1339" i="2"/>
  <c r="Q1339" i="2"/>
  <c r="P1339" i="2"/>
  <c r="O1339" i="2"/>
  <c r="N1339" i="2"/>
  <c r="M1339" i="2"/>
  <c r="L1339" i="2"/>
  <c r="K1339" i="2"/>
  <c r="J1339" i="2"/>
  <c r="I1339" i="2"/>
  <c r="T1338" i="2"/>
  <c r="S1338" i="2"/>
  <c r="R1338" i="2"/>
  <c r="Q1338" i="2"/>
  <c r="P1338" i="2"/>
  <c r="O1338" i="2"/>
  <c r="N1338" i="2"/>
  <c r="M1338" i="2"/>
  <c r="L1338" i="2"/>
  <c r="K1338" i="2"/>
  <c r="J1338" i="2"/>
  <c r="I1338" i="2"/>
  <c r="T1337" i="2"/>
  <c r="S1337" i="2"/>
  <c r="R1337" i="2"/>
  <c r="Q1337" i="2"/>
  <c r="P1337" i="2"/>
  <c r="O1337" i="2"/>
  <c r="N1337" i="2"/>
  <c r="M1337" i="2"/>
  <c r="L1337" i="2"/>
  <c r="K1337" i="2"/>
  <c r="J1337" i="2"/>
  <c r="I1337" i="2"/>
  <c r="T1336" i="2"/>
  <c r="S1336" i="2"/>
  <c r="R1336" i="2"/>
  <c r="Q1336" i="2"/>
  <c r="P1336" i="2"/>
  <c r="O1336" i="2"/>
  <c r="N1336" i="2"/>
  <c r="M1336" i="2"/>
  <c r="L1336" i="2"/>
  <c r="K1336" i="2"/>
  <c r="J1336" i="2"/>
  <c r="I1336" i="2"/>
  <c r="T1335" i="2"/>
  <c r="S1335" i="2"/>
  <c r="R1335" i="2"/>
  <c r="Q1335" i="2"/>
  <c r="P1335" i="2"/>
  <c r="O1335" i="2"/>
  <c r="N1335" i="2"/>
  <c r="M1335" i="2"/>
  <c r="L1335" i="2"/>
  <c r="K1335" i="2"/>
  <c r="J1335" i="2"/>
  <c r="I1335" i="2"/>
  <c r="T1334" i="2"/>
  <c r="S1334" i="2"/>
  <c r="R1334" i="2"/>
  <c r="Q1334" i="2"/>
  <c r="P1334" i="2"/>
  <c r="O1334" i="2"/>
  <c r="N1334" i="2"/>
  <c r="M1334" i="2"/>
  <c r="L1334" i="2"/>
  <c r="K1334" i="2"/>
  <c r="J1334" i="2"/>
  <c r="I1334" i="2"/>
  <c r="T1333" i="2"/>
  <c r="S1333" i="2"/>
  <c r="R1333" i="2"/>
  <c r="Q1333" i="2"/>
  <c r="P1333" i="2"/>
  <c r="O1333" i="2"/>
  <c r="N1333" i="2"/>
  <c r="M1333" i="2"/>
  <c r="L1333" i="2"/>
  <c r="K1333" i="2"/>
  <c r="J1333" i="2"/>
  <c r="I1333" i="2"/>
  <c r="T1332" i="2"/>
  <c r="S1332" i="2"/>
  <c r="R1332" i="2"/>
  <c r="Q1332" i="2"/>
  <c r="P1332" i="2"/>
  <c r="O1332" i="2"/>
  <c r="N1332" i="2"/>
  <c r="M1332" i="2"/>
  <c r="L1332" i="2"/>
  <c r="K1332" i="2"/>
  <c r="J1332" i="2"/>
  <c r="I1332" i="2"/>
  <c r="T1331" i="2"/>
  <c r="S1331" i="2"/>
  <c r="R1331" i="2"/>
  <c r="Q1331" i="2"/>
  <c r="P1331" i="2"/>
  <c r="O1331" i="2"/>
  <c r="N1331" i="2"/>
  <c r="M1331" i="2"/>
  <c r="L1331" i="2"/>
  <c r="K1331" i="2"/>
  <c r="J1331" i="2"/>
  <c r="I1331" i="2"/>
  <c r="T1330" i="2"/>
  <c r="S1330" i="2"/>
  <c r="R1330" i="2"/>
  <c r="Q1330" i="2"/>
  <c r="P1330" i="2"/>
  <c r="O1330" i="2"/>
  <c r="N1330" i="2"/>
  <c r="M1330" i="2"/>
  <c r="L1330" i="2"/>
  <c r="K1330" i="2"/>
  <c r="J1330" i="2"/>
  <c r="I1330" i="2"/>
  <c r="T1329" i="2"/>
  <c r="S1329" i="2"/>
  <c r="R1329" i="2"/>
  <c r="Q1329" i="2"/>
  <c r="P1329" i="2"/>
  <c r="O1329" i="2"/>
  <c r="N1329" i="2"/>
  <c r="M1329" i="2"/>
  <c r="L1329" i="2"/>
  <c r="K1329" i="2"/>
  <c r="J1329" i="2"/>
  <c r="I1329" i="2"/>
  <c r="T1328" i="2"/>
  <c r="S1328" i="2"/>
  <c r="R1328" i="2"/>
  <c r="Q1328" i="2"/>
  <c r="P1328" i="2"/>
  <c r="O1328" i="2"/>
  <c r="N1328" i="2"/>
  <c r="M1328" i="2"/>
  <c r="L1328" i="2"/>
  <c r="K1328" i="2"/>
  <c r="J1328" i="2"/>
  <c r="I1328" i="2"/>
  <c r="T1327" i="2"/>
  <c r="S1327" i="2"/>
  <c r="R1327" i="2"/>
  <c r="Q1327" i="2"/>
  <c r="P1327" i="2"/>
  <c r="O1327" i="2"/>
  <c r="N1327" i="2"/>
  <c r="M1327" i="2"/>
  <c r="L1327" i="2"/>
  <c r="K1327" i="2"/>
  <c r="J1327" i="2"/>
  <c r="I1327" i="2"/>
  <c r="T1326" i="2"/>
  <c r="S1326" i="2"/>
  <c r="R1326" i="2"/>
  <c r="Q1326" i="2"/>
  <c r="P1326" i="2"/>
  <c r="O1326" i="2"/>
  <c r="N1326" i="2"/>
  <c r="M1326" i="2"/>
  <c r="L1326" i="2"/>
  <c r="K1326" i="2"/>
  <c r="J1326" i="2"/>
  <c r="I1326" i="2"/>
  <c r="T1325" i="2"/>
  <c r="S1325" i="2"/>
  <c r="R1325" i="2"/>
  <c r="Q1325" i="2"/>
  <c r="P1325" i="2"/>
  <c r="O1325" i="2"/>
  <c r="N1325" i="2"/>
  <c r="M1325" i="2"/>
  <c r="L1325" i="2"/>
  <c r="K1325" i="2"/>
  <c r="J1325" i="2"/>
  <c r="I1325" i="2"/>
  <c r="T1324" i="2"/>
  <c r="S1324" i="2"/>
  <c r="R1324" i="2"/>
  <c r="Q1324" i="2"/>
  <c r="P1324" i="2"/>
  <c r="O1324" i="2"/>
  <c r="N1324" i="2"/>
  <c r="M1324" i="2"/>
  <c r="L1324" i="2"/>
  <c r="K1324" i="2"/>
  <c r="J1324" i="2"/>
  <c r="I1324" i="2"/>
  <c r="T1323" i="2"/>
  <c r="S1323" i="2"/>
  <c r="R1323" i="2"/>
  <c r="Q1323" i="2"/>
  <c r="P1323" i="2"/>
  <c r="O1323" i="2"/>
  <c r="N1323" i="2"/>
  <c r="M1323" i="2"/>
  <c r="L1323" i="2"/>
  <c r="K1323" i="2"/>
  <c r="J1323" i="2"/>
  <c r="I1323" i="2"/>
  <c r="T1322" i="2"/>
  <c r="S1322" i="2"/>
  <c r="R1322" i="2"/>
  <c r="Q1322" i="2"/>
  <c r="P1322" i="2"/>
  <c r="O1322" i="2"/>
  <c r="N1322" i="2"/>
  <c r="M1322" i="2"/>
  <c r="L1322" i="2"/>
  <c r="K1322" i="2"/>
  <c r="J1322" i="2"/>
  <c r="I1322" i="2"/>
  <c r="T1321" i="2"/>
  <c r="S1321" i="2"/>
  <c r="R1321" i="2"/>
  <c r="Q1321" i="2"/>
  <c r="P1321" i="2"/>
  <c r="O1321" i="2"/>
  <c r="N1321" i="2"/>
  <c r="M1321" i="2"/>
  <c r="L1321" i="2"/>
  <c r="K1321" i="2"/>
  <c r="J1321" i="2"/>
  <c r="I1321" i="2"/>
  <c r="T1320" i="2"/>
  <c r="S1320" i="2"/>
  <c r="R1320" i="2"/>
  <c r="Q1320" i="2"/>
  <c r="P1320" i="2"/>
  <c r="O1320" i="2"/>
  <c r="N1320" i="2"/>
  <c r="M1320" i="2"/>
  <c r="L1320" i="2"/>
  <c r="K1320" i="2"/>
  <c r="J1320" i="2"/>
  <c r="I1320" i="2"/>
  <c r="T1319" i="2"/>
  <c r="S1319" i="2"/>
  <c r="R1319" i="2"/>
  <c r="Q1319" i="2"/>
  <c r="P1319" i="2"/>
  <c r="O1319" i="2"/>
  <c r="N1319" i="2"/>
  <c r="M1319" i="2"/>
  <c r="L1319" i="2"/>
  <c r="K1319" i="2"/>
  <c r="J1319" i="2"/>
  <c r="I1319" i="2"/>
  <c r="T1318" i="2"/>
  <c r="S1318" i="2"/>
  <c r="R1318" i="2"/>
  <c r="Q1318" i="2"/>
  <c r="P1318" i="2"/>
  <c r="O1318" i="2"/>
  <c r="N1318" i="2"/>
  <c r="M1318" i="2"/>
  <c r="L1318" i="2"/>
  <c r="K1318" i="2"/>
  <c r="J1318" i="2"/>
  <c r="I1318" i="2"/>
  <c r="T1317" i="2"/>
  <c r="S1317" i="2"/>
  <c r="R1317" i="2"/>
  <c r="Q1317" i="2"/>
  <c r="P1317" i="2"/>
  <c r="O1317" i="2"/>
  <c r="N1317" i="2"/>
  <c r="M1317" i="2"/>
  <c r="L1317" i="2"/>
  <c r="K1317" i="2"/>
  <c r="J1317" i="2"/>
  <c r="I1317" i="2"/>
  <c r="T1316" i="2"/>
  <c r="S1316" i="2"/>
  <c r="R1316" i="2"/>
  <c r="Q1316" i="2"/>
  <c r="P1316" i="2"/>
  <c r="O1316" i="2"/>
  <c r="N1316" i="2"/>
  <c r="M1316" i="2"/>
  <c r="L1316" i="2"/>
  <c r="K1316" i="2"/>
  <c r="J1316" i="2"/>
  <c r="I1316" i="2"/>
  <c r="T1315" i="2"/>
  <c r="S1315" i="2"/>
  <c r="R1315" i="2"/>
  <c r="Q1315" i="2"/>
  <c r="P1315" i="2"/>
  <c r="O1315" i="2"/>
  <c r="N1315" i="2"/>
  <c r="M1315" i="2"/>
  <c r="L1315" i="2"/>
  <c r="K1315" i="2"/>
  <c r="J1315" i="2"/>
  <c r="I1315" i="2"/>
  <c r="T1314" i="2"/>
  <c r="S1314" i="2"/>
  <c r="R1314" i="2"/>
  <c r="Q1314" i="2"/>
  <c r="P1314" i="2"/>
  <c r="O1314" i="2"/>
  <c r="N1314" i="2"/>
  <c r="M1314" i="2"/>
  <c r="L1314" i="2"/>
  <c r="K1314" i="2"/>
  <c r="J1314" i="2"/>
  <c r="I1314" i="2"/>
  <c r="T1313" i="2"/>
  <c r="S1313" i="2"/>
  <c r="R1313" i="2"/>
  <c r="Q1313" i="2"/>
  <c r="P1313" i="2"/>
  <c r="O1313" i="2"/>
  <c r="N1313" i="2"/>
  <c r="M1313" i="2"/>
  <c r="L1313" i="2"/>
  <c r="K1313" i="2"/>
  <c r="J1313" i="2"/>
  <c r="I1313" i="2"/>
  <c r="T1312" i="2"/>
  <c r="S1312" i="2"/>
  <c r="R1312" i="2"/>
  <c r="Q1312" i="2"/>
  <c r="P1312" i="2"/>
  <c r="O1312" i="2"/>
  <c r="N1312" i="2"/>
  <c r="M1312" i="2"/>
  <c r="L1312" i="2"/>
  <c r="K1312" i="2"/>
  <c r="J1312" i="2"/>
  <c r="I1312" i="2"/>
  <c r="T1311" i="2"/>
  <c r="S1311" i="2"/>
  <c r="R1311" i="2"/>
  <c r="Q1311" i="2"/>
  <c r="P1311" i="2"/>
  <c r="O1311" i="2"/>
  <c r="N1311" i="2"/>
  <c r="M1311" i="2"/>
  <c r="L1311" i="2"/>
  <c r="K1311" i="2"/>
  <c r="J1311" i="2"/>
  <c r="I1311" i="2"/>
  <c r="T1310" i="2"/>
  <c r="S1310" i="2"/>
  <c r="R1310" i="2"/>
  <c r="Q1310" i="2"/>
  <c r="P1310" i="2"/>
  <c r="O1310" i="2"/>
  <c r="N1310" i="2"/>
  <c r="M1310" i="2"/>
  <c r="L1310" i="2"/>
  <c r="K1310" i="2"/>
  <c r="J1310" i="2"/>
  <c r="I1310" i="2"/>
  <c r="T1309" i="2"/>
  <c r="S1309" i="2"/>
  <c r="R1309" i="2"/>
  <c r="Q1309" i="2"/>
  <c r="P1309" i="2"/>
  <c r="O1309" i="2"/>
  <c r="N1309" i="2"/>
  <c r="M1309" i="2"/>
  <c r="L1309" i="2"/>
  <c r="K1309" i="2"/>
  <c r="J1309" i="2"/>
  <c r="I1309" i="2"/>
  <c r="T1308" i="2"/>
  <c r="S1308" i="2"/>
  <c r="R1308" i="2"/>
  <c r="Q1308" i="2"/>
  <c r="P1308" i="2"/>
  <c r="O1308" i="2"/>
  <c r="N1308" i="2"/>
  <c r="M1308" i="2"/>
  <c r="L1308" i="2"/>
  <c r="K1308" i="2"/>
  <c r="J1308" i="2"/>
  <c r="I1308" i="2"/>
  <c r="T1307" i="2"/>
  <c r="S1307" i="2"/>
  <c r="R1307" i="2"/>
  <c r="Q1307" i="2"/>
  <c r="P1307" i="2"/>
  <c r="O1307" i="2"/>
  <c r="N1307" i="2"/>
  <c r="M1307" i="2"/>
  <c r="L1307" i="2"/>
  <c r="K1307" i="2"/>
  <c r="J1307" i="2"/>
  <c r="I1307" i="2"/>
  <c r="T1306" i="2"/>
  <c r="S1306" i="2"/>
  <c r="R1306" i="2"/>
  <c r="Q1306" i="2"/>
  <c r="P1306" i="2"/>
  <c r="O1306" i="2"/>
  <c r="N1306" i="2"/>
  <c r="M1306" i="2"/>
  <c r="L1306" i="2"/>
  <c r="K1306" i="2"/>
  <c r="J1306" i="2"/>
  <c r="I1306" i="2"/>
  <c r="T1305" i="2"/>
  <c r="S1305" i="2"/>
  <c r="R1305" i="2"/>
  <c r="Q1305" i="2"/>
  <c r="P1305" i="2"/>
  <c r="O1305" i="2"/>
  <c r="N1305" i="2"/>
  <c r="M1305" i="2"/>
  <c r="L1305" i="2"/>
  <c r="K1305" i="2"/>
  <c r="J1305" i="2"/>
  <c r="I1305" i="2"/>
  <c r="T1304" i="2"/>
  <c r="S1304" i="2"/>
  <c r="R1304" i="2"/>
  <c r="Q1304" i="2"/>
  <c r="P1304" i="2"/>
  <c r="O1304" i="2"/>
  <c r="N1304" i="2"/>
  <c r="M1304" i="2"/>
  <c r="L1304" i="2"/>
  <c r="K1304" i="2"/>
  <c r="J1304" i="2"/>
  <c r="I1304" i="2"/>
  <c r="T1303" i="2"/>
  <c r="S1303" i="2"/>
  <c r="R1303" i="2"/>
  <c r="Q1303" i="2"/>
  <c r="P1303" i="2"/>
  <c r="O1303" i="2"/>
  <c r="N1303" i="2"/>
  <c r="M1303" i="2"/>
  <c r="L1303" i="2"/>
  <c r="K1303" i="2"/>
  <c r="J1303" i="2"/>
  <c r="I1303" i="2"/>
  <c r="T1302" i="2"/>
  <c r="S1302" i="2"/>
  <c r="R1302" i="2"/>
  <c r="Q1302" i="2"/>
  <c r="P1302" i="2"/>
  <c r="O1302" i="2"/>
  <c r="N1302" i="2"/>
  <c r="M1302" i="2"/>
  <c r="L1302" i="2"/>
  <c r="K1302" i="2"/>
  <c r="J1302" i="2"/>
  <c r="I1302" i="2"/>
  <c r="T1301" i="2"/>
  <c r="S1301" i="2"/>
  <c r="R1301" i="2"/>
  <c r="Q1301" i="2"/>
  <c r="P1301" i="2"/>
  <c r="O1301" i="2"/>
  <c r="N1301" i="2"/>
  <c r="M1301" i="2"/>
  <c r="L1301" i="2"/>
  <c r="K1301" i="2"/>
  <c r="J1301" i="2"/>
  <c r="I1301" i="2"/>
  <c r="T1300" i="2"/>
  <c r="S1300" i="2"/>
  <c r="R1300" i="2"/>
  <c r="Q1300" i="2"/>
  <c r="P1300" i="2"/>
  <c r="O1300" i="2"/>
  <c r="N1300" i="2"/>
  <c r="M1300" i="2"/>
  <c r="L1300" i="2"/>
  <c r="K1300" i="2"/>
  <c r="J1300" i="2"/>
  <c r="I1300" i="2"/>
  <c r="T1299" i="2"/>
  <c r="S1299" i="2"/>
  <c r="R1299" i="2"/>
  <c r="Q1299" i="2"/>
  <c r="P1299" i="2"/>
  <c r="O1299" i="2"/>
  <c r="N1299" i="2"/>
  <c r="M1299" i="2"/>
  <c r="L1299" i="2"/>
  <c r="K1299" i="2"/>
  <c r="J1299" i="2"/>
  <c r="I1299" i="2"/>
  <c r="T1298" i="2"/>
  <c r="S1298" i="2"/>
  <c r="R1298" i="2"/>
  <c r="Q1298" i="2"/>
  <c r="P1298" i="2"/>
  <c r="O1298" i="2"/>
  <c r="N1298" i="2"/>
  <c r="M1298" i="2"/>
  <c r="L1298" i="2"/>
  <c r="K1298" i="2"/>
  <c r="J1298" i="2"/>
  <c r="I1298" i="2"/>
  <c r="T1297" i="2"/>
  <c r="S1297" i="2"/>
  <c r="R1297" i="2"/>
  <c r="Q1297" i="2"/>
  <c r="P1297" i="2"/>
  <c r="O1297" i="2"/>
  <c r="N1297" i="2"/>
  <c r="M1297" i="2"/>
  <c r="L1297" i="2"/>
  <c r="K1297" i="2"/>
  <c r="J1297" i="2"/>
  <c r="I1297" i="2"/>
  <c r="T1296" i="2"/>
  <c r="S1296" i="2"/>
  <c r="R1296" i="2"/>
  <c r="Q1296" i="2"/>
  <c r="P1296" i="2"/>
  <c r="O1296" i="2"/>
  <c r="N1296" i="2"/>
  <c r="M1296" i="2"/>
  <c r="L1296" i="2"/>
  <c r="K1296" i="2"/>
  <c r="J1296" i="2"/>
  <c r="I1296" i="2"/>
  <c r="T1295" i="2"/>
  <c r="S1295" i="2"/>
  <c r="R1295" i="2"/>
  <c r="Q1295" i="2"/>
  <c r="P1295" i="2"/>
  <c r="O1295" i="2"/>
  <c r="N1295" i="2"/>
  <c r="M1295" i="2"/>
  <c r="L1295" i="2"/>
  <c r="K1295" i="2"/>
  <c r="J1295" i="2"/>
  <c r="I1295" i="2"/>
  <c r="T1294" i="2"/>
  <c r="S1294" i="2"/>
  <c r="R1294" i="2"/>
  <c r="Q1294" i="2"/>
  <c r="P1294" i="2"/>
  <c r="O1294" i="2"/>
  <c r="N1294" i="2"/>
  <c r="M1294" i="2"/>
  <c r="L1294" i="2"/>
  <c r="K1294" i="2"/>
  <c r="J1294" i="2"/>
  <c r="I1294" i="2"/>
  <c r="T1293" i="2"/>
  <c r="S1293" i="2"/>
  <c r="R1293" i="2"/>
  <c r="Q1293" i="2"/>
  <c r="P1293" i="2"/>
  <c r="O1293" i="2"/>
  <c r="N1293" i="2"/>
  <c r="M1293" i="2"/>
  <c r="L1293" i="2"/>
  <c r="K1293" i="2"/>
  <c r="J1293" i="2"/>
  <c r="I1293" i="2"/>
  <c r="T1292" i="2"/>
  <c r="S1292" i="2"/>
  <c r="R1292" i="2"/>
  <c r="Q1292" i="2"/>
  <c r="P1292" i="2"/>
  <c r="O1292" i="2"/>
  <c r="N1292" i="2"/>
  <c r="M1292" i="2"/>
  <c r="L1292" i="2"/>
  <c r="K1292" i="2"/>
  <c r="J1292" i="2"/>
  <c r="I1292" i="2"/>
  <c r="T1291" i="2"/>
  <c r="S1291" i="2"/>
  <c r="R1291" i="2"/>
  <c r="Q1291" i="2"/>
  <c r="P1291" i="2"/>
  <c r="O1291" i="2"/>
  <c r="N1291" i="2"/>
  <c r="M1291" i="2"/>
  <c r="L1291" i="2"/>
  <c r="K1291" i="2"/>
  <c r="J1291" i="2"/>
  <c r="I1291" i="2"/>
  <c r="T1290" i="2"/>
  <c r="S1290" i="2"/>
  <c r="R1290" i="2"/>
  <c r="Q1290" i="2"/>
  <c r="P1290" i="2"/>
  <c r="O1290" i="2"/>
  <c r="N1290" i="2"/>
  <c r="M1290" i="2"/>
  <c r="L1290" i="2"/>
  <c r="K1290" i="2"/>
  <c r="J1290" i="2"/>
  <c r="I1290" i="2"/>
  <c r="T1289" i="2"/>
  <c r="S1289" i="2"/>
  <c r="R1289" i="2"/>
  <c r="Q1289" i="2"/>
  <c r="P1289" i="2"/>
  <c r="O1289" i="2"/>
  <c r="N1289" i="2"/>
  <c r="M1289" i="2"/>
  <c r="L1289" i="2"/>
  <c r="K1289" i="2"/>
  <c r="J1289" i="2"/>
  <c r="I1289" i="2"/>
  <c r="T1288" i="2"/>
  <c r="S1288" i="2"/>
  <c r="R1288" i="2"/>
  <c r="Q1288" i="2"/>
  <c r="P1288" i="2"/>
  <c r="O1288" i="2"/>
  <c r="N1288" i="2"/>
  <c r="M1288" i="2"/>
  <c r="L1288" i="2"/>
  <c r="K1288" i="2"/>
  <c r="J1288" i="2"/>
  <c r="I1288" i="2"/>
  <c r="T1287" i="2"/>
  <c r="S1287" i="2"/>
  <c r="R1287" i="2"/>
  <c r="Q1287" i="2"/>
  <c r="P1287" i="2"/>
  <c r="O1287" i="2"/>
  <c r="N1287" i="2"/>
  <c r="M1287" i="2"/>
  <c r="L1287" i="2"/>
  <c r="K1287" i="2"/>
  <c r="J1287" i="2"/>
  <c r="I1287" i="2"/>
  <c r="T1286" i="2"/>
  <c r="S1286" i="2"/>
  <c r="R1286" i="2"/>
  <c r="Q1286" i="2"/>
  <c r="P1286" i="2"/>
  <c r="O1286" i="2"/>
  <c r="N1286" i="2"/>
  <c r="M1286" i="2"/>
  <c r="L1286" i="2"/>
  <c r="K1286" i="2"/>
  <c r="J1286" i="2"/>
  <c r="I1286" i="2"/>
  <c r="T1285" i="2"/>
  <c r="S1285" i="2"/>
  <c r="R1285" i="2"/>
  <c r="Q1285" i="2"/>
  <c r="P1285" i="2"/>
  <c r="O1285" i="2"/>
  <c r="N1285" i="2"/>
  <c r="M1285" i="2"/>
  <c r="L1285" i="2"/>
  <c r="K1285" i="2"/>
  <c r="J1285" i="2"/>
  <c r="I1285" i="2"/>
  <c r="T1284" i="2"/>
  <c r="S1284" i="2"/>
  <c r="R1284" i="2"/>
  <c r="Q1284" i="2"/>
  <c r="P1284" i="2"/>
  <c r="O1284" i="2"/>
  <c r="N1284" i="2"/>
  <c r="M1284" i="2"/>
  <c r="L1284" i="2"/>
  <c r="K1284" i="2"/>
  <c r="J1284" i="2"/>
  <c r="I1284" i="2"/>
  <c r="T1283" i="2"/>
  <c r="S1283" i="2"/>
  <c r="R1283" i="2"/>
  <c r="Q1283" i="2"/>
  <c r="P1283" i="2"/>
  <c r="O1283" i="2"/>
  <c r="N1283" i="2"/>
  <c r="M1283" i="2"/>
  <c r="L1283" i="2"/>
  <c r="K1283" i="2"/>
  <c r="J1283" i="2"/>
  <c r="I1283" i="2"/>
  <c r="T1282" i="2"/>
  <c r="S1282" i="2"/>
  <c r="R1282" i="2"/>
  <c r="Q1282" i="2"/>
  <c r="P1282" i="2"/>
  <c r="O1282" i="2"/>
  <c r="N1282" i="2"/>
  <c r="M1282" i="2"/>
  <c r="L1282" i="2"/>
  <c r="K1282" i="2"/>
  <c r="J1282" i="2"/>
  <c r="I1282" i="2"/>
  <c r="T1281" i="2"/>
  <c r="S1281" i="2"/>
  <c r="R1281" i="2"/>
  <c r="Q1281" i="2"/>
  <c r="P1281" i="2"/>
  <c r="O1281" i="2"/>
  <c r="N1281" i="2"/>
  <c r="M1281" i="2"/>
  <c r="L1281" i="2"/>
  <c r="K1281" i="2"/>
  <c r="J1281" i="2"/>
  <c r="I1281" i="2"/>
  <c r="T1280" i="2"/>
  <c r="S1280" i="2"/>
  <c r="R1280" i="2"/>
  <c r="Q1280" i="2"/>
  <c r="P1280" i="2"/>
  <c r="O1280" i="2"/>
  <c r="N1280" i="2"/>
  <c r="M1280" i="2"/>
  <c r="L1280" i="2"/>
  <c r="K1280" i="2"/>
  <c r="J1280" i="2"/>
  <c r="I1280" i="2"/>
  <c r="T1279" i="2"/>
  <c r="S1279" i="2"/>
  <c r="R1279" i="2"/>
  <c r="Q1279" i="2"/>
  <c r="P1279" i="2"/>
  <c r="O1279" i="2"/>
  <c r="N1279" i="2"/>
  <c r="M1279" i="2"/>
  <c r="L1279" i="2"/>
  <c r="K1279" i="2"/>
  <c r="J1279" i="2"/>
  <c r="I1279" i="2"/>
  <c r="T1278" i="2"/>
  <c r="S1278" i="2"/>
  <c r="R1278" i="2"/>
  <c r="Q1278" i="2"/>
  <c r="P1278" i="2"/>
  <c r="O1278" i="2"/>
  <c r="N1278" i="2"/>
  <c r="M1278" i="2"/>
  <c r="L1278" i="2"/>
  <c r="K1278" i="2"/>
  <c r="J1278" i="2"/>
  <c r="I1278" i="2"/>
  <c r="T1277" i="2"/>
  <c r="S1277" i="2"/>
  <c r="R1277" i="2"/>
  <c r="Q1277" i="2"/>
  <c r="P1277" i="2"/>
  <c r="O1277" i="2"/>
  <c r="N1277" i="2"/>
  <c r="M1277" i="2"/>
  <c r="L1277" i="2"/>
  <c r="K1277" i="2"/>
  <c r="J1277" i="2"/>
  <c r="I1277" i="2"/>
  <c r="T1276" i="2"/>
  <c r="S1276" i="2"/>
  <c r="R1276" i="2"/>
  <c r="Q1276" i="2"/>
  <c r="P1276" i="2"/>
  <c r="O1276" i="2"/>
  <c r="N1276" i="2"/>
  <c r="M1276" i="2"/>
  <c r="L1276" i="2"/>
  <c r="K1276" i="2"/>
  <c r="J1276" i="2"/>
  <c r="I1276" i="2"/>
  <c r="T1275" i="2"/>
  <c r="S1275" i="2"/>
  <c r="R1275" i="2"/>
  <c r="Q1275" i="2"/>
  <c r="P1275" i="2"/>
  <c r="O1275" i="2"/>
  <c r="N1275" i="2"/>
  <c r="M1275" i="2"/>
  <c r="L1275" i="2"/>
  <c r="K1275" i="2"/>
  <c r="J1275" i="2"/>
  <c r="I1275" i="2"/>
  <c r="T1274" i="2"/>
  <c r="S1274" i="2"/>
  <c r="R1274" i="2"/>
  <c r="Q1274" i="2"/>
  <c r="P1274" i="2"/>
  <c r="O1274" i="2"/>
  <c r="N1274" i="2"/>
  <c r="M1274" i="2"/>
  <c r="L1274" i="2"/>
  <c r="K1274" i="2"/>
  <c r="J1274" i="2"/>
  <c r="I1274" i="2"/>
  <c r="T1273" i="2"/>
  <c r="S1273" i="2"/>
  <c r="R1273" i="2"/>
  <c r="Q1273" i="2"/>
  <c r="P1273" i="2"/>
  <c r="O1273" i="2"/>
  <c r="N1273" i="2"/>
  <c r="M1273" i="2"/>
  <c r="L1273" i="2"/>
  <c r="K1273" i="2"/>
  <c r="J1273" i="2"/>
  <c r="I1273" i="2"/>
  <c r="T1272" i="2"/>
  <c r="S1272" i="2"/>
  <c r="R1272" i="2"/>
  <c r="Q1272" i="2"/>
  <c r="P1272" i="2"/>
  <c r="O1272" i="2"/>
  <c r="N1272" i="2"/>
  <c r="M1272" i="2"/>
  <c r="L1272" i="2"/>
  <c r="K1272" i="2"/>
  <c r="J1272" i="2"/>
  <c r="I1272" i="2"/>
  <c r="T1271" i="2"/>
  <c r="S1271" i="2"/>
  <c r="R1271" i="2"/>
  <c r="Q1271" i="2"/>
  <c r="P1271" i="2"/>
  <c r="O1271" i="2"/>
  <c r="N1271" i="2"/>
  <c r="M1271" i="2"/>
  <c r="L1271" i="2"/>
  <c r="K1271" i="2"/>
  <c r="J1271" i="2"/>
  <c r="I1271" i="2"/>
  <c r="T1270" i="2"/>
  <c r="S1270" i="2"/>
  <c r="R1270" i="2"/>
  <c r="Q1270" i="2"/>
  <c r="P1270" i="2"/>
  <c r="O1270" i="2"/>
  <c r="N1270" i="2"/>
  <c r="M1270" i="2"/>
  <c r="L1270" i="2"/>
  <c r="K1270" i="2"/>
  <c r="J1270" i="2"/>
  <c r="I1270" i="2"/>
  <c r="T1269" i="2"/>
  <c r="S1269" i="2"/>
  <c r="R1269" i="2"/>
  <c r="Q1269" i="2"/>
  <c r="P1269" i="2"/>
  <c r="O1269" i="2"/>
  <c r="N1269" i="2"/>
  <c r="M1269" i="2"/>
  <c r="L1269" i="2"/>
  <c r="K1269" i="2"/>
  <c r="J1269" i="2"/>
  <c r="I1269" i="2"/>
  <c r="T1268" i="2"/>
  <c r="S1268" i="2"/>
  <c r="R1268" i="2"/>
  <c r="Q1268" i="2"/>
  <c r="P1268" i="2"/>
  <c r="O1268" i="2"/>
  <c r="N1268" i="2"/>
  <c r="M1268" i="2"/>
  <c r="L1268" i="2"/>
  <c r="K1268" i="2"/>
  <c r="J1268" i="2"/>
  <c r="I1268" i="2"/>
  <c r="T1267" i="2"/>
  <c r="S1267" i="2"/>
  <c r="R1267" i="2"/>
  <c r="Q1267" i="2"/>
  <c r="P1267" i="2"/>
  <c r="O1267" i="2"/>
  <c r="N1267" i="2"/>
  <c r="M1267" i="2"/>
  <c r="L1267" i="2"/>
  <c r="K1267" i="2"/>
  <c r="J1267" i="2"/>
  <c r="I1267" i="2"/>
  <c r="T1266" i="2"/>
  <c r="S1266" i="2"/>
  <c r="R1266" i="2"/>
  <c r="Q1266" i="2"/>
  <c r="P1266" i="2"/>
  <c r="O1266" i="2"/>
  <c r="N1266" i="2"/>
  <c r="M1266" i="2"/>
  <c r="L1266" i="2"/>
  <c r="K1266" i="2"/>
  <c r="J1266" i="2"/>
  <c r="I1266" i="2"/>
  <c r="T1265" i="2"/>
  <c r="S1265" i="2"/>
  <c r="R1265" i="2"/>
  <c r="Q1265" i="2"/>
  <c r="P1265" i="2"/>
  <c r="O1265" i="2"/>
  <c r="N1265" i="2"/>
  <c r="M1265" i="2"/>
  <c r="L1265" i="2"/>
  <c r="K1265" i="2"/>
  <c r="J1265" i="2"/>
  <c r="I1265" i="2"/>
  <c r="T1264" i="2"/>
  <c r="S1264" i="2"/>
  <c r="R1264" i="2"/>
  <c r="Q1264" i="2"/>
  <c r="P1264" i="2"/>
  <c r="O1264" i="2"/>
  <c r="N1264" i="2"/>
  <c r="M1264" i="2"/>
  <c r="L1264" i="2"/>
  <c r="K1264" i="2"/>
  <c r="J1264" i="2"/>
  <c r="I1264" i="2"/>
  <c r="T1263" i="2"/>
  <c r="S1263" i="2"/>
  <c r="R1263" i="2"/>
  <c r="Q1263" i="2"/>
  <c r="P1263" i="2"/>
  <c r="O1263" i="2"/>
  <c r="N1263" i="2"/>
  <c r="M1263" i="2"/>
  <c r="L1263" i="2"/>
  <c r="K1263" i="2"/>
  <c r="J1263" i="2"/>
  <c r="I1263" i="2"/>
  <c r="T1262" i="2"/>
  <c r="S1262" i="2"/>
  <c r="R1262" i="2"/>
  <c r="Q1262" i="2"/>
  <c r="P1262" i="2"/>
  <c r="O1262" i="2"/>
  <c r="N1262" i="2"/>
  <c r="M1262" i="2"/>
  <c r="L1262" i="2"/>
  <c r="K1262" i="2"/>
  <c r="J1262" i="2"/>
  <c r="I1262" i="2"/>
  <c r="T1261" i="2"/>
  <c r="S1261" i="2"/>
  <c r="R1261" i="2"/>
  <c r="Q1261" i="2"/>
  <c r="P1261" i="2"/>
  <c r="O1261" i="2"/>
  <c r="N1261" i="2"/>
  <c r="M1261" i="2"/>
  <c r="L1261" i="2"/>
  <c r="K1261" i="2"/>
  <c r="J1261" i="2"/>
  <c r="I1261" i="2"/>
  <c r="T1260" i="2"/>
  <c r="S1260" i="2"/>
  <c r="R1260" i="2"/>
  <c r="Q1260" i="2"/>
  <c r="P1260" i="2"/>
  <c r="O1260" i="2"/>
  <c r="N1260" i="2"/>
  <c r="M1260" i="2"/>
  <c r="L1260" i="2"/>
  <c r="K1260" i="2"/>
  <c r="J1260" i="2"/>
  <c r="I1260" i="2"/>
  <c r="T1259" i="2"/>
  <c r="S1259" i="2"/>
  <c r="R1259" i="2"/>
  <c r="Q1259" i="2"/>
  <c r="P1259" i="2"/>
  <c r="O1259" i="2"/>
  <c r="N1259" i="2"/>
  <c r="M1259" i="2"/>
  <c r="L1259" i="2"/>
  <c r="K1259" i="2"/>
  <c r="J1259" i="2"/>
  <c r="I1259" i="2"/>
  <c r="T1258" i="2"/>
  <c r="S1258" i="2"/>
  <c r="R1258" i="2"/>
  <c r="Q1258" i="2"/>
  <c r="P1258" i="2"/>
  <c r="O1258" i="2"/>
  <c r="N1258" i="2"/>
  <c r="M1258" i="2"/>
  <c r="L1258" i="2"/>
  <c r="K1258" i="2"/>
  <c r="J1258" i="2"/>
  <c r="I1258" i="2"/>
  <c r="T1257" i="2"/>
  <c r="S1257" i="2"/>
  <c r="R1257" i="2"/>
  <c r="Q1257" i="2"/>
  <c r="P1257" i="2"/>
  <c r="O1257" i="2"/>
  <c r="N1257" i="2"/>
  <c r="M1257" i="2"/>
  <c r="L1257" i="2"/>
  <c r="K1257" i="2"/>
  <c r="J1257" i="2"/>
  <c r="I1257" i="2"/>
  <c r="T1256" i="2"/>
  <c r="S1256" i="2"/>
  <c r="R1256" i="2"/>
  <c r="Q1256" i="2"/>
  <c r="P1256" i="2"/>
  <c r="O1256" i="2"/>
  <c r="N1256" i="2"/>
  <c r="M1256" i="2"/>
  <c r="L1256" i="2"/>
  <c r="K1256" i="2"/>
  <c r="J1256" i="2"/>
  <c r="I1256" i="2"/>
  <c r="T1255" i="2"/>
  <c r="S1255" i="2"/>
  <c r="R1255" i="2"/>
  <c r="Q1255" i="2"/>
  <c r="P1255" i="2"/>
  <c r="O1255" i="2"/>
  <c r="N1255" i="2"/>
  <c r="M1255" i="2"/>
  <c r="L1255" i="2"/>
  <c r="K1255" i="2"/>
  <c r="J1255" i="2"/>
  <c r="I1255" i="2"/>
  <c r="T1254" i="2"/>
  <c r="S1254" i="2"/>
  <c r="R1254" i="2"/>
  <c r="Q1254" i="2"/>
  <c r="P1254" i="2"/>
  <c r="O1254" i="2"/>
  <c r="N1254" i="2"/>
  <c r="M1254" i="2"/>
  <c r="L1254" i="2"/>
  <c r="K1254" i="2"/>
  <c r="J1254" i="2"/>
  <c r="I1254" i="2"/>
  <c r="T1253" i="2"/>
  <c r="S1253" i="2"/>
  <c r="R1253" i="2"/>
  <c r="Q1253" i="2"/>
  <c r="P1253" i="2"/>
  <c r="O1253" i="2"/>
  <c r="N1253" i="2"/>
  <c r="M1253" i="2"/>
  <c r="L1253" i="2"/>
  <c r="K1253" i="2"/>
  <c r="J1253" i="2"/>
  <c r="I1253" i="2"/>
  <c r="T1252" i="2"/>
  <c r="S1252" i="2"/>
  <c r="R1252" i="2"/>
  <c r="Q1252" i="2"/>
  <c r="P1252" i="2"/>
  <c r="O1252" i="2"/>
  <c r="N1252" i="2"/>
  <c r="M1252" i="2"/>
  <c r="L1252" i="2"/>
  <c r="K1252" i="2"/>
  <c r="J1252" i="2"/>
  <c r="I1252" i="2"/>
  <c r="T1251" i="2"/>
  <c r="S1251" i="2"/>
  <c r="R1251" i="2"/>
  <c r="Q1251" i="2"/>
  <c r="P1251" i="2"/>
  <c r="O1251" i="2"/>
  <c r="N1251" i="2"/>
  <c r="M1251" i="2"/>
  <c r="L1251" i="2"/>
  <c r="K1251" i="2"/>
  <c r="J1251" i="2"/>
  <c r="I1251" i="2"/>
  <c r="T1250" i="2"/>
  <c r="S1250" i="2"/>
  <c r="R1250" i="2"/>
  <c r="Q1250" i="2"/>
  <c r="P1250" i="2"/>
  <c r="O1250" i="2"/>
  <c r="N1250" i="2"/>
  <c r="M1250" i="2"/>
  <c r="L1250" i="2"/>
  <c r="K1250" i="2"/>
  <c r="J1250" i="2"/>
  <c r="I1250" i="2"/>
  <c r="T1249" i="2"/>
  <c r="S1249" i="2"/>
  <c r="R1249" i="2"/>
  <c r="Q1249" i="2"/>
  <c r="P1249" i="2"/>
  <c r="O1249" i="2"/>
  <c r="N1249" i="2"/>
  <c r="M1249" i="2"/>
  <c r="L1249" i="2"/>
  <c r="K1249" i="2"/>
  <c r="J1249" i="2"/>
  <c r="I1249" i="2"/>
  <c r="T1248" i="2"/>
  <c r="S1248" i="2"/>
  <c r="R1248" i="2"/>
  <c r="Q1248" i="2"/>
  <c r="P1248" i="2"/>
  <c r="O1248" i="2"/>
  <c r="N1248" i="2"/>
  <c r="M1248" i="2"/>
  <c r="L1248" i="2"/>
  <c r="K1248" i="2"/>
  <c r="J1248" i="2"/>
  <c r="I1248" i="2"/>
  <c r="T1247" i="2"/>
  <c r="S1247" i="2"/>
  <c r="R1247" i="2"/>
  <c r="Q1247" i="2"/>
  <c r="P1247" i="2"/>
  <c r="O1247" i="2"/>
  <c r="N1247" i="2"/>
  <c r="M1247" i="2"/>
  <c r="L1247" i="2"/>
  <c r="K1247" i="2"/>
  <c r="J1247" i="2"/>
  <c r="I1247" i="2"/>
  <c r="T1246" i="2"/>
  <c r="S1246" i="2"/>
  <c r="R1246" i="2"/>
  <c r="Q1246" i="2"/>
  <c r="P1246" i="2"/>
  <c r="O1246" i="2"/>
  <c r="N1246" i="2"/>
  <c r="M1246" i="2"/>
  <c r="L1246" i="2"/>
  <c r="K1246" i="2"/>
  <c r="J1246" i="2"/>
  <c r="I1246" i="2"/>
  <c r="T1245" i="2"/>
  <c r="S1245" i="2"/>
  <c r="R1245" i="2"/>
  <c r="Q1245" i="2"/>
  <c r="P1245" i="2"/>
  <c r="O1245" i="2"/>
  <c r="N1245" i="2"/>
  <c r="M1245" i="2"/>
  <c r="L1245" i="2"/>
  <c r="K1245" i="2"/>
  <c r="J1245" i="2"/>
  <c r="I1245" i="2"/>
  <c r="T1244" i="2"/>
  <c r="S1244" i="2"/>
  <c r="R1244" i="2"/>
  <c r="Q1244" i="2"/>
  <c r="P1244" i="2"/>
  <c r="O1244" i="2"/>
  <c r="N1244" i="2"/>
  <c r="M1244" i="2"/>
  <c r="L1244" i="2"/>
  <c r="K1244" i="2"/>
  <c r="J1244" i="2"/>
  <c r="I1244" i="2"/>
  <c r="T1243" i="2"/>
  <c r="S1243" i="2"/>
  <c r="R1243" i="2"/>
  <c r="Q1243" i="2"/>
  <c r="P1243" i="2"/>
  <c r="O1243" i="2"/>
  <c r="N1243" i="2"/>
  <c r="M1243" i="2"/>
  <c r="L1243" i="2"/>
  <c r="K1243" i="2"/>
  <c r="J1243" i="2"/>
  <c r="I1243" i="2"/>
  <c r="T1242" i="2"/>
  <c r="S1242" i="2"/>
  <c r="R1242" i="2"/>
  <c r="Q1242" i="2"/>
  <c r="P1242" i="2"/>
  <c r="O1242" i="2"/>
  <c r="N1242" i="2"/>
  <c r="M1242" i="2"/>
  <c r="L1242" i="2"/>
  <c r="K1242" i="2"/>
  <c r="J1242" i="2"/>
  <c r="I1242" i="2"/>
  <c r="T1241" i="2"/>
  <c r="S1241" i="2"/>
  <c r="R1241" i="2"/>
  <c r="Q1241" i="2"/>
  <c r="P1241" i="2"/>
  <c r="O1241" i="2"/>
  <c r="N1241" i="2"/>
  <c r="M1241" i="2"/>
  <c r="L1241" i="2"/>
  <c r="K1241" i="2"/>
  <c r="J1241" i="2"/>
  <c r="I1241" i="2"/>
  <c r="T1240" i="2"/>
  <c r="S1240" i="2"/>
  <c r="R1240" i="2"/>
  <c r="Q1240" i="2"/>
  <c r="P1240" i="2"/>
  <c r="O1240" i="2"/>
  <c r="N1240" i="2"/>
  <c r="M1240" i="2"/>
  <c r="L1240" i="2"/>
  <c r="K1240" i="2"/>
  <c r="J1240" i="2"/>
  <c r="I1240" i="2"/>
  <c r="T1239" i="2"/>
  <c r="S1239" i="2"/>
  <c r="R1239" i="2"/>
  <c r="Q1239" i="2"/>
  <c r="P1239" i="2"/>
  <c r="O1239" i="2"/>
  <c r="N1239" i="2"/>
  <c r="M1239" i="2"/>
  <c r="L1239" i="2"/>
  <c r="K1239" i="2"/>
  <c r="J1239" i="2"/>
  <c r="I1239" i="2"/>
  <c r="T1238" i="2"/>
  <c r="S1238" i="2"/>
  <c r="R1238" i="2"/>
  <c r="Q1238" i="2"/>
  <c r="P1238" i="2"/>
  <c r="O1238" i="2"/>
  <c r="N1238" i="2"/>
  <c r="M1238" i="2"/>
  <c r="L1238" i="2"/>
  <c r="K1238" i="2"/>
  <c r="J1238" i="2"/>
  <c r="I1238" i="2"/>
  <c r="T1237" i="2"/>
  <c r="S1237" i="2"/>
  <c r="R1237" i="2"/>
  <c r="Q1237" i="2"/>
  <c r="P1237" i="2"/>
  <c r="O1237" i="2"/>
  <c r="N1237" i="2"/>
  <c r="M1237" i="2"/>
  <c r="L1237" i="2"/>
  <c r="K1237" i="2"/>
  <c r="J1237" i="2"/>
  <c r="I1237" i="2"/>
  <c r="T1236" i="2"/>
  <c r="S1236" i="2"/>
  <c r="R1236" i="2"/>
  <c r="Q1236" i="2"/>
  <c r="P1236" i="2"/>
  <c r="O1236" i="2"/>
  <c r="N1236" i="2"/>
  <c r="M1236" i="2"/>
  <c r="L1236" i="2"/>
  <c r="K1236" i="2"/>
  <c r="J1236" i="2"/>
  <c r="I1236" i="2"/>
  <c r="T1235" i="2"/>
  <c r="S1235" i="2"/>
  <c r="R1235" i="2"/>
  <c r="Q1235" i="2"/>
  <c r="P1235" i="2"/>
  <c r="O1235" i="2"/>
  <c r="N1235" i="2"/>
  <c r="M1235" i="2"/>
  <c r="L1235" i="2"/>
  <c r="K1235" i="2"/>
  <c r="J1235" i="2"/>
  <c r="I1235" i="2"/>
  <c r="T1234" i="2"/>
  <c r="S1234" i="2"/>
  <c r="R1234" i="2"/>
  <c r="Q1234" i="2"/>
  <c r="P1234" i="2"/>
  <c r="O1234" i="2"/>
  <c r="N1234" i="2"/>
  <c r="M1234" i="2"/>
  <c r="L1234" i="2"/>
  <c r="K1234" i="2"/>
  <c r="J1234" i="2"/>
  <c r="I1234" i="2"/>
  <c r="T1233" i="2"/>
  <c r="S1233" i="2"/>
  <c r="R1233" i="2"/>
  <c r="Q1233" i="2"/>
  <c r="P1233" i="2"/>
  <c r="O1233" i="2"/>
  <c r="N1233" i="2"/>
  <c r="M1233" i="2"/>
  <c r="L1233" i="2"/>
  <c r="K1233" i="2"/>
  <c r="J1233" i="2"/>
  <c r="I1233" i="2"/>
  <c r="T1232" i="2"/>
  <c r="S1232" i="2"/>
  <c r="R1232" i="2"/>
  <c r="Q1232" i="2"/>
  <c r="P1232" i="2"/>
  <c r="O1232" i="2"/>
  <c r="N1232" i="2"/>
  <c r="M1232" i="2"/>
  <c r="L1232" i="2"/>
  <c r="K1232" i="2"/>
  <c r="J1232" i="2"/>
  <c r="I1232" i="2"/>
  <c r="T1231" i="2"/>
  <c r="S1231" i="2"/>
  <c r="R1231" i="2"/>
  <c r="Q1231" i="2"/>
  <c r="P1231" i="2"/>
  <c r="O1231" i="2"/>
  <c r="N1231" i="2"/>
  <c r="M1231" i="2"/>
  <c r="L1231" i="2"/>
  <c r="K1231" i="2"/>
  <c r="J1231" i="2"/>
  <c r="I1231" i="2"/>
  <c r="T1230" i="2"/>
  <c r="S1230" i="2"/>
  <c r="R1230" i="2"/>
  <c r="Q1230" i="2"/>
  <c r="P1230" i="2"/>
  <c r="O1230" i="2"/>
  <c r="N1230" i="2"/>
  <c r="M1230" i="2"/>
  <c r="L1230" i="2"/>
  <c r="K1230" i="2"/>
  <c r="J1230" i="2"/>
  <c r="I1230" i="2"/>
  <c r="T1229" i="2"/>
  <c r="S1229" i="2"/>
  <c r="R1229" i="2"/>
  <c r="Q1229" i="2"/>
  <c r="P1229" i="2"/>
  <c r="O1229" i="2"/>
  <c r="N1229" i="2"/>
  <c r="M1229" i="2"/>
  <c r="L1229" i="2"/>
  <c r="K1229" i="2"/>
  <c r="J1229" i="2"/>
  <c r="I1229" i="2"/>
  <c r="T1228" i="2"/>
  <c r="S1228" i="2"/>
  <c r="R1228" i="2"/>
  <c r="Q1228" i="2"/>
  <c r="P1228" i="2"/>
  <c r="O1228" i="2"/>
  <c r="N1228" i="2"/>
  <c r="M1228" i="2"/>
  <c r="L1228" i="2"/>
  <c r="K1228" i="2"/>
  <c r="J1228" i="2"/>
  <c r="I1228" i="2"/>
  <c r="T1227" i="2"/>
  <c r="S1227" i="2"/>
  <c r="R1227" i="2"/>
  <c r="Q1227" i="2"/>
  <c r="P1227" i="2"/>
  <c r="O1227" i="2"/>
  <c r="N1227" i="2"/>
  <c r="M1227" i="2"/>
  <c r="L1227" i="2"/>
  <c r="K1227" i="2"/>
  <c r="J1227" i="2"/>
  <c r="I1227" i="2"/>
  <c r="T1226" i="2"/>
  <c r="S1226" i="2"/>
  <c r="R1226" i="2"/>
  <c r="Q1226" i="2"/>
  <c r="P1226" i="2"/>
  <c r="O1226" i="2"/>
  <c r="N1226" i="2"/>
  <c r="M1226" i="2"/>
  <c r="L1226" i="2"/>
  <c r="K1226" i="2"/>
  <c r="J1226" i="2"/>
  <c r="I1226" i="2"/>
  <c r="T1225" i="2"/>
  <c r="S1225" i="2"/>
  <c r="R1225" i="2"/>
  <c r="Q1225" i="2"/>
  <c r="P1225" i="2"/>
  <c r="O1225" i="2"/>
  <c r="N1225" i="2"/>
  <c r="M1225" i="2"/>
  <c r="L1225" i="2"/>
  <c r="K1225" i="2"/>
  <c r="J1225" i="2"/>
  <c r="I1225" i="2"/>
  <c r="T1224" i="2"/>
  <c r="S1224" i="2"/>
  <c r="R1224" i="2"/>
  <c r="Q1224" i="2"/>
  <c r="P1224" i="2"/>
  <c r="O1224" i="2"/>
  <c r="N1224" i="2"/>
  <c r="M1224" i="2"/>
  <c r="L1224" i="2"/>
  <c r="K1224" i="2"/>
  <c r="J1224" i="2"/>
  <c r="I1224" i="2"/>
  <c r="T1223" i="2"/>
  <c r="S1223" i="2"/>
  <c r="R1223" i="2"/>
  <c r="Q1223" i="2"/>
  <c r="P1223" i="2"/>
  <c r="O1223" i="2"/>
  <c r="N1223" i="2"/>
  <c r="M1223" i="2"/>
  <c r="L1223" i="2"/>
  <c r="K1223" i="2"/>
  <c r="J1223" i="2"/>
  <c r="I1223" i="2"/>
  <c r="T1222" i="2"/>
  <c r="S1222" i="2"/>
  <c r="R1222" i="2"/>
  <c r="Q1222" i="2"/>
  <c r="P1222" i="2"/>
  <c r="O1222" i="2"/>
  <c r="N1222" i="2"/>
  <c r="M1222" i="2"/>
  <c r="L1222" i="2"/>
  <c r="K1222" i="2"/>
  <c r="J1222" i="2"/>
  <c r="I1222" i="2"/>
  <c r="T1221" i="2"/>
  <c r="S1221" i="2"/>
  <c r="R1221" i="2"/>
  <c r="Q1221" i="2"/>
  <c r="P1221" i="2"/>
  <c r="O1221" i="2"/>
  <c r="N1221" i="2"/>
  <c r="M1221" i="2"/>
  <c r="L1221" i="2"/>
  <c r="K1221" i="2"/>
  <c r="J1221" i="2"/>
  <c r="I1221" i="2"/>
  <c r="T1220" i="2"/>
  <c r="S1220" i="2"/>
  <c r="R1220" i="2"/>
  <c r="Q1220" i="2"/>
  <c r="P1220" i="2"/>
  <c r="O1220" i="2"/>
  <c r="N1220" i="2"/>
  <c r="M1220" i="2"/>
  <c r="L1220" i="2"/>
  <c r="K1220" i="2"/>
  <c r="J1220" i="2"/>
  <c r="I1220" i="2"/>
  <c r="T1219" i="2"/>
  <c r="S1219" i="2"/>
  <c r="R1219" i="2"/>
  <c r="Q1219" i="2"/>
  <c r="P1219" i="2"/>
  <c r="O1219" i="2"/>
  <c r="N1219" i="2"/>
  <c r="M1219" i="2"/>
  <c r="L1219" i="2"/>
  <c r="K1219" i="2"/>
  <c r="J1219" i="2"/>
  <c r="I1219" i="2"/>
  <c r="T1218" i="2"/>
  <c r="S1218" i="2"/>
  <c r="R1218" i="2"/>
  <c r="Q1218" i="2"/>
  <c r="P1218" i="2"/>
  <c r="O1218" i="2"/>
  <c r="N1218" i="2"/>
  <c r="M1218" i="2"/>
  <c r="L1218" i="2"/>
  <c r="K1218" i="2"/>
  <c r="J1218" i="2"/>
  <c r="I1218" i="2"/>
  <c r="T1217" i="2"/>
  <c r="S1217" i="2"/>
  <c r="R1217" i="2"/>
  <c r="Q1217" i="2"/>
  <c r="P1217" i="2"/>
  <c r="O1217" i="2"/>
  <c r="N1217" i="2"/>
  <c r="M1217" i="2"/>
  <c r="L1217" i="2"/>
  <c r="K1217" i="2"/>
  <c r="J1217" i="2"/>
  <c r="I1217" i="2"/>
  <c r="T1216" i="2"/>
  <c r="S1216" i="2"/>
  <c r="R1216" i="2"/>
  <c r="Q1216" i="2"/>
  <c r="P1216" i="2"/>
  <c r="O1216" i="2"/>
  <c r="N1216" i="2"/>
  <c r="M1216" i="2"/>
  <c r="L1216" i="2"/>
  <c r="K1216" i="2"/>
  <c r="J1216" i="2"/>
  <c r="I1216" i="2"/>
  <c r="T1215" i="2"/>
  <c r="S1215" i="2"/>
  <c r="R1215" i="2"/>
  <c r="Q1215" i="2"/>
  <c r="P1215" i="2"/>
  <c r="O1215" i="2"/>
  <c r="N1215" i="2"/>
  <c r="M1215" i="2"/>
  <c r="L1215" i="2"/>
  <c r="K1215" i="2"/>
  <c r="J1215" i="2"/>
  <c r="I1215" i="2"/>
  <c r="T1214" i="2"/>
  <c r="S1214" i="2"/>
  <c r="R1214" i="2"/>
  <c r="Q1214" i="2"/>
  <c r="P1214" i="2"/>
  <c r="O1214" i="2"/>
  <c r="N1214" i="2"/>
  <c r="M1214" i="2"/>
  <c r="L1214" i="2"/>
  <c r="K1214" i="2"/>
  <c r="J1214" i="2"/>
  <c r="I1214" i="2"/>
  <c r="T1213" i="2"/>
  <c r="S1213" i="2"/>
  <c r="R1213" i="2"/>
  <c r="Q1213" i="2"/>
  <c r="P1213" i="2"/>
  <c r="O1213" i="2"/>
  <c r="N1213" i="2"/>
  <c r="M1213" i="2"/>
  <c r="L1213" i="2"/>
  <c r="K1213" i="2"/>
  <c r="J1213" i="2"/>
  <c r="I1213" i="2"/>
  <c r="T1212" i="2"/>
  <c r="S1212" i="2"/>
  <c r="R1212" i="2"/>
  <c r="Q1212" i="2"/>
  <c r="P1212" i="2"/>
  <c r="O1212" i="2"/>
  <c r="N1212" i="2"/>
  <c r="M1212" i="2"/>
  <c r="L1212" i="2"/>
  <c r="K1212" i="2"/>
  <c r="J1212" i="2"/>
  <c r="I1212" i="2"/>
  <c r="T1211" i="2"/>
  <c r="S1211" i="2"/>
  <c r="R1211" i="2"/>
  <c r="Q1211" i="2"/>
  <c r="P1211" i="2"/>
  <c r="O1211" i="2"/>
  <c r="N1211" i="2"/>
  <c r="M1211" i="2"/>
  <c r="L1211" i="2"/>
  <c r="K1211" i="2"/>
  <c r="J1211" i="2"/>
  <c r="I1211" i="2"/>
  <c r="T1210" i="2"/>
  <c r="S1210" i="2"/>
  <c r="R1210" i="2"/>
  <c r="Q1210" i="2"/>
  <c r="P1210" i="2"/>
  <c r="O1210" i="2"/>
  <c r="N1210" i="2"/>
  <c r="M1210" i="2"/>
  <c r="L1210" i="2"/>
  <c r="K1210" i="2"/>
  <c r="J1210" i="2"/>
  <c r="I1210" i="2"/>
  <c r="T1209" i="2"/>
  <c r="S1209" i="2"/>
  <c r="R1209" i="2"/>
  <c r="Q1209" i="2"/>
  <c r="P1209" i="2"/>
  <c r="O1209" i="2"/>
  <c r="N1209" i="2"/>
  <c r="M1209" i="2"/>
  <c r="L1209" i="2"/>
  <c r="K1209" i="2"/>
  <c r="J1209" i="2"/>
  <c r="I1209" i="2"/>
  <c r="T1208" i="2"/>
  <c r="S1208" i="2"/>
  <c r="R1208" i="2"/>
  <c r="Q1208" i="2"/>
  <c r="P1208" i="2"/>
  <c r="O1208" i="2"/>
  <c r="N1208" i="2"/>
  <c r="M1208" i="2"/>
  <c r="L1208" i="2"/>
  <c r="K1208" i="2"/>
  <c r="J1208" i="2"/>
  <c r="I1208" i="2"/>
  <c r="T1207" i="2"/>
  <c r="S1207" i="2"/>
  <c r="R1207" i="2"/>
  <c r="Q1207" i="2"/>
  <c r="P1207" i="2"/>
  <c r="O1207" i="2"/>
  <c r="N1207" i="2"/>
  <c r="M1207" i="2"/>
  <c r="L1207" i="2"/>
  <c r="K1207" i="2"/>
  <c r="J1207" i="2"/>
  <c r="I1207" i="2"/>
  <c r="T1206" i="2"/>
  <c r="S1206" i="2"/>
  <c r="R1206" i="2"/>
  <c r="Q1206" i="2"/>
  <c r="P1206" i="2"/>
  <c r="O1206" i="2"/>
  <c r="N1206" i="2"/>
  <c r="M1206" i="2"/>
  <c r="L1206" i="2"/>
  <c r="K1206" i="2"/>
  <c r="J1206" i="2"/>
  <c r="I1206" i="2"/>
  <c r="T1205" i="2"/>
  <c r="S1205" i="2"/>
  <c r="R1205" i="2"/>
  <c r="Q1205" i="2"/>
  <c r="P1205" i="2"/>
  <c r="O1205" i="2"/>
  <c r="N1205" i="2"/>
  <c r="M1205" i="2"/>
  <c r="L1205" i="2"/>
  <c r="K1205" i="2"/>
  <c r="J1205" i="2"/>
  <c r="I1205" i="2"/>
  <c r="T1204" i="2"/>
  <c r="S1204" i="2"/>
  <c r="R1204" i="2"/>
  <c r="Q1204" i="2"/>
  <c r="P1204" i="2"/>
  <c r="O1204" i="2"/>
  <c r="N1204" i="2"/>
  <c r="M1204" i="2"/>
  <c r="L1204" i="2"/>
  <c r="K1204" i="2"/>
  <c r="J1204" i="2"/>
  <c r="I1204" i="2"/>
  <c r="T1203" i="2"/>
  <c r="S1203" i="2"/>
  <c r="R1203" i="2"/>
  <c r="Q1203" i="2"/>
  <c r="P1203" i="2"/>
  <c r="O1203" i="2"/>
  <c r="N1203" i="2"/>
  <c r="M1203" i="2"/>
  <c r="L1203" i="2"/>
  <c r="K1203" i="2"/>
  <c r="J1203" i="2"/>
  <c r="I1203" i="2"/>
  <c r="T1202" i="2"/>
  <c r="S1202" i="2"/>
  <c r="R1202" i="2"/>
  <c r="Q1202" i="2"/>
  <c r="P1202" i="2"/>
  <c r="O1202" i="2"/>
  <c r="N1202" i="2"/>
  <c r="M1202" i="2"/>
  <c r="L1202" i="2"/>
  <c r="K1202" i="2"/>
  <c r="J1202" i="2"/>
  <c r="I1202" i="2"/>
  <c r="T1201" i="2"/>
  <c r="S1201" i="2"/>
  <c r="R1201" i="2"/>
  <c r="Q1201" i="2"/>
  <c r="P1201" i="2"/>
  <c r="O1201" i="2"/>
  <c r="N1201" i="2"/>
  <c r="M1201" i="2"/>
  <c r="L1201" i="2"/>
  <c r="K1201" i="2"/>
  <c r="J1201" i="2"/>
  <c r="I1201" i="2"/>
  <c r="T1200" i="2"/>
  <c r="S1200" i="2"/>
  <c r="R1200" i="2"/>
  <c r="Q1200" i="2"/>
  <c r="P1200" i="2"/>
  <c r="O1200" i="2"/>
  <c r="N1200" i="2"/>
  <c r="M1200" i="2"/>
  <c r="L1200" i="2"/>
  <c r="K1200" i="2"/>
  <c r="J1200" i="2"/>
  <c r="I1200" i="2"/>
  <c r="T1199" i="2"/>
  <c r="S1199" i="2"/>
  <c r="R1199" i="2"/>
  <c r="Q1199" i="2"/>
  <c r="P1199" i="2"/>
  <c r="O1199" i="2"/>
  <c r="N1199" i="2"/>
  <c r="M1199" i="2"/>
  <c r="L1199" i="2"/>
  <c r="K1199" i="2"/>
  <c r="J1199" i="2"/>
  <c r="I1199" i="2"/>
  <c r="T1198" i="2"/>
  <c r="S1198" i="2"/>
  <c r="R1198" i="2"/>
  <c r="Q1198" i="2"/>
  <c r="P1198" i="2"/>
  <c r="O1198" i="2"/>
  <c r="N1198" i="2"/>
  <c r="M1198" i="2"/>
  <c r="L1198" i="2"/>
  <c r="K1198" i="2"/>
  <c r="J1198" i="2"/>
  <c r="I1198" i="2"/>
  <c r="T1197" i="2"/>
  <c r="S1197" i="2"/>
  <c r="R1197" i="2"/>
  <c r="Q1197" i="2"/>
  <c r="P1197" i="2"/>
  <c r="O1197" i="2"/>
  <c r="N1197" i="2"/>
  <c r="M1197" i="2"/>
  <c r="L1197" i="2"/>
  <c r="K1197" i="2"/>
  <c r="J1197" i="2"/>
  <c r="I1197" i="2"/>
  <c r="T1196" i="2"/>
  <c r="S1196" i="2"/>
  <c r="R1196" i="2"/>
  <c r="Q1196" i="2"/>
  <c r="P1196" i="2"/>
  <c r="O1196" i="2"/>
  <c r="N1196" i="2"/>
  <c r="M1196" i="2"/>
  <c r="L1196" i="2"/>
  <c r="K1196" i="2"/>
  <c r="J1196" i="2"/>
  <c r="I1196" i="2"/>
  <c r="T1195" i="2"/>
  <c r="S1195" i="2"/>
  <c r="R1195" i="2"/>
  <c r="Q1195" i="2"/>
  <c r="P1195" i="2"/>
  <c r="O1195" i="2"/>
  <c r="N1195" i="2"/>
  <c r="M1195" i="2"/>
  <c r="L1195" i="2"/>
  <c r="K1195" i="2"/>
  <c r="J1195" i="2"/>
  <c r="I1195" i="2"/>
  <c r="T1194" i="2"/>
  <c r="S1194" i="2"/>
  <c r="R1194" i="2"/>
  <c r="Q1194" i="2"/>
  <c r="P1194" i="2"/>
  <c r="O1194" i="2"/>
  <c r="N1194" i="2"/>
  <c r="M1194" i="2"/>
  <c r="L1194" i="2"/>
  <c r="K1194" i="2"/>
  <c r="J1194" i="2"/>
  <c r="I1194" i="2"/>
  <c r="T1193" i="2"/>
  <c r="S1193" i="2"/>
  <c r="R1193" i="2"/>
  <c r="Q1193" i="2"/>
  <c r="P1193" i="2"/>
  <c r="O1193" i="2"/>
  <c r="N1193" i="2"/>
  <c r="M1193" i="2"/>
  <c r="L1193" i="2"/>
  <c r="K1193" i="2"/>
  <c r="J1193" i="2"/>
  <c r="I1193" i="2"/>
  <c r="T1192" i="2"/>
  <c r="S1192" i="2"/>
  <c r="R1192" i="2"/>
  <c r="Q1192" i="2"/>
  <c r="P1192" i="2"/>
  <c r="O1192" i="2"/>
  <c r="N1192" i="2"/>
  <c r="M1192" i="2"/>
  <c r="L1192" i="2"/>
  <c r="K1192" i="2"/>
  <c r="J1192" i="2"/>
  <c r="I1192" i="2"/>
  <c r="T1191" i="2"/>
  <c r="S1191" i="2"/>
  <c r="R1191" i="2"/>
  <c r="Q1191" i="2"/>
  <c r="P1191" i="2"/>
  <c r="O1191" i="2"/>
  <c r="N1191" i="2"/>
  <c r="M1191" i="2"/>
  <c r="L1191" i="2"/>
  <c r="K1191" i="2"/>
  <c r="J1191" i="2"/>
  <c r="I1191" i="2"/>
  <c r="T1190" i="2"/>
  <c r="S1190" i="2"/>
  <c r="R1190" i="2"/>
  <c r="Q1190" i="2"/>
  <c r="P1190" i="2"/>
  <c r="O1190" i="2"/>
  <c r="N1190" i="2"/>
  <c r="M1190" i="2"/>
  <c r="L1190" i="2"/>
  <c r="K1190" i="2"/>
  <c r="J1190" i="2"/>
  <c r="I1190" i="2"/>
  <c r="T1189" i="2"/>
  <c r="S1189" i="2"/>
  <c r="R1189" i="2"/>
  <c r="Q1189" i="2"/>
  <c r="P1189" i="2"/>
  <c r="O1189" i="2"/>
  <c r="N1189" i="2"/>
  <c r="M1189" i="2"/>
  <c r="L1189" i="2"/>
  <c r="K1189" i="2"/>
  <c r="J1189" i="2"/>
  <c r="I1189" i="2"/>
  <c r="T1188" i="2"/>
  <c r="S1188" i="2"/>
  <c r="R1188" i="2"/>
  <c r="Q1188" i="2"/>
  <c r="P1188" i="2"/>
  <c r="O1188" i="2"/>
  <c r="N1188" i="2"/>
  <c r="M1188" i="2"/>
  <c r="L1188" i="2"/>
  <c r="K1188" i="2"/>
  <c r="J1188" i="2"/>
  <c r="I1188" i="2"/>
  <c r="T1187" i="2"/>
  <c r="S1187" i="2"/>
  <c r="R1187" i="2"/>
  <c r="Q1187" i="2"/>
  <c r="P1187" i="2"/>
  <c r="O1187" i="2"/>
  <c r="N1187" i="2"/>
  <c r="M1187" i="2"/>
  <c r="L1187" i="2"/>
  <c r="K1187" i="2"/>
  <c r="J1187" i="2"/>
  <c r="I1187" i="2"/>
  <c r="T1186" i="2"/>
  <c r="S1186" i="2"/>
  <c r="R1186" i="2"/>
  <c r="Q1186" i="2"/>
  <c r="P1186" i="2"/>
  <c r="O1186" i="2"/>
  <c r="N1186" i="2"/>
  <c r="M1186" i="2"/>
  <c r="L1186" i="2"/>
  <c r="K1186" i="2"/>
  <c r="J1186" i="2"/>
  <c r="I1186" i="2"/>
  <c r="T1185" i="2"/>
  <c r="S1185" i="2"/>
  <c r="R1185" i="2"/>
  <c r="Q1185" i="2"/>
  <c r="P1185" i="2"/>
  <c r="O1185" i="2"/>
  <c r="N1185" i="2"/>
  <c r="M1185" i="2"/>
  <c r="L1185" i="2"/>
  <c r="K1185" i="2"/>
  <c r="J1185" i="2"/>
  <c r="I1185" i="2"/>
  <c r="T1184" i="2"/>
  <c r="S1184" i="2"/>
  <c r="R1184" i="2"/>
  <c r="Q1184" i="2"/>
  <c r="P1184" i="2"/>
  <c r="O1184" i="2"/>
  <c r="N1184" i="2"/>
  <c r="M1184" i="2"/>
  <c r="L1184" i="2"/>
  <c r="K1184" i="2"/>
  <c r="J1184" i="2"/>
  <c r="I1184" i="2"/>
  <c r="T1183" i="2"/>
  <c r="S1183" i="2"/>
  <c r="R1183" i="2"/>
  <c r="Q1183" i="2"/>
  <c r="P1183" i="2"/>
  <c r="O1183" i="2"/>
  <c r="N1183" i="2"/>
  <c r="M1183" i="2"/>
  <c r="L1183" i="2"/>
  <c r="K1183" i="2"/>
  <c r="J1183" i="2"/>
  <c r="I1183" i="2"/>
  <c r="T1182" i="2"/>
  <c r="S1182" i="2"/>
  <c r="R1182" i="2"/>
  <c r="Q1182" i="2"/>
  <c r="P1182" i="2"/>
  <c r="O1182" i="2"/>
  <c r="N1182" i="2"/>
  <c r="M1182" i="2"/>
  <c r="L1182" i="2"/>
  <c r="K1182" i="2"/>
  <c r="J1182" i="2"/>
  <c r="I1182" i="2"/>
  <c r="T1181" i="2"/>
  <c r="S1181" i="2"/>
  <c r="R1181" i="2"/>
  <c r="Q1181" i="2"/>
  <c r="P1181" i="2"/>
  <c r="O1181" i="2"/>
  <c r="N1181" i="2"/>
  <c r="M1181" i="2"/>
  <c r="L1181" i="2"/>
  <c r="K1181" i="2"/>
  <c r="J1181" i="2"/>
  <c r="I1181" i="2"/>
  <c r="T1180" i="2"/>
  <c r="S1180" i="2"/>
  <c r="R1180" i="2"/>
  <c r="Q1180" i="2"/>
  <c r="P1180" i="2"/>
  <c r="O1180" i="2"/>
  <c r="N1180" i="2"/>
  <c r="M1180" i="2"/>
  <c r="L1180" i="2"/>
  <c r="K1180" i="2"/>
  <c r="J1180" i="2"/>
  <c r="I1180" i="2"/>
  <c r="T1179" i="2"/>
  <c r="S1179" i="2"/>
  <c r="R1179" i="2"/>
  <c r="Q1179" i="2"/>
  <c r="P1179" i="2"/>
  <c r="O1179" i="2"/>
  <c r="N1179" i="2"/>
  <c r="M1179" i="2"/>
  <c r="L1179" i="2"/>
  <c r="K1179" i="2"/>
  <c r="J1179" i="2"/>
  <c r="I1179" i="2"/>
  <c r="T1178" i="2"/>
  <c r="S1178" i="2"/>
  <c r="R1178" i="2"/>
  <c r="Q1178" i="2"/>
  <c r="P1178" i="2"/>
  <c r="O1178" i="2"/>
  <c r="N1178" i="2"/>
  <c r="M1178" i="2"/>
  <c r="L1178" i="2"/>
  <c r="K1178" i="2"/>
  <c r="J1178" i="2"/>
  <c r="I1178" i="2"/>
  <c r="T1177" i="2"/>
  <c r="S1177" i="2"/>
  <c r="R1177" i="2"/>
  <c r="Q1177" i="2"/>
  <c r="P1177" i="2"/>
  <c r="O1177" i="2"/>
  <c r="N1177" i="2"/>
  <c r="M1177" i="2"/>
  <c r="L1177" i="2"/>
  <c r="K1177" i="2"/>
  <c r="J1177" i="2"/>
  <c r="I1177" i="2"/>
  <c r="T1176" i="2"/>
  <c r="S1176" i="2"/>
  <c r="R1176" i="2"/>
  <c r="Q1176" i="2"/>
  <c r="P1176" i="2"/>
  <c r="O1176" i="2"/>
  <c r="N1176" i="2"/>
  <c r="M1176" i="2"/>
  <c r="L1176" i="2"/>
  <c r="K1176" i="2"/>
  <c r="J1176" i="2"/>
  <c r="I1176" i="2"/>
  <c r="T1175" i="2"/>
  <c r="S1175" i="2"/>
  <c r="R1175" i="2"/>
  <c r="Q1175" i="2"/>
  <c r="P1175" i="2"/>
  <c r="O1175" i="2"/>
  <c r="N1175" i="2"/>
  <c r="M1175" i="2"/>
  <c r="L1175" i="2"/>
  <c r="K1175" i="2"/>
  <c r="J1175" i="2"/>
  <c r="I1175" i="2"/>
  <c r="T1174" i="2"/>
  <c r="S1174" i="2"/>
  <c r="R1174" i="2"/>
  <c r="Q1174" i="2"/>
  <c r="P1174" i="2"/>
  <c r="O1174" i="2"/>
  <c r="N1174" i="2"/>
  <c r="M1174" i="2"/>
  <c r="L1174" i="2"/>
  <c r="K1174" i="2"/>
  <c r="J1174" i="2"/>
  <c r="I1174" i="2"/>
  <c r="T1173" i="2"/>
  <c r="S1173" i="2"/>
  <c r="R1173" i="2"/>
  <c r="Q1173" i="2"/>
  <c r="P1173" i="2"/>
  <c r="O1173" i="2"/>
  <c r="N1173" i="2"/>
  <c r="M1173" i="2"/>
  <c r="L1173" i="2"/>
  <c r="K1173" i="2"/>
  <c r="J1173" i="2"/>
  <c r="I1173" i="2"/>
  <c r="T1172" i="2"/>
  <c r="S1172" i="2"/>
  <c r="R1172" i="2"/>
  <c r="Q1172" i="2"/>
  <c r="P1172" i="2"/>
  <c r="O1172" i="2"/>
  <c r="N1172" i="2"/>
  <c r="M1172" i="2"/>
  <c r="L1172" i="2"/>
  <c r="K1172" i="2"/>
  <c r="J1172" i="2"/>
  <c r="I1172" i="2"/>
  <c r="T1171" i="2"/>
  <c r="S1171" i="2"/>
  <c r="R1171" i="2"/>
  <c r="Q1171" i="2"/>
  <c r="P1171" i="2"/>
  <c r="O1171" i="2"/>
  <c r="N1171" i="2"/>
  <c r="M1171" i="2"/>
  <c r="L1171" i="2"/>
  <c r="K1171" i="2"/>
  <c r="J1171" i="2"/>
  <c r="I1171" i="2"/>
  <c r="T1170" i="2"/>
  <c r="S1170" i="2"/>
  <c r="R1170" i="2"/>
  <c r="Q1170" i="2"/>
  <c r="P1170" i="2"/>
  <c r="O1170" i="2"/>
  <c r="N1170" i="2"/>
  <c r="M1170" i="2"/>
  <c r="L1170" i="2"/>
  <c r="K1170" i="2"/>
  <c r="J1170" i="2"/>
  <c r="I1170" i="2"/>
  <c r="T1169" i="2"/>
  <c r="S1169" i="2"/>
  <c r="R1169" i="2"/>
  <c r="Q1169" i="2"/>
  <c r="P1169" i="2"/>
  <c r="O1169" i="2"/>
  <c r="N1169" i="2"/>
  <c r="M1169" i="2"/>
  <c r="L1169" i="2"/>
  <c r="K1169" i="2"/>
  <c r="J1169" i="2"/>
  <c r="I1169" i="2"/>
  <c r="T1168" i="2"/>
  <c r="S1168" i="2"/>
  <c r="R1168" i="2"/>
  <c r="Q1168" i="2"/>
  <c r="P1168" i="2"/>
  <c r="O1168" i="2"/>
  <c r="N1168" i="2"/>
  <c r="M1168" i="2"/>
  <c r="L1168" i="2"/>
  <c r="K1168" i="2"/>
  <c r="J1168" i="2"/>
  <c r="I1168" i="2"/>
  <c r="T1167" i="2"/>
  <c r="S1167" i="2"/>
  <c r="R1167" i="2"/>
  <c r="Q1167" i="2"/>
  <c r="P1167" i="2"/>
  <c r="O1167" i="2"/>
  <c r="N1167" i="2"/>
  <c r="M1167" i="2"/>
  <c r="L1167" i="2"/>
  <c r="K1167" i="2"/>
  <c r="J1167" i="2"/>
  <c r="I1167" i="2"/>
  <c r="T1166" i="2"/>
  <c r="S1166" i="2"/>
  <c r="R1166" i="2"/>
  <c r="Q1166" i="2"/>
  <c r="P1166" i="2"/>
  <c r="O1166" i="2"/>
  <c r="N1166" i="2"/>
  <c r="M1166" i="2"/>
  <c r="L1166" i="2"/>
  <c r="K1166" i="2"/>
  <c r="J1166" i="2"/>
  <c r="I1166" i="2"/>
  <c r="T1165" i="2"/>
  <c r="S1165" i="2"/>
  <c r="R1165" i="2"/>
  <c r="Q1165" i="2"/>
  <c r="P1165" i="2"/>
  <c r="O1165" i="2"/>
  <c r="N1165" i="2"/>
  <c r="M1165" i="2"/>
  <c r="L1165" i="2"/>
  <c r="K1165" i="2"/>
  <c r="J1165" i="2"/>
  <c r="I1165" i="2"/>
  <c r="T1164" i="2"/>
  <c r="S1164" i="2"/>
  <c r="R1164" i="2"/>
  <c r="Q1164" i="2"/>
  <c r="P1164" i="2"/>
  <c r="O1164" i="2"/>
  <c r="N1164" i="2"/>
  <c r="M1164" i="2"/>
  <c r="L1164" i="2"/>
  <c r="K1164" i="2"/>
  <c r="J1164" i="2"/>
  <c r="I1164" i="2"/>
  <c r="T1163" i="2"/>
  <c r="S1163" i="2"/>
  <c r="R1163" i="2"/>
  <c r="Q1163" i="2"/>
  <c r="P1163" i="2"/>
  <c r="O1163" i="2"/>
  <c r="N1163" i="2"/>
  <c r="M1163" i="2"/>
  <c r="L1163" i="2"/>
  <c r="K1163" i="2"/>
  <c r="J1163" i="2"/>
  <c r="I1163" i="2"/>
  <c r="T1162" i="2"/>
  <c r="S1162" i="2"/>
  <c r="R1162" i="2"/>
  <c r="Q1162" i="2"/>
  <c r="P1162" i="2"/>
  <c r="O1162" i="2"/>
  <c r="N1162" i="2"/>
  <c r="M1162" i="2"/>
  <c r="L1162" i="2"/>
  <c r="K1162" i="2"/>
  <c r="J1162" i="2"/>
  <c r="I1162" i="2"/>
  <c r="T1161" i="2"/>
  <c r="S1161" i="2"/>
  <c r="R1161" i="2"/>
  <c r="Q1161" i="2"/>
  <c r="P1161" i="2"/>
  <c r="O1161" i="2"/>
  <c r="N1161" i="2"/>
  <c r="M1161" i="2"/>
  <c r="L1161" i="2"/>
  <c r="K1161" i="2"/>
  <c r="J1161" i="2"/>
  <c r="I1161" i="2"/>
  <c r="T1160" i="2"/>
  <c r="S1160" i="2"/>
  <c r="R1160" i="2"/>
  <c r="Q1160" i="2"/>
  <c r="P1160" i="2"/>
  <c r="O1160" i="2"/>
  <c r="N1160" i="2"/>
  <c r="M1160" i="2"/>
  <c r="L1160" i="2"/>
  <c r="K1160" i="2"/>
  <c r="J1160" i="2"/>
  <c r="I1160" i="2"/>
  <c r="T1159" i="2"/>
  <c r="S1159" i="2"/>
  <c r="R1159" i="2"/>
  <c r="Q1159" i="2"/>
  <c r="P1159" i="2"/>
  <c r="O1159" i="2"/>
  <c r="N1159" i="2"/>
  <c r="M1159" i="2"/>
  <c r="L1159" i="2"/>
  <c r="K1159" i="2"/>
  <c r="J1159" i="2"/>
  <c r="I1159" i="2"/>
  <c r="T1158" i="2"/>
  <c r="S1158" i="2"/>
  <c r="R1158" i="2"/>
  <c r="Q1158" i="2"/>
  <c r="P1158" i="2"/>
  <c r="O1158" i="2"/>
  <c r="N1158" i="2"/>
  <c r="M1158" i="2"/>
  <c r="L1158" i="2"/>
  <c r="K1158" i="2"/>
  <c r="J1158" i="2"/>
  <c r="I1158" i="2"/>
  <c r="T1157" i="2"/>
  <c r="S1157" i="2"/>
  <c r="R1157" i="2"/>
  <c r="Q1157" i="2"/>
  <c r="P1157" i="2"/>
  <c r="O1157" i="2"/>
  <c r="N1157" i="2"/>
  <c r="M1157" i="2"/>
  <c r="L1157" i="2"/>
  <c r="K1157" i="2"/>
  <c r="J1157" i="2"/>
  <c r="I1157" i="2"/>
  <c r="T1156" i="2"/>
  <c r="S1156" i="2"/>
  <c r="R1156" i="2"/>
  <c r="Q1156" i="2"/>
  <c r="P1156" i="2"/>
  <c r="O1156" i="2"/>
  <c r="N1156" i="2"/>
  <c r="M1156" i="2"/>
  <c r="L1156" i="2"/>
  <c r="K1156" i="2"/>
  <c r="J1156" i="2"/>
  <c r="I1156" i="2"/>
  <c r="T1155" i="2"/>
  <c r="S1155" i="2"/>
  <c r="R1155" i="2"/>
  <c r="Q1155" i="2"/>
  <c r="P1155" i="2"/>
  <c r="O1155" i="2"/>
  <c r="N1155" i="2"/>
  <c r="M1155" i="2"/>
  <c r="L1155" i="2"/>
  <c r="K1155" i="2"/>
  <c r="J1155" i="2"/>
  <c r="I1155" i="2"/>
  <c r="T1154" i="2"/>
  <c r="S1154" i="2"/>
  <c r="R1154" i="2"/>
  <c r="Q1154" i="2"/>
  <c r="P1154" i="2"/>
  <c r="O1154" i="2"/>
  <c r="N1154" i="2"/>
  <c r="M1154" i="2"/>
  <c r="L1154" i="2"/>
  <c r="K1154" i="2"/>
  <c r="J1154" i="2"/>
  <c r="I1154" i="2"/>
  <c r="T1153" i="2"/>
  <c r="S1153" i="2"/>
  <c r="R1153" i="2"/>
  <c r="Q1153" i="2"/>
  <c r="P1153" i="2"/>
  <c r="O1153" i="2"/>
  <c r="N1153" i="2"/>
  <c r="M1153" i="2"/>
  <c r="L1153" i="2"/>
  <c r="K1153" i="2"/>
  <c r="J1153" i="2"/>
  <c r="I1153" i="2"/>
  <c r="T1152" i="2"/>
  <c r="S1152" i="2"/>
  <c r="R1152" i="2"/>
  <c r="Q1152" i="2"/>
  <c r="P1152" i="2"/>
  <c r="O1152" i="2"/>
  <c r="N1152" i="2"/>
  <c r="M1152" i="2"/>
  <c r="L1152" i="2"/>
  <c r="K1152" i="2"/>
  <c r="J1152" i="2"/>
  <c r="I1152" i="2"/>
  <c r="T1151" i="2"/>
  <c r="S1151" i="2"/>
  <c r="R1151" i="2"/>
  <c r="Q1151" i="2"/>
  <c r="P1151" i="2"/>
  <c r="O1151" i="2"/>
  <c r="N1151" i="2"/>
  <c r="M1151" i="2"/>
  <c r="L1151" i="2"/>
  <c r="K1151" i="2"/>
  <c r="J1151" i="2"/>
  <c r="I1151" i="2"/>
  <c r="T1150" i="2"/>
  <c r="S1150" i="2"/>
  <c r="R1150" i="2"/>
  <c r="Q1150" i="2"/>
  <c r="P1150" i="2"/>
  <c r="O1150" i="2"/>
  <c r="N1150" i="2"/>
  <c r="M1150" i="2"/>
  <c r="L1150" i="2"/>
  <c r="K1150" i="2"/>
  <c r="J1150" i="2"/>
  <c r="I1150" i="2"/>
  <c r="T1149" i="2"/>
  <c r="S1149" i="2"/>
  <c r="R1149" i="2"/>
  <c r="Q1149" i="2"/>
  <c r="P1149" i="2"/>
  <c r="O1149" i="2"/>
  <c r="N1149" i="2"/>
  <c r="M1149" i="2"/>
  <c r="L1149" i="2"/>
  <c r="K1149" i="2"/>
  <c r="J1149" i="2"/>
  <c r="I1149" i="2"/>
  <c r="T1148" i="2"/>
  <c r="S1148" i="2"/>
  <c r="R1148" i="2"/>
  <c r="Q1148" i="2"/>
  <c r="P1148" i="2"/>
  <c r="O1148" i="2"/>
  <c r="N1148" i="2"/>
  <c r="M1148" i="2"/>
  <c r="L1148" i="2"/>
  <c r="K1148" i="2"/>
  <c r="J1148" i="2"/>
  <c r="I1148" i="2"/>
  <c r="T1147" i="2"/>
  <c r="S1147" i="2"/>
  <c r="R1147" i="2"/>
  <c r="Q1147" i="2"/>
  <c r="P1147" i="2"/>
  <c r="O1147" i="2"/>
  <c r="N1147" i="2"/>
  <c r="M1147" i="2"/>
  <c r="L1147" i="2"/>
  <c r="K1147" i="2"/>
  <c r="J1147" i="2"/>
  <c r="I1147" i="2"/>
  <c r="T1146" i="2"/>
  <c r="S1146" i="2"/>
  <c r="R1146" i="2"/>
  <c r="Q1146" i="2"/>
  <c r="P1146" i="2"/>
  <c r="O1146" i="2"/>
  <c r="N1146" i="2"/>
  <c r="M1146" i="2"/>
  <c r="L1146" i="2"/>
  <c r="K1146" i="2"/>
  <c r="J1146" i="2"/>
  <c r="I1146" i="2"/>
  <c r="T1145" i="2"/>
  <c r="S1145" i="2"/>
  <c r="R1145" i="2"/>
  <c r="Q1145" i="2"/>
  <c r="P1145" i="2"/>
  <c r="O1145" i="2"/>
  <c r="N1145" i="2"/>
  <c r="M1145" i="2"/>
  <c r="L1145" i="2"/>
  <c r="K1145" i="2"/>
  <c r="J1145" i="2"/>
  <c r="I1145" i="2"/>
  <c r="T1144" i="2"/>
  <c r="S1144" i="2"/>
  <c r="R1144" i="2"/>
  <c r="Q1144" i="2"/>
  <c r="P1144" i="2"/>
  <c r="O1144" i="2"/>
  <c r="N1144" i="2"/>
  <c r="M1144" i="2"/>
  <c r="L1144" i="2"/>
  <c r="K1144" i="2"/>
  <c r="J1144" i="2"/>
  <c r="I1144" i="2"/>
  <c r="T1143" i="2"/>
  <c r="S1143" i="2"/>
  <c r="R1143" i="2"/>
  <c r="Q1143" i="2"/>
  <c r="P1143" i="2"/>
  <c r="O1143" i="2"/>
  <c r="N1143" i="2"/>
  <c r="M1143" i="2"/>
  <c r="L1143" i="2"/>
  <c r="K1143" i="2"/>
  <c r="J1143" i="2"/>
  <c r="I1143" i="2"/>
  <c r="T1142" i="2"/>
  <c r="S1142" i="2"/>
  <c r="R1142" i="2"/>
  <c r="Q1142" i="2"/>
  <c r="P1142" i="2"/>
  <c r="O1142" i="2"/>
  <c r="N1142" i="2"/>
  <c r="M1142" i="2"/>
  <c r="L1142" i="2"/>
  <c r="K1142" i="2"/>
  <c r="J1142" i="2"/>
  <c r="I1142" i="2"/>
  <c r="T1141" i="2"/>
  <c r="S1141" i="2"/>
  <c r="R1141" i="2"/>
  <c r="Q1141" i="2"/>
  <c r="P1141" i="2"/>
  <c r="O1141" i="2"/>
  <c r="N1141" i="2"/>
  <c r="M1141" i="2"/>
  <c r="L1141" i="2"/>
  <c r="K1141" i="2"/>
  <c r="J1141" i="2"/>
  <c r="I1141" i="2"/>
  <c r="T1140" i="2"/>
  <c r="S1140" i="2"/>
  <c r="R1140" i="2"/>
  <c r="Q1140" i="2"/>
  <c r="P1140" i="2"/>
  <c r="O1140" i="2"/>
  <c r="N1140" i="2"/>
  <c r="M1140" i="2"/>
  <c r="L1140" i="2"/>
  <c r="K1140" i="2"/>
  <c r="J1140" i="2"/>
  <c r="I1140" i="2"/>
  <c r="T1139" i="2"/>
  <c r="S1139" i="2"/>
  <c r="R1139" i="2"/>
  <c r="Q1139" i="2"/>
  <c r="P1139" i="2"/>
  <c r="O1139" i="2"/>
  <c r="N1139" i="2"/>
  <c r="M1139" i="2"/>
  <c r="L1139" i="2"/>
  <c r="K1139" i="2"/>
  <c r="J1139" i="2"/>
  <c r="I1139" i="2"/>
  <c r="T1138" i="2"/>
  <c r="S1138" i="2"/>
  <c r="R1138" i="2"/>
  <c r="Q1138" i="2"/>
  <c r="P1138" i="2"/>
  <c r="O1138" i="2"/>
  <c r="N1138" i="2"/>
  <c r="M1138" i="2"/>
  <c r="L1138" i="2"/>
  <c r="K1138" i="2"/>
  <c r="J1138" i="2"/>
  <c r="I1138" i="2"/>
  <c r="T1137" i="2"/>
  <c r="S1137" i="2"/>
  <c r="R1137" i="2"/>
  <c r="Q1137" i="2"/>
  <c r="P1137" i="2"/>
  <c r="O1137" i="2"/>
  <c r="N1137" i="2"/>
  <c r="M1137" i="2"/>
  <c r="L1137" i="2"/>
  <c r="K1137" i="2"/>
  <c r="J1137" i="2"/>
  <c r="I1137" i="2"/>
  <c r="T1136" i="2"/>
  <c r="S1136" i="2"/>
  <c r="R1136" i="2"/>
  <c r="Q1136" i="2"/>
  <c r="P1136" i="2"/>
  <c r="O1136" i="2"/>
  <c r="N1136" i="2"/>
  <c r="M1136" i="2"/>
  <c r="L1136" i="2"/>
  <c r="K1136" i="2"/>
  <c r="J1136" i="2"/>
  <c r="I1136" i="2"/>
  <c r="T1135" i="2"/>
  <c r="S1135" i="2"/>
  <c r="R1135" i="2"/>
  <c r="Q1135" i="2"/>
  <c r="P1135" i="2"/>
  <c r="O1135" i="2"/>
  <c r="N1135" i="2"/>
  <c r="M1135" i="2"/>
  <c r="L1135" i="2"/>
  <c r="K1135" i="2"/>
  <c r="J1135" i="2"/>
  <c r="I1135" i="2"/>
  <c r="T1134" i="2"/>
  <c r="S1134" i="2"/>
  <c r="R1134" i="2"/>
  <c r="Q1134" i="2"/>
  <c r="P1134" i="2"/>
  <c r="O1134" i="2"/>
  <c r="N1134" i="2"/>
  <c r="M1134" i="2"/>
  <c r="L1134" i="2"/>
  <c r="K1134" i="2"/>
  <c r="J1134" i="2"/>
  <c r="I1134" i="2"/>
  <c r="T1133" i="2"/>
  <c r="S1133" i="2"/>
  <c r="R1133" i="2"/>
  <c r="Q1133" i="2"/>
  <c r="P1133" i="2"/>
  <c r="O1133" i="2"/>
  <c r="N1133" i="2"/>
  <c r="M1133" i="2"/>
  <c r="L1133" i="2"/>
  <c r="K1133" i="2"/>
  <c r="J1133" i="2"/>
  <c r="I1133" i="2"/>
  <c r="T1132" i="2"/>
  <c r="S1132" i="2"/>
  <c r="R1132" i="2"/>
  <c r="Q1132" i="2"/>
  <c r="P1132" i="2"/>
  <c r="O1132" i="2"/>
  <c r="N1132" i="2"/>
  <c r="M1132" i="2"/>
  <c r="L1132" i="2"/>
  <c r="K1132" i="2"/>
  <c r="J1132" i="2"/>
  <c r="I1132" i="2"/>
  <c r="T1131" i="2"/>
  <c r="S1131" i="2"/>
  <c r="R1131" i="2"/>
  <c r="Q1131" i="2"/>
  <c r="P1131" i="2"/>
  <c r="O1131" i="2"/>
  <c r="N1131" i="2"/>
  <c r="M1131" i="2"/>
  <c r="L1131" i="2"/>
  <c r="K1131" i="2"/>
  <c r="J1131" i="2"/>
  <c r="I1131" i="2"/>
  <c r="T1130" i="2"/>
  <c r="S1130" i="2"/>
  <c r="R1130" i="2"/>
  <c r="Q1130" i="2"/>
  <c r="P1130" i="2"/>
  <c r="O1130" i="2"/>
  <c r="N1130" i="2"/>
  <c r="M1130" i="2"/>
  <c r="L1130" i="2"/>
  <c r="K1130" i="2"/>
  <c r="J1130" i="2"/>
  <c r="I1130" i="2"/>
  <c r="T1129" i="2"/>
  <c r="S1129" i="2"/>
  <c r="R1129" i="2"/>
  <c r="Q1129" i="2"/>
  <c r="P1129" i="2"/>
  <c r="O1129" i="2"/>
  <c r="N1129" i="2"/>
  <c r="M1129" i="2"/>
  <c r="L1129" i="2"/>
  <c r="K1129" i="2"/>
  <c r="J1129" i="2"/>
  <c r="I1129" i="2"/>
  <c r="T1128" i="2"/>
  <c r="S1128" i="2"/>
  <c r="R1128" i="2"/>
  <c r="Q1128" i="2"/>
  <c r="P1128" i="2"/>
  <c r="O1128" i="2"/>
  <c r="N1128" i="2"/>
  <c r="M1128" i="2"/>
  <c r="L1128" i="2"/>
  <c r="K1128" i="2"/>
  <c r="J1128" i="2"/>
  <c r="I1128" i="2"/>
  <c r="T1127" i="2"/>
  <c r="S1127" i="2"/>
  <c r="R1127" i="2"/>
  <c r="Q1127" i="2"/>
  <c r="P1127" i="2"/>
  <c r="O1127" i="2"/>
  <c r="N1127" i="2"/>
  <c r="M1127" i="2"/>
  <c r="L1127" i="2"/>
  <c r="K1127" i="2"/>
  <c r="J1127" i="2"/>
  <c r="I1127" i="2"/>
  <c r="T1126" i="2"/>
  <c r="S1126" i="2"/>
  <c r="R1126" i="2"/>
  <c r="Q1126" i="2"/>
  <c r="P1126" i="2"/>
  <c r="O1126" i="2"/>
  <c r="N1126" i="2"/>
  <c r="M1126" i="2"/>
  <c r="L1126" i="2"/>
  <c r="K1126" i="2"/>
  <c r="J1126" i="2"/>
  <c r="I1126" i="2"/>
  <c r="T1125" i="2"/>
  <c r="S1125" i="2"/>
  <c r="R1125" i="2"/>
  <c r="Q1125" i="2"/>
  <c r="P1125" i="2"/>
  <c r="O1125" i="2"/>
  <c r="N1125" i="2"/>
  <c r="M1125" i="2"/>
  <c r="L1125" i="2"/>
  <c r="K1125" i="2"/>
  <c r="J1125" i="2"/>
  <c r="I1125" i="2"/>
  <c r="T1124" i="2"/>
  <c r="S1124" i="2"/>
  <c r="R1124" i="2"/>
  <c r="Q1124" i="2"/>
  <c r="P1124" i="2"/>
  <c r="O1124" i="2"/>
  <c r="N1124" i="2"/>
  <c r="M1124" i="2"/>
  <c r="L1124" i="2"/>
  <c r="K1124" i="2"/>
  <c r="J1124" i="2"/>
  <c r="I1124" i="2"/>
  <c r="T1123" i="2"/>
  <c r="S1123" i="2"/>
  <c r="R1123" i="2"/>
  <c r="Q1123" i="2"/>
  <c r="P1123" i="2"/>
  <c r="O1123" i="2"/>
  <c r="N1123" i="2"/>
  <c r="M1123" i="2"/>
  <c r="L1123" i="2"/>
  <c r="K1123" i="2"/>
  <c r="J1123" i="2"/>
  <c r="I1123" i="2"/>
  <c r="T1122" i="2"/>
  <c r="S1122" i="2"/>
  <c r="R1122" i="2"/>
  <c r="Q1122" i="2"/>
  <c r="P1122" i="2"/>
  <c r="O1122" i="2"/>
  <c r="N1122" i="2"/>
  <c r="M1122" i="2"/>
  <c r="L1122" i="2"/>
  <c r="K1122" i="2"/>
  <c r="J1122" i="2"/>
  <c r="I1122" i="2"/>
  <c r="T1121" i="2"/>
  <c r="S1121" i="2"/>
  <c r="R1121" i="2"/>
  <c r="Q1121" i="2"/>
  <c r="P1121" i="2"/>
  <c r="O1121" i="2"/>
  <c r="N1121" i="2"/>
  <c r="M1121" i="2"/>
  <c r="L1121" i="2"/>
  <c r="K1121" i="2"/>
  <c r="J1121" i="2"/>
  <c r="I1121" i="2"/>
  <c r="T1120" i="2"/>
  <c r="S1120" i="2"/>
  <c r="R1120" i="2"/>
  <c r="Q1120" i="2"/>
  <c r="P1120" i="2"/>
  <c r="O1120" i="2"/>
  <c r="N1120" i="2"/>
  <c r="M1120" i="2"/>
  <c r="L1120" i="2"/>
  <c r="K1120" i="2"/>
  <c r="J1120" i="2"/>
  <c r="I1120" i="2"/>
  <c r="T1119" i="2"/>
  <c r="S1119" i="2"/>
  <c r="R1119" i="2"/>
  <c r="Q1119" i="2"/>
  <c r="P1119" i="2"/>
  <c r="O1119" i="2"/>
  <c r="N1119" i="2"/>
  <c r="M1119" i="2"/>
  <c r="L1119" i="2"/>
  <c r="K1119" i="2"/>
  <c r="J1119" i="2"/>
  <c r="I1119" i="2"/>
  <c r="T1118" i="2"/>
  <c r="S1118" i="2"/>
  <c r="R1118" i="2"/>
  <c r="Q1118" i="2"/>
  <c r="P1118" i="2"/>
  <c r="O1118" i="2"/>
  <c r="N1118" i="2"/>
  <c r="M1118" i="2"/>
  <c r="L1118" i="2"/>
  <c r="K1118" i="2"/>
  <c r="J1118" i="2"/>
  <c r="I1118" i="2"/>
  <c r="T1117" i="2"/>
  <c r="S1117" i="2"/>
  <c r="R1117" i="2"/>
  <c r="Q1117" i="2"/>
  <c r="P1117" i="2"/>
  <c r="O1117" i="2"/>
  <c r="N1117" i="2"/>
  <c r="M1117" i="2"/>
  <c r="L1117" i="2"/>
  <c r="K1117" i="2"/>
  <c r="J1117" i="2"/>
  <c r="I1117" i="2"/>
  <c r="T1116" i="2"/>
  <c r="S1116" i="2"/>
  <c r="R1116" i="2"/>
  <c r="Q1116" i="2"/>
  <c r="P1116" i="2"/>
  <c r="O1116" i="2"/>
  <c r="N1116" i="2"/>
  <c r="M1116" i="2"/>
  <c r="L1116" i="2"/>
  <c r="K1116" i="2"/>
  <c r="J1116" i="2"/>
  <c r="I1116" i="2"/>
  <c r="T1115" i="2"/>
  <c r="S1115" i="2"/>
  <c r="R1115" i="2"/>
  <c r="Q1115" i="2"/>
  <c r="P1115" i="2"/>
  <c r="O1115" i="2"/>
  <c r="N1115" i="2"/>
  <c r="M1115" i="2"/>
  <c r="L1115" i="2"/>
  <c r="K1115" i="2"/>
  <c r="J1115" i="2"/>
  <c r="I1115" i="2"/>
  <c r="T1114" i="2"/>
  <c r="S1114" i="2"/>
  <c r="R1114" i="2"/>
  <c r="Q1114" i="2"/>
  <c r="P1114" i="2"/>
  <c r="O1114" i="2"/>
  <c r="N1114" i="2"/>
  <c r="M1114" i="2"/>
  <c r="L1114" i="2"/>
  <c r="K1114" i="2"/>
  <c r="J1114" i="2"/>
  <c r="I1114" i="2"/>
  <c r="T1113" i="2"/>
  <c r="S1113" i="2"/>
  <c r="R1113" i="2"/>
  <c r="Q1113" i="2"/>
  <c r="P1113" i="2"/>
  <c r="O1113" i="2"/>
  <c r="N1113" i="2"/>
  <c r="M1113" i="2"/>
  <c r="L1113" i="2"/>
  <c r="K1113" i="2"/>
  <c r="J1113" i="2"/>
  <c r="I1113" i="2"/>
  <c r="T1112" i="2"/>
  <c r="S1112" i="2"/>
  <c r="R1112" i="2"/>
  <c r="Q1112" i="2"/>
  <c r="P1112" i="2"/>
  <c r="O1112" i="2"/>
  <c r="N1112" i="2"/>
  <c r="M1112" i="2"/>
  <c r="L1112" i="2"/>
  <c r="K1112" i="2"/>
  <c r="J1112" i="2"/>
  <c r="I1112" i="2"/>
  <c r="T1111" i="2"/>
  <c r="S1111" i="2"/>
  <c r="R1111" i="2"/>
  <c r="Q1111" i="2"/>
  <c r="P1111" i="2"/>
  <c r="O1111" i="2"/>
  <c r="N1111" i="2"/>
  <c r="M1111" i="2"/>
  <c r="L1111" i="2"/>
  <c r="K1111" i="2"/>
  <c r="J1111" i="2"/>
  <c r="I1111" i="2"/>
  <c r="T1110" i="2"/>
  <c r="S1110" i="2"/>
  <c r="R1110" i="2"/>
  <c r="Q1110" i="2"/>
  <c r="P1110" i="2"/>
  <c r="O1110" i="2"/>
  <c r="N1110" i="2"/>
  <c r="M1110" i="2"/>
  <c r="L1110" i="2"/>
  <c r="K1110" i="2"/>
  <c r="J1110" i="2"/>
  <c r="I1110" i="2"/>
  <c r="T1109" i="2"/>
  <c r="S1109" i="2"/>
  <c r="R1109" i="2"/>
  <c r="Q1109" i="2"/>
  <c r="P1109" i="2"/>
  <c r="O1109" i="2"/>
  <c r="N1109" i="2"/>
  <c r="M1109" i="2"/>
  <c r="L1109" i="2"/>
  <c r="K1109" i="2"/>
  <c r="J1109" i="2"/>
  <c r="I1109" i="2"/>
  <c r="T1108" i="2"/>
  <c r="S1108" i="2"/>
  <c r="R1108" i="2"/>
  <c r="Q1108" i="2"/>
  <c r="P1108" i="2"/>
  <c r="O1108" i="2"/>
  <c r="N1108" i="2"/>
  <c r="M1108" i="2"/>
  <c r="L1108" i="2"/>
  <c r="K1108" i="2"/>
  <c r="J1108" i="2"/>
  <c r="I1108" i="2"/>
  <c r="T1107" i="2"/>
  <c r="S1107" i="2"/>
  <c r="R1107" i="2"/>
  <c r="Q1107" i="2"/>
  <c r="P1107" i="2"/>
  <c r="O1107" i="2"/>
  <c r="N1107" i="2"/>
  <c r="M1107" i="2"/>
  <c r="L1107" i="2"/>
  <c r="K1107" i="2"/>
  <c r="J1107" i="2"/>
  <c r="I1107" i="2"/>
  <c r="T1106" i="2"/>
  <c r="S1106" i="2"/>
  <c r="R1106" i="2"/>
  <c r="Q1106" i="2"/>
  <c r="P1106" i="2"/>
  <c r="O1106" i="2"/>
  <c r="N1106" i="2"/>
  <c r="M1106" i="2"/>
  <c r="L1106" i="2"/>
  <c r="K1106" i="2"/>
  <c r="J1106" i="2"/>
  <c r="I1106" i="2"/>
  <c r="T1105" i="2"/>
  <c r="S1105" i="2"/>
  <c r="R1105" i="2"/>
  <c r="Q1105" i="2"/>
  <c r="P1105" i="2"/>
  <c r="O1105" i="2"/>
  <c r="N1105" i="2"/>
  <c r="M1105" i="2"/>
  <c r="L1105" i="2"/>
  <c r="K1105" i="2"/>
  <c r="J1105" i="2"/>
  <c r="I1105" i="2"/>
  <c r="T1104" i="2"/>
  <c r="S1104" i="2"/>
  <c r="R1104" i="2"/>
  <c r="Q1104" i="2"/>
  <c r="P1104" i="2"/>
  <c r="O1104" i="2"/>
  <c r="N1104" i="2"/>
  <c r="M1104" i="2"/>
  <c r="L1104" i="2"/>
  <c r="K1104" i="2"/>
  <c r="J1104" i="2"/>
  <c r="I1104" i="2"/>
  <c r="T1103" i="2"/>
  <c r="S1103" i="2"/>
  <c r="R1103" i="2"/>
  <c r="Q1103" i="2"/>
  <c r="P1103" i="2"/>
  <c r="O1103" i="2"/>
  <c r="N1103" i="2"/>
  <c r="M1103" i="2"/>
  <c r="L1103" i="2"/>
  <c r="K1103" i="2"/>
  <c r="J1103" i="2"/>
  <c r="I1103" i="2"/>
  <c r="T1102" i="2"/>
  <c r="S1102" i="2"/>
  <c r="R1102" i="2"/>
  <c r="Q1102" i="2"/>
  <c r="P1102" i="2"/>
  <c r="O1102" i="2"/>
  <c r="N1102" i="2"/>
  <c r="M1102" i="2"/>
  <c r="L1102" i="2"/>
  <c r="K1102" i="2"/>
  <c r="J1102" i="2"/>
  <c r="I1102" i="2"/>
  <c r="T1101" i="2"/>
  <c r="S1101" i="2"/>
  <c r="R1101" i="2"/>
  <c r="Q1101" i="2"/>
  <c r="P1101" i="2"/>
  <c r="O1101" i="2"/>
  <c r="N1101" i="2"/>
  <c r="M1101" i="2"/>
  <c r="L1101" i="2"/>
  <c r="K1101" i="2"/>
  <c r="J1101" i="2"/>
  <c r="I1101" i="2"/>
  <c r="T1100" i="2"/>
  <c r="S1100" i="2"/>
  <c r="R1100" i="2"/>
  <c r="Q1100" i="2"/>
  <c r="P1100" i="2"/>
  <c r="O1100" i="2"/>
  <c r="N1100" i="2"/>
  <c r="M1100" i="2"/>
  <c r="L1100" i="2"/>
  <c r="K1100" i="2"/>
  <c r="J1100" i="2"/>
  <c r="I1100" i="2"/>
  <c r="T1099" i="2"/>
  <c r="S1099" i="2"/>
  <c r="R1099" i="2"/>
  <c r="Q1099" i="2"/>
  <c r="P1099" i="2"/>
  <c r="O1099" i="2"/>
  <c r="N1099" i="2"/>
  <c r="M1099" i="2"/>
  <c r="L1099" i="2"/>
  <c r="K1099" i="2"/>
  <c r="J1099" i="2"/>
  <c r="I1099" i="2"/>
  <c r="T1098" i="2"/>
  <c r="S1098" i="2"/>
  <c r="R1098" i="2"/>
  <c r="Q1098" i="2"/>
  <c r="P1098" i="2"/>
  <c r="O1098" i="2"/>
  <c r="N1098" i="2"/>
  <c r="M1098" i="2"/>
  <c r="L1098" i="2"/>
  <c r="K1098" i="2"/>
  <c r="J1098" i="2"/>
  <c r="I1098" i="2"/>
  <c r="T1097" i="2"/>
  <c r="S1097" i="2"/>
  <c r="R1097" i="2"/>
  <c r="Q1097" i="2"/>
  <c r="P1097" i="2"/>
  <c r="O1097" i="2"/>
  <c r="N1097" i="2"/>
  <c r="M1097" i="2"/>
  <c r="L1097" i="2"/>
  <c r="K1097" i="2"/>
  <c r="J1097" i="2"/>
  <c r="I1097" i="2"/>
  <c r="T1096" i="2"/>
  <c r="S1096" i="2"/>
  <c r="R1096" i="2"/>
  <c r="Q1096" i="2"/>
  <c r="P1096" i="2"/>
  <c r="O1096" i="2"/>
  <c r="N1096" i="2"/>
  <c r="M1096" i="2"/>
  <c r="L1096" i="2"/>
  <c r="K1096" i="2"/>
  <c r="J1096" i="2"/>
  <c r="I1096" i="2"/>
  <c r="T1095" i="2"/>
  <c r="S1095" i="2"/>
  <c r="R1095" i="2"/>
  <c r="Q1095" i="2"/>
  <c r="P1095" i="2"/>
  <c r="O1095" i="2"/>
  <c r="N1095" i="2"/>
  <c r="M1095" i="2"/>
  <c r="L1095" i="2"/>
  <c r="K1095" i="2"/>
  <c r="J1095" i="2"/>
  <c r="I1095" i="2"/>
  <c r="T1094" i="2"/>
  <c r="S1094" i="2"/>
  <c r="R1094" i="2"/>
  <c r="Q1094" i="2"/>
  <c r="P1094" i="2"/>
  <c r="O1094" i="2"/>
  <c r="N1094" i="2"/>
  <c r="M1094" i="2"/>
  <c r="L1094" i="2"/>
  <c r="K1094" i="2"/>
  <c r="J1094" i="2"/>
  <c r="I1094" i="2"/>
  <c r="T1093" i="2"/>
  <c r="S1093" i="2"/>
  <c r="R1093" i="2"/>
  <c r="Q1093" i="2"/>
  <c r="P1093" i="2"/>
  <c r="O1093" i="2"/>
  <c r="N1093" i="2"/>
  <c r="M1093" i="2"/>
  <c r="L1093" i="2"/>
  <c r="K1093" i="2"/>
  <c r="J1093" i="2"/>
  <c r="I1093" i="2"/>
  <c r="T1092" i="2"/>
  <c r="S1092" i="2"/>
  <c r="R1092" i="2"/>
  <c r="Q1092" i="2"/>
  <c r="P1092" i="2"/>
  <c r="O1092" i="2"/>
  <c r="N1092" i="2"/>
  <c r="M1092" i="2"/>
  <c r="L1092" i="2"/>
  <c r="K1092" i="2"/>
  <c r="J1092" i="2"/>
  <c r="I1092" i="2"/>
  <c r="T1091" i="2"/>
  <c r="S1091" i="2"/>
  <c r="R1091" i="2"/>
  <c r="Q1091" i="2"/>
  <c r="P1091" i="2"/>
  <c r="O1091" i="2"/>
  <c r="N1091" i="2"/>
  <c r="M1091" i="2"/>
  <c r="L1091" i="2"/>
  <c r="K1091" i="2"/>
  <c r="J1091" i="2"/>
  <c r="I1091" i="2"/>
  <c r="T1090" i="2"/>
  <c r="S1090" i="2"/>
  <c r="R1090" i="2"/>
  <c r="Q1090" i="2"/>
  <c r="P1090" i="2"/>
  <c r="O1090" i="2"/>
  <c r="N1090" i="2"/>
  <c r="M1090" i="2"/>
  <c r="L1090" i="2"/>
  <c r="K1090" i="2"/>
  <c r="J1090" i="2"/>
  <c r="I1090" i="2"/>
  <c r="T1089" i="2"/>
  <c r="S1089" i="2"/>
  <c r="R1089" i="2"/>
  <c r="Q1089" i="2"/>
  <c r="P1089" i="2"/>
  <c r="O1089" i="2"/>
  <c r="N1089" i="2"/>
  <c r="M1089" i="2"/>
  <c r="L1089" i="2"/>
  <c r="K1089" i="2"/>
  <c r="J1089" i="2"/>
  <c r="I1089" i="2"/>
  <c r="T1088" i="2"/>
  <c r="S1088" i="2"/>
  <c r="R1088" i="2"/>
  <c r="Q1088" i="2"/>
  <c r="P1088" i="2"/>
  <c r="O1088" i="2"/>
  <c r="N1088" i="2"/>
  <c r="M1088" i="2"/>
  <c r="L1088" i="2"/>
  <c r="K1088" i="2"/>
  <c r="J1088" i="2"/>
  <c r="I1088" i="2"/>
  <c r="T1087" i="2"/>
  <c r="S1087" i="2"/>
  <c r="R1087" i="2"/>
  <c r="Q1087" i="2"/>
  <c r="P1087" i="2"/>
  <c r="O1087" i="2"/>
  <c r="N1087" i="2"/>
  <c r="M1087" i="2"/>
  <c r="L1087" i="2"/>
  <c r="K1087" i="2"/>
  <c r="J1087" i="2"/>
  <c r="I1087" i="2"/>
  <c r="T1086" i="2"/>
  <c r="S1086" i="2"/>
  <c r="R1086" i="2"/>
  <c r="Q1086" i="2"/>
  <c r="P1086" i="2"/>
  <c r="O1086" i="2"/>
  <c r="N1086" i="2"/>
  <c r="M1086" i="2"/>
  <c r="L1086" i="2"/>
  <c r="K1086" i="2"/>
  <c r="J1086" i="2"/>
  <c r="I1086" i="2"/>
  <c r="T1085" i="2"/>
  <c r="S1085" i="2"/>
  <c r="R1085" i="2"/>
  <c r="Q1085" i="2"/>
  <c r="P1085" i="2"/>
  <c r="O1085" i="2"/>
  <c r="N1085" i="2"/>
  <c r="M1085" i="2"/>
  <c r="L1085" i="2"/>
  <c r="K1085" i="2"/>
  <c r="J1085" i="2"/>
  <c r="I1085" i="2"/>
  <c r="T1084" i="2"/>
  <c r="S1084" i="2"/>
  <c r="R1084" i="2"/>
  <c r="Q1084" i="2"/>
  <c r="P1084" i="2"/>
  <c r="O1084" i="2"/>
  <c r="N1084" i="2"/>
  <c r="M1084" i="2"/>
  <c r="L1084" i="2"/>
  <c r="K1084" i="2"/>
  <c r="J1084" i="2"/>
  <c r="I1084" i="2"/>
  <c r="T1083" i="2"/>
  <c r="S1083" i="2"/>
  <c r="R1083" i="2"/>
  <c r="Q1083" i="2"/>
  <c r="P1083" i="2"/>
  <c r="O1083" i="2"/>
  <c r="N1083" i="2"/>
  <c r="M1083" i="2"/>
  <c r="L1083" i="2"/>
  <c r="K1083" i="2"/>
  <c r="J1083" i="2"/>
  <c r="I1083" i="2"/>
  <c r="T1082" i="2"/>
  <c r="S1082" i="2"/>
  <c r="R1082" i="2"/>
  <c r="Q1082" i="2"/>
  <c r="P1082" i="2"/>
  <c r="O1082" i="2"/>
  <c r="N1082" i="2"/>
  <c r="M1082" i="2"/>
  <c r="L1082" i="2"/>
  <c r="K1082" i="2"/>
  <c r="J1082" i="2"/>
  <c r="I1082" i="2"/>
  <c r="T1081" i="2"/>
  <c r="S1081" i="2"/>
  <c r="R1081" i="2"/>
  <c r="Q1081" i="2"/>
  <c r="P1081" i="2"/>
  <c r="O1081" i="2"/>
  <c r="N1081" i="2"/>
  <c r="M1081" i="2"/>
  <c r="L1081" i="2"/>
  <c r="K1081" i="2"/>
  <c r="J1081" i="2"/>
  <c r="I1081" i="2"/>
  <c r="T1080" i="2"/>
  <c r="S1080" i="2"/>
  <c r="R1080" i="2"/>
  <c r="Q1080" i="2"/>
  <c r="P1080" i="2"/>
  <c r="O1080" i="2"/>
  <c r="N1080" i="2"/>
  <c r="M1080" i="2"/>
  <c r="L1080" i="2"/>
  <c r="K1080" i="2"/>
  <c r="J1080" i="2"/>
  <c r="I1080" i="2"/>
  <c r="T1079" i="2"/>
  <c r="S1079" i="2"/>
  <c r="R1079" i="2"/>
  <c r="Q1079" i="2"/>
  <c r="P1079" i="2"/>
  <c r="O1079" i="2"/>
  <c r="N1079" i="2"/>
  <c r="M1079" i="2"/>
  <c r="L1079" i="2"/>
  <c r="K1079" i="2"/>
  <c r="J1079" i="2"/>
  <c r="I1079" i="2"/>
  <c r="T1078" i="2"/>
  <c r="S1078" i="2"/>
  <c r="R1078" i="2"/>
  <c r="Q1078" i="2"/>
  <c r="P1078" i="2"/>
  <c r="O1078" i="2"/>
  <c r="N1078" i="2"/>
  <c r="M1078" i="2"/>
  <c r="L1078" i="2"/>
  <c r="K1078" i="2"/>
  <c r="J1078" i="2"/>
  <c r="I1078" i="2"/>
  <c r="T1077" i="2"/>
  <c r="S1077" i="2"/>
  <c r="R1077" i="2"/>
  <c r="Q1077" i="2"/>
  <c r="P1077" i="2"/>
  <c r="O1077" i="2"/>
  <c r="N1077" i="2"/>
  <c r="M1077" i="2"/>
  <c r="L1077" i="2"/>
  <c r="K1077" i="2"/>
  <c r="J1077" i="2"/>
  <c r="I1077" i="2"/>
  <c r="T1076" i="2"/>
  <c r="S1076" i="2"/>
  <c r="R1076" i="2"/>
  <c r="Q1076" i="2"/>
  <c r="P1076" i="2"/>
  <c r="O1076" i="2"/>
  <c r="N1076" i="2"/>
  <c r="M1076" i="2"/>
  <c r="L1076" i="2"/>
  <c r="K1076" i="2"/>
  <c r="J1076" i="2"/>
  <c r="I1076" i="2"/>
  <c r="T1075" i="2"/>
  <c r="S1075" i="2"/>
  <c r="R1075" i="2"/>
  <c r="Q1075" i="2"/>
  <c r="P1075" i="2"/>
  <c r="O1075" i="2"/>
  <c r="N1075" i="2"/>
  <c r="M1075" i="2"/>
  <c r="L1075" i="2"/>
  <c r="K1075" i="2"/>
  <c r="J1075" i="2"/>
  <c r="I1075" i="2"/>
  <c r="T1074" i="2"/>
  <c r="S1074" i="2"/>
  <c r="R1074" i="2"/>
  <c r="Q1074" i="2"/>
  <c r="P1074" i="2"/>
  <c r="O1074" i="2"/>
  <c r="N1074" i="2"/>
  <c r="M1074" i="2"/>
  <c r="L1074" i="2"/>
  <c r="K1074" i="2"/>
  <c r="J1074" i="2"/>
  <c r="I1074" i="2"/>
  <c r="T1073" i="2"/>
  <c r="S1073" i="2"/>
  <c r="R1073" i="2"/>
  <c r="Q1073" i="2"/>
  <c r="P1073" i="2"/>
  <c r="O1073" i="2"/>
  <c r="N1073" i="2"/>
  <c r="M1073" i="2"/>
  <c r="L1073" i="2"/>
  <c r="K1073" i="2"/>
  <c r="J1073" i="2"/>
  <c r="I1073" i="2"/>
  <c r="T1072" i="2"/>
  <c r="S1072" i="2"/>
  <c r="R1072" i="2"/>
  <c r="Q1072" i="2"/>
  <c r="P1072" i="2"/>
  <c r="O1072" i="2"/>
  <c r="N1072" i="2"/>
  <c r="M1072" i="2"/>
  <c r="L1072" i="2"/>
  <c r="K1072" i="2"/>
  <c r="J1072" i="2"/>
  <c r="I1072" i="2"/>
  <c r="T1071" i="2"/>
  <c r="S1071" i="2"/>
  <c r="R1071" i="2"/>
  <c r="Q1071" i="2"/>
  <c r="P1071" i="2"/>
  <c r="O1071" i="2"/>
  <c r="N1071" i="2"/>
  <c r="M1071" i="2"/>
  <c r="L1071" i="2"/>
  <c r="K1071" i="2"/>
  <c r="J1071" i="2"/>
  <c r="I1071" i="2"/>
  <c r="T1070" i="2"/>
  <c r="S1070" i="2"/>
  <c r="R1070" i="2"/>
  <c r="Q1070" i="2"/>
  <c r="P1070" i="2"/>
  <c r="O1070" i="2"/>
  <c r="N1070" i="2"/>
  <c r="M1070" i="2"/>
  <c r="L1070" i="2"/>
  <c r="K1070" i="2"/>
  <c r="J1070" i="2"/>
  <c r="I1070" i="2"/>
  <c r="T1069" i="2"/>
  <c r="S1069" i="2"/>
  <c r="R1069" i="2"/>
  <c r="Q1069" i="2"/>
  <c r="P1069" i="2"/>
  <c r="O1069" i="2"/>
  <c r="N1069" i="2"/>
  <c r="M1069" i="2"/>
  <c r="L1069" i="2"/>
  <c r="K1069" i="2"/>
  <c r="J1069" i="2"/>
  <c r="I1069" i="2"/>
  <c r="T1068" i="2"/>
  <c r="S1068" i="2"/>
  <c r="R1068" i="2"/>
  <c r="Q1068" i="2"/>
  <c r="P1068" i="2"/>
  <c r="O1068" i="2"/>
  <c r="N1068" i="2"/>
  <c r="M1068" i="2"/>
  <c r="L1068" i="2"/>
  <c r="K1068" i="2"/>
  <c r="J1068" i="2"/>
  <c r="I1068" i="2"/>
  <c r="T1067" i="2"/>
  <c r="S1067" i="2"/>
  <c r="R1067" i="2"/>
  <c r="Q1067" i="2"/>
  <c r="P1067" i="2"/>
  <c r="O1067" i="2"/>
  <c r="N1067" i="2"/>
  <c r="M1067" i="2"/>
  <c r="L1067" i="2"/>
  <c r="K1067" i="2"/>
  <c r="J1067" i="2"/>
  <c r="I1067" i="2"/>
  <c r="T1066" i="2"/>
  <c r="S1066" i="2"/>
  <c r="R1066" i="2"/>
  <c r="Q1066" i="2"/>
  <c r="P1066" i="2"/>
  <c r="O1066" i="2"/>
  <c r="N1066" i="2"/>
  <c r="M1066" i="2"/>
  <c r="L1066" i="2"/>
  <c r="K1066" i="2"/>
  <c r="J1066" i="2"/>
  <c r="I1066" i="2"/>
  <c r="T1065" i="2"/>
  <c r="S1065" i="2"/>
  <c r="R1065" i="2"/>
  <c r="Q1065" i="2"/>
  <c r="P1065" i="2"/>
  <c r="O1065" i="2"/>
  <c r="N1065" i="2"/>
  <c r="M1065" i="2"/>
  <c r="L1065" i="2"/>
  <c r="K1065" i="2"/>
  <c r="J1065" i="2"/>
  <c r="I1065" i="2"/>
  <c r="T1064" i="2"/>
  <c r="S1064" i="2"/>
  <c r="R1064" i="2"/>
  <c r="Q1064" i="2"/>
  <c r="P1064" i="2"/>
  <c r="O1064" i="2"/>
  <c r="N1064" i="2"/>
  <c r="M1064" i="2"/>
  <c r="L1064" i="2"/>
  <c r="K1064" i="2"/>
  <c r="J1064" i="2"/>
  <c r="I1064" i="2"/>
  <c r="T1063" i="2"/>
  <c r="S1063" i="2"/>
  <c r="R1063" i="2"/>
  <c r="Q1063" i="2"/>
  <c r="P1063" i="2"/>
  <c r="O1063" i="2"/>
  <c r="N1063" i="2"/>
  <c r="M1063" i="2"/>
  <c r="L1063" i="2"/>
  <c r="K1063" i="2"/>
  <c r="J1063" i="2"/>
  <c r="I1063" i="2"/>
  <c r="T1062" i="2"/>
  <c r="S1062" i="2"/>
  <c r="R1062" i="2"/>
  <c r="Q1062" i="2"/>
  <c r="P1062" i="2"/>
  <c r="O1062" i="2"/>
  <c r="N1062" i="2"/>
  <c r="M1062" i="2"/>
  <c r="L1062" i="2"/>
  <c r="K1062" i="2"/>
  <c r="J1062" i="2"/>
  <c r="I1062" i="2"/>
  <c r="T1061" i="2"/>
  <c r="S1061" i="2"/>
  <c r="R1061" i="2"/>
  <c r="Q1061" i="2"/>
  <c r="P1061" i="2"/>
  <c r="O1061" i="2"/>
  <c r="N1061" i="2"/>
  <c r="M1061" i="2"/>
  <c r="L1061" i="2"/>
  <c r="K1061" i="2"/>
  <c r="J1061" i="2"/>
  <c r="I1061" i="2"/>
  <c r="T1060" i="2"/>
  <c r="S1060" i="2"/>
  <c r="R1060" i="2"/>
  <c r="Q1060" i="2"/>
  <c r="P1060" i="2"/>
  <c r="O1060" i="2"/>
  <c r="N1060" i="2"/>
  <c r="M1060" i="2"/>
  <c r="L1060" i="2"/>
  <c r="K1060" i="2"/>
  <c r="J1060" i="2"/>
  <c r="I1060" i="2"/>
  <c r="T1059" i="2"/>
  <c r="S1059" i="2"/>
  <c r="R1059" i="2"/>
  <c r="Q1059" i="2"/>
  <c r="P1059" i="2"/>
  <c r="O1059" i="2"/>
  <c r="N1059" i="2"/>
  <c r="M1059" i="2"/>
  <c r="L1059" i="2"/>
  <c r="K1059" i="2"/>
  <c r="J1059" i="2"/>
  <c r="I1059" i="2"/>
  <c r="T1058" i="2"/>
  <c r="S1058" i="2"/>
  <c r="R1058" i="2"/>
  <c r="Q1058" i="2"/>
  <c r="P1058" i="2"/>
  <c r="O1058" i="2"/>
  <c r="N1058" i="2"/>
  <c r="M1058" i="2"/>
  <c r="L1058" i="2"/>
  <c r="K1058" i="2"/>
  <c r="J1058" i="2"/>
  <c r="I1058" i="2"/>
  <c r="T1057" i="2"/>
  <c r="S1057" i="2"/>
  <c r="R1057" i="2"/>
  <c r="Q1057" i="2"/>
  <c r="P1057" i="2"/>
  <c r="O1057" i="2"/>
  <c r="N1057" i="2"/>
  <c r="M1057" i="2"/>
  <c r="L1057" i="2"/>
  <c r="K1057" i="2"/>
  <c r="J1057" i="2"/>
  <c r="I1057" i="2"/>
  <c r="T1056" i="2"/>
  <c r="S1056" i="2"/>
  <c r="R1056" i="2"/>
  <c r="Q1056" i="2"/>
  <c r="P1056" i="2"/>
  <c r="O1056" i="2"/>
  <c r="N1056" i="2"/>
  <c r="M1056" i="2"/>
  <c r="L1056" i="2"/>
  <c r="K1056" i="2"/>
  <c r="J1056" i="2"/>
  <c r="I1056" i="2"/>
  <c r="T1055" i="2"/>
  <c r="S1055" i="2"/>
  <c r="R1055" i="2"/>
  <c r="Q1055" i="2"/>
  <c r="P1055" i="2"/>
  <c r="O1055" i="2"/>
  <c r="N1055" i="2"/>
  <c r="M1055" i="2"/>
  <c r="L1055" i="2"/>
  <c r="K1055" i="2"/>
  <c r="J1055" i="2"/>
  <c r="I1055" i="2"/>
  <c r="T1054" i="2"/>
  <c r="S1054" i="2"/>
  <c r="R1054" i="2"/>
  <c r="Q1054" i="2"/>
  <c r="P1054" i="2"/>
  <c r="O1054" i="2"/>
  <c r="N1054" i="2"/>
  <c r="M1054" i="2"/>
  <c r="L1054" i="2"/>
  <c r="K1054" i="2"/>
  <c r="J1054" i="2"/>
  <c r="I1054" i="2"/>
  <c r="T1053" i="2"/>
  <c r="S1053" i="2"/>
  <c r="R1053" i="2"/>
  <c r="Q1053" i="2"/>
  <c r="P1053" i="2"/>
  <c r="O1053" i="2"/>
  <c r="N1053" i="2"/>
  <c r="M1053" i="2"/>
  <c r="L1053" i="2"/>
  <c r="K1053" i="2"/>
  <c r="J1053" i="2"/>
  <c r="I1053" i="2"/>
  <c r="T1052" i="2"/>
  <c r="S1052" i="2"/>
  <c r="R1052" i="2"/>
  <c r="Q1052" i="2"/>
  <c r="P1052" i="2"/>
  <c r="O1052" i="2"/>
  <c r="N1052" i="2"/>
  <c r="M1052" i="2"/>
  <c r="L1052" i="2"/>
  <c r="K1052" i="2"/>
  <c r="J1052" i="2"/>
  <c r="I1052" i="2"/>
  <c r="T1051" i="2"/>
  <c r="S1051" i="2"/>
  <c r="R1051" i="2"/>
  <c r="Q1051" i="2"/>
  <c r="P1051" i="2"/>
  <c r="O1051" i="2"/>
  <c r="N1051" i="2"/>
  <c r="M1051" i="2"/>
  <c r="L1051" i="2"/>
  <c r="K1051" i="2"/>
  <c r="J1051" i="2"/>
  <c r="I1051" i="2"/>
  <c r="T1050" i="2"/>
  <c r="S1050" i="2"/>
  <c r="R1050" i="2"/>
  <c r="Q1050" i="2"/>
  <c r="P1050" i="2"/>
  <c r="O1050" i="2"/>
  <c r="N1050" i="2"/>
  <c r="M1050" i="2"/>
  <c r="L1050" i="2"/>
  <c r="K1050" i="2"/>
  <c r="J1050" i="2"/>
  <c r="I1050" i="2"/>
  <c r="T1049" i="2"/>
  <c r="S1049" i="2"/>
  <c r="R1049" i="2"/>
  <c r="Q1049" i="2"/>
  <c r="P1049" i="2"/>
  <c r="O1049" i="2"/>
  <c r="N1049" i="2"/>
  <c r="M1049" i="2"/>
  <c r="L1049" i="2"/>
  <c r="K1049" i="2"/>
  <c r="J1049" i="2"/>
  <c r="I1049" i="2"/>
  <c r="T1048" i="2"/>
  <c r="S1048" i="2"/>
  <c r="R1048" i="2"/>
  <c r="Q1048" i="2"/>
  <c r="P1048" i="2"/>
  <c r="O1048" i="2"/>
  <c r="N1048" i="2"/>
  <c r="M1048" i="2"/>
  <c r="L1048" i="2"/>
  <c r="K1048" i="2"/>
  <c r="J1048" i="2"/>
  <c r="I1048" i="2"/>
  <c r="T1047" i="2"/>
  <c r="S1047" i="2"/>
  <c r="R1047" i="2"/>
  <c r="Q1047" i="2"/>
  <c r="P1047" i="2"/>
  <c r="O1047" i="2"/>
  <c r="N1047" i="2"/>
  <c r="M1047" i="2"/>
  <c r="L1047" i="2"/>
  <c r="K1047" i="2"/>
  <c r="J1047" i="2"/>
  <c r="I1047" i="2"/>
  <c r="T1046" i="2"/>
  <c r="S1046" i="2"/>
  <c r="R1046" i="2"/>
  <c r="Q1046" i="2"/>
  <c r="P1046" i="2"/>
  <c r="O1046" i="2"/>
  <c r="N1046" i="2"/>
  <c r="M1046" i="2"/>
  <c r="L1046" i="2"/>
  <c r="K1046" i="2"/>
  <c r="J1046" i="2"/>
  <c r="I1046" i="2"/>
  <c r="T1045" i="2"/>
  <c r="S1045" i="2"/>
  <c r="R1045" i="2"/>
  <c r="Q1045" i="2"/>
  <c r="P1045" i="2"/>
  <c r="O1045" i="2"/>
  <c r="N1045" i="2"/>
  <c r="M1045" i="2"/>
  <c r="L1045" i="2"/>
  <c r="K1045" i="2"/>
  <c r="J1045" i="2"/>
  <c r="I1045" i="2"/>
  <c r="T1044" i="2"/>
  <c r="S1044" i="2"/>
  <c r="R1044" i="2"/>
  <c r="Q1044" i="2"/>
  <c r="P1044" i="2"/>
  <c r="O1044" i="2"/>
  <c r="N1044" i="2"/>
  <c r="M1044" i="2"/>
  <c r="L1044" i="2"/>
  <c r="K1044" i="2"/>
  <c r="J1044" i="2"/>
  <c r="I1044" i="2"/>
  <c r="T1043" i="2"/>
  <c r="S1043" i="2"/>
  <c r="R1043" i="2"/>
  <c r="Q1043" i="2"/>
  <c r="P1043" i="2"/>
  <c r="O1043" i="2"/>
  <c r="N1043" i="2"/>
  <c r="M1043" i="2"/>
  <c r="L1043" i="2"/>
  <c r="K1043" i="2"/>
  <c r="J1043" i="2"/>
  <c r="I1043" i="2"/>
  <c r="T1042" i="2"/>
  <c r="S1042" i="2"/>
  <c r="R1042" i="2"/>
  <c r="Q1042" i="2"/>
  <c r="P1042" i="2"/>
  <c r="O1042" i="2"/>
  <c r="N1042" i="2"/>
  <c r="M1042" i="2"/>
  <c r="L1042" i="2"/>
  <c r="K1042" i="2"/>
  <c r="J1042" i="2"/>
  <c r="I1042" i="2"/>
  <c r="T1041" i="2"/>
  <c r="S1041" i="2"/>
  <c r="R1041" i="2"/>
  <c r="Q1041" i="2"/>
  <c r="P1041" i="2"/>
  <c r="O1041" i="2"/>
  <c r="N1041" i="2"/>
  <c r="M1041" i="2"/>
  <c r="L1041" i="2"/>
  <c r="K1041" i="2"/>
  <c r="J1041" i="2"/>
  <c r="I1041" i="2"/>
  <c r="T1040" i="2"/>
  <c r="S1040" i="2"/>
  <c r="R1040" i="2"/>
  <c r="Q1040" i="2"/>
  <c r="P1040" i="2"/>
  <c r="O1040" i="2"/>
  <c r="N1040" i="2"/>
  <c r="M1040" i="2"/>
  <c r="L1040" i="2"/>
  <c r="K1040" i="2"/>
  <c r="J1040" i="2"/>
  <c r="I1040" i="2"/>
  <c r="T1039" i="2"/>
  <c r="S1039" i="2"/>
  <c r="R1039" i="2"/>
  <c r="Q1039" i="2"/>
  <c r="P1039" i="2"/>
  <c r="O1039" i="2"/>
  <c r="N1039" i="2"/>
  <c r="M1039" i="2"/>
  <c r="L1039" i="2"/>
  <c r="K1039" i="2"/>
  <c r="J1039" i="2"/>
  <c r="I1039" i="2"/>
  <c r="T1038" i="2"/>
  <c r="S1038" i="2"/>
  <c r="R1038" i="2"/>
  <c r="Q1038" i="2"/>
  <c r="P1038" i="2"/>
  <c r="O1038" i="2"/>
  <c r="N1038" i="2"/>
  <c r="M1038" i="2"/>
  <c r="L1038" i="2"/>
  <c r="K1038" i="2"/>
  <c r="J1038" i="2"/>
  <c r="I1038" i="2"/>
  <c r="T1037" i="2"/>
  <c r="S1037" i="2"/>
  <c r="R1037" i="2"/>
  <c r="Q1037" i="2"/>
  <c r="P1037" i="2"/>
  <c r="O1037" i="2"/>
  <c r="N1037" i="2"/>
  <c r="M1037" i="2"/>
  <c r="L1037" i="2"/>
  <c r="K1037" i="2"/>
  <c r="J1037" i="2"/>
  <c r="I1037" i="2"/>
  <c r="T1036" i="2"/>
  <c r="S1036" i="2"/>
  <c r="R1036" i="2"/>
  <c r="Q1036" i="2"/>
  <c r="P1036" i="2"/>
  <c r="O1036" i="2"/>
  <c r="N1036" i="2"/>
  <c r="M1036" i="2"/>
  <c r="L1036" i="2"/>
  <c r="K1036" i="2"/>
  <c r="J1036" i="2"/>
  <c r="I1036" i="2"/>
  <c r="T1035" i="2"/>
  <c r="S1035" i="2"/>
  <c r="R1035" i="2"/>
  <c r="Q1035" i="2"/>
  <c r="P1035" i="2"/>
  <c r="O1035" i="2"/>
  <c r="N1035" i="2"/>
  <c r="M1035" i="2"/>
  <c r="L1035" i="2"/>
  <c r="K1035" i="2"/>
  <c r="J1035" i="2"/>
  <c r="I1035" i="2"/>
  <c r="T1034" i="2"/>
  <c r="S1034" i="2"/>
  <c r="R1034" i="2"/>
  <c r="Q1034" i="2"/>
  <c r="P1034" i="2"/>
  <c r="O1034" i="2"/>
  <c r="N1034" i="2"/>
  <c r="M1034" i="2"/>
  <c r="L1034" i="2"/>
  <c r="K1034" i="2"/>
  <c r="J1034" i="2"/>
  <c r="I1034" i="2"/>
  <c r="T1033" i="2"/>
  <c r="S1033" i="2"/>
  <c r="R1033" i="2"/>
  <c r="Q1033" i="2"/>
  <c r="P1033" i="2"/>
  <c r="O1033" i="2"/>
  <c r="N1033" i="2"/>
  <c r="M1033" i="2"/>
  <c r="L1033" i="2"/>
  <c r="K1033" i="2"/>
  <c r="J1033" i="2"/>
  <c r="I1033" i="2"/>
  <c r="T1032" i="2"/>
  <c r="S1032" i="2"/>
  <c r="R1032" i="2"/>
  <c r="Q1032" i="2"/>
  <c r="P1032" i="2"/>
  <c r="O1032" i="2"/>
  <c r="N1032" i="2"/>
  <c r="M1032" i="2"/>
  <c r="L1032" i="2"/>
  <c r="K1032" i="2"/>
  <c r="J1032" i="2"/>
  <c r="I1032" i="2"/>
  <c r="T1031" i="2"/>
  <c r="S1031" i="2"/>
  <c r="R1031" i="2"/>
  <c r="Q1031" i="2"/>
  <c r="P1031" i="2"/>
  <c r="O1031" i="2"/>
  <c r="N1031" i="2"/>
  <c r="M1031" i="2"/>
  <c r="L1031" i="2"/>
  <c r="K1031" i="2"/>
  <c r="J1031" i="2"/>
  <c r="I1031" i="2"/>
  <c r="T1030" i="2"/>
  <c r="S1030" i="2"/>
  <c r="R1030" i="2"/>
  <c r="Q1030" i="2"/>
  <c r="P1030" i="2"/>
  <c r="O1030" i="2"/>
  <c r="N1030" i="2"/>
  <c r="M1030" i="2"/>
  <c r="L1030" i="2"/>
  <c r="K1030" i="2"/>
  <c r="J1030" i="2"/>
  <c r="I1030" i="2"/>
  <c r="T1029" i="2"/>
  <c r="S1029" i="2"/>
  <c r="R1029" i="2"/>
  <c r="Q1029" i="2"/>
  <c r="P1029" i="2"/>
  <c r="O1029" i="2"/>
  <c r="N1029" i="2"/>
  <c r="M1029" i="2"/>
  <c r="L1029" i="2"/>
  <c r="K1029" i="2"/>
  <c r="J1029" i="2"/>
  <c r="I1029" i="2"/>
  <c r="T1028" i="2"/>
  <c r="S1028" i="2"/>
  <c r="R1028" i="2"/>
  <c r="Q1028" i="2"/>
  <c r="P1028" i="2"/>
  <c r="O1028" i="2"/>
  <c r="N1028" i="2"/>
  <c r="M1028" i="2"/>
  <c r="L1028" i="2"/>
  <c r="K1028" i="2"/>
  <c r="J1028" i="2"/>
  <c r="I1028" i="2"/>
  <c r="T1027" i="2"/>
  <c r="S1027" i="2"/>
  <c r="R1027" i="2"/>
  <c r="Q1027" i="2"/>
  <c r="P1027" i="2"/>
  <c r="O1027" i="2"/>
  <c r="N1027" i="2"/>
  <c r="M1027" i="2"/>
  <c r="L1027" i="2"/>
  <c r="K1027" i="2"/>
  <c r="J1027" i="2"/>
  <c r="I1027" i="2"/>
  <c r="T1026" i="2"/>
  <c r="S1026" i="2"/>
  <c r="R1026" i="2"/>
  <c r="Q1026" i="2"/>
  <c r="P1026" i="2"/>
  <c r="O1026" i="2"/>
  <c r="N1026" i="2"/>
  <c r="M1026" i="2"/>
  <c r="L1026" i="2"/>
  <c r="K1026" i="2"/>
  <c r="J1026" i="2"/>
  <c r="I1026" i="2"/>
  <c r="T1025" i="2"/>
  <c r="S1025" i="2"/>
  <c r="R1025" i="2"/>
  <c r="Q1025" i="2"/>
  <c r="P1025" i="2"/>
  <c r="O1025" i="2"/>
  <c r="N1025" i="2"/>
  <c r="M1025" i="2"/>
  <c r="L1025" i="2"/>
  <c r="K1025" i="2"/>
  <c r="J1025" i="2"/>
  <c r="I1025" i="2"/>
  <c r="T1024" i="2"/>
  <c r="S1024" i="2"/>
  <c r="R1024" i="2"/>
  <c r="Q1024" i="2"/>
  <c r="P1024" i="2"/>
  <c r="O1024" i="2"/>
  <c r="N1024" i="2"/>
  <c r="M1024" i="2"/>
  <c r="L1024" i="2"/>
  <c r="K1024" i="2"/>
  <c r="J1024" i="2"/>
  <c r="I1024" i="2"/>
  <c r="T1023" i="2"/>
  <c r="S1023" i="2"/>
  <c r="R1023" i="2"/>
  <c r="Q1023" i="2"/>
  <c r="P1023" i="2"/>
  <c r="O1023" i="2"/>
  <c r="N1023" i="2"/>
  <c r="M1023" i="2"/>
  <c r="L1023" i="2"/>
  <c r="K1023" i="2"/>
  <c r="J1023" i="2"/>
  <c r="I1023" i="2"/>
  <c r="T1022" i="2"/>
  <c r="S1022" i="2"/>
  <c r="R1022" i="2"/>
  <c r="Q1022" i="2"/>
  <c r="P1022" i="2"/>
  <c r="O1022" i="2"/>
  <c r="N1022" i="2"/>
  <c r="M1022" i="2"/>
  <c r="L1022" i="2"/>
  <c r="K1022" i="2"/>
  <c r="J1022" i="2"/>
  <c r="I1022" i="2"/>
  <c r="T1021" i="2"/>
  <c r="S1021" i="2"/>
  <c r="R1021" i="2"/>
  <c r="Q1021" i="2"/>
  <c r="P1021" i="2"/>
  <c r="O1021" i="2"/>
  <c r="N1021" i="2"/>
  <c r="M1021" i="2"/>
  <c r="L1021" i="2"/>
  <c r="K1021" i="2"/>
  <c r="J1021" i="2"/>
  <c r="I1021" i="2"/>
  <c r="T1020" i="2"/>
  <c r="S1020" i="2"/>
  <c r="R1020" i="2"/>
  <c r="Q1020" i="2"/>
  <c r="P1020" i="2"/>
  <c r="O1020" i="2"/>
  <c r="N1020" i="2"/>
  <c r="M1020" i="2"/>
  <c r="L1020" i="2"/>
  <c r="K1020" i="2"/>
  <c r="J1020" i="2"/>
  <c r="I1020" i="2"/>
  <c r="T1019" i="2"/>
  <c r="S1019" i="2"/>
  <c r="R1019" i="2"/>
  <c r="Q1019" i="2"/>
  <c r="P1019" i="2"/>
  <c r="O1019" i="2"/>
  <c r="N1019" i="2"/>
  <c r="M1019" i="2"/>
  <c r="L1019" i="2"/>
  <c r="K1019" i="2"/>
  <c r="J1019" i="2"/>
  <c r="I1019" i="2"/>
  <c r="T1018" i="2"/>
  <c r="S1018" i="2"/>
  <c r="R1018" i="2"/>
  <c r="Q1018" i="2"/>
  <c r="P1018" i="2"/>
  <c r="O1018" i="2"/>
  <c r="N1018" i="2"/>
  <c r="M1018" i="2"/>
  <c r="L1018" i="2"/>
  <c r="K1018" i="2"/>
  <c r="J1018" i="2"/>
  <c r="I1018" i="2"/>
  <c r="T1017" i="2"/>
  <c r="S1017" i="2"/>
  <c r="R1017" i="2"/>
  <c r="Q1017" i="2"/>
  <c r="P1017" i="2"/>
  <c r="O1017" i="2"/>
  <c r="N1017" i="2"/>
  <c r="M1017" i="2"/>
  <c r="L1017" i="2"/>
  <c r="K1017" i="2"/>
  <c r="J1017" i="2"/>
  <c r="I1017" i="2"/>
  <c r="T1016" i="2"/>
  <c r="S1016" i="2"/>
  <c r="R1016" i="2"/>
  <c r="Q1016" i="2"/>
  <c r="P1016" i="2"/>
  <c r="O1016" i="2"/>
  <c r="N1016" i="2"/>
  <c r="M1016" i="2"/>
  <c r="L1016" i="2"/>
  <c r="K1016" i="2"/>
  <c r="J1016" i="2"/>
  <c r="I1016" i="2"/>
  <c r="T1015" i="2"/>
  <c r="S1015" i="2"/>
  <c r="R1015" i="2"/>
  <c r="Q1015" i="2"/>
  <c r="P1015" i="2"/>
  <c r="O1015" i="2"/>
  <c r="N1015" i="2"/>
  <c r="M1015" i="2"/>
  <c r="L1015" i="2"/>
  <c r="K1015" i="2"/>
  <c r="J1015" i="2"/>
  <c r="I1015" i="2"/>
  <c r="T1014" i="2"/>
  <c r="S1014" i="2"/>
  <c r="R1014" i="2"/>
  <c r="Q1014" i="2"/>
  <c r="P1014" i="2"/>
  <c r="O1014" i="2"/>
  <c r="N1014" i="2"/>
  <c r="M1014" i="2"/>
  <c r="L1014" i="2"/>
  <c r="K1014" i="2"/>
  <c r="J1014" i="2"/>
  <c r="I1014" i="2"/>
  <c r="T1013" i="2"/>
  <c r="S1013" i="2"/>
  <c r="R1013" i="2"/>
  <c r="Q1013" i="2"/>
  <c r="P1013" i="2"/>
  <c r="O1013" i="2"/>
  <c r="N1013" i="2"/>
  <c r="M1013" i="2"/>
  <c r="L1013" i="2"/>
  <c r="K1013" i="2"/>
  <c r="J1013" i="2"/>
  <c r="I1013" i="2"/>
  <c r="T1012" i="2"/>
  <c r="S1012" i="2"/>
  <c r="R1012" i="2"/>
  <c r="Q1012" i="2"/>
  <c r="P1012" i="2"/>
  <c r="O1012" i="2"/>
  <c r="N1012" i="2"/>
  <c r="M1012" i="2"/>
  <c r="L1012" i="2"/>
  <c r="K1012" i="2"/>
  <c r="J1012" i="2"/>
  <c r="I1012" i="2"/>
  <c r="T1011" i="2"/>
  <c r="S1011" i="2"/>
  <c r="R1011" i="2"/>
  <c r="Q1011" i="2"/>
  <c r="P1011" i="2"/>
  <c r="O1011" i="2"/>
  <c r="N1011" i="2"/>
  <c r="M1011" i="2"/>
  <c r="L1011" i="2"/>
  <c r="K1011" i="2"/>
  <c r="J1011" i="2"/>
  <c r="I1011" i="2"/>
  <c r="T1010" i="2"/>
  <c r="S1010" i="2"/>
  <c r="R1010" i="2"/>
  <c r="Q1010" i="2"/>
  <c r="P1010" i="2"/>
  <c r="O1010" i="2"/>
  <c r="N1010" i="2"/>
  <c r="M1010" i="2"/>
  <c r="L1010" i="2"/>
  <c r="K1010" i="2"/>
  <c r="J1010" i="2"/>
  <c r="I1010" i="2"/>
  <c r="T1009" i="2"/>
  <c r="S1009" i="2"/>
  <c r="R1009" i="2"/>
  <c r="Q1009" i="2"/>
  <c r="P1009" i="2"/>
  <c r="O1009" i="2"/>
  <c r="N1009" i="2"/>
  <c r="M1009" i="2"/>
  <c r="L1009" i="2"/>
  <c r="K1009" i="2"/>
  <c r="J1009" i="2"/>
  <c r="I1009" i="2"/>
  <c r="T1008" i="2"/>
  <c r="S1008" i="2"/>
  <c r="R1008" i="2"/>
  <c r="Q1008" i="2"/>
  <c r="P1008" i="2"/>
  <c r="O1008" i="2"/>
  <c r="N1008" i="2"/>
  <c r="M1008" i="2"/>
  <c r="L1008" i="2"/>
  <c r="K1008" i="2"/>
  <c r="J1008" i="2"/>
  <c r="I1008" i="2"/>
  <c r="T1007" i="2"/>
  <c r="S1007" i="2"/>
  <c r="R1007" i="2"/>
  <c r="Q1007" i="2"/>
  <c r="P1007" i="2"/>
  <c r="O1007" i="2"/>
  <c r="N1007" i="2"/>
  <c r="M1007" i="2"/>
  <c r="L1007" i="2"/>
  <c r="K1007" i="2"/>
  <c r="J1007" i="2"/>
  <c r="I1007" i="2"/>
  <c r="T1006" i="2"/>
  <c r="S1006" i="2"/>
  <c r="R1006" i="2"/>
  <c r="Q1006" i="2"/>
  <c r="P1006" i="2"/>
  <c r="O1006" i="2"/>
  <c r="N1006" i="2"/>
  <c r="M1006" i="2"/>
  <c r="L1006" i="2"/>
  <c r="K1006" i="2"/>
  <c r="J1006" i="2"/>
  <c r="I1006" i="2"/>
  <c r="T1005" i="2"/>
  <c r="S1005" i="2"/>
  <c r="R1005" i="2"/>
  <c r="Q1005" i="2"/>
  <c r="P1005" i="2"/>
  <c r="O1005" i="2"/>
  <c r="N1005" i="2"/>
  <c r="M1005" i="2"/>
  <c r="L1005" i="2"/>
  <c r="K1005" i="2"/>
  <c r="J1005" i="2"/>
  <c r="I1005" i="2"/>
  <c r="T1004" i="2"/>
  <c r="S1004" i="2"/>
  <c r="R1004" i="2"/>
  <c r="Q1004" i="2"/>
  <c r="P1004" i="2"/>
  <c r="O1004" i="2"/>
  <c r="N1004" i="2"/>
  <c r="M1004" i="2"/>
  <c r="L1004" i="2"/>
  <c r="K1004" i="2"/>
  <c r="J1004" i="2"/>
  <c r="I1004" i="2"/>
  <c r="T1003" i="2"/>
  <c r="S1003" i="2"/>
  <c r="R1003" i="2"/>
  <c r="Q1003" i="2"/>
  <c r="P1003" i="2"/>
  <c r="O1003" i="2"/>
  <c r="N1003" i="2"/>
  <c r="M1003" i="2"/>
  <c r="L1003" i="2"/>
  <c r="K1003" i="2"/>
  <c r="J1003" i="2"/>
  <c r="I1003" i="2"/>
  <c r="T1002" i="2"/>
  <c r="S1002" i="2"/>
  <c r="R1002" i="2"/>
  <c r="Q1002" i="2"/>
  <c r="P1002" i="2"/>
  <c r="O1002" i="2"/>
  <c r="N1002" i="2"/>
  <c r="M1002" i="2"/>
  <c r="L1002" i="2"/>
  <c r="K1002" i="2"/>
  <c r="J1002" i="2"/>
  <c r="I1002" i="2"/>
  <c r="T1001" i="2"/>
  <c r="S1001" i="2"/>
  <c r="R1001" i="2"/>
  <c r="Q1001" i="2"/>
  <c r="P1001" i="2"/>
  <c r="O1001" i="2"/>
  <c r="N1001" i="2"/>
  <c r="M1001" i="2"/>
  <c r="L1001" i="2"/>
  <c r="K1001" i="2"/>
  <c r="J1001" i="2"/>
  <c r="I1001" i="2"/>
  <c r="T1000" i="2"/>
  <c r="S1000" i="2"/>
  <c r="R1000" i="2"/>
  <c r="Q1000" i="2"/>
  <c r="P1000" i="2"/>
  <c r="O1000" i="2"/>
  <c r="N1000" i="2"/>
  <c r="M1000" i="2"/>
  <c r="L1000" i="2"/>
  <c r="K1000" i="2"/>
  <c r="J1000" i="2"/>
  <c r="I1000" i="2"/>
  <c r="T999" i="2"/>
  <c r="S999" i="2"/>
  <c r="R999" i="2"/>
  <c r="Q999" i="2"/>
  <c r="P999" i="2"/>
  <c r="O999" i="2"/>
  <c r="N999" i="2"/>
  <c r="M999" i="2"/>
  <c r="L999" i="2"/>
  <c r="K999" i="2"/>
  <c r="J999" i="2"/>
  <c r="I999" i="2"/>
  <c r="T998" i="2"/>
  <c r="S998" i="2"/>
  <c r="R998" i="2"/>
  <c r="Q998" i="2"/>
  <c r="P998" i="2"/>
  <c r="O998" i="2"/>
  <c r="N998" i="2"/>
  <c r="M998" i="2"/>
  <c r="L998" i="2"/>
  <c r="K998" i="2"/>
  <c r="J998" i="2"/>
  <c r="I998" i="2"/>
  <c r="T997" i="2"/>
  <c r="S997" i="2"/>
  <c r="R997" i="2"/>
  <c r="Q997" i="2"/>
  <c r="P997" i="2"/>
  <c r="O997" i="2"/>
  <c r="N997" i="2"/>
  <c r="M997" i="2"/>
  <c r="L997" i="2"/>
  <c r="K997" i="2"/>
  <c r="J997" i="2"/>
  <c r="I997" i="2"/>
  <c r="T996" i="2"/>
  <c r="S996" i="2"/>
  <c r="R996" i="2"/>
  <c r="Q996" i="2"/>
  <c r="P996" i="2"/>
  <c r="O996" i="2"/>
  <c r="N996" i="2"/>
  <c r="M996" i="2"/>
  <c r="L996" i="2"/>
  <c r="K996" i="2"/>
  <c r="J996" i="2"/>
  <c r="I996" i="2"/>
  <c r="T995" i="2"/>
  <c r="S995" i="2"/>
  <c r="R995" i="2"/>
  <c r="Q995" i="2"/>
  <c r="P995" i="2"/>
  <c r="O995" i="2"/>
  <c r="N995" i="2"/>
  <c r="M995" i="2"/>
  <c r="L995" i="2"/>
  <c r="K995" i="2"/>
  <c r="J995" i="2"/>
  <c r="I995" i="2"/>
  <c r="T994" i="2"/>
  <c r="S994" i="2"/>
  <c r="R994" i="2"/>
  <c r="Q994" i="2"/>
  <c r="P994" i="2"/>
  <c r="O994" i="2"/>
  <c r="N994" i="2"/>
  <c r="M994" i="2"/>
  <c r="L994" i="2"/>
  <c r="K994" i="2"/>
  <c r="J994" i="2"/>
  <c r="I994" i="2"/>
  <c r="T993" i="2"/>
  <c r="S993" i="2"/>
  <c r="R993" i="2"/>
  <c r="Q993" i="2"/>
  <c r="P993" i="2"/>
  <c r="O993" i="2"/>
  <c r="N993" i="2"/>
  <c r="M993" i="2"/>
  <c r="L993" i="2"/>
  <c r="K993" i="2"/>
  <c r="J993" i="2"/>
  <c r="I993" i="2"/>
  <c r="T992" i="2"/>
  <c r="S992" i="2"/>
  <c r="R992" i="2"/>
  <c r="Q992" i="2"/>
  <c r="P992" i="2"/>
  <c r="O992" i="2"/>
  <c r="N992" i="2"/>
  <c r="M992" i="2"/>
  <c r="L992" i="2"/>
  <c r="K992" i="2"/>
  <c r="J992" i="2"/>
  <c r="I992" i="2"/>
  <c r="T991" i="2"/>
  <c r="S991" i="2"/>
  <c r="R991" i="2"/>
  <c r="Q991" i="2"/>
  <c r="P991" i="2"/>
  <c r="O991" i="2"/>
  <c r="N991" i="2"/>
  <c r="M991" i="2"/>
  <c r="L991" i="2"/>
  <c r="K991" i="2"/>
  <c r="J991" i="2"/>
  <c r="I991" i="2"/>
  <c r="T990" i="2"/>
  <c r="S990" i="2"/>
  <c r="R990" i="2"/>
  <c r="Q990" i="2"/>
  <c r="P990" i="2"/>
  <c r="O990" i="2"/>
  <c r="N990" i="2"/>
  <c r="M990" i="2"/>
  <c r="L990" i="2"/>
  <c r="K990" i="2"/>
  <c r="J990" i="2"/>
  <c r="I990" i="2"/>
  <c r="T989" i="2"/>
  <c r="S989" i="2"/>
  <c r="R989" i="2"/>
  <c r="Q989" i="2"/>
  <c r="P989" i="2"/>
  <c r="O989" i="2"/>
  <c r="N989" i="2"/>
  <c r="M989" i="2"/>
  <c r="L989" i="2"/>
  <c r="K989" i="2"/>
  <c r="J989" i="2"/>
  <c r="I989" i="2"/>
  <c r="T988" i="2"/>
  <c r="S988" i="2"/>
  <c r="R988" i="2"/>
  <c r="Q988" i="2"/>
  <c r="P988" i="2"/>
  <c r="O988" i="2"/>
  <c r="N988" i="2"/>
  <c r="M988" i="2"/>
  <c r="L988" i="2"/>
  <c r="K988" i="2"/>
  <c r="J988" i="2"/>
  <c r="I988" i="2"/>
  <c r="T987" i="2"/>
  <c r="S987" i="2"/>
  <c r="R987" i="2"/>
  <c r="Q987" i="2"/>
  <c r="P987" i="2"/>
  <c r="O987" i="2"/>
  <c r="N987" i="2"/>
  <c r="M987" i="2"/>
  <c r="L987" i="2"/>
  <c r="K987" i="2"/>
  <c r="J987" i="2"/>
  <c r="I987" i="2"/>
  <c r="T986" i="2"/>
  <c r="S986" i="2"/>
  <c r="R986" i="2"/>
  <c r="Q986" i="2"/>
  <c r="P986" i="2"/>
  <c r="O986" i="2"/>
  <c r="N986" i="2"/>
  <c r="M986" i="2"/>
  <c r="L986" i="2"/>
  <c r="K986" i="2"/>
  <c r="J986" i="2"/>
  <c r="I986" i="2"/>
  <c r="T985" i="2"/>
  <c r="S985" i="2"/>
  <c r="R985" i="2"/>
  <c r="Q985" i="2"/>
  <c r="P985" i="2"/>
  <c r="O985" i="2"/>
  <c r="N985" i="2"/>
  <c r="M985" i="2"/>
  <c r="L985" i="2"/>
  <c r="K985" i="2"/>
  <c r="J985" i="2"/>
  <c r="I985" i="2"/>
  <c r="T984" i="2"/>
  <c r="S984" i="2"/>
  <c r="R984" i="2"/>
  <c r="Q984" i="2"/>
  <c r="P984" i="2"/>
  <c r="O984" i="2"/>
  <c r="N984" i="2"/>
  <c r="M984" i="2"/>
  <c r="L984" i="2"/>
  <c r="K984" i="2"/>
  <c r="J984" i="2"/>
  <c r="I984" i="2"/>
  <c r="T983" i="2"/>
  <c r="S983" i="2"/>
  <c r="R983" i="2"/>
  <c r="Q983" i="2"/>
  <c r="P983" i="2"/>
  <c r="O983" i="2"/>
  <c r="N983" i="2"/>
  <c r="M983" i="2"/>
  <c r="L983" i="2"/>
  <c r="K983" i="2"/>
  <c r="J983" i="2"/>
  <c r="I983" i="2"/>
  <c r="T982" i="2"/>
  <c r="S982" i="2"/>
  <c r="R982" i="2"/>
  <c r="Q982" i="2"/>
  <c r="P982" i="2"/>
  <c r="O982" i="2"/>
  <c r="N982" i="2"/>
  <c r="M982" i="2"/>
  <c r="L982" i="2"/>
  <c r="K982" i="2"/>
  <c r="J982" i="2"/>
  <c r="I982" i="2"/>
  <c r="T981" i="2"/>
  <c r="S981" i="2"/>
  <c r="R981" i="2"/>
  <c r="Q981" i="2"/>
  <c r="P981" i="2"/>
  <c r="O981" i="2"/>
  <c r="N981" i="2"/>
  <c r="M981" i="2"/>
  <c r="L981" i="2"/>
  <c r="K981" i="2"/>
  <c r="J981" i="2"/>
  <c r="I981" i="2"/>
  <c r="T980" i="2"/>
  <c r="S980" i="2"/>
  <c r="R980" i="2"/>
  <c r="Q980" i="2"/>
  <c r="P980" i="2"/>
  <c r="O980" i="2"/>
  <c r="N980" i="2"/>
  <c r="M980" i="2"/>
  <c r="L980" i="2"/>
  <c r="K980" i="2"/>
  <c r="J980" i="2"/>
  <c r="I980" i="2"/>
  <c r="T979" i="2"/>
  <c r="S979" i="2"/>
  <c r="R979" i="2"/>
  <c r="Q979" i="2"/>
  <c r="P979" i="2"/>
  <c r="O979" i="2"/>
  <c r="N979" i="2"/>
  <c r="M979" i="2"/>
  <c r="L979" i="2"/>
  <c r="K979" i="2"/>
  <c r="J979" i="2"/>
  <c r="I979" i="2"/>
  <c r="T978" i="2"/>
  <c r="S978" i="2"/>
  <c r="R978" i="2"/>
  <c r="Q978" i="2"/>
  <c r="P978" i="2"/>
  <c r="O978" i="2"/>
  <c r="N978" i="2"/>
  <c r="M978" i="2"/>
  <c r="L978" i="2"/>
  <c r="K978" i="2"/>
  <c r="J978" i="2"/>
  <c r="I978" i="2"/>
  <c r="T977" i="2"/>
  <c r="S977" i="2"/>
  <c r="R977" i="2"/>
  <c r="Q977" i="2"/>
  <c r="P977" i="2"/>
  <c r="O977" i="2"/>
  <c r="N977" i="2"/>
  <c r="M977" i="2"/>
  <c r="L977" i="2"/>
  <c r="K977" i="2"/>
  <c r="J977" i="2"/>
  <c r="I977" i="2"/>
  <c r="T976" i="2"/>
  <c r="S976" i="2"/>
  <c r="R976" i="2"/>
  <c r="Q976" i="2"/>
  <c r="P976" i="2"/>
  <c r="O976" i="2"/>
  <c r="N976" i="2"/>
  <c r="M976" i="2"/>
  <c r="L976" i="2"/>
  <c r="K976" i="2"/>
  <c r="J976" i="2"/>
  <c r="I976" i="2"/>
  <c r="T975" i="2"/>
  <c r="S975" i="2"/>
  <c r="R975" i="2"/>
  <c r="Q975" i="2"/>
  <c r="P975" i="2"/>
  <c r="O975" i="2"/>
  <c r="N975" i="2"/>
  <c r="M975" i="2"/>
  <c r="L975" i="2"/>
  <c r="K975" i="2"/>
  <c r="J975" i="2"/>
  <c r="I975" i="2"/>
  <c r="T974" i="2"/>
  <c r="S974" i="2"/>
  <c r="R974" i="2"/>
  <c r="Q974" i="2"/>
  <c r="P974" i="2"/>
  <c r="O974" i="2"/>
  <c r="N974" i="2"/>
  <c r="M974" i="2"/>
  <c r="L974" i="2"/>
  <c r="K974" i="2"/>
  <c r="J974" i="2"/>
  <c r="I974" i="2"/>
  <c r="T973" i="2"/>
  <c r="S973" i="2"/>
  <c r="R973" i="2"/>
  <c r="Q973" i="2"/>
  <c r="P973" i="2"/>
  <c r="O973" i="2"/>
  <c r="N973" i="2"/>
  <c r="M973" i="2"/>
  <c r="L973" i="2"/>
  <c r="K973" i="2"/>
  <c r="J973" i="2"/>
  <c r="I973" i="2"/>
  <c r="T972" i="2"/>
  <c r="S972" i="2"/>
  <c r="R972" i="2"/>
  <c r="Q972" i="2"/>
  <c r="P972" i="2"/>
  <c r="O972" i="2"/>
  <c r="N972" i="2"/>
  <c r="M972" i="2"/>
  <c r="L972" i="2"/>
  <c r="K972" i="2"/>
  <c r="J972" i="2"/>
  <c r="I972" i="2"/>
  <c r="T971" i="2"/>
  <c r="S971" i="2"/>
  <c r="R971" i="2"/>
  <c r="Q971" i="2"/>
  <c r="P971" i="2"/>
  <c r="O971" i="2"/>
  <c r="N971" i="2"/>
  <c r="M971" i="2"/>
  <c r="L971" i="2"/>
  <c r="K971" i="2"/>
  <c r="J971" i="2"/>
  <c r="I971" i="2"/>
  <c r="T970" i="2"/>
  <c r="S970" i="2"/>
  <c r="R970" i="2"/>
  <c r="Q970" i="2"/>
  <c r="P970" i="2"/>
  <c r="O970" i="2"/>
  <c r="N970" i="2"/>
  <c r="M970" i="2"/>
  <c r="L970" i="2"/>
  <c r="K970" i="2"/>
  <c r="J970" i="2"/>
  <c r="I970" i="2"/>
  <c r="T969" i="2"/>
  <c r="S969" i="2"/>
  <c r="R969" i="2"/>
  <c r="Q969" i="2"/>
  <c r="P969" i="2"/>
  <c r="O969" i="2"/>
  <c r="N969" i="2"/>
  <c r="M969" i="2"/>
  <c r="L969" i="2"/>
  <c r="K969" i="2"/>
  <c r="J969" i="2"/>
  <c r="I969" i="2"/>
  <c r="T968" i="2"/>
  <c r="S968" i="2"/>
  <c r="R968" i="2"/>
  <c r="Q968" i="2"/>
  <c r="P968" i="2"/>
  <c r="O968" i="2"/>
  <c r="N968" i="2"/>
  <c r="M968" i="2"/>
  <c r="L968" i="2"/>
  <c r="K968" i="2"/>
  <c r="J968" i="2"/>
  <c r="I968" i="2"/>
  <c r="T967" i="2"/>
  <c r="S967" i="2"/>
  <c r="R967" i="2"/>
  <c r="Q967" i="2"/>
  <c r="P967" i="2"/>
  <c r="O967" i="2"/>
  <c r="N967" i="2"/>
  <c r="M967" i="2"/>
  <c r="L967" i="2"/>
  <c r="K967" i="2"/>
  <c r="J967" i="2"/>
  <c r="I967" i="2"/>
  <c r="T966" i="2"/>
  <c r="S966" i="2"/>
  <c r="R966" i="2"/>
  <c r="Q966" i="2"/>
  <c r="P966" i="2"/>
  <c r="O966" i="2"/>
  <c r="N966" i="2"/>
  <c r="M966" i="2"/>
  <c r="L966" i="2"/>
  <c r="K966" i="2"/>
  <c r="J966" i="2"/>
  <c r="I966" i="2"/>
  <c r="T965" i="2"/>
  <c r="S965" i="2"/>
  <c r="R965" i="2"/>
  <c r="Q965" i="2"/>
  <c r="P965" i="2"/>
  <c r="O965" i="2"/>
  <c r="N965" i="2"/>
  <c r="M965" i="2"/>
  <c r="L965" i="2"/>
  <c r="K965" i="2"/>
  <c r="J965" i="2"/>
  <c r="I965" i="2"/>
  <c r="T964" i="2"/>
  <c r="S964" i="2"/>
  <c r="R964" i="2"/>
  <c r="Q964" i="2"/>
  <c r="P964" i="2"/>
  <c r="O964" i="2"/>
  <c r="N964" i="2"/>
  <c r="M964" i="2"/>
  <c r="L964" i="2"/>
  <c r="K964" i="2"/>
  <c r="J964" i="2"/>
  <c r="I964" i="2"/>
  <c r="T963" i="2"/>
  <c r="S963" i="2"/>
  <c r="R963" i="2"/>
  <c r="Q963" i="2"/>
  <c r="P963" i="2"/>
  <c r="O963" i="2"/>
  <c r="N963" i="2"/>
  <c r="M963" i="2"/>
  <c r="L963" i="2"/>
  <c r="K963" i="2"/>
  <c r="J963" i="2"/>
  <c r="I963" i="2"/>
  <c r="T962" i="2"/>
  <c r="S962" i="2"/>
  <c r="R962" i="2"/>
  <c r="Q962" i="2"/>
  <c r="P962" i="2"/>
  <c r="O962" i="2"/>
  <c r="N962" i="2"/>
  <c r="M962" i="2"/>
  <c r="L962" i="2"/>
  <c r="K962" i="2"/>
  <c r="J962" i="2"/>
  <c r="I962" i="2"/>
  <c r="T961" i="2"/>
  <c r="S961" i="2"/>
  <c r="R961" i="2"/>
  <c r="Q961" i="2"/>
  <c r="P961" i="2"/>
  <c r="O961" i="2"/>
  <c r="N961" i="2"/>
  <c r="M961" i="2"/>
  <c r="L961" i="2"/>
  <c r="K961" i="2"/>
  <c r="J961" i="2"/>
  <c r="I961" i="2"/>
  <c r="T960" i="2"/>
  <c r="S960" i="2"/>
  <c r="R960" i="2"/>
  <c r="Q960" i="2"/>
  <c r="P960" i="2"/>
  <c r="O960" i="2"/>
  <c r="N960" i="2"/>
  <c r="M960" i="2"/>
  <c r="L960" i="2"/>
  <c r="K960" i="2"/>
  <c r="J960" i="2"/>
  <c r="I960" i="2"/>
  <c r="T959" i="2"/>
  <c r="S959" i="2"/>
  <c r="R959" i="2"/>
  <c r="Q959" i="2"/>
  <c r="P959" i="2"/>
  <c r="O959" i="2"/>
  <c r="N959" i="2"/>
  <c r="M959" i="2"/>
  <c r="L959" i="2"/>
  <c r="K959" i="2"/>
  <c r="J959" i="2"/>
  <c r="I959" i="2"/>
  <c r="T958" i="2"/>
  <c r="S958" i="2"/>
  <c r="R958" i="2"/>
  <c r="Q958" i="2"/>
  <c r="P958" i="2"/>
  <c r="O958" i="2"/>
  <c r="N958" i="2"/>
  <c r="M958" i="2"/>
  <c r="L958" i="2"/>
  <c r="K958" i="2"/>
  <c r="J958" i="2"/>
  <c r="I958" i="2"/>
  <c r="T957" i="2"/>
  <c r="S957" i="2"/>
  <c r="R957" i="2"/>
  <c r="Q957" i="2"/>
  <c r="P957" i="2"/>
  <c r="O957" i="2"/>
  <c r="N957" i="2"/>
  <c r="M957" i="2"/>
  <c r="L957" i="2"/>
  <c r="K957" i="2"/>
  <c r="J957" i="2"/>
  <c r="I957" i="2"/>
  <c r="T956" i="2"/>
  <c r="S956" i="2"/>
  <c r="R956" i="2"/>
  <c r="Q956" i="2"/>
  <c r="P956" i="2"/>
  <c r="O956" i="2"/>
  <c r="N956" i="2"/>
  <c r="M956" i="2"/>
  <c r="L956" i="2"/>
  <c r="K956" i="2"/>
  <c r="J956" i="2"/>
  <c r="I956" i="2"/>
  <c r="T955" i="2"/>
  <c r="S955" i="2"/>
  <c r="R955" i="2"/>
  <c r="Q955" i="2"/>
  <c r="P955" i="2"/>
  <c r="O955" i="2"/>
  <c r="N955" i="2"/>
  <c r="M955" i="2"/>
  <c r="L955" i="2"/>
  <c r="K955" i="2"/>
  <c r="J955" i="2"/>
  <c r="I955" i="2"/>
  <c r="T954" i="2"/>
  <c r="S954" i="2"/>
  <c r="R954" i="2"/>
  <c r="Q954" i="2"/>
  <c r="P954" i="2"/>
  <c r="O954" i="2"/>
  <c r="N954" i="2"/>
  <c r="M954" i="2"/>
  <c r="L954" i="2"/>
  <c r="K954" i="2"/>
  <c r="J954" i="2"/>
  <c r="I954" i="2"/>
  <c r="T953" i="2"/>
  <c r="S953" i="2"/>
  <c r="R953" i="2"/>
  <c r="Q953" i="2"/>
  <c r="P953" i="2"/>
  <c r="O953" i="2"/>
  <c r="N953" i="2"/>
  <c r="M953" i="2"/>
  <c r="L953" i="2"/>
  <c r="K953" i="2"/>
  <c r="J953" i="2"/>
  <c r="I953" i="2"/>
  <c r="T952" i="2"/>
  <c r="S952" i="2"/>
  <c r="R952" i="2"/>
  <c r="Q952" i="2"/>
  <c r="P952" i="2"/>
  <c r="O952" i="2"/>
  <c r="N952" i="2"/>
  <c r="M952" i="2"/>
  <c r="L952" i="2"/>
  <c r="K952" i="2"/>
  <c r="J952" i="2"/>
  <c r="I952" i="2"/>
  <c r="T951" i="2"/>
  <c r="S951" i="2"/>
  <c r="R951" i="2"/>
  <c r="Q951" i="2"/>
  <c r="P951" i="2"/>
  <c r="O951" i="2"/>
  <c r="N951" i="2"/>
  <c r="M951" i="2"/>
  <c r="L951" i="2"/>
  <c r="K951" i="2"/>
  <c r="J951" i="2"/>
  <c r="I951" i="2"/>
  <c r="T950" i="2"/>
  <c r="S950" i="2"/>
  <c r="R950" i="2"/>
  <c r="Q950" i="2"/>
  <c r="P950" i="2"/>
  <c r="O950" i="2"/>
  <c r="N950" i="2"/>
  <c r="M950" i="2"/>
  <c r="L950" i="2"/>
  <c r="K950" i="2"/>
  <c r="J950" i="2"/>
  <c r="I950" i="2"/>
  <c r="T949" i="2"/>
  <c r="S949" i="2"/>
  <c r="R949" i="2"/>
  <c r="Q949" i="2"/>
  <c r="P949" i="2"/>
  <c r="O949" i="2"/>
  <c r="N949" i="2"/>
  <c r="M949" i="2"/>
  <c r="L949" i="2"/>
  <c r="K949" i="2"/>
  <c r="J949" i="2"/>
  <c r="I949" i="2"/>
  <c r="T948" i="2"/>
  <c r="S948" i="2"/>
  <c r="R948" i="2"/>
  <c r="Q948" i="2"/>
  <c r="P948" i="2"/>
  <c r="O948" i="2"/>
  <c r="N948" i="2"/>
  <c r="M948" i="2"/>
  <c r="L948" i="2"/>
  <c r="K948" i="2"/>
  <c r="J948" i="2"/>
  <c r="I948" i="2"/>
  <c r="T947" i="2"/>
  <c r="S947" i="2"/>
  <c r="R947" i="2"/>
  <c r="Q947" i="2"/>
  <c r="P947" i="2"/>
  <c r="O947" i="2"/>
  <c r="N947" i="2"/>
  <c r="M947" i="2"/>
  <c r="L947" i="2"/>
  <c r="K947" i="2"/>
  <c r="J947" i="2"/>
  <c r="I947" i="2"/>
  <c r="T946" i="2"/>
  <c r="S946" i="2"/>
  <c r="R946" i="2"/>
  <c r="Q946" i="2"/>
  <c r="P946" i="2"/>
  <c r="O946" i="2"/>
  <c r="N946" i="2"/>
  <c r="M946" i="2"/>
  <c r="L946" i="2"/>
  <c r="K946" i="2"/>
  <c r="J946" i="2"/>
  <c r="I946" i="2"/>
  <c r="T945" i="2"/>
  <c r="S945" i="2"/>
  <c r="R945" i="2"/>
  <c r="Q945" i="2"/>
  <c r="P945" i="2"/>
  <c r="O945" i="2"/>
  <c r="N945" i="2"/>
  <c r="M945" i="2"/>
  <c r="L945" i="2"/>
  <c r="K945" i="2"/>
  <c r="J945" i="2"/>
  <c r="I945" i="2"/>
  <c r="T944" i="2"/>
  <c r="S944" i="2"/>
  <c r="R944" i="2"/>
  <c r="Q944" i="2"/>
  <c r="P944" i="2"/>
  <c r="O944" i="2"/>
  <c r="N944" i="2"/>
  <c r="M944" i="2"/>
  <c r="L944" i="2"/>
  <c r="K944" i="2"/>
  <c r="J944" i="2"/>
  <c r="I944" i="2"/>
  <c r="T943" i="2"/>
  <c r="S943" i="2"/>
  <c r="R943" i="2"/>
  <c r="Q943" i="2"/>
  <c r="P943" i="2"/>
  <c r="O943" i="2"/>
  <c r="N943" i="2"/>
  <c r="M943" i="2"/>
  <c r="L943" i="2"/>
  <c r="K943" i="2"/>
  <c r="J943" i="2"/>
  <c r="I943" i="2"/>
  <c r="T942" i="2"/>
  <c r="S942" i="2"/>
  <c r="R942" i="2"/>
  <c r="Q942" i="2"/>
  <c r="P942" i="2"/>
  <c r="O942" i="2"/>
  <c r="N942" i="2"/>
  <c r="M942" i="2"/>
  <c r="L942" i="2"/>
  <c r="K942" i="2"/>
  <c r="J942" i="2"/>
  <c r="I942" i="2"/>
  <c r="T941" i="2"/>
  <c r="S941" i="2"/>
  <c r="R941" i="2"/>
  <c r="Q941" i="2"/>
  <c r="P941" i="2"/>
  <c r="O941" i="2"/>
  <c r="N941" i="2"/>
  <c r="M941" i="2"/>
  <c r="L941" i="2"/>
  <c r="K941" i="2"/>
  <c r="J941" i="2"/>
  <c r="I941" i="2"/>
  <c r="T940" i="2"/>
  <c r="S940" i="2"/>
  <c r="R940" i="2"/>
  <c r="Q940" i="2"/>
  <c r="P940" i="2"/>
  <c r="O940" i="2"/>
  <c r="N940" i="2"/>
  <c r="M940" i="2"/>
  <c r="L940" i="2"/>
  <c r="K940" i="2"/>
  <c r="J940" i="2"/>
  <c r="I940" i="2"/>
  <c r="T939" i="2"/>
  <c r="S939" i="2"/>
  <c r="R939" i="2"/>
  <c r="Q939" i="2"/>
  <c r="P939" i="2"/>
  <c r="O939" i="2"/>
  <c r="N939" i="2"/>
  <c r="M939" i="2"/>
  <c r="L939" i="2"/>
  <c r="K939" i="2"/>
  <c r="J939" i="2"/>
  <c r="I939" i="2"/>
  <c r="T938" i="2"/>
  <c r="S938" i="2"/>
  <c r="R938" i="2"/>
  <c r="Q938" i="2"/>
  <c r="P938" i="2"/>
  <c r="O938" i="2"/>
  <c r="N938" i="2"/>
  <c r="M938" i="2"/>
  <c r="L938" i="2"/>
  <c r="K938" i="2"/>
  <c r="J938" i="2"/>
  <c r="I938" i="2"/>
  <c r="T937" i="2"/>
  <c r="S937" i="2"/>
  <c r="R937" i="2"/>
  <c r="Q937" i="2"/>
  <c r="P937" i="2"/>
  <c r="O937" i="2"/>
  <c r="N937" i="2"/>
  <c r="M937" i="2"/>
  <c r="L937" i="2"/>
  <c r="K937" i="2"/>
  <c r="J937" i="2"/>
  <c r="I937" i="2"/>
  <c r="T936" i="2"/>
  <c r="S936" i="2"/>
  <c r="R936" i="2"/>
  <c r="Q936" i="2"/>
  <c r="P936" i="2"/>
  <c r="O936" i="2"/>
  <c r="N936" i="2"/>
  <c r="M936" i="2"/>
  <c r="L936" i="2"/>
  <c r="K936" i="2"/>
  <c r="J936" i="2"/>
  <c r="I936" i="2"/>
  <c r="T935" i="2"/>
  <c r="S935" i="2"/>
  <c r="R935" i="2"/>
  <c r="Q935" i="2"/>
  <c r="P935" i="2"/>
  <c r="O935" i="2"/>
  <c r="N935" i="2"/>
  <c r="M935" i="2"/>
  <c r="L935" i="2"/>
  <c r="K935" i="2"/>
  <c r="J935" i="2"/>
  <c r="I935" i="2"/>
  <c r="T934" i="2"/>
  <c r="S934" i="2"/>
  <c r="R934" i="2"/>
  <c r="Q934" i="2"/>
  <c r="P934" i="2"/>
  <c r="O934" i="2"/>
  <c r="N934" i="2"/>
  <c r="M934" i="2"/>
  <c r="L934" i="2"/>
  <c r="K934" i="2"/>
  <c r="J934" i="2"/>
  <c r="I934" i="2"/>
  <c r="T933" i="2"/>
  <c r="S933" i="2"/>
  <c r="R933" i="2"/>
  <c r="Q933" i="2"/>
  <c r="P933" i="2"/>
  <c r="O933" i="2"/>
  <c r="N933" i="2"/>
  <c r="M933" i="2"/>
  <c r="L933" i="2"/>
  <c r="K933" i="2"/>
  <c r="J933" i="2"/>
  <c r="I933" i="2"/>
  <c r="T932" i="2"/>
  <c r="S932" i="2"/>
  <c r="R932" i="2"/>
  <c r="Q932" i="2"/>
  <c r="P932" i="2"/>
  <c r="O932" i="2"/>
  <c r="N932" i="2"/>
  <c r="M932" i="2"/>
  <c r="L932" i="2"/>
  <c r="K932" i="2"/>
  <c r="J932" i="2"/>
  <c r="I932" i="2"/>
  <c r="T931" i="2"/>
  <c r="S931" i="2"/>
  <c r="R931" i="2"/>
  <c r="Q931" i="2"/>
  <c r="P931" i="2"/>
  <c r="O931" i="2"/>
  <c r="N931" i="2"/>
  <c r="M931" i="2"/>
  <c r="L931" i="2"/>
  <c r="K931" i="2"/>
  <c r="J931" i="2"/>
  <c r="I931" i="2"/>
  <c r="T930" i="2"/>
  <c r="S930" i="2"/>
  <c r="R930" i="2"/>
  <c r="Q930" i="2"/>
  <c r="P930" i="2"/>
  <c r="O930" i="2"/>
  <c r="N930" i="2"/>
  <c r="M930" i="2"/>
  <c r="L930" i="2"/>
  <c r="K930" i="2"/>
  <c r="J930" i="2"/>
  <c r="I930" i="2"/>
  <c r="T929" i="2"/>
  <c r="S929" i="2"/>
  <c r="R929" i="2"/>
  <c r="Q929" i="2"/>
  <c r="P929" i="2"/>
  <c r="O929" i="2"/>
  <c r="N929" i="2"/>
  <c r="M929" i="2"/>
  <c r="L929" i="2"/>
  <c r="K929" i="2"/>
  <c r="J929" i="2"/>
  <c r="I929" i="2"/>
  <c r="T928" i="2"/>
  <c r="S928" i="2"/>
  <c r="R928" i="2"/>
  <c r="Q928" i="2"/>
  <c r="P928" i="2"/>
  <c r="O928" i="2"/>
  <c r="N928" i="2"/>
  <c r="M928" i="2"/>
  <c r="L928" i="2"/>
  <c r="K928" i="2"/>
  <c r="J928" i="2"/>
  <c r="I928" i="2"/>
  <c r="T927" i="2"/>
  <c r="S927" i="2"/>
  <c r="R927" i="2"/>
  <c r="Q927" i="2"/>
  <c r="P927" i="2"/>
  <c r="O927" i="2"/>
  <c r="N927" i="2"/>
  <c r="M927" i="2"/>
  <c r="L927" i="2"/>
  <c r="K927" i="2"/>
  <c r="J927" i="2"/>
  <c r="I927" i="2"/>
  <c r="T926" i="2"/>
  <c r="S926" i="2"/>
  <c r="R926" i="2"/>
  <c r="Q926" i="2"/>
  <c r="P926" i="2"/>
  <c r="O926" i="2"/>
  <c r="N926" i="2"/>
  <c r="M926" i="2"/>
  <c r="L926" i="2"/>
  <c r="K926" i="2"/>
  <c r="J926" i="2"/>
  <c r="I926" i="2"/>
  <c r="T925" i="2"/>
  <c r="S925" i="2"/>
  <c r="R925" i="2"/>
  <c r="Q925" i="2"/>
  <c r="P925" i="2"/>
  <c r="O925" i="2"/>
  <c r="N925" i="2"/>
  <c r="M925" i="2"/>
  <c r="L925" i="2"/>
  <c r="K925" i="2"/>
  <c r="J925" i="2"/>
  <c r="I925" i="2"/>
  <c r="T924" i="2"/>
  <c r="S924" i="2"/>
  <c r="R924" i="2"/>
  <c r="Q924" i="2"/>
  <c r="P924" i="2"/>
  <c r="O924" i="2"/>
  <c r="N924" i="2"/>
  <c r="M924" i="2"/>
  <c r="L924" i="2"/>
  <c r="K924" i="2"/>
  <c r="J924" i="2"/>
  <c r="I924" i="2"/>
  <c r="T923" i="2"/>
  <c r="S923" i="2"/>
  <c r="R923" i="2"/>
  <c r="Q923" i="2"/>
  <c r="P923" i="2"/>
  <c r="O923" i="2"/>
  <c r="N923" i="2"/>
  <c r="M923" i="2"/>
  <c r="L923" i="2"/>
  <c r="K923" i="2"/>
  <c r="J923" i="2"/>
  <c r="I923" i="2"/>
  <c r="T922" i="2"/>
  <c r="S922" i="2"/>
  <c r="R922" i="2"/>
  <c r="Q922" i="2"/>
  <c r="P922" i="2"/>
  <c r="O922" i="2"/>
  <c r="N922" i="2"/>
  <c r="M922" i="2"/>
  <c r="L922" i="2"/>
  <c r="K922" i="2"/>
  <c r="J922" i="2"/>
  <c r="I922" i="2"/>
  <c r="T921" i="2"/>
  <c r="S921" i="2"/>
  <c r="R921" i="2"/>
  <c r="Q921" i="2"/>
  <c r="P921" i="2"/>
  <c r="O921" i="2"/>
  <c r="N921" i="2"/>
  <c r="M921" i="2"/>
  <c r="L921" i="2"/>
  <c r="K921" i="2"/>
  <c r="J921" i="2"/>
  <c r="I921" i="2"/>
  <c r="T920" i="2"/>
  <c r="S920" i="2"/>
  <c r="R920" i="2"/>
  <c r="Q920" i="2"/>
  <c r="P920" i="2"/>
  <c r="O920" i="2"/>
  <c r="N920" i="2"/>
  <c r="M920" i="2"/>
  <c r="L920" i="2"/>
  <c r="K920" i="2"/>
  <c r="J920" i="2"/>
  <c r="I920" i="2"/>
  <c r="T919" i="2"/>
  <c r="S919" i="2"/>
  <c r="R919" i="2"/>
  <c r="Q919" i="2"/>
  <c r="P919" i="2"/>
  <c r="O919" i="2"/>
  <c r="N919" i="2"/>
  <c r="M919" i="2"/>
  <c r="L919" i="2"/>
  <c r="K919" i="2"/>
  <c r="J919" i="2"/>
  <c r="I919" i="2"/>
  <c r="T918" i="2"/>
  <c r="S918" i="2"/>
  <c r="R918" i="2"/>
  <c r="Q918" i="2"/>
  <c r="P918" i="2"/>
  <c r="O918" i="2"/>
  <c r="N918" i="2"/>
  <c r="M918" i="2"/>
  <c r="L918" i="2"/>
  <c r="K918" i="2"/>
  <c r="J918" i="2"/>
  <c r="I918" i="2"/>
  <c r="T917" i="2"/>
  <c r="S917" i="2"/>
  <c r="R917" i="2"/>
  <c r="Q917" i="2"/>
  <c r="P917" i="2"/>
  <c r="O917" i="2"/>
  <c r="N917" i="2"/>
  <c r="M917" i="2"/>
  <c r="L917" i="2"/>
  <c r="K917" i="2"/>
  <c r="J917" i="2"/>
  <c r="I917" i="2"/>
  <c r="T916" i="2"/>
  <c r="S916" i="2"/>
  <c r="R916" i="2"/>
  <c r="Q916" i="2"/>
  <c r="P916" i="2"/>
  <c r="O916" i="2"/>
  <c r="N916" i="2"/>
  <c r="M916" i="2"/>
  <c r="L916" i="2"/>
  <c r="K916" i="2"/>
  <c r="J916" i="2"/>
  <c r="I916" i="2"/>
  <c r="T915" i="2"/>
  <c r="S915" i="2"/>
  <c r="R915" i="2"/>
  <c r="Q915" i="2"/>
  <c r="P915" i="2"/>
  <c r="O915" i="2"/>
  <c r="N915" i="2"/>
  <c r="M915" i="2"/>
  <c r="L915" i="2"/>
  <c r="K915" i="2"/>
  <c r="J915" i="2"/>
  <c r="I915" i="2"/>
  <c r="T914" i="2"/>
  <c r="S914" i="2"/>
  <c r="R914" i="2"/>
  <c r="Q914" i="2"/>
  <c r="P914" i="2"/>
  <c r="O914" i="2"/>
  <c r="N914" i="2"/>
  <c r="M914" i="2"/>
  <c r="L914" i="2"/>
  <c r="K914" i="2"/>
  <c r="J914" i="2"/>
  <c r="I914" i="2"/>
  <c r="T913" i="2"/>
  <c r="S913" i="2"/>
  <c r="R913" i="2"/>
  <c r="Q913" i="2"/>
  <c r="P913" i="2"/>
  <c r="O913" i="2"/>
  <c r="N913" i="2"/>
  <c r="M913" i="2"/>
  <c r="L913" i="2"/>
  <c r="K913" i="2"/>
  <c r="J913" i="2"/>
  <c r="I913" i="2"/>
  <c r="T912" i="2"/>
  <c r="S912" i="2"/>
  <c r="R912" i="2"/>
  <c r="Q912" i="2"/>
  <c r="P912" i="2"/>
  <c r="O912" i="2"/>
  <c r="N912" i="2"/>
  <c r="M912" i="2"/>
  <c r="L912" i="2"/>
  <c r="K912" i="2"/>
  <c r="J912" i="2"/>
  <c r="I912" i="2"/>
  <c r="T911" i="2"/>
  <c r="S911" i="2"/>
  <c r="R911" i="2"/>
  <c r="Q911" i="2"/>
  <c r="P911" i="2"/>
  <c r="O911" i="2"/>
  <c r="N911" i="2"/>
  <c r="M911" i="2"/>
  <c r="L911" i="2"/>
  <c r="K911" i="2"/>
  <c r="J911" i="2"/>
  <c r="I911" i="2"/>
  <c r="T910" i="2"/>
  <c r="S910" i="2"/>
  <c r="R910" i="2"/>
  <c r="Q910" i="2"/>
  <c r="P910" i="2"/>
  <c r="O910" i="2"/>
  <c r="N910" i="2"/>
  <c r="M910" i="2"/>
  <c r="L910" i="2"/>
  <c r="K910" i="2"/>
  <c r="J910" i="2"/>
  <c r="I910" i="2"/>
  <c r="T909" i="2"/>
  <c r="S909" i="2"/>
  <c r="R909" i="2"/>
  <c r="Q909" i="2"/>
  <c r="P909" i="2"/>
  <c r="O909" i="2"/>
  <c r="N909" i="2"/>
  <c r="M909" i="2"/>
  <c r="L909" i="2"/>
  <c r="K909" i="2"/>
  <c r="J909" i="2"/>
  <c r="I909" i="2"/>
  <c r="T908" i="2"/>
  <c r="S908" i="2"/>
  <c r="R908" i="2"/>
  <c r="Q908" i="2"/>
  <c r="P908" i="2"/>
  <c r="O908" i="2"/>
  <c r="N908" i="2"/>
  <c r="M908" i="2"/>
  <c r="L908" i="2"/>
  <c r="K908" i="2"/>
  <c r="J908" i="2"/>
  <c r="I908" i="2"/>
  <c r="T907" i="2"/>
  <c r="S907" i="2"/>
  <c r="R907" i="2"/>
  <c r="Q907" i="2"/>
  <c r="P907" i="2"/>
  <c r="O907" i="2"/>
  <c r="N907" i="2"/>
  <c r="M907" i="2"/>
  <c r="L907" i="2"/>
  <c r="K907" i="2"/>
  <c r="J907" i="2"/>
  <c r="I907" i="2"/>
  <c r="T906" i="2"/>
  <c r="S906" i="2"/>
  <c r="R906" i="2"/>
  <c r="Q906" i="2"/>
  <c r="P906" i="2"/>
  <c r="O906" i="2"/>
  <c r="N906" i="2"/>
  <c r="M906" i="2"/>
  <c r="L906" i="2"/>
  <c r="K906" i="2"/>
  <c r="J906" i="2"/>
  <c r="I906" i="2"/>
  <c r="T905" i="2"/>
  <c r="S905" i="2"/>
  <c r="R905" i="2"/>
  <c r="Q905" i="2"/>
  <c r="P905" i="2"/>
  <c r="O905" i="2"/>
  <c r="N905" i="2"/>
  <c r="M905" i="2"/>
  <c r="L905" i="2"/>
  <c r="K905" i="2"/>
  <c r="J905" i="2"/>
  <c r="I905" i="2"/>
  <c r="T904" i="2"/>
  <c r="S904" i="2"/>
  <c r="R904" i="2"/>
  <c r="Q904" i="2"/>
  <c r="P904" i="2"/>
  <c r="O904" i="2"/>
  <c r="N904" i="2"/>
  <c r="M904" i="2"/>
  <c r="L904" i="2"/>
  <c r="K904" i="2"/>
  <c r="J904" i="2"/>
  <c r="I904" i="2"/>
  <c r="T903" i="2"/>
  <c r="S903" i="2"/>
  <c r="R903" i="2"/>
  <c r="Q903" i="2"/>
  <c r="P903" i="2"/>
  <c r="O903" i="2"/>
  <c r="N903" i="2"/>
  <c r="M903" i="2"/>
  <c r="L903" i="2"/>
  <c r="K903" i="2"/>
  <c r="J903" i="2"/>
  <c r="I903" i="2"/>
  <c r="T902" i="2"/>
  <c r="S902" i="2"/>
  <c r="R902" i="2"/>
  <c r="Q902" i="2"/>
  <c r="P902" i="2"/>
  <c r="O902" i="2"/>
  <c r="N902" i="2"/>
  <c r="M902" i="2"/>
  <c r="L902" i="2"/>
  <c r="K902" i="2"/>
  <c r="J902" i="2"/>
  <c r="I902" i="2"/>
  <c r="T901" i="2"/>
  <c r="S901" i="2"/>
  <c r="R901" i="2"/>
  <c r="Q901" i="2"/>
  <c r="P901" i="2"/>
  <c r="O901" i="2"/>
  <c r="N901" i="2"/>
  <c r="M901" i="2"/>
  <c r="L901" i="2"/>
  <c r="K901" i="2"/>
  <c r="J901" i="2"/>
  <c r="I901" i="2"/>
  <c r="T900" i="2"/>
  <c r="S900" i="2"/>
  <c r="R900" i="2"/>
  <c r="Q900" i="2"/>
  <c r="P900" i="2"/>
  <c r="O900" i="2"/>
  <c r="N900" i="2"/>
  <c r="M900" i="2"/>
  <c r="L900" i="2"/>
  <c r="K900" i="2"/>
  <c r="J900" i="2"/>
  <c r="I900" i="2"/>
  <c r="T899" i="2"/>
  <c r="S899" i="2"/>
  <c r="R899" i="2"/>
  <c r="Q899" i="2"/>
  <c r="P899" i="2"/>
  <c r="O899" i="2"/>
  <c r="N899" i="2"/>
  <c r="M899" i="2"/>
  <c r="L899" i="2"/>
  <c r="K899" i="2"/>
  <c r="J899" i="2"/>
  <c r="I899" i="2"/>
  <c r="T898" i="2"/>
  <c r="S898" i="2"/>
  <c r="R898" i="2"/>
  <c r="Q898" i="2"/>
  <c r="P898" i="2"/>
  <c r="O898" i="2"/>
  <c r="N898" i="2"/>
  <c r="M898" i="2"/>
  <c r="L898" i="2"/>
  <c r="K898" i="2"/>
  <c r="J898" i="2"/>
  <c r="I898" i="2"/>
  <c r="T897" i="2"/>
  <c r="S897" i="2"/>
  <c r="R897" i="2"/>
  <c r="Q897" i="2"/>
  <c r="P897" i="2"/>
  <c r="O897" i="2"/>
  <c r="N897" i="2"/>
  <c r="M897" i="2"/>
  <c r="L897" i="2"/>
  <c r="K897" i="2"/>
  <c r="J897" i="2"/>
  <c r="I897" i="2"/>
  <c r="T896" i="2"/>
  <c r="S896" i="2"/>
  <c r="R896" i="2"/>
  <c r="Q896" i="2"/>
  <c r="P896" i="2"/>
  <c r="O896" i="2"/>
  <c r="N896" i="2"/>
  <c r="M896" i="2"/>
  <c r="L896" i="2"/>
  <c r="K896" i="2"/>
  <c r="J896" i="2"/>
  <c r="I896" i="2"/>
  <c r="T895" i="2"/>
  <c r="S895" i="2"/>
  <c r="R895" i="2"/>
  <c r="Q895" i="2"/>
  <c r="P895" i="2"/>
  <c r="O895" i="2"/>
  <c r="N895" i="2"/>
  <c r="M895" i="2"/>
  <c r="L895" i="2"/>
  <c r="K895" i="2"/>
  <c r="J895" i="2"/>
  <c r="I895" i="2"/>
  <c r="T894" i="2"/>
  <c r="S894" i="2"/>
  <c r="R894" i="2"/>
  <c r="Q894" i="2"/>
  <c r="P894" i="2"/>
  <c r="O894" i="2"/>
  <c r="N894" i="2"/>
  <c r="M894" i="2"/>
  <c r="L894" i="2"/>
  <c r="K894" i="2"/>
  <c r="J894" i="2"/>
  <c r="I894" i="2"/>
  <c r="T893" i="2"/>
  <c r="S893" i="2"/>
  <c r="R893" i="2"/>
  <c r="Q893" i="2"/>
  <c r="P893" i="2"/>
  <c r="O893" i="2"/>
  <c r="N893" i="2"/>
  <c r="M893" i="2"/>
  <c r="L893" i="2"/>
  <c r="K893" i="2"/>
  <c r="J893" i="2"/>
  <c r="I893" i="2"/>
  <c r="T892" i="2"/>
  <c r="S892" i="2"/>
  <c r="R892" i="2"/>
  <c r="Q892" i="2"/>
  <c r="P892" i="2"/>
  <c r="O892" i="2"/>
  <c r="N892" i="2"/>
  <c r="M892" i="2"/>
  <c r="L892" i="2"/>
  <c r="K892" i="2"/>
  <c r="J892" i="2"/>
  <c r="I892" i="2"/>
  <c r="T891" i="2"/>
  <c r="S891" i="2"/>
  <c r="R891" i="2"/>
  <c r="Q891" i="2"/>
  <c r="P891" i="2"/>
  <c r="O891" i="2"/>
  <c r="N891" i="2"/>
  <c r="M891" i="2"/>
  <c r="L891" i="2"/>
  <c r="K891" i="2"/>
  <c r="J891" i="2"/>
  <c r="I891" i="2"/>
  <c r="T890" i="2"/>
  <c r="S890" i="2"/>
  <c r="R890" i="2"/>
  <c r="Q890" i="2"/>
  <c r="P890" i="2"/>
  <c r="O890" i="2"/>
  <c r="N890" i="2"/>
  <c r="M890" i="2"/>
  <c r="L890" i="2"/>
  <c r="K890" i="2"/>
  <c r="J890" i="2"/>
  <c r="I890" i="2"/>
  <c r="T889" i="2"/>
  <c r="S889" i="2"/>
  <c r="R889" i="2"/>
  <c r="Q889" i="2"/>
  <c r="P889" i="2"/>
  <c r="O889" i="2"/>
  <c r="N889" i="2"/>
  <c r="M889" i="2"/>
  <c r="L889" i="2"/>
  <c r="K889" i="2"/>
  <c r="J889" i="2"/>
  <c r="I889" i="2"/>
  <c r="T888" i="2"/>
  <c r="S888" i="2"/>
  <c r="R888" i="2"/>
  <c r="Q888" i="2"/>
  <c r="P888" i="2"/>
  <c r="O888" i="2"/>
  <c r="N888" i="2"/>
  <c r="M888" i="2"/>
  <c r="L888" i="2"/>
  <c r="K888" i="2"/>
  <c r="J888" i="2"/>
  <c r="I888" i="2"/>
  <c r="T887" i="2"/>
  <c r="S887" i="2"/>
  <c r="R887" i="2"/>
  <c r="Q887" i="2"/>
  <c r="P887" i="2"/>
  <c r="O887" i="2"/>
  <c r="N887" i="2"/>
  <c r="M887" i="2"/>
  <c r="L887" i="2"/>
  <c r="K887" i="2"/>
  <c r="J887" i="2"/>
  <c r="I887" i="2"/>
  <c r="T886" i="2"/>
  <c r="S886" i="2"/>
  <c r="R886" i="2"/>
  <c r="Q886" i="2"/>
  <c r="P886" i="2"/>
  <c r="O886" i="2"/>
  <c r="N886" i="2"/>
  <c r="M886" i="2"/>
  <c r="L886" i="2"/>
  <c r="K886" i="2"/>
  <c r="J886" i="2"/>
  <c r="I886" i="2"/>
  <c r="T885" i="2"/>
  <c r="S885" i="2"/>
  <c r="R885" i="2"/>
  <c r="Q885" i="2"/>
  <c r="P885" i="2"/>
  <c r="O885" i="2"/>
  <c r="N885" i="2"/>
  <c r="M885" i="2"/>
  <c r="L885" i="2"/>
  <c r="K885" i="2"/>
  <c r="J885" i="2"/>
  <c r="I885" i="2"/>
  <c r="T884" i="2"/>
  <c r="S884" i="2"/>
  <c r="R884" i="2"/>
  <c r="Q884" i="2"/>
  <c r="P884" i="2"/>
  <c r="O884" i="2"/>
  <c r="N884" i="2"/>
  <c r="M884" i="2"/>
  <c r="L884" i="2"/>
  <c r="K884" i="2"/>
  <c r="J884" i="2"/>
  <c r="I884" i="2"/>
  <c r="T883" i="2"/>
  <c r="S883" i="2"/>
  <c r="R883" i="2"/>
  <c r="Q883" i="2"/>
  <c r="P883" i="2"/>
  <c r="O883" i="2"/>
  <c r="N883" i="2"/>
  <c r="M883" i="2"/>
  <c r="L883" i="2"/>
  <c r="K883" i="2"/>
  <c r="J883" i="2"/>
  <c r="I883" i="2"/>
  <c r="T882" i="2"/>
  <c r="S882" i="2"/>
  <c r="R882" i="2"/>
  <c r="Q882" i="2"/>
  <c r="P882" i="2"/>
  <c r="O882" i="2"/>
  <c r="N882" i="2"/>
  <c r="M882" i="2"/>
  <c r="L882" i="2"/>
  <c r="K882" i="2"/>
  <c r="J882" i="2"/>
  <c r="I882" i="2"/>
  <c r="T881" i="2"/>
  <c r="S881" i="2"/>
  <c r="R881" i="2"/>
  <c r="Q881" i="2"/>
  <c r="P881" i="2"/>
  <c r="O881" i="2"/>
  <c r="N881" i="2"/>
  <c r="M881" i="2"/>
  <c r="L881" i="2"/>
  <c r="K881" i="2"/>
  <c r="J881" i="2"/>
  <c r="I881" i="2"/>
  <c r="T880" i="2"/>
  <c r="S880" i="2"/>
  <c r="R880" i="2"/>
  <c r="Q880" i="2"/>
  <c r="P880" i="2"/>
  <c r="O880" i="2"/>
  <c r="N880" i="2"/>
  <c r="M880" i="2"/>
  <c r="L880" i="2"/>
  <c r="K880" i="2"/>
  <c r="J880" i="2"/>
  <c r="I880" i="2"/>
  <c r="T879" i="2"/>
  <c r="S879" i="2"/>
  <c r="R879" i="2"/>
  <c r="Q879" i="2"/>
  <c r="P879" i="2"/>
  <c r="O879" i="2"/>
  <c r="N879" i="2"/>
  <c r="M879" i="2"/>
  <c r="L879" i="2"/>
  <c r="K879" i="2"/>
  <c r="J879" i="2"/>
  <c r="I879" i="2"/>
  <c r="T878" i="2"/>
  <c r="S878" i="2"/>
  <c r="R878" i="2"/>
  <c r="Q878" i="2"/>
  <c r="P878" i="2"/>
  <c r="O878" i="2"/>
  <c r="N878" i="2"/>
  <c r="M878" i="2"/>
  <c r="L878" i="2"/>
  <c r="K878" i="2"/>
  <c r="J878" i="2"/>
  <c r="I878" i="2"/>
  <c r="T877" i="2"/>
  <c r="S877" i="2"/>
  <c r="R877" i="2"/>
  <c r="Q877" i="2"/>
  <c r="P877" i="2"/>
  <c r="O877" i="2"/>
  <c r="N877" i="2"/>
  <c r="M877" i="2"/>
  <c r="L877" i="2"/>
  <c r="K877" i="2"/>
  <c r="J877" i="2"/>
  <c r="I877" i="2"/>
  <c r="T876" i="2"/>
  <c r="S876" i="2"/>
  <c r="R876" i="2"/>
  <c r="Q876" i="2"/>
  <c r="P876" i="2"/>
  <c r="O876" i="2"/>
  <c r="N876" i="2"/>
  <c r="M876" i="2"/>
  <c r="L876" i="2"/>
  <c r="K876" i="2"/>
  <c r="J876" i="2"/>
  <c r="I876" i="2"/>
  <c r="T875" i="2"/>
  <c r="S875" i="2"/>
  <c r="R875" i="2"/>
  <c r="Q875" i="2"/>
  <c r="P875" i="2"/>
  <c r="O875" i="2"/>
  <c r="N875" i="2"/>
  <c r="M875" i="2"/>
  <c r="L875" i="2"/>
  <c r="K875" i="2"/>
  <c r="J875" i="2"/>
  <c r="I875" i="2"/>
  <c r="T874" i="2"/>
  <c r="S874" i="2"/>
  <c r="R874" i="2"/>
  <c r="Q874" i="2"/>
  <c r="P874" i="2"/>
  <c r="O874" i="2"/>
  <c r="N874" i="2"/>
  <c r="M874" i="2"/>
  <c r="L874" i="2"/>
  <c r="K874" i="2"/>
  <c r="J874" i="2"/>
  <c r="I874" i="2"/>
  <c r="T873" i="2"/>
  <c r="S873" i="2"/>
  <c r="R873" i="2"/>
  <c r="Q873" i="2"/>
  <c r="P873" i="2"/>
  <c r="O873" i="2"/>
  <c r="N873" i="2"/>
  <c r="M873" i="2"/>
  <c r="L873" i="2"/>
  <c r="K873" i="2"/>
  <c r="J873" i="2"/>
  <c r="I873" i="2"/>
  <c r="T872" i="2"/>
  <c r="S872" i="2"/>
  <c r="R872" i="2"/>
  <c r="Q872" i="2"/>
  <c r="P872" i="2"/>
  <c r="O872" i="2"/>
  <c r="N872" i="2"/>
  <c r="M872" i="2"/>
  <c r="L872" i="2"/>
  <c r="K872" i="2"/>
  <c r="J872" i="2"/>
  <c r="I872" i="2"/>
  <c r="T871" i="2"/>
  <c r="S871" i="2"/>
  <c r="R871" i="2"/>
  <c r="Q871" i="2"/>
  <c r="P871" i="2"/>
  <c r="O871" i="2"/>
  <c r="N871" i="2"/>
  <c r="M871" i="2"/>
  <c r="L871" i="2"/>
  <c r="K871" i="2"/>
  <c r="J871" i="2"/>
  <c r="I871" i="2"/>
  <c r="T870" i="2"/>
  <c r="S870" i="2"/>
  <c r="R870" i="2"/>
  <c r="Q870" i="2"/>
  <c r="P870" i="2"/>
  <c r="O870" i="2"/>
  <c r="N870" i="2"/>
  <c r="M870" i="2"/>
  <c r="L870" i="2"/>
  <c r="K870" i="2"/>
  <c r="J870" i="2"/>
  <c r="I870" i="2"/>
  <c r="T869" i="2"/>
  <c r="S869" i="2"/>
  <c r="R869" i="2"/>
  <c r="Q869" i="2"/>
  <c r="P869" i="2"/>
  <c r="O869" i="2"/>
  <c r="N869" i="2"/>
  <c r="M869" i="2"/>
  <c r="L869" i="2"/>
  <c r="K869" i="2"/>
  <c r="J869" i="2"/>
  <c r="I869" i="2"/>
  <c r="T868" i="2"/>
  <c r="S868" i="2"/>
  <c r="R868" i="2"/>
  <c r="Q868" i="2"/>
  <c r="P868" i="2"/>
  <c r="O868" i="2"/>
  <c r="N868" i="2"/>
  <c r="M868" i="2"/>
  <c r="L868" i="2"/>
  <c r="K868" i="2"/>
  <c r="J868" i="2"/>
  <c r="I868" i="2"/>
  <c r="T867" i="2"/>
  <c r="S867" i="2"/>
  <c r="R867" i="2"/>
  <c r="Q867" i="2"/>
  <c r="P867" i="2"/>
  <c r="O867" i="2"/>
  <c r="N867" i="2"/>
  <c r="M867" i="2"/>
  <c r="L867" i="2"/>
  <c r="K867" i="2"/>
  <c r="J867" i="2"/>
  <c r="I867" i="2"/>
  <c r="T866" i="2"/>
  <c r="S866" i="2"/>
  <c r="R866" i="2"/>
  <c r="Q866" i="2"/>
  <c r="P866" i="2"/>
  <c r="O866" i="2"/>
  <c r="N866" i="2"/>
  <c r="M866" i="2"/>
  <c r="L866" i="2"/>
  <c r="K866" i="2"/>
  <c r="J866" i="2"/>
  <c r="I866" i="2"/>
  <c r="T865" i="2"/>
  <c r="S865" i="2"/>
  <c r="R865" i="2"/>
  <c r="Q865" i="2"/>
  <c r="P865" i="2"/>
  <c r="O865" i="2"/>
  <c r="N865" i="2"/>
  <c r="M865" i="2"/>
  <c r="L865" i="2"/>
  <c r="K865" i="2"/>
  <c r="J865" i="2"/>
  <c r="I865" i="2"/>
  <c r="T864" i="2"/>
  <c r="S864" i="2"/>
  <c r="R864" i="2"/>
  <c r="Q864" i="2"/>
  <c r="P864" i="2"/>
  <c r="O864" i="2"/>
  <c r="N864" i="2"/>
  <c r="M864" i="2"/>
  <c r="L864" i="2"/>
  <c r="K864" i="2"/>
  <c r="J864" i="2"/>
  <c r="I864" i="2"/>
  <c r="T863" i="2"/>
  <c r="S863" i="2"/>
  <c r="R863" i="2"/>
  <c r="Q863" i="2"/>
  <c r="P863" i="2"/>
  <c r="O863" i="2"/>
  <c r="N863" i="2"/>
  <c r="M863" i="2"/>
  <c r="L863" i="2"/>
  <c r="K863" i="2"/>
  <c r="J863" i="2"/>
  <c r="I863" i="2"/>
  <c r="T862" i="2"/>
  <c r="S862" i="2"/>
  <c r="R862" i="2"/>
  <c r="Q862" i="2"/>
  <c r="P862" i="2"/>
  <c r="O862" i="2"/>
  <c r="N862" i="2"/>
  <c r="M862" i="2"/>
  <c r="L862" i="2"/>
  <c r="K862" i="2"/>
  <c r="J862" i="2"/>
  <c r="I862" i="2"/>
  <c r="T861" i="2"/>
  <c r="S861" i="2"/>
  <c r="R861" i="2"/>
  <c r="Q861" i="2"/>
  <c r="P861" i="2"/>
  <c r="O861" i="2"/>
  <c r="N861" i="2"/>
  <c r="M861" i="2"/>
  <c r="L861" i="2"/>
  <c r="K861" i="2"/>
  <c r="J861" i="2"/>
  <c r="I861" i="2"/>
  <c r="T860" i="2"/>
  <c r="S860" i="2"/>
  <c r="R860" i="2"/>
  <c r="Q860" i="2"/>
  <c r="P860" i="2"/>
  <c r="O860" i="2"/>
  <c r="N860" i="2"/>
  <c r="M860" i="2"/>
  <c r="L860" i="2"/>
  <c r="K860" i="2"/>
  <c r="J860" i="2"/>
  <c r="I860" i="2"/>
  <c r="T859" i="2"/>
  <c r="S859" i="2"/>
  <c r="R859" i="2"/>
  <c r="Q859" i="2"/>
  <c r="P859" i="2"/>
  <c r="O859" i="2"/>
  <c r="N859" i="2"/>
  <c r="M859" i="2"/>
  <c r="L859" i="2"/>
  <c r="K859" i="2"/>
  <c r="J859" i="2"/>
  <c r="I859" i="2"/>
  <c r="T858" i="2"/>
  <c r="S858" i="2"/>
  <c r="R858" i="2"/>
  <c r="Q858" i="2"/>
  <c r="P858" i="2"/>
  <c r="O858" i="2"/>
  <c r="N858" i="2"/>
  <c r="M858" i="2"/>
  <c r="L858" i="2"/>
  <c r="K858" i="2"/>
  <c r="J858" i="2"/>
  <c r="I858" i="2"/>
  <c r="T857" i="2"/>
  <c r="S857" i="2"/>
  <c r="R857" i="2"/>
  <c r="Q857" i="2"/>
  <c r="P857" i="2"/>
  <c r="O857" i="2"/>
  <c r="N857" i="2"/>
  <c r="M857" i="2"/>
  <c r="L857" i="2"/>
  <c r="K857" i="2"/>
  <c r="J857" i="2"/>
  <c r="I857" i="2"/>
  <c r="T856" i="2"/>
  <c r="S856" i="2"/>
  <c r="R856" i="2"/>
  <c r="Q856" i="2"/>
  <c r="P856" i="2"/>
  <c r="O856" i="2"/>
  <c r="N856" i="2"/>
  <c r="M856" i="2"/>
  <c r="L856" i="2"/>
  <c r="K856" i="2"/>
  <c r="J856" i="2"/>
  <c r="I856" i="2"/>
  <c r="T855" i="2"/>
  <c r="S855" i="2"/>
  <c r="R855" i="2"/>
  <c r="Q855" i="2"/>
  <c r="P855" i="2"/>
  <c r="O855" i="2"/>
  <c r="N855" i="2"/>
  <c r="M855" i="2"/>
  <c r="L855" i="2"/>
  <c r="K855" i="2"/>
  <c r="J855" i="2"/>
  <c r="I855" i="2"/>
  <c r="T854" i="2"/>
  <c r="S854" i="2"/>
  <c r="R854" i="2"/>
  <c r="Q854" i="2"/>
  <c r="P854" i="2"/>
  <c r="O854" i="2"/>
  <c r="N854" i="2"/>
  <c r="M854" i="2"/>
  <c r="L854" i="2"/>
  <c r="K854" i="2"/>
  <c r="J854" i="2"/>
  <c r="I854" i="2"/>
  <c r="T853" i="2"/>
  <c r="S853" i="2"/>
  <c r="R853" i="2"/>
  <c r="Q853" i="2"/>
  <c r="P853" i="2"/>
  <c r="O853" i="2"/>
  <c r="N853" i="2"/>
  <c r="M853" i="2"/>
  <c r="L853" i="2"/>
  <c r="K853" i="2"/>
  <c r="J853" i="2"/>
  <c r="I853" i="2"/>
  <c r="T852" i="2"/>
  <c r="S852" i="2"/>
  <c r="R852" i="2"/>
  <c r="Q852" i="2"/>
  <c r="P852" i="2"/>
  <c r="O852" i="2"/>
  <c r="N852" i="2"/>
  <c r="M852" i="2"/>
  <c r="L852" i="2"/>
  <c r="K852" i="2"/>
  <c r="J852" i="2"/>
  <c r="I852" i="2"/>
  <c r="T851" i="2"/>
  <c r="S851" i="2"/>
  <c r="R851" i="2"/>
  <c r="Q851" i="2"/>
  <c r="P851" i="2"/>
  <c r="O851" i="2"/>
  <c r="N851" i="2"/>
  <c r="M851" i="2"/>
  <c r="L851" i="2"/>
  <c r="K851" i="2"/>
  <c r="J851" i="2"/>
  <c r="I851" i="2"/>
  <c r="T850" i="2"/>
  <c r="S850" i="2"/>
  <c r="R850" i="2"/>
  <c r="Q850" i="2"/>
  <c r="P850" i="2"/>
  <c r="O850" i="2"/>
  <c r="N850" i="2"/>
  <c r="M850" i="2"/>
  <c r="L850" i="2"/>
  <c r="K850" i="2"/>
  <c r="J850" i="2"/>
  <c r="I850" i="2"/>
  <c r="T849" i="2"/>
  <c r="S849" i="2"/>
  <c r="R849" i="2"/>
  <c r="Q849" i="2"/>
  <c r="P849" i="2"/>
  <c r="O849" i="2"/>
  <c r="N849" i="2"/>
  <c r="M849" i="2"/>
  <c r="L849" i="2"/>
  <c r="K849" i="2"/>
  <c r="J849" i="2"/>
  <c r="I849" i="2"/>
  <c r="T848" i="2"/>
  <c r="S848" i="2"/>
  <c r="R848" i="2"/>
  <c r="Q848" i="2"/>
  <c r="P848" i="2"/>
  <c r="O848" i="2"/>
  <c r="N848" i="2"/>
  <c r="M848" i="2"/>
  <c r="L848" i="2"/>
  <c r="K848" i="2"/>
  <c r="J848" i="2"/>
  <c r="I848" i="2"/>
  <c r="T847" i="2"/>
  <c r="S847" i="2"/>
  <c r="R847" i="2"/>
  <c r="Q847" i="2"/>
  <c r="P847" i="2"/>
  <c r="O847" i="2"/>
  <c r="N847" i="2"/>
  <c r="M847" i="2"/>
  <c r="L847" i="2"/>
  <c r="K847" i="2"/>
  <c r="J847" i="2"/>
  <c r="I847" i="2"/>
  <c r="T846" i="2"/>
  <c r="S846" i="2"/>
  <c r="R846" i="2"/>
  <c r="Q846" i="2"/>
  <c r="P846" i="2"/>
  <c r="O846" i="2"/>
  <c r="N846" i="2"/>
  <c r="M846" i="2"/>
  <c r="L846" i="2"/>
  <c r="K846" i="2"/>
  <c r="J846" i="2"/>
  <c r="I846" i="2"/>
  <c r="T845" i="2"/>
  <c r="S845" i="2"/>
  <c r="R845" i="2"/>
  <c r="Q845" i="2"/>
  <c r="P845" i="2"/>
  <c r="O845" i="2"/>
  <c r="N845" i="2"/>
  <c r="M845" i="2"/>
  <c r="L845" i="2"/>
  <c r="K845" i="2"/>
  <c r="J845" i="2"/>
  <c r="I845" i="2"/>
  <c r="T844" i="2"/>
  <c r="S844" i="2"/>
  <c r="R844" i="2"/>
  <c r="Q844" i="2"/>
  <c r="P844" i="2"/>
  <c r="O844" i="2"/>
  <c r="N844" i="2"/>
  <c r="M844" i="2"/>
  <c r="L844" i="2"/>
  <c r="K844" i="2"/>
  <c r="J844" i="2"/>
  <c r="I844" i="2"/>
  <c r="T843" i="2"/>
  <c r="S843" i="2"/>
  <c r="R843" i="2"/>
  <c r="Q843" i="2"/>
  <c r="P843" i="2"/>
  <c r="O843" i="2"/>
  <c r="N843" i="2"/>
  <c r="M843" i="2"/>
  <c r="L843" i="2"/>
  <c r="K843" i="2"/>
  <c r="J843" i="2"/>
  <c r="I843" i="2"/>
  <c r="T842" i="2"/>
  <c r="S842" i="2"/>
  <c r="R842" i="2"/>
  <c r="Q842" i="2"/>
  <c r="P842" i="2"/>
  <c r="O842" i="2"/>
  <c r="N842" i="2"/>
  <c r="M842" i="2"/>
  <c r="L842" i="2"/>
  <c r="K842" i="2"/>
  <c r="J842" i="2"/>
  <c r="I842" i="2"/>
  <c r="T841" i="2"/>
  <c r="S841" i="2"/>
  <c r="R841" i="2"/>
  <c r="Q841" i="2"/>
  <c r="P841" i="2"/>
  <c r="O841" i="2"/>
  <c r="N841" i="2"/>
  <c r="M841" i="2"/>
  <c r="L841" i="2"/>
  <c r="K841" i="2"/>
  <c r="J841" i="2"/>
  <c r="I841" i="2"/>
  <c r="T840" i="2"/>
  <c r="S840" i="2"/>
  <c r="R840" i="2"/>
  <c r="Q840" i="2"/>
  <c r="P840" i="2"/>
  <c r="O840" i="2"/>
  <c r="N840" i="2"/>
  <c r="M840" i="2"/>
  <c r="L840" i="2"/>
  <c r="K840" i="2"/>
  <c r="J840" i="2"/>
  <c r="I840" i="2"/>
  <c r="T839" i="2"/>
  <c r="S839" i="2"/>
  <c r="R839" i="2"/>
  <c r="Q839" i="2"/>
  <c r="P839" i="2"/>
  <c r="O839" i="2"/>
  <c r="N839" i="2"/>
  <c r="M839" i="2"/>
  <c r="L839" i="2"/>
  <c r="K839" i="2"/>
  <c r="J839" i="2"/>
  <c r="I839" i="2"/>
  <c r="T838" i="2"/>
  <c r="S838" i="2"/>
  <c r="R838" i="2"/>
  <c r="Q838" i="2"/>
  <c r="P838" i="2"/>
  <c r="O838" i="2"/>
  <c r="N838" i="2"/>
  <c r="M838" i="2"/>
  <c r="L838" i="2"/>
  <c r="K838" i="2"/>
  <c r="J838" i="2"/>
  <c r="I838" i="2"/>
  <c r="T837" i="2"/>
  <c r="S837" i="2"/>
  <c r="R837" i="2"/>
  <c r="Q837" i="2"/>
  <c r="P837" i="2"/>
  <c r="O837" i="2"/>
  <c r="N837" i="2"/>
  <c r="M837" i="2"/>
  <c r="L837" i="2"/>
  <c r="K837" i="2"/>
  <c r="J837" i="2"/>
  <c r="I837" i="2"/>
  <c r="T836" i="2"/>
  <c r="S836" i="2"/>
  <c r="R836" i="2"/>
  <c r="Q836" i="2"/>
  <c r="P836" i="2"/>
  <c r="O836" i="2"/>
  <c r="N836" i="2"/>
  <c r="M836" i="2"/>
  <c r="L836" i="2"/>
  <c r="K836" i="2"/>
  <c r="J836" i="2"/>
  <c r="I836" i="2"/>
  <c r="T835" i="2"/>
  <c r="S835" i="2"/>
  <c r="R835" i="2"/>
  <c r="Q835" i="2"/>
  <c r="P835" i="2"/>
  <c r="O835" i="2"/>
  <c r="N835" i="2"/>
  <c r="M835" i="2"/>
  <c r="L835" i="2"/>
  <c r="K835" i="2"/>
  <c r="J835" i="2"/>
  <c r="I835" i="2"/>
  <c r="T834" i="2"/>
  <c r="S834" i="2"/>
  <c r="R834" i="2"/>
  <c r="Q834" i="2"/>
  <c r="P834" i="2"/>
  <c r="O834" i="2"/>
  <c r="N834" i="2"/>
  <c r="M834" i="2"/>
  <c r="L834" i="2"/>
  <c r="K834" i="2"/>
  <c r="J834" i="2"/>
  <c r="I834" i="2"/>
  <c r="T833" i="2"/>
  <c r="S833" i="2"/>
  <c r="R833" i="2"/>
  <c r="Q833" i="2"/>
  <c r="P833" i="2"/>
  <c r="O833" i="2"/>
  <c r="N833" i="2"/>
  <c r="M833" i="2"/>
  <c r="L833" i="2"/>
  <c r="K833" i="2"/>
  <c r="J833" i="2"/>
  <c r="I833" i="2"/>
  <c r="T832" i="2"/>
  <c r="S832" i="2"/>
  <c r="R832" i="2"/>
  <c r="Q832" i="2"/>
  <c r="P832" i="2"/>
  <c r="O832" i="2"/>
  <c r="N832" i="2"/>
  <c r="M832" i="2"/>
  <c r="L832" i="2"/>
  <c r="K832" i="2"/>
  <c r="J832" i="2"/>
  <c r="I832" i="2"/>
  <c r="T831" i="2"/>
  <c r="S831" i="2"/>
  <c r="R831" i="2"/>
  <c r="Q831" i="2"/>
  <c r="P831" i="2"/>
  <c r="O831" i="2"/>
  <c r="N831" i="2"/>
  <c r="M831" i="2"/>
  <c r="L831" i="2"/>
  <c r="K831" i="2"/>
  <c r="J831" i="2"/>
  <c r="I831" i="2"/>
  <c r="T830" i="2"/>
  <c r="S830" i="2"/>
  <c r="R830" i="2"/>
  <c r="Q830" i="2"/>
  <c r="P830" i="2"/>
  <c r="O830" i="2"/>
  <c r="N830" i="2"/>
  <c r="M830" i="2"/>
  <c r="L830" i="2"/>
  <c r="K830" i="2"/>
  <c r="J830" i="2"/>
  <c r="I830" i="2"/>
  <c r="T829" i="2"/>
  <c r="S829" i="2"/>
  <c r="R829" i="2"/>
  <c r="Q829" i="2"/>
  <c r="P829" i="2"/>
  <c r="O829" i="2"/>
  <c r="N829" i="2"/>
  <c r="M829" i="2"/>
  <c r="L829" i="2"/>
  <c r="K829" i="2"/>
  <c r="J829" i="2"/>
  <c r="I829" i="2"/>
  <c r="T828" i="2"/>
  <c r="S828" i="2"/>
  <c r="R828" i="2"/>
  <c r="Q828" i="2"/>
  <c r="P828" i="2"/>
  <c r="O828" i="2"/>
  <c r="N828" i="2"/>
  <c r="M828" i="2"/>
  <c r="L828" i="2"/>
  <c r="K828" i="2"/>
  <c r="J828" i="2"/>
  <c r="I828" i="2"/>
  <c r="T827" i="2"/>
  <c r="S827" i="2"/>
  <c r="R827" i="2"/>
  <c r="Q827" i="2"/>
  <c r="P827" i="2"/>
  <c r="O827" i="2"/>
  <c r="N827" i="2"/>
  <c r="M827" i="2"/>
  <c r="L827" i="2"/>
  <c r="K827" i="2"/>
  <c r="J827" i="2"/>
  <c r="I827" i="2"/>
  <c r="T826" i="2"/>
  <c r="S826" i="2"/>
  <c r="R826" i="2"/>
  <c r="Q826" i="2"/>
  <c r="P826" i="2"/>
  <c r="O826" i="2"/>
  <c r="N826" i="2"/>
  <c r="M826" i="2"/>
  <c r="L826" i="2"/>
  <c r="K826" i="2"/>
  <c r="J826" i="2"/>
  <c r="I826" i="2"/>
  <c r="T825" i="2"/>
  <c r="S825" i="2"/>
  <c r="R825" i="2"/>
  <c r="Q825" i="2"/>
  <c r="P825" i="2"/>
  <c r="O825" i="2"/>
  <c r="N825" i="2"/>
  <c r="M825" i="2"/>
  <c r="L825" i="2"/>
  <c r="K825" i="2"/>
  <c r="J825" i="2"/>
  <c r="I825" i="2"/>
  <c r="T824" i="2"/>
  <c r="S824" i="2"/>
  <c r="R824" i="2"/>
  <c r="Q824" i="2"/>
  <c r="P824" i="2"/>
  <c r="O824" i="2"/>
  <c r="N824" i="2"/>
  <c r="M824" i="2"/>
  <c r="L824" i="2"/>
  <c r="K824" i="2"/>
  <c r="J824" i="2"/>
  <c r="I824" i="2"/>
  <c r="T823" i="2"/>
  <c r="S823" i="2"/>
  <c r="R823" i="2"/>
  <c r="Q823" i="2"/>
  <c r="P823" i="2"/>
  <c r="O823" i="2"/>
  <c r="N823" i="2"/>
  <c r="M823" i="2"/>
  <c r="L823" i="2"/>
  <c r="K823" i="2"/>
  <c r="J823" i="2"/>
  <c r="I823" i="2"/>
  <c r="T822" i="2"/>
  <c r="S822" i="2"/>
  <c r="R822" i="2"/>
  <c r="Q822" i="2"/>
  <c r="P822" i="2"/>
  <c r="O822" i="2"/>
  <c r="N822" i="2"/>
  <c r="M822" i="2"/>
  <c r="L822" i="2"/>
  <c r="K822" i="2"/>
  <c r="J822" i="2"/>
  <c r="I822" i="2"/>
  <c r="T821" i="2"/>
  <c r="S821" i="2"/>
  <c r="R821" i="2"/>
  <c r="Q821" i="2"/>
  <c r="P821" i="2"/>
  <c r="O821" i="2"/>
  <c r="N821" i="2"/>
  <c r="M821" i="2"/>
  <c r="L821" i="2"/>
  <c r="K821" i="2"/>
  <c r="J821" i="2"/>
  <c r="I821" i="2"/>
  <c r="T820" i="2"/>
  <c r="S820" i="2"/>
  <c r="R820" i="2"/>
  <c r="Q820" i="2"/>
  <c r="P820" i="2"/>
  <c r="O820" i="2"/>
  <c r="N820" i="2"/>
  <c r="M820" i="2"/>
  <c r="L820" i="2"/>
  <c r="K820" i="2"/>
  <c r="J820" i="2"/>
  <c r="I820" i="2"/>
  <c r="T819" i="2"/>
  <c r="S819" i="2"/>
  <c r="R819" i="2"/>
  <c r="Q819" i="2"/>
  <c r="P819" i="2"/>
  <c r="O819" i="2"/>
  <c r="N819" i="2"/>
  <c r="M819" i="2"/>
  <c r="L819" i="2"/>
  <c r="K819" i="2"/>
  <c r="J819" i="2"/>
  <c r="I819" i="2"/>
  <c r="T818" i="2"/>
  <c r="S818" i="2"/>
  <c r="R818" i="2"/>
  <c r="Q818" i="2"/>
  <c r="P818" i="2"/>
  <c r="O818" i="2"/>
  <c r="N818" i="2"/>
  <c r="M818" i="2"/>
  <c r="L818" i="2"/>
  <c r="K818" i="2"/>
  <c r="J818" i="2"/>
  <c r="I818" i="2"/>
  <c r="T817" i="2"/>
  <c r="S817" i="2"/>
  <c r="R817" i="2"/>
  <c r="Q817" i="2"/>
  <c r="P817" i="2"/>
  <c r="O817" i="2"/>
  <c r="N817" i="2"/>
  <c r="M817" i="2"/>
  <c r="L817" i="2"/>
  <c r="K817" i="2"/>
  <c r="J817" i="2"/>
  <c r="I817" i="2"/>
  <c r="T816" i="2"/>
  <c r="S816" i="2"/>
  <c r="R816" i="2"/>
  <c r="Q816" i="2"/>
  <c r="P816" i="2"/>
  <c r="O816" i="2"/>
  <c r="N816" i="2"/>
  <c r="M816" i="2"/>
  <c r="L816" i="2"/>
  <c r="K816" i="2"/>
  <c r="J816" i="2"/>
  <c r="I816" i="2"/>
  <c r="T815" i="2"/>
  <c r="S815" i="2"/>
  <c r="R815" i="2"/>
  <c r="Q815" i="2"/>
  <c r="P815" i="2"/>
  <c r="O815" i="2"/>
  <c r="N815" i="2"/>
  <c r="M815" i="2"/>
  <c r="L815" i="2"/>
  <c r="K815" i="2"/>
  <c r="J815" i="2"/>
  <c r="I815" i="2"/>
  <c r="T814" i="2"/>
  <c r="S814" i="2"/>
  <c r="R814" i="2"/>
  <c r="Q814" i="2"/>
  <c r="P814" i="2"/>
  <c r="O814" i="2"/>
  <c r="N814" i="2"/>
  <c r="M814" i="2"/>
  <c r="L814" i="2"/>
  <c r="K814" i="2"/>
  <c r="J814" i="2"/>
  <c r="I814" i="2"/>
  <c r="T813" i="2"/>
  <c r="S813" i="2"/>
  <c r="R813" i="2"/>
  <c r="Q813" i="2"/>
  <c r="P813" i="2"/>
  <c r="O813" i="2"/>
  <c r="N813" i="2"/>
  <c r="M813" i="2"/>
  <c r="L813" i="2"/>
  <c r="K813" i="2"/>
  <c r="J813" i="2"/>
  <c r="I813" i="2"/>
  <c r="T812" i="2"/>
  <c r="S812" i="2"/>
  <c r="R812" i="2"/>
  <c r="Q812" i="2"/>
  <c r="P812" i="2"/>
  <c r="O812" i="2"/>
  <c r="N812" i="2"/>
  <c r="M812" i="2"/>
  <c r="L812" i="2"/>
  <c r="K812" i="2"/>
  <c r="J812" i="2"/>
  <c r="I812" i="2"/>
  <c r="T811" i="2"/>
  <c r="S811" i="2"/>
  <c r="R811" i="2"/>
  <c r="Q811" i="2"/>
  <c r="P811" i="2"/>
  <c r="O811" i="2"/>
  <c r="N811" i="2"/>
  <c r="M811" i="2"/>
  <c r="L811" i="2"/>
  <c r="K811" i="2"/>
  <c r="J811" i="2"/>
  <c r="I811" i="2"/>
  <c r="T810" i="2"/>
  <c r="S810" i="2"/>
  <c r="R810" i="2"/>
  <c r="Q810" i="2"/>
  <c r="P810" i="2"/>
  <c r="O810" i="2"/>
  <c r="N810" i="2"/>
  <c r="M810" i="2"/>
  <c r="L810" i="2"/>
  <c r="K810" i="2"/>
  <c r="J810" i="2"/>
  <c r="I810" i="2"/>
  <c r="T809" i="2"/>
  <c r="S809" i="2"/>
  <c r="R809" i="2"/>
  <c r="Q809" i="2"/>
  <c r="P809" i="2"/>
  <c r="O809" i="2"/>
  <c r="N809" i="2"/>
  <c r="M809" i="2"/>
  <c r="L809" i="2"/>
  <c r="K809" i="2"/>
  <c r="J809" i="2"/>
  <c r="I809" i="2"/>
  <c r="T808" i="2"/>
  <c r="S808" i="2"/>
  <c r="R808" i="2"/>
  <c r="Q808" i="2"/>
  <c r="P808" i="2"/>
  <c r="O808" i="2"/>
  <c r="N808" i="2"/>
  <c r="M808" i="2"/>
  <c r="L808" i="2"/>
  <c r="K808" i="2"/>
  <c r="J808" i="2"/>
  <c r="I808" i="2"/>
  <c r="T807" i="2"/>
  <c r="S807" i="2"/>
  <c r="R807" i="2"/>
  <c r="Q807" i="2"/>
  <c r="P807" i="2"/>
  <c r="O807" i="2"/>
  <c r="N807" i="2"/>
  <c r="M807" i="2"/>
  <c r="L807" i="2"/>
  <c r="K807" i="2"/>
  <c r="J807" i="2"/>
  <c r="I807" i="2"/>
  <c r="T806" i="2"/>
  <c r="S806" i="2"/>
  <c r="R806" i="2"/>
  <c r="Q806" i="2"/>
  <c r="P806" i="2"/>
  <c r="O806" i="2"/>
  <c r="N806" i="2"/>
  <c r="M806" i="2"/>
  <c r="L806" i="2"/>
  <c r="K806" i="2"/>
  <c r="J806" i="2"/>
  <c r="I806" i="2"/>
  <c r="T805" i="2"/>
  <c r="S805" i="2"/>
  <c r="R805" i="2"/>
  <c r="Q805" i="2"/>
  <c r="P805" i="2"/>
  <c r="O805" i="2"/>
  <c r="N805" i="2"/>
  <c r="M805" i="2"/>
  <c r="L805" i="2"/>
  <c r="K805" i="2"/>
  <c r="J805" i="2"/>
  <c r="I805" i="2"/>
  <c r="T804" i="2"/>
  <c r="S804" i="2"/>
  <c r="R804" i="2"/>
  <c r="Q804" i="2"/>
  <c r="P804" i="2"/>
  <c r="O804" i="2"/>
  <c r="N804" i="2"/>
  <c r="M804" i="2"/>
  <c r="L804" i="2"/>
  <c r="K804" i="2"/>
  <c r="J804" i="2"/>
  <c r="I804" i="2"/>
  <c r="T803" i="2"/>
  <c r="S803" i="2"/>
  <c r="R803" i="2"/>
  <c r="Q803" i="2"/>
  <c r="P803" i="2"/>
  <c r="O803" i="2"/>
  <c r="N803" i="2"/>
  <c r="M803" i="2"/>
  <c r="L803" i="2"/>
  <c r="K803" i="2"/>
  <c r="J803" i="2"/>
  <c r="I803" i="2"/>
  <c r="T802" i="2"/>
  <c r="S802" i="2"/>
  <c r="R802" i="2"/>
  <c r="Q802" i="2"/>
  <c r="P802" i="2"/>
  <c r="O802" i="2"/>
  <c r="N802" i="2"/>
  <c r="M802" i="2"/>
  <c r="L802" i="2"/>
  <c r="K802" i="2"/>
  <c r="J802" i="2"/>
  <c r="I802" i="2"/>
  <c r="T801" i="2"/>
  <c r="S801" i="2"/>
  <c r="R801" i="2"/>
  <c r="Q801" i="2"/>
  <c r="P801" i="2"/>
  <c r="O801" i="2"/>
  <c r="N801" i="2"/>
  <c r="M801" i="2"/>
  <c r="L801" i="2"/>
  <c r="K801" i="2"/>
  <c r="J801" i="2"/>
  <c r="I801" i="2"/>
  <c r="T800" i="2"/>
  <c r="S800" i="2"/>
  <c r="R800" i="2"/>
  <c r="Q800" i="2"/>
  <c r="P800" i="2"/>
  <c r="O800" i="2"/>
  <c r="N800" i="2"/>
  <c r="M800" i="2"/>
  <c r="L800" i="2"/>
  <c r="K800" i="2"/>
  <c r="J800" i="2"/>
  <c r="I800" i="2"/>
  <c r="T799" i="2"/>
  <c r="S799" i="2"/>
  <c r="R799" i="2"/>
  <c r="Q799" i="2"/>
  <c r="P799" i="2"/>
  <c r="O799" i="2"/>
  <c r="N799" i="2"/>
  <c r="M799" i="2"/>
  <c r="L799" i="2"/>
  <c r="K799" i="2"/>
  <c r="J799" i="2"/>
  <c r="I799" i="2"/>
  <c r="T798" i="2"/>
  <c r="S798" i="2"/>
  <c r="R798" i="2"/>
  <c r="Q798" i="2"/>
  <c r="P798" i="2"/>
  <c r="O798" i="2"/>
  <c r="N798" i="2"/>
  <c r="M798" i="2"/>
  <c r="L798" i="2"/>
  <c r="K798" i="2"/>
  <c r="J798" i="2"/>
  <c r="I798" i="2"/>
  <c r="T797" i="2"/>
  <c r="S797" i="2"/>
  <c r="R797" i="2"/>
  <c r="Q797" i="2"/>
  <c r="P797" i="2"/>
  <c r="O797" i="2"/>
  <c r="N797" i="2"/>
  <c r="M797" i="2"/>
  <c r="L797" i="2"/>
  <c r="K797" i="2"/>
  <c r="J797" i="2"/>
  <c r="I797" i="2"/>
  <c r="T796" i="2"/>
  <c r="S796" i="2"/>
  <c r="R796" i="2"/>
  <c r="Q796" i="2"/>
  <c r="P796" i="2"/>
  <c r="O796" i="2"/>
  <c r="N796" i="2"/>
  <c r="M796" i="2"/>
  <c r="L796" i="2"/>
  <c r="K796" i="2"/>
  <c r="J796" i="2"/>
  <c r="I796" i="2"/>
  <c r="T795" i="2"/>
  <c r="S795" i="2"/>
  <c r="R795" i="2"/>
  <c r="Q795" i="2"/>
  <c r="P795" i="2"/>
  <c r="O795" i="2"/>
  <c r="N795" i="2"/>
  <c r="M795" i="2"/>
  <c r="L795" i="2"/>
  <c r="K795" i="2"/>
  <c r="J795" i="2"/>
  <c r="I795" i="2"/>
  <c r="T794" i="2"/>
  <c r="S794" i="2"/>
  <c r="R794" i="2"/>
  <c r="Q794" i="2"/>
  <c r="P794" i="2"/>
  <c r="O794" i="2"/>
  <c r="N794" i="2"/>
  <c r="M794" i="2"/>
  <c r="L794" i="2"/>
  <c r="K794" i="2"/>
  <c r="J794" i="2"/>
  <c r="I794" i="2"/>
  <c r="T793" i="2"/>
  <c r="S793" i="2"/>
  <c r="R793" i="2"/>
  <c r="Q793" i="2"/>
  <c r="P793" i="2"/>
  <c r="O793" i="2"/>
  <c r="N793" i="2"/>
  <c r="M793" i="2"/>
  <c r="L793" i="2"/>
  <c r="K793" i="2"/>
  <c r="J793" i="2"/>
  <c r="I793" i="2"/>
  <c r="T792" i="2"/>
  <c r="S792" i="2"/>
  <c r="R792" i="2"/>
  <c r="Q792" i="2"/>
  <c r="P792" i="2"/>
  <c r="O792" i="2"/>
  <c r="N792" i="2"/>
  <c r="M792" i="2"/>
  <c r="L792" i="2"/>
  <c r="K792" i="2"/>
  <c r="J792" i="2"/>
  <c r="I792" i="2"/>
  <c r="T791" i="2"/>
  <c r="S791" i="2"/>
  <c r="R791" i="2"/>
  <c r="Q791" i="2"/>
  <c r="P791" i="2"/>
  <c r="O791" i="2"/>
  <c r="N791" i="2"/>
  <c r="M791" i="2"/>
  <c r="L791" i="2"/>
  <c r="K791" i="2"/>
  <c r="J791" i="2"/>
  <c r="I791" i="2"/>
  <c r="T790" i="2"/>
  <c r="S790" i="2"/>
  <c r="R790" i="2"/>
  <c r="Q790" i="2"/>
  <c r="P790" i="2"/>
  <c r="O790" i="2"/>
  <c r="N790" i="2"/>
  <c r="M790" i="2"/>
  <c r="L790" i="2"/>
  <c r="K790" i="2"/>
  <c r="J790" i="2"/>
  <c r="I790" i="2"/>
  <c r="T789" i="2"/>
  <c r="S789" i="2"/>
  <c r="R789" i="2"/>
  <c r="Q789" i="2"/>
  <c r="P789" i="2"/>
  <c r="O789" i="2"/>
  <c r="N789" i="2"/>
  <c r="M789" i="2"/>
  <c r="L789" i="2"/>
  <c r="K789" i="2"/>
  <c r="J789" i="2"/>
  <c r="I789" i="2"/>
  <c r="T788" i="2"/>
  <c r="S788" i="2"/>
  <c r="R788" i="2"/>
  <c r="Q788" i="2"/>
  <c r="P788" i="2"/>
  <c r="O788" i="2"/>
  <c r="N788" i="2"/>
  <c r="M788" i="2"/>
  <c r="L788" i="2"/>
  <c r="K788" i="2"/>
  <c r="J788" i="2"/>
  <c r="I788" i="2"/>
  <c r="T787" i="2"/>
  <c r="S787" i="2"/>
  <c r="R787" i="2"/>
  <c r="Q787" i="2"/>
  <c r="P787" i="2"/>
  <c r="O787" i="2"/>
  <c r="N787" i="2"/>
  <c r="M787" i="2"/>
  <c r="L787" i="2"/>
  <c r="K787" i="2"/>
  <c r="J787" i="2"/>
  <c r="I787" i="2"/>
  <c r="T786" i="2"/>
  <c r="S786" i="2"/>
  <c r="R786" i="2"/>
  <c r="Q786" i="2"/>
  <c r="P786" i="2"/>
  <c r="O786" i="2"/>
  <c r="N786" i="2"/>
  <c r="M786" i="2"/>
  <c r="L786" i="2"/>
  <c r="K786" i="2"/>
  <c r="J786" i="2"/>
  <c r="I786" i="2"/>
  <c r="T785" i="2"/>
  <c r="S785" i="2"/>
  <c r="R785" i="2"/>
  <c r="Q785" i="2"/>
  <c r="P785" i="2"/>
  <c r="O785" i="2"/>
  <c r="N785" i="2"/>
  <c r="M785" i="2"/>
  <c r="L785" i="2"/>
  <c r="K785" i="2"/>
  <c r="J785" i="2"/>
  <c r="I785" i="2"/>
  <c r="T784" i="2"/>
  <c r="S784" i="2"/>
  <c r="R784" i="2"/>
  <c r="Q784" i="2"/>
  <c r="P784" i="2"/>
  <c r="O784" i="2"/>
  <c r="N784" i="2"/>
  <c r="M784" i="2"/>
  <c r="L784" i="2"/>
  <c r="K784" i="2"/>
  <c r="J784" i="2"/>
  <c r="I784" i="2"/>
  <c r="T783" i="2"/>
  <c r="S783" i="2"/>
  <c r="R783" i="2"/>
  <c r="Q783" i="2"/>
  <c r="P783" i="2"/>
  <c r="O783" i="2"/>
  <c r="N783" i="2"/>
  <c r="M783" i="2"/>
  <c r="L783" i="2"/>
  <c r="K783" i="2"/>
  <c r="J783" i="2"/>
  <c r="I783" i="2"/>
  <c r="T782" i="2"/>
  <c r="S782" i="2"/>
  <c r="R782" i="2"/>
  <c r="Q782" i="2"/>
  <c r="P782" i="2"/>
  <c r="O782" i="2"/>
  <c r="N782" i="2"/>
  <c r="M782" i="2"/>
  <c r="L782" i="2"/>
  <c r="K782" i="2"/>
  <c r="J782" i="2"/>
  <c r="I782" i="2"/>
  <c r="T781" i="2"/>
  <c r="S781" i="2"/>
  <c r="R781" i="2"/>
  <c r="Q781" i="2"/>
  <c r="P781" i="2"/>
  <c r="O781" i="2"/>
  <c r="N781" i="2"/>
  <c r="M781" i="2"/>
  <c r="L781" i="2"/>
  <c r="K781" i="2"/>
  <c r="J781" i="2"/>
  <c r="I781" i="2"/>
  <c r="T780" i="2"/>
  <c r="S780" i="2"/>
  <c r="R780" i="2"/>
  <c r="Q780" i="2"/>
  <c r="P780" i="2"/>
  <c r="O780" i="2"/>
  <c r="N780" i="2"/>
  <c r="M780" i="2"/>
  <c r="L780" i="2"/>
  <c r="K780" i="2"/>
  <c r="J780" i="2"/>
  <c r="I780" i="2"/>
  <c r="T779" i="2"/>
  <c r="S779" i="2"/>
  <c r="R779" i="2"/>
  <c r="Q779" i="2"/>
  <c r="P779" i="2"/>
  <c r="O779" i="2"/>
  <c r="N779" i="2"/>
  <c r="M779" i="2"/>
  <c r="L779" i="2"/>
  <c r="K779" i="2"/>
  <c r="J779" i="2"/>
  <c r="I779" i="2"/>
  <c r="T778" i="2"/>
  <c r="S778" i="2"/>
  <c r="R778" i="2"/>
  <c r="Q778" i="2"/>
  <c r="P778" i="2"/>
  <c r="O778" i="2"/>
  <c r="N778" i="2"/>
  <c r="M778" i="2"/>
  <c r="L778" i="2"/>
  <c r="K778" i="2"/>
  <c r="J778" i="2"/>
  <c r="I778" i="2"/>
  <c r="T777" i="2"/>
  <c r="S777" i="2"/>
  <c r="R777" i="2"/>
  <c r="Q777" i="2"/>
  <c r="P777" i="2"/>
  <c r="O777" i="2"/>
  <c r="N777" i="2"/>
  <c r="M777" i="2"/>
  <c r="L777" i="2"/>
  <c r="K777" i="2"/>
  <c r="J777" i="2"/>
  <c r="I777" i="2"/>
  <c r="T776" i="2"/>
  <c r="S776" i="2"/>
  <c r="R776" i="2"/>
  <c r="Q776" i="2"/>
  <c r="P776" i="2"/>
  <c r="O776" i="2"/>
  <c r="N776" i="2"/>
  <c r="M776" i="2"/>
  <c r="L776" i="2"/>
  <c r="K776" i="2"/>
  <c r="J776" i="2"/>
  <c r="I776" i="2"/>
  <c r="T775" i="2"/>
  <c r="S775" i="2"/>
  <c r="R775" i="2"/>
  <c r="Q775" i="2"/>
  <c r="P775" i="2"/>
  <c r="O775" i="2"/>
  <c r="N775" i="2"/>
  <c r="M775" i="2"/>
  <c r="L775" i="2"/>
  <c r="K775" i="2"/>
  <c r="J775" i="2"/>
  <c r="I775" i="2"/>
  <c r="T774" i="2"/>
  <c r="S774" i="2"/>
  <c r="R774" i="2"/>
  <c r="Q774" i="2"/>
  <c r="P774" i="2"/>
  <c r="O774" i="2"/>
  <c r="N774" i="2"/>
  <c r="M774" i="2"/>
  <c r="L774" i="2"/>
  <c r="K774" i="2"/>
  <c r="J774" i="2"/>
  <c r="I774" i="2"/>
  <c r="T773" i="2"/>
  <c r="S773" i="2"/>
  <c r="R773" i="2"/>
  <c r="Q773" i="2"/>
  <c r="P773" i="2"/>
  <c r="O773" i="2"/>
  <c r="N773" i="2"/>
  <c r="M773" i="2"/>
  <c r="L773" i="2"/>
  <c r="K773" i="2"/>
  <c r="J773" i="2"/>
  <c r="I773" i="2"/>
  <c r="T772" i="2"/>
  <c r="S772" i="2"/>
  <c r="R772" i="2"/>
  <c r="Q772" i="2"/>
  <c r="P772" i="2"/>
  <c r="O772" i="2"/>
  <c r="N772" i="2"/>
  <c r="M772" i="2"/>
  <c r="L772" i="2"/>
  <c r="K772" i="2"/>
  <c r="J772" i="2"/>
  <c r="I772" i="2"/>
  <c r="T771" i="2"/>
  <c r="S771" i="2"/>
  <c r="R771" i="2"/>
  <c r="Q771" i="2"/>
  <c r="P771" i="2"/>
  <c r="O771" i="2"/>
  <c r="N771" i="2"/>
  <c r="M771" i="2"/>
  <c r="L771" i="2"/>
  <c r="K771" i="2"/>
  <c r="J771" i="2"/>
  <c r="I771" i="2"/>
  <c r="T770" i="2"/>
  <c r="S770" i="2"/>
  <c r="R770" i="2"/>
  <c r="Q770" i="2"/>
  <c r="P770" i="2"/>
  <c r="O770" i="2"/>
  <c r="N770" i="2"/>
  <c r="M770" i="2"/>
  <c r="L770" i="2"/>
  <c r="K770" i="2"/>
  <c r="J770" i="2"/>
  <c r="I770" i="2"/>
  <c r="T769" i="2"/>
  <c r="S769" i="2"/>
  <c r="R769" i="2"/>
  <c r="Q769" i="2"/>
  <c r="P769" i="2"/>
  <c r="O769" i="2"/>
  <c r="N769" i="2"/>
  <c r="M769" i="2"/>
  <c r="L769" i="2"/>
  <c r="K769" i="2"/>
  <c r="J769" i="2"/>
  <c r="I769" i="2"/>
  <c r="T768" i="2"/>
  <c r="S768" i="2"/>
  <c r="R768" i="2"/>
  <c r="Q768" i="2"/>
  <c r="P768" i="2"/>
  <c r="O768" i="2"/>
  <c r="N768" i="2"/>
  <c r="M768" i="2"/>
  <c r="L768" i="2"/>
  <c r="K768" i="2"/>
  <c r="J768" i="2"/>
  <c r="I768" i="2"/>
  <c r="T767" i="2"/>
  <c r="S767" i="2"/>
  <c r="R767" i="2"/>
  <c r="Q767" i="2"/>
  <c r="P767" i="2"/>
  <c r="O767" i="2"/>
  <c r="N767" i="2"/>
  <c r="M767" i="2"/>
  <c r="L767" i="2"/>
  <c r="K767" i="2"/>
  <c r="J767" i="2"/>
  <c r="I767" i="2"/>
  <c r="T766" i="2"/>
  <c r="S766" i="2"/>
  <c r="R766" i="2"/>
  <c r="Q766" i="2"/>
  <c r="P766" i="2"/>
  <c r="O766" i="2"/>
  <c r="N766" i="2"/>
  <c r="M766" i="2"/>
  <c r="L766" i="2"/>
  <c r="K766" i="2"/>
  <c r="J766" i="2"/>
  <c r="I766" i="2"/>
  <c r="T765" i="2"/>
  <c r="S765" i="2"/>
  <c r="R765" i="2"/>
  <c r="Q765" i="2"/>
  <c r="P765" i="2"/>
  <c r="O765" i="2"/>
  <c r="N765" i="2"/>
  <c r="M765" i="2"/>
  <c r="L765" i="2"/>
  <c r="K765" i="2"/>
  <c r="J765" i="2"/>
  <c r="I765" i="2"/>
  <c r="T764" i="2"/>
  <c r="S764" i="2"/>
  <c r="R764" i="2"/>
  <c r="Q764" i="2"/>
  <c r="P764" i="2"/>
  <c r="O764" i="2"/>
  <c r="N764" i="2"/>
  <c r="M764" i="2"/>
  <c r="L764" i="2"/>
  <c r="K764" i="2"/>
  <c r="J764" i="2"/>
  <c r="I764" i="2"/>
  <c r="T763" i="2"/>
  <c r="S763" i="2"/>
  <c r="R763" i="2"/>
  <c r="Q763" i="2"/>
  <c r="P763" i="2"/>
  <c r="O763" i="2"/>
  <c r="N763" i="2"/>
  <c r="M763" i="2"/>
  <c r="L763" i="2"/>
  <c r="K763" i="2"/>
  <c r="J763" i="2"/>
  <c r="I763" i="2"/>
  <c r="T762" i="2"/>
  <c r="S762" i="2"/>
  <c r="R762" i="2"/>
  <c r="Q762" i="2"/>
  <c r="P762" i="2"/>
  <c r="O762" i="2"/>
  <c r="N762" i="2"/>
  <c r="M762" i="2"/>
  <c r="L762" i="2"/>
  <c r="K762" i="2"/>
  <c r="J762" i="2"/>
  <c r="I762" i="2"/>
  <c r="T761" i="2"/>
  <c r="S761" i="2"/>
  <c r="R761" i="2"/>
  <c r="Q761" i="2"/>
  <c r="P761" i="2"/>
  <c r="O761" i="2"/>
  <c r="N761" i="2"/>
  <c r="M761" i="2"/>
  <c r="L761" i="2"/>
  <c r="K761" i="2"/>
  <c r="J761" i="2"/>
  <c r="I761" i="2"/>
  <c r="T760" i="2"/>
  <c r="S760" i="2"/>
  <c r="R760" i="2"/>
  <c r="Q760" i="2"/>
  <c r="P760" i="2"/>
  <c r="O760" i="2"/>
  <c r="N760" i="2"/>
  <c r="M760" i="2"/>
  <c r="L760" i="2"/>
  <c r="K760" i="2"/>
  <c r="J760" i="2"/>
  <c r="I760" i="2"/>
  <c r="T759" i="2"/>
  <c r="S759" i="2"/>
  <c r="R759" i="2"/>
  <c r="Q759" i="2"/>
  <c r="P759" i="2"/>
  <c r="O759" i="2"/>
  <c r="N759" i="2"/>
  <c r="M759" i="2"/>
  <c r="L759" i="2"/>
  <c r="K759" i="2"/>
  <c r="J759" i="2"/>
  <c r="I759" i="2"/>
  <c r="T758" i="2"/>
  <c r="S758" i="2"/>
  <c r="R758" i="2"/>
  <c r="Q758" i="2"/>
  <c r="P758" i="2"/>
  <c r="O758" i="2"/>
  <c r="N758" i="2"/>
  <c r="M758" i="2"/>
  <c r="L758" i="2"/>
  <c r="K758" i="2"/>
  <c r="J758" i="2"/>
  <c r="I758" i="2"/>
  <c r="T757" i="2"/>
  <c r="S757" i="2"/>
  <c r="R757" i="2"/>
  <c r="Q757" i="2"/>
  <c r="P757" i="2"/>
  <c r="O757" i="2"/>
  <c r="N757" i="2"/>
  <c r="M757" i="2"/>
  <c r="L757" i="2"/>
  <c r="K757" i="2"/>
  <c r="J757" i="2"/>
  <c r="I757" i="2"/>
  <c r="T756" i="2"/>
  <c r="S756" i="2"/>
  <c r="R756" i="2"/>
  <c r="Q756" i="2"/>
  <c r="P756" i="2"/>
  <c r="O756" i="2"/>
  <c r="N756" i="2"/>
  <c r="M756" i="2"/>
  <c r="L756" i="2"/>
  <c r="K756" i="2"/>
  <c r="J756" i="2"/>
  <c r="I756" i="2"/>
  <c r="T755" i="2"/>
  <c r="S755" i="2"/>
  <c r="R755" i="2"/>
  <c r="Q755" i="2"/>
  <c r="P755" i="2"/>
  <c r="O755" i="2"/>
  <c r="N755" i="2"/>
  <c r="M755" i="2"/>
  <c r="L755" i="2"/>
  <c r="K755" i="2"/>
  <c r="J755" i="2"/>
  <c r="I755" i="2"/>
  <c r="T754" i="2"/>
  <c r="S754" i="2"/>
  <c r="R754" i="2"/>
  <c r="Q754" i="2"/>
  <c r="P754" i="2"/>
  <c r="O754" i="2"/>
  <c r="N754" i="2"/>
  <c r="M754" i="2"/>
  <c r="L754" i="2"/>
  <c r="K754" i="2"/>
  <c r="J754" i="2"/>
  <c r="I754" i="2"/>
  <c r="T753" i="2"/>
  <c r="S753" i="2"/>
  <c r="R753" i="2"/>
  <c r="Q753" i="2"/>
  <c r="P753" i="2"/>
  <c r="O753" i="2"/>
  <c r="N753" i="2"/>
  <c r="M753" i="2"/>
  <c r="L753" i="2"/>
  <c r="K753" i="2"/>
  <c r="J753" i="2"/>
  <c r="I753" i="2"/>
  <c r="T752" i="2"/>
  <c r="S752" i="2"/>
  <c r="R752" i="2"/>
  <c r="Q752" i="2"/>
  <c r="P752" i="2"/>
  <c r="O752" i="2"/>
  <c r="N752" i="2"/>
  <c r="M752" i="2"/>
  <c r="L752" i="2"/>
  <c r="K752" i="2"/>
  <c r="J752" i="2"/>
  <c r="I752" i="2"/>
  <c r="T751" i="2"/>
  <c r="S751" i="2"/>
  <c r="R751" i="2"/>
  <c r="Q751" i="2"/>
  <c r="P751" i="2"/>
  <c r="O751" i="2"/>
  <c r="N751" i="2"/>
  <c r="M751" i="2"/>
  <c r="L751" i="2"/>
  <c r="K751" i="2"/>
  <c r="J751" i="2"/>
  <c r="I751" i="2"/>
  <c r="T750" i="2"/>
  <c r="S750" i="2"/>
  <c r="R750" i="2"/>
  <c r="Q750" i="2"/>
  <c r="P750" i="2"/>
  <c r="O750" i="2"/>
  <c r="N750" i="2"/>
  <c r="M750" i="2"/>
  <c r="L750" i="2"/>
  <c r="K750" i="2"/>
  <c r="J750" i="2"/>
  <c r="I750" i="2"/>
  <c r="T749" i="2"/>
  <c r="S749" i="2"/>
  <c r="R749" i="2"/>
  <c r="Q749" i="2"/>
  <c r="P749" i="2"/>
  <c r="O749" i="2"/>
  <c r="N749" i="2"/>
  <c r="M749" i="2"/>
  <c r="L749" i="2"/>
  <c r="K749" i="2"/>
  <c r="J749" i="2"/>
  <c r="I749" i="2"/>
  <c r="T748" i="2"/>
  <c r="S748" i="2"/>
  <c r="R748" i="2"/>
  <c r="Q748" i="2"/>
  <c r="P748" i="2"/>
  <c r="O748" i="2"/>
  <c r="N748" i="2"/>
  <c r="M748" i="2"/>
  <c r="L748" i="2"/>
  <c r="K748" i="2"/>
  <c r="J748" i="2"/>
  <c r="I748" i="2"/>
  <c r="T747" i="2"/>
  <c r="S747" i="2"/>
  <c r="R747" i="2"/>
  <c r="Q747" i="2"/>
  <c r="P747" i="2"/>
  <c r="O747" i="2"/>
  <c r="N747" i="2"/>
  <c r="M747" i="2"/>
  <c r="L747" i="2"/>
  <c r="K747" i="2"/>
  <c r="J747" i="2"/>
  <c r="I747" i="2"/>
  <c r="T746" i="2"/>
  <c r="S746" i="2"/>
  <c r="R746" i="2"/>
  <c r="Q746" i="2"/>
  <c r="P746" i="2"/>
  <c r="O746" i="2"/>
  <c r="N746" i="2"/>
  <c r="M746" i="2"/>
  <c r="L746" i="2"/>
  <c r="K746" i="2"/>
  <c r="J746" i="2"/>
  <c r="I746" i="2"/>
  <c r="T745" i="2"/>
  <c r="S745" i="2"/>
  <c r="R745" i="2"/>
  <c r="Q745" i="2"/>
  <c r="P745" i="2"/>
  <c r="O745" i="2"/>
  <c r="N745" i="2"/>
  <c r="M745" i="2"/>
  <c r="L745" i="2"/>
  <c r="K745" i="2"/>
  <c r="J745" i="2"/>
  <c r="I745" i="2"/>
  <c r="T744" i="2"/>
  <c r="S744" i="2"/>
  <c r="R744" i="2"/>
  <c r="Q744" i="2"/>
  <c r="P744" i="2"/>
  <c r="O744" i="2"/>
  <c r="N744" i="2"/>
  <c r="M744" i="2"/>
  <c r="L744" i="2"/>
  <c r="K744" i="2"/>
  <c r="J744" i="2"/>
  <c r="I744" i="2"/>
  <c r="T743" i="2"/>
  <c r="S743" i="2"/>
  <c r="R743" i="2"/>
  <c r="Q743" i="2"/>
  <c r="P743" i="2"/>
  <c r="O743" i="2"/>
  <c r="N743" i="2"/>
  <c r="M743" i="2"/>
  <c r="L743" i="2"/>
  <c r="K743" i="2"/>
  <c r="J743" i="2"/>
  <c r="I743" i="2"/>
  <c r="T742" i="2"/>
  <c r="S742" i="2"/>
  <c r="R742" i="2"/>
  <c r="Q742" i="2"/>
  <c r="P742" i="2"/>
  <c r="O742" i="2"/>
  <c r="N742" i="2"/>
  <c r="M742" i="2"/>
  <c r="L742" i="2"/>
  <c r="K742" i="2"/>
  <c r="J742" i="2"/>
  <c r="I742" i="2"/>
  <c r="T741" i="2"/>
  <c r="S741" i="2"/>
  <c r="R741" i="2"/>
  <c r="Q741" i="2"/>
  <c r="P741" i="2"/>
  <c r="O741" i="2"/>
  <c r="N741" i="2"/>
  <c r="M741" i="2"/>
  <c r="L741" i="2"/>
  <c r="K741" i="2"/>
  <c r="J741" i="2"/>
  <c r="I741" i="2"/>
  <c r="T740" i="2"/>
  <c r="S740" i="2"/>
  <c r="R740" i="2"/>
  <c r="Q740" i="2"/>
  <c r="P740" i="2"/>
  <c r="O740" i="2"/>
  <c r="N740" i="2"/>
  <c r="M740" i="2"/>
  <c r="L740" i="2"/>
  <c r="K740" i="2"/>
  <c r="J740" i="2"/>
  <c r="I740" i="2"/>
  <c r="T739" i="2"/>
  <c r="S739" i="2"/>
  <c r="R739" i="2"/>
  <c r="Q739" i="2"/>
  <c r="P739" i="2"/>
  <c r="O739" i="2"/>
  <c r="N739" i="2"/>
  <c r="M739" i="2"/>
  <c r="L739" i="2"/>
  <c r="K739" i="2"/>
  <c r="J739" i="2"/>
  <c r="I739" i="2"/>
  <c r="T738" i="2"/>
  <c r="S738" i="2"/>
  <c r="R738" i="2"/>
  <c r="Q738" i="2"/>
  <c r="P738" i="2"/>
  <c r="O738" i="2"/>
  <c r="N738" i="2"/>
  <c r="M738" i="2"/>
  <c r="L738" i="2"/>
  <c r="K738" i="2"/>
  <c r="J738" i="2"/>
  <c r="I738" i="2"/>
  <c r="T737" i="2"/>
  <c r="S737" i="2"/>
  <c r="R737" i="2"/>
  <c r="Q737" i="2"/>
  <c r="P737" i="2"/>
  <c r="O737" i="2"/>
  <c r="N737" i="2"/>
  <c r="M737" i="2"/>
  <c r="L737" i="2"/>
  <c r="K737" i="2"/>
  <c r="J737" i="2"/>
  <c r="I737" i="2"/>
  <c r="T736" i="2"/>
  <c r="S736" i="2"/>
  <c r="R736" i="2"/>
  <c r="Q736" i="2"/>
  <c r="P736" i="2"/>
  <c r="O736" i="2"/>
  <c r="N736" i="2"/>
  <c r="M736" i="2"/>
  <c r="L736" i="2"/>
  <c r="K736" i="2"/>
  <c r="J736" i="2"/>
  <c r="I736" i="2"/>
  <c r="T735" i="2"/>
  <c r="S735" i="2"/>
  <c r="R735" i="2"/>
  <c r="Q735" i="2"/>
  <c r="P735" i="2"/>
  <c r="O735" i="2"/>
  <c r="N735" i="2"/>
  <c r="M735" i="2"/>
  <c r="L735" i="2"/>
  <c r="K735" i="2"/>
  <c r="J735" i="2"/>
  <c r="I735" i="2"/>
  <c r="T734" i="2"/>
  <c r="S734" i="2"/>
  <c r="R734" i="2"/>
  <c r="Q734" i="2"/>
  <c r="P734" i="2"/>
  <c r="O734" i="2"/>
  <c r="N734" i="2"/>
  <c r="M734" i="2"/>
  <c r="L734" i="2"/>
  <c r="K734" i="2"/>
  <c r="J734" i="2"/>
  <c r="I734" i="2"/>
  <c r="T733" i="2"/>
  <c r="S733" i="2"/>
  <c r="R733" i="2"/>
  <c r="Q733" i="2"/>
  <c r="P733" i="2"/>
  <c r="O733" i="2"/>
  <c r="N733" i="2"/>
  <c r="M733" i="2"/>
  <c r="L733" i="2"/>
  <c r="K733" i="2"/>
  <c r="J733" i="2"/>
  <c r="I733" i="2"/>
  <c r="T732" i="2"/>
  <c r="S732" i="2"/>
  <c r="R732" i="2"/>
  <c r="Q732" i="2"/>
  <c r="P732" i="2"/>
  <c r="O732" i="2"/>
  <c r="N732" i="2"/>
  <c r="M732" i="2"/>
  <c r="L732" i="2"/>
  <c r="K732" i="2"/>
  <c r="J732" i="2"/>
  <c r="I732" i="2"/>
  <c r="T731" i="2"/>
  <c r="S731" i="2"/>
  <c r="R731" i="2"/>
  <c r="Q731" i="2"/>
  <c r="P731" i="2"/>
  <c r="O731" i="2"/>
  <c r="N731" i="2"/>
  <c r="M731" i="2"/>
  <c r="L731" i="2"/>
  <c r="K731" i="2"/>
  <c r="J731" i="2"/>
  <c r="I731" i="2"/>
  <c r="T730" i="2"/>
  <c r="S730" i="2"/>
  <c r="R730" i="2"/>
  <c r="Q730" i="2"/>
  <c r="P730" i="2"/>
  <c r="O730" i="2"/>
  <c r="N730" i="2"/>
  <c r="M730" i="2"/>
  <c r="L730" i="2"/>
  <c r="K730" i="2"/>
  <c r="J730" i="2"/>
  <c r="I730" i="2"/>
  <c r="T729" i="2"/>
  <c r="S729" i="2"/>
  <c r="R729" i="2"/>
  <c r="Q729" i="2"/>
  <c r="P729" i="2"/>
  <c r="O729" i="2"/>
  <c r="N729" i="2"/>
  <c r="M729" i="2"/>
  <c r="L729" i="2"/>
  <c r="K729" i="2"/>
  <c r="J729" i="2"/>
  <c r="I729" i="2"/>
  <c r="T728" i="2"/>
  <c r="S728" i="2"/>
  <c r="R728" i="2"/>
  <c r="Q728" i="2"/>
  <c r="P728" i="2"/>
  <c r="O728" i="2"/>
  <c r="N728" i="2"/>
  <c r="M728" i="2"/>
  <c r="L728" i="2"/>
  <c r="K728" i="2"/>
  <c r="J728" i="2"/>
  <c r="I728" i="2"/>
  <c r="T727" i="2"/>
  <c r="S727" i="2"/>
  <c r="R727" i="2"/>
  <c r="Q727" i="2"/>
  <c r="P727" i="2"/>
  <c r="O727" i="2"/>
  <c r="N727" i="2"/>
  <c r="M727" i="2"/>
  <c r="L727" i="2"/>
  <c r="K727" i="2"/>
  <c r="J727" i="2"/>
  <c r="I727" i="2"/>
  <c r="T726" i="2"/>
  <c r="S726" i="2"/>
  <c r="R726" i="2"/>
  <c r="Q726" i="2"/>
  <c r="P726" i="2"/>
  <c r="O726" i="2"/>
  <c r="N726" i="2"/>
  <c r="M726" i="2"/>
  <c r="L726" i="2"/>
  <c r="K726" i="2"/>
  <c r="J726" i="2"/>
  <c r="I726" i="2"/>
  <c r="T725" i="2"/>
  <c r="S725" i="2"/>
  <c r="R725" i="2"/>
  <c r="Q725" i="2"/>
  <c r="P725" i="2"/>
  <c r="O725" i="2"/>
  <c r="N725" i="2"/>
  <c r="M725" i="2"/>
  <c r="L725" i="2"/>
  <c r="K725" i="2"/>
  <c r="J725" i="2"/>
  <c r="I725" i="2"/>
  <c r="T724" i="2"/>
  <c r="S724" i="2"/>
  <c r="R724" i="2"/>
  <c r="Q724" i="2"/>
  <c r="P724" i="2"/>
  <c r="O724" i="2"/>
  <c r="N724" i="2"/>
  <c r="M724" i="2"/>
  <c r="L724" i="2"/>
  <c r="K724" i="2"/>
  <c r="J724" i="2"/>
  <c r="I724" i="2"/>
  <c r="T723" i="2"/>
  <c r="S723" i="2"/>
  <c r="R723" i="2"/>
  <c r="Q723" i="2"/>
  <c r="P723" i="2"/>
  <c r="O723" i="2"/>
  <c r="N723" i="2"/>
  <c r="M723" i="2"/>
  <c r="L723" i="2"/>
  <c r="K723" i="2"/>
  <c r="J723" i="2"/>
  <c r="I723" i="2"/>
  <c r="T722" i="2"/>
  <c r="S722" i="2"/>
  <c r="R722" i="2"/>
  <c r="Q722" i="2"/>
  <c r="P722" i="2"/>
  <c r="O722" i="2"/>
  <c r="N722" i="2"/>
  <c r="M722" i="2"/>
  <c r="L722" i="2"/>
  <c r="K722" i="2"/>
  <c r="J722" i="2"/>
  <c r="I722" i="2"/>
  <c r="T721" i="2"/>
  <c r="S721" i="2"/>
  <c r="R721" i="2"/>
  <c r="Q721" i="2"/>
  <c r="P721" i="2"/>
  <c r="O721" i="2"/>
  <c r="N721" i="2"/>
  <c r="M721" i="2"/>
  <c r="L721" i="2"/>
  <c r="K721" i="2"/>
  <c r="J721" i="2"/>
  <c r="I721" i="2"/>
  <c r="T720" i="2"/>
  <c r="S720" i="2"/>
  <c r="R720" i="2"/>
  <c r="Q720" i="2"/>
  <c r="P720" i="2"/>
  <c r="O720" i="2"/>
  <c r="N720" i="2"/>
  <c r="M720" i="2"/>
  <c r="L720" i="2"/>
  <c r="K720" i="2"/>
  <c r="J720" i="2"/>
  <c r="I720" i="2"/>
  <c r="T719" i="2"/>
  <c r="S719" i="2"/>
  <c r="R719" i="2"/>
  <c r="Q719" i="2"/>
  <c r="P719" i="2"/>
  <c r="O719" i="2"/>
  <c r="N719" i="2"/>
  <c r="M719" i="2"/>
  <c r="L719" i="2"/>
  <c r="K719" i="2"/>
  <c r="J719" i="2"/>
  <c r="I719" i="2"/>
  <c r="T718" i="2"/>
  <c r="S718" i="2"/>
  <c r="R718" i="2"/>
  <c r="Q718" i="2"/>
  <c r="P718" i="2"/>
  <c r="O718" i="2"/>
  <c r="N718" i="2"/>
  <c r="M718" i="2"/>
  <c r="L718" i="2"/>
  <c r="K718" i="2"/>
  <c r="J718" i="2"/>
  <c r="I718" i="2"/>
  <c r="T717" i="2"/>
  <c r="S717" i="2"/>
  <c r="R717" i="2"/>
  <c r="Q717" i="2"/>
  <c r="P717" i="2"/>
  <c r="O717" i="2"/>
  <c r="N717" i="2"/>
  <c r="M717" i="2"/>
  <c r="L717" i="2"/>
  <c r="K717" i="2"/>
  <c r="J717" i="2"/>
  <c r="I717" i="2"/>
  <c r="T716" i="2"/>
  <c r="S716" i="2"/>
  <c r="R716" i="2"/>
  <c r="Q716" i="2"/>
  <c r="P716" i="2"/>
  <c r="O716" i="2"/>
  <c r="N716" i="2"/>
  <c r="M716" i="2"/>
  <c r="L716" i="2"/>
  <c r="K716" i="2"/>
  <c r="J716" i="2"/>
  <c r="I716" i="2"/>
  <c r="T715" i="2"/>
  <c r="S715" i="2"/>
  <c r="R715" i="2"/>
  <c r="Q715" i="2"/>
  <c r="P715" i="2"/>
  <c r="O715" i="2"/>
  <c r="N715" i="2"/>
  <c r="M715" i="2"/>
  <c r="L715" i="2"/>
  <c r="K715" i="2"/>
  <c r="J715" i="2"/>
  <c r="I715" i="2"/>
  <c r="T714" i="2"/>
  <c r="S714" i="2"/>
  <c r="R714" i="2"/>
  <c r="Q714" i="2"/>
  <c r="P714" i="2"/>
  <c r="O714" i="2"/>
  <c r="N714" i="2"/>
  <c r="M714" i="2"/>
  <c r="L714" i="2"/>
  <c r="K714" i="2"/>
  <c r="J714" i="2"/>
  <c r="I714" i="2"/>
  <c r="T713" i="2"/>
  <c r="S713" i="2"/>
  <c r="R713" i="2"/>
  <c r="Q713" i="2"/>
  <c r="P713" i="2"/>
  <c r="O713" i="2"/>
  <c r="N713" i="2"/>
  <c r="M713" i="2"/>
  <c r="L713" i="2"/>
  <c r="K713" i="2"/>
  <c r="J713" i="2"/>
  <c r="I713" i="2"/>
  <c r="T712" i="2"/>
  <c r="S712" i="2"/>
  <c r="R712" i="2"/>
  <c r="Q712" i="2"/>
  <c r="P712" i="2"/>
  <c r="O712" i="2"/>
  <c r="N712" i="2"/>
  <c r="M712" i="2"/>
  <c r="L712" i="2"/>
  <c r="K712" i="2"/>
  <c r="J712" i="2"/>
  <c r="I712" i="2"/>
  <c r="T711" i="2"/>
  <c r="S711" i="2"/>
  <c r="R711" i="2"/>
  <c r="Q711" i="2"/>
  <c r="P711" i="2"/>
  <c r="O711" i="2"/>
  <c r="N711" i="2"/>
  <c r="M711" i="2"/>
  <c r="L711" i="2"/>
  <c r="K711" i="2"/>
  <c r="J711" i="2"/>
  <c r="I711" i="2"/>
  <c r="T710" i="2"/>
  <c r="S710" i="2"/>
  <c r="R710" i="2"/>
  <c r="Q710" i="2"/>
  <c r="P710" i="2"/>
  <c r="O710" i="2"/>
  <c r="N710" i="2"/>
  <c r="M710" i="2"/>
  <c r="L710" i="2"/>
  <c r="K710" i="2"/>
  <c r="J710" i="2"/>
  <c r="I710" i="2"/>
  <c r="T709" i="2"/>
  <c r="S709" i="2"/>
  <c r="R709" i="2"/>
  <c r="Q709" i="2"/>
  <c r="P709" i="2"/>
  <c r="O709" i="2"/>
  <c r="N709" i="2"/>
  <c r="M709" i="2"/>
  <c r="L709" i="2"/>
  <c r="K709" i="2"/>
  <c r="J709" i="2"/>
  <c r="I709" i="2"/>
  <c r="T708" i="2"/>
  <c r="S708" i="2"/>
  <c r="R708" i="2"/>
  <c r="Q708" i="2"/>
  <c r="P708" i="2"/>
  <c r="O708" i="2"/>
  <c r="N708" i="2"/>
  <c r="M708" i="2"/>
  <c r="L708" i="2"/>
  <c r="K708" i="2"/>
  <c r="J708" i="2"/>
  <c r="I708" i="2"/>
  <c r="T707" i="2"/>
  <c r="S707" i="2"/>
  <c r="R707" i="2"/>
  <c r="Q707" i="2"/>
  <c r="P707" i="2"/>
  <c r="O707" i="2"/>
  <c r="N707" i="2"/>
  <c r="M707" i="2"/>
  <c r="L707" i="2"/>
  <c r="K707" i="2"/>
  <c r="J707" i="2"/>
  <c r="I707" i="2"/>
  <c r="T706" i="2"/>
  <c r="S706" i="2"/>
  <c r="R706" i="2"/>
  <c r="Q706" i="2"/>
  <c r="P706" i="2"/>
  <c r="O706" i="2"/>
  <c r="N706" i="2"/>
  <c r="M706" i="2"/>
  <c r="L706" i="2"/>
  <c r="K706" i="2"/>
  <c r="J706" i="2"/>
  <c r="I706" i="2"/>
  <c r="T705" i="2"/>
  <c r="S705" i="2"/>
  <c r="R705" i="2"/>
  <c r="Q705" i="2"/>
  <c r="P705" i="2"/>
  <c r="O705" i="2"/>
  <c r="N705" i="2"/>
  <c r="M705" i="2"/>
  <c r="L705" i="2"/>
  <c r="K705" i="2"/>
  <c r="J705" i="2"/>
  <c r="I705" i="2"/>
  <c r="T704" i="2"/>
  <c r="S704" i="2"/>
  <c r="R704" i="2"/>
  <c r="Q704" i="2"/>
  <c r="P704" i="2"/>
  <c r="O704" i="2"/>
  <c r="N704" i="2"/>
  <c r="M704" i="2"/>
  <c r="L704" i="2"/>
  <c r="K704" i="2"/>
  <c r="J704" i="2"/>
  <c r="I704" i="2"/>
  <c r="T703" i="2"/>
  <c r="S703" i="2"/>
  <c r="R703" i="2"/>
  <c r="Q703" i="2"/>
  <c r="P703" i="2"/>
  <c r="O703" i="2"/>
  <c r="N703" i="2"/>
  <c r="M703" i="2"/>
  <c r="L703" i="2"/>
  <c r="K703" i="2"/>
  <c r="J703" i="2"/>
  <c r="I703" i="2"/>
  <c r="T702" i="2"/>
  <c r="S702" i="2"/>
  <c r="R702" i="2"/>
  <c r="Q702" i="2"/>
  <c r="P702" i="2"/>
  <c r="O702" i="2"/>
  <c r="N702" i="2"/>
  <c r="M702" i="2"/>
  <c r="L702" i="2"/>
  <c r="K702" i="2"/>
  <c r="J702" i="2"/>
  <c r="I702" i="2"/>
  <c r="T701" i="2"/>
  <c r="S701" i="2"/>
  <c r="R701" i="2"/>
  <c r="Q701" i="2"/>
  <c r="P701" i="2"/>
  <c r="O701" i="2"/>
  <c r="N701" i="2"/>
  <c r="M701" i="2"/>
  <c r="L701" i="2"/>
  <c r="K701" i="2"/>
  <c r="J701" i="2"/>
  <c r="I701" i="2"/>
  <c r="T700" i="2"/>
  <c r="S700" i="2"/>
  <c r="R700" i="2"/>
  <c r="Q700" i="2"/>
  <c r="P700" i="2"/>
  <c r="O700" i="2"/>
  <c r="N700" i="2"/>
  <c r="M700" i="2"/>
  <c r="L700" i="2"/>
  <c r="K700" i="2"/>
  <c r="J700" i="2"/>
  <c r="I700" i="2"/>
  <c r="T699" i="2"/>
  <c r="S699" i="2"/>
  <c r="R699" i="2"/>
  <c r="Q699" i="2"/>
  <c r="P699" i="2"/>
  <c r="O699" i="2"/>
  <c r="N699" i="2"/>
  <c r="M699" i="2"/>
  <c r="L699" i="2"/>
  <c r="K699" i="2"/>
  <c r="J699" i="2"/>
  <c r="I699" i="2"/>
  <c r="T698" i="2"/>
  <c r="S698" i="2"/>
  <c r="R698" i="2"/>
  <c r="Q698" i="2"/>
  <c r="P698" i="2"/>
  <c r="O698" i="2"/>
  <c r="N698" i="2"/>
  <c r="M698" i="2"/>
  <c r="L698" i="2"/>
  <c r="K698" i="2"/>
  <c r="J698" i="2"/>
  <c r="I698" i="2"/>
  <c r="T697" i="2"/>
  <c r="S697" i="2"/>
  <c r="R697" i="2"/>
  <c r="Q697" i="2"/>
  <c r="P697" i="2"/>
  <c r="O697" i="2"/>
  <c r="N697" i="2"/>
  <c r="M697" i="2"/>
  <c r="L697" i="2"/>
  <c r="K697" i="2"/>
  <c r="J697" i="2"/>
  <c r="I697" i="2"/>
  <c r="T696" i="2"/>
  <c r="S696" i="2"/>
  <c r="R696" i="2"/>
  <c r="Q696" i="2"/>
  <c r="P696" i="2"/>
  <c r="O696" i="2"/>
  <c r="N696" i="2"/>
  <c r="M696" i="2"/>
  <c r="L696" i="2"/>
  <c r="K696" i="2"/>
  <c r="J696" i="2"/>
  <c r="I696" i="2"/>
  <c r="T695" i="2"/>
  <c r="S695" i="2"/>
  <c r="R695" i="2"/>
  <c r="Q695" i="2"/>
  <c r="P695" i="2"/>
  <c r="O695" i="2"/>
  <c r="N695" i="2"/>
  <c r="M695" i="2"/>
  <c r="L695" i="2"/>
  <c r="K695" i="2"/>
  <c r="J695" i="2"/>
  <c r="I695" i="2"/>
  <c r="T694" i="2"/>
  <c r="S694" i="2"/>
  <c r="R694" i="2"/>
  <c r="Q694" i="2"/>
  <c r="P694" i="2"/>
  <c r="O694" i="2"/>
  <c r="N694" i="2"/>
  <c r="M694" i="2"/>
  <c r="L694" i="2"/>
  <c r="K694" i="2"/>
  <c r="J694" i="2"/>
  <c r="I694" i="2"/>
  <c r="T693" i="2"/>
  <c r="S693" i="2"/>
  <c r="R693" i="2"/>
  <c r="Q693" i="2"/>
  <c r="P693" i="2"/>
  <c r="O693" i="2"/>
  <c r="N693" i="2"/>
  <c r="M693" i="2"/>
  <c r="L693" i="2"/>
  <c r="K693" i="2"/>
  <c r="J693" i="2"/>
  <c r="I693" i="2"/>
  <c r="T692" i="2"/>
  <c r="S692" i="2"/>
  <c r="R692" i="2"/>
  <c r="Q692" i="2"/>
  <c r="P692" i="2"/>
  <c r="O692" i="2"/>
  <c r="N692" i="2"/>
  <c r="M692" i="2"/>
  <c r="L692" i="2"/>
  <c r="K692" i="2"/>
  <c r="J692" i="2"/>
  <c r="I692" i="2"/>
  <c r="T691" i="2"/>
  <c r="S691" i="2"/>
  <c r="R691" i="2"/>
  <c r="Q691" i="2"/>
  <c r="P691" i="2"/>
  <c r="O691" i="2"/>
  <c r="N691" i="2"/>
  <c r="M691" i="2"/>
  <c r="L691" i="2"/>
  <c r="K691" i="2"/>
  <c r="J691" i="2"/>
  <c r="I691" i="2"/>
  <c r="T690" i="2"/>
  <c r="S690" i="2"/>
  <c r="R690" i="2"/>
  <c r="Q690" i="2"/>
  <c r="P690" i="2"/>
  <c r="O690" i="2"/>
  <c r="N690" i="2"/>
  <c r="M690" i="2"/>
  <c r="L690" i="2"/>
  <c r="K690" i="2"/>
  <c r="J690" i="2"/>
  <c r="I690" i="2"/>
  <c r="T689" i="2"/>
  <c r="S689" i="2"/>
  <c r="R689" i="2"/>
  <c r="Q689" i="2"/>
  <c r="P689" i="2"/>
  <c r="O689" i="2"/>
  <c r="N689" i="2"/>
  <c r="M689" i="2"/>
  <c r="L689" i="2"/>
  <c r="K689" i="2"/>
  <c r="J689" i="2"/>
  <c r="I689" i="2"/>
  <c r="T688" i="2"/>
  <c r="S688" i="2"/>
  <c r="R688" i="2"/>
  <c r="Q688" i="2"/>
  <c r="P688" i="2"/>
  <c r="O688" i="2"/>
  <c r="N688" i="2"/>
  <c r="M688" i="2"/>
  <c r="L688" i="2"/>
  <c r="K688" i="2"/>
  <c r="J688" i="2"/>
  <c r="I688" i="2"/>
  <c r="T687" i="2"/>
  <c r="S687" i="2"/>
  <c r="R687" i="2"/>
  <c r="Q687" i="2"/>
  <c r="P687" i="2"/>
  <c r="O687" i="2"/>
  <c r="N687" i="2"/>
  <c r="M687" i="2"/>
  <c r="L687" i="2"/>
  <c r="K687" i="2"/>
  <c r="J687" i="2"/>
  <c r="I687" i="2"/>
  <c r="T686" i="2"/>
  <c r="S686" i="2"/>
  <c r="R686" i="2"/>
  <c r="Q686" i="2"/>
  <c r="P686" i="2"/>
  <c r="O686" i="2"/>
  <c r="N686" i="2"/>
  <c r="M686" i="2"/>
  <c r="L686" i="2"/>
  <c r="K686" i="2"/>
  <c r="J686" i="2"/>
  <c r="I686" i="2"/>
  <c r="T685" i="2"/>
  <c r="S685" i="2"/>
  <c r="R685" i="2"/>
  <c r="Q685" i="2"/>
  <c r="P685" i="2"/>
  <c r="O685" i="2"/>
  <c r="N685" i="2"/>
  <c r="M685" i="2"/>
  <c r="L685" i="2"/>
  <c r="K685" i="2"/>
  <c r="J685" i="2"/>
  <c r="I685" i="2"/>
  <c r="T684" i="2"/>
  <c r="S684" i="2"/>
  <c r="R684" i="2"/>
  <c r="Q684" i="2"/>
  <c r="P684" i="2"/>
  <c r="O684" i="2"/>
  <c r="N684" i="2"/>
  <c r="M684" i="2"/>
  <c r="L684" i="2"/>
  <c r="K684" i="2"/>
  <c r="J684" i="2"/>
  <c r="I684" i="2"/>
  <c r="T683" i="2"/>
  <c r="S683" i="2"/>
  <c r="R683" i="2"/>
  <c r="Q683" i="2"/>
  <c r="P683" i="2"/>
  <c r="O683" i="2"/>
  <c r="N683" i="2"/>
  <c r="M683" i="2"/>
  <c r="L683" i="2"/>
  <c r="K683" i="2"/>
  <c r="J683" i="2"/>
  <c r="I683" i="2"/>
  <c r="T682" i="2"/>
  <c r="S682" i="2"/>
  <c r="R682" i="2"/>
  <c r="Q682" i="2"/>
  <c r="P682" i="2"/>
  <c r="O682" i="2"/>
  <c r="N682" i="2"/>
  <c r="M682" i="2"/>
  <c r="L682" i="2"/>
  <c r="K682" i="2"/>
  <c r="J682" i="2"/>
  <c r="I682" i="2"/>
  <c r="T681" i="2"/>
  <c r="S681" i="2"/>
  <c r="R681" i="2"/>
  <c r="Q681" i="2"/>
  <c r="P681" i="2"/>
  <c r="O681" i="2"/>
  <c r="N681" i="2"/>
  <c r="M681" i="2"/>
  <c r="L681" i="2"/>
  <c r="K681" i="2"/>
  <c r="J681" i="2"/>
  <c r="I681" i="2"/>
  <c r="T680" i="2"/>
  <c r="S680" i="2"/>
  <c r="R680" i="2"/>
  <c r="Q680" i="2"/>
  <c r="P680" i="2"/>
  <c r="O680" i="2"/>
  <c r="N680" i="2"/>
  <c r="M680" i="2"/>
  <c r="L680" i="2"/>
  <c r="K680" i="2"/>
  <c r="J680" i="2"/>
  <c r="I680" i="2"/>
  <c r="T679" i="2"/>
  <c r="S679" i="2"/>
  <c r="R679" i="2"/>
  <c r="Q679" i="2"/>
  <c r="P679" i="2"/>
  <c r="O679" i="2"/>
  <c r="N679" i="2"/>
  <c r="M679" i="2"/>
  <c r="L679" i="2"/>
  <c r="K679" i="2"/>
  <c r="J679" i="2"/>
  <c r="I679" i="2"/>
  <c r="T678" i="2"/>
  <c r="S678" i="2"/>
  <c r="R678" i="2"/>
  <c r="Q678" i="2"/>
  <c r="P678" i="2"/>
  <c r="O678" i="2"/>
  <c r="N678" i="2"/>
  <c r="M678" i="2"/>
  <c r="L678" i="2"/>
  <c r="K678" i="2"/>
  <c r="J678" i="2"/>
  <c r="I678" i="2"/>
  <c r="T677" i="2"/>
  <c r="S677" i="2"/>
  <c r="R677" i="2"/>
  <c r="Q677" i="2"/>
  <c r="P677" i="2"/>
  <c r="O677" i="2"/>
  <c r="N677" i="2"/>
  <c r="M677" i="2"/>
  <c r="L677" i="2"/>
  <c r="K677" i="2"/>
  <c r="J677" i="2"/>
  <c r="I677" i="2"/>
  <c r="T676" i="2"/>
  <c r="S676" i="2"/>
  <c r="R676" i="2"/>
  <c r="Q676" i="2"/>
  <c r="P676" i="2"/>
  <c r="O676" i="2"/>
  <c r="N676" i="2"/>
  <c r="M676" i="2"/>
  <c r="L676" i="2"/>
  <c r="K676" i="2"/>
  <c r="J676" i="2"/>
  <c r="I676" i="2"/>
  <c r="T675" i="2"/>
  <c r="S675" i="2"/>
  <c r="R675" i="2"/>
  <c r="Q675" i="2"/>
  <c r="P675" i="2"/>
  <c r="O675" i="2"/>
  <c r="N675" i="2"/>
  <c r="M675" i="2"/>
  <c r="L675" i="2"/>
  <c r="K675" i="2"/>
  <c r="J675" i="2"/>
  <c r="I675" i="2"/>
  <c r="T674" i="2"/>
  <c r="S674" i="2"/>
  <c r="R674" i="2"/>
  <c r="Q674" i="2"/>
  <c r="P674" i="2"/>
  <c r="O674" i="2"/>
  <c r="N674" i="2"/>
  <c r="M674" i="2"/>
  <c r="L674" i="2"/>
  <c r="K674" i="2"/>
  <c r="J674" i="2"/>
  <c r="I674" i="2"/>
  <c r="T673" i="2"/>
  <c r="S673" i="2"/>
  <c r="R673" i="2"/>
  <c r="Q673" i="2"/>
  <c r="P673" i="2"/>
  <c r="O673" i="2"/>
  <c r="N673" i="2"/>
  <c r="M673" i="2"/>
  <c r="L673" i="2"/>
  <c r="K673" i="2"/>
  <c r="J673" i="2"/>
  <c r="I673" i="2"/>
  <c r="T672" i="2"/>
  <c r="S672" i="2"/>
  <c r="R672" i="2"/>
  <c r="Q672" i="2"/>
  <c r="P672" i="2"/>
  <c r="O672" i="2"/>
  <c r="N672" i="2"/>
  <c r="M672" i="2"/>
  <c r="L672" i="2"/>
  <c r="K672" i="2"/>
  <c r="J672" i="2"/>
  <c r="I672" i="2"/>
  <c r="T671" i="2"/>
  <c r="S671" i="2"/>
  <c r="R671" i="2"/>
  <c r="Q671" i="2"/>
  <c r="P671" i="2"/>
  <c r="O671" i="2"/>
  <c r="N671" i="2"/>
  <c r="M671" i="2"/>
  <c r="L671" i="2"/>
  <c r="K671" i="2"/>
  <c r="J671" i="2"/>
  <c r="I671" i="2"/>
  <c r="T670" i="2"/>
  <c r="S670" i="2"/>
  <c r="R670" i="2"/>
  <c r="Q670" i="2"/>
  <c r="P670" i="2"/>
  <c r="O670" i="2"/>
  <c r="N670" i="2"/>
  <c r="M670" i="2"/>
  <c r="L670" i="2"/>
  <c r="K670" i="2"/>
  <c r="J670" i="2"/>
  <c r="I670" i="2"/>
  <c r="T669" i="2"/>
  <c r="S669" i="2"/>
  <c r="R669" i="2"/>
  <c r="Q669" i="2"/>
  <c r="P669" i="2"/>
  <c r="O669" i="2"/>
  <c r="N669" i="2"/>
  <c r="M669" i="2"/>
  <c r="L669" i="2"/>
  <c r="K669" i="2"/>
  <c r="J669" i="2"/>
  <c r="I669" i="2"/>
  <c r="T668" i="2"/>
  <c r="S668" i="2"/>
  <c r="R668" i="2"/>
  <c r="Q668" i="2"/>
  <c r="P668" i="2"/>
  <c r="O668" i="2"/>
  <c r="N668" i="2"/>
  <c r="M668" i="2"/>
  <c r="L668" i="2"/>
  <c r="K668" i="2"/>
  <c r="J668" i="2"/>
  <c r="I668" i="2"/>
  <c r="T667" i="2"/>
  <c r="S667" i="2"/>
  <c r="R667" i="2"/>
  <c r="Q667" i="2"/>
  <c r="P667" i="2"/>
  <c r="O667" i="2"/>
  <c r="N667" i="2"/>
  <c r="M667" i="2"/>
  <c r="L667" i="2"/>
  <c r="K667" i="2"/>
  <c r="J667" i="2"/>
  <c r="I667" i="2"/>
  <c r="T666" i="2"/>
  <c r="S666" i="2"/>
  <c r="R666" i="2"/>
  <c r="Q666" i="2"/>
  <c r="P666" i="2"/>
  <c r="O666" i="2"/>
  <c r="N666" i="2"/>
  <c r="M666" i="2"/>
  <c r="L666" i="2"/>
  <c r="K666" i="2"/>
  <c r="J666" i="2"/>
  <c r="I666" i="2"/>
  <c r="T665" i="2"/>
  <c r="S665" i="2"/>
  <c r="R665" i="2"/>
  <c r="Q665" i="2"/>
  <c r="P665" i="2"/>
  <c r="O665" i="2"/>
  <c r="N665" i="2"/>
  <c r="M665" i="2"/>
  <c r="L665" i="2"/>
  <c r="K665" i="2"/>
  <c r="J665" i="2"/>
  <c r="I665" i="2"/>
  <c r="T664" i="2"/>
  <c r="S664" i="2"/>
  <c r="R664" i="2"/>
  <c r="Q664" i="2"/>
  <c r="P664" i="2"/>
  <c r="O664" i="2"/>
  <c r="N664" i="2"/>
  <c r="M664" i="2"/>
  <c r="L664" i="2"/>
  <c r="K664" i="2"/>
  <c r="J664" i="2"/>
  <c r="I664" i="2"/>
  <c r="T663" i="2"/>
  <c r="S663" i="2"/>
  <c r="R663" i="2"/>
  <c r="Q663" i="2"/>
  <c r="P663" i="2"/>
  <c r="O663" i="2"/>
  <c r="N663" i="2"/>
  <c r="M663" i="2"/>
  <c r="L663" i="2"/>
  <c r="K663" i="2"/>
  <c r="J663" i="2"/>
  <c r="I663" i="2"/>
  <c r="T662" i="2"/>
  <c r="S662" i="2"/>
  <c r="R662" i="2"/>
  <c r="Q662" i="2"/>
  <c r="P662" i="2"/>
  <c r="O662" i="2"/>
  <c r="N662" i="2"/>
  <c r="M662" i="2"/>
  <c r="L662" i="2"/>
  <c r="K662" i="2"/>
  <c r="J662" i="2"/>
  <c r="I662" i="2"/>
  <c r="T661" i="2"/>
  <c r="S661" i="2"/>
  <c r="R661" i="2"/>
  <c r="Q661" i="2"/>
  <c r="P661" i="2"/>
  <c r="O661" i="2"/>
  <c r="N661" i="2"/>
  <c r="M661" i="2"/>
  <c r="L661" i="2"/>
  <c r="K661" i="2"/>
  <c r="J661" i="2"/>
  <c r="I661" i="2"/>
  <c r="T660" i="2"/>
  <c r="S660" i="2"/>
  <c r="R660" i="2"/>
  <c r="Q660" i="2"/>
  <c r="P660" i="2"/>
  <c r="O660" i="2"/>
  <c r="N660" i="2"/>
  <c r="M660" i="2"/>
  <c r="L660" i="2"/>
  <c r="K660" i="2"/>
  <c r="J660" i="2"/>
  <c r="I660" i="2"/>
  <c r="T659" i="2"/>
  <c r="S659" i="2"/>
  <c r="R659" i="2"/>
  <c r="Q659" i="2"/>
  <c r="P659" i="2"/>
  <c r="O659" i="2"/>
  <c r="N659" i="2"/>
  <c r="M659" i="2"/>
  <c r="L659" i="2"/>
  <c r="K659" i="2"/>
  <c r="J659" i="2"/>
  <c r="I659" i="2"/>
  <c r="T658" i="2"/>
  <c r="S658" i="2"/>
  <c r="R658" i="2"/>
  <c r="Q658" i="2"/>
  <c r="P658" i="2"/>
  <c r="O658" i="2"/>
  <c r="N658" i="2"/>
  <c r="M658" i="2"/>
  <c r="L658" i="2"/>
  <c r="K658" i="2"/>
  <c r="J658" i="2"/>
  <c r="I658" i="2"/>
  <c r="T657" i="2"/>
  <c r="S657" i="2"/>
  <c r="R657" i="2"/>
  <c r="Q657" i="2"/>
  <c r="P657" i="2"/>
  <c r="O657" i="2"/>
  <c r="N657" i="2"/>
  <c r="M657" i="2"/>
  <c r="L657" i="2"/>
  <c r="K657" i="2"/>
  <c r="J657" i="2"/>
  <c r="I657" i="2"/>
  <c r="T656" i="2"/>
  <c r="S656" i="2"/>
  <c r="R656" i="2"/>
  <c r="Q656" i="2"/>
  <c r="P656" i="2"/>
  <c r="O656" i="2"/>
  <c r="N656" i="2"/>
  <c r="M656" i="2"/>
  <c r="L656" i="2"/>
  <c r="K656" i="2"/>
  <c r="J656" i="2"/>
  <c r="I656" i="2"/>
  <c r="T655" i="2"/>
  <c r="S655" i="2"/>
  <c r="R655" i="2"/>
  <c r="Q655" i="2"/>
  <c r="P655" i="2"/>
  <c r="O655" i="2"/>
  <c r="N655" i="2"/>
  <c r="M655" i="2"/>
  <c r="L655" i="2"/>
  <c r="K655" i="2"/>
  <c r="J655" i="2"/>
  <c r="I655" i="2"/>
  <c r="T654" i="2"/>
  <c r="S654" i="2"/>
  <c r="R654" i="2"/>
  <c r="Q654" i="2"/>
  <c r="P654" i="2"/>
  <c r="O654" i="2"/>
  <c r="N654" i="2"/>
  <c r="M654" i="2"/>
  <c r="L654" i="2"/>
  <c r="K654" i="2"/>
  <c r="J654" i="2"/>
  <c r="I654" i="2"/>
  <c r="T653" i="2"/>
  <c r="S653" i="2"/>
  <c r="R653" i="2"/>
  <c r="Q653" i="2"/>
  <c r="P653" i="2"/>
  <c r="O653" i="2"/>
  <c r="N653" i="2"/>
  <c r="M653" i="2"/>
  <c r="L653" i="2"/>
  <c r="K653" i="2"/>
  <c r="J653" i="2"/>
  <c r="I653" i="2"/>
  <c r="T652" i="2"/>
  <c r="S652" i="2"/>
  <c r="R652" i="2"/>
  <c r="Q652" i="2"/>
  <c r="P652" i="2"/>
  <c r="O652" i="2"/>
  <c r="N652" i="2"/>
  <c r="M652" i="2"/>
  <c r="L652" i="2"/>
  <c r="K652" i="2"/>
  <c r="J652" i="2"/>
  <c r="I652" i="2"/>
  <c r="T651" i="2"/>
  <c r="S651" i="2"/>
  <c r="R651" i="2"/>
  <c r="Q651" i="2"/>
  <c r="P651" i="2"/>
  <c r="O651" i="2"/>
  <c r="N651" i="2"/>
  <c r="M651" i="2"/>
  <c r="L651" i="2"/>
  <c r="K651" i="2"/>
  <c r="J651" i="2"/>
  <c r="I651" i="2"/>
  <c r="T650" i="2"/>
  <c r="S650" i="2"/>
  <c r="R650" i="2"/>
  <c r="Q650" i="2"/>
  <c r="P650" i="2"/>
  <c r="O650" i="2"/>
  <c r="N650" i="2"/>
  <c r="M650" i="2"/>
  <c r="L650" i="2"/>
  <c r="K650" i="2"/>
  <c r="J650" i="2"/>
  <c r="I650" i="2"/>
  <c r="T649" i="2"/>
  <c r="S649" i="2"/>
  <c r="R649" i="2"/>
  <c r="Q649" i="2"/>
  <c r="P649" i="2"/>
  <c r="O649" i="2"/>
  <c r="N649" i="2"/>
  <c r="M649" i="2"/>
  <c r="L649" i="2"/>
  <c r="K649" i="2"/>
  <c r="J649" i="2"/>
  <c r="I649" i="2"/>
  <c r="T648" i="2"/>
  <c r="S648" i="2"/>
  <c r="R648" i="2"/>
  <c r="Q648" i="2"/>
  <c r="P648" i="2"/>
  <c r="O648" i="2"/>
  <c r="N648" i="2"/>
  <c r="M648" i="2"/>
  <c r="L648" i="2"/>
  <c r="K648" i="2"/>
  <c r="J648" i="2"/>
  <c r="I648" i="2"/>
  <c r="T647" i="2"/>
  <c r="S647" i="2"/>
  <c r="R647" i="2"/>
  <c r="Q647" i="2"/>
  <c r="P647" i="2"/>
  <c r="O647" i="2"/>
  <c r="N647" i="2"/>
  <c r="M647" i="2"/>
  <c r="L647" i="2"/>
  <c r="K647" i="2"/>
  <c r="J647" i="2"/>
  <c r="I647" i="2"/>
  <c r="T646" i="2"/>
  <c r="S646" i="2"/>
  <c r="R646" i="2"/>
  <c r="Q646" i="2"/>
  <c r="P646" i="2"/>
  <c r="O646" i="2"/>
  <c r="N646" i="2"/>
  <c r="M646" i="2"/>
  <c r="L646" i="2"/>
  <c r="K646" i="2"/>
  <c r="J646" i="2"/>
  <c r="I646" i="2"/>
  <c r="T645" i="2"/>
  <c r="S645" i="2"/>
  <c r="R645" i="2"/>
  <c r="Q645" i="2"/>
  <c r="P645" i="2"/>
  <c r="O645" i="2"/>
  <c r="N645" i="2"/>
  <c r="M645" i="2"/>
  <c r="L645" i="2"/>
  <c r="K645" i="2"/>
  <c r="J645" i="2"/>
  <c r="I645" i="2"/>
  <c r="T644" i="2"/>
  <c r="S644" i="2"/>
  <c r="R644" i="2"/>
  <c r="Q644" i="2"/>
  <c r="P644" i="2"/>
  <c r="O644" i="2"/>
  <c r="N644" i="2"/>
  <c r="M644" i="2"/>
  <c r="L644" i="2"/>
  <c r="K644" i="2"/>
  <c r="J644" i="2"/>
  <c r="I644" i="2"/>
  <c r="T643" i="2"/>
  <c r="S643" i="2"/>
  <c r="R643" i="2"/>
  <c r="Q643" i="2"/>
  <c r="P643" i="2"/>
  <c r="O643" i="2"/>
  <c r="N643" i="2"/>
  <c r="M643" i="2"/>
  <c r="L643" i="2"/>
  <c r="K643" i="2"/>
  <c r="J643" i="2"/>
  <c r="I643" i="2"/>
  <c r="T642" i="2"/>
  <c r="S642" i="2"/>
  <c r="R642" i="2"/>
  <c r="Q642" i="2"/>
  <c r="P642" i="2"/>
  <c r="O642" i="2"/>
  <c r="N642" i="2"/>
  <c r="M642" i="2"/>
  <c r="L642" i="2"/>
  <c r="K642" i="2"/>
  <c r="J642" i="2"/>
  <c r="I642" i="2"/>
  <c r="T641" i="2"/>
  <c r="S641" i="2"/>
  <c r="R641" i="2"/>
  <c r="Q641" i="2"/>
  <c r="P641" i="2"/>
  <c r="O641" i="2"/>
  <c r="N641" i="2"/>
  <c r="M641" i="2"/>
  <c r="L641" i="2"/>
  <c r="K641" i="2"/>
  <c r="J641" i="2"/>
  <c r="I641" i="2"/>
  <c r="T640" i="2"/>
  <c r="S640" i="2"/>
  <c r="R640" i="2"/>
  <c r="Q640" i="2"/>
  <c r="P640" i="2"/>
  <c r="O640" i="2"/>
  <c r="N640" i="2"/>
  <c r="M640" i="2"/>
  <c r="L640" i="2"/>
  <c r="K640" i="2"/>
  <c r="J640" i="2"/>
  <c r="I640" i="2"/>
  <c r="T639" i="2"/>
  <c r="S639" i="2"/>
  <c r="R639" i="2"/>
  <c r="Q639" i="2"/>
  <c r="P639" i="2"/>
  <c r="O639" i="2"/>
  <c r="N639" i="2"/>
  <c r="M639" i="2"/>
  <c r="L639" i="2"/>
  <c r="K639" i="2"/>
  <c r="J639" i="2"/>
  <c r="I639" i="2"/>
  <c r="T638" i="2"/>
  <c r="S638" i="2"/>
  <c r="R638" i="2"/>
  <c r="Q638" i="2"/>
  <c r="P638" i="2"/>
  <c r="O638" i="2"/>
  <c r="N638" i="2"/>
  <c r="M638" i="2"/>
  <c r="L638" i="2"/>
  <c r="K638" i="2"/>
  <c r="J638" i="2"/>
  <c r="I638" i="2"/>
  <c r="T637" i="2"/>
  <c r="S637" i="2"/>
  <c r="R637" i="2"/>
  <c r="Q637" i="2"/>
  <c r="P637" i="2"/>
  <c r="O637" i="2"/>
  <c r="N637" i="2"/>
  <c r="M637" i="2"/>
  <c r="L637" i="2"/>
  <c r="K637" i="2"/>
  <c r="J637" i="2"/>
  <c r="I637" i="2"/>
  <c r="T636" i="2"/>
  <c r="S636" i="2"/>
  <c r="R636" i="2"/>
  <c r="Q636" i="2"/>
  <c r="P636" i="2"/>
  <c r="O636" i="2"/>
  <c r="N636" i="2"/>
  <c r="M636" i="2"/>
  <c r="L636" i="2"/>
  <c r="K636" i="2"/>
  <c r="J636" i="2"/>
  <c r="I636" i="2"/>
  <c r="T635" i="2"/>
  <c r="S635" i="2"/>
  <c r="R635" i="2"/>
  <c r="Q635" i="2"/>
  <c r="P635" i="2"/>
  <c r="O635" i="2"/>
  <c r="N635" i="2"/>
  <c r="M635" i="2"/>
  <c r="L635" i="2"/>
  <c r="K635" i="2"/>
  <c r="J635" i="2"/>
  <c r="I635" i="2"/>
  <c r="T634" i="2"/>
  <c r="S634" i="2"/>
  <c r="R634" i="2"/>
  <c r="Q634" i="2"/>
  <c r="P634" i="2"/>
  <c r="O634" i="2"/>
  <c r="N634" i="2"/>
  <c r="M634" i="2"/>
  <c r="L634" i="2"/>
  <c r="K634" i="2"/>
  <c r="J634" i="2"/>
  <c r="I634" i="2"/>
  <c r="T633" i="2"/>
  <c r="S633" i="2"/>
  <c r="R633" i="2"/>
  <c r="Q633" i="2"/>
  <c r="P633" i="2"/>
  <c r="O633" i="2"/>
  <c r="N633" i="2"/>
  <c r="M633" i="2"/>
  <c r="L633" i="2"/>
  <c r="K633" i="2"/>
  <c r="J633" i="2"/>
  <c r="I633" i="2"/>
  <c r="T632" i="2"/>
  <c r="S632" i="2"/>
  <c r="R632" i="2"/>
  <c r="Q632" i="2"/>
  <c r="P632" i="2"/>
  <c r="O632" i="2"/>
  <c r="N632" i="2"/>
  <c r="M632" i="2"/>
  <c r="L632" i="2"/>
  <c r="K632" i="2"/>
  <c r="J632" i="2"/>
  <c r="I632" i="2"/>
  <c r="T631" i="2"/>
  <c r="S631" i="2"/>
  <c r="R631" i="2"/>
  <c r="Q631" i="2"/>
  <c r="P631" i="2"/>
  <c r="O631" i="2"/>
  <c r="N631" i="2"/>
  <c r="M631" i="2"/>
  <c r="L631" i="2"/>
  <c r="K631" i="2"/>
  <c r="J631" i="2"/>
  <c r="I631" i="2"/>
  <c r="T630" i="2"/>
  <c r="S630" i="2"/>
  <c r="R630" i="2"/>
  <c r="Q630" i="2"/>
  <c r="P630" i="2"/>
  <c r="O630" i="2"/>
  <c r="N630" i="2"/>
  <c r="M630" i="2"/>
  <c r="L630" i="2"/>
  <c r="K630" i="2"/>
  <c r="J630" i="2"/>
  <c r="I630" i="2"/>
  <c r="T629" i="2"/>
  <c r="S629" i="2"/>
  <c r="R629" i="2"/>
  <c r="Q629" i="2"/>
  <c r="P629" i="2"/>
  <c r="O629" i="2"/>
  <c r="N629" i="2"/>
  <c r="M629" i="2"/>
  <c r="L629" i="2"/>
  <c r="K629" i="2"/>
  <c r="J629" i="2"/>
  <c r="I629" i="2"/>
  <c r="T628" i="2"/>
  <c r="S628" i="2"/>
  <c r="R628" i="2"/>
  <c r="Q628" i="2"/>
  <c r="P628" i="2"/>
  <c r="O628" i="2"/>
  <c r="N628" i="2"/>
  <c r="M628" i="2"/>
  <c r="L628" i="2"/>
  <c r="K628" i="2"/>
  <c r="J628" i="2"/>
  <c r="I628" i="2"/>
  <c r="T627" i="2"/>
  <c r="S627" i="2"/>
  <c r="R627" i="2"/>
  <c r="Q627" i="2"/>
  <c r="P627" i="2"/>
  <c r="O627" i="2"/>
  <c r="N627" i="2"/>
  <c r="M627" i="2"/>
  <c r="L627" i="2"/>
  <c r="K627" i="2"/>
  <c r="J627" i="2"/>
  <c r="I627" i="2"/>
  <c r="T626" i="2"/>
  <c r="S626" i="2"/>
  <c r="R626" i="2"/>
  <c r="Q626" i="2"/>
  <c r="P626" i="2"/>
  <c r="O626" i="2"/>
  <c r="N626" i="2"/>
  <c r="M626" i="2"/>
  <c r="L626" i="2"/>
  <c r="K626" i="2"/>
  <c r="J626" i="2"/>
  <c r="I626" i="2"/>
  <c r="T625" i="2"/>
  <c r="S625" i="2"/>
  <c r="R625" i="2"/>
  <c r="Q625" i="2"/>
  <c r="P625" i="2"/>
  <c r="O625" i="2"/>
  <c r="N625" i="2"/>
  <c r="M625" i="2"/>
  <c r="L625" i="2"/>
  <c r="K625" i="2"/>
  <c r="J625" i="2"/>
  <c r="I625" i="2"/>
  <c r="T624" i="2"/>
  <c r="S624" i="2"/>
  <c r="R624" i="2"/>
  <c r="Q624" i="2"/>
  <c r="P624" i="2"/>
  <c r="O624" i="2"/>
  <c r="N624" i="2"/>
  <c r="M624" i="2"/>
  <c r="L624" i="2"/>
  <c r="K624" i="2"/>
  <c r="J624" i="2"/>
  <c r="I624" i="2"/>
  <c r="T623" i="2"/>
  <c r="S623" i="2"/>
  <c r="R623" i="2"/>
  <c r="Q623" i="2"/>
  <c r="P623" i="2"/>
  <c r="O623" i="2"/>
  <c r="N623" i="2"/>
  <c r="M623" i="2"/>
  <c r="L623" i="2"/>
  <c r="K623" i="2"/>
  <c r="J623" i="2"/>
  <c r="I623" i="2"/>
  <c r="T622" i="2"/>
  <c r="S622" i="2"/>
  <c r="R622" i="2"/>
  <c r="Q622" i="2"/>
  <c r="P622" i="2"/>
  <c r="O622" i="2"/>
  <c r="N622" i="2"/>
  <c r="M622" i="2"/>
  <c r="L622" i="2"/>
  <c r="K622" i="2"/>
  <c r="J622" i="2"/>
  <c r="I622" i="2"/>
  <c r="T621" i="2"/>
  <c r="S621" i="2"/>
  <c r="R621" i="2"/>
  <c r="Q621" i="2"/>
  <c r="P621" i="2"/>
  <c r="O621" i="2"/>
  <c r="N621" i="2"/>
  <c r="M621" i="2"/>
  <c r="L621" i="2"/>
  <c r="K621" i="2"/>
  <c r="J621" i="2"/>
  <c r="I621" i="2"/>
  <c r="T620" i="2"/>
  <c r="S620" i="2"/>
  <c r="R620" i="2"/>
  <c r="Q620" i="2"/>
  <c r="P620" i="2"/>
  <c r="O620" i="2"/>
  <c r="N620" i="2"/>
  <c r="M620" i="2"/>
  <c r="L620" i="2"/>
  <c r="K620" i="2"/>
  <c r="J620" i="2"/>
  <c r="I620" i="2"/>
  <c r="T619" i="2"/>
  <c r="S619" i="2"/>
  <c r="R619" i="2"/>
  <c r="Q619" i="2"/>
  <c r="P619" i="2"/>
  <c r="O619" i="2"/>
  <c r="N619" i="2"/>
  <c r="M619" i="2"/>
  <c r="L619" i="2"/>
  <c r="K619" i="2"/>
  <c r="J619" i="2"/>
  <c r="I619" i="2"/>
  <c r="T618" i="2"/>
  <c r="S618" i="2"/>
  <c r="R618" i="2"/>
  <c r="Q618" i="2"/>
  <c r="P618" i="2"/>
  <c r="O618" i="2"/>
  <c r="N618" i="2"/>
  <c r="M618" i="2"/>
  <c r="L618" i="2"/>
  <c r="K618" i="2"/>
  <c r="J618" i="2"/>
  <c r="I618" i="2"/>
  <c r="T617" i="2"/>
  <c r="S617" i="2"/>
  <c r="R617" i="2"/>
  <c r="Q617" i="2"/>
  <c r="P617" i="2"/>
  <c r="O617" i="2"/>
  <c r="N617" i="2"/>
  <c r="M617" i="2"/>
  <c r="L617" i="2"/>
  <c r="K617" i="2"/>
  <c r="J617" i="2"/>
  <c r="I617" i="2"/>
  <c r="T616" i="2"/>
  <c r="S616" i="2"/>
  <c r="R616" i="2"/>
  <c r="Q616" i="2"/>
  <c r="P616" i="2"/>
  <c r="O616" i="2"/>
  <c r="N616" i="2"/>
  <c r="M616" i="2"/>
  <c r="L616" i="2"/>
  <c r="K616" i="2"/>
  <c r="J616" i="2"/>
  <c r="I616" i="2"/>
  <c r="T615" i="2"/>
  <c r="S615" i="2"/>
  <c r="R615" i="2"/>
  <c r="Q615" i="2"/>
  <c r="P615" i="2"/>
  <c r="O615" i="2"/>
  <c r="N615" i="2"/>
  <c r="M615" i="2"/>
  <c r="L615" i="2"/>
  <c r="K615" i="2"/>
  <c r="J615" i="2"/>
  <c r="I615" i="2"/>
  <c r="T614" i="2"/>
  <c r="S614" i="2"/>
  <c r="R614" i="2"/>
  <c r="Q614" i="2"/>
  <c r="P614" i="2"/>
  <c r="O614" i="2"/>
  <c r="N614" i="2"/>
  <c r="M614" i="2"/>
  <c r="L614" i="2"/>
  <c r="K614" i="2"/>
  <c r="J614" i="2"/>
  <c r="I614" i="2"/>
  <c r="T613" i="2"/>
  <c r="S613" i="2"/>
  <c r="R613" i="2"/>
  <c r="Q613" i="2"/>
  <c r="P613" i="2"/>
  <c r="O613" i="2"/>
  <c r="N613" i="2"/>
  <c r="M613" i="2"/>
  <c r="L613" i="2"/>
  <c r="K613" i="2"/>
  <c r="J613" i="2"/>
  <c r="I613" i="2"/>
  <c r="T612" i="2"/>
  <c r="S612" i="2"/>
  <c r="R612" i="2"/>
  <c r="Q612" i="2"/>
  <c r="P612" i="2"/>
  <c r="O612" i="2"/>
  <c r="N612" i="2"/>
  <c r="M612" i="2"/>
  <c r="L612" i="2"/>
  <c r="K612" i="2"/>
  <c r="J612" i="2"/>
  <c r="I612" i="2"/>
  <c r="T611" i="2"/>
  <c r="S611" i="2"/>
  <c r="R611" i="2"/>
  <c r="Q611" i="2"/>
  <c r="P611" i="2"/>
  <c r="O611" i="2"/>
  <c r="N611" i="2"/>
  <c r="M611" i="2"/>
  <c r="L611" i="2"/>
  <c r="K611" i="2"/>
  <c r="J611" i="2"/>
  <c r="I611" i="2"/>
  <c r="T610" i="2"/>
  <c r="S610" i="2"/>
  <c r="R610" i="2"/>
  <c r="Q610" i="2"/>
  <c r="P610" i="2"/>
  <c r="O610" i="2"/>
  <c r="N610" i="2"/>
  <c r="M610" i="2"/>
  <c r="L610" i="2"/>
  <c r="K610" i="2"/>
  <c r="J610" i="2"/>
  <c r="I610" i="2"/>
  <c r="T609" i="2"/>
  <c r="S609" i="2"/>
  <c r="R609" i="2"/>
  <c r="Q609" i="2"/>
  <c r="P609" i="2"/>
  <c r="O609" i="2"/>
  <c r="N609" i="2"/>
  <c r="M609" i="2"/>
  <c r="L609" i="2"/>
  <c r="K609" i="2"/>
  <c r="J609" i="2"/>
  <c r="I609" i="2"/>
  <c r="T608" i="2"/>
  <c r="S608" i="2"/>
  <c r="R608" i="2"/>
  <c r="Q608" i="2"/>
  <c r="P608" i="2"/>
  <c r="O608" i="2"/>
  <c r="N608" i="2"/>
  <c r="M608" i="2"/>
  <c r="L608" i="2"/>
  <c r="K608" i="2"/>
  <c r="J608" i="2"/>
  <c r="I608" i="2"/>
  <c r="T607" i="2"/>
  <c r="S607" i="2"/>
  <c r="R607" i="2"/>
  <c r="Q607" i="2"/>
  <c r="P607" i="2"/>
  <c r="O607" i="2"/>
  <c r="N607" i="2"/>
  <c r="M607" i="2"/>
  <c r="L607" i="2"/>
  <c r="K607" i="2"/>
  <c r="J607" i="2"/>
  <c r="I607" i="2"/>
  <c r="T606" i="2"/>
  <c r="S606" i="2"/>
  <c r="R606" i="2"/>
  <c r="Q606" i="2"/>
  <c r="P606" i="2"/>
  <c r="O606" i="2"/>
  <c r="N606" i="2"/>
  <c r="M606" i="2"/>
  <c r="L606" i="2"/>
  <c r="K606" i="2"/>
  <c r="J606" i="2"/>
  <c r="I606" i="2"/>
  <c r="T605" i="2"/>
  <c r="S605" i="2"/>
  <c r="R605" i="2"/>
  <c r="Q605" i="2"/>
  <c r="P605" i="2"/>
  <c r="O605" i="2"/>
  <c r="N605" i="2"/>
  <c r="M605" i="2"/>
  <c r="L605" i="2"/>
  <c r="K605" i="2"/>
  <c r="J605" i="2"/>
  <c r="I605" i="2"/>
  <c r="T604" i="2"/>
  <c r="S604" i="2"/>
  <c r="R604" i="2"/>
  <c r="Q604" i="2"/>
  <c r="P604" i="2"/>
  <c r="O604" i="2"/>
  <c r="N604" i="2"/>
  <c r="M604" i="2"/>
  <c r="L604" i="2"/>
  <c r="K604" i="2"/>
  <c r="J604" i="2"/>
  <c r="I604" i="2"/>
  <c r="T603" i="2"/>
  <c r="S603" i="2"/>
  <c r="R603" i="2"/>
  <c r="Q603" i="2"/>
  <c r="P603" i="2"/>
  <c r="O603" i="2"/>
  <c r="N603" i="2"/>
  <c r="M603" i="2"/>
  <c r="L603" i="2"/>
  <c r="K603" i="2"/>
  <c r="J603" i="2"/>
  <c r="I603" i="2"/>
  <c r="T602" i="2"/>
  <c r="S602" i="2"/>
  <c r="R602" i="2"/>
  <c r="Q602" i="2"/>
  <c r="P602" i="2"/>
  <c r="O602" i="2"/>
  <c r="N602" i="2"/>
  <c r="M602" i="2"/>
  <c r="L602" i="2"/>
  <c r="K602" i="2"/>
  <c r="J602" i="2"/>
  <c r="I602" i="2"/>
  <c r="T601" i="2"/>
  <c r="S601" i="2"/>
  <c r="R601" i="2"/>
  <c r="Q601" i="2"/>
  <c r="P601" i="2"/>
  <c r="O601" i="2"/>
  <c r="N601" i="2"/>
  <c r="M601" i="2"/>
  <c r="L601" i="2"/>
  <c r="K601" i="2"/>
  <c r="J601" i="2"/>
  <c r="I601" i="2"/>
  <c r="T600" i="2"/>
  <c r="S600" i="2"/>
  <c r="R600" i="2"/>
  <c r="Q600" i="2"/>
  <c r="P600" i="2"/>
  <c r="O600" i="2"/>
  <c r="N600" i="2"/>
  <c r="M600" i="2"/>
  <c r="L600" i="2"/>
  <c r="K600" i="2"/>
  <c r="J600" i="2"/>
  <c r="I600" i="2"/>
  <c r="T599" i="2"/>
  <c r="S599" i="2"/>
  <c r="R599" i="2"/>
  <c r="Q599" i="2"/>
  <c r="P599" i="2"/>
  <c r="O599" i="2"/>
  <c r="N599" i="2"/>
  <c r="M599" i="2"/>
  <c r="L599" i="2"/>
  <c r="K599" i="2"/>
  <c r="J599" i="2"/>
  <c r="I599" i="2"/>
  <c r="T598" i="2"/>
  <c r="S598" i="2"/>
  <c r="R598" i="2"/>
  <c r="Q598" i="2"/>
  <c r="P598" i="2"/>
  <c r="O598" i="2"/>
  <c r="N598" i="2"/>
  <c r="M598" i="2"/>
  <c r="L598" i="2"/>
  <c r="K598" i="2"/>
  <c r="J598" i="2"/>
  <c r="I598" i="2"/>
  <c r="T597" i="2"/>
  <c r="S597" i="2"/>
  <c r="R597" i="2"/>
  <c r="Q597" i="2"/>
  <c r="P597" i="2"/>
  <c r="O597" i="2"/>
  <c r="N597" i="2"/>
  <c r="M597" i="2"/>
  <c r="L597" i="2"/>
  <c r="K597" i="2"/>
  <c r="J597" i="2"/>
  <c r="I597" i="2"/>
  <c r="T596" i="2"/>
  <c r="S596" i="2"/>
  <c r="R596" i="2"/>
  <c r="Q596" i="2"/>
  <c r="P596" i="2"/>
  <c r="O596" i="2"/>
  <c r="N596" i="2"/>
  <c r="M596" i="2"/>
  <c r="L596" i="2"/>
  <c r="K596" i="2"/>
  <c r="J596" i="2"/>
  <c r="I596" i="2"/>
  <c r="T595" i="2"/>
  <c r="S595" i="2"/>
  <c r="R595" i="2"/>
  <c r="Q595" i="2"/>
  <c r="P595" i="2"/>
  <c r="O595" i="2"/>
  <c r="N595" i="2"/>
  <c r="M595" i="2"/>
  <c r="L595" i="2"/>
  <c r="K595" i="2"/>
  <c r="J595" i="2"/>
  <c r="I595" i="2"/>
  <c r="T594" i="2"/>
  <c r="S594" i="2"/>
  <c r="R594" i="2"/>
  <c r="Q594" i="2"/>
  <c r="P594" i="2"/>
  <c r="O594" i="2"/>
  <c r="N594" i="2"/>
  <c r="M594" i="2"/>
  <c r="L594" i="2"/>
  <c r="K594" i="2"/>
  <c r="J594" i="2"/>
  <c r="I594" i="2"/>
  <c r="T593" i="2"/>
  <c r="S593" i="2"/>
  <c r="R593" i="2"/>
  <c r="Q593" i="2"/>
  <c r="P593" i="2"/>
  <c r="O593" i="2"/>
  <c r="N593" i="2"/>
  <c r="M593" i="2"/>
  <c r="L593" i="2"/>
  <c r="K593" i="2"/>
  <c r="J593" i="2"/>
  <c r="I593" i="2"/>
  <c r="T592" i="2"/>
  <c r="S592" i="2"/>
  <c r="R592" i="2"/>
  <c r="Q592" i="2"/>
  <c r="P592" i="2"/>
  <c r="O592" i="2"/>
  <c r="N592" i="2"/>
  <c r="M592" i="2"/>
  <c r="L592" i="2"/>
  <c r="K592" i="2"/>
  <c r="J592" i="2"/>
  <c r="I592" i="2"/>
  <c r="T591" i="2"/>
  <c r="S591" i="2"/>
  <c r="R591" i="2"/>
  <c r="Q591" i="2"/>
  <c r="P591" i="2"/>
  <c r="O591" i="2"/>
  <c r="N591" i="2"/>
  <c r="M591" i="2"/>
  <c r="L591" i="2"/>
  <c r="K591" i="2"/>
  <c r="J591" i="2"/>
  <c r="I591" i="2"/>
  <c r="T590" i="2"/>
  <c r="S590" i="2"/>
  <c r="R590" i="2"/>
  <c r="Q590" i="2"/>
  <c r="P590" i="2"/>
  <c r="O590" i="2"/>
  <c r="N590" i="2"/>
  <c r="M590" i="2"/>
  <c r="L590" i="2"/>
  <c r="K590" i="2"/>
  <c r="J590" i="2"/>
  <c r="I590" i="2"/>
  <c r="T589" i="2"/>
  <c r="S589" i="2"/>
  <c r="R589" i="2"/>
  <c r="Q589" i="2"/>
  <c r="P589" i="2"/>
  <c r="O589" i="2"/>
  <c r="N589" i="2"/>
  <c r="M589" i="2"/>
  <c r="L589" i="2"/>
  <c r="K589" i="2"/>
  <c r="J589" i="2"/>
  <c r="I589" i="2"/>
  <c r="T588" i="2"/>
  <c r="S588" i="2"/>
  <c r="R588" i="2"/>
  <c r="Q588" i="2"/>
  <c r="P588" i="2"/>
  <c r="O588" i="2"/>
  <c r="N588" i="2"/>
  <c r="M588" i="2"/>
  <c r="L588" i="2"/>
  <c r="K588" i="2"/>
  <c r="J588" i="2"/>
  <c r="I588" i="2"/>
  <c r="T587" i="2"/>
  <c r="S587" i="2"/>
  <c r="R587" i="2"/>
  <c r="Q587" i="2"/>
  <c r="P587" i="2"/>
  <c r="O587" i="2"/>
  <c r="N587" i="2"/>
  <c r="M587" i="2"/>
  <c r="L587" i="2"/>
  <c r="K587" i="2"/>
  <c r="J587" i="2"/>
  <c r="I587" i="2"/>
  <c r="T586" i="2"/>
  <c r="S586" i="2"/>
  <c r="R586" i="2"/>
  <c r="Q586" i="2"/>
  <c r="P586" i="2"/>
  <c r="O586" i="2"/>
  <c r="N586" i="2"/>
  <c r="M586" i="2"/>
  <c r="L586" i="2"/>
  <c r="K586" i="2"/>
  <c r="J586" i="2"/>
  <c r="I586" i="2"/>
  <c r="T585" i="2"/>
  <c r="S585" i="2"/>
  <c r="R585" i="2"/>
  <c r="Q585" i="2"/>
  <c r="P585" i="2"/>
  <c r="O585" i="2"/>
  <c r="N585" i="2"/>
  <c r="M585" i="2"/>
  <c r="L585" i="2"/>
  <c r="K585" i="2"/>
  <c r="J585" i="2"/>
  <c r="I585" i="2"/>
  <c r="T584" i="2"/>
  <c r="S584" i="2"/>
  <c r="R584" i="2"/>
  <c r="Q584" i="2"/>
  <c r="P584" i="2"/>
  <c r="O584" i="2"/>
  <c r="N584" i="2"/>
  <c r="M584" i="2"/>
  <c r="L584" i="2"/>
  <c r="K584" i="2"/>
  <c r="J584" i="2"/>
  <c r="I584" i="2"/>
  <c r="T583" i="2"/>
  <c r="S583" i="2"/>
  <c r="R583" i="2"/>
  <c r="Q583" i="2"/>
  <c r="P583" i="2"/>
  <c r="O583" i="2"/>
  <c r="N583" i="2"/>
  <c r="M583" i="2"/>
  <c r="L583" i="2"/>
  <c r="K583" i="2"/>
  <c r="J583" i="2"/>
  <c r="I583" i="2"/>
  <c r="T582" i="2"/>
  <c r="S582" i="2"/>
  <c r="R582" i="2"/>
  <c r="Q582" i="2"/>
  <c r="P582" i="2"/>
  <c r="O582" i="2"/>
  <c r="N582" i="2"/>
  <c r="M582" i="2"/>
  <c r="L582" i="2"/>
  <c r="K582" i="2"/>
  <c r="J582" i="2"/>
  <c r="I582" i="2"/>
  <c r="T581" i="2"/>
  <c r="S581" i="2"/>
  <c r="R581" i="2"/>
  <c r="Q581" i="2"/>
  <c r="P581" i="2"/>
  <c r="O581" i="2"/>
  <c r="N581" i="2"/>
  <c r="M581" i="2"/>
  <c r="L581" i="2"/>
  <c r="K581" i="2"/>
  <c r="J581" i="2"/>
  <c r="I581" i="2"/>
  <c r="T580" i="2"/>
  <c r="S580" i="2"/>
  <c r="R580" i="2"/>
  <c r="Q580" i="2"/>
  <c r="P580" i="2"/>
  <c r="O580" i="2"/>
  <c r="N580" i="2"/>
  <c r="M580" i="2"/>
  <c r="L580" i="2"/>
  <c r="K580" i="2"/>
  <c r="J580" i="2"/>
  <c r="I580" i="2"/>
  <c r="T579" i="2"/>
  <c r="S579" i="2"/>
  <c r="R579" i="2"/>
  <c r="Q579" i="2"/>
  <c r="P579" i="2"/>
  <c r="O579" i="2"/>
  <c r="N579" i="2"/>
  <c r="M579" i="2"/>
  <c r="L579" i="2"/>
  <c r="K579" i="2"/>
  <c r="J579" i="2"/>
  <c r="I579" i="2"/>
  <c r="T578" i="2"/>
  <c r="S578" i="2"/>
  <c r="R578" i="2"/>
  <c r="Q578" i="2"/>
  <c r="P578" i="2"/>
  <c r="O578" i="2"/>
  <c r="N578" i="2"/>
  <c r="M578" i="2"/>
  <c r="L578" i="2"/>
  <c r="K578" i="2"/>
  <c r="J578" i="2"/>
  <c r="I578" i="2"/>
  <c r="T577" i="2"/>
  <c r="S577" i="2"/>
  <c r="R577" i="2"/>
  <c r="Q577" i="2"/>
  <c r="P577" i="2"/>
  <c r="O577" i="2"/>
  <c r="N577" i="2"/>
  <c r="M577" i="2"/>
  <c r="L577" i="2"/>
  <c r="K577" i="2"/>
  <c r="J577" i="2"/>
  <c r="I577" i="2"/>
  <c r="T576" i="2"/>
  <c r="S576" i="2"/>
  <c r="R576" i="2"/>
  <c r="Q576" i="2"/>
  <c r="P576" i="2"/>
  <c r="O576" i="2"/>
  <c r="N576" i="2"/>
  <c r="M576" i="2"/>
  <c r="L576" i="2"/>
  <c r="K576" i="2"/>
  <c r="J576" i="2"/>
  <c r="I576" i="2"/>
  <c r="T575" i="2"/>
  <c r="S575" i="2"/>
  <c r="R575" i="2"/>
  <c r="Q575" i="2"/>
  <c r="P575" i="2"/>
  <c r="O575" i="2"/>
  <c r="N575" i="2"/>
  <c r="M575" i="2"/>
  <c r="L575" i="2"/>
  <c r="K575" i="2"/>
  <c r="J575" i="2"/>
  <c r="I575" i="2"/>
  <c r="T574" i="2"/>
  <c r="S574" i="2"/>
  <c r="R574" i="2"/>
  <c r="Q574" i="2"/>
  <c r="P574" i="2"/>
  <c r="O574" i="2"/>
  <c r="N574" i="2"/>
  <c r="M574" i="2"/>
  <c r="L574" i="2"/>
  <c r="K574" i="2"/>
  <c r="J574" i="2"/>
  <c r="I574" i="2"/>
  <c r="T573" i="2"/>
  <c r="S573" i="2"/>
  <c r="R573" i="2"/>
  <c r="Q573" i="2"/>
  <c r="P573" i="2"/>
  <c r="O573" i="2"/>
  <c r="N573" i="2"/>
  <c r="M573" i="2"/>
  <c r="L573" i="2"/>
  <c r="K573" i="2"/>
  <c r="J573" i="2"/>
  <c r="I573" i="2"/>
  <c r="T572" i="2"/>
  <c r="S572" i="2"/>
  <c r="R572" i="2"/>
  <c r="Q572" i="2"/>
  <c r="P572" i="2"/>
  <c r="O572" i="2"/>
  <c r="N572" i="2"/>
  <c r="M572" i="2"/>
  <c r="L572" i="2"/>
  <c r="K572" i="2"/>
  <c r="J572" i="2"/>
  <c r="I572" i="2"/>
  <c r="T571" i="2"/>
  <c r="S571" i="2"/>
  <c r="R571" i="2"/>
  <c r="Q571" i="2"/>
  <c r="P571" i="2"/>
  <c r="O571" i="2"/>
  <c r="N571" i="2"/>
  <c r="M571" i="2"/>
  <c r="L571" i="2"/>
  <c r="K571" i="2"/>
  <c r="J571" i="2"/>
  <c r="I571" i="2"/>
  <c r="T570" i="2"/>
  <c r="S570" i="2"/>
  <c r="R570" i="2"/>
  <c r="Q570" i="2"/>
  <c r="P570" i="2"/>
  <c r="O570" i="2"/>
  <c r="N570" i="2"/>
  <c r="M570" i="2"/>
  <c r="L570" i="2"/>
  <c r="K570" i="2"/>
  <c r="J570" i="2"/>
  <c r="I570" i="2"/>
  <c r="T569" i="2"/>
  <c r="S569" i="2"/>
  <c r="R569" i="2"/>
  <c r="Q569" i="2"/>
  <c r="P569" i="2"/>
  <c r="O569" i="2"/>
  <c r="N569" i="2"/>
  <c r="M569" i="2"/>
  <c r="L569" i="2"/>
  <c r="K569" i="2"/>
  <c r="J569" i="2"/>
  <c r="I569" i="2"/>
  <c r="T568" i="2"/>
  <c r="S568" i="2"/>
  <c r="R568" i="2"/>
  <c r="Q568" i="2"/>
  <c r="P568" i="2"/>
  <c r="O568" i="2"/>
  <c r="N568" i="2"/>
  <c r="M568" i="2"/>
  <c r="L568" i="2"/>
  <c r="K568" i="2"/>
  <c r="J568" i="2"/>
  <c r="I568" i="2"/>
  <c r="T567" i="2"/>
  <c r="S567" i="2"/>
  <c r="R567" i="2"/>
  <c r="Q567" i="2"/>
  <c r="P567" i="2"/>
  <c r="O567" i="2"/>
  <c r="N567" i="2"/>
  <c r="M567" i="2"/>
  <c r="L567" i="2"/>
  <c r="K567" i="2"/>
  <c r="J567" i="2"/>
  <c r="I567" i="2"/>
  <c r="T566" i="2"/>
  <c r="S566" i="2"/>
  <c r="R566" i="2"/>
  <c r="Q566" i="2"/>
  <c r="P566" i="2"/>
  <c r="O566" i="2"/>
  <c r="N566" i="2"/>
  <c r="M566" i="2"/>
  <c r="L566" i="2"/>
  <c r="K566" i="2"/>
  <c r="J566" i="2"/>
  <c r="I566" i="2"/>
  <c r="T565" i="2"/>
  <c r="S565" i="2"/>
  <c r="R565" i="2"/>
  <c r="Q565" i="2"/>
  <c r="P565" i="2"/>
  <c r="O565" i="2"/>
  <c r="N565" i="2"/>
  <c r="M565" i="2"/>
  <c r="L565" i="2"/>
  <c r="K565" i="2"/>
  <c r="J565" i="2"/>
  <c r="I565" i="2"/>
  <c r="T564" i="2"/>
  <c r="S564" i="2"/>
  <c r="R564" i="2"/>
  <c r="Q564" i="2"/>
  <c r="P564" i="2"/>
  <c r="O564" i="2"/>
  <c r="N564" i="2"/>
  <c r="M564" i="2"/>
  <c r="L564" i="2"/>
  <c r="K564" i="2"/>
  <c r="J564" i="2"/>
  <c r="I564" i="2"/>
  <c r="T563" i="2"/>
  <c r="S563" i="2"/>
  <c r="R563" i="2"/>
  <c r="Q563" i="2"/>
  <c r="P563" i="2"/>
  <c r="O563" i="2"/>
  <c r="N563" i="2"/>
  <c r="M563" i="2"/>
  <c r="L563" i="2"/>
  <c r="K563" i="2"/>
  <c r="J563" i="2"/>
  <c r="I563" i="2"/>
  <c r="T562" i="2"/>
  <c r="S562" i="2"/>
  <c r="R562" i="2"/>
  <c r="Q562" i="2"/>
  <c r="P562" i="2"/>
  <c r="O562" i="2"/>
  <c r="N562" i="2"/>
  <c r="M562" i="2"/>
  <c r="L562" i="2"/>
  <c r="K562" i="2"/>
  <c r="J562" i="2"/>
  <c r="I562" i="2"/>
  <c r="T561" i="2"/>
  <c r="S561" i="2"/>
  <c r="R561" i="2"/>
  <c r="Q561" i="2"/>
  <c r="P561" i="2"/>
  <c r="O561" i="2"/>
  <c r="N561" i="2"/>
  <c r="M561" i="2"/>
  <c r="L561" i="2"/>
  <c r="K561" i="2"/>
  <c r="J561" i="2"/>
  <c r="I561" i="2"/>
  <c r="T560" i="2"/>
  <c r="S560" i="2"/>
  <c r="R560" i="2"/>
  <c r="Q560" i="2"/>
  <c r="P560" i="2"/>
  <c r="O560" i="2"/>
  <c r="N560" i="2"/>
  <c r="M560" i="2"/>
  <c r="L560" i="2"/>
  <c r="K560" i="2"/>
  <c r="J560" i="2"/>
  <c r="I560" i="2"/>
  <c r="T559" i="2"/>
  <c r="S559" i="2"/>
  <c r="R559" i="2"/>
  <c r="Q559" i="2"/>
  <c r="P559" i="2"/>
  <c r="O559" i="2"/>
  <c r="N559" i="2"/>
  <c r="M559" i="2"/>
  <c r="L559" i="2"/>
  <c r="K559" i="2"/>
  <c r="J559" i="2"/>
  <c r="I559" i="2"/>
  <c r="T558" i="2"/>
  <c r="S558" i="2"/>
  <c r="R558" i="2"/>
  <c r="Q558" i="2"/>
  <c r="P558" i="2"/>
  <c r="O558" i="2"/>
  <c r="N558" i="2"/>
  <c r="M558" i="2"/>
  <c r="L558" i="2"/>
  <c r="K558" i="2"/>
  <c r="J558" i="2"/>
  <c r="I558" i="2"/>
  <c r="T557" i="2"/>
  <c r="S557" i="2"/>
  <c r="R557" i="2"/>
  <c r="Q557" i="2"/>
  <c r="P557" i="2"/>
  <c r="O557" i="2"/>
  <c r="N557" i="2"/>
  <c r="M557" i="2"/>
  <c r="L557" i="2"/>
  <c r="K557" i="2"/>
  <c r="J557" i="2"/>
  <c r="I557" i="2"/>
  <c r="T556" i="2"/>
  <c r="S556" i="2"/>
  <c r="R556" i="2"/>
  <c r="Q556" i="2"/>
  <c r="P556" i="2"/>
  <c r="O556" i="2"/>
  <c r="N556" i="2"/>
  <c r="M556" i="2"/>
  <c r="L556" i="2"/>
  <c r="K556" i="2"/>
  <c r="J556" i="2"/>
  <c r="I556" i="2"/>
  <c r="T555" i="2"/>
  <c r="S555" i="2"/>
  <c r="R555" i="2"/>
  <c r="Q555" i="2"/>
  <c r="P555" i="2"/>
  <c r="O555" i="2"/>
  <c r="N555" i="2"/>
  <c r="M555" i="2"/>
  <c r="L555" i="2"/>
  <c r="K555" i="2"/>
  <c r="J555" i="2"/>
  <c r="I555" i="2"/>
  <c r="T554" i="2"/>
  <c r="S554" i="2"/>
  <c r="R554" i="2"/>
  <c r="Q554" i="2"/>
  <c r="P554" i="2"/>
  <c r="O554" i="2"/>
  <c r="N554" i="2"/>
  <c r="M554" i="2"/>
  <c r="L554" i="2"/>
  <c r="K554" i="2"/>
  <c r="J554" i="2"/>
  <c r="I554" i="2"/>
  <c r="T553" i="2"/>
  <c r="S553" i="2"/>
  <c r="R553" i="2"/>
  <c r="Q553" i="2"/>
  <c r="P553" i="2"/>
  <c r="O553" i="2"/>
  <c r="N553" i="2"/>
  <c r="M553" i="2"/>
  <c r="L553" i="2"/>
  <c r="K553" i="2"/>
  <c r="J553" i="2"/>
  <c r="I553" i="2"/>
  <c r="T552" i="2"/>
  <c r="S552" i="2"/>
  <c r="R552" i="2"/>
  <c r="Q552" i="2"/>
  <c r="P552" i="2"/>
  <c r="O552" i="2"/>
  <c r="N552" i="2"/>
  <c r="M552" i="2"/>
  <c r="L552" i="2"/>
  <c r="K552" i="2"/>
  <c r="J552" i="2"/>
  <c r="I552" i="2"/>
  <c r="T551" i="2"/>
  <c r="S551" i="2"/>
  <c r="R551" i="2"/>
  <c r="Q551" i="2"/>
  <c r="P551" i="2"/>
  <c r="O551" i="2"/>
  <c r="N551" i="2"/>
  <c r="M551" i="2"/>
  <c r="L551" i="2"/>
  <c r="K551" i="2"/>
  <c r="J551" i="2"/>
  <c r="I551" i="2"/>
  <c r="T550" i="2"/>
  <c r="S550" i="2"/>
  <c r="R550" i="2"/>
  <c r="Q550" i="2"/>
  <c r="P550" i="2"/>
  <c r="O550" i="2"/>
  <c r="N550" i="2"/>
  <c r="M550" i="2"/>
  <c r="L550" i="2"/>
  <c r="K550" i="2"/>
  <c r="J550" i="2"/>
  <c r="I550" i="2"/>
  <c r="T549" i="2"/>
  <c r="S549" i="2"/>
  <c r="R549" i="2"/>
  <c r="Q549" i="2"/>
  <c r="P549" i="2"/>
  <c r="O549" i="2"/>
  <c r="N549" i="2"/>
  <c r="M549" i="2"/>
  <c r="L549" i="2"/>
  <c r="K549" i="2"/>
  <c r="J549" i="2"/>
  <c r="I549" i="2"/>
  <c r="T548" i="2"/>
  <c r="S548" i="2"/>
  <c r="R548" i="2"/>
  <c r="Q548" i="2"/>
  <c r="P548" i="2"/>
  <c r="O548" i="2"/>
  <c r="N548" i="2"/>
  <c r="M548" i="2"/>
  <c r="L548" i="2"/>
  <c r="K548" i="2"/>
  <c r="J548" i="2"/>
  <c r="I548" i="2"/>
  <c r="T547" i="2"/>
  <c r="S547" i="2"/>
  <c r="R547" i="2"/>
  <c r="Q547" i="2"/>
  <c r="P547" i="2"/>
  <c r="O547" i="2"/>
  <c r="N547" i="2"/>
  <c r="M547" i="2"/>
  <c r="L547" i="2"/>
  <c r="K547" i="2"/>
  <c r="J547" i="2"/>
  <c r="I547" i="2"/>
  <c r="T546" i="2"/>
  <c r="S546" i="2"/>
  <c r="R546" i="2"/>
  <c r="Q546" i="2"/>
  <c r="P546" i="2"/>
  <c r="O546" i="2"/>
  <c r="N546" i="2"/>
  <c r="M546" i="2"/>
  <c r="L546" i="2"/>
  <c r="K546" i="2"/>
  <c r="J546" i="2"/>
  <c r="I546" i="2"/>
  <c r="T545" i="2"/>
  <c r="S545" i="2"/>
  <c r="R545" i="2"/>
  <c r="Q545" i="2"/>
  <c r="P545" i="2"/>
  <c r="O545" i="2"/>
  <c r="N545" i="2"/>
  <c r="M545" i="2"/>
  <c r="L545" i="2"/>
  <c r="K545" i="2"/>
  <c r="J545" i="2"/>
  <c r="I545" i="2"/>
  <c r="T544" i="2"/>
  <c r="S544" i="2"/>
  <c r="R544" i="2"/>
  <c r="Q544" i="2"/>
  <c r="P544" i="2"/>
  <c r="O544" i="2"/>
  <c r="N544" i="2"/>
  <c r="M544" i="2"/>
  <c r="L544" i="2"/>
  <c r="K544" i="2"/>
  <c r="J544" i="2"/>
  <c r="I544" i="2"/>
  <c r="T543" i="2"/>
  <c r="S543" i="2"/>
  <c r="R543" i="2"/>
  <c r="Q543" i="2"/>
  <c r="P543" i="2"/>
  <c r="O543" i="2"/>
  <c r="N543" i="2"/>
  <c r="M543" i="2"/>
  <c r="L543" i="2"/>
  <c r="K543" i="2"/>
  <c r="J543" i="2"/>
  <c r="I543" i="2"/>
  <c r="T542" i="2"/>
  <c r="S542" i="2"/>
  <c r="R542" i="2"/>
  <c r="Q542" i="2"/>
  <c r="P542" i="2"/>
  <c r="O542" i="2"/>
  <c r="N542" i="2"/>
  <c r="M542" i="2"/>
  <c r="L542" i="2"/>
  <c r="K542" i="2"/>
  <c r="J542" i="2"/>
  <c r="I542" i="2"/>
  <c r="T541" i="2"/>
  <c r="S541" i="2"/>
  <c r="R541" i="2"/>
  <c r="Q541" i="2"/>
  <c r="P541" i="2"/>
  <c r="O541" i="2"/>
  <c r="N541" i="2"/>
  <c r="M541" i="2"/>
  <c r="L541" i="2"/>
  <c r="K541" i="2"/>
  <c r="J541" i="2"/>
  <c r="I541" i="2"/>
  <c r="T540" i="2"/>
  <c r="S540" i="2"/>
  <c r="R540" i="2"/>
  <c r="Q540" i="2"/>
  <c r="P540" i="2"/>
  <c r="O540" i="2"/>
  <c r="N540" i="2"/>
  <c r="M540" i="2"/>
  <c r="L540" i="2"/>
  <c r="K540" i="2"/>
  <c r="J540" i="2"/>
  <c r="I540" i="2"/>
  <c r="T539" i="2"/>
  <c r="S539" i="2"/>
  <c r="R539" i="2"/>
  <c r="Q539" i="2"/>
  <c r="P539" i="2"/>
  <c r="O539" i="2"/>
  <c r="N539" i="2"/>
  <c r="M539" i="2"/>
  <c r="L539" i="2"/>
  <c r="K539" i="2"/>
  <c r="J539" i="2"/>
  <c r="I539" i="2"/>
  <c r="T538" i="2"/>
  <c r="S538" i="2"/>
  <c r="R538" i="2"/>
  <c r="Q538" i="2"/>
  <c r="P538" i="2"/>
  <c r="O538" i="2"/>
  <c r="N538" i="2"/>
  <c r="M538" i="2"/>
  <c r="L538" i="2"/>
  <c r="K538" i="2"/>
  <c r="J538" i="2"/>
  <c r="I538" i="2"/>
  <c r="T537" i="2"/>
  <c r="S537" i="2"/>
  <c r="R537" i="2"/>
  <c r="Q537" i="2"/>
  <c r="P537" i="2"/>
  <c r="O537" i="2"/>
  <c r="N537" i="2"/>
  <c r="M537" i="2"/>
  <c r="L537" i="2"/>
  <c r="K537" i="2"/>
  <c r="J537" i="2"/>
  <c r="I537" i="2"/>
  <c r="T536" i="2"/>
  <c r="S536" i="2"/>
  <c r="R536" i="2"/>
  <c r="Q536" i="2"/>
  <c r="P536" i="2"/>
  <c r="O536" i="2"/>
  <c r="N536" i="2"/>
  <c r="M536" i="2"/>
  <c r="L536" i="2"/>
  <c r="K536" i="2"/>
  <c r="J536" i="2"/>
  <c r="I536" i="2"/>
  <c r="T535" i="2"/>
  <c r="S535" i="2"/>
  <c r="R535" i="2"/>
  <c r="Q535" i="2"/>
  <c r="P535" i="2"/>
  <c r="O535" i="2"/>
  <c r="N535" i="2"/>
  <c r="M535" i="2"/>
  <c r="L535" i="2"/>
  <c r="K535" i="2"/>
  <c r="J535" i="2"/>
  <c r="I535" i="2"/>
  <c r="T534" i="2"/>
  <c r="S534" i="2"/>
  <c r="R534" i="2"/>
  <c r="Q534" i="2"/>
  <c r="P534" i="2"/>
  <c r="O534" i="2"/>
  <c r="N534" i="2"/>
  <c r="M534" i="2"/>
  <c r="L534" i="2"/>
  <c r="K534" i="2"/>
  <c r="J534" i="2"/>
  <c r="I534" i="2"/>
  <c r="T533" i="2"/>
  <c r="S533" i="2"/>
  <c r="R533" i="2"/>
  <c r="Q533" i="2"/>
  <c r="P533" i="2"/>
  <c r="O533" i="2"/>
  <c r="N533" i="2"/>
  <c r="M533" i="2"/>
  <c r="L533" i="2"/>
  <c r="K533" i="2"/>
  <c r="J533" i="2"/>
  <c r="I533" i="2"/>
  <c r="T532" i="2"/>
  <c r="S532" i="2"/>
  <c r="R532" i="2"/>
  <c r="Q532" i="2"/>
  <c r="P532" i="2"/>
  <c r="O532" i="2"/>
  <c r="N532" i="2"/>
  <c r="M532" i="2"/>
  <c r="L532" i="2"/>
  <c r="K532" i="2"/>
  <c r="J532" i="2"/>
  <c r="I532" i="2"/>
  <c r="T531" i="2"/>
  <c r="S531" i="2"/>
  <c r="R531" i="2"/>
  <c r="Q531" i="2"/>
  <c r="P531" i="2"/>
  <c r="O531" i="2"/>
  <c r="N531" i="2"/>
  <c r="M531" i="2"/>
  <c r="L531" i="2"/>
  <c r="K531" i="2"/>
  <c r="J531" i="2"/>
  <c r="I531" i="2"/>
  <c r="T530" i="2"/>
  <c r="S530" i="2"/>
  <c r="R530" i="2"/>
  <c r="Q530" i="2"/>
  <c r="P530" i="2"/>
  <c r="O530" i="2"/>
  <c r="N530" i="2"/>
  <c r="M530" i="2"/>
  <c r="L530" i="2"/>
  <c r="K530" i="2"/>
  <c r="J530" i="2"/>
  <c r="I530" i="2"/>
  <c r="T529" i="2"/>
  <c r="S529" i="2"/>
  <c r="R529" i="2"/>
  <c r="Q529" i="2"/>
  <c r="P529" i="2"/>
  <c r="O529" i="2"/>
  <c r="N529" i="2"/>
  <c r="M529" i="2"/>
  <c r="L529" i="2"/>
  <c r="K529" i="2"/>
  <c r="J529" i="2"/>
  <c r="I529" i="2"/>
  <c r="T528" i="2"/>
  <c r="S528" i="2"/>
  <c r="R528" i="2"/>
  <c r="Q528" i="2"/>
  <c r="P528" i="2"/>
  <c r="O528" i="2"/>
  <c r="N528" i="2"/>
  <c r="M528" i="2"/>
  <c r="L528" i="2"/>
  <c r="K528" i="2"/>
  <c r="J528" i="2"/>
  <c r="I528" i="2"/>
  <c r="T527" i="2"/>
  <c r="S527" i="2"/>
  <c r="R527" i="2"/>
  <c r="Q527" i="2"/>
  <c r="P527" i="2"/>
  <c r="O527" i="2"/>
  <c r="N527" i="2"/>
  <c r="M527" i="2"/>
  <c r="L527" i="2"/>
  <c r="K527" i="2"/>
  <c r="J527" i="2"/>
  <c r="I527" i="2"/>
  <c r="T526" i="2"/>
  <c r="S526" i="2"/>
  <c r="R526" i="2"/>
  <c r="Q526" i="2"/>
  <c r="P526" i="2"/>
  <c r="O526" i="2"/>
  <c r="N526" i="2"/>
  <c r="M526" i="2"/>
  <c r="L526" i="2"/>
  <c r="K526" i="2"/>
  <c r="J526" i="2"/>
  <c r="I526" i="2"/>
  <c r="T525" i="2"/>
  <c r="S525" i="2"/>
  <c r="R525" i="2"/>
  <c r="Q525" i="2"/>
  <c r="P525" i="2"/>
  <c r="O525" i="2"/>
  <c r="N525" i="2"/>
  <c r="M525" i="2"/>
  <c r="L525" i="2"/>
  <c r="K525" i="2"/>
  <c r="J525" i="2"/>
  <c r="I525" i="2"/>
  <c r="T524" i="2"/>
  <c r="S524" i="2"/>
  <c r="R524" i="2"/>
  <c r="Q524" i="2"/>
  <c r="P524" i="2"/>
  <c r="O524" i="2"/>
  <c r="N524" i="2"/>
  <c r="M524" i="2"/>
  <c r="L524" i="2"/>
  <c r="K524" i="2"/>
  <c r="J524" i="2"/>
  <c r="I524" i="2"/>
  <c r="T523" i="2"/>
  <c r="S523" i="2"/>
  <c r="R523" i="2"/>
  <c r="Q523" i="2"/>
  <c r="P523" i="2"/>
  <c r="O523" i="2"/>
  <c r="N523" i="2"/>
  <c r="M523" i="2"/>
  <c r="L523" i="2"/>
  <c r="K523" i="2"/>
  <c r="J523" i="2"/>
  <c r="I523" i="2"/>
  <c r="T522" i="2"/>
  <c r="S522" i="2"/>
  <c r="R522" i="2"/>
  <c r="Q522" i="2"/>
  <c r="P522" i="2"/>
  <c r="O522" i="2"/>
  <c r="N522" i="2"/>
  <c r="M522" i="2"/>
  <c r="L522" i="2"/>
  <c r="K522" i="2"/>
  <c r="J522" i="2"/>
  <c r="I522" i="2"/>
  <c r="T521" i="2"/>
  <c r="S521" i="2"/>
  <c r="R521" i="2"/>
  <c r="Q521" i="2"/>
  <c r="P521" i="2"/>
  <c r="O521" i="2"/>
  <c r="N521" i="2"/>
  <c r="M521" i="2"/>
  <c r="L521" i="2"/>
  <c r="K521" i="2"/>
  <c r="J521" i="2"/>
  <c r="I521" i="2"/>
  <c r="T520" i="2"/>
  <c r="S520" i="2"/>
  <c r="R520" i="2"/>
  <c r="Q520" i="2"/>
  <c r="P520" i="2"/>
  <c r="O520" i="2"/>
  <c r="N520" i="2"/>
  <c r="M520" i="2"/>
  <c r="L520" i="2"/>
  <c r="K520" i="2"/>
  <c r="J520" i="2"/>
  <c r="I520" i="2"/>
  <c r="T519" i="2"/>
  <c r="S519" i="2"/>
  <c r="R519" i="2"/>
  <c r="Q519" i="2"/>
  <c r="P519" i="2"/>
  <c r="O519" i="2"/>
  <c r="N519" i="2"/>
  <c r="M519" i="2"/>
  <c r="L519" i="2"/>
  <c r="K519" i="2"/>
  <c r="J519" i="2"/>
  <c r="I519" i="2"/>
  <c r="T518" i="2"/>
  <c r="S518" i="2"/>
  <c r="R518" i="2"/>
  <c r="Q518" i="2"/>
  <c r="P518" i="2"/>
  <c r="O518" i="2"/>
  <c r="N518" i="2"/>
  <c r="M518" i="2"/>
  <c r="L518" i="2"/>
  <c r="K518" i="2"/>
  <c r="J518" i="2"/>
  <c r="I518" i="2"/>
  <c r="T517" i="2"/>
  <c r="S517" i="2"/>
  <c r="R517" i="2"/>
  <c r="Q517" i="2"/>
  <c r="P517" i="2"/>
  <c r="O517" i="2"/>
  <c r="N517" i="2"/>
  <c r="M517" i="2"/>
  <c r="L517" i="2"/>
  <c r="K517" i="2"/>
  <c r="J517" i="2"/>
  <c r="I517" i="2"/>
  <c r="T516" i="2"/>
  <c r="S516" i="2"/>
  <c r="R516" i="2"/>
  <c r="Q516" i="2"/>
  <c r="P516" i="2"/>
  <c r="O516" i="2"/>
  <c r="N516" i="2"/>
  <c r="M516" i="2"/>
  <c r="L516" i="2"/>
  <c r="K516" i="2"/>
  <c r="J516" i="2"/>
  <c r="I516" i="2"/>
  <c r="T515" i="2"/>
  <c r="S515" i="2"/>
  <c r="R515" i="2"/>
  <c r="Q515" i="2"/>
  <c r="P515" i="2"/>
  <c r="O515" i="2"/>
  <c r="N515" i="2"/>
  <c r="M515" i="2"/>
  <c r="L515" i="2"/>
  <c r="K515" i="2"/>
  <c r="J515" i="2"/>
  <c r="I515" i="2"/>
  <c r="T514" i="2"/>
  <c r="S514" i="2"/>
  <c r="R514" i="2"/>
  <c r="Q514" i="2"/>
  <c r="P514" i="2"/>
  <c r="O514" i="2"/>
  <c r="N514" i="2"/>
  <c r="M514" i="2"/>
  <c r="L514" i="2"/>
  <c r="K514" i="2"/>
  <c r="J514" i="2"/>
  <c r="I514" i="2"/>
  <c r="T513" i="2"/>
  <c r="S513" i="2"/>
  <c r="R513" i="2"/>
  <c r="Q513" i="2"/>
  <c r="P513" i="2"/>
  <c r="O513" i="2"/>
  <c r="N513" i="2"/>
  <c r="M513" i="2"/>
  <c r="L513" i="2"/>
  <c r="K513" i="2"/>
  <c r="J513" i="2"/>
  <c r="I513" i="2"/>
  <c r="T512" i="2"/>
  <c r="S512" i="2"/>
  <c r="R512" i="2"/>
  <c r="Q512" i="2"/>
  <c r="P512" i="2"/>
  <c r="O512" i="2"/>
  <c r="N512" i="2"/>
  <c r="M512" i="2"/>
  <c r="L512" i="2"/>
  <c r="K512" i="2"/>
  <c r="J512" i="2"/>
  <c r="I512" i="2"/>
  <c r="T511" i="2"/>
  <c r="S511" i="2"/>
  <c r="R511" i="2"/>
  <c r="Q511" i="2"/>
  <c r="P511" i="2"/>
  <c r="O511" i="2"/>
  <c r="N511" i="2"/>
  <c r="M511" i="2"/>
  <c r="L511" i="2"/>
  <c r="K511" i="2"/>
  <c r="J511" i="2"/>
  <c r="I511" i="2"/>
  <c r="T510" i="2"/>
  <c r="S510" i="2"/>
  <c r="R510" i="2"/>
  <c r="Q510" i="2"/>
  <c r="P510" i="2"/>
  <c r="O510" i="2"/>
  <c r="N510" i="2"/>
  <c r="M510" i="2"/>
  <c r="L510" i="2"/>
  <c r="K510" i="2"/>
  <c r="J510" i="2"/>
  <c r="I510" i="2"/>
  <c r="T509" i="2"/>
  <c r="S509" i="2"/>
  <c r="R509" i="2"/>
  <c r="Q509" i="2"/>
  <c r="P509" i="2"/>
  <c r="O509" i="2"/>
  <c r="N509" i="2"/>
  <c r="M509" i="2"/>
  <c r="L509" i="2"/>
  <c r="K509" i="2"/>
  <c r="J509" i="2"/>
  <c r="I509" i="2"/>
  <c r="T508" i="2"/>
  <c r="S508" i="2"/>
  <c r="R508" i="2"/>
  <c r="Q508" i="2"/>
  <c r="P508" i="2"/>
  <c r="O508" i="2"/>
  <c r="N508" i="2"/>
  <c r="M508" i="2"/>
  <c r="L508" i="2"/>
  <c r="K508" i="2"/>
  <c r="J508" i="2"/>
  <c r="I508" i="2"/>
  <c r="T507" i="2"/>
  <c r="S507" i="2"/>
  <c r="R507" i="2"/>
  <c r="Q507" i="2"/>
  <c r="P507" i="2"/>
  <c r="O507" i="2"/>
  <c r="N507" i="2"/>
  <c r="M507" i="2"/>
  <c r="L507" i="2"/>
  <c r="K507" i="2"/>
  <c r="J507" i="2"/>
  <c r="I507" i="2"/>
  <c r="T506" i="2"/>
  <c r="S506" i="2"/>
  <c r="R506" i="2"/>
  <c r="Q506" i="2"/>
  <c r="P506" i="2"/>
  <c r="O506" i="2"/>
  <c r="N506" i="2"/>
  <c r="M506" i="2"/>
  <c r="L506" i="2"/>
  <c r="K506" i="2"/>
  <c r="J506" i="2"/>
  <c r="I506" i="2"/>
  <c r="T505" i="2"/>
  <c r="S505" i="2"/>
  <c r="R505" i="2"/>
  <c r="Q505" i="2"/>
  <c r="P505" i="2"/>
  <c r="O505" i="2"/>
  <c r="N505" i="2"/>
  <c r="M505" i="2"/>
  <c r="L505" i="2"/>
  <c r="K505" i="2"/>
  <c r="J505" i="2"/>
  <c r="I505" i="2"/>
  <c r="T504" i="2"/>
  <c r="S504" i="2"/>
  <c r="R504" i="2"/>
  <c r="Q504" i="2"/>
  <c r="P504" i="2"/>
  <c r="O504" i="2"/>
  <c r="N504" i="2"/>
  <c r="M504" i="2"/>
  <c r="L504" i="2"/>
  <c r="K504" i="2"/>
  <c r="J504" i="2"/>
  <c r="I504" i="2"/>
  <c r="T503" i="2"/>
  <c r="S503" i="2"/>
  <c r="R503" i="2"/>
  <c r="Q503" i="2"/>
  <c r="P503" i="2"/>
  <c r="O503" i="2"/>
  <c r="N503" i="2"/>
  <c r="M503" i="2"/>
  <c r="L503" i="2"/>
  <c r="K503" i="2"/>
  <c r="J503" i="2"/>
  <c r="I503" i="2"/>
  <c r="T502" i="2"/>
  <c r="S502" i="2"/>
  <c r="R502" i="2"/>
  <c r="Q502" i="2"/>
  <c r="P502" i="2"/>
  <c r="O502" i="2"/>
  <c r="N502" i="2"/>
  <c r="M502" i="2"/>
  <c r="L502" i="2"/>
  <c r="K502" i="2"/>
  <c r="J502" i="2"/>
  <c r="I502" i="2"/>
  <c r="T501" i="2"/>
  <c r="S501" i="2"/>
  <c r="R501" i="2"/>
  <c r="Q501" i="2"/>
  <c r="P501" i="2"/>
  <c r="O501" i="2"/>
  <c r="N501" i="2"/>
  <c r="M501" i="2"/>
  <c r="L501" i="2"/>
  <c r="K501" i="2"/>
  <c r="J501" i="2"/>
  <c r="I501" i="2"/>
  <c r="T500" i="2"/>
  <c r="S500" i="2"/>
  <c r="R500" i="2"/>
  <c r="Q500" i="2"/>
  <c r="P500" i="2"/>
  <c r="O500" i="2"/>
  <c r="N500" i="2"/>
  <c r="M500" i="2"/>
  <c r="L500" i="2"/>
  <c r="K500" i="2"/>
  <c r="J500" i="2"/>
  <c r="I500" i="2"/>
  <c r="T499" i="2"/>
  <c r="S499" i="2"/>
  <c r="R499" i="2"/>
  <c r="Q499" i="2"/>
  <c r="P499" i="2"/>
  <c r="O499" i="2"/>
  <c r="N499" i="2"/>
  <c r="M499" i="2"/>
  <c r="L499" i="2"/>
  <c r="K499" i="2"/>
  <c r="J499" i="2"/>
  <c r="I499" i="2"/>
  <c r="T498" i="2"/>
  <c r="S498" i="2"/>
  <c r="R498" i="2"/>
  <c r="Q498" i="2"/>
  <c r="P498" i="2"/>
  <c r="O498" i="2"/>
  <c r="N498" i="2"/>
  <c r="M498" i="2"/>
  <c r="L498" i="2"/>
  <c r="K498" i="2"/>
  <c r="J498" i="2"/>
  <c r="I498" i="2"/>
  <c r="T497" i="2"/>
  <c r="S497" i="2"/>
  <c r="R497" i="2"/>
  <c r="Q497" i="2"/>
  <c r="P497" i="2"/>
  <c r="O497" i="2"/>
  <c r="N497" i="2"/>
  <c r="M497" i="2"/>
  <c r="L497" i="2"/>
  <c r="K497" i="2"/>
  <c r="J497" i="2"/>
  <c r="I497" i="2"/>
  <c r="T496" i="2"/>
  <c r="S496" i="2"/>
  <c r="R496" i="2"/>
  <c r="Q496" i="2"/>
  <c r="P496" i="2"/>
  <c r="O496" i="2"/>
  <c r="N496" i="2"/>
  <c r="M496" i="2"/>
  <c r="L496" i="2"/>
  <c r="K496" i="2"/>
  <c r="J496" i="2"/>
  <c r="I496" i="2"/>
  <c r="T495" i="2"/>
  <c r="S495" i="2"/>
  <c r="R495" i="2"/>
  <c r="Q495" i="2"/>
  <c r="P495" i="2"/>
  <c r="O495" i="2"/>
  <c r="N495" i="2"/>
  <c r="M495" i="2"/>
  <c r="L495" i="2"/>
  <c r="K495" i="2"/>
  <c r="J495" i="2"/>
  <c r="I495" i="2"/>
  <c r="T494" i="2"/>
  <c r="S494" i="2"/>
  <c r="R494" i="2"/>
  <c r="Q494" i="2"/>
  <c r="P494" i="2"/>
  <c r="O494" i="2"/>
  <c r="N494" i="2"/>
  <c r="M494" i="2"/>
  <c r="L494" i="2"/>
  <c r="K494" i="2"/>
  <c r="J494" i="2"/>
  <c r="I494" i="2"/>
  <c r="T493" i="2"/>
  <c r="S493" i="2"/>
  <c r="R493" i="2"/>
  <c r="Q493" i="2"/>
  <c r="P493" i="2"/>
  <c r="O493" i="2"/>
  <c r="N493" i="2"/>
  <c r="M493" i="2"/>
  <c r="L493" i="2"/>
  <c r="K493" i="2"/>
  <c r="J493" i="2"/>
  <c r="I493" i="2"/>
  <c r="T492" i="2"/>
  <c r="S492" i="2"/>
  <c r="R492" i="2"/>
  <c r="Q492" i="2"/>
  <c r="P492" i="2"/>
  <c r="O492" i="2"/>
  <c r="N492" i="2"/>
  <c r="M492" i="2"/>
  <c r="L492" i="2"/>
  <c r="K492" i="2"/>
  <c r="J492" i="2"/>
  <c r="I492" i="2"/>
  <c r="T491" i="2"/>
  <c r="S491" i="2"/>
  <c r="R491" i="2"/>
  <c r="Q491" i="2"/>
  <c r="P491" i="2"/>
  <c r="O491" i="2"/>
  <c r="N491" i="2"/>
  <c r="M491" i="2"/>
  <c r="L491" i="2"/>
  <c r="K491" i="2"/>
  <c r="J491" i="2"/>
  <c r="I491" i="2"/>
  <c r="T490" i="2"/>
  <c r="S490" i="2"/>
  <c r="R490" i="2"/>
  <c r="Q490" i="2"/>
  <c r="P490" i="2"/>
  <c r="O490" i="2"/>
  <c r="N490" i="2"/>
  <c r="M490" i="2"/>
  <c r="L490" i="2"/>
  <c r="K490" i="2"/>
  <c r="J490" i="2"/>
  <c r="I490" i="2"/>
  <c r="T489" i="2"/>
  <c r="S489" i="2"/>
  <c r="R489" i="2"/>
  <c r="Q489" i="2"/>
  <c r="P489" i="2"/>
  <c r="O489" i="2"/>
  <c r="N489" i="2"/>
  <c r="M489" i="2"/>
  <c r="L489" i="2"/>
  <c r="K489" i="2"/>
  <c r="J489" i="2"/>
  <c r="I489" i="2"/>
  <c r="T488" i="2"/>
  <c r="S488" i="2"/>
  <c r="R488" i="2"/>
  <c r="Q488" i="2"/>
  <c r="P488" i="2"/>
  <c r="O488" i="2"/>
  <c r="N488" i="2"/>
  <c r="M488" i="2"/>
  <c r="L488" i="2"/>
  <c r="K488" i="2"/>
  <c r="J488" i="2"/>
  <c r="I488" i="2"/>
  <c r="T487" i="2"/>
  <c r="S487" i="2"/>
  <c r="R487" i="2"/>
  <c r="Q487" i="2"/>
  <c r="P487" i="2"/>
  <c r="O487" i="2"/>
  <c r="N487" i="2"/>
  <c r="M487" i="2"/>
  <c r="L487" i="2"/>
  <c r="K487" i="2"/>
  <c r="J487" i="2"/>
  <c r="I487" i="2"/>
  <c r="T486" i="2"/>
  <c r="S486" i="2"/>
  <c r="R486" i="2"/>
  <c r="Q486" i="2"/>
  <c r="P486" i="2"/>
  <c r="O486" i="2"/>
  <c r="N486" i="2"/>
  <c r="M486" i="2"/>
  <c r="L486" i="2"/>
  <c r="K486" i="2"/>
  <c r="J486" i="2"/>
  <c r="I486" i="2"/>
  <c r="T485" i="2"/>
  <c r="S485" i="2"/>
  <c r="R485" i="2"/>
  <c r="Q485" i="2"/>
  <c r="P485" i="2"/>
  <c r="O485" i="2"/>
  <c r="N485" i="2"/>
  <c r="M485" i="2"/>
  <c r="L485" i="2"/>
  <c r="K485" i="2"/>
  <c r="J485" i="2"/>
  <c r="I485" i="2"/>
  <c r="T484" i="2"/>
  <c r="S484" i="2"/>
  <c r="R484" i="2"/>
  <c r="Q484" i="2"/>
  <c r="P484" i="2"/>
  <c r="O484" i="2"/>
  <c r="N484" i="2"/>
  <c r="M484" i="2"/>
  <c r="L484" i="2"/>
  <c r="K484" i="2"/>
  <c r="J484" i="2"/>
  <c r="I484" i="2"/>
  <c r="T483" i="2"/>
  <c r="S483" i="2"/>
  <c r="R483" i="2"/>
  <c r="Q483" i="2"/>
  <c r="P483" i="2"/>
  <c r="O483" i="2"/>
  <c r="N483" i="2"/>
  <c r="M483" i="2"/>
  <c r="L483" i="2"/>
  <c r="K483" i="2"/>
  <c r="J483" i="2"/>
  <c r="I483" i="2"/>
  <c r="T482" i="2"/>
  <c r="S482" i="2"/>
  <c r="R482" i="2"/>
  <c r="Q482" i="2"/>
  <c r="P482" i="2"/>
  <c r="O482" i="2"/>
  <c r="N482" i="2"/>
  <c r="M482" i="2"/>
  <c r="L482" i="2"/>
  <c r="K482" i="2"/>
  <c r="J482" i="2"/>
  <c r="I482" i="2"/>
  <c r="T481" i="2"/>
  <c r="S481" i="2"/>
  <c r="R481" i="2"/>
  <c r="Q481" i="2"/>
  <c r="P481" i="2"/>
  <c r="O481" i="2"/>
  <c r="N481" i="2"/>
  <c r="M481" i="2"/>
  <c r="L481" i="2"/>
  <c r="K481" i="2"/>
  <c r="J481" i="2"/>
  <c r="I481" i="2"/>
  <c r="T480" i="2"/>
  <c r="S480" i="2"/>
  <c r="R480" i="2"/>
  <c r="Q480" i="2"/>
  <c r="P480" i="2"/>
  <c r="O480" i="2"/>
  <c r="N480" i="2"/>
  <c r="M480" i="2"/>
  <c r="L480" i="2"/>
  <c r="K480" i="2"/>
  <c r="J480" i="2"/>
  <c r="I480" i="2"/>
  <c r="T479" i="2"/>
  <c r="S479" i="2"/>
  <c r="R479" i="2"/>
  <c r="Q479" i="2"/>
  <c r="P479" i="2"/>
  <c r="O479" i="2"/>
  <c r="N479" i="2"/>
  <c r="M479" i="2"/>
  <c r="L479" i="2"/>
  <c r="K479" i="2"/>
  <c r="J479" i="2"/>
  <c r="I479" i="2"/>
  <c r="T478" i="2"/>
  <c r="S478" i="2"/>
  <c r="R478" i="2"/>
  <c r="Q478" i="2"/>
  <c r="P478" i="2"/>
  <c r="O478" i="2"/>
  <c r="N478" i="2"/>
  <c r="M478" i="2"/>
  <c r="L478" i="2"/>
  <c r="K478" i="2"/>
  <c r="J478" i="2"/>
  <c r="I478" i="2"/>
  <c r="T477" i="2"/>
  <c r="S477" i="2"/>
  <c r="R477" i="2"/>
  <c r="Q477" i="2"/>
  <c r="P477" i="2"/>
  <c r="O477" i="2"/>
  <c r="N477" i="2"/>
  <c r="M477" i="2"/>
  <c r="L477" i="2"/>
  <c r="K477" i="2"/>
  <c r="J477" i="2"/>
  <c r="I477" i="2"/>
  <c r="T476" i="2"/>
  <c r="S476" i="2"/>
  <c r="R476" i="2"/>
  <c r="Q476" i="2"/>
  <c r="P476" i="2"/>
  <c r="O476" i="2"/>
  <c r="N476" i="2"/>
  <c r="M476" i="2"/>
  <c r="L476" i="2"/>
  <c r="K476" i="2"/>
  <c r="J476" i="2"/>
  <c r="I476" i="2"/>
  <c r="T475" i="2"/>
  <c r="S475" i="2"/>
  <c r="R475" i="2"/>
  <c r="Q475" i="2"/>
  <c r="P475" i="2"/>
  <c r="O475" i="2"/>
  <c r="N475" i="2"/>
  <c r="M475" i="2"/>
  <c r="L475" i="2"/>
  <c r="K475" i="2"/>
  <c r="J475" i="2"/>
  <c r="I475" i="2"/>
  <c r="T474" i="2"/>
  <c r="S474" i="2"/>
  <c r="R474" i="2"/>
  <c r="Q474" i="2"/>
  <c r="P474" i="2"/>
  <c r="O474" i="2"/>
  <c r="N474" i="2"/>
  <c r="M474" i="2"/>
  <c r="L474" i="2"/>
  <c r="K474" i="2"/>
  <c r="J474" i="2"/>
  <c r="I474" i="2"/>
  <c r="T473" i="2"/>
  <c r="S473" i="2"/>
  <c r="R473" i="2"/>
  <c r="Q473" i="2"/>
  <c r="P473" i="2"/>
  <c r="O473" i="2"/>
  <c r="N473" i="2"/>
  <c r="M473" i="2"/>
  <c r="L473" i="2"/>
  <c r="K473" i="2"/>
  <c r="J473" i="2"/>
  <c r="I473" i="2"/>
  <c r="T472" i="2"/>
  <c r="S472" i="2"/>
  <c r="R472" i="2"/>
  <c r="Q472" i="2"/>
  <c r="P472" i="2"/>
  <c r="O472" i="2"/>
  <c r="N472" i="2"/>
  <c r="M472" i="2"/>
  <c r="L472" i="2"/>
  <c r="K472" i="2"/>
  <c r="J472" i="2"/>
  <c r="I472" i="2"/>
  <c r="T471" i="2"/>
  <c r="S471" i="2"/>
  <c r="R471" i="2"/>
  <c r="Q471" i="2"/>
  <c r="P471" i="2"/>
  <c r="O471" i="2"/>
  <c r="N471" i="2"/>
  <c r="M471" i="2"/>
  <c r="L471" i="2"/>
  <c r="K471" i="2"/>
  <c r="J471" i="2"/>
  <c r="I471" i="2"/>
  <c r="T470" i="2"/>
  <c r="S470" i="2"/>
  <c r="R470" i="2"/>
  <c r="Q470" i="2"/>
  <c r="P470" i="2"/>
  <c r="O470" i="2"/>
  <c r="N470" i="2"/>
  <c r="M470" i="2"/>
  <c r="L470" i="2"/>
  <c r="K470" i="2"/>
  <c r="J470" i="2"/>
  <c r="I470" i="2"/>
  <c r="T469" i="2"/>
  <c r="S469" i="2"/>
  <c r="R469" i="2"/>
  <c r="Q469" i="2"/>
  <c r="P469" i="2"/>
  <c r="O469" i="2"/>
  <c r="N469" i="2"/>
  <c r="M469" i="2"/>
  <c r="L469" i="2"/>
  <c r="K469" i="2"/>
  <c r="J469" i="2"/>
  <c r="I469" i="2"/>
  <c r="T468" i="2"/>
  <c r="S468" i="2"/>
  <c r="R468" i="2"/>
  <c r="Q468" i="2"/>
  <c r="P468" i="2"/>
  <c r="O468" i="2"/>
  <c r="N468" i="2"/>
  <c r="M468" i="2"/>
  <c r="L468" i="2"/>
  <c r="K468" i="2"/>
  <c r="J468" i="2"/>
  <c r="I468" i="2"/>
  <c r="T467" i="2"/>
  <c r="S467" i="2"/>
  <c r="R467" i="2"/>
  <c r="Q467" i="2"/>
  <c r="P467" i="2"/>
  <c r="O467" i="2"/>
  <c r="N467" i="2"/>
  <c r="M467" i="2"/>
  <c r="L467" i="2"/>
  <c r="K467" i="2"/>
  <c r="J467" i="2"/>
  <c r="I467" i="2"/>
  <c r="T466" i="2"/>
  <c r="S466" i="2"/>
  <c r="R466" i="2"/>
  <c r="Q466" i="2"/>
  <c r="P466" i="2"/>
  <c r="O466" i="2"/>
  <c r="N466" i="2"/>
  <c r="M466" i="2"/>
  <c r="L466" i="2"/>
  <c r="K466" i="2"/>
  <c r="J466" i="2"/>
  <c r="I466" i="2"/>
  <c r="T465" i="2"/>
  <c r="S465" i="2"/>
  <c r="R465" i="2"/>
  <c r="Q465" i="2"/>
  <c r="P465" i="2"/>
  <c r="O465" i="2"/>
  <c r="N465" i="2"/>
  <c r="M465" i="2"/>
  <c r="L465" i="2"/>
  <c r="K465" i="2"/>
  <c r="J465" i="2"/>
  <c r="I465" i="2"/>
  <c r="T464" i="2"/>
  <c r="S464" i="2"/>
  <c r="R464" i="2"/>
  <c r="Q464" i="2"/>
  <c r="P464" i="2"/>
  <c r="O464" i="2"/>
  <c r="N464" i="2"/>
  <c r="M464" i="2"/>
  <c r="L464" i="2"/>
  <c r="K464" i="2"/>
  <c r="J464" i="2"/>
  <c r="I464" i="2"/>
  <c r="T463" i="2"/>
  <c r="S463" i="2"/>
  <c r="R463" i="2"/>
  <c r="Q463" i="2"/>
  <c r="P463" i="2"/>
  <c r="O463" i="2"/>
  <c r="N463" i="2"/>
  <c r="M463" i="2"/>
  <c r="L463" i="2"/>
  <c r="K463" i="2"/>
  <c r="J463" i="2"/>
  <c r="I463" i="2"/>
  <c r="T462" i="2"/>
  <c r="S462" i="2"/>
  <c r="R462" i="2"/>
  <c r="Q462" i="2"/>
  <c r="P462" i="2"/>
  <c r="O462" i="2"/>
  <c r="N462" i="2"/>
  <c r="M462" i="2"/>
  <c r="L462" i="2"/>
  <c r="K462" i="2"/>
  <c r="J462" i="2"/>
  <c r="I462" i="2"/>
  <c r="T461" i="2"/>
  <c r="S461" i="2"/>
  <c r="R461" i="2"/>
  <c r="Q461" i="2"/>
  <c r="P461" i="2"/>
  <c r="O461" i="2"/>
  <c r="N461" i="2"/>
  <c r="M461" i="2"/>
  <c r="L461" i="2"/>
  <c r="K461" i="2"/>
  <c r="J461" i="2"/>
  <c r="I461" i="2"/>
  <c r="T460" i="2"/>
  <c r="S460" i="2"/>
  <c r="R460" i="2"/>
  <c r="Q460" i="2"/>
  <c r="P460" i="2"/>
  <c r="O460" i="2"/>
  <c r="N460" i="2"/>
  <c r="M460" i="2"/>
  <c r="L460" i="2"/>
  <c r="K460" i="2"/>
  <c r="J460" i="2"/>
  <c r="I460" i="2"/>
  <c r="T459" i="2"/>
  <c r="S459" i="2"/>
  <c r="R459" i="2"/>
  <c r="Q459" i="2"/>
  <c r="P459" i="2"/>
  <c r="O459" i="2"/>
  <c r="N459" i="2"/>
  <c r="M459" i="2"/>
  <c r="L459" i="2"/>
  <c r="K459" i="2"/>
  <c r="J459" i="2"/>
  <c r="I459" i="2"/>
  <c r="T458" i="2"/>
  <c r="S458" i="2"/>
  <c r="R458" i="2"/>
  <c r="Q458" i="2"/>
  <c r="P458" i="2"/>
  <c r="O458" i="2"/>
  <c r="N458" i="2"/>
  <c r="M458" i="2"/>
  <c r="L458" i="2"/>
  <c r="K458" i="2"/>
  <c r="J458" i="2"/>
  <c r="I458" i="2"/>
  <c r="T457" i="2"/>
  <c r="S457" i="2"/>
  <c r="R457" i="2"/>
  <c r="Q457" i="2"/>
  <c r="P457" i="2"/>
  <c r="O457" i="2"/>
  <c r="N457" i="2"/>
  <c r="M457" i="2"/>
  <c r="L457" i="2"/>
  <c r="K457" i="2"/>
  <c r="J457" i="2"/>
  <c r="I457" i="2"/>
  <c r="T456" i="2"/>
  <c r="S456" i="2"/>
  <c r="R456" i="2"/>
  <c r="Q456" i="2"/>
  <c r="P456" i="2"/>
  <c r="O456" i="2"/>
  <c r="N456" i="2"/>
  <c r="M456" i="2"/>
  <c r="L456" i="2"/>
  <c r="K456" i="2"/>
  <c r="J456" i="2"/>
  <c r="I456" i="2"/>
  <c r="T455" i="2"/>
  <c r="S455" i="2"/>
  <c r="R455" i="2"/>
  <c r="Q455" i="2"/>
  <c r="P455" i="2"/>
  <c r="O455" i="2"/>
  <c r="N455" i="2"/>
  <c r="M455" i="2"/>
  <c r="L455" i="2"/>
  <c r="K455" i="2"/>
  <c r="J455" i="2"/>
  <c r="I455" i="2"/>
  <c r="T454" i="2"/>
  <c r="S454" i="2"/>
  <c r="R454" i="2"/>
  <c r="Q454" i="2"/>
  <c r="P454" i="2"/>
  <c r="O454" i="2"/>
  <c r="N454" i="2"/>
  <c r="M454" i="2"/>
  <c r="L454" i="2"/>
  <c r="K454" i="2"/>
  <c r="J454" i="2"/>
  <c r="I454" i="2"/>
  <c r="T453" i="2"/>
  <c r="S453" i="2"/>
  <c r="R453" i="2"/>
  <c r="Q453" i="2"/>
  <c r="P453" i="2"/>
  <c r="O453" i="2"/>
  <c r="N453" i="2"/>
  <c r="M453" i="2"/>
  <c r="L453" i="2"/>
  <c r="K453" i="2"/>
  <c r="J453" i="2"/>
  <c r="I453" i="2"/>
  <c r="T452" i="2"/>
  <c r="S452" i="2"/>
  <c r="R452" i="2"/>
  <c r="Q452" i="2"/>
  <c r="P452" i="2"/>
  <c r="O452" i="2"/>
  <c r="N452" i="2"/>
  <c r="M452" i="2"/>
  <c r="L452" i="2"/>
  <c r="K452" i="2"/>
  <c r="J452" i="2"/>
  <c r="I452" i="2"/>
  <c r="T451" i="2"/>
  <c r="S451" i="2"/>
  <c r="R451" i="2"/>
  <c r="Q451" i="2"/>
  <c r="P451" i="2"/>
  <c r="O451" i="2"/>
  <c r="N451" i="2"/>
  <c r="M451" i="2"/>
  <c r="L451" i="2"/>
  <c r="K451" i="2"/>
  <c r="J451" i="2"/>
  <c r="I451" i="2"/>
  <c r="T450" i="2"/>
  <c r="S450" i="2"/>
  <c r="R450" i="2"/>
  <c r="Q450" i="2"/>
  <c r="P450" i="2"/>
  <c r="O450" i="2"/>
  <c r="N450" i="2"/>
  <c r="M450" i="2"/>
  <c r="L450" i="2"/>
  <c r="K450" i="2"/>
  <c r="J450" i="2"/>
  <c r="I450" i="2"/>
  <c r="T449" i="2"/>
  <c r="S449" i="2"/>
  <c r="R449" i="2"/>
  <c r="Q449" i="2"/>
  <c r="P449" i="2"/>
  <c r="O449" i="2"/>
  <c r="N449" i="2"/>
  <c r="M449" i="2"/>
  <c r="L449" i="2"/>
  <c r="K449" i="2"/>
  <c r="J449" i="2"/>
  <c r="I449" i="2"/>
  <c r="T448" i="2"/>
  <c r="S448" i="2"/>
  <c r="R448" i="2"/>
  <c r="Q448" i="2"/>
  <c r="P448" i="2"/>
  <c r="O448" i="2"/>
  <c r="N448" i="2"/>
  <c r="M448" i="2"/>
  <c r="L448" i="2"/>
  <c r="K448" i="2"/>
  <c r="J448" i="2"/>
  <c r="I448" i="2"/>
  <c r="T447" i="2"/>
  <c r="S447" i="2"/>
  <c r="R447" i="2"/>
  <c r="Q447" i="2"/>
  <c r="P447" i="2"/>
  <c r="O447" i="2"/>
  <c r="N447" i="2"/>
  <c r="M447" i="2"/>
  <c r="L447" i="2"/>
  <c r="K447" i="2"/>
  <c r="J447" i="2"/>
  <c r="I447" i="2"/>
  <c r="T446" i="2"/>
  <c r="S446" i="2"/>
  <c r="R446" i="2"/>
  <c r="Q446" i="2"/>
  <c r="P446" i="2"/>
  <c r="O446" i="2"/>
  <c r="N446" i="2"/>
  <c r="M446" i="2"/>
  <c r="L446" i="2"/>
  <c r="K446" i="2"/>
  <c r="J446" i="2"/>
  <c r="I446" i="2"/>
  <c r="T445" i="2"/>
  <c r="S445" i="2"/>
  <c r="R445" i="2"/>
  <c r="Q445" i="2"/>
  <c r="P445" i="2"/>
  <c r="O445" i="2"/>
  <c r="N445" i="2"/>
  <c r="M445" i="2"/>
  <c r="L445" i="2"/>
  <c r="K445" i="2"/>
  <c r="J445" i="2"/>
  <c r="I445" i="2"/>
  <c r="T444" i="2"/>
  <c r="S444" i="2"/>
  <c r="R444" i="2"/>
  <c r="Q444" i="2"/>
  <c r="P444" i="2"/>
  <c r="O444" i="2"/>
  <c r="N444" i="2"/>
  <c r="M444" i="2"/>
  <c r="L444" i="2"/>
  <c r="K444" i="2"/>
  <c r="J444" i="2"/>
  <c r="I444" i="2"/>
  <c r="T443" i="2"/>
  <c r="S443" i="2"/>
  <c r="R443" i="2"/>
  <c r="Q443" i="2"/>
  <c r="P443" i="2"/>
  <c r="O443" i="2"/>
  <c r="N443" i="2"/>
  <c r="M443" i="2"/>
  <c r="L443" i="2"/>
  <c r="K443" i="2"/>
  <c r="J443" i="2"/>
  <c r="I443" i="2"/>
  <c r="T442" i="2"/>
  <c r="S442" i="2"/>
  <c r="R442" i="2"/>
  <c r="Q442" i="2"/>
  <c r="P442" i="2"/>
  <c r="O442" i="2"/>
  <c r="N442" i="2"/>
  <c r="M442" i="2"/>
  <c r="L442" i="2"/>
  <c r="K442" i="2"/>
  <c r="J442" i="2"/>
  <c r="I442" i="2"/>
  <c r="T441" i="2"/>
  <c r="S441" i="2"/>
  <c r="R441" i="2"/>
  <c r="Q441" i="2"/>
  <c r="P441" i="2"/>
  <c r="O441" i="2"/>
  <c r="N441" i="2"/>
  <c r="M441" i="2"/>
  <c r="L441" i="2"/>
  <c r="K441" i="2"/>
  <c r="J441" i="2"/>
  <c r="I441" i="2"/>
  <c r="T440" i="2"/>
  <c r="S440" i="2"/>
  <c r="R440" i="2"/>
  <c r="Q440" i="2"/>
  <c r="P440" i="2"/>
  <c r="O440" i="2"/>
  <c r="N440" i="2"/>
  <c r="M440" i="2"/>
  <c r="L440" i="2"/>
  <c r="K440" i="2"/>
  <c r="J440" i="2"/>
  <c r="I440" i="2"/>
  <c r="T439" i="2"/>
  <c r="S439" i="2"/>
  <c r="R439" i="2"/>
  <c r="Q439" i="2"/>
  <c r="P439" i="2"/>
  <c r="O439" i="2"/>
  <c r="N439" i="2"/>
  <c r="M439" i="2"/>
  <c r="L439" i="2"/>
  <c r="K439" i="2"/>
  <c r="J439" i="2"/>
  <c r="I439" i="2"/>
  <c r="T438" i="2"/>
  <c r="S438" i="2"/>
  <c r="R438" i="2"/>
  <c r="Q438" i="2"/>
  <c r="P438" i="2"/>
  <c r="O438" i="2"/>
  <c r="N438" i="2"/>
  <c r="M438" i="2"/>
  <c r="L438" i="2"/>
  <c r="K438" i="2"/>
  <c r="J438" i="2"/>
  <c r="I438" i="2"/>
  <c r="T437" i="2"/>
  <c r="S437" i="2"/>
  <c r="R437" i="2"/>
  <c r="Q437" i="2"/>
  <c r="P437" i="2"/>
  <c r="O437" i="2"/>
  <c r="N437" i="2"/>
  <c r="M437" i="2"/>
  <c r="L437" i="2"/>
  <c r="K437" i="2"/>
  <c r="J437" i="2"/>
  <c r="I437" i="2"/>
  <c r="T436" i="2"/>
  <c r="S436" i="2"/>
  <c r="R436" i="2"/>
  <c r="Q436" i="2"/>
  <c r="P436" i="2"/>
  <c r="O436" i="2"/>
  <c r="N436" i="2"/>
  <c r="M436" i="2"/>
  <c r="L436" i="2"/>
  <c r="K436" i="2"/>
  <c r="J436" i="2"/>
  <c r="I436" i="2"/>
  <c r="T435" i="2"/>
  <c r="S435" i="2"/>
  <c r="R435" i="2"/>
  <c r="Q435" i="2"/>
  <c r="P435" i="2"/>
  <c r="O435" i="2"/>
  <c r="N435" i="2"/>
  <c r="M435" i="2"/>
  <c r="L435" i="2"/>
  <c r="K435" i="2"/>
  <c r="J435" i="2"/>
  <c r="I435" i="2"/>
  <c r="T434" i="2"/>
  <c r="S434" i="2"/>
  <c r="R434" i="2"/>
  <c r="Q434" i="2"/>
  <c r="P434" i="2"/>
  <c r="O434" i="2"/>
  <c r="N434" i="2"/>
  <c r="M434" i="2"/>
  <c r="L434" i="2"/>
  <c r="K434" i="2"/>
  <c r="J434" i="2"/>
  <c r="I434" i="2"/>
  <c r="T433" i="2"/>
  <c r="S433" i="2"/>
  <c r="R433" i="2"/>
  <c r="Q433" i="2"/>
  <c r="P433" i="2"/>
  <c r="O433" i="2"/>
  <c r="N433" i="2"/>
  <c r="M433" i="2"/>
  <c r="L433" i="2"/>
  <c r="K433" i="2"/>
  <c r="J433" i="2"/>
  <c r="I433" i="2"/>
  <c r="T432" i="2"/>
  <c r="S432" i="2"/>
  <c r="R432" i="2"/>
  <c r="Q432" i="2"/>
  <c r="P432" i="2"/>
  <c r="O432" i="2"/>
  <c r="N432" i="2"/>
  <c r="M432" i="2"/>
  <c r="L432" i="2"/>
  <c r="K432" i="2"/>
  <c r="J432" i="2"/>
  <c r="I432" i="2"/>
  <c r="T431" i="2"/>
  <c r="S431" i="2"/>
  <c r="R431" i="2"/>
  <c r="Q431" i="2"/>
  <c r="P431" i="2"/>
  <c r="O431" i="2"/>
  <c r="N431" i="2"/>
  <c r="M431" i="2"/>
  <c r="L431" i="2"/>
  <c r="K431" i="2"/>
  <c r="J431" i="2"/>
  <c r="I431" i="2"/>
  <c r="T430" i="2"/>
  <c r="S430" i="2"/>
  <c r="R430" i="2"/>
  <c r="Q430" i="2"/>
  <c r="P430" i="2"/>
  <c r="O430" i="2"/>
  <c r="N430" i="2"/>
  <c r="M430" i="2"/>
  <c r="L430" i="2"/>
  <c r="K430" i="2"/>
  <c r="J430" i="2"/>
  <c r="I430" i="2"/>
  <c r="T429" i="2"/>
  <c r="S429" i="2"/>
  <c r="R429" i="2"/>
  <c r="Q429" i="2"/>
  <c r="P429" i="2"/>
  <c r="O429" i="2"/>
  <c r="N429" i="2"/>
  <c r="M429" i="2"/>
  <c r="L429" i="2"/>
  <c r="K429" i="2"/>
  <c r="J429" i="2"/>
  <c r="I429" i="2"/>
  <c r="T428" i="2"/>
  <c r="S428" i="2"/>
  <c r="R428" i="2"/>
  <c r="Q428" i="2"/>
  <c r="P428" i="2"/>
  <c r="O428" i="2"/>
  <c r="N428" i="2"/>
  <c r="M428" i="2"/>
  <c r="L428" i="2"/>
  <c r="K428" i="2"/>
  <c r="J428" i="2"/>
  <c r="I428" i="2"/>
  <c r="T427" i="2"/>
  <c r="S427" i="2"/>
  <c r="R427" i="2"/>
  <c r="Q427" i="2"/>
  <c r="P427" i="2"/>
  <c r="O427" i="2"/>
  <c r="N427" i="2"/>
  <c r="M427" i="2"/>
  <c r="L427" i="2"/>
  <c r="K427" i="2"/>
  <c r="J427" i="2"/>
  <c r="I427" i="2"/>
  <c r="T426" i="2"/>
  <c r="S426" i="2"/>
  <c r="R426" i="2"/>
  <c r="Q426" i="2"/>
  <c r="P426" i="2"/>
  <c r="O426" i="2"/>
  <c r="N426" i="2"/>
  <c r="M426" i="2"/>
  <c r="L426" i="2"/>
  <c r="K426" i="2"/>
  <c r="J426" i="2"/>
  <c r="I426" i="2"/>
  <c r="T425" i="2"/>
  <c r="S425" i="2"/>
  <c r="R425" i="2"/>
  <c r="Q425" i="2"/>
  <c r="P425" i="2"/>
  <c r="O425" i="2"/>
  <c r="N425" i="2"/>
  <c r="M425" i="2"/>
  <c r="L425" i="2"/>
  <c r="K425" i="2"/>
  <c r="J425" i="2"/>
  <c r="I425" i="2"/>
  <c r="T424" i="2"/>
  <c r="S424" i="2"/>
  <c r="R424" i="2"/>
  <c r="Q424" i="2"/>
  <c r="P424" i="2"/>
  <c r="O424" i="2"/>
  <c r="N424" i="2"/>
  <c r="M424" i="2"/>
  <c r="L424" i="2"/>
  <c r="K424" i="2"/>
  <c r="J424" i="2"/>
  <c r="I424" i="2"/>
  <c r="T423" i="2"/>
  <c r="S423" i="2"/>
  <c r="R423" i="2"/>
  <c r="Q423" i="2"/>
  <c r="P423" i="2"/>
  <c r="O423" i="2"/>
  <c r="N423" i="2"/>
  <c r="M423" i="2"/>
  <c r="L423" i="2"/>
  <c r="K423" i="2"/>
  <c r="J423" i="2"/>
  <c r="I423" i="2"/>
  <c r="T422" i="2"/>
  <c r="S422" i="2"/>
  <c r="R422" i="2"/>
  <c r="Q422" i="2"/>
  <c r="P422" i="2"/>
  <c r="O422" i="2"/>
  <c r="N422" i="2"/>
  <c r="M422" i="2"/>
  <c r="L422" i="2"/>
  <c r="K422" i="2"/>
  <c r="J422" i="2"/>
  <c r="I422" i="2"/>
  <c r="T421" i="2"/>
  <c r="S421" i="2"/>
  <c r="R421" i="2"/>
  <c r="Q421" i="2"/>
  <c r="P421" i="2"/>
  <c r="O421" i="2"/>
  <c r="N421" i="2"/>
  <c r="M421" i="2"/>
  <c r="L421" i="2"/>
  <c r="K421" i="2"/>
  <c r="J421" i="2"/>
  <c r="I421" i="2"/>
  <c r="T420" i="2"/>
  <c r="S420" i="2"/>
  <c r="R420" i="2"/>
  <c r="Q420" i="2"/>
  <c r="P420" i="2"/>
  <c r="O420" i="2"/>
  <c r="N420" i="2"/>
  <c r="M420" i="2"/>
  <c r="L420" i="2"/>
  <c r="K420" i="2"/>
  <c r="J420" i="2"/>
  <c r="I420" i="2"/>
  <c r="T419" i="2"/>
  <c r="S419" i="2"/>
  <c r="R419" i="2"/>
  <c r="Q419" i="2"/>
  <c r="P419" i="2"/>
  <c r="O419" i="2"/>
  <c r="N419" i="2"/>
  <c r="M419" i="2"/>
  <c r="L419" i="2"/>
  <c r="K419" i="2"/>
  <c r="J419" i="2"/>
  <c r="I419" i="2"/>
  <c r="T418" i="2"/>
  <c r="S418" i="2"/>
  <c r="R418" i="2"/>
  <c r="Q418" i="2"/>
  <c r="P418" i="2"/>
  <c r="O418" i="2"/>
  <c r="N418" i="2"/>
  <c r="M418" i="2"/>
  <c r="L418" i="2"/>
  <c r="K418" i="2"/>
  <c r="J418" i="2"/>
  <c r="I418" i="2"/>
  <c r="T417" i="2"/>
  <c r="S417" i="2"/>
  <c r="R417" i="2"/>
  <c r="Q417" i="2"/>
  <c r="P417" i="2"/>
  <c r="O417" i="2"/>
  <c r="N417" i="2"/>
  <c r="M417" i="2"/>
  <c r="L417" i="2"/>
  <c r="K417" i="2"/>
  <c r="J417" i="2"/>
  <c r="I417" i="2"/>
  <c r="T416" i="2"/>
  <c r="S416" i="2"/>
  <c r="R416" i="2"/>
  <c r="Q416" i="2"/>
  <c r="P416" i="2"/>
  <c r="O416" i="2"/>
  <c r="N416" i="2"/>
  <c r="M416" i="2"/>
  <c r="L416" i="2"/>
  <c r="K416" i="2"/>
  <c r="J416" i="2"/>
  <c r="I416" i="2"/>
  <c r="T415" i="2"/>
  <c r="S415" i="2"/>
  <c r="R415" i="2"/>
  <c r="Q415" i="2"/>
  <c r="P415" i="2"/>
  <c r="O415" i="2"/>
  <c r="N415" i="2"/>
  <c r="M415" i="2"/>
  <c r="L415" i="2"/>
  <c r="K415" i="2"/>
  <c r="J415" i="2"/>
  <c r="I415" i="2"/>
  <c r="T414" i="2"/>
  <c r="S414" i="2"/>
  <c r="R414" i="2"/>
  <c r="Q414" i="2"/>
  <c r="P414" i="2"/>
  <c r="O414" i="2"/>
  <c r="N414" i="2"/>
  <c r="M414" i="2"/>
  <c r="L414" i="2"/>
  <c r="K414" i="2"/>
  <c r="J414" i="2"/>
  <c r="I414" i="2"/>
  <c r="T413" i="2"/>
  <c r="S413" i="2"/>
  <c r="R413" i="2"/>
  <c r="Q413" i="2"/>
  <c r="P413" i="2"/>
  <c r="O413" i="2"/>
  <c r="N413" i="2"/>
  <c r="M413" i="2"/>
  <c r="L413" i="2"/>
  <c r="K413" i="2"/>
  <c r="J413" i="2"/>
  <c r="I413" i="2"/>
  <c r="T412" i="2"/>
  <c r="S412" i="2"/>
  <c r="R412" i="2"/>
  <c r="Q412" i="2"/>
  <c r="P412" i="2"/>
  <c r="O412" i="2"/>
  <c r="N412" i="2"/>
  <c r="M412" i="2"/>
  <c r="L412" i="2"/>
  <c r="K412" i="2"/>
  <c r="J412" i="2"/>
  <c r="I412" i="2"/>
  <c r="T411" i="2"/>
  <c r="S411" i="2"/>
  <c r="R411" i="2"/>
  <c r="Q411" i="2"/>
  <c r="P411" i="2"/>
  <c r="O411" i="2"/>
  <c r="N411" i="2"/>
  <c r="M411" i="2"/>
  <c r="L411" i="2"/>
  <c r="K411" i="2"/>
  <c r="J411" i="2"/>
  <c r="I411" i="2"/>
  <c r="T410" i="2"/>
  <c r="S410" i="2"/>
  <c r="R410" i="2"/>
  <c r="Q410" i="2"/>
  <c r="P410" i="2"/>
  <c r="O410" i="2"/>
  <c r="N410" i="2"/>
  <c r="M410" i="2"/>
  <c r="L410" i="2"/>
  <c r="K410" i="2"/>
  <c r="J410" i="2"/>
  <c r="I410" i="2"/>
  <c r="T409" i="2"/>
  <c r="S409" i="2"/>
  <c r="R409" i="2"/>
  <c r="Q409" i="2"/>
  <c r="P409" i="2"/>
  <c r="O409" i="2"/>
  <c r="N409" i="2"/>
  <c r="M409" i="2"/>
  <c r="L409" i="2"/>
  <c r="K409" i="2"/>
  <c r="J409" i="2"/>
  <c r="I409" i="2"/>
  <c r="T408" i="2"/>
  <c r="S408" i="2"/>
  <c r="R408" i="2"/>
  <c r="Q408" i="2"/>
  <c r="P408" i="2"/>
  <c r="O408" i="2"/>
  <c r="N408" i="2"/>
  <c r="M408" i="2"/>
  <c r="L408" i="2"/>
  <c r="K408" i="2"/>
  <c r="J408" i="2"/>
  <c r="I408" i="2"/>
  <c r="T407" i="2"/>
  <c r="S407" i="2"/>
  <c r="R407" i="2"/>
  <c r="Q407" i="2"/>
  <c r="P407" i="2"/>
  <c r="O407" i="2"/>
  <c r="N407" i="2"/>
  <c r="M407" i="2"/>
  <c r="L407" i="2"/>
  <c r="K407" i="2"/>
  <c r="J407" i="2"/>
  <c r="I407" i="2"/>
  <c r="T406" i="2"/>
  <c r="S406" i="2"/>
  <c r="R406" i="2"/>
  <c r="Q406" i="2"/>
  <c r="P406" i="2"/>
  <c r="O406" i="2"/>
  <c r="N406" i="2"/>
  <c r="M406" i="2"/>
  <c r="L406" i="2"/>
  <c r="K406" i="2"/>
  <c r="J406" i="2"/>
  <c r="I406" i="2"/>
  <c r="T405" i="2"/>
  <c r="S405" i="2"/>
  <c r="R405" i="2"/>
  <c r="Q405" i="2"/>
  <c r="P405" i="2"/>
  <c r="O405" i="2"/>
  <c r="N405" i="2"/>
  <c r="M405" i="2"/>
  <c r="L405" i="2"/>
  <c r="K405" i="2"/>
  <c r="J405" i="2"/>
  <c r="I405" i="2"/>
  <c r="T404" i="2"/>
  <c r="S404" i="2"/>
  <c r="R404" i="2"/>
  <c r="Q404" i="2"/>
  <c r="P404" i="2"/>
  <c r="O404" i="2"/>
  <c r="N404" i="2"/>
  <c r="M404" i="2"/>
  <c r="L404" i="2"/>
  <c r="K404" i="2"/>
  <c r="J404" i="2"/>
  <c r="I404" i="2"/>
  <c r="T403" i="2"/>
  <c r="S403" i="2"/>
  <c r="R403" i="2"/>
  <c r="Q403" i="2"/>
  <c r="P403" i="2"/>
  <c r="O403" i="2"/>
  <c r="N403" i="2"/>
  <c r="M403" i="2"/>
  <c r="L403" i="2"/>
  <c r="K403" i="2"/>
  <c r="J403" i="2"/>
  <c r="I403" i="2"/>
  <c r="T402" i="2"/>
  <c r="S402" i="2"/>
  <c r="R402" i="2"/>
  <c r="Q402" i="2"/>
  <c r="P402" i="2"/>
  <c r="O402" i="2"/>
  <c r="N402" i="2"/>
  <c r="M402" i="2"/>
  <c r="L402" i="2"/>
  <c r="K402" i="2"/>
  <c r="J402" i="2"/>
  <c r="I402" i="2"/>
  <c r="T401" i="2"/>
  <c r="S401" i="2"/>
  <c r="R401" i="2"/>
  <c r="Q401" i="2"/>
  <c r="P401" i="2"/>
  <c r="O401" i="2"/>
  <c r="N401" i="2"/>
  <c r="M401" i="2"/>
  <c r="L401" i="2"/>
  <c r="K401" i="2"/>
  <c r="J401" i="2"/>
  <c r="I401" i="2"/>
  <c r="T400" i="2"/>
  <c r="S400" i="2"/>
  <c r="R400" i="2"/>
  <c r="Q400" i="2"/>
  <c r="P400" i="2"/>
  <c r="O400" i="2"/>
  <c r="N400" i="2"/>
  <c r="M400" i="2"/>
  <c r="L400" i="2"/>
  <c r="K400" i="2"/>
  <c r="J400" i="2"/>
  <c r="I400" i="2"/>
  <c r="T399" i="2"/>
  <c r="S399" i="2"/>
  <c r="R399" i="2"/>
  <c r="Q399" i="2"/>
  <c r="P399" i="2"/>
  <c r="O399" i="2"/>
  <c r="N399" i="2"/>
  <c r="M399" i="2"/>
  <c r="L399" i="2"/>
  <c r="K399" i="2"/>
  <c r="J399" i="2"/>
  <c r="I399" i="2"/>
  <c r="T398" i="2"/>
  <c r="S398" i="2"/>
  <c r="R398" i="2"/>
  <c r="Q398" i="2"/>
  <c r="P398" i="2"/>
  <c r="O398" i="2"/>
  <c r="N398" i="2"/>
  <c r="M398" i="2"/>
  <c r="L398" i="2"/>
  <c r="K398" i="2"/>
  <c r="J398" i="2"/>
  <c r="I398" i="2"/>
  <c r="T397" i="2"/>
  <c r="S397" i="2"/>
  <c r="R397" i="2"/>
  <c r="Q397" i="2"/>
  <c r="P397" i="2"/>
  <c r="O397" i="2"/>
  <c r="N397" i="2"/>
  <c r="M397" i="2"/>
  <c r="L397" i="2"/>
  <c r="K397" i="2"/>
  <c r="J397" i="2"/>
  <c r="I397" i="2"/>
  <c r="T396" i="2"/>
  <c r="S396" i="2"/>
  <c r="R396" i="2"/>
  <c r="Q396" i="2"/>
  <c r="P396" i="2"/>
  <c r="O396" i="2"/>
  <c r="N396" i="2"/>
  <c r="M396" i="2"/>
  <c r="L396" i="2"/>
  <c r="K396" i="2"/>
  <c r="J396" i="2"/>
  <c r="I396" i="2"/>
  <c r="T395" i="2"/>
  <c r="S395" i="2"/>
  <c r="R395" i="2"/>
  <c r="Q395" i="2"/>
  <c r="P395" i="2"/>
  <c r="O395" i="2"/>
  <c r="N395" i="2"/>
  <c r="M395" i="2"/>
  <c r="L395" i="2"/>
  <c r="K395" i="2"/>
  <c r="J395" i="2"/>
  <c r="I395" i="2"/>
  <c r="T394" i="2"/>
  <c r="S394" i="2"/>
  <c r="R394" i="2"/>
  <c r="Q394" i="2"/>
  <c r="P394" i="2"/>
  <c r="O394" i="2"/>
  <c r="N394" i="2"/>
  <c r="M394" i="2"/>
  <c r="L394" i="2"/>
  <c r="K394" i="2"/>
  <c r="J394" i="2"/>
  <c r="I394" i="2"/>
  <c r="T393" i="2"/>
  <c r="S393" i="2"/>
  <c r="R393" i="2"/>
  <c r="Q393" i="2"/>
  <c r="P393" i="2"/>
  <c r="O393" i="2"/>
  <c r="N393" i="2"/>
  <c r="M393" i="2"/>
  <c r="L393" i="2"/>
  <c r="K393" i="2"/>
  <c r="J393" i="2"/>
  <c r="I393" i="2"/>
  <c r="T392" i="2"/>
  <c r="S392" i="2"/>
  <c r="R392" i="2"/>
  <c r="Q392" i="2"/>
  <c r="P392" i="2"/>
  <c r="O392" i="2"/>
  <c r="N392" i="2"/>
  <c r="M392" i="2"/>
  <c r="L392" i="2"/>
  <c r="K392" i="2"/>
  <c r="J392" i="2"/>
  <c r="I392" i="2"/>
  <c r="T391" i="2"/>
  <c r="S391" i="2"/>
  <c r="R391" i="2"/>
  <c r="Q391" i="2"/>
  <c r="P391" i="2"/>
  <c r="O391" i="2"/>
  <c r="N391" i="2"/>
  <c r="M391" i="2"/>
  <c r="L391" i="2"/>
  <c r="K391" i="2"/>
  <c r="J391" i="2"/>
  <c r="I391" i="2"/>
  <c r="T390" i="2"/>
  <c r="S390" i="2"/>
  <c r="R390" i="2"/>
  <c r="Q390" i="2"/>
  <c r="P390" i="2"/>
  <c r="O390" i="2"/>
  <c r="N390" i="2"/>
  <c r="M390" i="2"/>
  <c r="L390" i="2"/>
  <c r="K390" i="2"/>
  <c r="J390" i="2"/>
  <c r="I390" i="2"/>
  <c r="T389" i="2"/>
  <c r="S389" i="2"/>
  <c r="R389" i="2"/>
  <c r="Q389" i="2"/>
  <c r="P389" i="2"/>
  <c r="O389" i="2"/>
  <c r="N389" i="2"/>
  <c r="M389" i="2"/>
  <c r="L389" i="2"/>
  <c r="K389" i="2"/>
  <c r="J389" i="2"/>
  <c r="I389" i="2"/>
  <c r="T388" i="2"/>
  <c r="S388" i="2"/>
  <c r="R388" i="2"/>
  <c r="Q388" i="2"/>
  <c r="P388" i="2"/>
  <c r="O388" i="2"/>
  <c r="N388" i="2"/>
  <c r="M388" i="2"/>
  <c r="L388" i="2"/>
  <c r="K388" i="2"/>
  <c r="J388" i="2"/>
  <c r="I388" i="2"/>
  <c r="T387" i="2"/>
  <c r="S387" i="2"/>
  <c r="R387" i="2"/>
  <c r="Q387" i="2"/>
  <c r="P387" i="2"/>
  <c r="O387" i="2"/>
  <c r="N387" i="2"/>
  <c r="M387" i="2"/>
  <c r="L387" i="2"/>
  <c r="K387" i="2"/>
  <c r="J387" i="2"/>
  <c r="I387" i="2"/>
  <c r="T386" i="2"/>
  <c r="S386" i="2"/>
  <c r="R386" i="2"/>
  <c r="Q386" i="2"/>
  <c r="P386" i="2"/>
  <c r="O386" i="2"/>
  <c r="N386" i="2"/>
  <c r="M386" i="2"/>
  <c r="L386" i="2"/>
  <c r="K386" i="2"/>
  <c r="J386" i="2"/>
  <c r="I386" i="2"/>
  <c r="T385" i="2"/>
  <c r="S385" i="2"/>
  <c r="R385" i="2"/>
  <c r="Q385" i="2"/>
  <c r="P385" i="2"/>
  <c r="O385" i="2"/>
  <c r="N385" i="2"/>
  <c r="M385" i="2"/>
  <c r="L385" i="2"/>
  <c r="K385" i="2"/>
  <c r="J385" i="2"/>
  <c r="I385" i="2"/>
  <c r="T384" i="2"/>
  <c r="S384" i="2"/>
  <c r="R384" i="2"/>
  <c r="Q384" i="2"/>
  <c r="P384" i="2"/>
  <c r="O384" i="2"/>
  <c r="N384" i="2"/>
  <c r="M384" i="2"/>
  <c r="L384" i="2"/>
  <c r="K384" i="2"/>
  <c r="J384" i="2"/>
  <c r="I384" i="2"/>
  <c r="T383" i="2"/>
  <c r="S383" i="2"/>
  <c r="R383" i="2"/>
  <c r="Q383" i="2"/>
  <c r="P383" i="2"/>
  <c r="O383" i="2"/>
  <c r="N383" i="2"/>
  <c r="M383" i="2"/>
  <c r="L383" i="2"/>
  <c r="K383" i="2"/>
  <c r="J383" i="2"/>
  <c r="I383" i="2"/>
  <c r="T382" i="2"/>
  <c r="S382" i="2"/>
  <c r="R382" i="2"/>
  <c r="Q382" i="2"/>
  <c r="P382" i="2"/>
  <c r="O382" i="2"/>
  <c r="N382" i="2"/>
  <c r="M382" i="2"/>
  <c r="L382" i="2"/>
  <c r="K382" i="2"/>
  <c r="J382" i="2"/>
  <c r="I382" i="2"/>
  <c r="T381" i="2"/>
  <c r="S381" i="2"/>
  <c r="R381" i="2"/>
  <c r="Q381" i="2"/>
  <c r="P381" i="2"/>
  <c r="O381" i="2"/>
  <c r="N381" i="2"/>
  <c r="M381" i="2"/>
  <c r="L381" i="2"/>
  <c r="K381" i="2"/>
  <c r="J381" i="2"/>
  <c r="I381" i="2"/>
  <c r="T380" i="2"/>
  <c r="S380" i="2"/>
  <c r="R380" i="2"/>
  <c r="Q380" i="2"/>
  <c r="P380" i="2"/>
  <c r="O380" i="2"/>
  <c r="N380" i="2"/>
  <c r="M380" i="2"/>
  <c r="L380" i="2"/>
  <c r="K380" i="2"/>
  <c r="J380" i="2"/>
  <c r="I380" i="2"/>
  <c r="T379" i="2"/>
  <c r="S379" i="2"/>
  <c r="R379" i="2"/>
  <c r="Q379" i="2"/>
  <c r="P379" i="2"/>
  <c r="O379" i="2"/>
  <c r="N379" i="2"/>
  <c r="M379" i="2"/>
  <c r="L379" i="2"/>
  <c r="K379" i="2"/>
  <c r="J379" i="2"/>
  <c r="I379" i="2"/>
  <c r="T378" i="2"/>
  <c r="S378" i="2"/>
  <c r="R378" i="2"/>
  <c r="Q378" i="2"/>
  <c r="P378" i="2"/>
  <c r="O378" i="2"/>
  <c r="N378" i="2"/>
  <c r="M378" i="2"/>
  <c r="L378" i="2"/>
  <c r="K378" i="2"/>
  <c r="J378" i="2"/>
  <c r="I378" i="2"/>
  <c r="T377" i="2"/>
  <c r="S377" i="2"/>
  <c r="R377" i="2"/>
  <c r="Q377" i="2"/>
  <c r="P377" i="2"/>
  <c r="O377" i="2"/>
  <c r="N377" i="2"/>
  <c r="M377" i="2"/>
  <c r="L377" i="2"/>
  <c r="K377" i="2"/>
  <c r="J377" i="2"/>
  <c r="I377" i="2"/>
  <c r="T376" i="2"/>
  <c r="S376" i="2"/>
  <c r="R376" i="2"/>
  <c r="Q376" i="2"/>
  <c r="P376" i="2"/>
  <c r="O376" i="2"/>
  <c r="N376" i="2"/>
  <c r="M376" i="2"/>
  <c r="L376" i="2"/>
  <c r="K376" i="2"/>
  <c r="J376" i="2"/>
  <c r="I376" i="2"/>
  <c r="T375" i="2"/>
  <c r="S375" i="2"/>
  <c r="R375" i="2"/>
  <c r="Q375" i="2"/>
  <c r="P375" i="2"/>
  <c r="O375" i="2"/>
  <c r="N375" i="2"/>
  <c r="M375" i="2"/>
  <c r="L375" i="2"/>
  <c r="K375" i="2"/>
  <c r="J375" i="2"/>
  <c r="I375" i="2"/>
  <c r="T374" i="2"/>
  <c r="S374" i="2"/>
  <c r="R374" i="2"/>
  <c r="Q374" i="2"/>
  <c r="P374" i="2"/>
  <c r="O374" i="2"/>
  <c r="N374" i="2"/>
  <c r="M374" i="2"/>
  <c r="L374" i="2"/>
  <c r="K374" i="2"/>
  <c r="J374" i="2"/>
  <c r="I374" i="2"/>
  <c r="T373" i="2"/>
  <c r="S373" i="2"/>
  <c r="R373" i="2"/>
  <c r="Q373" i="2"/>
  <c r="P373" i="2"/>
  <c r="O373" i="2"/>
  <c r="N373" i="2"/>
  <c r="M373" i="2"/>
  <c r="L373" i="2"/>
  <c r="K373" i="2"/>
  <c r="J373" i="2"/>
  <c r="I373" i="2"/>
  <c r="T372" i="2"/>
  <c r="S372" i="2"/>
  <c r="R372" i="2"/>
  <c r="Q372" i="2"/>
  <c r="P372" i="2"/>
  <c r="O372" i="2"/>
  <c r="N372" i="2"/>
  <c r="M372" i="2"/>
  <c r="L372" i="2"/>
  <c r="K372" i="2"/>
  <c r="J372" i="2"/>
  <c r="I372" i="2"/>
  <c r="T371" i="2"/>
  <c r="S371" i="2"/>
  <c r="R371" i="2"/>
  <c r="Q371" i="2"/>
  <c r="P371" i="2"/>
  <c r="O371" i="2"/>
  <c r="N371" i="2"/>
  <c r="M371" i="2"/>
  <c r="L371" i="2"/>
  <c r="K371" i="2"/>
  <c r="J371" i="2"/>
  <c r="I371" i="2"/>
  <c r="T370" i="2"/>
  <c r="S370" i="2"/>
  <c r="R370" i="2"/>
  <c r="Q370" i="2"/>
  <c r="P370" i="2"/>
  <c r="O370" i="2"/>
  <c r="N370" i="2"/>
  <c r="M370" i="2"/>
  <c r="L370" i="2"/>
  <c r="K370" i="2"/>
  <c r="J370" i="2"/>
  <c r="I370" i="2"/>
  <c r="T369" i="2"/>
  <c r="S369" i="2"/>
  <c r="R369" i="2"/>
  <c r="Q369" i="2"/>
  <c r="P369" i="2"/>
  <c r="O369" i="2"/>
  <c r="N369" i="2"/>
  <c r="M369" i="2"/>
  <c r="L369" i="2"/>
  <c r="K369" i="2"/>
  <c r="J369" i="2"/>
  <c r="I369" i="2"/>
  <c r="T368" i="2"/>
  <c r="S368" i="2"/>
  <c r="R368" i="2"/>
  <c r="Q368" i="2"/>
  <c r="P368" i="2"/>
  <c r="O368" i="2"/>
  <c r="N368" i="2"/>
  <c r="M368" i="2"/>
  <c r="L368" i="2"/>
  <c r="K368" i="2"/>
  <c r="J368" i="2"/>
  <c r="I368" i="2"/>
  <c r="T367" i="2"/>
  <c r="S367" i="2"/>
  <c r="R367" i="2"/>
  <c r="Q367" i="2"/>
  <c r="P367" i="2"/>
  <c r="O367" i="2"/>
  <c r="N367" i="2"/>
  <c r="M367" i="2"/>
  <c r="L367" i="2"/>
  <c r="K367" i="2"/>
  <c r="J367" i="2"/>
  <c r="I367" i="2"/>
  <c r="T366" i="2"/>
  <c r="S366" i="2"/>
  <c r="R366" i="2"/>
  <c r="Q366" i="2"/>
  <c r="P366" i="2"/>
  <c r="O366" i="2"/>
  <c r="N366" i="2"/>
  <c r="M366" i="2"/>
  <c r="L366" i="2"/>
  <c r="K366" i="2"/>
  <c r="J366" i="2"/>
  <c r="I366" i="2"/>
  <c r="T365" i="2"/>
  <c r="S365" i="2"/>
  <c r="R365" i="2"/>
  <c r="Q365" i="2"/>
  <c r="P365" i="2"/>
  <c r="O365" i="2"/>
  <c r="N365" i="2"/>
  <c r="M365" i="2"/>
  <c r="L365" i="2"/>
  <c r="K365" i="2"/>
  <c r="J365" i="2"/>
  <c r="I365" i="2"/>
  <c r="T364" i="2"/>
  <c r="S364" i="2"/>
  <c r="R364" i="2"/>
  <c r="Q364" i="2"/>
  <c r="P364" i="2"/>
  <c r="O364" i="2"/>
  <c r="N364" i="2"/>
  <c r="M364" i="2"/>
  <c r="L364" i="2"/>
  <c r="K364" i="2"/>
  <c r="J364" i="2"/>
  <c r="I364" i="2"/>
  <c r="T363" i="2"/>
  <c r="S363" i="2"/>
  <c r="R363" i="2"/>
  <c r="Q363" i="2"/>
  <c r="P363" i="2"/>
  <c r="O363" i="2"/>
  <c r="N363" i="2"/>
  <c r="M363" i="2"/>
  <c r="L363" i="2"/>
  <c r="K363" i="2"/>
  <c r="J363" i="2"/>
  <c r="I363" i="2"/>
  <c r="T362" i="2"/>
  <c r="S362" i="2"/>
  <c r="R362" i="2"/>
  <c r="Q362" i="2"/>
  <c r="P362" i="2"/>
  <c r="O362" i="2"/>
  <c r="N362" i="2"/>
  <c r="M362" i="2"/>
  <c r="L362" i="2"/>
  <c r="K362" i="2"/>
  <c r="J362" i="2"/>
  <c r="I362" i="2"/>
  <c r="T361" i="2"/>
  <c r="S361" i="2"/>
  <c r="R361" i="2"/>
  <c r="Q361" i="2"/>
  <c r="P361" i="2"/>
  <c r="O361" i="2"/>
  <c r="N361" i="2"/>
  <c r="M361" i="2"/>
  <c r="L361" i="2"/>
  <c r="K361" i="2"/>
  <c r="J361" i="2"/>
  <c r="I361" i="2"/>
  <c r="T360" i="2"/>
  <c r="S360" i="2"/>
  <c r="R360" i="2"/>
  <c r="Q360" i="2"/>
  <c r="P360" i="2"/>
  <c r="O360" i="2"/>
  <c r="N360" i="2"/>
  <c r="M360" i="2"/>
  <c r="L360" i="2"/>
  <c r="K360" i="2"/>
  <c r="J360" i="2"/>
  <c r="I360" i="2"/>
  <c r="T359" i="2"/>
  <c r="S359" i="2"/>
  <c r="R359" i="2"/>
  <c r="Q359" i="2"/>
  <c r="P359" i="2"/>
  <c r="O359" i="2"/>
  <c r="N359" i="2"/>
  <c r="M359" i="2"/>
  <c r="L359" i="2"/>
  <c r="K359" i="2"/>
  <c r="J359" i="2"/>
  <c r="I359" i="2"/>
  <c r="T358" i="2"/>
  <c r="S358" i="2"/>
  <c r="R358" i="2"/>
  <c r="Q358" i="2"/>
  <c r="P358" i="2"/>
  <c r="O358" i="2"/>
  <c r="N358" i="2"/>
  <c r="M358" i="2"/>
  <c r="L358" i="2"/>
  <c r="K358" i="2"/>
  <c r="J358" i="2"/>
  <c r="I358" i="2"/>
  <c r="T357" i="2"/>
  <c r="S357" i="2"/>
  <c r="R357" i="2"/>
  <c r="Q357" i="2"/>
  <c r="P357" i="2"/>
  <c r="O357" i="2"/>
  <c r="N357" i="2"/>
  <c r="M357" i="2"/>
  <c r="L357" i="2"/>
  <c r="K357" i="2"/>
  <c r="J357" i="2"/>
  <c r="I357" i="2"/>
  <c r="T356" i="2"/>
  <c r="S356" i="2"/>
  <c r="R356" i="2"/>
  <c r="Q356" i="2"/>
  <c r="P356" i="2"/>
  <c r="O356" i="2"/>
  <c r="N356" i="2"/>
  <c r="M356" i="2"/>
  <c r="L356" i="2"/>
  <c r="K356" i="2"/>
  <c r="J356" i="2"/>
  <c r="I356" i="2"/>
  <c r="T355" i="2"/>
  <c r="S355" i="2"/>
  <c r="R355" i="2"/>
  <c r="Q355" i="2"/>
  <c r="P355" i="2"/>
  <c r="O355" i="2"/>
  <c r="N355" i="2"/>
  <c r="M355" i="2"/>
  <c r="L355" i="2"/>
  <c r="K355" i="2"/>
  <c r="J355" i="2"/>
  <c r="I355" i="2"/>
  <c r="T354" i="2"/>
  <c r="S354" i="2"/>
  <c r="R354" i="2"/>
  <c r="Q354" i="2"/>
  <c r="P354" i="2"/>
  <c r="O354" i="2"/>
  <c r="N354" i="2"/>
  <c r="M354" i="2"/>
  <c r="L354" i="2"/>
  <c r="K354" i="2"/>
  <c r="J354" i="2"/>
  <c r="I354" i="2"/>
  <c r="T353" i="2"/>
  <c r="S353" i="2"/>
  <c r="R353" i="2"/>
  <c r="Q353" i="2"/>
  <c r="P353" i="2"/>
  <c r="O353" i="2"/>
  <c r="N353" i="2"/>
  <c r="M353" i="2"/>
  <c r="L353" i="2"/>
  <c r="K353" i="2"/>
  <c r="J353" i="2"/>
  <c r="I353" i="2"/>
  <c r="T352" i="2"/>
  <c r="S352" i="2"/>
  <c r="R352" i="2"/>
  <c r="Q352" i="2"/>
  <c r="P352" i="2"/>
  <c r="O352" i="2"/>
  <c r="N352" i="2"/>
  <c r="M352" i="2"/>
  <c r="L352" i="2"/>
  <c r="K352" i="2"/>
  <c r="J352" i="2"/>
  <c r="I352" i="2"/>
  <c r="T351" i="2"/>
  <c r="S351" i="2"/>
  <c r="R351" i="2"/>
  <c r="Q351" i="2"/>
  <c r="P351" i="2"/>
  <c r="O351" i="2"/>
  <c r="N351" i="2"/>
  <c r="M351" i="2"/>
  <c r="L351" i="2"/>
  <c r="K351" i="2"/>
  <c r="J351" i="2"/>
  <c r="I351" i="2"/>
  <c r="T350" i="2"/>
  <c r="S350" i="2"/>
  <c r="R350" i="2"/>
  <c r="Q350" i="2"/>
  <c r="P350" i="2"/>
  <c r="O350" i="2"/>
  <c r="N350" i="2"/>
  <c r="M350" i="2"/>
  <c r="L350" i="2"/>
  <c r="K350" i="2"/>
  <c r="J350" i="2"/>
  <c r="I350" i="2"/>
  <c r="T349" i="2"/>
  <c r="S349" i="2"/>
  <c r="R349" i="2"/>
  <c r="Q349" i="2"/>
  <c r="P349" i="2"/>
  <c r="O349" i="2"/>
  <c r="N349" i="2"/>
  <c r="M349" i="2"/>
  <c r="L349" i="2"/>
  <c r="K349" i="2"/>
  <c r="J349" i="2"/>
  <c r="I349" i="2"/>
  <c r="T348" i="2"/>
  <c r="S348" i="2"/>
  <c r="R348" i="2"/>
  <c r="Q348" i="2"/>
  <c r="P348" i="2"/>
  <c r="O348" i="2"/>
  <c r="N348" i="2"/>
  <c r="M348" i="2"/>
  <c r="L348" i="2"/>
  <c r="K348" i="2"/>
  <c r="J348" i="2"/>
  <c r="I348" i="2"/>
  <c r="T347" i="2"/>
  <c r="S347" i="2"/>
  <c r="R347" i="2"/>
  <c r="Q347" i="2"/>
  <c r="P347" i="2"/>
  <c r="O347" i="2"/>
  <c r="N347" i="2"/>
  <c r="M347" i="2"/>
  <c r="L347" i="2"/>
  <c r="K347" i="2"/>
  <c r="J347" i="2"/>
  <c r="I347" i="2"/>
  <c r="T346" i="2"/>
  <c r="S346" i="2"/>
  <c r="R346" i="2"/>
  <c r="Q346" i="2"/>
  <c r="P346" i="2"/>
  <c r="O346" i="2"/>
  <c r="N346" i="2"/>
  <c r="M346" i="2"/>
  <c r="L346" i="2"/>
  <c r="K346" i="2"/>
  <c r="J346" i="2"/>
  <c r="I346" i="2"/>
  <c r="T345" i="2"/>
  <c r="S345" i="2"/>
  <c r="R345" i="2"/>
  <c r="Q345" i="2"/>
  <c r="P345" i="2"/>
  <c r="O345" i="2"/>
  <c r="N345" i="2"/>
  <c r="M345" i="2"/>
  <c r="L345" i="2"/>
  <c r="K345" i="2"/>
  <c r="J345" i="2"/>
  <c r="I345" i="2"/>
  <c r="T344" i="2"/>
  <c r="S344" i="2"/>
  <c r="R344" i="2"/>
  <c r="Q344" i="2"/>
  <c r="P344" i="2"/>
  <c r="O344" i="2"/>
  <c r="N344" i="2"/>
  <c r="M344" i="2"/>
  <c r="L344" i="2"/>
  <c r="K344" i="2"/>
  <c r="J344" i="2"/>
  <c r="I344" i="2"/>
  <c r="T343" i="2"/>
  <c r="S343" i="2"/>
  <c r="R343" i="2"/>
  <c r="Q343" i="2"/>
  <c r="P343" i="2"/>
  <c r="O343" i="2"/>
  <c r="N343" i="2"/>
  <c r="M343" i="2"/>
  <c r="L343" i="2"/>
  <c r="K343" i="2"/>
  <c r="J343" i="2"/>
  <c r="I343" i="2"/>
  <c r="T342" i="2"/>
  <c r="S342" i="2"/>
  <c r="R342" i="2"/>
  <c r="Q342" i="2"/>
  <c r="P342" i="2"/>
  <c r="O342" i="2"/>
  <c r="N342" i="2"/>
  <c r="M342" i="2"/>
  <c r="L342" i="2"/>
  <c r="K342" i="2"/>
  <c r="J342" i="2"/>
  <c r="I342" i="2"/>
  <c r="T341" i="2"/>
  <c r="S341" i="2"/>
  <c r="R341" i="2"/>
  <c r="Q341" i="2"/>
  <c r="P341" i="2"/>
  <c r="O341" i="2"/>
  <c r="N341" i="2"/>
  <c r="M341" i="2"/>
  <c r="L341" i="2"/>
  <c r="K341" i="2"/>
  <c r="J341" i="2"/>
  <c r="I341" i="2"/>
  <c r="T340" i="2"/>
  <c r="S340" i="2"/>
  <c r="R340" i="2"/>
  <c r="Q340" i="2"/>
  <c r="P340" i="2"/>
  <c r="O340" i="2"/>
  <c r="N340" i="2"/>
  <c r="M340" i="2"/>
  <c r="L340" i="2"/>
  <c r="K340" i="2"/>
  <c r="J340" i="2"/>
  <c r="I340" i="2"/>
  <c r="T339" i="2"/>
  <c r="S339" i="2"/>
  <c r="R339" i="2"/>
  <c r="Q339" i="2"/>
  <c r="P339" i="2"/>
  <c r="O339" i="2"/>
  <c r="N339" i="2"/>
  <c r="M339" i="2"/>
  <c r="L339" i="2"/>
  <c r="K339" i="2"/>
  <c r="J339" i="2"/>
  <c r="I339" i="2"/>
  <c r="T338" i="2"/>
  <c r="S338" i="2"/>
  <c r="R338" i="2"/>
  <c r="Q338" i="2"/>
  <c r="P338" i="2"/>
  <c r="O338" i="2"/>
  <c r="N338" i="2"/>
  <c r="M338" i="2"/>
  <c r="L338" i="2"/>
  <c r="K338" i="2"/>
  <c r="J338" i="2"/>
  <c r="I338" i="2"/>
  <c r="T337" i="2"/>
  <c r="S337" i="2"/>
  <c r="R337" i="2"/>
  <c r="Q337" i="2"/>
  <c r="P337" i="2"/>
  <c r="O337" i="2"/>
  <c r="N337" i="2"/>
  <c r="M337" i="2"/>
  <c r="L337" i="2"/>
  <c r="K337" i="2"/>
  <c r="J337" i="2"/>
  <c r="I337" i="2"/>
  <c r="T336" i="2"/>
  <c r="S336" i="2"/>
  <c r="R336" i="2"/>
  <c r="Q336" i="2"/>
  <c r="P336" i="2"/>
  <c r="O336" i="2"/>
  <c r="N336" i="2"/>
  <c r="M336" i="2"/>
  <c r="L336" i="2"/>
  <c r="K336" i="2"/>
  <c r="J336" i="2"/>
  <c r="I336" i="2"/>
  <c r="T335" i="2"/>
  <c r="S335" i="2"/>
  <c r="R335" i="2"/>
  <c r="Q335" i="2"/>
  <c r="P335" i="2"/>
  <c r="O335" i="2"/>
  <c r="N335" i="2"/>
  <c r="M335" i="2"/>
  <c r="L335" i="2"/>
  <c r="K335" i="2"/>
  <c r="J335" i="2"/>
  <c r="I335" i="2"/>
  <c r="T334" i="2"/>
  <c r="S334" i="2"/>
  <c r="R334" i="2"/>
  <c r="Q334" i="2"/>
  <c r="P334" i="2"/>
  <c r="O334" i="2"/>
  <c r="N334" i="2"/>
  <c r="M334" i="2"/>
  <c r="L334" i="2"/>
  <c r="K334" i="2"/>
  <c r="J334" i="2"/>
  <c r="I334" i="2"/>
  <c r="T333" i="2"/>
  <c r="S333" i="2"/>
  <c r="R333" i="2"/>
  <c r="Q333" i="2"/>
  <c r="P333" i="2"/>
  <c r="O333" i="2"/>
  <c r="N333" i="2"/>
  <c r="M333" i="2"/>
  <c r="L333" i="2"/>
  <c r="K333" i="2"/>
  <c r="J333" i="2"/>
  <c r="I333" i="2"/>
  <c r="T332" i="2"/>
  <c r="S332" i="2"/>
  <c r="R332" i="2"/>
  <c r="Q332" i="2"/>
  <c r="P332" i="2"/>
  <c r="O332" i="2"/>
  <c r="N332" i="2"/>
  <c r="M332" i="2"/>
  <c r="L332" i="2"/>
  <c r="K332" i="2"/>
  <c r="J332" i="2"/>
  <c r="I332" i="2"/>
  <c r="T331" i="2"/>
  <c r="S331" i="2"/>
  <c r="R331" i="2"/>
  <c r="Q331" i="2"/>
  <c r="P331" i="2"/>
  <c r="O331" i="2"/>
  <c r="N331" i="2"/>
  <c r="M331" i="2"/>
  <c r="L331" i="2"/>
  <c r="K331" i="2"/>
  <c r="J331" i="2"/>
  <c r="I331" i="2"/>
  <c r="T330" i="2"/>
  <c r="S330" i="2"/>
  <c r="R330" i="2"/>
  <c r="Q330" i="2"/>
  <c r="P330" i="2"/>
  <c r="O330" i="2"/>
  <c r="N330" i="2"/>
  <c r="M330" i="2"/>
  <c r="L330" i="2"/>
  <c r="K330" i="2"/>
  <c r="J330" i="2"/>
  <c r="I330" i="2"/>
  <c r="T329" i="2"/>
  <c r="S329" i="2"/>
  <c r="R329" i="2"/>
  <c r="Q329" i="2"/>
  <c r="P329" i="2"/>
  <c r="O329" i="2"/>
  <c r="N329" i="2"/>
  <c r="M329" i="2"/>
  <c r="L329" i="2"/>
  <c r="K329" i="2"/>
  <c r="J329" i="2"/>
  <c r="I329" i="2"/>
  <c r="T328" i="2"/>
  <c r="S328" i="2"/>
  <c r="R328" i="2"/>
  <c r="Q328" i="2"/>
  <c r="P328" i="2"/>
  <c r="O328" i="2"/>
  <c r="N328" i="2"/>
  <c r="M328" i="2"/>
  <c r="L328" i="2"/>
  <c r="K328" i="2"/>
  <c r="J328" i="2"/>
  <c r="I328" i="2"/>
  <c r="T327" i="2"/>
  <c r="S327" i="2"/>
  <c r="R327" i="2"/>
  <c r="Q327" i="2"/>
  <c r="P327" i="2"/>
  <c r="O327" i="2"/>
  <c r="N327" i="2"/>
  <c r="M327" i="2"/>
  <c r="L327" i="2"/>
  <c r="K327" i="2"/>
  <c r="J327" i="2"/>
  <c r="I327" i="2"/>
  <c r="T326" i="2"/>
  <c r="S326" i="2"/>
  <c r="R326" i="2"/>
  <c r="Q326" i="2"/>
  <c r="P326" i="2"/>
  <c r="O326" i="2"/>
  <c r="N326" i="2"/>
  <c r="M326" i="2"/>
  <c r="L326" i="2"/>
  <c r="K326" i="2"/>
  <c r="J326" i="2"/>
  <c r="I326" i="2"/>
  <c r="T325" i="2"/>
  <c r="S325" i="2"/>
  <c r="R325" i="2"/>
  <c r="Q325" i="2"/>
  <c r="P325" i="2"/>
  <c r="O325" i="2"/>
  <c r="N325" i="2"/>
  <c r="M325" i="2"/>
  <c r="L325" i="2"/>
  <c r="K325" i="2"/>
  <c r="J325" i="2"/>
  <c r="I325" i="2"/>
  <c r="T324" i="2"/>
  <c r="S324" i="2"/>
  <c r="R324" i="2"/>
  <c r="Q324" i="2"/>
  <c r="P324" i="2"/>
  <c r="O324" i="2"/>
  <c r="N324" i="2"/>
  <c r="M324" i="2"/>
  <c r="L324" i="2"/>
  <c r="K324" i="2"/>
  <c r="J324" i="2"/>
  <c r="I324" i="2"/>
  <c r="T323" i="2"/>
  <c r="S323" i="2"/>
  <c r="R323" i="2"/>
  <c r="Q323" i="2"/>
  <c r="P323" i="2"/>
  <c r="O323" i="2"/>
  <c r="N323" i="2"/>
  <c r="M323" i="2"/>
  <c r="L323" i="2"/>
  <c r="K323" i="2"/>
  <c r="J323" i="2"/>
  <c r="I323" i="2"/>
  <c r="T322" i="2"/>
  <c r="S322" i="2"/>
  <c r="R322" i="2"/>
  <c r="Q322" i="2"/>
  <c r="P322" i="2"/>
  <c r="O322" i="2"/>
  <c r="N322" i="2"/>
  <c r="M322" i="2"/>
  <c r="L322" i="2"/>
  <c r="K322" i="2"/>
  <c r="J322" i="2"/>
  <c r="I322" i="2"/>
  <c r="T321" i="2"/>
  <c r="S321" i="2"/>
  <c r="R321" i="2"/>
  <c r="Q321" i="2"/>
  <c r="P321" i="2"/>
  <c r="O321" i="2"/>
  <c r="N321" i="2"/>
  <c r="M321" i="2"/>
  <c r="L321" i="2"/>
  <c r="K321" i="2"/>
  <c r="J321" i="2"/>
  <c r="I321" i="2"/>
  <c r="T320" i="2"/>
  <c r="S320" i="2"/>
  <c r="R320" i="2"/>
  <c r="Q320" i="2"/>
  <c r="P320" i="2"/>
  <c r="O320" i="2"/>
  <c r="N320" i="2"/>
  <c r="M320" i="2"/>
  <c r="L320" i="2"/>
  <c r="K320" i="2"/>
  <c r="J320" i="2"/>
  <c r="I320" i="2"/>
  <c r="T319" i="2"/>
  <c r="S319" i="2"/>
  <c r="R319" i="2"/>
  <c r="Q319" i="2"/>
  <c r="P319" i="2"/>
  <c r="O319" i="2"/>
  <c r="N319" i="2"/>
  <c r="M319" i="2"/>
  <c r="L319" i="2"/>
  <c r="K319" i="2"/>
  <c r="J319" i="2"/>
  <c r="I319" i="2"/>
  <c r="T318" i="2"/>
  <c r="S318" i="2"/>
  <c r="R318" i="2"/>
  <c r="Q318" i="2"/>
  <c r="P318" i="2"/>
  <c r="O318" i="2"/>
  <c r="N318" i="2"/>
  <c r="M318" i="2"/>
  <c r="L318" i="2"/>
  <c r="K318" i="2"/>
  <c r="J318" i="2"/>
  <c r="I318" i="2"/>
  <c r="T317" i="2"/>
  <c r="S317" i="2"/>
  <c r="R317" i="2"/>
  <c r="Q317" i="2"/>
  <c r="P317" i="2"/>
  <c r="O317" i="2"/>
  <c r="N317" i="2"/>
  <c r="M317" i="2"/>
  <c r="L317" i="2"/>
  <c r="K317" i="2"/>
  <c r="J317" i="2"/>
  <c r="I317" i="2"/>
  <c r="T316" i="2"/>
  <c r="S316" i="2"/>
  <c r="R316" i="2"/>
  <c r="Q316" i="2"/>
  <c r="P316" i="2"/>
  <c r="O316" i="2"/>
  <c r="N316" i="2"/>
  <c r="M316" i="2"/>
  <c r="L316" i="2"/>
  <c r="K316" i="2"/>
  <c r="J316" i="2"/>
  <c r="I316" i="2"/>
  <c r="T315" i="2"/>
  <c r="S315" i="2"/>
  <c r="R315" i="2"/>
  <c r="Q315" i="2"/>
  <c r="P315" i="2"/>
  <c r="O315" i="2"/>
  <c r="N315" i="2"/>
  <c r="M315" i="2"/>
  <c r="L315" i="2"/>
  <c r="K315" i="2"/>
  <c r="J315" i="2"/>
  <c r="I315" i="2"/>
  <c r="T314" i="2"/>
  <c r="S314" i="2"/>
  <c r="R314" i="2"/>
  <c r="Q314" i="2"/>
  <c r="P314" i="2"/>
  <c r="O314" i="2"/>
  <c r="N314" i="2"/>
  <c r="M314" i="2"/>
  <c r="L314" i="2"/>
  <c r="K314" i="2"/>
  <c r="J314" i="2"/>
  <c r="I314" i="2"/>
  <c r="T313" i="2"/>
  <c r="S313" i="2"/>
  <c r="R313" i="2"/>
  <c r="Q313" i="2"/>
  <c r="P313" i="2"/>
  <c r="O313" i="2"/>
  <c r="N313" i="2"/>
  <c r="M313" i="2"/>
  <c r="L313" i="2"/>
  <c r="K313" i="2"/>
  <c r="J313" i="2"/>
  <c r="I313" i="2"/>
  <c r="T312" i="2"/>
  <c r="S312" i="2"/>
  <c r="R312" i="2"/>
  <c r="Q312" i="2"/>
  <c r="P312" i="2"/>
  <c r="O312" i="2"/>
  <c r="N312" i="2"/>
  <c r="M312" i="2"/>
  <c r="L312" i="2"/>
  <c r="K312" i="2"/>
  <c r="J312" i="2"/>
  <c r="I312" i="2"/>
  <c r="T311" i="2"/>
  <c r="S311" i="2"/>
  <c r="R311" i="2"/>
  <c r="Q311" i="2"/>
  <c r="P311" i="2"/>
  <c r="O311" i="2"/>
  <c r="N311" i="2"/>
  <c r="M311" i="2"/>
  <c r="L311" i="2"/>
  <c r="K311" i="2"/>
  <c r="J311" i="2"/>
  <c r="I311" i="2"/>
  <c r="T310" i="2"/>
  <c r="S310" i="2"/>
  <c r="R310" i="2"/>
  <c r="Q310" i="2"/>
  <c r="P310" i="2"/>
  <c r="O310" i="2"/>
  <c r="N310" i="2"/>
  <c r="M310" i="2"/>
  <c r="L310" i="2"/>
  <c r="K310" i="2"/>
  <c r="J310" i="2"/>
  <c r="I310" i="2"/>
  <c r="T309" i="2"/>
  <c r="S309" i="2"/>
  <c r="R309" i="2"/>
  <c r="Q309" i="2"/>
  <c r="P309" i="2"/>
  <c r="O309" i="2"/>
  <c r="N309" i="2"/>
  <c r="M309" i="2"/>
  <c r="L309" i="2"/>
  <c r="K309" i="2"/>
  <c r="J309" i="2"/>
  <c r="I309" i="2"/>
  <c r="T308" i="2"/>
  <c r="S308" i="2"/>
  <c r="R308" i="2"/>
  <c r="Q308" i="2"/>
  <c r="P308" i="2"/>
  <c r="O308" i="2"/>
  <c r="N308" i="2"/>
  <c r="M308" i="2"/>
  <c r="L308" i="2"/>
  <c r="K308" i="2"/>
  <c r="J308" i="2"/>
  <c r="I308" i="2"/>
  <c r="T307" i="2"/>
  <c r="S307" i="2"/>
  <c r="R307" i="2"/>
  <c r="Q307" i="2"/>
  <c r="P307" i="2"/>
  <c r="O307" i="2"/>
  <c r="N307" i="2"/>
  <c r="M307" i="2"/>
  <c r="L307" i="2"/>
  <c r="K307" i="2"/>
  <c r="J307" i="2"/>
  <c r="I307" i="2"/>
  <c r="T306" i="2"/>
  <c r="S306" i="2"/>
  <c r="R306" i="2"/>
  <c r="Q306" i="2"/>
  <c r="P306" i="2"/>
  <c r="O306" i="2"/>
  <c r="N306" i="2"/>
  <c r="M306" i="2"/>
  <c r="L306" i="2"/>
  <c r="K306" i="2"/>
  <c r="J306" i="2"/>
  <c r="I306" i="2"/>
  <c r="T305" i="2"/>
  <c r="S305" i="2"/>
  <c r="R305" i="2"/>
  <c r="Q305" i="2"/>
  <c r="P305" i="2"/>
  <c r="O305" i="2"/>
  <c r="N305" i="2"/>
  <c r="M305" i="2"/>
  <c r="L305" i="2"/>
  <c r="K305" i="2"/>
  <c r="J305" i="2"/>
  <c r="I305" i="2"/>
  <c r="T304" i="2"/>
  <c r="S304" i="2"/>
  <c r="R304" i="2"/>
  <c r="Q304" i="2"/>
  <c r="P304" i="2"/>
  <c r="O304" i="2"/>
  <c r="N304" i="2"/>
  <c r="M304" i="2"/>
  <c r="L304" i="2"/>
  <c r="K304" i="2"/>
  <c r="J304" i="2"/>
  <c r="I304" i="2"/>
  <c r="T303" i="2"/>
  <c r="S303" i="2"/>
  <c r="R303" i="2"/>
  <c r="Q303" i="2"/>
  <c r="P303" i="2"/>
  <c r="O303" i="2"/>
  <c r="N303" i="2"/>
  <c r="M303" i="2"/>
  <c r="L303" i="2"/>
  <c r="K303" i="2"/>
  <c r="J303" i="2"/>
  <c r="I303" i="2"/>
  <c r="T302" i="2"/>
  <c r="S302" i="2"/>
  <c r="R302" i="2"/>
  <c r="Q302" i="2"/>
  <c r="P302" i="2"/>
  <c r="O302" i="2"/>
  <c r="N302" i="2"/>
  <c r="M302" i="2"/>
  <c r="L302" i="2"/>
  <c r="K302" i="2"/>
  <c r="J302" i="2"/>
  <c r="I302" i="2"/>
  <c r="T301" i="2"/>
  <c r="S301" i="2"/>
  <c r="R301" i="2"/>
  <c r="Q301" i="2"/>
  <c r="P301" i="2"/>
  <c r="O301" i="2"/>
  <c r="N301" i="2"/>
  <c r="M301" i="2"/>
  <c r="L301" i="2"/>
  <c r="K301" i="2"/>
  <c r="J301" i="2"/>
  <c r="I301" i="2"/>
  <c r="T300" i="2"/>
  <c r="S300" i="2"/>
  <c r="R300" i="2"/>
  <c r="Q300" i="2"/>
  <c r="P300" i="2"/>
  <c r="O300" i="2"/>
  <c r="N300" i="2"/>
  <c r="M300" i="2"/>
  <c r="L300" i="2"/>
  <c r="K300" i="2"/>
  <c r="J300" i="2"/>
  <c r="I300" i="2"/>
  <c r="T299" i="2"/>
  <c r="S299" i="2"/>
  <c r="R299" i="2"/>
  <c r="Q299" i="2"/>
  <c r="P299" i="2"/>
  <c r="O299" i="2"/>
  <c r="N299" i="2"/>
  <c r="M299" i="2"/>
  <c r="L299" i="2"/>
  <c r="K299" i="2"/>
  <c r="J299" i="2"/>
  <c r="I299" i="2"/>
  <c r="T298" i="2"/>
  <c r="S298" i="2"/>
  <c r="R298" i="2"/>
  <c r="Q298" i="2"/>
  <c r="P298" i="2"/>
  <c r="O298" i="2"/>
  <c r="N298" i="2"/>
  <c r="M298" i="2"/>
  <c r="L298" i="2"/>
  <c r="K298" i="2"/>
  <c r="J298" i="2"/>
  <c r="I298" i="2"/>
  <c r="T297" i="2"/>
  <c r="S297" i="2"/>
  <c r="R297" i="2"/>
  <c r="Q297" i="2"/>
  <c r="P297" i="2"/>
  <c r="O297" i="2"/>
  <c r="N297" i="2"/>
  <c r="M297" i="2"/>
  <c r="L297" i="2"/>
  <c r="K297" i="2"/>
  <c r="J297" i="2"/>
  <c r="I297" i="2"/>
  <c r="T296" i="2"/>
  <c r="S296" i="2"/>
  <c r="R296" i="2"/>
  <c r="Q296" i="2"/>
  <c r="P296" i="2"/>
  <c r="O296" i="2"/>
  <c r="N296" i="2"/>
  <c r="M296" i="2"/>
  <c r="L296" i="2"/>
  <c r="K296" i="2"/>
  <c r="J296" i="2"/>
  <c r="I296" i="2"/>
  <c r="T295" i="2"/>
  <c r="S295" i="2"/>
  <c r="R295" i="2"/>
  <c r="Q295" i="2"/>
  <c r="P295" i="2"/>
  <c r="O295" i="2"/>
  <c r="N295" i="2"/>
  <c r="M295" i="2"/>
  <c r="L295" i="2"/>
  <c r="K295" i="2"/>
  <c r="J295" i="2"/>
  <c r="I295" i="2"/>
  <c r="T294" i="2"/>
  <c r="S294" i="2"/>
  <c r="R294" i="2"/>
  <c r="Q294" i="2"/>
  <c r="P294" i="2"/>
  <c r="O294" i="2"/>
  <c r="N294" i="2"/>
  <c r="M294" i="2"/>
  <c r="L294" i="2"/>
  <c r="K294" i="2"/>
  <c r="J294" i="2"/>
  <c r="I294" i="2"/>
  <c r="T293" i="2"/>
  <c r="S293" i="2"/>
  <c r="R293" i="2"/>
  <c r="Q293" i="2"/>
  <c r="P293" i="2"/>
  <c r="O293" i="2"/>
  <c r="N293" i="2"/>
  <c r="M293" i="2"/>
  <c r="L293" i="2"/>
  <c r="K293" i="2"/>
  <c r="J293" i="2"/>
  <c r="I293" i="2"/>
  <c r="T292" i="2"/>
  <c r="S292" i="2"/>
  <c r="R292" i="2"/>
  <c r="Q292" i="2"/>
  <c r="P292" i="2"/>
  <c r="O292" i="2"/>
  <c r="N292" i="2"/>
  <c r="M292" i="2"/>
  <c r="L292" i="2"/>
  <c r="K292" i="2"/>
  <c r="J292" i="2"/>
  <c r="I292" i="2"/>
  <c r="T291" i="2"/>
  <c r="S291" i="2"/>
  <c r="R291" i="2"/>
  <c r="Q291" i="2"/>
  <c r="P291" i="2"/>
  <c r="O291" i="2"/>
  <c r="N291" i="2"/>
  <c r="M291" i="2"/>
  <c r="L291" i="2"/>
  <c r="K291" i="2"/>
  <c r="J291" i="2"/>
  <c r="I291" i="2"/>
  <c r="T290" i="2"/>
  <c r="S290" i="2"/>
  <c r="R290" i="2"/>
  <c r="Q290" i="2"/>
  <c r="P290" i="2"/>
  <c r="O290" i="2"/>
  <c r="N290" i="2"/>
  <c r="M290" i="2"/>
  <c r="L290" i="2"/>
  <c r="K290" i="2"/>
  <c r="J290" i="2"/>
  <c r="I290" i="2"/>
  <c r="T289" i="2"/>
  <c r="S289" i="2"/>
  <c r="R289" i="2"/>
  <c r="Q289" i="2"/>
  <c r="P289" i="2"/>
  <c r="O289" i="2"/>
  <c r="N289" i="2"/>
  <c r="M289" i="2"/>
  <c r="L289" i="2"/>
  <c r="K289" i="2"/>
  <c r="J289" i="2"/>
  <c r="I289" i="2"/>
  <c r="T288" i="2"/>
  <c r="S288" i="2"/>
  <c r="R288" i="2"/>
  <c r="Q288" i="2"/>
  <c r="P288" i="2"/>
  <c r="O288" i="2"/>
  <c r="N288" i="2"/>
  <c r="M288" i="2"/>
  <c r="L288" i="2"/>
  <c r="K288" i="2"/>
  <c r="J288" i="2"/>
  <c r="I288" i="2"/>
  <c r="T287" i="2"/>
  <c r="S287" i="2"/>
  <c r="R287" i="2"/>
  <c r="Q287" i="2"/>
  <c r="P287" i="2"/>
  <c r="O287" i="2"/>
  <c r="N287" i="2"/>
  <c r="M287" i="2"/>
  <c r="L287" i="2"/>
  <c r="K287" i="2"/>
  <c r="J287" i="2"/>
  <c r="I287" i="2"/>
  <c r="T286" i="2"/>
  <c r="S286" i="2"/>
  <c r="R286" i="2"/>
  <c r="Q286" i="2"/>
  <c r="P286" i="2"/>
  <c r="O286" i="2"/>
  <c r="N286" i="2"/>
  <c r="M286" i="2"/>
  <c r="L286" i="2"/>
  <c r="K286" i="2"/>
  <c r="J286" i="2"/>
  <c r="I286" i="2"/>
  <c r="T285" i="2"/>
  <c r="S285" i="2"/>
  <c r="R285" i="2"/>
  <c r="Q285" i="2"/>
  <c r="P285" i="2"/>
  <c r="O285" i="2"/>
  <c r="N285" i="2"/>
  <c r="M285" i="2"/>
  <c r="L285" i="2"/>
  <c r="K285" i="2"/>
  <c r="J285" i="2"/>
  <c r="I285" i="2"/>
  <c r="T284" i="2"/>
  <c r="S284" i="2"/>
  <c r="R284" i="2"/>
  <c r="Q284" i="2"/>
  <c r="P284" i="2"/>
  <c r="O284" i="2"/>
  <c r="N284" i="2"/>
  <c r="M284" i="2"/>
  <c r="L284" i="2"/>
  <c r="K284" i="2"/>
  <c r="J284" i="2"/>
  <c r="I284" i="2"/>
  <c r="T283" i="2"/>
  <c r="S283" i="2"/>
  <c r="R283" i="2"/>
  <c r="Q283" i="2"/>
  <c r="P283" i="2"/>
  <c r="O283" i="2"/>
  <c r="N283" i="2"/>
  <c r="M283" i="2"/>
  <c r="L283" i="2"/>
  <c r="K283" i="2"/>
  <c r="J283" i="2"/>
  <c r="I283" i="2"/>
  <c r="T282" i="2"/>
  <c r="S282" i="2"/>
  <c r="R282" i="2"/>
  <c r="Q282" i="2"/>
  <c r="P282" i="2"/>
  <c r="O282" i="2"/>
  <c r="N282" i="2"/>
  <c r="M282" i="2"/>
  <c r="L282" i="2"/>
  <c r="K282" i="2"/>
  <c r="J282" i="2"/>
  <c r="I282" i="2"/>
  <c r="T281" i="2"/>
  <c r="S281" i="2"/>
  <c r="R281" i="2"/>
  <c r="Q281" i="2"/>
  <c r="P281" i="2"/>
  <c r="O281" i="2"/>
  <c r="N281" i="2"/>
  <c r="M281" i="2"/>
  <c r="L281" i="2"/>
  <c r="K281" i="2"/>
  <c r="J281" i="2"/>
  <c r="I281" i="2"/>
  <c r="T280" i="2"/>
  <c r="S280" i="2"/>
  <c r="R280" i="2"/>
  <c r="Q280" i="2"/>
  <c r="P280" i="2"/>
  <c r="O280" i="2"/>
  <c r="N280" i="2"/>
  <c r="M280" i="2"/>
  <c r="L280" i="2"/>
  <c r="K280" i="2"/>
  <c r="J280" i="2"/>
  <c r="I280" i="2"/>
  <c r="T279" i="2"/>
  <c r="S279" i="2"/>
  <c r="R279" i="2"/>
  <c r="Q279" i="2"/>
  <c r="P279" i="2"/>
  <c r="O279" i="2"/>
  <c r="N279" i="2"/>
  <c r="M279" i="2"/>
  <c r="L279" i="2"/>
  <c r="K279" i="2"/>
  <c r="J279" i="2"/>
  <c r="I279" i="2"/>
  <c r="T278" i="2"/>
  <c r="S278" i="2"/>
  <c r="R278" i="2"/>
  <c r="Q278" i="2"/>
  <c r="P278" i="2"/>
  <c r="O278" i="2"/>
  <c r="N278" i="2"/>
  <c r="M278" i="2"/>
  <c r="L278" i="2"/>
  <c r="K278" i="2"/>
  <c r="J278" i="2"/>
  <c r="I278" i="2"/>
  <c r="T277" i="2"/>
  <c r="S277" i="2"/>
  <c r="R277" i="2"/>
  <c r="Q277" i="2"/>
  <c r="P277" i="2"/>
  <c r="O277" i="2"/>
  <c r="N277" i="2"/>
  <c r="M277" i="2"/>
  <c r="L277" i="2"/>
  <c r="K277" i="2"/>
  <c r="J277" i="2"/>
  <c r="I277" i="2"/>
  <c r="T276" i="2"/>
  <c r="S276" i="2"/>
  <c r="R276" i="2"/>
  <c r="Q276" i="2"/>
  <c r="P276" i="2"/>
  <c r="O276" i="2"/>
  <c r="N276" i="2"/>
  <c r="M276" i="2"/>
  <c r="L276" i="2"/>
  <c r="K276" i="2"/>
  <c r="J276" i="2"/>
  <c r="I276" i="2"/>
  <c r="T275" i="2"/>
  <c r="S275" i="2"/>
  <c r="R275" i="2"/>
  <c r="Q275" i="2"/>
  <c r="P275" i="2"/>
  <c r="O275" i="2"/>
  <c r="N275" i="2"/>
  <c r="M275" i="2"/>
  <c r="L275" i="2"/>
  <c r="K275" i="2"/>
  <c r="J275" i="2"/>
  <c r="I275" i="2"/>
  <c r="T274" i="2"/>
  <c r="S274" i="2"/>
  <c r="R274" i="2"/>
  <c r="Q274" i="2"/>
  <c r="P274" i="2"/>
  <c r="O274" i="2"/>
  <c r="N274" i="2"/>
  <c r="M274" i="2"/>
  <c r="L274" i="2"/>
  <c r="K274" i="2"/>
  <c r="J274" i="2"/>
  <c r="I274" i="2"/>
  <c r="T273" i="2"/>
  <c r="S273" i="2"/>
  <c r="R273" i="2"/>
  <c r="Q273" i="2"/>
  <c r="P273" i="2"/>
  <c r="O273" i="2"/>
  <c r="N273" i="2"/>
  <c r="M273" i="2"/>
  <c r="L273" i="2"/>
  <c r="K273" i="2"/>
  <c r="J273" i="2"/>
  <c r="I273" i="2"/>
  <c r="T272" i="2"/>
  <c r="S272" i="2"/>
  <c r="R272" i="2"/>
  <c r="Q272" i="2"/>
  <c r="P272" i="2"/>
  <c r="O272" i="2"/>
  <c r="N272" i="2"/>
  <c r="M272" i="2"/>
  <c r="L272" i="2"/>
  <c r="K272" i="2"/>
  <c r="J272" i="2"/>
  <c r="I272" i="2"/>
  <c r="T271" i="2"/>
  <c r="S271" i="2"/>
  <c r="R271" i="2"/>
  <c r="Q271" i="2"/>
  <c r="P271" i="2"/>
  <c r="O271" i="2"/>
  <c r="N271" i="2"/>
  <c r="M271" i="2"/>
  <c r="L271" i="2"/>
  <c r="K271" i="2"/>
  <c r="J271" i="2"/>
  <c r="I271" i="2"/>
  <c r="T270" i="2"/>
  <c r="S270" i="2"/>
  <c r="R270" i="2"/>
  <c r="Q270" i="2"/>
  <c r="P270" i="2"/>
  <c r="O270" i="2"/>
  <c r="N270" i="2"/>
  <c r="M270" i="2"/>
  <c r="L270" i="2"/>
  <c r="K270" i="2"/>
  <c r="J270" i="2"/>
  <c r="I270" i="2"/>
  <c r="T269" i="2"/>
  <c r="S269" i="2"/>
  <c r="R269" i="2"/>
  <c r="Q269" i="2"/>
  <c r="P269" i="2"/>
  <c r="O269" i="2"/>
  <c r="N269" i="2"/>
  <c r="M269" i="2"/>
  <c r="L269" i="2"/>
  <c r="K269" i="2"/>
  <c r="J269" i="2"/>
  <c r="I269" i="2"/>
  <c r="T268" i="2"/>
  <c r="S268" i="2"/>
  <c r="R268" i="2"/>
  <c r="Q268" i="2"/>
  <c r="P268" i="2"/>
  <c r="O268" i="2"/>
  <c r="N268" i="2"/>
  <c r="M268" i="2"/>
  <c r="L268" i="2"/>
  <c r="K268" i="2"/>
  <c r="J268" i="2"/>
  <c r="I268" i="2"/>
  <c r="T267" i="2"/>
  <c r="S267" i="2"/>
  <c r="R267" i="2"/>
  <c r="Q267" i="2"/>
  <c r="P267" i="2"/>
  <c r="O267" i="2"/>
  <c r="N267" i="2"/>
  <c r="M267" i="2"/>
  <c r="L267" i="2"/>
  <c r="K267" i="2"/>
  <c r="J267" i="2"/>
  <c r="I267" i="2"/>
  <c r="T266" i="2"/>
  <c r="S266" i="2"/>
  <c r="R266" i="2"/>
  <c r="Q266" i="2"/>
  <c r="P266" i="2"/>
  <c r="O266" i="2"/>
  <c r="N266" i="2"/>
  <c r="M266" i="2"/>
  <c r="L266" i="2"/>
  <c r="K266" i="2"/>
  <c r="J266" i="2"/>
  <c r="I266" i="2"/>
  <c r="T265" i="2"/>
  <c r="S265" i="2"/>
  <c r="R265" i="2"/>
  <c r="Q265" i="2"/>
  <c r="P265" i="2"/>
  <c r="O265" i="2"/>
  <c r="N265" i="2"/>
  <c r="M265" i="2"/>
  <c r="L265" i="2"/>
  <c r="K265" i="2"/>
  <c r="J265" i="2"/>
  <c r="I265" i="2"/>
  <c r="T264" i="2"/>
  <c r="S264" i="2"/>
  <c r="R264" i="2"/>
  <c r="Q264" i="2"/>
  <c r="P264" i="2"/>
  <c r="O264" i="2"/>
  <c r="N264" i="2"/>
  <c r="M264" i="2"/>
  <c r="L264" i="2"/>
  <c r="K264" i="2"/>
  <c r="J264" i="2"/>
  <c r="I264" i="2"/>
  <c r="T263" i="2"/>
  <c r="S263" i="2"/>
  <c r="R263" i="2"/>
  <c r="Q263" i="2"/>
  <c r="P263" i="2"/>
  <c r="O263" i="2"/>
  <c r="N263" i="2"/>
  <c r="M263" i="2"/>
  <c r="L263" i="2"/>
  <c r="K263" i="2"/>
  <c r="J263" i="2"/>
  <c r="I263" i="2"/>
  <c r="T262" i="2"/>
  <c r="S262" i="2"/>
  <c r="R262" i="2"/>
  <c r="Q262" i="2"/>
  <c r="P262" i="2"/>
  <c r="O262" i="2"/>
  <c r="N262" i="2"/>
  <c r="M262" i="2"/>
  <c r="L262" i="2"/>
  <c r="K262" i="2"/>
  <c r="J262" i="2"/>
  <c r="I262" i="2"/>
  <c r="T261" i="2"/>
  <c r="S261" i="2"/>
  <c r="R261" i="2"/>
  <c r="Q261" i="2"/>
  <c r="P261" i="2"/>
  <c r="O261" i="2"/>
  <c r="N261" i="2"/>
  <c r="M261" i="2"/>
  <c r="L261" i="2"/>
  <c r="K261" i="2"/>
  <c r="J261" i="2"/>
  <c r="I261" i="2"/>
  <c r="T260" i="2"/>
  <c r="S260" i="2"/>
  <c r="R260" i="2"/>
  <c r="Q260" i="2"/>
  <c r="P260" i="2"/>
  <c r="O260" i="2"/>
  <c r="N260" i="2"/>
  <c r="M260" i="2"/>
  <c r="L260" i="2"/>
  <c r="K260" i="2"/>
  <c r="J260" i="2"/>
  <c r="I260" i="2"/>
  <c r="T259" i="2"/>
  <c r="S259" i="2"/>
  <c r="R259" i="2"/>
  <c r="Q259" i="2"/>
  <c r="P259" i="2"/>
  <c r="O259" i="2"/>
  <c r="N259" i="2"/>
  <c r="M259" i="2"/>
  <c r="L259" i="2"/>
  <c r="K259" i="2"/>
  <c r="J259" i="2"/>
  <c r="I259" i="2"/>
  <c r="T258" i="2"/>
  <c r="S258" i="2"/>
  <c r="R258" i="2"/>
  <c r="Q258" i="2"/>
  <c r="P258" i="2"/>
  <c r="O258" i="2"/>
  <c r="N258" i="2"/>
  <c r="M258" i="2"/>
  <c r="L258" i="2"/>
  <c r="K258" i="2"/>
  <c r="J258" i="2"/>
  <c r="I258" i="2"/>
  <c r="T257" i="2"/>
  <c r="S257" i="2"/>
  <c r="R257" i="2"/>
  <c r="Q257" i="2"/>
  <c r="P257" i="2"/>
  <c r="O257" i="2"/>
  <c r="N257" i="2"/>
  <c r="M257" i="2"/>
  <c r="L257" i="2"/>
  <c r="K257" i="2"/>
  <c r="J257" i="2"/>
  <c r="I257" i="2"/>
  <c r="T256" i="2"/>
  <c r="S256" i="2"/>
  <c r="R256" i="2"/>
  <c r="Q256" i="2"/>
  <c r="P256" i="2"/>
  <c r="O256" i="2"/>
  <c r="N256" i="2"/>
  <c r="M256" i="2"/>
  <c r="L256" i="2"/>
  <c r="K256" i="2"/>
  <c r="J256" i="2"/>
  <c r="I256" i="2"/>
  <c r="T255" i="2"/>
  <c r="S255" i="2"/>
  <c r="R255" i="2"/>
  <c r="Q255" i="2"/>
  <c r="P255" i="2"/>
  <c r="O255" i="2"/>
  <c r="N255" i="2"/>
  <c r="M255" i="2"/>
  <c r="L255" i="2"/>
  <c r="K255" i="2"/>
  <c r="J255" i="2"/>
  <c r="I255" i="2"/>
  <c r="T254" i="2"/>
  <c r="S254" i="2"/>
  <c r="R254" i="2"/>
  <c r="Q254" i="2"/>
  <c r="P254" i="2"/>
  <c r="O254" i="2"/>
  <c r="N254" i="2"/>
  <c r="M254" i="2"/>
  <c r="L254" i="2"/>
  <c r="K254" i="2"/>
  <c r="J254" i="2"/>
  <c r="I254" i="2"/>
  <c r="T253" i="2"/>
  <c r="S253" i="2"/>
  <c r="R253" i="2"/>
  <c r="Q253" i="2"/>
  <c r="P253" i="2"/>
  <c r="O253" i="2"/>
  <c r="N253" i="2"/>
  <c r="M253" i="2"/>
  <c r="L253" i="2"/>
  <c r="K253" i="2"/>
  <c r="J253" i="2"/>
  <c r="I253" i="2"/>
  <c r="T252" i="2"/>
  <c r="S252" i="2"/>
  <c r="R252" i="2"/>
  <c r="Q252" i="2"/>
  <c r="P252" i="2"/>
  <c r="O252" i="2"/>
  <c r="N252" i="2"/>
  <c r="M252" i="2"/>
  <c r="L252" i="2"/>
  <c r="K252" i="2"/>
  <c r="J252" i="2"/>
  <c r="I252" i="2"/>
  <c r="T251" i="2"/>
  <c r="S251" i="2"/>
  <c r="R251" i="2"/>
  <c r="Q251" i="2"/>
  <c r="P251" i="2"/>
  <c r="O251" i="2"/>
  <c r="N251" i="2"/>
  <c r="M251" i="2"/>
  <c r="L251" i="2"/>
  <c r="K251" i="2"/>
  <c r="J251" i="2"/>
  <c r="I251" i="2"/>
  <c r="T250" i="2"/>
  <c r="S250" i="2"/>
  <c r="R250" i="2"/>
  <c r="Q250" i="2"/>
  <c r="P250" i="2"/>
  <c r="O250" i="2"/>
  <c r="N250" i="2"/>
  <c r="M250" i="2"/>
  <c r="L250" i="2"/>
  <c r="K250" i="2"/>
  <c r="J250" i="2"/>
  <c r="I250" i="2"/>
  <c r="T249" i="2"/>
  <c r="S249" i="2"/>
  <c r="R249" i="2"/>
  <c r="Q249" i="2"/>
  <c r="P249" i="2"/>
  <c r="O249" i="2"/>
  <c r="N249" i="2"/>
  <c r="M249" i="2"/>
  <c r="L249" i="2"/>
  <c r="K249" i="2"/>
  <c r="J249" i="2"/>
  <c r="I249" i="2"/>
  <c r="T248" i="2"/>
  <c r="S248" i="2"/>
  <c r="R248" i="2"/>
  <c r="Q248" i="2"/>
  <c r="P248" i="2"/>
  <c r="O248" i="2"/>
  <c r="N248" i="2"/>
  <c r="M248" i="2"/>
  <c r="L248" i="2"/>
  <c r="K248" i="2"/>
  <c r="J248" i="2"/>
  <c r="I248" i="2"/>
  <c r="T247" i="2"/>
  <c r="S247" i="2"/>
  <c r="R247" i="2"/>
  <c r="Q247" i="2"/>
  <c r="P247" i="2"/>
  <c r="O247" i="2"/>
  <c r="N247" i="2"/>
  <c r="M247" i="2"/>
  <c r="L247" i="2"/>
  <c r="K247" i="2"/>
  <c r="J247" i="2"/>
  <c r="I247" i="2"/>
  <c r="T246" i="2"/>
  <c r="S246" i="2"/>
  <c r="R246" i="2"/>
  <c r="Q246" i="2"/>
  <c r="P246" i="2"/>
  <c r="O246" i="2"/>
  <c r="N246" i="2"/>
  <c r="M246" i="2"/>
  <c r="L246" i="2"/>
  <c r="K246" i="2"/>
  <c r="J246" i="2"/>
  <c r="I246" i="2"/>
  <c r="T245" i="2"/>
  <c r="S245" i="2"/>
  <c r="R245" i="2"/>
  <c r="Q245" i="2"/>
  <c r="P245" i="2"/>
  <c r="O245" i="2"/>
  <c r="N245" i="2"/>
  <c r="M245" i="2"/>
  <c r="L245" i="2"/>
  <c r="K245" i="2"/>
  <c r="J245" i="2"/>
  <c r="I245" i="2"/>
  <c r="T244" i="2"/>
  <c r="S244" i="2"/>
  <c r="R244" i="2"/>
  <c r="Q244" i="2"/>
  <c r="P244" i="2"/>
  <c r="O244" i="2"/>
  <c r="N244" i="2"/>
  <c r="M244" i="2"/>
  <c r="L244" i="2"/>
  <c r="K244" i="2"/>
  <c r="J244" i="2"/>
  <c r="I244" i="2"/>
  <c r="T243" i="2"/>
  <c r="S243" i="2"/>
  <c r="R243" i="2"/>
  <c r="Q243" i="2"/>
  <c r="P243" i="2"/>
  <c r="O243" i="2"/>
  <c r="N243" i="2"/>
  <c r="M243" i="2"/>
  <c r="L243" i="2"/>
  <c r="K243" i="2"/>
  <c r="J243" i="2"/>
  <c r="I243" i="2"/>
  <c r="T242" i="2"/>
  <c r="S242" i="2"/>
  <c r="R242" i="2"/>
  <c r="Q242" i="2"/>
  <c r="P242" i="2"/>
  <c r="O242" i="2"/>
  <c r="N242" i="2"/>
  <c r="M242" i="2"/>
  <c r="L242" i="2"/>
  <c r="K242" i="2"/>
  <c r="J242" i="2"/>
  <c r="I242" i="2"/>
  <c r="T241" i="2"/>
  <c r="S241" i="2"/>
  <c r="R241" i="2"/>
  <c r="Q241" i="2"/>
  <c r="P241" i="2"/>
  <c r="O241" i="2"/>
  <c r="N241" i="2"/>
  <c r="M241" i="2"/>
  <c r="L241" i="2"/>
  <c r="K241" i="2"/>
  <c r="J241" i="2"/>
  <c r="I241" i="2"/>
  <c r="T240" i="2"/>
  <c r="S240" i="2"/>
  <c r="R240" i="2"/>
  <c r="Q240" i="2"/>
  <c r="P240" i="2"/>
  <c r="O240" i="2"/>
  <c r="N240" i="2"/>
  <c r="M240" i="2"/>
  <c r="L240" i="2"/>
  <c r="K240" i="2"/>
  <c r="J240" i="2"/>
  <c r="I240" i="2"/>
  <c r="T239" i="2"/>
  <c r="S239" i="2"/>
  <c r="R239" i="2"/>
  <c r="Q239" i="2"/>
  <c r="P239" i="2"/>
  <c r="O239" i="2"/>
  <c r="N239" i="2"/>
  <c r="M239" i="2"/>
  <c r="L239" i="2"/>
  <c r="K239" i="2"/>
  <c r="J239" i="2"/>
  <c r="I239" i="2"/>
  <c r="T238" i="2"/>
  <c r="S238" i="2"/>
  <c r="R238" i="2"/>
  <c r="Q238" i="2"/>
  <c r="P238" i="2"/>
  <c r="O238" i="2"/>
  <c r="N238" i="2"/>
  <c r="M238" i="2"/>
  <c r="L238" i="2"/>
  <c r="K238" i="2"/>
  <c r="J238" i="2"/>
  <c r="I238" i="2"/>
  <c r="T237" i="2"/>
  <c r="S237" i="2"/>
  <c r="R237" i="2"/>
  <c r="Q237" i="2"/>
  <c r="P237" i="2"/>
  <c r="O237" i="2"/>
  <c r="N237" i="2"/>
  <c r="M237" i="2"/>
  <c r="L237" i="2"/>
  <c r="K237" i="2"/>
  <c r="J237" i="2"/>
  <c r="I237" i="2"/>
  <c r="T236" i="2"/>
  <c r="S236" i="2"/>
  <c r="R236" i="2"/>
  <c r="Q236" i="2"/>
  <c r="P236" i="2"/>
  <c r="O236" i="2"/>
  <c r="N236" i="2"/>
  <c r="M236" i="2"/>
  <c r="L236" i="2"/>
  <c r="K236" i="2"/>
  <c r="J236" i="2"/>
  <c r="I236" i="2"/>
  <c r="T235" i="2"/>
  <c r="S235" i="2"/>
  <c r="R235" i="2"/>
  <c r="Q235" i="2"/>
  <c r="P235" i="2"/>
  <c r="O235" i="2"/>
  <c r="N235" i="2"/>
  <c r="M235" i="2"/>
  <c r="L235" i="2"/>
  <c r="K235" i="2"/>
  <c r="J235" i="2"/>
  <c r="I235" i="2"/>
  <c r="T234" i="2"/>
  <c r="S234" i="2"/>
  <c r="R234" i="2"/>
  <c r="Q234" i="2"/>
  <c r="P234" i="2"/>
  <c r="O234" i="2"/>
  <c r="N234" i="2"/>
  <c r="M234" i="2"/>
  <c r="L234" i="2"/>
  <c r="K234" i="2"/>
  <c r="J234" i="2"/>
  <c r="I234" i="2"/>
  <c r="T233" i="2"/>
  <c r="S233" i="2"/>
  <c r="R233" i="2"/>
  <c r="Q233" i="2"/>
  <c r="P233" i="2"/>
  <c r="O233" i="2"/>
  <c r="N233" i="2"/>
  <c r="M233" i="2"/>
  <c r="L233" i="2"/>
  <c r="K233" i="2"/>
  <c r="J233" i="2"/>
  <c r="I233" i="2"/>
  <c r="T232" i="2"/>
  <c r="S232" i="2"/>
  <c r="R232" i="2"/>
  <c r="Q232" i="2"/>
  <c r="P232" i="2"/>
  <c r="O232" i="2"/>
  <c r="N232" i="2"/>
  <c r="M232" i="2"/>
  <c r="L232" i="2"/>
  <c r="K232" i="2"/>
  <c r="J232" i="2"/>
  <c r="I232" i="2"/>
  <c r="T231" i="2"/>
  <c r="S231" i="2"/>
  <c r="R231" i="2"/>
  <c r="Q231" i="2"/>
  <c r="P231" i="2"/>
  <c r="O231" i="2"/>
  <c r="N231" i="2"/>
  <c r="M231" i="2"/>
  <c r="L231" i="2"/>
  <c r="K231" i="2"/>
  <c r="J231" i="2"/>
  <c r="I231" i="2"/>
  <c r="T230" i="2"/>
  <c r="S230" i="2"/>
  <c r="R230" i="2"/>
  <c r="Q230" i="2"/>
  <c r="P230" i="2"/>
  <c r="O230" i="2"/>
  <c r="N230" i="2"/>
  <c r="M230" i="2"/>
  <c r="L230" i="2"/>
  <c r="K230" i="2"/>
  <c r="J230" i="2"/>
  <c r="I230" i="2"/>
  <c r="T229" i="2"/>
  <c r="S229" i="2"/>
  <c r="R229" i="2"/>
  <c r="Q229" i="2"/>
  <c r="P229" i="2"/>
  <c r="O229" i="2"/>
  <c r="N229" i="2"/>
  <c r="M229" i="2"/>
  <c r="L229" i="2"/>
  <c r="K229" i="2"/>
  <c r="J229" i="2"/>
  <c r="I229" i="2"/>
  <c r="T228" i="2"/>
  <c r="S228" i="2"/>
  <c r="R228" i="2"/>
  <c r="Q228" i="2"/>
  <c r="P228" i="2"/>
  <c r="O228" i="2"/>
  <c r="N228" i="2"/>
  <c r="M228" i="2"/>
  <c r="L228" i="2"/>
  <c r="K228" i="2"/>
  <c r="J228" i="2"/>
  <c r="I228" i="2"/>
  <c r="T227" i="2"/>
  <c r="S227" i="2"/>
  <c r="R227" i="2"/>
  <c r="Q227" i="2"/>
  <c r="P227" i="2"/>
  <c r="O227" i="2"/>
  <c r="N227" i="2"/>
  <c r="M227" i="2"/>
  <c r="L227" i="2"/>
  <c r="K227" i="2"/>
  <c r="J227" i="2"/>
  <c r="I227" i="2"/>
  <c r="T226" i="2"/>
  <c r="S226" i="2"/>
  <c r="R226" i="2"/>
  <c r="Q226" i="2"/>
  <c r="P226" i="2"/>
  <c r="O226" i="2"/>
  <c r="N226" i="2"/>
  <c r="M226" i="2"/>
  <c r="L226" i="2"/>
  <c r="K226" i="2"/>
  <c r="J226" i="2"/>
  <c r="I226" i="2"/>
  <c r="T225" i="2"/>
  <c r="S225" i="2"/>
  <c r="R225" i="2"/>
  <c r="Q225" i="2"/>
  <c r="P225" i="2"/>
  <c r="O225" i="2"/>
  <c r="N225" i="2"/>
  <c r="M225" i="2"/>
  <c r="L225" i="2"/>
  <c r="K225" i="2"/>
  <c r="J225" i="2"/>
  <c r="I225" i="2"/>
  <c r="T224" i="2"/>
  <c r="S224" i="2"/>
  <c r="R224" i="2"/>
  <c r="Q224" i="2"/>
  <c r="P224" i="2"/>
  <c r="O224" i="2"/>
  <c r="N224" i="2"/>
  <c r="M224" i="2"/>
  <c r="L224" i="2"/>
  <c r="K224" i="2"/>
  <c r="J224" i="2"/>
  <c r="I224" i="2"/>
  <c r="T223" i="2"/>
  <c r="S223" i="2"/>
  <c r="R223" i="2"/>
  <c r="Q223" i="2"/>
  <c r="P223" i="2"/>
  <c r="O223" i="2"/>
  <c r="N223" i="2"/>
  <c r="M223" i="2"/>
  <c r="L223" i="2"/>
  <c r="K223" i="2"/>
  <c r="J223" i="2"/>
  <c r="I223" i="2"/>
  <c r="T222" i="2"/>
  <c r="S222" i="2"/>
  <c r="R222" i="2"/>
  <c r="Q222" i="2"/>
  <c r="P222" i="2"/>
  <c r="O222" i="2"/>
  <c r="N222" i="2"/>
  <c r="M222" i="2"/>
  <c r="L222" i="2"/>
  <c r="K222" i="2"/>
  <c r="J222" i="2"/>
  <c r="I222" i="2"/>
  <c r="T221" i="2"/>
  <c r="S221" i="2"/>
  <c r="R221" i="2"/>
  <c r="Q221" i="2"/>
  <c r="P221" i="2"/>
  <c r="O221" i="2"/>
  <c r="N221" i="2"/>
  <c r="M221" i="2"/>
  <c r="L221" i="2"/>
  <c r="K221" i="2"/>
  <c r="J221" i="2"/>
  <c r="I221" i="2"/>
  <c r="T220" i="2"/>
  <c r="S220" i="2"/>
  <c r="R220" i="2"/>
  <c r="Q220" i="2"/>
  <c r="P220" i="2"/>
  <c r="O220" i="2"/>
  <c r="N220" i="2"/>
  <c r="M220" i="2"/>
  <c r="L220" i="2"/>
  <c r="K220" i="2"/>
  <c r="J220" i="2"/>
  <c r="I220" i="2"/>
  <c r="T219" i="2"/>
  <c r="S219" i="2"/>
  <c r="R219" i="2"/>
  <c r="Q219" i="2"/>
  <c r="P219" i="2"/>
  <c r="O219" i="2"/>
  <c r="N219" i="2"/>
  <c r="M219" i="2"/>
  <c r="L219" i="2"/>
  <c r="K219" i="2"/>
  <c r="J219" i="2"/>
  <c r="I219" i="2"/>
  <c r="T218" i="2"/>
  <c r="S218" i="2"/>
  <c r="R218" i="2"/>
  <c r="Q218" i="2"/>
  <c r="P218" i="2"/>
  <c r="O218" i="2"/>
  <c r="N218" i="2"/>
  <c r="M218" i="2"/>
  <c r="L218" i="2"/>
  <c r="K218" i="2"/>
  <c r="J218" i="2"/>
  <c r="I218" i="2"/>
  <c r="T217" i="2"/>
  <c r="S217" i="2"/>
  <c r="R217" i="2"/>
  <c r="Q217" i="2"/>
  <c r="P217" i="2"/>
  <c r="O217" i="2"/>
  <c r="N217" i="2"/>
  <c r="M217" i="2"/>
  <c r="L217" i="2"/>
  <c r="K217" i="2"/>
  <c r="J217" i="2"/>
  <c r="I217" i="2"/>
  <c r="T216" i="2"/>
  <c r="S216" i="2"/>
  <c r="R216" i="2"/>
  <c r="Q216" i="2"/>
  <c r="P216" i="2"/>
  <c r="O216" i="2"/>
  <c r="N216" i="2"/>
  <c r="M216" i="2"/>
  <c r="L216" i="2"/>
  <c r="K216" i="2"/>
  <c r="J216" i="2"/>
  <c r="I216" i="2"/>
  <c r="T215" i="2"/>
  <c r="S215" i="2"/>
  <c r="R215" i="2"/>
  <c r="Q215" i="2"/>
  <c r="P215" i="2"/>
  <c r="O215" i="2"/>
  <c r="N215" i="2"/>
  <c r="M215" i="2"/>
  <c r="L215" i="2"/>
  <c r="K215" i="2"/>
  <c r="J215" i="2"/>
  <c r="I215" i="2"/>
  <c r="T214" i="2"/>
  <c r="S214" i="2"/>
  <c r="R214" i="2"/>
  <c r="Q214" i="2"/>
  <c r="P214" i="2"/>
  <c r="O214" i="2"/>
  <c r="N214" i="2"/>
  <c r="M214" i="2"/>
  <c r="L214" i="2"/>
  <c r="K214" i="2"/>
  <c r="J214" i="2"/>
  <c r="I214" i="2"/>
  <c r="T213" i="2"/>
  <c r="S213" i="2"/>
  <c r="R213" i="2"/>
  <c r="Q213" i="2"/>
  <c r="P213" i="2"/>
  <c r="O213" i="2"/>
  <c r="N213" i="2"/>
  <c r="M213" i="2"/>
  <c r="L213" i="2"/>
  <c r="K213" i="2"/>
  <c r="J213" i="2"/>
  <c r="I213" i="2"/>
  <c r="T212" i="2"/>
  <c r="S212" i="2"/>
  <c r="R212" i="2"/>
  <c r="Q212" i="2"/>
  <c r="P212" i="2"/>
  <c r="O212" i="2"/>
  <c r="N212" i="2"/>
  <c r="M212" i="2"/>
  <c r="L212" i="2"/>
  <c r="K212" i="2"/>
  <c r="J212" i="2"/>
  <c r="I212" i="2"/>
  <c r="T211" i="2"/>
  <c r="S211" i="2"/>
  <c r="R211" i="2"/>
  <c r="Q211" i="2"/>
  <c r="P211" i="2"/>
  <c r="O211" i="2"/>
  <c r="N211" i="2"/>
  <c r="M211" i="2"/>
  <c r="L211" i="2"/>
  <c r="K211" i="2"/>
  <c r="J211" i="2"/>
  <c r="I211" i="2"/>
  <c r="T210" i="2"/>
  <c r="S210" i="2"/>
  <c r="R210" i="2"/>
  <c r="Q210" i="2"/>
  <c r="P210" i="2"/>
  <c r="O210" i="2"/>
  <c r="N210" i="2"/>
  <c r="M210" i="2"/>
  <c r="L210" i="2"/>
  <c r="K210" i="2"/>
  <c r="J210" i="2"/>
  <c r="I210" i="2"/>
  <c r="T209" i="2"/>
  <c r="S209" i="2"/>
  <c r="R209" i="2"/>
  <c r="Q209" i="2"/>
  <c r="P209" i="2"/>
  <c r="O209" i="2"/>
  <c r="N209" i="2"/>
  <c r="M209" i="2"/>
  <c r="L209" i="2"/>
  <c r="K209" i="2"/>
  <c r="J209" i="2"/>
  <c r="I209" i="2"/>
  <c r="T208" i="2"/>
  <c r="S208" i="2"/>
  <c r="R208" i="2"/>
  <c r="Q208" i="2"/>
  <c r="P208" i="2"/>
  <c r="O208" i="2"/>
  <c r="N208" i="2"/>
  <c r="M208" i="2"/>
  <c r="L208" i="2"/>
  <c r="K208" i="2"/>
  <c r="J208" i="2"/>
  <c r="I208" i="2"/>
  <c r="T207" i="2"/>
  <c r="S207" i="2"/>
  <c r="R207" i="2"/>
  <c r="Q207" i="2"/>
  <c r="P207" i="2"/>
  <c r="O207" i="2"/>
  <c r="N207" i="2"/>
  <c r="M207" i="2"/>
  <c r="L207" i="2"/>
  <c r="K207" i="2"/>
  <c r="J207" i="2"/>
  <c r="I207" i="2"/>
  <c r="T206" i="2"/>
  <c r="S206" i="2"/>
  <c r="R206" i="2"/>
  <c r="Q206" i="2"/>
  <c r="P206" i="2"/>
  <c r="O206" i="2"/>
  <c r="N206" i="2"/>
  <c r="M206" i="2"/>
  <c r="L206" i="2"/>
  <c r="K206" i="2"/>
  <c r="J206" i="2"/>
  <c r="I206" i="2"/>
  <c r="T205" i="2"/>
  <c r="S205" i="2"/>
  <c r="R205" i="2"/>
  <c r="Q205" i="2"/>
  <c r="P205" i="2"/>
  <c r="O205" i="2"/>
  <c r="N205" i="2"/>
  <c r="M205" i="2"/>
  <c r="L205" i="2"/>
  <c r="K205" i="2"/>
  <c r="J205" i="2"/>
  <c r="I205" i="2"/>
  <c r="T204" i="2"/>
  <c r="S204" i="2"/>
  <c r="R204" i="2"/>
  <c r="Q204" i="2"/>
  <c r="P204" i="2"/>
  <c r="O204" i="2"/>
  <c r="N204" i="2"/>
  <c r="M204" i="2"/>
  <c r="L204" i="2"/>
  <c r="K204" i="2"/>
  <c r="J204" i="2"/>
  <c r="I204" i="2"/>
  <c r="T203" i="2"/>
  <c r="S203" i="2"/>
  <c r="R203" i="2"/>
  <c r="Q203" i="2"/>
  <c r="P203" i="2"/>
  <c r="O203" i="2"/>
  <c r="N203" i="2"/>
  <c r="M203" i="2"/>
  <c r="L203" i="2"/>
  <c r="K203" i="2"/>
  <c r="J203" i="2"/>
  <c r="I203" i="2"/>
  <c r="T202" i="2"/>
  <c r="S202" i="2"/>
  <c r="R202" i="2"/>
  <c r="Q202" i="2"/>
  <c r="P202" i="2"/>
  <c r="O202" i="2"/>
  <c r="N202" i="2"/>
  <c r="M202" i="2"/>
  <c r="L202" i="2"/>
  <c r="K202" i="2"/>
  <c r="J202" i="2"/>
  <c r="I202" i="2"/>
  <c r="T201" i="2"/>
  <c r="S201" i="2"/>
  <c r="R201" i="2"/>
  <c r="Q201" i="2"/>
  <c r="P201" i="2"/>
  <c r="O201" i="2"/>
  <c r="N201" i="2"/>
  <c r="M201" i="2"/>
  <c r="L201" i="2"/>
  <c r="K201" i="2"/>
  <c r="J201" i="2"/>
  <c r="I201" i="2"/>
  <c r="T200" i="2"/>
  <c r="S200" i="2"/>
  <c r="R200" i="2"/>
  <c r="Q200" i="2"/>
  <c r="P200" i="2"/>
  <c r="O200" i="2"/>
  <c r="N200" i="2"/>
  <c r="M200" i="2"/>
  <c r="L200" i="2"/>
  <c r="K200" i="2"/>
  <c r="J200" i="2"/>
  <c r="I200" i="2"/>
  <c r="T199" i="2"/>
  <c r="S199" i="2"/>
  <c r="R199" i="2"/>
  <c r="Q199" i="2"/>
  <c r="P199" i="2"/>
  <c r="O199" i="2"/>
  <c r="N199" i="2"/>
  <c r="M199" i="2"/>
  <c r="L199" i="2"/>
  <c r="K199" i="2"/>
  <c r="J199" i="2"/>
  <c r="I199" i="2"/>
  <c r="T198" i="2"/>
  <c r="S198" i="2"/>
  <c r="R198" i="2"/>
  <c r="Q198" i="2"/>
  <c r="P198" i="2"/>
  <c r="O198" i="2"/>
  <c r="N198" i="2"/>
  <c r="M198" i="2"/>
  <c r="L198" i="2"/>
  <c r="K198" i="2"/>
  <c r="J198" i="2"/>
  <c r="I198" i="2"/>
  <c r="T197" i="2"/>
  <c r="S197" i="2"/>
  <c r="R197" i="2"/>
  <c r="Q197" i="2"/>
  <c r="P197" i="2"/>
  <c r="O197" i="2"/>
  <c r="N197" i="2"/>
  <c r="M197" i="2"/>
  <c r="L197" i="2"/>
  <c r="K197" i="2"/>
  <c r="J197" i="2"/>
  <c r="I197" i="2"/>
  <c r="T196" i="2"/>
  <c r="S196" i="2"/>
  <c r="R196" i="2"/>
  <c r="Q196" i="2"/>
  <c r="P196" i="2"/>
  <c r="O196" i="2"/>
  <c r="N196" i="2"/>
  <c r="M196" i="2"/>
  <c r="L196" i="2"/>
  <c r="K196" i="2"/>
  <c r="J196" i="2"/>
  <c r="I196" i="2"/>
  <c r="T195" i="2"/>
  <c r="S195" i="2"/>
  <c r="R195" i="2"/>
  <c r="Q195" i="2"/>
  <c r="P195" i="2"/>
  <c r="O195" i="2"/>
  <c r="N195" i="2"/>
  <c r="M195" i="2"/>
  <c r="L195" i="2"/>
  <c r="K195" i="2"/>
  <c r="J195" i="2"/>
  <c r="I195" i="2"/>
  <c r="T194" i="2"/>
  <c r="S194" i="2"/>
  <c r="R194" i="2"/>
  <c r="Q194" i="2"/>
  <c r="P194" i="2"/>
  <c r="O194" i="2"/>
  <c r="N194" i="2"/>
  <c r="M194" i="2"/>
  <c r="L194" i="2"/>
  <c r="K194" i="2"/>
  <c r="J194" i="2"/>
  <c r="I194" i="2"/>
  <c r="T193" i="2"/>
  <c r="S193" i="2"/>
  <c r="R193" i="2"/>
  <c r="Q193" i="2"/>
  <c r="P193" i="2"/>
  <c r="O193" i="2"/>
  <c r="N193" i="2"/>
  <c r="M193" i="2"/>
  <c r="L193" i="2"/>
  <c r="K193" i="2"/>
  <c r="J193" i="2"/>
  <c r="I193" i="2"/>
  <c r="T192" i="2"/>
  <c r="S192" i="2"/>
  <c r="R192" i="2"/>
  <c r="Q192" i="2"/>
  <c r="P192" i="2"/>
  <c r="O192" i="2"/>
  <c r="N192" i="2"/>
  <c r="M192" i="2"/>
  <c r="L192" i="2"/>
  <c r="K192" i="2"/>
  <c r="J192" i="2"/>
  <c r="I192" i="2"/>
  <c r="T191" i="2"/>
  <c r="S191" i="2"/>
  <c r="R191" i="2"/>
  <c r="Q191" i="2"/>
  <c r="P191" i="2"/>
  <c r="O191" i="2"/>
  <c r="N191" i="2"/>
  <c r="M191" i="2"/>
  <c r="L191" i="2"/>
  <c r="K191" i="2"/>
  <c r="J191" i="2"/>
  <c r="I191" i="2"/>
  <c r="T190" i="2"/>
  <c r="S190" i="2"/>
  <c r="R190" i="2"/>
  <c r="Q190" i="2"/>
  <c r="P190" i="2"/>
  <c r="O190" i="2"/>
  <c r="N190" i="2"/>
  <c r="M190" i="2"/>
  <c r="L190" i="2"/>
  <c r="K190" i="2"/>
  <c r="J190" i="2"/>
  <c r="I190" i="2"/>
  <c r="T189" i="2"/>
  <c r="S189" i="2"/>
  <c r="R189" i="2"/>
  <c r="Q189" i="2"/>
  <c r="P189" i="2"/>
  <c r="O189" i="2"/>
  <c r="N189" i="2"/>
  <c r="M189" i="2"/>
  <c r="L189" i="2"/>
  <c r="K189" i="2"/>
  <c r="J189" i="2"/>
  <c r="I189" i="2"/>
  <c r="T188" i="2"/>
  <c r="S188" i="2"/>
  <c r="R188" i="2"/>
  <c r="Q188" i="2"/>
  <c r="P188" i="2"/>
  <c r="O188" i="2"/>
  <c r="N188" i="2"/>
  <c r="M188" i="2"/>
  <c r="L188" i="2"/>
  <c r="K188" i="2"/>
  <c r="J188" i="2"/>
  <c r="I188" i="2"/>
  <c r="T187" i="2"/>
  <c r="S187" i="2"/>
  <c r="R187" i="2"/>
  <c r="Q187" i="2"/>
  <c r="P187" i="2"/>
  <c r="O187" i="2"/>
  <c r="N187" i="2"/>
  <c r="M187" i="2"/>
  <c r="L187" i="2"/>
  <c r="K187" i="2"/>
  <c r="J187" i="2"/>
  <c r="I187" i="2"/>
  <c r="T186" i="2"/>
  <c r="S186" i="2"/>
  <c r="R186" i="2"/>
  <c r="Q186" i="2"/>
  <c r="P186" i="2"/>
  <c r="O186" i="2"/>
  <c r="N186" i="2"/>
  <c r="M186" i="2"/>
  <c r="L186" i="2"/>
  <c r="K186" i="2"/>
  <c r="J186" i="2"/>
  <c r="I186" i="2"/>
  <c r="T185" i="2"/>
  <c r="S185" i="2"/>
  <c r="R185" i="2"/>
  <c r="Q185" i="2"/>
  <c r="P185" i="2"/>
  <c r="O185" i="2"/>
  <c r="N185" i="2"/>
  <c r="M185" i="2"/>
  <c r="L185" i="2"/>
  <c r="K185" i="2"/>
  <c r="J185" i="2"/>
  <c r="I185" i="2"/>
  <c r="T184" i="2"/>
  <c r="S184" i="2"/>
  <c r="R184" i="2"/>
  <c r="Q184" i="2"/>
  <c r="P184" i="2"/>
  <c r="O184" i="2"/>
  <c r="N184" i="2"/>
  <c r="M184" i="2"/>
  <c r="L184" i="2"/>
  <c r="K184" i="2"/>
  <c r="J184" i="2"/>
  <c r="I184" i="2"/>
  <c r="T183" i="2"/>
  <c r="S183" i="2"/>
  <c r="R183" i="2"/>
  <c r="Q183" i="2"/>
  <c r="P183" i="2"/>
  <c r="O183" i="2"/>
  <c r="N183" i="2"/>
  <c r="M183" i="2"/>
  <c r="L183" i="2"/>
  <c r="K183" i="2"/>
  <c r="J183" i="2"/>
  <c r="I183" i="2"/>
  <c r="T182" i="2"/>
  <c r="S182" i="2"/>
  <c r="R182" i="2"/>
  <c r="Q182" i="2"/>
  <c r="P182" i="2"/>
  <c r="O182" i="2"/>
  <c r="N182" i="2"/>
  <c r="M182" i="2"/>
  <c r="L182" i="2"/>
  <c r="K182" i="2"/>
  <c r="J182" i="2"/>
  <c r="I182" i="2"/>
  <c r="T181" i="2"/>
  <c r="S181" i="2"/>
  <c r="R181" i="2"/>
  <c r="Q181" i="2"/>
  <c r="P181" i="2"/>
  <c r="O181" i="2"/>
  <c r="N181" i="2"/>
  <c r="M181" i="2"/>
  <c r="L181" i="2"/>
  <c r="K181" i="2"/>
  <c r="J181" i="2"/>
  <c r="I181" i="2"/>
  <c r="T180" i="2"/>
  <c r="S180" i="2"/>
  <c r="R180" i="2"/>
  <c r="Q180" i="2"/>
  <c r="P180" i="2"/>
  <c r="O180" i="2"/>
  <c r="N180" i="2"/>
  <c r="M180" i="2"/>
  <c r="L180" i="2"/>
  <c r="K180" i="2"/>
  <c r="J180" i="2"/>
  <c r="I180" i="2"/>
  <c r="T179" i="2"/>
  <c r="S179" i="2"/>
  <c r="R179" i="2"/>
  <c r="Q179" i="2"/>
  <c r="P179" i="2"/>
  <c r="O179" i="2"/>
  <c r="N179" i="2"/>
  <c r="M179" i="2"/>
  <c r="L179" i="2"/>
  <c r="K179" i="2"/>
  <c r="J179" i="2"/>
  <c r="I179" i="2"/>
  <c r="T178" i="2"/>
  <c r="S178" i="2"/>
  <c r="R178" i="2"/>
  <c r="Q178" i="2"/>
  <c r="P178" i="2"/>
  <c r="O178" i="2"/>
  <c r="N178" i="2"/>
  <c r="M178" i="2"/>
  <c r="L178" i="2"/>
  <c r="K178" i="2"/>
  <c r="J178" i="2"/>
  <c r="I178" i="2"/>
  <c r="T177" i="2"/>
  <c r="S177" i="2"/>
  <c r="R177" i="2"/>
  <c r="Q177" i="2"/>
  <c r="P177" i="2"/>
  <c r="O177" i="2"/>
  <c r="N177" i="2"/>
  <c r="M177" i="2"/>
  <c r="L177" i="2"/>
  <c r="K177" i="2"/>
  <c r="J177" i="2"/>
  <c r="I177" i="2"/>
  <c r="T176" i="2"/>
  <c r="S176" i="2"/>
  <c r="R176" i="2"/>
  <c r="Q176" i="2"/>
  <c r="P176" i="2"/>
  <c r="O176" i="2"/>
  <c r="N176" i="2"/>
  <c r="M176" i="2"/>
  <c r="L176" i="2"/>
  <c r="K176" i="2"/>
  <c r="J176" i="2"/>
  <c r="I176" i="2"/>
  <c r="T175" i="2"/>
  <c r="S175" i="2"/>
  <c r="R175" i="2"/>
  <c r="Q175" i="2"/>
  <c r="P175" i="2"/>
  <c r="O175" i="2"/>
  <c r="N175" i="2"/>
  <c r="M175" i="2"/>
  <c r="L175" i="2"/>
  <c r="K175" i="2"/>
  <c r="J175" i="2"/>
  <c r="I175" i="2"/>
  <c r="T174" i="2"/>
  <c r="S174" i="2"/>
  <c r="R174" i="2"/>
  <c r="Q174" i="2"/>
  <c r="P174" i="2"/>
  <c r="O174" i="2"/>
  <c r="N174" i="2"/>
  <c r="M174" i="2"/>
  <c r="L174" i="2"/>
  <c r="K174" i="2"/>
  <c r="J174" i="2"/>
  <c r="I174" i="2"/>
  <c r="T173" i="2"/>
  <c r="S173" i="2"/>
  <c r="R173" i="2"/>
  <c r="Q173" i="2"/>
  <c r="P173" i="2"/>
  <c r="O173" i="2"/>
  <c r="N173" i="2"/>
  <c r="M173" i="2"/>
  <c r="L173" i="2"/>
  <c r="K173" i="2"/>
  <c r="J173" i="2"/>
  <c r="I173" i="2"/>
  <c r="T172" i="2"/>
  <c r="S172" i="2"/>
  <c r="R172" i="2"/>
  <c r="Q172" i="2"/>
  <c r="P172" i="2"/>
  <c r="O172" i="2"/>
  <c r="N172" i="2"/>
  <c r="M172" i="2"/>
  <c r="L172" i="2"/>
  <c r="K172" i="2"/>
  <c r="J172" i="2"/>
  <c r="I172" i="2"/>
  <c r="T171" i="2"/>
  <c r="S171" i="2"/>
  <c r="R171" i="2"/>
  <c r="Q171" i="2"/>
  <c r="P171" i="2"/>
  <c r="O171" i="2"/>
  <c r="N171" i="2"/>
  <c r="M171" i="2"/>
  <c r="L171" i="2"/>
  <c r="K171" i="2"/>
  <c r="J171" i="2"/>
  <c r="I171" i="2"/>
  <c r="T170" i="2"/>
  <c r="S170" i="2"/>
  <c r="R170" i="2"/>
  <c r="Q170" i="2"/>
  <c r="P170" i="2"/>
  <c r="O170" i="2"/>
  <c r="N170" i="2"/>
  <c r="M170" i="2"/>
  <c r="L170" i="2"/>
  <c r="K170" i="2"/>
  <c r="J170" i="2"/>
  <c r="I170" i="2"/>
  <c r="T169" i="2"/>
  <c r="S169" i="2"/>
  <c r="R169" i="2"/>
  <c r="Q169" i="2"/>
  <c r="P169" i="2"/>
  <c r="O169" i="2"/>
  <c r="N169" i="2"/>
  <c r="M169" i="2"/>
  <c r="L169" i="2"/>
  <c r="K169" i="2"/>
  <c r="J169" i="2"/>
  <c r="I169" i="2"/>
  <c r="T168" i="2"/>
  <c r="S168" i="2"/>
  <c r="R168" i="2"/>
  <c r="Q168" i="2"/>
  <c r="P168" i="2"/>
  <c r="O168" i="2"/>
  <c r="N168" i="2"/>
  <c r="M168" i="2"/>
  <c r="L168" i="2"/>
  <c r="K168" i="2"/>
  <c r="J168" i="2"/>
  <c r="I168" i="2"/>
  <c r="T167" i="2"/>
  <c r="S167" i="2"/>
  <c r="R167" i="2"/>
  <c r="Q167" i="2"/>
  <c r="P167" i="2"/>
  <c r="O167" i="2"/>
  <c r="N167" i="2"/>
  <c r="M167" i="2"/>
  <c r="L167" i="2"/>
  <c r="K167" i="2"/>
  <c r="J167" i="2"/>
  <c r="I167" i="2"/>
  <c r="T166" i="2"/>
  <c r="S166" i="2"/>
  <c r="R166" i="2"/>
  <c r="Q166" i="2"/>
  <c r="P166" i="2"/>
  <c r="O166" i="2"/>
  <c r="N166" i="2"/>
  <c r="M166" i="2"/>
  <c r="L166" i="2"/>
  <c r="K166" i="2"/>
  <c r="J166" i="2"/>
  <c r="I166" i="2"/>
  <c r="T165" i="2"/>
  <c r="S165" i="2"/>
  <c r="R165" i="2"/>
  <c r="Q165" i="2"/>
  <c r="P165" i="2"/>
  <c r="O165" i="2"/>
  <c r="N165" i="2"/>
  <c r="M165" i="2"/>
  <c r="L165" i="2"/>
  <c r="K165" i="2"/>
  <c r="J165" i="2"/>
  <c r="I165" i="2"/>
  <c r="T164" i="2"/>
  <c r="S164" i="2"/>
  <c r="R164" i="2"/>
  <c r="Q164" i="2"/>
  <c r="P164" i="2"/>
  <c r="O164" i="2"/>
  <c r="N164" i="2"/>
  <c r="M164" i="2"/>
  <c r="L164" i="2"/>
  <c r="K164" i="2"/>
  <c r="J164" i="2"/>
  <c r="I164" i="2"/>
  <c r="T163" i="2"/>
  <c r="S163" i="2"/>
  <c r="R163" i="2"/>
  <c r="Q163" i="2"/>
  <c r="P163" i="2"/>
  <c r="O163" i="2"/>
  <c r="N163" i="2"/>
  <c r="M163" i="2"/>
  <c r="L163" i="2"/>
  <c r="K163" i="2"/>
  <c r="J163" i="2"/>
  <c r="I163" i="2"/>
  <c r="T162" i="2"/>
  <c r="S162" i="2"/>
  <c r="R162" i="2"/>
  <c r="Q162" i="2"/>
  <c r="P162" i="2"/>
  <c r="O162" i="2"/>
  <c r="N162" i="2"/>
  <c r="M162" i="2"/>
  <c r="L162" i="2"/>
  <c r="K162" i="2"/>
  <c r="J162" i="2"/>
  <c r="I162" i="2"/>
  <c r="T161" i="2"/>
  <c r="S161" i="2"/>
  <c r="R161" i="2"/>
  <c r="Q161" i="2"/>
  <c r="P161" i="2"/>
  <c r="O161" i="2"/>
  <c r="N161" i="2"/>
  <c r="M161" i="2"/>
  <c r="L161" i="2"/>
  <c r="K161" i="2"/>
  <c r="J161" i="2"/>
  <c r="I161" i="2"/>
  <c r="T160" i="2"/>
  <c r="S160" i="2"/>
  <c r="R160" i="2"/>
  <c r="Q160" i="2"/>
  <c r="P160" i="2"/>
  <c r="O160" i="2"/>
  <c r="N160" i="2"/>
  <c r="M160" i="2"/>
  <c r="L160" i="2"/>
  <c r="K160" i="2"/>
  <c r="J160" i="2"/>
  <c r="I160" i="2"/>
  <c r="T159" i="2"/>
  <c r="S159" i="2"/>
  <c r="R159" i="2"/>
  <c r="Q159" i="2"/>
  <c r="P159" i="2"/>
  <c r="O159" i="2"/>
  <c r="N159" i="2"/>
  <c r="M159" i="2"/>
  <c r="L159" i="2"/>
  <c r="K159" i="2"/>
  <c r="J159" i="2"/>
  <c r="I159" i="2"/>
  <c r="T158" i="2"/>
  <c r="S158" i="2"/>
  <c r="R158" i="2"/>
  <c r="Q158" i="2"/>
  <c r="P158" i="2"/>
  <c r="O158" i="2"/>
  <c r="N158" i="2"/>
  <c r="M158" i="2"/>
  <c r="L158" i="2"/>
  <c r="K158" i="2"/>
  <c r="J158" i="2"/>
  <c r="I158" i="2"/>
  <c r="T157" i="2"/>
  <c r="S157" i="2"/>
  <c r="R157" i="2"/>
  <c r="Q157" i="2"/>
  <c r="P157" i="2"/>
  <c r="O157" i="2"/>
  <c r="N157" i="2"/>
  <c r="M157" i="2"/>
  <c r="L157" i="2"/>
  <c r="K157" i="2"/>
  <c r="J157" i="2"/>
  <c r="I157" i="2"/>
  <c r="T156" i="2"/>
  <c r="S156" i="2"/>
  <c r="R156" i="2"/>
  <c r="Q156" i="2"/>
  <c r="P156" i="2"/>
  <c r="O156" i="2"/>
  <c r="N156" i="2"/>
  <c r="M156" i="2"/>
  <c r="L156" i="2"/>
  <c r="K156" i="2"/>
  <c r="J156" i="2"/>
  <c r="I156" i="2"/>
  <c r="T155" i="2"/>
  <c r="S155" i="2"/>
  <c r="R155" i="2"/>
  <c r="Q155" i="2"/>
  <c r="P155" i="2"/>
  <c r="O155" i="2"/>
  <c r="N155" i="2"/>
  <c r="M155" i="2"/>
  <c r="L155" i="2"/>
  <c r="K155" i="2"/>
  <c r="J155" i="2"/>
  <c r="I155" i="2"/>
  <c r="T154" i="2"/>
  <c r="S154" i="2"/>
  <c r="R154" i="2"/>
  <c r="Q154" i="2"/>
  <c r="P154" i="2"/>
  <c r="O154" i="2"/>
  <c r="N154" i="2"/>
  <c r="M154" i="2"/>
  <c r="L154" i="2"/>
  <c r="K154" i="2"/>
  <c r="J154" i="2"/>
  <c r="I154" i="2"/>
  <c r="T153" i="2"/>
  <c r="S153" i="2"/>
  <c r="R153" i="2"/>
  <c r="Q153" i="2"/>
  <c r="P153" i="2"/>
  <c r="O153" i="2"/>
  <c r="N153" i="2"/>
  <c r="M153" i="2"/>
  <c r="L153" i="2"/>
  <c r="K153" i="2"/>
  <c r="J153" i="2"/>
  <c r="I153" i="2"/>
  <c r="T152" i="2"/>
  <c r="S152" i="2"/>
  <c r="R152" i="2"/>
  <c r="Q152" i="2"/>
  <c r="P152" i="2"/>
  <c r="O152" i="2"/>
  <c r="N152" i="2"/>
  <c r="M152" i="2"/>
  <c r="L152" i="2"/>
  <c r="K152" i="2"/>
  <c r="J152" i="2"/>
  <c r="I152" i="2"/>
  <c r="T151" i="2"/>
  <c r="S151" i="2"/>
  <c r="R151" i="2"/>
  <c r="Q151" i="2"/>
  <c r="P151" i="2"/>
  <c r="O151" i="2"/>
  <c r="N151" i="2"/>
  <c r="M151" i="2"/>
  <c r="L151" i="2"/>
  <c r="K151" i="2"/>
  <c r="J151" i="2"/>
  <c r="I151" i="2"/>
  <c r="T150" i="2"/>
  <c r="S150" i="2"/>
  <c r="R150" i="2"/>
  <c r="Q150" i="2"/>
  <c r="P150" i="2"/>
  <c r="O150" i="2"/>
  <c r="N150" i="2"/>
  <c r="M150" i="2"/>
  <c r="L150" i="2"/>
  <c r="K150" i="2"/>
  <c r="J150" i="2"/>
  <c r="I150" i="2"/>
  <c r="T149" i="2"/>
  <c r="S149" i="2"/>
  <c r="R149" i="2"/>
  <c r="Q149" i="2"/>
  <c r="P149" i="2"/>
  <c r="O149" i="2"/>
  <c r="N149" i="2"/>
  <c r="M149" i="2"/>
  <c r="L149" i="2"/>
  <c r="K149" i="2"/>
  <c r="J149" i="2"/>
  <c r="I149" i="2"/>
  <c r="T148" i="2"/>
  <c r="S148" i="2"/>
  <c r="R148" i="2"/>
  <c r="Q148" i="2"/>
  <c r="P148" i="2"/>
  <c r="O148" i="2"/>
  <c r="N148" i="2"/>
  <c r="M148" i="2"/>
  <c r="L148" i="2"/>
  <c r="K148" i="2"/>
  <c r="J148" i="2"/>
  <c r="I148" i="2"/>
  <c r="T147" i="2"/>
  <c r="S147" i="2"/>
  <c r="R147" i="2"/>
  <c r="Q147" i="2"/>
  <c r="P147" i="2"/>
  <c r="O147" i="2"/>
  <c r="N147" i="2"/>
  <c r="M147" i="2"/>
  <c r="L147" i="2"/>
  <c r="K147" i="2"/>
  <c r="J147" i="2"/>
  <c r="I147" i="2"/>
  <c r="T146" i="2"/>
  <c r="S146" i="2"/>
  <c r="R146" i="2"/>
  <c r="Q146" i="2"/>
  <c r="P146" i="2"/>
  <c r="O146" i="2"/>
  <c r="N146" i="2"/>
  <c r="M146" i="2"/>
  <c r="L146" i="2"/>
  <c r="K146" i="2"/>
  <c r="J146" i="2"/>
  <c r="I146" i="2"/>
  <c r="T145" i="2"/>
  <c r="S145" i="2"/>
  <c r="R145" i="2"/>
  <c r="Q145" i="2"/>
  <c r="P145" i="2"/>
  <c r="O145" i="2"/>
  <c r="N145" i="2"/>
  <c r="M145" i="2"/>
  <c r="L145" i="2"/>
  <c r="K145" i="2"/>
  <c r="J145" i="2"/>
  <c r="I145" i="2"/>
  <c r="T144" i="2"/>
  <c r="S144" i="2"/>
  <c r="R144" i="2"/>
  <c r="Q144" i="2"/>
  <c r="P144" i="2"/>
  <c r="O144" i="2"/>
  <c r="N144" i="2"/>
  <c r="M144" i="2"/>
  <c r="L144" i="2"/>
  <c r="K144" i="2"/>
  <c r="J144" i="2"/>
  <c r="I144" i="2"/>
  <c r="T143" i="2"/>
  <c r="S143" i="2"/>
  <c r="R143" i="2"/>
  <c r="Q143" i="2"/>
  <c r="P143" i="2"/>
  <c r="O143" i="2"/>
  <c r="N143" i="2"/>
  <c r="M143" i="2"/>
  <c r="L143" i="2"/>
  <c r="K143" i="2"/>
  <c r="J143" i="2"/>
  <c r="I143" i="2"/>
  <c r="T142" i="2"/>
  <c r="S142" i="2"/>
  <c r="R142" i="2"/>
  <c r="Q142" i="2"/>
  <c r="P142" i="2"/>
  <c r="O142" i="2"/>
  <c r="N142" i="2"/>
  <c r="M142" i="2"/>
  <c r="L142" i="2"/>
  <c r="K142" i="2"/>
  <c r="J142" i="2"/>
  <c r="I142" i="2"/>
  <c r="T141" i="2"/>
  <c r="S141" i="2"/>
  <c r="R141" i="2"/>
  <c r="Q141" i="2"/>
  <c r="P141" i="2"/>
  <c r="O141" i="2"/>
  <c r="N141" i="2"/>
  <c r="M141" i="2"/>
  <c r="L141" i="2"/>
  <c r="K141" i="2"/>
  <c r="J141" i="2"/>
  <c r="I141" i="2"/>
  <c r="T140" i="2"/>
  <c r="S140" i="2"/>
  <c r="R140" i="2"/>
  <c r="Q140" i="2"/>
  <c r="P140" i="2"/>
  <c r="O140" i="2"/>
  <c r="N140" i="2"/>
  <c r="M140" i="2"/>
  <c r="L140" i="2"/>
  <c r="K140" i="2"/>
  <c r="J140" i="2"/>
  <c r="I140" i="2"/>
  <c r="T139" i="2"/>
  <c r="S139" i="2"/>
  <c r="R139" i="2"/>
  <c r="Q139" i="2"/>
  <c r="P139" i="2"/>
  <c r="O139" i="2"/>
  <c r="N139" i="2"/>
  <c r="M139" i="2"/>
  <c r="L139" i="2"/>
  <c r="K139" i="2"/>
  <c r="J139" i="2"/>
  <c r="I139" i="2"/>
  <c r="T138" i="2"/>
  <c r="S138" i="2"/>
  <c r="R138" i="2"/>
  <c r="Q138" i="2"/>
  <c r="P138" i="2"/>
  <c r="O138" i="2"/>
  <c r="N138" i="2"/>
  <c r="M138" i="2"/>
  <c r="L138" i="2"/>
  <c r="K138" i="2"/>
  <c r="J138" i="2"/>
  <c r="I138" i="2"/>
  <c r="T137" i="2"/>
  <c r="S137" i="2"/>
  <c r="R137" i="2"/>
  <c r="Q137" i="2"/>
  <c r="P137" i="2"/>
  <c r="O137" i="2"/>
  <c r="N137" i="2"/>
  <c r="M137" i="2"/>
  <c r="L137" i="2"/>
  <c r="K137" i="2"/>
  <c r="J137" i="2"/>
  <c r="I137" i="2"/>
  <c r="T136" i="2"/>
  <c r="S136" i="2"/>
  <c r="R136" i="2"/>
  <c r="Q136" i="2"/>
  <c r="P136" i="2"/>
  <c r="O136" i="2"/>
  <c r="N136" i="2"/>
  <c r="M136" i="2"/>
  <c r="L136" i="2"/>
  <c r="K136" i="2"/>
  <c r="J136" i="2"/>
  <c r="I136" i="2"/>
  <c r="T135" i="2"/>
  <c r="S135" i="2"/>
  <c r="R135" i="2"/>
  <c r="Q135" i="2"/>
  <c r="P135" i="2"/>
  <c r="O135" i="2"/>
  <c r="N135" i="2"/>
  <c r="M135" i="2"/>
  <c r="L135" i="2"/>
  <c r="K135" i="2"/>
  <c r="J135" i="2"/>
  <c r="I135" i="2"/>
  <c r="T134" i="2"/>
  <c r="S134" i="2"/>
  <c r="R134" i="2"/>
  <c r="Q134" i="2"/>
  <c r="P134" i="2"/>
  <c r="O134" i="2"/>
  <c r="N134" i="2"/>
  <c r="M134" i="2"/>
  <c r="L134" i="2"/>
  <c r="K134" i="2"/>
  <c r="J134" i="2"/>
  <c r="I134" i="2"/>
  <c r="T133" i="2"/>
  <c r="S133" i="2"/>
  <c r="R133" i="2"/>
  <c r="Q133" i="2"/>
  <c r="P133" i="2"/>
  <c r="O133" i="2"/>
  <c r="N133" i="2"/>
  <c r="M133" i="2"/>
  <c r="L133" i="2"/>
  <c r="K133" i="2"/>
  <c r="J133" i="2"/>
  <c r="I133" i="2"/>
  <c r="T132" i="2"/>
  <c r="S132" i="2"/>
  <c r="R132" i="2"/>
  <c r="Q132" i="2"/>
  <c r="P132" i="2"/>
  <c r="O132" i="2"/>
  <c r="N132" i="2"/>
  <c r="M132" i="2"/>
  <c r="L132" i="2"/>
  <c r="K132" i="2"/>
  <c r="J132" i="2"/>
  <c r="I132" i="2"/>
  <c r="T131" i="2"/>
  <c r="S131" i="2"/>
  <c r="R131" i="2"/>
  <c r="Q131" i="2"/>
  <c r="P131" i="2"/>
  <c r="O131" i="2"/>
  <c r="N131" i="2"/>
  <c r="M131" i="2"/>
  <c r="L131" i="2"/>
  <c r="K131" i="2"/>
  <c r="J131" i="2"/>
  <c r="I131" i="2"/>
  <c r="T130" i="2"/>
  <c r="S130" i="2"/>
  <c r="R130" i="2"/>
  <c r="Q130" i="2"/>
  <c r="P130" i="2"/>
  <c r="O130" i="2"/>
  <c r="N130" i="2"/>
  <c r="M130" i="2"/>
  <c r="L130" i="2"/>
  <c r="K130" i="2"/>
  <c r="J130" i="2"/>
  <c r="I130" i="2"/>
  <c r="T129" i="2"/>
  <c r="S129" i="2"/>
  <c r="R129" i="2"/>
  <c r="Q129" i="2"/>
  <c r="P129" i="2"/>
  <c r="O129" i="2"/>
  <c r="N129" i="2"/>
  <c r="M129" i="2"/>
  <c r="L129" i="2"/>
  <c r="K129" i="2"/>
  <c r="J129" i="2"/>
  <c r="I129" i="2"/>
  <c r="T128" i="2"/>
  <c r="S128" i="2"/>
  <c r="R128" i="2"/>
  <c r="Q128" i="2"/>
  <c r="P128" i="2"/>
  <c r="O128" i="2"/>
  <c r="N128" i="2"/>
  <c r="M128" i="2"/>
  <c r="L128" i="2"/>
  <c r="K128" i="2"/>
  <c r="J128" i="2"/>
  <c r="I128" i="2"/>
  <c r="T127" i="2"/>
  <c r="S127" i="2"/>
  <c r="R127" i="2"/>
  <c r="Q127" i="2"/>
  <c r="P127" i="2"/>
  <c r="O127" i="2"/>
  <c r="N127" i="2"/>
  <c r="M127" i="2"/>
  <c r="L127" i="2"/>
  <c r="K127" i="2"/>
  <c r="J127" i="2"/>
  <c r="I127" i="2"/>
  <c r="T126" i="2"/>
  <c r="S126" i="2"/>
  <c r="R126" i="2"/>
  <c r="Q126" i="2"/>
  <c r="P126" i="2"/>
  <c r="O126" i="2"/>
  <c r="N126" i="2"/>
  <c r="M126" i="2"/>
  <c r="L126" i="2"/>
  <c r="K126" i="2"/>
  <c r="J126" i="2"/>
  <c r="I126" i="2"/>
  <c r="T125" i="2"/>
  <c r="S125" i="2"/>
  <c r="R125" i="2"/>
  <c r="Q125" i="2"/>
  <c r="P125" i="2"/>
  <c r="O125" i="2"/>
  <c r="N125" i="2"/>
  <c r="M125" i="2"/>
  <c r="L125" i="2"/>
  <c r="K125" i="2"/>
  <c r="J125" i="2"/>
  <c r="I125" i="2"/>
  <c r="T124" i="2"/>
  <c r="S124" i="2"/>
  <c r="R124" i="2"/>
  <c r="Q124" i="2"/>
  <c r="P124" i="2"/>
  <c r="O124" i="2"/>
  <c r="N124" i="2"/>
  <c r="M124" i="2"/>
  <c r="L124" i="2"/>
  <c r="K124" i="2"/>
  <c r="J124" i="2"/>
  <c r="I124" i="2"/>
  <c r="T123" i="2"/>
  <c r="S123" i="2"/>
  <c r="R123" i="2"/>
  <c r="Q123" i="2"/>
  <c r="P123" i="2"/>
  <c r="O123" i="2"/>
  <c r="N123" i="2"/>
  <c r="M123" i="2"/>
  <c r="L123" i="2"/>
  <c r="K123" i="2"/>
  <c r="J123" i="2"/>
  <c r="I123" i="2"/>
  <c r="T122" i="2"/>
  <c r="S122" i="2"/>
  <c r="R122" i="2"/>
  <c r="Q122" i="2"/>
  <c r="P122" i="2"/>
  <c r="O122" i="2"/>
  <c r="N122" i="2"/>
  <c r="M122" i="2"/>
  <c r="L122" i="2"/>
  <c r="K122" i="2"/>
  <c r="J122" i="2"/>
  <c r="I122" i="2"/>
  <c r="T121" i="2"/>
  <c r="S121" i="2"/>
  <c r="R121" i="2"/>
  <c r="Q121" i="2"/>
  <c r="P121" i="2"/>
  <c r="O121" i="2"/>
  <c r="N121" i="2"/>
  <c r="M121" i="2"/>
  <c r="L121" i="2"/>
  <c r="K121" i="2"/>
  <c r="J121" i="2"/>
  <c r="I121" i="2"/>
  <c r="T120" i="2"/>
  <c r="S120" i="2"/>
  <c r="R120" i="2"/>
  <c r="Q120" i="2"/>
  <c r="P120" i="2"/>
  <c r="O120" i="2"/>
  <c r="N120" i="2"/>
  <c r="M120" i="2"/>
  <c r="L120" i="2"/>
  <c r="K120" i="2"/>
  <c r="J120" i="2"/>
  <c r="I120" i="2"/>
  <c r="T119" i="2"/>
  <c r="S119" i="2"/>
  <c r="R119" i="2"/>
  <c r="Q119" i="2"/>
  <c r="P119" i="2"/>
  <c r="O119" i="2"/>
  <c r="N119" i="2"/>
  <c r="M119" i="2"/>
  <c r="L119" i="2"/>
  <c r="K119" i="2"/>
  <c r="J119" i="2"/>
  <c r="I119" i="2"/>
  <c r="T118" i="2"/>
  <c r="S118" i="2"/>
  <c r="R118" i="2"/>
  <c r="Q118" i="2"/>
  <c r="P118" i="2"/>
  <c r="O118" i="2"/>
  <c r="N118" i="2"/>
  <c r="M118" i="2"/>
  <c r="L118" i="2"/>
  <c r="K118" i="2"/>
  <c r="J118" i="2"/>
  <c r="I118" i="2"/>
  <c r="T117" i="2"/>
  <c r="S117" i="2"/>
  <c r="R117" i="2"/>
  <c r="Q117" i="2"/>
  <c r="P117" i="2"/>
  <c r="O117" i="2"/>
  <c r="N117" i="2"/>
  <c r="M117" i="2"/>
  <c r="L117" i="2"/>
  <c r="K117" i="2"/>
  <c r="J117" i="2"/>
  <c r="I117" i="2"/>
  <c r="T116" i="2"/>
  <c r="S116" i="2"/>
  <c r="R116" i="2"/>
  <c r="Q116" i="2"/>
  <c r="P116" i="2"/>
  <c r="O116" i="2"/>
  <c r="N116" i="2"/>
  <c r="M116" i="2"/>
  <c r="L116" i="2"/>
  <c r="K116" i="2"/>
  <c r="J116" i="2"/>
  <c r="I116" i="2"/>
  <c r="T115" i="2"/>
  <c r="S115" i="2"/>
  <c r="R115" i="2"/>
  <c r="Q115" i="2"/>
  <c r="P115" i="2"/>
  <c r="O115" i="2"/>
  <c r="N115" i="2"/>
  <c r="M115" i="2"/>
  <c r="L115" i="2"/>
  <c r="K115" i="2"/>
  <c r="J115" i="2"/>
  <c r="I115" i="2"/>
  <c r="T114" i="2"/>
  <c r="S114" i="2"/>
  <c r="R114" i="2"/>
  <c r="Q114" i="2"/>
  <c r="P114" i="2"/>
  <c r="O114" i="2"/>
  <c r="N114" i="2"/>
  <c r="M114" i="2"/>
  <c r="L114" i="2"/>
  <c r="K114" i="2"/>
  <c r="J114" i="2"/>
  <c r="I114" i="2"/>
  <c r="T113" i="2"/>
  <c r="S113" i="2"/>
  <c r="R113" i="2"/>
  <c r="Q113" i="2"/>
  <c r="P113" i="2"/>
  <c r="O113" i="2"/>
  <c r="N113" i="2"/>
  <c r="M113" i="2"/>
  <c r="L113" i="2"/>
  <c r="K113" i="2"/>
  <c r="J113" i="2"/>
  <c r="I113" i="2"/>
  <c r="T112" i="2"/>
  <c r="S112" i="2"/>
  <c r="R112" i="2"/>
  <c r="Q112" i="2"/>
  <c r="P112" i="2"/>
  <c r="O112" i="2"/>
  <c r="N112" i="2"/>
  <c r="M112" i="2"/>
  <c r="L112" i="2"/>
  <c r="K112" i="2"/>
  <c r="J112" i="2"/>
  <c r="I112" i="2"/>
  <c r="T111" i="2"/>
  <c r="S111" i="2"/>
  <c r="R111" i="2"/>
  <c r="Q111" i="2"/>
  <c r="P111" i="2"/>
  <c r="O111" i="2"/>
  <c r="N111" i="2"/>
  <c r="M111" i="2"/>
  <c r="L111" i="2"/>
  <c r="K111" i="2"/>
  <c r="J111" i="2"/>
  <c r="I111" i="2"/>
  <c r="T110" i="2"/>
  <c r="S110" i="2"/>
  <c r="R110" i="2"/>
  <c r="Q110" i="2"/>
  <c r="P110" i="2"/>
  <c r="O110" i="2"/>
  <c r="N110" i="2"/>
  <c r="M110" i="2"/>
  <c r="L110" i="2"/>
  <c r="K110" i="2"/>
  <c r="J110" i="2"/>
  <c r="I110" i="2"/>
  <c r="T109" i="2"/>
  <c r="S109" i="2"/>
  <c r="R109" i="2"/>
  <c r="Q109" i="2"/>
  <c r="P109" i="2"/>
  <c r="O109" i="2"/>
  <c r="N109" i="2"/>
  <c r="M109" i="2"/>
  <c r="L109" i="2"/>
  <c r="K109" i="2"/>
  <c r="J109" i="2"/>
  <c r="I109" i="2"/>
  <c r="T108" i="2"/>
  <c r="S108" i="2"/>
  <c r="R108" i="2"/>
  <c r="Q108" i="2"/>
  <c r="P108" i="2"/>
  <c r="O108" i="2"/>
  <c r="N108" i="2"/>
  <c r="M108" i="2"/>
  <c r="L108" i="2"/>
  <c r="K108" i="2"/>
  <c r="J108" i="2"/>
  <c r="I108" i="2"/>
  <c r="T107" i="2"/>
  <c r="S107" i="2"/>
  <c r="R107" i="2"/>
  <c r="Q107" i="2"/>
  <c r="P107" i="2"/>
  <c r="O107" i="2"/>
  <c r="N107" i="2"/>
  <c r="M107" i="2"/>
  <c r="L107" i="2"/>
  <c r="K107" i="2"/>
  <c r="J107" i="2"/>
  <c r="I107" i="2"/>
  <c r="T106" i="2"/>
  <c r="S106" i="2"/>
  <c r="R106" i="2"/>
  <c r="Q106" i="2"/>
  <c r="P106" i="2"/>
  <c r="O106" i="2"/>
  <c r="N106" i="2"/>
  <c r="M106" i="2"/>
  <c r="L106" i="2"/>
  <c r="K106" i="2"/>
  <c r="J106" i="2"/>
  <c r="I106" i="2"/>
  <c r="T105" i="2"/>
  <c r="S105" i="2"/>
  <c r="R105" i="2"/>
  <c r="Q105" i="2"/>
  <c r="P105" i="2"/>
  <c r="O105" i="2"/>
  <c r="N105" i="2"/>
  <c r="M105" i="2"/>
  <c r="L105" i="2"/>
  <c r="K105" i="2"/>
  <c r="J105" i="2"/>
  <c r="I105" i="2"/>
  <c r="T104" i="2"/>
  <c r="S104" i="2"/>
  <c r="R104" i="2"/>
  <c r="Q104" i="2"/>
  <c r="P104" i="2"/>
  <c r="O104" i="2"/>
  <c r="N104" i="2"/>
  <c r="M104" i="2"/>
  <c r="L104" i="2"/>
  <c r="K104" i="2"/>
  <c r="J104" i="2"/>
  <c r="I104" i="2"/>
  <c r="T103" i="2"/>
  <c r="S103" i="2"/>
  <c r="R103" i="2"/>
  <c r="Q103" i="2"/>
  <c r="P103" i="2"/>
  <c r="O103" i="2"/>
  <c r="N103" i="2"/>
  <c r="M103" i="2"/>
  <c r="L103" i="2"/>
  <c r="K103" i="2"/>
  <c r="J103" i="2"/>
  <c r="I103" i="2"/>
  <c r="T102" i="2"/>
  <c r="S102" i="2"/>
  <c r="R102" i="2"/>
  <c r="Q102" i="2"/>
  <c r="P102" i="2"/>
  <c r="O102" i="2"/>
  <c r="N102" i="2"/>
  <c r="M102" i="2"/>
  <c r="L102" i="2"/>
  <c r="K102" i="2"/>
  <c r="J102" i="2"/>
  <c r="I102" i="2"/>
  <c r="T101" i="2"/>
  <c r="S101" i="2"/>
  <c r="R101" i="2"/>
  <c r="Q101" i="2"/>
  <c r="P101" i="2"/>
  <c r="O101" i="2"/>
  <c r="N101" i="2"/>
  <c r="M101" i="2"/>
  <c r="L101" i="2"/>
  <c r="K101" i="2"/>
  <c r="J101" i="2"/>
  <c r="I101" i="2"/>
  <c r="T100" i="2"/>
  <c r="S100" i="2"/>
  <c r="R100" i="2"/>
  <c r="Q100" i="2"/>
  <c r="P100" i="2"/>
  <c r="O100" i="2"/>
  <c r="N100" i="2"/>
  <c r="M100" i="2"/>
  <c r="L100" i="2"/>
  <c r="K100" i="2"/>
  <c r="J100" i="2"/>
  <c r="I100" i="2"/>
  <c r="T99" i="2"/>
  <c r="S99" i="2"/>
  <c r="R99" i="2"/>
  <c r="Q99" i="2"/>
  <c r="P99" i="2"/>
  <c r="O99" i="2"/>
  <c r="N99" i="2"/>
  <c r="M99" i="2"/>
  <c r="L99" i="2"/>
  <c r="K99" i="2"/>
  <c r="J99" i="2"/>
  <c r="I99" i="2"/>
  <c r="T98" i="2"/>
  <c r="S98" i="2"/>
  <c r="R98" i="2"/>
  <c r="Q98" i="2"/>
  <c r="P98" i="2"/>
  <c r="O98" i="2"/>
  <c r="N98" i="2"/>
  <c r="M98" i="2"/>
  <c r="L98" i="2"/>
  <c r="K98" i="2"/>
  <c r="J98" i="2"/>
  <c r="I98" i="2"/>
  <c r="T97" i="2"/>
  <c r="S97" i="2"/>
  <c r="R97" i="2"/>
  <c r="Q97" i="2"/>
  <c r="P97" i="2"/>
  <c r="O97" i="2"/>
  <c r="N97" i="2"/>
  <c r="M97" i="2"/>
  <c r="L97" i="2"/>
  <c r="K97" i="2"/>
  <c r="J97" i="2"/>
  <c r="I97" i="2"/>
  <c r="T96" i="2"/>
  <c r="S96" i="2"/>
  <c r="R96" i="2"/>
  <c r="Q96" i="2"/>
  <c r="P96" i="2"/>
  <c r="O96" i="2"/>
  <c r="N96" i="2"/>
  <c r="M96" i="2"/>
  <c r="L96" i="2"/>
  <c r="K96" i="2"/>
  <c r="J96" i="2"/>
  <c r="I96" i="2"/>
  <c r="T95" i="2"/>
  <c r="S95" i="2"/>
  <c r="R95" i="2"/>
  <c r="Q95" i="2"/>
  <c r="P95" i="2"/>
  <c r="O95" i="2"/>
  <c r="N95" i="2"/>
  <c r="M95" i="2"/>
  <c r="L95" i="2"/>
  <c r="K95" i="2"/>
  <c r="J95" i="2"/>
  <c r="I95" i="2"/>
  <c r="T94" i="2"/>
  <c r="S94" i="2"/>
  <c r="R94" i="2"/>
  <c r="Q94" i="2"/>
  <c r="P94" i="2"/>
  <c r="O94" i="2"/>
  <c r="N94" i="2"/>
  <c r="M94" i="2"/>
  <c r="L94" i="2"/>
  <c r="K94" i="2"/>
  <c r="J94" i="2"/>
  <c r="I94" i="2"/>
  <c r="T93" i="2"/>
  <c r="S93" i="2"/>
  <c r="R93" i="2"/>
  <c r="Q93" i="2"/>
  <c r="P93" i="2"/>
  <c r="O93" i="2"/>
  <c r="N93" i="2"/>
  <c r="M93" i="2"/>
  <c r="L93" i="2"/>
  <c r="K93" i="2"/>
  <c r="J93" i="2"/>
  <c r="I93" i="2"/>
  <c r="T92" i="2"/>
  <c r="S92" i="2"/>
  <c r="R92" i="2"/>
  <c r="Q92" i="2"/>
  <c r="P92" i="2"/>
  <c r="O92" i="2"/>
  <c r="N92" i="2"/>
  <c r="M92" i="2"/>
  <c r="L92" i="2"/>
  <c r="K92" i="2"/>
  <c r="J92" i="2"/>
  <c r="I92" i="2"/>
  <c r="T91" i="2"/>
  <c r="S91" i="2"/>
  <c r="R91" i="2"/>
  <c r="Q91" i="2"/>
  <c r="P91" i="2"/>
  <c r="O91" i="2"/>
  <c r="N91" i="2"/>
  <c r="M91" i="2"/>
  <c r="L91" i="2"/>
  <c r="K91" i="2"/>
  <c r="J91" i="2"/>
  <c r="I91" i="2"/>
  <c r="T90" i="2"/>
  <c r="S90" i="2"/>
  <c r="R90" i="2"/>
  <c r="Q90" i="2"/>
  <c r="P90" i="2"/>
  <c r="O90" i="2"/>
  <c r="N90" i="2"/>
  <c r="M90" i="2"/>
  <c r="L90" i="2"/>
  <c r="K90" i="2"/>
  <c r="J90" i="2"/>
  <c r="I90" i="2"/>
  <c r="T89" i="2"/>
  <c r="S89" i="2"/>
  <c r="R89" i="2"/>
  <c r="Q89" i="2"/>
  <c r="P89" i="2"/>
  <c r="O89" i="2"/>
  <c r="N89" i="2"/>
  <c r="M89" i="2"/>
  <c r="L89" i="2"/>
  <c r="K89" i="2"/>
  <c r="J89" i="2"/>
  <c r="I89" i="2"/>
  <c r="T88" i="2"/>
  <c r="S88" i="2"/>
  <c r="R88" i="2"/>
  <c r="Q88" i="2"/>
  <c r="P88" i="2"/>
  <c r="O88" i="2"/>
  <c r="N88" i="2"/>
  <c r="M88" i="2"/>
  <c r="L88" i="2"/>
  <c r="K88" i="2"/>
  <c r="J88" i="2"/>
  <c r="I88" i="2"/>
  <c r="T87" i="2"/>
  <c r="S87" i="2"/>
  <c r="R87" i="2"/>
  <c r="Q87" i="2"/>
  <c r="P87" i="2"/>
  <c r="O87" i="2"/>
  <c r="N87" i="2"/>
  <c r="M87" i="2"/>
  <c r="L87" i="2"/>
  <c r="K87" i="2"/>
  <c r="J87" i="2"/>
  <c r="I87" i="2"/>
  <c r="T86" i="2"/>
  <c r="S86" i="2"/>
  <c r="R86" i="2"/>
  <c r="Q86" i="2"/>
  <c r="P86" i="2"/>
  <c r="O86" i="2"/>
  <c r="N86" i="2"/>
  <c r="M86" i="2"/>
  <c r="L86" i="2"/>
  <c r="K86" i="2"/>
  <c r="J86" i="2"/>
  <c r="I86" i="2"/>
  <c r="T85" i="2"/>
  <c r="S85" i="2"/>
  <c r="R85" i="2"/>
  <c r="Q85" i="2"/>
  <c r="P85" i="2"/>
  <c r="O85" i="2"/>
  <c r="N85" i="2"/>
  <c r="M85" i="2"/>
  <c r="L85" i="2"/>
  <c r="K85" i="2"/>
  <c r="J85" i="2"/>
  <c r="I85" i="2"/>
  <c r="T84" i="2"/>
  <c r="S84" i="2"/>
  <c r="R84" i="2"/>
  <c r="Q84" i="2"/>
  <c r="P84" i="2"/>
  <c r="O84" i="2"/>
  <c r="N84" i="2"/>
  <c r="M84" i="2"/>
  <c r="L84" i="2"/>
  <c r="K84" i="2"/>
  <c r="J84" i="2"/>
  <c r="I84" i="2"/>
  <c r="T83" i="2"/>
  <c r="S83" i="2"/>
  <c r="R83" i="2"/>
  <c r="Q83" i="2"/>
  <c r="P83" i="2"/>
  <c r="O83" i="2"/>
  <c r="N83" i="2"/>
  <c r="M83" i="2"/>
  <c r="L83" i="2"/>
  <c r="K83" i="2"/>
  <c r="J83" i="2"/>
  <c r="I83" i="2"/>
  <c r="T82" i="2"/>
  <c r="S82" i="2"/>
  <c r="R82" i="2"/>
  <c r="Q82" i="2"/>
  <c r="P82" i="2"/>
  <c r="O82" i="2"/>
  <c r="N82" i="2"/>
  <c r="M82" i="2"/>
  <c r="L82" i="2"/>
  <c r="K82" i="2"/>
  <c r="J82" i="2"/>
  <c r="I82" i="2"/>
  <c r="T81" i="2"/>
  <c r="S81" i="2"/>
  <c r="R81" i="2"/>
  <c r="Q81" i="2"/>
  <c r="P81" i="2"/>
  <c r="O81" i="2"/>
  <c r="N81" i="2"/>
  <c r="M81" i="2"/>
  <c r="L81" i="2"/>
  <c r="K81" i="2"/>
  <c r="J81" i="2"/>
  <c r="I81" i="2"/>
  <c r="T80" i="2"/>
  <c r="S80" i="2"/>
  <c r="R80" i="2"/>
  <c r="Q80" i="2"/>
  <c r="P80" i="2"/>
  <c r="O80" i="2"/>
  <c r="N80" i="2"/>
  <c r="M80" i="2"/>
  <c r="L80" i="2"/>
  <c r="K80" i="2"/>
  <c r="J80" i="2"/>
  <c r="I80" i="2"/>
  <c r="T79" i="2"/>
  <c r="S79" i="2"/>
  <c r="R79" i="2"/>
  <c r="Q79" i="2"/>
  <c r="P79" i="2"/>
  <c r="O79" i="2"/>
  <c r="N79" i="2"/>
  <c r="M79" i="2"/>
  <c r="L79" i="2"/>
  <c r="K79" i="2"/>
  <c r="J79" i="2"/>
  <c r="I79" i="2"/>
  <c r="T78" i="2"/>
  <c r="S78" i="2"/>
  <c r="R78" i="2"/>
  <c r="Q78" i="2"/>
  <c r="P78" i="2"/>
  <c r="O78" i="2"/>
  <c r="N78" i="2"/>
  <c r="M78" i="2"/>
  <c r="L78" i="2"/>
  <c r="K78" i="2"/>
  <c r="J78" i="2"/>
  <c r="I78" i="2"/>
  <c r="T77" i="2"/>
  <c r="S77" i="2"/>
  <c r="R77" i="2"/>
  <c r="Q77" i="2"/>
  <c r="P77" i="2"/>
  <c r="O77" i="2"/>
  <c r="N77" i="2"/>
  <c r="M77" i="2"/>
  <c r="L77" i="2"/>
  <c r="K77" i="2"/>
  <c r="J77" i="2"/>
  <c r="I77" i="2"/>
  <c r="T76" i="2"/>
  <c r="S76" i="2"/>
  <c r="R76" i="2"/>
  <c r="Q76" i="2"/>
  <c r="P76" i="2"/>
  <c r="O76" i="2"/>
  <c r="N76" i="2"/>
  <c r="M76" i="2"/>
  <c r="L76" i="2"/>
  <c r="K76" i="2"/>
  <c r="J76" i="2"/>
  <c r="I76" i="2"/>
  <c r="T75" i="2"/>
  <c r="S75" i="2"/>
  <c r="R75" i="2"/>
  <c r="Q75" i="2"/>
  <c r="P75" i="2"/>
  <c r="O75" i="2"/>
  <c r="N75" i="2"/>
  <c r="M75" i="2"/>
  <c r="L75" i="2"/>
  <c r="K75" i="2"/>
  <c r="J75" i="2"/>
  <c r="I75" i="2"/>
  <c r="T74" i="2"/>
  <c r="S74" i="2"/>
  <c r="R74" i="2"/>
  <c r="Q74" i="2"/>
  <c r="P74" i="2"/>
  <c r="O74" i="2"/>
  <c r="N74" i="2"/>
  <c r="M74" i="2"/>
  <c r="L74" i="2"/>
  <c r="K74" i="2"/>
  <c r="J74" i="2"/>
  <c r="I74" i="2"/>
  <c r="T73" i="2"/>
  <c r="S73" i="2"/>
  <c r="R73" i="2"/>
  <c r="Q73" i="2"/>
  <c r="P73" i="2"/>
  <c r="O73" i="2"/>
  <c r="N73" i="2"/>
  <c r="M73" i="2"/>
  <c r="L73" i="2"/>
  <c r="K73" i="2"/>
  <c r="J73" i="2"/>
  <c r="I73" i="2"/>
  <c r="T72" i="2"/>
  <c r="S72" i="2"/>
  <c r="R72" i="2"/>
  <c r="Q72" i="2"/>
  <c r="P72" i="2"/>
  <c r="O72" i="2"/>
  <c r="N72" i="2"/>
  <c r="M72" i="2"/>
  <c r="L72" i="2"/>
  <c r="K72" i="2"/>
  <c r="J72" i="2"/>
  <c r="I72" i="2"/>
  <c r="T71" i="2"/>
  <c r="S71" i="2"/>
  <c r="R71" i="2"/>
  <c r="Q71" i="2"/>
  <c r="P71" i="2"/>
  <c r="O71" i="2"/>
  <c r="N71" i="2"/>
  <c r="M71" i="2"/>
  <c r="L71" i="2"/>
  <c r="K71" i="2"/>
  <c r="J71" i="2"/>
  <c r="I71" i="2"/>
  <c r="T70" i="2"/>
  <c r="S70" i="2"/>
  <c r="R70" i="2"/>
  <c r="Q70" i="2"/>
  <c r="P70" i="2"/>
  <c r="O70" i="2"/>
  <c r="N70" i="2"/>
  <c r="M70" i="2"/>
  <c r="L70" i="2"/>
  <c r="K70" i="2"/>
  <c r="J70" i="2"/>
  <c r="I70" i="2"/>
  <c r="T69" i="2"/>
  <c r="S69" i="2"/>
  <c r="R69" i="2"/>
  <c r="Q69" i="2"/>
  <c r="P69" i="2"/>
  <c r="O69" i="2"/>
  <c r="N69" i="2"/>
  <c r="M69" i="2"/>
  <c r="L69" i="2"/>
  <c r="K69" i="2"/>
  <c r="J69" i="2"/>
  <c r="I69" i="2"/>
  <c r="T68" i="2"/>
  <c r="S68" i="2"/>
  <c r="R68" i="2"/>
  <c r="Q68" i="2"/>
  <c r="P68" i="2"/>
  <c r="O68" i="2"/>
  <c r="N68" i="2"/>
  <c r="M68" i="2"/>
  <c r="L68" i="2"/>
  <c r="K68" i="2"/>
  <c r="J68" i="2"/>
  <c r="I68" i="2"/>
  <c r="T67" i="2"/>
  <c r="S67" i="2"/>
  <c r="R67" i="2"/>
  <c r="Q67" i="2"/>
  <c r="P67" i="2"/>
  <c r="O67" i="2"/>
  <c r="N67" i="2"/>
  <c r="M67" i="2"/>
  <c r="L67" i="2"/>
  <c r="K67" i="2"/>
  <c r="J67" i="2"/>
  <c r="I67" i="2"/>
  <c r="T66" i="2"/>
  <c r="S66" i="2"/>
  <c r="R66" i="2"/>
  <c r="Q66" i="2"/>
  <c r="P66" i="2"/>
  <c r="O66" i="2"/>
  <c r="N66" i="2"/>
  <c r="M66" i="2"/>
  <c r="L66" i="2"/>
  <c r="K66" i="2"/>
  <c r="J66" i="2"/>
  <c r="I66" i="2"/>
  <c r="T65" i="2"/>
  <c r="S65" i="2"/>
  <c r="R65" i="2"/>
  <c r="Q65" i="2"/>
  <c r="P65" i="2"/>
  <c r="O65" i="2"/>
  <c r="N65" i="2"/>
  <c r="M65" i="2"/>
  <c r="L65" i="2"/>
  <c r="K65" i="2"/>
  <c r="J65" i="2"/>
  <c r="I65" i="2"/>
  <c r="T64" i="2"/>
  <c r="S64" i="2"/>
  <c r="R64" i="2"/>
  <c r="Q64" i="2"/>
  <c r="P64" i="2"/>
  <c r="O64" i="2"/>
  <c r="N64" i="2"/>
  <c r="M64" i="2"/>
  <c r="L64" i="2"/>
  <c r="K64" i="2"/>
  <c r="J64" i="2"/>
  <c r="I64" i="2"/>
  <c r="T63" i="2"/>
  <c r="S63" i="2"/>
  <c r="R63" i="2"/>
  <c r="Q63" i="2"/>
  <c r="P63" i="2"/>
  <c r="O63" i="2"/>
  <c r="N63" i="2"/>
  <c r="M63" i="2"/>
  <c r="L63" i="2"/>
  <c r="K63" i="2"/>
  <c r="J63" i="2"/>
  <c r="I63" i="2"/>
  <c r="T62" i="2"/>
  <c r="S62" i="2"/>
  <c r="R62" i="2"/>
  <c r="Q62" i="2"/>
  <c r="P62" i="2"/>
  <c r="O62" i="2"/>
  <c r="N62" i="2"/>
  <c r="M62" i="2"/>
  <c r="L62" i="2"/>
  <c r="K62" i="2"/>
  <c r="J62" i="2"/>
  <c r="I62" i="2"/>
  <c r="T61" i="2"/>
  <c r="S61" i="2"/>
  <c r="R61" i="2"/>
  <c r="Q61" i="2"/>
  <c r="P61" i="2"/>
  <c r="O61" i="2"/>
  <c r="N61" i="2"/>
  <c r="M61" i="2"/>
  <c r="L61" i="2"/>
  <c r="K61" i="2"/>
  <c r="J61" i="2"/>
  <c r="I61" i="2"/>
  <c r="T60" i="2"/>
  <c r="S60" i="2"/>
  <c r="R60" i="2"/>
  <c r="Q60" i="2"/>
  <c r="P60" i="2"/>
  <c r="O60" i="2"/>
  <c r="N60" i="2"/>
  <c r="M60" i="2"/>
  <c r="L60" i="2"/>
  <c r="K60" i="2"/>
  <c r="J60" i="2"/>
  <c r="I60" i="2"/>
  <c r="T59" i="2"/>
  <c r="S59" i="2"/>
  <c r="R59" i="2"/>
  <c r="Q59" i="2"/>
  <c r="P59" i="2"/>
  <c r="O59" i="2"/>
  <c r="N59" i="2"/>
  <c r="M59" i="2"/>
  <c r="L59" i="2"/>
  <c r="K59" i="2"/>
  <c r="J59" i="2"/>
  <c r="I59" i="2"/>
  <c r="T58" i="2"/>
  <c r="S58" i="2"/>
  <c r="R58" i="2"/>
  <c r="Q58" i="2"/>
  <c r="P58" i="2"/>
  <c r="O58" i="2"/>
  <c r="N58" i="2"/>
  <c r="M58" i="2"/>
  <c r="L58" i="2"/>
  <c r="K58" i="2"/>
  <c r="J58" i="2"/>
  <c r="I58" i="2"/>
  <c r="T57" i="2"/>
  <c r="S57" i="2"/>
  <c r="R57" i="2"/>
  <c r="Q57" i="2"/>
  <c r="P57" i="2"/>
  <c r="O57" i="2"/>
  <c r="N57" i="2"/>
  <c r="M57" i="2"/>
  <c r="L57" i="2"/>
  <c r="K57" i="2"/>
  <c r="J57" i="2"/>
  <c r="I57" i="2"/>
  <c r="T56" i="2"/>
  <c r="S56" i="2"/>
  <c r="R56" i="2"/>
  <c r="Q56" i="2"/>
  <c r="P56" i="2"/>
  <c r="O56" i="2"/>
  <c r="N56" i="2"/>
  <c r="M56" i="2"/>
  <c r="L56" i="2"/>
  <c r="K56" i="2"/>
  <c r="J56" i="2"/>
  <c r="I56" i="2"/>
  <c r="T55" i="2"/>
  <c r="S55" i="2"/>
  <c r="R55" i="2"/>
  <c r="Q55" i="2"/>
  <c r="P55" i="2"/>
  <c r="O55" i="2"/>
  <c r="N55" i="2"/>
  <c r="M55" i="2"/>
  <c r="L55" i="2"/>
  <c r="K55" i="2"/>
  <c r="J55" i="2"/>
  <c r="I55" i="2"/>
  <c r="T54" i="2"/>
  <c r="S54" i="2"/>
  <c r="R54" i="2"/>
  <c r="Q54" i="2"/>
  <c r="P54" i="2"/>
  <c r="O54" i="2"/>
  <c r="N54" i="2"/>
  <c r="M54" i="2"/>
  <c r="L54" i="2"/>
  <c r="K54" i="2"/>
  <c r="J54" i="2"/>
  <c r="I54" i="2"/>
  <c r="T53" i="2"/>
  <c r="S53" i="2"/>
  <c r="R53" i="2"/>
  <c r="Q53" i="2"/>
  <c r="P53" i="2"/>
  <c r="O53" i="2"/>
  <c r="N53" i="2"/>
  <c r="M53" i="2"/>
  <c r="L53" i="2"/>
  <c r="K53" i="2"/>
  <c r="J53" i="2"/>
  <c r="I53" i="2"/>
  <c r="T52" i="2"/>
  <c r="S52" i="2"/>
  <c r="R52" i="2"/>
  <c r="Q52" i="2"/>
  <c r="P52" i="2"/>
  <c r="O52" i="2"/>
  <c r="N52" i="2"/>
  <c r="M52" i="2"/>
  <c r="L52" i="2"/>
  <c r="K52" i="2"/>
  <c r="J52" i="2"/>
  <c r="I52" i="2"/>
  <c r="T51" i="2"/>
  <c r="S51" i="2"/>
  <c r="R51" i="2"/>
  <c r="Q51" i="2"/>
  <c r="P51" i="2"/>
  <c r="O51" i="2"/>
  <c r="N51" i="2"/>
  <c r="M51" i="2"/>
  <c r="L51" i="2"/>
  <c r="K51" i="2"/>
  <c r="J51" i="2"/>
  <c r="I51" i="2"/>
  <c r="T50" i="2"/>
  <c r="S50" i="2"/>
  <c r="R50" i="2"/>
  <c r="Q50" i="2"/>
  <c r="P50" i="2"/>
  <c r="O50" i="2"/>
  <c r="N50" i="2"/>
  <c r="M50" i="2"/>
  <c r="L50" i="2"/>
  <c r="K50" i="2"/>
  <c r="J50" i="2"/>
  <c r="I50" i="2"/>
  <c r="T49" i="2"/>
  <c r="S49" i="2"/>
  <c r="R49" i="2"/>
  <c r="Q49" i="2"/>
  <c r="P49" i="2"/>
  <c r="O49" i="2"/>
  <c r="N49" i="2"/>
  <c r="M49" i="2"/>
  <c r="L49" i="2"/>
  <c r="K49" i="2"/>
  <c r="J49" i="2"/>
  <c r="I49" i="2"/>
  <c r="T48" i="2"/>
  <c r="S48" i="2"/>
  <c r="R48" i="2"/>
  <c r="Q48" i="2"/>
  <c r="P48" i="2"/>
  <c r="O48" i="2"/>
  <c r="N48" i="2"/>
  <c r="M48" i="2"/>
  <c r="L48" i="2"/>
  <c r="K48" i="2"/>
  <c r="J48" i="2"/>
  <c r="I48" i="2"/>
  <c r="T47" i="2"/>
  <c r="S47" i="2"/>
  <c r="R47" i="2"/>
  <c r="Q47" i="2"/>
  <c r="P47" i="2"/>
  <c r="O47" i="2"/>
  <c r="N47" i="2"/>
  <c r="M47" i="2"/>
  <c r="L47" i="2"/>
  <c r="K47" i="2"/>
  <c r="J47" i="2"/>
  <c r="I47" i="2"/>
  <c r="T46" i="2"/>
  <c r="S46" i="2"/>
  <c r="R46" i="2"/>
  <c r="Q46" i="2"/>
  <c r="P46" i="2"/>
  <c r="O46" i="2"/>
  <c r="N46" i="2"/>
  <c r="M46" i="2"/>
  <c r="L46" i="2"/>
  <c r="K46" i="2"/>
  <c r="J46" i="2"/>
  <c r="I46" i="2"/>
  <c r="T45" i="2"/>
  <c r="S45" i="2"/>
  <c r="R45" i="2"/>
  <c r="Q45" i="2"/>
  <c r="P45" i="2"/>
  <c r="O45" i="2"/>
  <c r="N45" i="2"/>
  <c r="M45" i="2"/>
  <c r="L45" i="2"/>
  <c r="K45" i="2"/>
  <c r="J45" i="2"/>
  <c r="I45" i="2"/>
  <c r="T44" i="2"/>
  <c r="S44" i="2"/>
  <c r="R44" i="2"/>
  <c r="Q44" i="2"/>
  <c r="P44" i="2"/>
  <c r="O44" i="2"/>
  <c r="N44" i="2"/>
  <c r="M44" i="2"/>
  <c r="L44" i="2"/>
  <c r="K44" i="2"/>
  <c r="J44" i="2"/>
  <c r="I44" i="2"/>
  <c r="T43" i="2"/>
  <c r="S43" i="2"/>
  <c r="R43" i="2"/>
  <c r="Q43" i="2"/>
  <c r="P43" i="2"/>
  <c r="O43" i="2"/>
  <c r="N43" i="2"/>
  <c r="M43" i="2"/>
  <c r="L43" i="2"/>
  <c r="K43" i="2"/>
  <c r="J43" i="2"/>
  <c r="I43" i="2"/>
  <c r="T42" i="2"/>
  <c r="S42" i="2"/>
  <c r="R42" i="2"/>
  <c r="Q42" i="2"/>
  <c r="P42" i="2"/>
  <c r="O42" i="2"/>
  <c r="N42" i="2"/>
  <c r="M42" i="2"/>
  <c r="L42" i="2"/>
  <c r="K42" i="2"/>
  <c r="J42" i="2"/>
  <c r="I42" i="2"/>
  <c r="T41" i="2"/>
  <c r="S41" i="2"/>
  <c r="R41" i="2"/>
  <c r="Q41" i="2"/>
  <c r="P41" i="2"/>
  <c r="O41" i="2"/>
  <c r="N41" i="2"/>
  <c r="M41" i="2"/>
  <c r="L41" i="2"/>
  <c r="K41" i="2"/>
  <c r="J41" i="2"/>
  <c r="I41" i="2"/>
  <c r="T40" i="2"/>
  <c r="S40" i="2"/>
  <c r="R40" i="2"/>
  <c r="Q40" i="2"/>
  <c r="P40" i="2"/>
  <c r="O40" i="2"/>
  <c r="N40" i="2"/>
  <c r="M40" i="2"/>
  <c r="L40" i="2"/>
  <c r="K40" i="2"/>
  <c r="J40" i="2"/>
  <c r="I40" i="2"/>
  <c r="T39" i="2"/>
  <c r="S39" i="2"/>
  <c r="R39" i="2"/>
  <c r="Q39" i="2"/>
  <c r="P39" i="2"/>
  <c r="O39" i="2"/>
  <c r="N39" i="2"/>
  <c r="M39" i="2"/>
  <c r="L39" i="2"/>
  <c r="K39" i="2"/>
  <c r="J39" i="2"/>
  <c r="I39" i="2"/>
  <c r="T38" i="2"/>
  <c r="S38" i="2"/>
  <c r="R38" i="2"/>
  <c r="Q38" i="2"/>
  <c r="P38" i="2"/>
  <c r="O38" i="2"/>
  <c r="N38" i="2"/>
  <c r="M38" i="2"/>
  <c r="L38" i="2"/>
  <c r="K38" i="2"/>
  <c r="J38" i="2"/>
  <c r="I38" i="2"/>
  <c r="T37" i="2"/>
  <c r="S37" i="2"/>
  <c r="R37" i="2"/>
  <c r="Q37" i="2"/>
  <c r="P37" i="2"/>
  <c r="O37" i="2"/>
  <c r="N37" i="2"/>
  <c r="M37" i="2"/>
  <c r="L37" i="2"/>
  <c r="K37" i="2"/>
  <c r="J37" i="2"/>
  <c r="I37" i="2"/>
  <c r="T36" i="2"/>
  <c r="S36" i="2"/>
  <c r="R36" i="2"/>
  <c r="Q36" i="2"/>
  <c r="P36" i="2"/>
  <c r="O36" i="2"/>
  <c r="N36" i="2"/>
  <c r="M36" i="2"/>
  <c r="L36" i="2"/>
  <c r="K36" i="2"/>
  <c r="J36" i="2"/>
  <c r="I36" i="2"/>
  <c r="T35" i="2"/>
  <c r="S35" i="2"/>
  <c r="R35" i="2"/>
  <c r="Q35" i="2"/>
  <c r="P35" i="2"/>
  <c r="O35" i="2"/>
  <c r="N35" i="2"/>
  <c r="M35" i="2"/>
  <c r="L35" i="2"/>
  <c r="K35" i="2"/>
  <c r="J35" i="2"/>
  <c r="I35" i="2"/>
  <c r="T34" i="2"/>
  <c r="S34" i="2"/>
  <c r="R34" i="2"/>
  <c r="Q34" i="2"/>
  <c r="P34" i="2"/>
  <c r="O34" i="2"/>
  <c r="N34" i="2"/>
  <c r="M34" i="2"/>
  <c r="L34" i="2"/>
  <c r="K34" i="2"/>
  <c r="J34" i="2"/>
  <c r="I34" i="2"/>
  <c r="T33" i="2"/>
  <c r="S33" i="2"/>
  <c r="R33" i="2"/>
  <c r="Q33" i="2"/>
  <c r="P33" i="2"/>
  <c r="O33" i="2"/>
  <c r="N33" i="2"/>
  <c r="M33" i="2"/>
  <c r="L33" i="2"/>
  <c r="K33" i="2"/>
  <c r="J33" i="2"/>
  <c r="I33" i="2"/>
  <c r="T32" i="2"/>
  <c r="S32" i="2"/>
  <c r="R32" i="2"/>
  <c r="Q32" i="2"/>
  <c r="P32" i="2"/>
  <c r="O32" i="2"/>
  <c r="N32" i="2"/>
  <c r="M32" i="2"/>
  <c r="L32" i="2"/>
  <c r="K32" i="2"/>
  <c r="J32" i="2"/>
  <c r="I32" i="2"/>
  <c r="T31" i="2"/>
  <c r="S31" i="2"/>
  <c r="R31" i="2"/>
  <c r="Q31" i="2"/>
  <c r="P31" i="2"/>
  <c r="O31" i="2"/>
  <c r="N31" i="2"/>
  <c r="M31" i="2"/>
  <c r="L31" i="2"/>
  <c r="K31" i="2"/>
  <c r="J31" i="2"/>
  <c r="I31" i="2"/>
  <c r="T30" i="2"/>
  <c r="S30" i="2"/>
  <c r="R30" i="2"/>
  <c r="Q30" i="2"/>
  <c r="P30" i="2"/>
  <c r="O30" i="2"/>
  <c r="N30" i="2"/>
  <c r="M30" i="2"/>
  <c r="L30" i="2"/>
  <c r="K30" i="2"/>
  <c r="J30" i="2"/>
  <c r="I30" i="2"/>
  <c r="T29" i="2"/>
  <c r="S29" i="2"/>
  <c r="R29" i="2"/>
  <c r="Q29" i="2"/>
  <c r="P29" i="2"/>
  <c r="O29" i="2"/>
  <c r="N29" i="2"/>
  <c r="M29" i="2"/>
  <c r="L29" i="2"/>
  <c r="K29" i="2"/>
  <c r="J29" i="2"/>
  <c r="I29" i="2"/>
  <c r="T28" i="2"/>
  <c r="S28" i="2"/>
  <c r="R28" i="2"/>
  <c r="Q28" i="2"/>
  <c r="P28" i="2"/>
  <c r="O28" i="2"/>
  <c r="N28" i="2"/>
  <c r="M28" i="2"/>
  <c r="L28" i="2"/>
  <c r="K28" i="2"/>
  <c r="J28" i="2"/>
  <c r="I28" i="2"/>
  <c r="T27" i="2"/>
  <c r="S27" i="2"/>
  <c r="R27" i="2"/>
  <c r="Q27" i="2"/>
  <c r="P27" i="2"/>
  <c r="O27" i="2"/>
  <c r="N27" i="2"/>
  <c r="M27" i="2"/>
  <c r="L27" i="2"/>
  <c r="K27" i="2"/>
  <c r="J27" i="2"/>
  <c r="I27" i="2"/>
  <c r="T26" i="2"/>
  <c r="S26" i="2"/>
  <c r="R26" i="2"/>
  <c r="Q26" i="2"/>
  <c r="P26" i="2"/>
  <c r="O26" i="2"/>
  <c r="N26" i="2"/>
  <c r="M26" i="2"/>
  <c r="L26" i="2"/>
  <c r="K26" i="2"/>
  <c r="J26" i="2"/>
  <c r="I26" i="2"/>
  <c r="T25" i="2"/>
  <c r="S25" i="2"/>
  <c r="R25" i="2"/>
  <c r="Q25" i="2"/>
  <c r="P25" i="2"/>
  <c r="O25" i="2"/>
  <c r="N25" i="2"/>
  <c r="M25" i="2"/>
  <c r="L25" i="2"/>
  <c r="K25" i="2"/>
  <c r="J25" i="2"/>
  <c r="I25" i="2"/>
  <c r="T24" i="2"/>
  <c r="S24" i="2"/>
  <c r="R24" i="2"/>
  <c r="Q24" i="2"/>
  <c r="P24" i="2"/>
  <c r="O24" i="2"/>
  <c r="N24" i="2"/>
  <c r="M24" i="2"/>
  <c r="L24" i="2"/>
  <c r="K24" i="2"/>
  <c r="J24" i="2"/>
  <c r="I24" i="2"/>
  <c r="T23" i="2"/>
  <c r="S23" i="2"/>
  <c r="R23" i="2"/>
  <c r="Q23" i="2"/>
  <c r="P23" i="2"/>
  <c r="O23" i="2"/>
  <c r="N23" i="2"/>
  <c r="M23" i="2"/>
  <c r="L23" i="2"/>
  <c r="K23" i="2"/>
  <c r="J23" i="2"/>
  <c r="I23" i="2"/>
  <c r="T22" i="2"/>
  <c r="S22" i="2"/>
  <c r="R22" i="2"/>
  <c r="Q22" i="2"/>
  <c r="P22" i="2"/>
  <c r="O22" i="2"/>
  <c r="N22" i="2"/>
  <c r="M22" i="2"/>
  <c r="L22" i="2"/>
  <c r="K22" i="2"/>
  <c r="J22" i="2"/>
  <c r="I22" i="2"/>
  <c r="T21" i="2"/>
  <c r="S21" i="2"/>
  <c r="R21" i="2"/>
  <c r="Q21" i="2"/>
  <c r="P21" i="2"/>
  <c r="O21" i="2"/>
  <c r="N21" i="2"/>
  <c r="M21" i="2"/>
  <c r="L21" i="2"/>
  <c r="K21" i="2"/>
  <c r="J21" i="2"/>
  <c r="I21" i="2"/>
  <c r="T20" i="2"/>
  <c r="S20" i="2"/>
  <c r="R20" i="2"/>
  <c r="Q20" i="2"/>
  <c r="P20" i="2"/>
  <c r="O20" i="2"/>
  <c r="N20" i="2"/>
  <c r="M20" i="2"/>
  <c r="L20" i="2"/>
  <c r="K20" i="2"/>
  <c r="J20" i="2"/>
  <c r="I20" i="2"/>
  <c r="T19" i="2"/>
  <c r="S19" i="2"/>
  <c r="R19" i="2"/>
  <c r="Q19" i="2"/>
  <c r="P19" i="2"/>
  <c r="O19" i="2"/>
  <c r="N19" i="2"/>
  <c r="M19" i="2"/>
  <c r="L19" i="2"/>
  <c r="K19" i="2"/>
  <c r="J19" i="2"/>
  <c r="I19" i="2"/>
  <c r="T18" i="2"/>
  <c r="S18" i="2"/>
  <c r="R18" i="2"/>
  <c r="Q18" i="2"/>
  <c r="P18" i="2"/>
  <c r="O18" i="2"/>
  <c r="N18" i="2"/>
  <c r="M18" i="2"/>
  <c r="L18" i="2"/>
  <c r="K18" i="2"/>
  <c r="J18" i="2"/>
  <c r="I18" i="2"/>
  <c r="T17" i="2"/>
  <c r="S17" i="2"/>
  <c r="R17" i="2"/>
  <c r="Q17" i="2"/>
  <c r="P17" i="2"/>
  <c r="O17" i="2"/>
  <c r="N17" i="2"/>
  <c r="M17" i="2"/>
  <c r="L17" i="2"/>
  <c r="K17" i="2"/>
  <c r="J17" i="2"/>
  <c r="I17" i="2"/>
  <c r="T16" i="2"/>
  <c r="S16" i="2"/>
  <c r="R16" i="2"/>
  <c r="Q16" i="2"/>
  <c r="P16" i="2"/>
  <c r="O16" i="2"/>
  <c r="N16" i="2"/>
  <c r="M16" i="2"/>
  <c r="L16" i="2"/>
  <c r="K16" i="2"/>
  <c r="J16" i="2"/>
  <c r="I16" i="2"/>
  <c r="T15" i="2"/>
  <c r="S15" i="2"/>
  <c r="R15" i="2"/>
  <c r="Q15" i="2"/>
  <c r="P15" i="2"/>
  <c r="O15" i="2"/>
  <c r="N15" i="2"/>
  <c r="M15" i="2"/>
  <c r="L15" i="2"/>
  <c r="K15" i="2"/>
  <c r="J15" i="2"/>
  <c r="I15" i="2"/>
  <c r="T14" i="2"/>
  <c r="S14" i="2"/>
  <c r="R14" i="2"/>
  <c r="Q14" i="2"/>
  <c r="P14" i="2"/>
  <c r="O14" i="2"/>
  <c r="N14" i="2"/>
  <c r="M14" i="2"/>
  <c r="L14" i="2"/>
  <c r="K14" i="2"/>
  <c r="J14" i="2"/>
  <c r="I14" i="2"/>
  <c r="T13" i="2"/>
  <c r="S13" i="2"/>
  <c r="R13" i="2"/>
  <c r="Q13" i="2"/>
  <c r="P13" i="2"/>
  <c r="O13" i="2"/>
  <c r="N13" i="2"/>
  <c r="M13" i="2"/>
  <c r="L13" i="2"/>
  <c r="K13" i="2"/>
  <c r="J13" i="2"/>
  <c r="I13" i="2"/>
  <c r="T12" i="2"/>
  <c r="S12" i="2"/>
  <c r="R12" i="2"/>
  <c r="Q12" i="2"/>
  <c r="P12" i="2"/>
  <c r="O12" i="2"/>
  <c r="N12" i="2"/>
  <c r="M12" i="2"/>
  <c r="L12" i="2"/>
  <c r="K12" i="2"/>
  <c r="J12" i="2"/>
  <c r="I12" i="2"/>
  <c r="T11" i="2"/>
  <c r="S11" i="2"/>
  <c r="R11" i="2"/>
  <c r="Q11" i="2"/>
  <c r="P11" i="2"/>
  <c r="O11" i="2"/>
  <c r="N11" i="2"/>
  <c r="M11" i="2"/>
  <c r="L11" i="2"/>
  <c r="K11" i="2"/>
  <c r="J11" i="2"/>
  <c r="I11" i="2"/>
  <c r="T10" i="2"/>
  <c r="S10" i="2"/>
  <c r="R10" i="2"/>
  <c r="Q10" i="2"/>
  <c r="P10" i="2"/>
  <c r="O10" i="2"/>
  <c r="N10" i="2"/>
  <c r="M10" i="2"/>
  <c r="L10" i="2"/>
  <c r="K10" i="2"/>
  <c r="J10" i="2"/>
  <c r="I10" i="2"/>
  <c r="T9" i="2"/>
  <c r="S9" i="2"/>
  <c r="R9" i="2"/>
  <c r="Q9" i="2"/>
  <c r="P9" i="2"/>
  <c r="O9" i="2"/>
  <c r="N9" i="2"/>
  <c r="M9" i="2"/>
  <c r="L9" i="2"/>
  <c r="K9" i="2"/>
  <c r="J9" i="2"/>
  <c r="I9" i="2"/>
  <c r="T8" i="2"/>
  <c r="S8" i="2"/>
  <c r="R8" i="2"/>
  <c r="Q8" i="2"/>
  <c r="P8" i="2"/>
  <c r="O8" i="2"/>
  <c r="N8" i="2"/>
  <c r="M8" i="2"/>
  <c r="L8" i="2"/>
  <c r="K8" i="2"/>
  <c r="J8" i="2"/>
  <c r="I8" i="2"/>
  <c r="T7" i="2"/>
  <c r="S7" i="2"/>
  <c r="R7" i="2"/>
  <c r="Q7" i="2"/>
  <c r="P7" i="2"/>
  <c r="O7" i="2"/>
  <c r="N7" i="2"/>
  <c r="M7" i="2"/>
  <c r="L7" i="2"/>
  <c r="K7" i="2"/>
  <c r="J7" i="2"/>
  <c r="I7" i="2"/>
  <c r="T6" i="2"/>
  <c r="S6" i="2"/>
  <c r="R6" i="2"/>
  <c r="Q6" i="2"/>
  <c r="P6" i="2"/>
  <c r="O6" i="2"/>
  <c r="N6" i="2"/>
  <c r="M6" i="2"/>
  <c r="L6" i="2"/>
  <c r="K6" i="2"/>
  <c r="J6" i="2"/>
  <c r="I6" i="2"/>
  <c r="F95" i="6"/>
  <c r="E95" i="6"/>
  <c r="BU8" i="6" s="1"/>
  <c r="B83" i="6"/>
  <c r="EY82" i="6"/>
  <c r="EY84" i="6" s="1"/>
  <c r="EX82" i="6"/>
  <c r="EX84" i="6" s="1"/>
  <c r="EV82" i="6"/>
  <c r="EV84" i="6" s="1"/>
  <c r="EU82" i="6"/>
  <c r="EU84" i="6" s="1"/>
  <c r="ES82" i="6"/>
  <c r="ES84" i="6" s="1"/>
  <c r="ER82" i="6"/>
  <c r="ER84" i="6" s="1"/>
  <c r="EP82" i="6"/>
  <c r="EP84" i="6" s="1"/>
  <c r="EO82" i="6"/>
  <c r="EO84" i="6" s="1"/>
  <c r="EM82" i="6"/>
  <c r="EM84" i="6" s="1"/>
  <c r="EL82" i="6"/>
  <c r="EL84" i="6" s="1"/>
  <c r="EJ82" i="6"/>
  <c r="EJ84" i="6" s="1"/>
  <c r="EK84" i="6" s="1"/>
  <c r="EI82" i="6"/>
  <c r="EI84" i="6" s="1"/>
  <c r="EG82" i="6"/>
  <c r="EG84" i="6" s="1"/>
  <c r="EF82" i="6"/>
  <c r="EF84" i="6" s="1"/>
  <c r="ED82" i="6"/>
  <c r="ED84" i="6" s="1"/>
  <c r="EC82" i="6"/>
  <c r="EC84" i="6" s="1"/>
  <c r="EA82" i="6"/>
  <c r="EA84" i="6" s="1"/>
  <c r="DZ82" i="6"/>
  <c r="DZ84" i="6" s="1"/>
  <c r="DX82" i="6"/>
  <c r="DX84" i="6" s="1"/>
  <c r="DW82" i="6"/>
  <c r="DU82" i="6"/>
  <c r="DU84" i="6" s="1"/>
  <c r="DT82" i="6"/>
  <c r="DR82" i="6"/>
  <c r="DR84" i="6" s="1"/>
  <c r="DS84" i="6" s="1"/>
  <c r="DQ82" i="6"/>
  <c r="DQ84" i="6" s="1"/>
  <c r="DO82" i="6"/>
  <c r="DO84" i="6" s="1"/>
  <c r="DN82" i="6"/>
  <c r="DN84" i="6" s="1"/>
  <c r="DL82" i="6"/>
  <c r="DL84" i="6" s="1"/>
  <c r="DK82" i="6"/>
  <c r="DK84" i="6" s="1"/>
  <c r="DI82" i="6"/>
  <c r="DI84" i="6" s="1"/>
  <c r="DH82" i="6"/>
  <c r="DH84" i="6" s="1"/>
  <c r="DF82" i="6"/>
  <c r="DF84" i="6" s="1"/>
  <c r="DE82" i="6"/>
  <c r="DE84" i="6" s="1"/>
  <c r="DC82" i="6"/>
  <c r="DC84" i="6" s="1"/>
  <c r="DB82" i="6"/>
  <c r="DB84" i="6" s="1"/>
  <c r="CZ82" i="6"/>
  <c r="CY82" i="6"/>
  <c r="CY84" i="6" s="1"/>
  <c r="CW82" i="6"/>
  <c r="CW84" i="6" s="1"/>
  <c r="CV82" i="6"/>
  <c r="CV84" i="6" s="1"/>
  <c r="CT82" i="6"/>
  <c r="CT84" i="6" s="1"/>
  <c r="CS82" i="6"/>
  <c r="CS84" i="6" s="1"/>
  <c r="CQ82" i="6"/>
  <c r="CQ84" i="6" s="1"/>
  <c r="CP82" i="6"/>
  <c r="CP84" i="6" s="1"/>
  <c r="CN82" i="6"/>
  <c r="CN84" i="6" s="1"/>
  <c r="CM82" i="6"/>
  <c r="CM84" i="6" s="1"/>
  <c r="CK82" i="6"/>
  <c r="CK84" i="6" s="1"/>
  <c r="CJ82" i="6"/>
  <c r="CJ84" i="6" s="1"/>
  <c r="CH82" i="6"/>
  <c r="CH84" i="6" s="1"/>
  <c r="CI84" i="6" s="1"/>
  <c r="CG82" i="6"/>
  <c r="CG84" i="6" s="1"/>
  <c r="CE82" i="6"/>
  <c r="CE84" i="6" s="1"/>
  <c r="CD82" i="6"/>
  <c r="CD84" i="6" s="1"/>
  <c r="CB82" i="6"/>
  <c r="CB84" i="6" s="1"/>
  <c r="CA82" i="6"/>
  <c r="CA84" i="6" s="1"/>
  <c r="BY82" i="6"/>
  <c r="BY84" i="6" s="1"/>
  <c r="BX82" i="6"/>
  <c r="BX84" i="6" s="1"/>
  <c r="BV82" i="6"/>
  <c r="BV84" i="6" s="1"/>
  <c r="BU82" i="6"/>
  <c r="BS82" i="6"/>
  <c r="BS84" i="6" s="1"/>
  <c r="BR82" i="6"/>
  <c r="BR84" i="6" s="1"/>
  <c r="BQ82" i="6"/>
  <c r="BP82" i="6"/>
  <c r="BP84" i="6" s="1"/>
  <c r="BO82" i="6"/>
  <c r="BO84" i="6" s="1"/>
  <c r="BM82" i="6"/>
  <c r="BM84" i="6" s="1"/>
  <c r="BL82" i="6"/>
  <c r="BL84" i="6" s="1"/>
  <c r="BJ82" i="6"/>
  <c r="BJ84" i="6" s="1"/>
  <c r="BI82" i="6"/>
  <c r="BI84" i="6" s="1"/>
  <c r="BG82" i="6"/>
  <c r="BG84" i="6" s="1"/>
  <c r="BF82" i="6"/>
  <c r="BD82" i="6"/>
  <c r="BD84" i="6" s="1"/>
  <c r="BC82" i="6"/>
  <c r="BC84" i="6" s="1"/>
  <c r="BA82" i="6"/>
  <c r="BA84" i="6" s="1"/>
  <c r="AZ82" i="6"/>
  <c r="AZ84" i="6" s="1"/>
  <c r="AX82" i="6"/>
  <c r="AX84" i="6" s="1"/>
  <c r="AW82" i="6"/>
  <c r="AW84" i="6" s="1"/>
  <c r="AU82" i="6"/>
  <c r="AU84" i="6" s="1"/>
  <c r="AT82" i="6"/>
  <c r="AT84" i="6" s="1"/>
  <c r="AR82" i="6"/>
  <c r="AR84" i="6" s="1"/>
  <c r="AQ82" i="6"/>
  <c r="AQ84" i="6" s="1"/>
  <c r="AO82" i="6"/>
  <c r="AO84" i="6" s="1"/>
  <c r="AN82" i="6"/>
  <c r="AN84" i="6" s="1"/>
  <c r="AL82" i="6"/>
  <c r="AL84" i="6" s="1"/>
  <c r="AK82" i="6"/>
  <c r="AK84" i="6" s="1"/>
  <c r="AI82" i="6"/>
  <c r="AI84" i="6" s="1"/>
  <c r="AH82" i="6"/>
  <c r="AH84" i="6" s="1"/>
  <c r="AF82" i="6"/>
  <c r="AF84" i="6" s="1"/>
  <c r="AE82" i="6"/>
  <c r="AE84" i="6" s="1"/>
  <c r="AC82" i="6"/>
  <c r="AC84" i="6" s="1"/>
  <c r="AB82" i="6"/>
  <c r="AB84" i="6" s="1"/>
  <c r="Z82" i="6"/>
  <c r="Z84" i="6" s="1"/>
  <c r="Y82" i="6"/>
  <c r="Y84" i="6" s="1"/>
  <c r="W82" i="6"/>
  <c r="W84" i="6" s="1"/>
  <c r="V82" i="6"/>
  <c r="V84" i="6" s="1"/>
  <c r="T82" i="6"/>
  <c r="T84" i="6" s="1"/>
  <c r="S82" i="6"/>
  <c r="S84" i="6" s="1"/>
  <c r="Q82" i="6"/>
  <c r="Q84" i="6" s="1"/>
  <c r="P82" i="6"/>
  <c r="P84" i="6" s="1"/>
  <c r="N82" i="6"/>
  <c r="N84" i="6" s="1"/>
  <c r="M82" i="6"/>
  <c r="M84" i="6" s="1"/>
  <c r="K82" i="6"/>
  <c r="K84" i="6" s="1"/>
  <c r="J82" i="6"/>
  <c r="J84" i="6" s="1"/>
  <c r="H82" i="6"/>
  <c r="G82" i="6"/>
  <c r="B78" i="6"/>
  <c r="EY77" i="6"/>
  <c r="EY79" i="6" s="1"/>
  <c r="EX77" i="6"/>
  <c r="EX79" i="6" s="1"/>
  <c r="EV77" i="6"/>
  <c r="EV79" i="6" s="1"/>
  <c r="EU77" i="6"/>
  <c r="EU79" i="6" s="1"/>
  <c r="ES77" i="6"/>
  <c r="ES79" i="6" s="1"/>
  <c r="ET79" i="6" s="1"/>
  <c r="ER77" i="6"/>
  <c r="ER79" i="6" s="1"/>
  <c r="EP77" i="6"/>
  <c r="EP79" i="6" s="1"/>
  <c r="EO77" i="6"/>
  <c r="EO79" i="6" s="1"/>
  <c r="EM77" i="6"/>
  <c r="EM79" i="6" s="1"/>
  <c r="EL77" i="6"/>
  <c r="EL79" i="6" s="1"/>
  <c r="EJ77" i="6"/>
  <c r="EJ79" i="6" s="1"/>
  <c r="EI77" i="6"/>
  <c r="EI79" i="6" s="1"/>
  <c r="EG77" i="6"/>
  <c r="EG79" i="6" s="1"/>
  <c r="EF77" i="6"/>
  <c r="EF79" i="6" s="1"/>
  <c r="ED77" i="6"/>
  <c r="ED79" i="6" s="1"/>
  <c r="EC77" i="6"/>
  <c r="EC79" i="6" s="1"/>
  <c r="EA77" i="6"/>
  <c r="EA79" i="6" s="1"/>
  <c r="EB79" i="6" s="1"/>
  <c r="DZ77" i="6"/>
  <c r="DZ79" i="6" s="1"/>
  <c r="DX77" i="6"/>
  <c r="DX79" i="6" s="1"/>
  <c r="DW77" i="6"/>
  <c r="DW79" i="6" s="1"/>
  <c r="DU77" i="6"/>
  <c r="DU79" i="6" s="1"/>
  <c r="DT77" i="6"/>
  <c r="DT79" i="6" s="1"/>
  <c r="DR77" i="6"/>
  <c r="DR79" i="6" s="1"/>
  <c r="DQ77" i="6"/>
  <c r="DQ79" i="6" s="1"/>
  <c r="DO77" i="6"/>
  <c r="DO79" i="6" s="1"/>
  <c r="DN77" i="6"/>
  <c r="DN79" i="6" s="1"/>
  <c r="DL77" i="6"/>
  <c r="DL79" i="6" s="1"/>
  <c r="DK77" i="6"/>
  <c r="DK79" i="6" s="1"/>
  <c r="DI77" i="6"/>
  <c r="DI79" i="6" s="1"/>
  <c r="DJ79" i="6" s="1"/>
  <c r="DH77" i="6"/>
  <c r="DH79" i="6" s="1"/>
  <c r="DF77" i="6"/>
  <c r="DF79" i="6" s="1"/>
  <c r="DE77" i="6"/>
  <c r="DE79" i="6" s="1"/>
  <c r="DC77" i="6"/>
  <c r="DC79" i="6" s="1"/>
  <c r="DB77" i="6"/>
  <c r="DB79" i="6" s="1"/>
  <c r="CZ77" i="6"/>
  <c r="CZ79" i="6" s="1"/>
  <c r="CY77" i="6"/>
  <c r="CY79" i="6" s="1"/>
  <c r="CW77" i="6"/>
  <c r="CW79" i="6" s="1"/>
  <c r="CV77" i="6"/>
  <c r="CV79" i="6" s="1"/>
  <c r="CT77" i="6"/>
  <c r="CT79" i="6" s="1"/>
  <c r="CS77" i="6"/>
  <c r="CS79" i="6" s="1"/>
  <c r="CQ77" i="6"/>
  <c r="CQ79" i="6" s="1"/>
  <c r="CR79" i="6" s="1"/>
  <c r="CP77" i="6"/>
  <c r="CP79" i="6" s="1"/>
  <c r="CN77" i="6"/>
  <c r="CN79" i="6" s="1"/>
  <c r="CM77" i="6"/>
  <c r="CM79" i="6" s="1"/>
  <c r="CK77" i="6"/>
  <c r="CK79" i="6" s="1"/>
  <c r="CJ77" i="6"/>
  <c r="CJ79" i="6" s="1"/>
  <c r="CH77" i="6"/>
  <c r="CH79" i="6" s="1"/>
  <c r="CG77" i="6"/>
  <c r="CG79" i="6" s="1"/>
  <c r="CE77" i="6"/>
  <c r="CE79" i="6" s="1"/>
  <c r="CD77" i="6"/>
  <c r="CD79" i="6" s="1"/>
  <c r="CB77" i="6"/>
  <c r="CB79" i="6" s="1"/>
  <c r="CA77" i="6"/>
  <c r="CA79" i="6" s="1"/>
  <c r="BY77" i="6"/>
  <c r="BY79" i="6" s="1"/>
  <c r="BZ79" i="6" s="1"/>
  <c r="BX77" i="6"/>
  <c r="BX79" i="6" s="1"/>
  <c r="BV77" i="6"/>
  <c r="BV79" i="6" s="1"/>
  <c r="BU77" i="6"/>
  <c r="BU79" i="6" s="1"/>
  <c r="BS77" i="6"/>
  <c r="BS79" i="6" s="1"/>
  <c r="BR77" i="6"/>
  <c r="BR79" i="6" s="1"/>
  <c r="BP77" i="6"/>
  <c r="BP79" i="6" s="1"/>
  <c r="BO77" i="6"/>
  <c r="BM77" i="6"/>
  <c r="BM79" i="6" s="1"/>
  <c r="BL77" i="6"/>
  <c r="BJ77" i="6"/>
  <c r="BJ79" i="6" s="1"/>
  <c r="BI77" i="6"/>
  <c r="BI79" i="6" s="1"/>
  <c r="BG77" i="6"/>
  <c r="BG79" i="6" s="1"/>
  <c r="BH79" i="6" s="1"/>
  <c r="BF77" i="6"/>
  <c r="BF79" i="6" s="1"/>
  <c r="BD77" i="6"/>
  <c r="BD79" i="6" s="1"/>
  <c r="BC77" i="6"/>
  <c r="BC79" i="6" s="1"/>
  <c r="BA77" i="6"/>
  <c r="BA79" i="6" s="1"/>
  <c r="AZ77" i="6"/>
  <c r="AZ79" i="6" s="1"/>
  <c r="AX77" i="6"/>
  <c r="AX79" i="6" s="1"/>
  <c r="AW77" i="6"/>
  <c r="AW79" i="6" s="1"/>
  <c r="AU77" i="6"/>
  <c r="AU79" i="6" s="1"/>
  <c r="AT77" i="6"/>
  <c r="AT79" i="6" s="1"/>
  <c r="AR77" i="6"/>
  <c r="AR79" i="6" s="1"/>
  <c r="AQ77" i="6"/>
  <c r="AQ79" i="6" s="1"/>
  <c r="AO77" i="6"/>
  <c r="AO79" i="6" s="1"/>
  <c r="AP79" i="6" s="1"/>
  <c r="AN77" i="6"/>
  <c r="AN79" i="6" s="1"/>
  <c r="AL77" i="6"/>
  <c r="AL79" i="6" s="1"/>
  <c r="AK77" i="6"/>
  <c r="AK79" i="6" s="1"/>
  <c r="AI77" i="6"/>
  <c r="AI79" i="6" s="1"/>
  <c r="AH77" i="6"/>
  <c r="AH79" i="6" s="1"/>
  <c r="AF77" i="6"/>
  <c r="AF79" i="6" s="1"/>
  <c r="AE77" i="6"/>
  <c r="AE79" i="6" s="1"/>
  <c r="AC77" i="6"/>
  <c r="AC79" i="6" s="1"/>
  <c r="AB77" i="6"/>
  <c r="AB79" i="6" s="1"/>
  <c r="Z77" i="6"/>
  <c r="Z79" i="6" s="1"/>
  <c r="Y77" i="6"/>
  <c r="Y79" i="6" s="1"/>
  <c r="W77" i="6"/>
  <c r="W79" i="6" s="1"/>
  <c r="X79" i="6" s="1"/>
  <c r="V77" i="6"/>
  <c r="V79" i="6" s="1"/>
  <c r="T77" i="6"/>
  <c r="T79" i="6" s="1"/>
  <c r="S77" i="6"/>
  <c r="S79" i="6" s="1"/>
  <c r="Q77" i="6"/>
  <c r="Q79" i="6" s="1"/>
  <c r="P77" i="6"/>
  <c r="P79" i="6" s="1"/>
  <c r="N77" i="6"/>
  <c r="N79" i="6" s="1"/>
  <c r="M77" i="6"/>
  <c r="M79" i="6" s="1"/>
  <c r="K77" i="6"/>
  <c r="K79" i="6" s="1"/>
  <c r="J77" i="6"/>
  <c r="J79" i="6" s="1"/>
  <c r="H77" i="6"/>
  <c r="G77" i="6"/>
  <c r="EY75" i="6"/>
  <c r="EX75" i="6"/>
  <c r="EV75" i="6"/>
  <c r="EU75" i="6"/>
  <c r="ES75" i="6"/>
  <c r="ER75" i="6"/>
  <c r="EP75" i="6"/>
  <c r="EO75" i="6"/>
  <c r="EM75" i="6"/>
  <c r="EL75" i="6"/>
  <c r="EJ75" i="6"/>
  <c r="EI75" i="6"/>
  <c r="EG75" i="6"/>
  <c r="EF75" i="6"/>
  <c r="ED75" i="6"/>
  <c r="EC75" i="6"/>
  <c r="EA75" i="6"/>
  <c r="DZ75" i="6"/>
  <c r="DX75" i="6"/>
  <c r="DW75" i="6"/>
  <c r="DU75" i="6"/>
  <c r="DT75" i="6"/>
  <c r="DR75" i="6"/>
  <c r="DQ75" i="6"/>
  <c r="DO75" i="6"/>
  <c r="DN75" i="6"/>
  <c r="DL75" i="6"/>
  <c r="DK75" i="6"/>
  <c r="DI75" i="6"/>
  <c r="DH75" i="6"/>
  <c r="DF75" i="6"/>
  <c r="DE75" i="6"/>
  <c r="DC75" i="6"/>
  <c r="DB75" i="6"/>
  <c r="CZ75" i="6"/>
  <c r="CY75" i="6"/>
  <c r="CW75" i="6"/>
  <c r="CV75" i="6"/>
  <c r="CT75" i="6"/>
  <c r="CS75" i="6"/>
  <c r="CQ75" i="6"/>
  <c r="CP75" i="6"/>
  <c r="CN75" i="6"/>
  <c r="CM75" i="6"/>
  <c r="CK75" i="6"/>
  <c r="CJ75" i="6"/>
  <c r="CH75" i="6"/>
  <c r="CG75" i="6"/>
  <c r="CE75" i="6"/>
  <c r="CD75" i="6"/>
  <c r="CB75" i="6"/>
  <c r="CA75" i="6"/>
  <c r="BY75" i="6"/>
  <c r="BX75" i="6"/>
  <c r="BV75" i="6"/>
  <c r="BU75" i="6"/>
  <c r="BS75" i="6"/>
  <c r="BR75" i="6"/>
  <c r="BP75" i="6"/>
  <c r="BO75" i="6"/>
  <c r="BM75" i="6"/>
  <c r="BL75" i="6"/>
  <c r="BJ75" i="6"/>
  <c r="BI75" i="6"/>
  <c r="BG75" i="6"/>
  <c r="BF75" i="6"/>
  <c r="BD75" i="6"/>
  <c r="BC75" i="6"/>
  <c r="BA75" i="6"/>
  <c r="AZ75" i="6"/>
  <c r="AX75" i="6"/>
  <c r="AW75" i="6"/>
  <c r="AU75" i="6"/>
  <c r="AV75" i="6" s="1"/>
  <c r="AT75" i="6"/>
  <c r="AR75" i="6"/>
  <c r="AQ75" i="6"/>
  <c r="AO75" i="6"/>
  <c r="AN75" i="6"/>
  <c r="AL75" i="6"/>
  <c r="AK75" i="6"/>
  <c r="AI75" i="6"/>
  <c r="AH75" i="6"/>
  <c r="AF75" i="6"/>
  <c r="AE75" i="6"/>
  <c r="AC75" i="6"/>
  <c r="AB75" i="6"/>
  <c r="Z75" i="6"/>
  <c r="Y75" i="6"/>
  <c r="W75" i="6"/>
  <c r="V75" i="6"/>
  <c r="T75" i="6"/>
  <c r="S75" i="6"/>
  <c r="Q75" i="6"/>
  <c r="P75" i="6"/>
  <c r="N75" i="6"/>
  <c r="M75" i="6"/>
  <c r="K75" i="6"/>
  <c r="L75" i="6" s="1"/>
  <c r="J75" i="6"/>
  <c r="H75" i="6"/>
  <c r="G75" i="6"/>
  <c r="EY73" i="6"/>
  <c r="EX73" i="6"/>
  <c r="EV73" i="6"/>
  <c r="EU73" i="6"/>
  <c r="ES73" i="6"/>
  <c r="ER73" i="6"/>
  <c r="EP73" i="6"/>
  <c r="EO73" i="6"/>
  <c r="EM73" i="6"/>
  <c r="EL73" i="6"/>
  <c r="EJ73" i="6"/>
  <c r="EI73" i="6"/>
  <c r="EG73" i="6"/>
  <c r="EF73" i="6"/>
  <c r="ED73" i="6"/>
  <c r="EC73" i="6"/>
  <c r="EA73" i="6"/>
  <c r="DZ73" i="6"/>
  <c r="DX73" i="6"/>
  <c r="DW73" i="6"/>
  <c r="DY73" i="6" s="1"/>
  <c r="DU73" i="6"/>
  <c r="DT73" i="6"/>
  <c r="DR73" i="6"/>
  <c r="DQ73" i="6"/>
  <c r="DO73" i="6"/>
  <c r="DN73" i="6"/>
  <c r="DL73" i="6"/>
  <c r="DK73" i="6"/>
  <c r="DI73" i="6"/>
  <c r="DH73" i="6"/>
  <c r="DF73" i="6"/>
  <c r="DE73" i="6"/>
  <c r="DC73" i="6"/>
  <c r="DD73" i="6" s="1"/>
  <c r="DB73" i="6"/>
  <c r="CZ73" i="6"/>
  <c r="CY73" i="6"/>
  <c r="CW73" i="6"/>
  <c r="CV73" i="6"/>
  <c r="CT73" i="6"/>
  <c r="CS73" i="6"/>
  <c r="CQ73" i="6"/>
  <c r="CP73" i="6"/>
  <c r="CN73" i="6"/>
  <c r="CM73" i="6"/>
  <c r="CK73" i="6"/>
  <c r="CJ73" i="6"/>
  <c r="CH73" i="6"/>
  <c r="CG73" i="6"/>
  <c r="CE73" i="6"/>
  <c r="CD73" i="6"/>
  <c r="CB73" i="6"/>
  <c r="CA73" i="6"/>
  <c r="BY73" i="6"/>
  <c r="BX73" i="6"/>
  <c r="BV73" i="6"/>
  <c r="BU73" i="6"/>
  <c r="BS73" i="6"/>
  <c r="BR73" i="6"/>
  <c r="BP73" i="6"/>
  <c r="BO73" i="6"/>
  <c r="BM73" i="6"/>
  <c r="BL73" i="6"/>
  <c r="BJ73" i="6"/>
  <c r="BI73" i="6"/>
  <c r="BG73" i="6"/>
  <c r="BF73" i="6"/>
  <c r="BD73" i="6"/>
  <c r="BC73" i="6"/>
  <c r="BA73" i="6"/>
  <c r="AZ73" i="6"/>
  <c r="AX73" i="6"/>
  <c r="AW73" i="6"/>
  <c r="AU73" i="6"/>
  <c r="AT73" i="6"/>
  <c r="AR73" i="6"/>
  <c r="AQ73" i="6"/>
  <c r="AO73" i="6"/>
  <c r="AN73" i="6"/>
  <c r="AL73" i="6"/>
  <c r="AK73" i="6"/>
  <c r="AI73" i="6"/>
  <c r="AJ73" i="6" s="1"/>
  <c r="AH73" i="6"/>
  <c r="AF73" i="6"/>
  <c r="AE73" i="6"/>
  <c r="AC73" i="6"/>
  <c r="AB73" i="6"/>
  <c r="Z73" i="6"/>
  <c r="Y73" i="6"/>
  <c r="W73" i="6"/>
  <c r="V73" i="6"/>
  <c r="T73" i="6"/>
  <c r="S73" i="6"/>
  <c r="U73" i="6" s="1"/>
  <c r="Q73" i="6"/>
  <c r="P73" i="6"/>
  <c r="N73" i="6"/>
  <c r="M73" i="6"/>
  <c r="K73" i="6"/>
  <c r="J73" i="6"/>
  <c r="H73" i="6"/>
  <c r="G73" i="6"/>
  <c r="EY69" i="6"/>
  <c r="EX69" i="6"/>
  <c r="EV69" i="6"/>
  <c r="EU69" i="6"/>
  <c r="ES69" i="6"/>
  <c r="ER69" i="6"/>
  <c r="EP69" i="6"/>
  <c r="EO69" i="6"/>
  <c r="EM69" i="6"/>
  <c r="EL69" i="6"/>
  <c r="EJ69" i="6"/>
  <c r="EI69" i="6"/>
  <c r="EG69" i="6"/>
  <c r="EF69" i="6"/>
  <c r="ED69" i="6"/>
  <c r="EC69" i="6"/>
  <c r="EA69" i="6"/>
  <c r="DZ69" i="6"/>
  <c r="DX69" i="6"/>
  <c r="DW69" i="6"/>
  <c r="DU69" i="6"/>
  <c r="DT69" i="6"/>
  <c r="DR69" i="6"/>
  <c r="DQ69" i="6"/>
  <c r="DO69" i="6"/>
  <c r="DN69" i="6"/>
  <c r="DL69" i="6"/>
  <c r="DK69" i="6"/>
  <c r="DI69" i="6"/>
  <c r="DH69" i="6"/>
  <c r="DF69" i="6"/>
  <c r="DE69" i="6"/>
  <c r="DC69" i="6"/>
  <c r="DB69" i="6"/>
  <c r="CZ69" i="6"/>
  <c r="CY69" i="6"/>
  <c r="CW69" i="6"/>
  <c r="CV69" i="6"/>
  <c r="CT69" i="6"/>
  <c r="CS69" i="6"/>
  <c r="CQ69" i="6"/>
  <c r="CP69" i="6"/>
  <c r="CN69" i="6"/>
  <c r="CM69" i="6"/>
  <c r="CK69" i="6"/>
  <c r="CJ69" i="6"/>
  <c r="CH69" i="6"/>
  <c r="CG69" i="6"/>
  <c r="CE69" i="6"/>
  <c r="CD69" i="6"/>
  <c r="CB69" i="6"/>
  <c r="CA69" i="6"/>
  <c r="BY69" i="6"/>
  <c r="BX69" i="6"/>
  <c r="BV69" i="6"/>
  <c r="BU69" i="6"/>
  <c r="BS69" i="6"/>
  <c r="BR69" i="6"/>
  <c r="BP69" i="6"/>
  <c r="BO69" i="6"/>
  <c r="BM69" i="6"/>
  <c r="BL69" i="6"/>
  <c r="BJ69" i="6"/>
  <c r="BI69" i="6"/>
  <c r="BK69" i="6" s="1"/>
  <c r="BG69" i="6"/>
  <c r="BF69" i="6"/>
  <c r="BD69" i="6"/>
  <c r="BC69" i="6"/>
  <c r="BA69" i="6"/>
  <c r="AZ69" i="6"/>
  <c r="AX69" i="6"/>
  <c r="AW69" i="6"/>
  <c r="AU69" i="6"/>
  <c r="AT69" i="6"/>
  <c r="AR69" i="6"/>
  <c r="AQ69" i="6"/>
  <c r="AO69" i="6"/>
  <c r="AN69" i="6"/>
  <c r="AL69" i="6"/>
  <c r="AK69" i="6"/>
  <c r="AI69" i="6"/>
  <c r="AH69" i="6"/>
  <c r="AF69" i="6"/>
  <c r="AE69" i="6"/>
  <c r="AC69" i="6"/>
  <c r="AB69" i="6"/>
  <c r="Z69" i="6"/>
  <c r="Y69" i="6"/>
  <c r="W69" i="6"/>
  <c r="V69" i="6"/>
  <c r="T69" i="6"/>
  <c r="S69" i="6"/>
  <c r="Q69" i="6"/>
  <c r="P69" i="6"/>
  <c r="N69" i="6"/>
  <c r="M69" i="6"/>
  <c r="K69" i="6"/>
  <c r="J69" i="6"/>
  <c r="H69" i="6"/>
  <c r="G69" i="6"/>
  <c r="EY68" i="6"/>
  <c r="EX68" i="6"/>
  <c r="EV68" i="6"/>
  <c r="EU68" i="6"/>
  <c r="ES68" i="6"/>
  <c r="ER68" i="6"/>
  <c r="EP68" i="6"/>
  <c r="EO68" i="6"/>
  <c r="EM68" i="6"/>
  <c r="EL68" i="6"/>
  <c r="EJ68" i="6"/>
  <c r="EI68" i="6"/>
  <c r="EG68" i="6"/>
  <c r="EF68" i="6"/>
  <c r="ED68" i="6"/>
  <c r="EC68" i="6"/>
  <c r="EA68" i="6"/>
  <c r="DZ68" i="6"/>
  <c r="DX68" i="6"/>
  <c r="DW68" i="6"/>
  <c r="DU68" i="6"/>
  <c r="DT68" i="6"/>
  <c r="DR68" i="6"/>
  <c r="DQ68" i="6"/>
  <c r="DO68" i="6"/>
  <c r="DN68" i="6"/>
  <c r="DL68" i="6"/>
  <c r="DK68" i="6"/>
  <c r="DI68" i="6"/>
  <c r="DH68" i="6"/>
  <c r="DF68" i="6"/>
  <c r="DE68" i="6"/>
  <c r="DC68" i="6"/>
  <c r="DB68" i="6"/>
  <c r="CZ68" i="6"/>
  <c r="CY68" i="6"/>
  <c r="CW68" i="6"/>
  <c r="CV68" i="6"/>
  <c r="CT68" i="6"/>
  <c r="CS68" i="6"/>
  <c r="CQ68" i="6"/>
  <c r="CP68" i="6"/>
  <c r="CN68" i="6"/>
  <c r="CM68" i="6"/>
  <c r="CK68" i="6"/>
  <c r="CJ68" i="6"/>
  <c r="CH68" i="6"/>
  <c r="CG68" i="6"/>
  <c r="CE68" i="6"/>
  <c r="CD68" i="6"/>
  <c r="CB68" i="6"/>
  <c r="CA68" i="6"/>
  <c r="BY68" i="6"/>
  <c r="BX68" i="6"/>
  <c r="BV68" i="6"/>
  <c r="BU68" i="6"/>
  <c r="BS68" i="6"/>
  <c r="BR68" i="6"/>
  <c r="BP68" i="6"/>
  <c r="BO68" i="6"/>
  <c r="BM68" i="6"/>
  <c r="BL68" i="6"/>
  <c r="BJ68" i="6"/>
  <c r="BI68" i="6"/>
  <c r="BG68" i="6"/>
  <c r="BF68" i="6"/>
  <c r="BD68" i="6"/>
  <c r="BC68" i="6"/>
  <c r="BA68" i="6"/>
  <c r="AZ68" i="6"/>
  <c r="AX68" i="6"/>
  <c r="AW68" i="6"/>
  <c r="AU68" i="6"/>
  <c r="AT68" i="6"/>
  <c r="AR68" i="6"/>
  <c r="AQ68" i="6"/>
  <c r="AO68" i="6"/>
  <c r="AN68" i="6"/>
  <c r="AL68" i="6"/>
  <c r="AK68" i="6"/>
  <c r="AI68" i="6"/>
  <c r="AH68" i="6"/>
  <c r="AF68" i="6"/>
  <c r="AE68" i="6"/>
  <c r="AC68" i="6"/>
  <c r="AB68" i="6"/>
  <c r="Z68" i="6"/>
  <c r="Y68" i="6"/>
  <c r="W68" i="6"/>
  <c r="V68" i="6"/>
  <c r="T68" i="6"/>
  <c r="S68" i="6"/>
  <c r="Q68" i="6"/>
  <c r="P68" i="6"/>
  <c r="N68" i="6"/>
  <c r="M68" i="6"/>
  <c r="K68" i="6"/>
  <c r="J68" i="6"/>
  <c r="H68" i="6"/>
  <c r="G68" i="6"/>
  <c r="EZ67" i="6"/>
  <c r="EW67" i="6"/>
  <c r="ET67" i="6"/>
  <c r="EQ67" i="6"/>
  <c r="EN67" i="6"/>
  <c r="EK67" i="6"/>
  <c r="EH67" i="6"/>
  <c r="EE67" i="6"/>
  <c r="EB67" i="6"/>
  <c r="DY67" i="6"/>
  <c r="DV67" i="6"/>
  <c r="DS67" i="6"/>
  <c r="DP67" i="6"/>
  <c r="DM67" i="6"/>
  <c r="DJ67" i="6"/>
  <c r="DG67" i="6"/>
  <c r="DD67" i="6"/>
  <c r="DA67" i="6"/>
  <c r="CX67" i="6"/>
  <c r="CU67" i="6"/>
  <c r="CR67" i="6"/>
  <c r="CO67" i="6"/>
  <c r="CL67" i="6"/>
  <c r="CI67" i="6"/>
  <c r="CF67" i="6"/>
  <c r="CC67" i="6"/>
  <c r="BZ67" i="6"/>
  <c r="BW67" i="6"/>
  <c r="BT67" i="6"/>
  <c r="BQ67" i="6"/>
  <c r="BN67" i="6"/>
  <c r="BK67" i="6"/>
  <c r="BH67" i="6"/>
  <c r="BE67" i="6"/>
  <c r="BB67" i="6"/>
  <c r="AY67" i="6"/>
  <c r="AV67" i="6"/>
  <c r="AS67" i="6"/>
  <c r="AP67" i="6"/>
  <c r="AM67" i="6"/>
  <c r="AJ67" i="6"/>
  <c r="AG67" i="6"/>
  <c r="AD67" i="6"/>
  <c r="AA67" i="6"/>
  <c r="X67" i="6"/>
  <c r="U67" i="6"/>
  <c r="R67" i="6"/>
  <c r="O67" i="6"/>
  <c r="L67" i="6"/>
  <c r="I67" i="6"/>
  <c r="EZ66" i="6"/>
  <c r="EW66" i="6"/>
  <c r="ET66" i="6"/>
  <c r="EQ66" i="6"/>
  <c r="EN66" i="6"/>
  <c r="EK66" i="6"/>
  <c r="EH66" i="6"/>
  <c r="EE66" i="6"/>
  <c r="EB66" i="6"/>
  <c r="DY66" i="6"/>
  <c r="DV66" i="6"/>
  <c r="DS66" i="6"/>
  <c r="DP66" i="6"/>
  <c r="DM66" i="6"/>
  <c r="DJ66" i="6"/>
  <c r="DG66" i="6"/>
  <c r="DD66" i="6"/>
  <c r="DA66" i="6"/>
  <c r="CX66" i="6"/>
  <c r="CU66" i="6"/>
  <c r="CR66" i="6"/>
  <c r="CO66" i="6"/>
  <c r="CL66" i="6"/>
  <c r="CI66" i="6"/>
  <c r="CF66" i="6"/>
  <c r="CC66" i="6"/>
  <c r="BZ66" i="6"/>
  <c r="BW66" i="6"/>
  <c r="BT66" i="6"/>
  <c r="BQ66" i="6"/>
  <c r="BN66" i="6"/>
  <c r="BK66" i="6"/>
  <c r="BH66" i="6"/>
  <c r="BE66" i="6"/>
  <c r="BB66" i="6"/>
  <c r="AY66" i="6"/>
  <c r="AV66" i="6"/>
  <c r="AS66" i="6"/>
  <c r="AP66" i="6"/>
  <c r="AM66" i="6"/>
  <c r="AJ66" i="6"/>
  <c r="AG66" i="6"/>
  <c r="AD66" i="6"/>
  <c r="AA66" i="6"/>
  <c r="X66" i="6"/>
  <c r="U66" i="6"/>
  <c r="R66" i="6"/>
  <c r="O66" i="6"/>
  <c r="L66" i="6"/>
  <c r="I66" i="6"/>
  <c r="EY64" i="6"/>
  <c r="EX64" i="6"/>
  <c r="EV64" i="6"/>
  <c r="EU64" i="6"/>
  <c r="ES64" i="6"/>
  <c r="ER64" i="6"/>
  <c r="EP64" i="6"/>
  <c r="EO64" i="6"/>
  <c r="EM64" i="6"/>
  <c r="EL64" i="6"/>
  <c r="EJ64" i="6"/>
  <c r="EI64" i="6"/>
  <c r="EG64" i="6"/>
  <c r="EF64" i="6"/>
  <c r="ED64" i="6"/>
  <c r="EC64" i="6"/>
  <c r="EA64" i="6"/>
  <c r="DZ64" i="6"/>
  <c r="DX64" i="6"/>
  <c r="DW64" i="6"/>
  <c r="DU64" i="6"/>
  <c r="DT64" i="6"/>
  <c r="DR64" i="6"/>
  <c r="DQ64" i="6"/>
  <c r="DO64" i="6"/>
  <c r="DN64" i="6"/>
  <c r="DL64" i="6"/>
  <c r="DK64" i="6"/>
  <c r="DI64" i="6"/>
  <c r="DH64" i="6"/>
  <c r="DF64" i="6"/>
  <c r="DE64" i="6"/>
  <c r="DC64" i="6"/>
  <c r="DB64" i="6"/>
  <c r="CZ64" i="6"/>
  <c r="CY64" i="6"/>
  <c r="CW64" i="6"/>
  <c r="CV64" i="6"/>
  <c r="CT64" i="6"/>
  <c r="CS64" i="6"/>
  <c r="CQ64" i="6"/>
  <c r="CP64" i="6"/>
  <c r="CN64" i="6"/>
  <c r="CM64" i="6"/>
  <c r="CK64" i="6"/>
  <c r="CJ64" i="6"/>
  <c r="CH64" i="6"/>
  <c r="CG64" i="6"/>
  <c r="CE64" i="6"/>
  <c r="CD64" i="6"/>
  <c r="CB64" i="6"/>
  <c r="CA64" i="6"/>
  <c r="BY64" i="6"/>
  <c r="BX64" i="6"/>
  <c r="BV64" i="6"/>
  <c r="BU64" i="6"/>
  <c r="BS64" i="6"/>
  <c r="BR64" i="6"/>
  <c r="BP64" i="6"/>
  <c r="BO64" i="6"/>
  <c r="BM64" i="6"/>
  <c r="BL64" i="6"/>
  <c r="BJ64" i="6"/>
  <c r="BI64" i="6"/>
  <c r="BG64" i="6"/>
  <c r="BF64" i="6"/>
  <c r="BD64" i="6"/>
  <c r="BC64" i="6"/>
  <c r="BA64" i="6"/>
  <c r="AZ64" i="6"/>
  <c r="AX64" i="6"/>
  <c r="AW64" i="6"/>
  <c r="AU64" i="6"/>
  <c r="AT64" i="6"/>
  <c r="AR64" i="6"/>
  <c r="AQ64" i="6"/>
  <c r="AO64" i="6"/>
  <c r="AN64" i="6"/>
  <c r="AL64" i="6"/>
  <c r="AK64" i="6"/>
  <c r="AI64" i="6"/>
  <c r="AH64" i="6"/>
  <c r="AF64" i="6"/>
  <c r="AE64" i="6"/>
  <c r="AC64" i="6"/>
  <c r="AB64" i="6"/>
  <c r="Z64" i="6"/>
  <c r="Y64" i="6"/>
  <c r="W64" i="6"/>
  <c r="V64" i="6"/>
  <c r="T64" i="6"/>
  <c r="S64" i="6"/>
  <c r="Q64" i="6"/>
  <c r="P64" i="6"/>
  <c r="N64" i="6"/>
  <c r="M64" i="6"/>
  <c r="K64" i="6"/>
  <c r="J64" i="6"/>
  <c r="H64" i="6"/>
  <c r="G64" i="6"/>
  <c r="EY62" i="6"/>
  <c r="EX62" i="6"/>
  <c r="EV62" i="6"/>
  <c r="EU62" i="6"/>
  <c r="ES62" i="6"/>
  <c r="ER62" i="6"/>
  <c r="EP62" i="6"/>
  <c r="EO62" i="6"/>
  <c r="EM62" i="6"/>
  <c r="EL62" i="6"/>
  <c r="EJ62" i="6"/>
  <c r="EI62" i="6"/>
  <c r="EG62" i="6"/>
  <c r="EF62" i="6"/>
  <c r="ED62" i="6"/>
  <c r="EC62" i="6"/>
  <c r="EA62" i="6"/>
  <c r="DZ62" i="6"/>
  <c r="DX62" i="6"/>
  <c r="DW62" i="6"/>
  <c r="DU62" i="6"/>
  <c r="DT62" i="6"/>
  <c r="DR62" i="6"/>
  <c r="DQ62" i="6"/>
  <c r="DO62" i="6"/>
  <c r="DN62" i="6"/>
  <c r="DL62" i="6"/>
  <c r="DK62" i="6"/>
  <c r="DI62" i="6"/>
  <c r="DH62" i="6"/>
  <c r="DF62" i="6"/>
  <c r="DE62" i="6"/>
  <c r="DC62" i="6"/>
  <c r="DB62" i="6"/>
  <c r="CZ62" i="6"/>
  <c r="CY62" i="6"/>
  <c r="CW62" i="6"/>
  <c r="CV62" i="6"/>
  <c r="CT62" i="6"/>
  <c r="CS62" i="6"/>
  <c r="CQ62" i="6"/>
  <c r="CP62" i="6"/>
  <c r="CN62" i="6"/>
  <c r="CM62" i="6"/>
  <c r="CK62" i="6"/>
  <c r="CJ62" i="6"/>
  <c r="CH62" i="6"/>
  <c r="CG62" i="6"/>
  <c r="CE62" i="6"/>
  <c r="CD62" i="6"/>
  <c r="CB62" i="6"/>
  <c r="CA62" i="6"/>
  <c r="BY62" i="6"/>
  <c r="BX62" i="6"/>
  <c r="BV62" i="6"/>
  <c r="BU62" i="6"/>
  <c r="BS62" i="6"/>
  <c r="BR62" i="6"/>
  <c r="BP62" i="6"/>
  <c r="BO62" i="6"/>
  <c r="BM62" i="6"/>
  <c r="BL62" i="6"/>
  <c r="BJ62" i="6"/>
  <c r="BI62" i="6"/>
  <c r="BG62" i="6"/>
  <c r="BF62" i="6"/>
  <c r="BD62" i="6"/>
  <c r="BC62" i="6"/>
  <c r="BA62" i="6"/>
  <c r="AZ62" i="6"/>
  <c r="AX62" i="6"/>
  <c r="AW62" i="6"/>
  <c r="AU62" i="6"/>
  <c r="AT62" i="6"/>
  <c r="AR62" i="6"/>
  <c r="AQ62" i="6"/>
  <c r="AO62" i="6"/>
  <c r="AN62" i="6"/>
  <c r="AL62" i="6"/>
  <c r="AK62" i="6"/>
  <c r="AI62" i="6"/>
  <c r="AH62" i="6"/>
  <c r="AF62" i="6"/>
  <c r="AE62" i="6"/>
  <c r="AC62" i="6"/>
  <c r="AB62" i="6"/>
  <c r="Z62" i="6"/>
  <c r="Y62" i="6"/>
  <c r="W62" i="6"/>
  <c r="V62" i="6"/>
  <c r="T62" i="6"/>
  <c r="S62" i="6"/>
  <c r="Q62" i="6"/>
  <c r="P62" i="6"/>
  <c r="N62" i="6"/>
  <c r="M62" i="6"/>
  <c r="K62" i="6"/>
  <c r="J62" i="6"/>
  <c r="H62" i="6"/>
  <c r="G62" i="6"/>
  <c r="E61" i="6"/>
  <c r="EZ60" i="6"/>
  <c r="EW60" i="6"/>
  <c r="ET60" i="6"/>
  <c r="EQ60" i="6"/>
  <c r="EN60" i="6"/>
  <c r="EK60" i="6"/>
  <c r="EH60" i="6"/>
  <c r="EE60" i="6"/>
  <c r="EB60" i="6"/>
  <c r="DY60" i="6"/>
  <c r="DV60" i="6"/>
  <c r="DS60" i="6"/>
  <c r="DP60" i="6"/>
  <c r="DM60" i="6"/>
  <c r="DJ60" i="6"/>
  <c r="DG60" i="6"/>
  <c r="DD60" i="6"/>
  <c r="DA60" i="6"/>
  <c r="CX60" i="6"/>
  <c r="CU60" i="6"/>
  <c r="CR60" i="6"/>
  <c r="CO60" i="6"/>
  <c r="CL60" i="6"/>
  <c r="CI60" i="6"/>
  <c r="CF60" i="6"/>
  <c r="CC60" i="6"/>
  <c r="BZ60" i="6"/>
  <c r="BW60" i="6"/>
  <c r="BT60" i="6"/>
  <c r="BQ60" i="6"/>
  <c r="BN60" i="6"/>
  <c r="BK60" i="6"/>
  <c r="BH60" i="6"/>
  <c r="BE60" i="6"/>
  <c r="BB60" i="6"/>
  <c r="AY60" i="6"/>
  <c r="AV60" i="6"/>
  <c r="AS60" i="6"/>
  <c r="AP60" i="6"/>
  <c r="AM60" i="6"/>
  <c r="AJ60" i="6"/>
  <c r="AG60" i="6"/>
  <c r="AD60" i="6"/>
  <c r="AA60" i="6"/>
  <c r="X60" i="6"/>
  <c r="U60" i="6"/>
  <c r="R60" i="6"/>
  <c r="O60" i="6"/>
  <c r="L60" i="6"/>
  <c r="I60" i="6"/>
  <c r="B58" i="6"/>
  <c r="EZ57" i="6"/>
  <c r="EW57" i="6"/>
  <c r="ET57" i="6"/>
  <c r="EQ57" i="6"/>
  <c r="EN57" i="6"/>
  <c r="EK57" i="6"/>
  <c r="EH57" i="6"/>
  <c r="EE57" i="6"/>
  <c r="EB57" i="6"/>
  <c r="DY57" i="6"/>
  <c r="DV57" i="6"/>
  <c r="DS57" i="6"/>
  <c r="DP57" i="6"/>
  <c r="DM57" i="6"/>
  <c r="DJ57" i="6"/>
  <c r="DG57" i="6"/>
  <c r="DD57" i="6"/>
  <c r="DA57" i="6"/>
  <c r="CX57" i="6"/>
  <c r="CU57" i="6"/>
  <c r="CR57" i="6"/>
  <c r="CO57" i="6"/>
  <c r="CL57" i="6"/>
  <c r="CI57" i="6"/>
  <c r="CF57" i="6"/>
  <c r="CC57" i="6"/>
  <c r="BZ57" i="6"/>
  <c r="BW57" i="6"/>
  <c r="BT57" i="6"/>
  <c r="BQ57" i="6"/>
  <c r="BN57" i="6"/>
  <c r="BK57" i="6"/>
  <c r="BH57" i="6"/>
  <c r="BE57" i="6"/>
  <c r="BB57" i="6"/>
  <c r="AY57" i="6"/>
  <c r="AV57" i="6"/>
  <c r="AS57" i="6"/>
  <c r="AP57" i="6"/>
  <c r="AM57" i="6"/>
  <c r="AJ57" i="6"/>
  <c r="AG57" i="6"/>
  <c r="AD57" i="6"/>
  <c r="AA57" i="6"/>
  <c r="X57" i="6"/>
  <c r="U57" i="6"/>
  <c r="R57" i="6"/>
  <c r="O57" i="6"/>
  <c r="L57" i="6"/>
  <c r="I57" i="6"/>
  <c r="EY56" i="6"/>
  <c r="EX56" i="6"/>
  <c r="EV56" i="6"/>
  <c r="EU56" i="6"/>
  <c r="ES56" i="6"/>
  <c r="ER56" i="6"/>
  <c r="EP56" i="6"/>
  <c r="EO56" i="6"/>
  <c r="EM56" i="6"/>
  <c r="EL56" i="6"/>
  <c r="EJ56" i="6"/>
  <c r="EI56" i="6"/>
  <c r="EG56" i="6"/>
  <c r="EF56" i="6"/>
  <c r="ED56" i="6"/>
  <c r="EC56" i="6"/>
  <c r="EA56" i="6"/>
  <c r="DZ56" i="6"/>
  <c r="DX56" i="6"/>
  <c r="DW56" i="6"/>
  <c r="DU56" i="6"/>
  <c r="DT56" i="6"/>
  <c r="DR56" i="6"/>
  <c r="DQ56" i="6"/>
  <c r="DO56" i="6"/>
  <c r="DN56" i="6"/>
  <c r="DL56" i="6"/>
  <c r="DK56" i="6"/>
  <c r="DI56" i="6"/>
  <c r="DH56" i="6"/>
  <c r="DF56" i="6"/>
  <c r="DE56" i="6"/>
  <c r="DC56" i="6"/>
  <c r="DB56" i="6"/>
  <c r="CZ56" i="6"/>
  <c r="CY56" i="6"/>
  <c r="CW56" i="6"/>
  <c r="CV56" i="6"/>
  <c r="CT56" i="6"/>
  <c r="CS56" i="6"/>
  <c r="CQ56" i="6"/>
  <c r="CP56" i="6"/>
  <c r="CN56" i="6"/>
  <c r="CM56" i="6"/>
  <c r="CK56" i="6"/>
  <c r="CJ56" i="6"/>
  <c r="CH56" i="6"/>
  <c r="CG56" i="6"/>
  <c r="CE56" i="6"/>
  <c r="CD56" i="6"/>
  <c r="CB56" i="6"/>
  <c r="CA56" i="6"/>
  <c r="BY56" i="6"/>
  <c r="BX56" i="6"/>
  <c r="BV56" i="6"/>
  <c r="BU56" i="6"/>
  <c r="BS56" i="6"/>
  <c r="BR56" i="6"/>
  <c r="BP56" i="6"/>
  <c r="BO56" i="6"/>
  <c r="BM56" i="6"/>
  <c r="BL56" i="6"/>
  <c r="BJ56" i="6"/>
  <c r="BI56" i="6"/>
  <c r="BG56" i="6"/>
  <c r="BF56" i="6"/>
  <c r="BD56" i="6"/>
  <c r="BC56" i="6"/>
  <c r="BA56" i="6"/>
  <c r="AZ56" i="6"/>
  <c r="AX56" i="6"/>
  <c r="AW56" i="6"/>
  <c r="AU56" i="6"/>
  <c r="AT56" i="6"/>
  <c r="AR56" i="6"/>
  <c r="AQ56" i="6"/>
  <c r="AO56" i="6"/>
  <c r="AN56" i="6"/>
  <c r="AL56" i="6"/>
  <c r="AK56" i="6"/>
  <c r="AI56" i="6"/>
  <c r="AH56" i="6"/>
  <c r="AF56" i="6"/>
  <c r="AE56" i="6"/>
  <c r="AC56" i="6"/>
  <c r="AB56" i="6"/>
  <c r="Z56" i="6"/>
  <c r="Y56" i="6"/>
  <c r="W56" i="6"/>
  <c r="V56" i="6"/>
  <c r="T56" i="6"/>
  <c r="S56" i="6"/>
  <c r="Q56" i="6"/>
  <c r="P56" i="6"/>
  <c r="N56" i="6"/>
  <c r="M56" i="6"/>
  <c r="K56" i="6"/>
  <c r="J56" i="6"/>
  <c r="H56" i="6"/>
  <c r="G56" i="6"/>
  <c r="EZ53" i="6"/>
  <c r="EW53" i="6"/>
  <c r="ET53" i="6"/>
  <c r="EQ53" i="6"/>
  <c r="EN53" i="6"/>
  <c r="EK53" i="6"/>
  <c r="EH53" i="6"/>
  <c r="EE53" i="6"/>
  <c r="EB53" i="6"/>
  <c r="DY53" i="6"/>
  <c r="DV53" i="6"/>
  <c r="DS53" i="6"/>
  <c r="DP53" i="6"/>
  <c r="DM53" i="6"/>
  <c r="DJ53" i="6"/>
  <c r="DG53" i="6"/>
  <c r="DD53" i="6"/>
  <c r="DA53" i="6"/>
  <c r="CX53" i="6"/>
  <c r="CU53" i="6"/>
  <c r="CR53" i="6"/>
  <c r="CO53" i="6"/>
  <c r="CL53" i="6"/>
  <c r="CI53" i="6"/>
  <c r="CF53" i="6"/>
  <c r="CC53" i="6"/>
  <c r="BZ53" i="6"/>
  <c r="BW53" i="6"/>
  <c r="BT53" i="6"/>
  <c r="BQ53" i="6"/>
  <c r="BN53" i="6"/>
  <c r="BK53" i="6"/>
  <c r="BH53" i="6"/>
  <c r="BE53" i="6"/>
  <c r="BB53" i="6"/>
  <c r="AY53" i="6"/>
  <c r="AV53" i="6"/>
  <c r="AS53" i="6"/>
  <c r="AP53" i="6"/>
  <c r="AM53" i="6"/>
  <c r="AJ53" i="6"/>
  <c r="AG53" i="6"/>
  <c r="AD53" i="6"/>
  <c r="AA53" i="6"/>
  <c r="X53" i="6"/>
  <c r="U53" i="6"/>
  <c r="R53" i="6"/>
  <c r="O53" i="6"/>
  <c r="L53" i="6"/>
  <c r="I53" i="6"/>
  <c r="E53" i="6"/>
  <c r="D53" i="6"/>
  <c r="B52" i="6"/>
  <c r="EZ51" i="6"/>
  <c r="EW51" i="6"/>
  <c r="ET51" i="6"/>
  <c r="EQ51" i="6"/>
  <c r="EN51" i="6"/>
  <c r="EK51" i="6"/>
  <c r="EH51" i="6"/>
  <c r="EE51" i="6"/>
  <c r="EB51" i="6"/>
  <c r="DY51" i="6"/>
  <c r="DV51" i="6"/>
  <c r="DS51" i="6"/>
  <c r="DP51" i="6"/>
  <c r="DM51" i="6"/>
  <c r="DJ51" i="6"/>
  <c r="DG51" i="6"/>
  <c r="DD51" i="6"/>
  <c r="DA51" i="6"/>
  <c r="CX51" i="6"/>
  <c r="CU51" i="6"/>
  <c r="CR51" i="6"/>
  <c r="CO51" i="6"/>
  <c r="CL51" i="6"/>
  <c r="CI51" i="6"/>
  <c r="CF51" i="6"/>
  <c r="CC51" i="6"/>
  <c r="BZ51" i="6"/>
  <c r="BW51" i="6"/>
  <c r="BT51" i="6"/>
  <c r="BQ51" i="6"/>
  <c r="BN51" i="6"/>
  <c r="BK51" i="6"/>
  <c r="BH51" i="6"/>
  <c r="BE51" i="6"/>
  <c r="BB51" i="6"/>
  <c r="AY51" i="6"/>
  <c r="AV51" i="6"/>
  <c r="AS51" i="6"/>
  <c r="AP51" i="6"/>
  <c r="AM51" i="6"/>
  <c r="AJ51" i="6"/>
  <c r="AG51" i="6"/>
  <c r="AD51" i="6"/>
  <c r="AA51" i="6"/>
  <c r="X51" i="6"/>
  <c r="U51" i="6"/>
  <c r="R51" i="6"/>
  <c r="O51" i="6"/>
  <c r="L51" i="6"/>
  <c r="I51" i="6"/>
  <c r="E51" i="6"/>
  <c r="D51" i="6"/>
  <c r="EY50" i="6"/>
  <c r="EX50" i="6"/>
  <c r="EV50" i="6"/>
  <c r="EU50" i="6"/>
  <c r="ES50" i="6"/>
  <c r="ER50" i="6"/>
  <c r="EP50" i="6"/>
  <c r="EO50" i="6"/>
  <c r="EM50" i="6"/>
  <c r="EL50" i="6"/>
  <c r="EJ50" i="6"/>
  <c r="EI50" i="6"/>
  <c r="EG50" i="6"/>
  <c r="EF50" i="6"/>
  <c r="ED50" i="6"/>
  <c r="EC50" i="6"/>
  <c r="EA50" i="6"/>
  <c r="DZ50" i="6"/>
  <c r="DX50" i="6"/>
  <c r="DW50" i="6"/>
  <c r="DU50" i="6"/>
  <c r="DT50" i="6"/>
  <c r="DR50" i="6"/>
  <c r="DQ50" i="6"/>
  <c r="DO50" i="6"/>
  <c r="DN50" i="6"/>
  <c r="DL50" i="6"/>
  <c r="DK50" i="6"/>
  <c r="DI50" i="6"/>
  <c r="DH50" i="6"/>
  <c r="DF50" i="6"/>
  <c r="DE50" i="6"/>
  <c r="DC50" i="6"/>
  <c r="DB50" i="6"/>
  <c r="CZ50" i="6"/>
  <c r="CY50" i="6"/>
  <c r="CW50" i="6"/>
  <c r="CV50" i="6"/>
  <c r="CT50" i="6"/>
  <c r="CS50" i="6"/>
  <c r="CQ50" i="6"/>
  <c r="CP50" i="6"/>
  <c r="CN50" i="6"/>
  <c r="CM50" i="6"/>
  <c r="CK50" i="6"/>
  <c r="CJ50" i="6"/>
  <c r="CH50" i="6"/>
  <c r="CG50" i="6"/>
  <c r="CE50" i="6"/>
  <c r="CD50" i="6"/>
  <c r="CB50" i="6"/>
  <c r="CA50" i="6"/>
  <c r="BY50" i="6"/>
  <c r="BX50" i="6"/>
  <c r="BV50" i="6"/>
  <c r="BU50" i="6"/>
  <c r="BS50" i="6"/>
  <c r="BR50" i="6"/>
  <c r="BP50" i="6"/>
  <c r="BO50" i="6"/>
  <c r="BM50" i="6"/>
  <c r="BL50" i="6"/>
  <c r="BJ50" i="6"/>
  <c r="BI50" i="6"/>
  <c r="BG50" i="6"/>
  <c r="BF50" i="6"/>
  <c r="BD50" i="6"/>
  <c r="BC50" i="6"/>
  <c r="BA50" i="6"/>
  <c r="AZ50" i="6"/>
  <c r="AX50" i="6"/>
  <c r="AW50" i="6"/>
  <c r="AU50" i="6"/>
  <c r="AT50" i="6"/>
  <c r="AR50" i="6"/>
  <c r="AQ50" i="6"/>
  <c r="AO50" i="6"/>
  <c r="AN50" i="6"/>
  <c r="AL50" i="6"/>
  <c r="AK50" i="6"/>
  <c r="AI50" i="6"/>
  <c r="AH50" i="6"/>
  <c r="AF50" i="6"/>
  <c r="AE50" i="6"/>
  <c r="AC50" i="6"/>
  <c r="AB50" i="6"/>
  <c r="Z50" i="6"/>
  <c r="Y50" i="6"/>
  <c r="W50" i="6"/>
  <c r="V50" i="6"/>
  <c r="T50" i="6"/>
  <c r="S50" i="6"/>
  <c r="Q50" i="6"/>
  <c r="P50" i="6"/>
  <c r="N50" i="6"/>
  <c r="M50" i="6"/>
  <c r="K50" i="6"/>
  <c r="J50" i="6"/>
  <c r="H50" i="6"/>
  <c r="G50" i="6"/>
  <c r="B48" i="6"/>
  <c r="EZ47" i="6"/>
  <c r="EW47" i="6"/>
  <c r="ET47" i="6"/>
  <c r="EQ47" i="6"/>
  <c r="EN47" i="6"/>
  <c r="EK47" i="6"/>
  <c r="EH47" i="6"/>
  <c r="EE47" i="6"/>
  <c r="EB47" i="6"/>
  <c r="DY47" i="6"/>
  <c r="DV47" i="6"/>
  <c r="DS47" i="6"/>
  <c r="DP47" i="6"/>
  <c r="DM47" i="6"/>
  <c r="DJ47" i="6"/>
  <c r="DG47" i="6"/>
  <c r="DD47" i="6"/>
  <c r="DA47" i="6"/>
  <c r="CX47" i="6"/>
  <c r="CU47" i="6"/>
  <c r="CR47" i="6"/>
  <c r="CO47" i="6"/>
  <c r="CL47" i="6"/>
  <c r="CI47" i="6"/>
  <c r="CF47" i="6"/>
  <c r="CC47" i="6"/>
  <c r="BZ47" i="6"/>
  <c r="BW47" i="6"/>
  <c r="BT47" i="6"/>
  <c r="BQ47" i="6"/>
  <c r="BN47" i="6"/>
  <c r="BK47" i="6"/>
  <c r="BH47" i="6"/>
  <c r="BE47" i="6"/>
  <c r="BB47" i="6"/>
  <c r="AY47" i="6"/>
  <c r="AV47" i="6"/>
  <c r="AS47" i="6"/>
  <c r="AP47" i="6"/>
  <c r="AM47" i="6"/>
  <c r="AJ47" i="6"/>
  <c r="AG47" i="6"/>
  <c r="AD47" i="6"/>
  <c r="AA47" i="6"/>
  <c r="X47" i="6"/>
  <c r="U47" i="6"/>
  <c r="R47" i="6"/>
  <c r="O47" i="6"/>
  <c r="L47" i="6"/>
  <c r="I47" i="6"/>
  <c r="E47" i="6"/>
  <c r="D47" i="6"/>
  <c r="EY46" i="6"/>
  <c r="EX46" i="6"/>
  <c r="EV46" i="6"/>
  <c r="EU46" i="6"/>
  <c r="ES46" i="6"/>
  <c r="ER46" i="6"/>
  <c r="EP46" i="6"/>
  <c r="EO46" i="6"/>
  <c r="EM46" i="6"/>
  <c r="EL46" i="6"/>
  <c r="EJ46" i="6"/>
  <c r="EI46" i="6"/>
  <c r="EG46" i="6"/>
  <c r="EF46" i="6"/>
  <c r="ED46" i="6"/>
  <c r="EC46" i="6"/>
  <c r="EA46" i="6"/>
  <c r="DZ46" i="6"/>
  <c r="DX46" i="6"/>
  <c r="DW46" i="6"/>
  <c r="DU46" i="6"/>
  <c r="DT46" i="6"/>
  <c r="DR46" i="6"/>
  <c r="DQ46" i="6"/>
  <c r="DO46" i="6"/>
  <c r="DN46" i="6"/>
  <c r="DL46" i="6"/>
  <c r="DK46" i="6"/>
  <c r="DI46" i="6"/>
  <c r="DH46" i="6"/>
  <c r="DF46" i="6"/>
  <c r="DE46" i="6"/>
  <c r="DC46" i="6"/>
  <c r="DB46" i="6"/>
  <c r="CZ46" i="6"/>
  <c r="CY46" i="6"/>
  <c r="CW46" i="6"/>
  <c r="CV46" i="6"/>
  <c r="CT46" i="6"/>
  <c r="CS46" i="6"/>
  <c r="CQ46" i="6"/>
  <c r="CP46" i="6"/>
  <c r="CN46" i="6"/>
  <c r="CM46" i="6"/>
  <c r="CK46" i="6"/>
  <c r="CJ46" i="6"/>
  <c r="CH46" i="6"/>
  <c r="CG46" i="6"/>
  <c r="CE46" i="6"/>
  <c r="CD46" i="6"/>
  <c r="CB46" i="6"/>
  <c r="CA46" i="6"/>
  <c r="BY46" i="6"/>
  <c r="BX46" i="6"/>
  <c r="BV46" i="6"/>
  <c r="BU46" i="6"/>
  <c r="BS46" i="6"/>
  <c r="BR46" i="6"/>
  <c r="BP46" i="6"/>
  <c r="BO46" i="6"/>
  <c r="BM46" i="6"/>
  <c r="BL46" i="6"/>
  <c r="BJ46" i="6"/>
  <c r="BI46" i="6"/>
  <c r="BG46" i="6"/>
  <c r="BF46" i="6"/>
  <c r="BD46" i="6"/>
  <c r="BC46" i="6"/>
  <c r="BA46" i="6"/>
  <c r="AZ46" i="6"/>
  <c r="AX46" i="6"/>
  <c r="AW46" i="6"/>
  <c r="AU46" i="6"/>
  <c r="AT46" i="6"/>
  <c r="AR46" i="6"/>
  <c r="AQ46" i="6"/>
  <c r="AO46" i="6"/>
  <c r="AN46" i="6"/>
  <c r="AL46" i="6"/>
  <c r="AK46" i="6"/>
  <c r="AI46" i="6"/>
  <c r="AH46" i="6"/>
  <c r="AF46" i="6"/>
  <c r="AE46" i="6"/>
  <c r="AC46" i="6"/>
  <c r="AB46" i="6"/>
  <c r="Z46" i="6"/>
  <c r="Y46" i="6"/>
  <c r="W46" i="6"/>
  <c r="V46" i="6"/>
  <c r="T46" i="6"/>
  <c r="S46" i="6"/>
  <c r="Q46" i="6"/>
  <c r="P46" i="6"/>
  <c r="N46" i="6"/>
  <c r="M46" i="6"/>
  <c r="K46" i="6"/>
  <c r="J46" i="6"/>
  <c r="H46" i="6"/>
  <c r="G46" i="6"/>
  <c r="B44" i="6"/>
  <c r="EZ43" i="6"/>
  <c r="EW43" i="6"/>
  <c r="ET43" i="6"/>
  <c r="EQ43" i="6"/>
  <c r="EN43" i="6"/>
  <c r="EK43" i="6"/>
  <c r="EH43" i="6"/>
  <c r="EE43" i="6"/>
  <c r="EB43" i="6"/>
  <c r="DY43" i="6"/>
  <c r="DV43" i="6"/>
  <c r="DS43" i="6"/>
  <c r="DP43" i="6"/>
  <c r="DM43" i="6"/>
  <c r="DJ43" i="6"/>
  <c r="DG43" i="6"/>
  <c r="DD43" i="6"/>
  <c r="DA43" i="6"/>
  <c r="CX43" i="6"/>
  <c r="CU43" i="6"/>
  <c r="CR43" i="6"/>
  <c r="CO43" i="6"/>
  <c r="CL43" i="6"/>
  <c r="CI43" i="6"/>
  <c r="CF43" i="6"/>
  <c r="CC43" i="6"/>
  <c r="BZ43" i="6"/>
  <c r="BW43" i="6"/>
  <c r="BT43" i="6"/>
  <c r="BQ43" i="6"/>
  <c r="BN43" i="6"/>
  <c r="BK43" i="6"/>
  <c r="BH43" i="6"/>
  <c r="BE43" i="6"/>
  <c r="BB43" i="6"/>
  <c r="AY43" i="6"/>
  <c r="AV43" i="6"/>
  <c r="AS43" i="6"/>
  <c r="AP43" i="6"/>
  <c r="AM43" i="6"/>
  <c r="AJ43" i="6"/>
  <c r="AG43" i="6"/>
  <c r="AD43" i="6"/>
  <c r="AA43" i="6"/>
  <c r="X43" i="6"/>
  <c r="U43" i="6"/>
  <c r="R43" i="6"/>
  <c r="O43" i="6"/>
  <c r="L43" i="6"/>
  <c r="I43" i="6"/>
  <c r="E43" i="6"/>
  <c r="D43" i="6"/>
  <c r="EY42" i="6"/>
  <c r="EX42" i="6"/>
  <c r="EV42" i="6"/>
  <c r="EU42" i="6"/>
  <c r="ES42" i="6"/>
  <c r="ER42" i="6"/>
  <c r="EP42" i="6"/>
  <c r="EO42" i="6"/>
  <c r="EM42" i="6"/>
  <c r="EL42" i="6"/>
  <c r="EJ42" i="6"/>
  <c r="EI42" i="6"/>
  <c r="EG42" i="6"/>
  <c r="EF42" i="6"/>
  <c r="ED42" i="6"/>
  <c r="EC42" i="6"/>
  <c r="EA42" i="6"/>
  <c r="DZ42" i="6"/>
  <c r="DX42" i="6"/>
  <c r="DW42" i="6"/>
  <c r="DU42" i="6"/>
  <c r="DT42" i="6"/>
  <c r="DR42" i="6"/>
  <c r="DQ42" i="6"/>
  <c r="DO42" i="6"/>
  <c r="DN42" i="6"/>
  <c r="DL42" i="6"/>
  <c r="DK42" i="6"/>
  <c r="DI42" i="6"/>
  <c r="DH42" i="6"/>
  <c r="DF42" i="6"/>
  <c r="DE42" i="6"/>
  <c r="DC42" i="6"/>
  <c r="DB42" i="6"/>
  <c r="CZ42" i="6"/>
  <c r="CY42" i="6"/>
  <c r="CW42" i="6"/>
  <c r="CV42" i="6"/>
  <c r="CT42" i="6"/>
  <c r="CS42" i="6"/>
  <c r="CQ42" i="6"/>
  <c r="CP42" i="6"/>
  <c r="CN42" i="6"/>
  <c r="CM42" i="6"/>
  <c r="CK42" i="6"/>
  <c r="CJ42" i="6"/>
  <c r="CH42" i="6"/>
  <c r="CG42" i="6"/>
  <c r="CE42" i="6"/>
  <c r="CD42" i="6"/>
  <c r="CB42" i="6"/>
  <c r="CA42" i="6"/>
  <c r="BY42" i="6"/>
  <c r="BX42" i="6"/>
  <c r="BV42" i="6"/>
  <c r="BU42" i="6"/>
  <c r="BS42" i="6"/>
  <c r="BR42" i="6"/>
  <c r="BP42" i="6"/>
  <c r="BO42" i="6"/>
  <c r="BM42" i="6"/>
  <c r="BL42" i="6"/>
  <c r="BJ42" i="6"/>
  <c r="BI42" i="6"/>
  <c r="BG42" i="6"/>
  <c r="BF42" i="6"/>
  <c r="BD42" i="6"/>
  <c r="BC42" i="6"/>
  <c r="BA42" i="6"/>
  <c r="AZ42" i="6"/>
  <c r="AX42" i="6"/>
  <c r="AW42" i="6"/>
  <c r="AU42" i="6"/>
  <c r="AT42" i="6"/>
  <c r="AR42" i="6"/>
  <c r="AQ42" i="6"/>
  <c r="AO42" i="6"/>
  <c r="AN42" i="6"/>
  <c r="AL42" i="6"/>
  <c r="AK42" i="6"/>
  <c r="AI42" i="6"/>
  <c r="AH42" i="6"/>
  <c r="AF42" i="6"/>
  <c r="AE42" i="6"/>
  <c r="AC42" i="6"/>
  <c r="AB42" i="6"/>
  <c r="Z42" i="6"/>
  <c r="Y42" i="6"/>
  <c r="W42" i="6"/>
  <c r="V42" i="6"/>
  <c r="T42" i="6"/>
  <c r="S42" i="6"/>
  <c r="Q42" i="6"/>
  <c r="P42" i="6"/>
  <c r="N42" i="6"/>
  <c r="M42" i="6"/>
  <c r="K42" i="6"/>
  <c r="J42" i="6"/>
  <c r="H42" i="6"/>
  <c r="G42" i="6"/>
  <c r="EY40" i="6"/>
  <c r="EX40" i="6"/>
  <c r="EV40" i="6"/>
  <c r="EU40" i="6"/>
  <c r="ES40" i="6"/>
  <c r="ER40" i="6"/>
  <c r="EP40" i="6"/>
  <c r="EO40" i="6"/>
  <c r="EM40" i="6"/>
  <c r="EL40" i="6"/>
  <c r="EJ40" i="6"/>
  <c r="EI40" i="6"/>
  <c r="EG40" i="6"/>
  <c r="EF40" i="6"/>
  <c r="ED40" i="6"/>
  <c r="EC40" i="6"/>
  <c r="EA40" i="6"/>
  <c r="DZ40" i="6"/>
  <c r="DX40" i="6"/>
  <c r="DW40" i="6"/>
  <c r="DU40" i="6"/>
  <c r="DT40" i="6"/>
  <c r="DR40" i="6"/>
  <c r="DQ40" i="6"/>
  <c r="DO40" i="6"/>
  <c r="DN40" i="6"/>
  <c r="DL40" i="6"/>
  <c r="DK40" i="6"/>
  <c r="DI40" i="6"/>
  <c r="DH40" i="6"/>
  <c r="DF40" i="6"/>
  <c r="DE40" i="6"/>
  <c r="DC40" i="6"/>
  <c r="DB40" i="6"/>
  <c r="CZ40" i="6"/>
  <c r="CY40" i="6"/>
  <c r="CW40" i="6"/>
  <c r="CV40" i="6"/>
  <c r="CT40" i="6"/>
  <c r="CS40" i="6"/>
  <c r="CQ40" i="6"/>
  <c r="CP40" i="6"/>
  <c r="CN40" i="6"/>
  <c r="CM40" i="6"/>
  <c r="CK40" i="6"/>
  <c r="CJ40" i="6"/>
  <c r="CH40" i="6"/>
  <c r="CG40" i="6"/>
  <c r="CE40" i="6"/>
  <c r="CD40" i="6"/>
  <c r="CB40" i="6"/>
  <c r="CA40" i="6"/>
  <c r="BY40" i="6"/>
  <c r="BX40" i="6"/>
  <c r="BV40" i="6"/>
  <c r="BU40" i="6"/>
  <c r="BS40" i="6"/>
  <c r="BR40" i="6"/>
  <c r="BP40" i="6"/>
  <c r="BO40" i="6"/>
  <c r="BM40" i="6"/>
  <c r="BL40" i="6"/>
  <c r="BJ40" i="6"/>
  <c r="BI40" i="6"/>
  <c r="BG40" i="6"/>
  <c r="BF40" i="6"/>
  <c r="BD40" i="6"/>
  <c r="BC40" i="6"/>
  <c r="BA40" i="6"/>
  <c r="AZ40" i="6"/>
  <c r="AX40" i="6"/>
  <c r="AW40" i="6"/>
  <c r="AU40" i="6"/>
  <c r="AT40" i="6"/>
  <c r="AR40" i="6"/>
  <c r="AQ40" i="6"/>
  <c r="AO40" i="6"/>
  <c r="AN40" i="6"/>
  <c r="AL40" i="6"/>
  <c r="AK40" i="6"/>
  <c r="AI40" i="6"/>
  <c r="AH40" i="6"/>
  <c r="AF40" i="6"/>
  <c r="AE40" i="6"/>
  <c r="AC40" i="6"/>
  <c r="AB40" i="6"/>
  <c r="Z40" i="6"/>
  <c r="Y40" i="6"/>
  <c r="W40" i="6"/>
  <c r="V40" i="6"/>
  <c r="T40" i="6"/>
  <c r="S40" i="6"/>
  <c r="Q40" i="6"/>
  <c r="P40" i="6"/>
  <c r="N40" i="6"/>
  <c r="M40" i="6"/>
  <c r="K40" i="6"/>
  <c r="J40" i="6"/>
  <c r="H40" i="6"/>
  <c r="G40" i="6"/>
  <c r="EY38" i="6"/>
  <c r="EX38" i="6"/>
  <c r="EV38" i="6"/>
  <c r="EU38" i="6"/>
  <c r="ES38" i="6"/>
  <c r="ER38" i="6"/>
  <c r="EP38" i="6"/>
  <c r="EO38" i="6"/>
  <c r="EM38" i="6"/>
  <c r="EL38" i="6"/>
  <c r="EJ38" i="6"/>
  <c r="EI38" i="6"/>
  <c r="EG38" i="6"/>
  <c r="EF38" i="6"/>
  <c r="ED38" i="6"/>
  <c r="EC38" i="6"/>
  <c r="EA38" i="6"/>
  <c r="DZ38" i="6"/>
  <c r="DX38" i="6"/>
  <c r="DW38" i="6"/>
  <c r="DU38" i="6"/>
  <c r="DT38" i="6"/>
  <c r="DR38" i="6"/>
  <c r="DQ38" i="6"/>
  <c r="DO38" i="6"/>
  <c r="DN38" i="6"/>
  <c r="DL38" i="6"/>
  <c r="DK38" i="6"/>
  <c r="DI38" i="6"/>
  <c r="DH38" i="6"/>
  <c r="DF38" i="6"/>
  <c r="DE38" i="6"/>
  <c r="DC38" i="6"/>
  <c r="DB38" i="6"/>
  <c r="CZ38" i="6"/>
  <c r="CY38" i="6"/>
  <c r="CW38" i="6"/>
  <c r="CV38" i="6"/>
  <c r="CT38" i="6"/>
  <c r="CS38" i="6"/>
  <c r="CQ38" i="6"/>
  <c r="CP38" i="6"/>
  <c r="CN38" i="6"/>
  <c r="CM38" i="6"/>
  <c r="CK38" i="6"/>
  <c r="CJ38" i="6"/>
  <c r="CL38" i="6" s="1"/>
  <c r="CH38" i="6"/>
  <c r="CG38" i="6"/>
  <c r="CE38" i="6"/>
  <c r="CD38" i="6"/>
  <c r="CB38" i="6"/>
  <c r="CA38" i="6"/>
  <c r="BY38" i="6"/>
  <c r="BX38" i="6"/>
  <c r="BV38" i="6"/>
  <c r="BU38" i="6"/>
  <c r="BS38" i="6"/>
  <c r="BR38" i="6"/>
  <c r="BP38" i="6"/>
  <c r="BO38" i="6"/>
  <c r="BM38" i="6"/>
  <c r="BL38" i="6"/>
  <c r="BJ38" i="6"/>
  <c r="BI38" i="6"/>
  <c r="BG38" i="6"/>
  <c r="BF38" i="6"/>
  <c r="BD38" i="6"/>
  <c r="BC38" i="6"/>
  <c r="BA38" i="6"/>
  <c r="AZ38" i="6"/>
  <c r="BB38" i="6" s="1"/>
  <c r="AX38" i="6"/>
  <c r="AW38" i="6"/>
  <c r="AU38" i="6"/>
  <c r="AT38" i="6"/>
  <c r="AR38" i="6"/>
  <c r="AQ38" i="6"/>
  <c r="AO38" i="6"/>
  <c r="AN38" i="6"/>
  <c r="AL38" i="6"/>
  <c r="AK38" i="6"/>
  <c r="AI38" i="6"/>
  <c r="AH38" i="6"/>
  <c r="AF38" i="6"/>
  <c r="AE38" i="6"/>
  <c r="AC38" i="6"/>
  <c r="AB38" i="6"/>
  <c r="Z38" i="6"/>
  <c r="Y38" i="6"/>
  <c r="W38" i="6"/>
  <c r="V38" i="6"/>
  <c r="T38" i="6"/>
  <c r="S38" i="6"/>
  <c r="Q38" i="6"/>
  <c r="P38" i="6"/>
  <c r="N38" i="6"/>
  <c r="M38" i="6"/>
  <c r="K38" i="6"/>
  <c r="J38" i="6"/>
  <c r="H38" i="6"/>
  <c r="G38" i="6"/>
  <c r="EY36" i="6"/>
  <c r="EX36" i="6"/>
  <c r="EV36" i="6"/>
  <c r="EU36" i="6"/>
  <c r="ES36" i="6"/>
  <c r="ER36" i="6"/>
  <c r="EP36" i="6"/>
  <c r="EO36" i="6"/>
  <c r="EM36" i="6"/>
  <c r="EL36" i="6"/>
  <c r="EJ36" i="6"/>
  <c r="EI36" i="6"/>
  <c r="EG36" i="6"/>
  <c r="EF36" i="6"/>
  <c r="ED36" i="6"/>
  <c r="EC36" i="6"/>
  <c r="EA36" i="6"/>
  <c r="DZ36" i="6"/>
  <c r="DX36" i="6"/>
  <c r="DW36" i="6"/>
  <c r="DU36" i="6"/>
  <c r="DT36" i="6"/>
  <c r="DR36" i="6"/>
  <c r="DQ36" i="6"/>
  <c r="DO36" i="6"/>
  <c r="DN36" i="6"/>
  <c r="DL36" i="6"/>
  <c r="DK36" i="6"/>
  <c r="DI36" i="6"/>
  <c r="DH36" i="6"/>
  <c r="DF36" i="6"/>
  <c r="DE36" i="6"/>
  <c r="DC36" i="6"/>
  <c r="DB36" i="6"/>
  <c r="CZ36" i="6"/>
  <c r="CY36" i="6"/>
  <c r="CW36" i="6"/>
  <c r="CV36" i="6"/>
  <c r="CT36" i="6"/>
  <c r="CS36" i="6"/>
  <c r="CQ36" i="6"/>
  <c r="CP36" i="6"/>
  <c r="CN36" i="6"/>
  <c r="CM36" i="6"/>
  <c r="CK36" i="6"/>
  <c r="CJ36" i="6"/>
  <c r="CH36" i="6"/>
  <c r="CG36" i="6"/>
  <c r="CE36" i="6"/>
  <c r="CD36" i="6"/>
  <c r="CB36" i="6"/>
  <c r="CA36" i="6"/>
  <c r="BY36" i="6"/>
  <c r="BX36" i="6"/>
  <c r="BV36" i="6"/>
  <c r="BU36" i="6"/>
  <c r="BS36" i="6"/>
  <c r="BR36" i="6"/>
  <c r="BP36" i="6"/>
  <c r="BO36" i="6"/>
  <c r="BM36" i="6"/>
  <c r="BL36" i="6"/>
  <c r="BJ36" i="6"/>
  <c r="BI36" i="6"/>
  <c r="BG36" i="6"/>
  <c r="BF36" i="6"/>
  <c r="BD36" i="6"/>
  <c r="BC36" i="6"/>
  <c r="BA36" i="6"/>
  <c r="AZ36" i="6"/>
  <c r="AX36" i="6"/>
  <c r="AW36" i="6"/>
  <c r="AU36" i="6"/>
  <c r="AT36" i="6"/>
  <c r="AR36" i="6"/>
  <c r="AQ36" i="6"/>
  <c r="AO36" i="6"/>
  <c r="AN36" i="6"/>
  <c r="AL36" i="6"/>
  <c r="AK36" i="6"/>
  <c r="AI36" i="6"/>
  <c r="AH36" i="6"/>
  <c r="AF36" i="6"/>
  <c r="AE36" i="6"/>
  <c r="AC36" i="6"/>
  <c r="AB36" i="6"/>
  <c r="Z36" i="6"/>
  <c r="Y36" i="6"/>
  <c r="W36" i="6"/>
  <c r="V36" i="6"/>
  <c r="T36" i="6"/>
  <c r="S36" i="6"/>
  <c r="Q36" i="6"/>
  <c r="P36" i="6"/>
  <c r="N36" i="6"/>
  <c r="M36" i="6"/>
  <c r="K36" i="6"/>
  <c r="J36" i="6"/>
  <c r="H36" i="6"/>
  <c r="G36" i="6"/>
  <c r="EY34" i="6"/>
  <c r="EX34" i="6"/>
  <c r="EV34" i="6"/>
  <c r="EU34" i="6"/>
  <c r="ES34" i="6"/>
  <c r="ER34" i="6"/>
  <c r="EP34" i="6"/>
  <c r="EO34" i="6"/>
  <c r="EM34" i="6"/>
  <c r="EL34" i="6"/>
  <c r="EJ34" i="6"/>
  <c r="EI34" i="6"/>
  <c r="EG34" i="6"/>
  <c r="EF34" i="6"/>
  <c r="ED34" i="6"/>
  <c r="EC34" i="6"/>
  <c r="EA34" i="6"/>
  <c r="DZ34" i="6"/>
  <c r="DX34" i="6"/>
  <c r="DW34" i="6"/>
  <c r="DU34" i="6"/>
  <c r="DT34" i="6"/>
  <c r="DR34" i="6"/>
  <c r="DQ34" i="6"/>
  <c r="DO34" i="6"/>
  <c r="DN34" i="6"/>
  <c r="DL34" i="6"/>
  <c r="DK34" i="6"/>
  <c r="DI34" i="6"/>
  <c r="DH34" i="6"/>
  <c r="DF34" i="6"/>
  <c r="DE34" i="6"/>
  <c r="DC34" i="6"/>
  <c r="DB34" i="6"/>
  <c r="CZ34" i="6"/>
  <c r="CY34" i="6"/>
  <c r="CW34" i="6"/>
  <c r="CV34" i="6"/>
  <c r="CT34" i="6"/>
  <c r="CS34" i="6"/>
  <c r="CQ34" i="6"/>
  <c r="CP34" i="6"/>
  <c r="CN34" i="6"/>
  <c r="CM34" i="6"/>
  <c r="CK34" i="6"/>
  <c r="CJ34" i="6"/>
  <c r="CH34" i="6"/>
  <c r="CG34" i="6"/>
  <c r="CE34" i="6"/>
  <c r="CD34" i="6"/>
  <c r="CB34" i="6"/>
  <c r="CA34" i="6"/>
  <c r="BY34" i="6"/>
  <c r="BX34" i="6"/>
  <c r="BV34" i="6"/>
  <c r="BU34" i="6"/>
  <c r="BS34" i="6"/>
  <c r="BR34" i="6"/>
  <c r="BP34" i="6"/>
  <c r="BO34" i="6"/>
  <c r="BM34" i="6"/>
  <c r="BL34" i="6"/>
  <c r="BJ34" i="6"/>
  <c r="BI34" i="6"/>
  <c r="BK34" i="6" s="1"/>
  <c r="BG34" i="6"/>
  <c r="BF34" i="6"/>
  <c r="BD34" i="6"/>
  <c r="BC34" i="6"/>
  <c r="BA34" i="6"/>
  <c r="AZ34" i="6"/>
  <c r="AX34" i="6"/>
  <c r="AW34" i="6"/>
  <c r="AU34" i="6"/>
  <c r="AT34" i="6"/>
  <c r="AR34" i="6"/>
  <c r="AQ34" i="6"/>
  <c r="AO34" i="6"/>
  <c r="AN34" i="6"/>
  <c r="AL34" i="6"/>
  <c r="AK34" i="6"/>
  <c r="AI34" i="6"/>
  <c r="AH34" i="6"/>
  <c r="AF34" i="6"/>
  <c r="AE34" i="6"/>
  <c r="AC34" i="6"/>
  <c r="AB34" i="6"/>
  <c r="Z34" i="6"/>
  <c r="Y34" i="6"/>
  <c r="AA34" i="6" s="1"/>
  <c r="W34" i="6"/>
  <c r="V34" i="6"/>
  <c r="T34" i="6"/>
  <c r="S34" i="6"/>
  <c r="Q34" i="6"/>
  <c r="P34" i="6"/>
  <c r="N34" i="6"/>
  <c r="M34" i="6"/>
  <c r="K34" i="6"/>
  <c r="J34" i="6"/>
  <c r="H34" i="6"/>
  <c r="G34" i="6"/>
  <c r="B32" i="6"/>
  <c r="EY30" i="6"/>
  <c r="EX30" i="6"/>
  <c r="EV30" i="6"/>
  <c r="EU30" i="6"/>
  <c r="ES30" i="6"/>
  <c r="ER30" i="6"/>
  <c r="EP30" i="6"/>
  <c r="EO30" i="6"/>
  <c r="EM30" i="6"/>
  <c r="EL30" i="6"/>
  <c r="EJ30" i="6"/>
  <c r="EI30" i="6"/>
  <c r="EG30" i="6"/>
  <c r="EF30" i="6"/>
  <c r="ED30" i="6"/>
  <c r="EC30" i="6"/>
  <c r="EA30" i="6"/>
  <c r="DZ30" i="6"/>
  <c r="DX30" i="6"/>
  <c r="DW30" i="6"/>
  <c r="DU30" i="6"/>
  <c r="DT30" i="6"/>
  <c r="DR30" i="6"/>
  <c r="DQ30" i="6"/>
  <c r="DO30" i="6"/>
  <c r="DN30" i="6"/>
  <c r="DL30" i="6"/>
  <c r="DK30" i="6"/>
  <c r="DI30" i="6"/>
  <c r="DH30" i="6"/>
  <c r="DF30" i="6"/>
  <c r="DE30" i="6"/>
  <c r="DC30" i="6"/>
  <c r="DB30" i="6"/>
  <c r="CZ30" i="6"/>
  <c r="CY30" i="6"/>
  <c r="CW30" i="6"/>
  <c r="CV30" i="6"/>
  <c r="CT30" i="6"/>
  <c r="CS30" i="6"/>
  <c r="CQ30" i="6"/>
  <c r="CP30" i="6"/>
  <c r="CN30" i="6"/>
  <c r="CM30" i="6"/>
  <c r="CK30" i="6"/>
  <c r="CJ30" i="6"/>
  <c r="CH30" i="6"/>
  <c r="CG30" i="6"/>
  <c r="CE30" i="6"/>
  <c r="CD30" i="6"/>
  <c r="CB30" i="6"/>
  <c r="CA30" i="6"/>
  <c r="BY30" i="6"/>
  <c r="BX30" i="6"/>
  <c r="BV30" i="6"/>
  <c r="BU30" i="6"/>
  <c r="BS30" i="6"/>
  <c r="BR30" i="6"/>
  <c r="BP30" i="6"/>
  <c r="BO30" i="6"/>
  <c r="BM30" i="6"/>
  <c r="BL30" i="6"/>
  <c r="BJ30" i="6"/>
  <c r="BI30" i="6"/>
  <c r="BG30" i="6"/>
  <c r="BF30" i="6"/>
  <c r="BD30" i="6"/>
  <c r="BC30" i="6"/>
  <c r="BA30" i="6"/>
  <c r="AZ30" i="6"/>
  <c r="AX30" i="6"/>
  <c r="AW30" i="6"/>
  <c r="AU30" i="6"/>
  <c r="AT30" i="6"/>
  <c r="AR30" i="6"/>
  <c r="AQ30" i="6"/>
  <c r="AO30" i="6"/>
  <c r="AN30" i="6"/>
  <c r="AL30" i="6"/>
  <c r="AK30" i="6"/>
  <c r="AI30" i="6"/>
  <c r="AH30" i="6"/>
  <c r="AF30" i="6"/>
  <c r="AE30" i="6"/>
  <c r="AC30" i="6"/>
  <c r="AB30" i="6"/>
  <c r="Z30" i="6"/>
  <c r="Y30" i="6"/>
  <c r="W30" i="6"/>
  <c r="V30" i="6"/>
  <c r="T30" i="6"/>
  <c r="S30" i="6"/>
  <c r="Q30" i="6"/>
  <c r="P30" i="6"/>
  <c r="N30" i="6"/>
  <c r="M30" i="6"/>
  <c r="K30" i="6"/>
  <c r="J30" i="6"/>
  <c r="H30" i="6"/>
  <c r="G30" i="6"/>
  <c r="B28" i="6"/>
  <c r="EZ27" i="6"/>
  <c r="EW27" i="6"/>
  <c r="ET27" i="6"/>
  <c r="EQ27" i="6"/>
  <c r="EN27" i="6"/>
  <c r="EK27" i="6"/>
  <c r="EH27" i="6"/>
  <c r="EE27" i="6"/>
  <c r="EB27" i="6"/>
  <c r="DY27" i="6"/>
  <c r="DV27" i="6"/>
  <c r="DS27" i="6"/>
  <c r="DP27" i="6"/>
  <c r="DM27" i="6"/>
  <c r="DJ27" i="6"/>
  <c r="DG27" i="6"/>
  <c r="DD27" i="6"/>
  <c r="DA27" i="6"/>
  <c r="CX27" i="6"/>
  <c r="CU27" i="6"/>
  <c r="CR27" i="6"/>
  <c r="CO27" i="6"/>
  <c r="CL27" i="6"/>
  <c r="CI27" i="6"/>
  <c r="CF27" i="6"/>
  <c r="CC27" i="6"/>
  <c r="BZ27" i="6"/>
  <c r="BW27" i="6"/>
  <c r="BT27" i="6"/>
  <c r="BQ27" i="6"/>
  <c r="BN27" i="6"/>
  <c r="BK27" i="6"/>
  <c r="BH27" i="6"/>
  <c r="BE27" i="6"/>
  <c r="BB27" i="6"/>
  <c r="AY27" i="6"/>
  <c r="AV27" i="6"/>
  <c r="AS27" i="6"/>
  <c r="AP27" i="6"/>
  <c r="AM27" i="6"/>
  <c r="AJ27" i="6"/>
  <c r="AG27" i="6"/>
  <c r="AD27" i="6"/>
  <c r="AA27" i="6"/>
  <c r="X27" i="6"/>
  <c r="U27" i="6"/>
  <c r="R27" i="6"/>
  <c r="O27" i="6"/>
  <c r="L27" i="6"/>
  <c r="I27" i="6"/>
  <c r="E27" i="6"/>
  <c r="D27" i="6"/>
  <c r="EY26" i="6"/>
  <c r="EX26" i="6"/>
  <c r="EZ26" i="6" s="1"/>
  <c r="EV26" i="6"/>
  <c r="EU26" i="6"/>
  <c r="ES26" i="6"/>
  <c r="ER26" i="6"/>
  <c r="EP26" i="6"/>
  <c r="EO26" i="6"/>
  <c r="EM26" i="6"/>
  <c r="EL26" i="6"/>
  <c r="EN26" i="6" s="1"/>
  <c r="EJ26" i="6"/>
  <c r="EI26" i="6"/>
  <c r="EG26" i="6"/>
  <c r="EF26" i="6"/>
  <c r="ED26" i="6"/>
  <c r="EC26" i="6"/>
  <c r="EA26" i="6"/>
  <c r="DZ26" i="6"/>
  <c r="DX26" i="6"/>
  <c r="DW26" i="6"/>
  <c r="DU26" i="6"/>
  <c r="DT26" i="6"/>
  <c r="DR26" i="6"/>
  <c r="DQ26" i="6"/>
  <c r="DS26" i="6" s="1"/>
  <c r="DO26" i="6"/>
  <c r="DN26" i="6"/>
  <c r="DL26" i="6"/>
  <c r="DK26" i="6"/>
  <c r="DI26" i="6"/>
  <c r="DH26" i="6"/>
  <c r="DF26" i="6"/>
  <c r="DE26" i="6"/>
  <c r="DC26" i="6"/>
  <c r="DB26" i="6"/>
  <c r="CZ26" i="6"/>
  <c r="CY26" i="6"/>
  <c r="CW26" i="6"/>
  <c r="CV26" i="6"/>
  <c r="CT26" i="6"/>
  <c r="CS26" i="6"/>
  <c r="CQ26" i="6"/>
  <c r="CP26" i="6"/>
  <c r="CN26" i="6"/>
  <c r="CM26" i="6"/>
  <c r="CK26" i="6"/>
  <c r="CJ26" i="6"/>
  <c r="CH26" i="6"/>
  <c r="CG26" i="6"/>
  <c r="CE26" i="6"/>
  <c r="CD26" i="6"/>
  <c r="CB26" i="6"/>
  <c r="CA26" i="6"/>
  <c r="BY26" i="6"/>
  <c r="BX26" i="6"/>
  <c r="BV26" i="6"/>
  <c r="BU26" i="6"/>
  <c r="BS26" i="6"/>
  <c r="BR26" i="6"/>
  <c r="BP26" i="6"/>
  <c r="BO26" i="6"/>
  <c r="BM26" i="6"/>
  <c r="BL26" i="6"/>
  <c r="BJ26" i="6"/>
  <c r="BI26" i="6"/>
  <c r="BG26" i="6"/>
  <c r="BF26" i="6"/>
  <c r="BD26" i="6"/>
  <c r="BC26" i="6"/>
  <c r="BA26" i="6"/>
  <c r="AZ26" i="6"/>
  <c r="AX26" i="6"/>
  <c r="AW26" i="6"/>
  <c r="AU26" i="6"/>
  <c r="AT26" i="6"/>
  <c r="AR26" i="6"/>
  <c r="AQ26" i="6"/>
  <c r="AO26" i="6"/>
  <c r="AN26" i="6"/>
  <c r="AL26" i="6"/>
  <c r="AK26" i="6"/>
  <c r="AI26" i="6"/>
  <c r="AH26" i="6"/>
  <c r="AF26" i="6"/>
  <c r="AE26" i="6"/>
  <c r="AC26" i="6"/>
  <c r="AB26" i="6"/>
  <c r="Z26" i="6"/>
  <c r="Y26" i="6"/>
  <c r="W26" i="6"/>
  <c r="V26" i="6"/>
  <c r="T26" i="6"/>
  <c r="S26" i="6"/>
  <c r="Q26" i="6"/>
  <c r="P26" i="6"/>
  <c r="N26" i="6"/>
  <c r="M26" i="6"/>
  <c r="K26" i="6"/>
  <c r="J26" i="6"/>
  <c r="H26" i="6"/>
  <c r="G26" i="6"/>
  <c r="B24" i="6"/>
  <c r="EY23" i="6"/>
  <c r="EX23" i="6"/>
  <c r="EV23" i="6"/>
  <c r="EU23" i="6"/>
  <c r="ES23" i="6"/>
  <c r="ER23" i="6"/>
  <c r="EP23" i="6"/>
  <c r="EO23" i="6"/>
  <c r="EM23" i="6"/>
  <c r="EL23" i="6"/>
  <c r="EJ23" i="6"/>
  <c r="EI23" i="6"/>
  <c r="EG23" i="6"/>
  <c r="EF23" i="6"/>
  <c r="ED23" i="6"/>
  <c r="EC23" i="6"/>
  <c r="EA23" i="6"/>
  <c r="DZ23" i="6"/>
  <c r="DX23" i="6"/>
  <c r="DW23" i="6"/>
  <c r="DU23" i="6"/>
  <c r="DT23" i="6"/>
  <c r="DR23" i="6"/>
  <c r="DQ23" i="6"/>
  <c r="DO23" i="6"/>
  <c r="DN23" i="6"/>
  <c r="DL23" i="6"/>
  <c r="DK23" i="6"/>
  <c r="DI23" i="6"/>
  <c r="DH23" i="6"/>
  <c r="DF23" i="6"/>
  <c r="DE23" i="6"/>
  <c r="DC23" i="6"/>
  <c r="DB23" i="6"/>
  <c r="CZ23" i="6"/>
  <c r="CY23" i="6"/>
  <c r="CW23" i="6"/>
  <c r="CV23" i="6"/>
  <c r="CT23" i="6"/>
  <c r="CS23" i="6"/>
  <c r="CQ23" i="6"/>
  <c r="CP23" i="6"/>
  <c r="CN23" i="6"/>
  <c r="CM23" i="6"/>
  <c r="CK23" i="6"/>
  <c r="CJ23" i="6"/>
  <c r="CH23" i="6"/>
  <c r="CG23" i="6"/>
  <c r="CE23" i="6"/>
  <c r="CD23" i="6"/>
  <c r="CB23" i="6"/>
  <c r="CA23" i="6"/>
  <c r="BY23" i="6"/>
  <c r="BX23" i="6"/>
  <c r="BV23" i="6"/>
  <c r="BU23" i="6"/>
  <c r="BS23" i="6"/>
  <c r="BR23" i="6"/>
  <c r="BP23" i="6"/>
  <c r="BO23" i="6"/>
  <c r="BM23" i="6"/>
  <c r="BL23" i="6"/>
  <c r="BJ23" i="6"/>
  <c r="BI23" i="6"/>
  <c r="BG23" i="6"/>
  <c r="BF23" i="6"/>
  <c r="BD23" i="6"/>
  <c r="BC23" i="6"/>
  <c r="BA23" i="6"/>
  <c r="AZ23" i="6"/>
  <c r="AX23" i="6"/>
  <c r="AW23" i="6"/>
  <c r="AU23" i="6"/>
  <c r="AT23" i="6"/>
  <c r="AR23" i="6"/>
  <c r="AQ23" i="6"/>
  <c r="AO23" i="6"/>
  <c r="AN23" i="6"/>
  <c r="AL23" i="6"/>
  <c r="AK23" i="6"/>
  <c r="AI23" i="6"/>
  <c r="AH23" i="6"/>
  <c r="AF23" i="6"/>
  <c r="AE23" i="6"/>
  <c r="AC23" i="6"/>
  <c r="AB23" i="6"/>
  <c r="Z23" i="6"/>
  <c r="Y23" i="6"/>
  <c r="W23" i="6"/>
  <c r="V23" i="6"/>
  <c r="T23" i="6"/>
  <c r="S23" i="6"/>
  <c r="U23" i="6" s="1"/>
  <c r="Q23" i="6"/>
  <c r="P23" i="6"/>
  <c r="N23" i="6"/>
  <c r="M23" i="6"/>
  <c r="K23" i="6"/>
  <c r="J23" i="6"/>
  <c r="H23" i="6"/>
  <c r="G23" i="6"/>
  <c r="EZ21" i="6"/>
  <c r="EW21" i="6"/>
  <c r="ET21" i="6"/>
  <c r="EQ21" i="6"/>
  <c r="EN21" i="6"/>
  <c r="EK21" i="6"/>
  <c r="EH21" i="6"/>
  <c r="EE21" i="6"/>
  <c r="EB21" i="6"/>
  <c r="DY21" i="6"/>
  <c r="DV21" i="6"/>
  <c r="DS21" i="6"/>
  <c r="DP21" i="6"/>
  <c r="DM21" i="6"/>
  <c r="DJ21" i="6"/>
  <c r="DG21" i="6"/>
  <c r="DD21" i="6"/>
  <c r="DA21" i="6"/>
  <c r="CX21" i="6"/>
  <c r="CU21" i="6"/>
  <c r="CR21" i="6"/>
  <c r="CO21" i="6"/>
  <c r="CL21" i="6"/>
  <c r="CI21" i="6"/>
  <c r="CF21" i="6"/>
  <c r="CC21" i="6"/>
  <c r="BZ21" i="6"/>
  <c r="BW21" i="6"/>
  <c r="BT21" i="6"/>
  <c r="BQ21" i="6"/>
  <c r="BN21" i="6"/>
  <c r="BK21" i="6"/>
  <c r="BH21" i="6"/>
  <c r="BE21" i="6"/>
  <c r="BB21" i="6"/>
  <c r="AY21" i="6"/>
  <c r="AV21" i="6"/>
  <c r="AS21" i="6"/>
  <c r="AP21" i="6"/>
  <c r="AM21" i="6"/>
  <c r="AJ21" i="6"/>
  <c r="AG21" i="6"/>
  <c r="AD21" i="6"/>
  <c r="AA21" i="6"/>
  <c r="X21" i="6"/>
  <c r="U21" i="6"/>
  <c r="R21" i="6"/>
  <c r="O21" i="6"/>
  <c r="L21" i="6"/>
  <c r="I21" i="6"/>
  <c r="F21" i="6"/>
  <c r="EY20" i="6"/>
  <c r="EX20" i="6"/>
  <c r="EV20" i="6"/>
  <c r="EU20" i="6"/>
  <c r="ES20" i="6"/>
  <c r="ER20" i="6"/>
  <c r="EP20" i="6"/>
  <c r="EO20" i="6"/>
  <c r="EM20" i="6"/>
  <c r="EL20" i="6"/>
  <c r="EJ20" i="6"/>
  <c r="EI20" i="6"/>
  <c r="EG20" i="6"/>
  <c r="EF20" i="6"/>
  <c r="ED20" i="6"/>
  <c r="EC20" i="6"/>
  <c r="EA20" i="6"/>
  <c r="DZ20" i="6"/>
  <c r="DX20" i="6"/>
  <c r="DW20" i="6"/>
  <c r="DU20" i="6"/>
  <c r="DT20" i="6"/>
  <c r="DR20" i="6"/>
  <c r="DQ20" i="6"/>
  <c r="DO20" i="6"/>
  <c r="DN20" i="6"/>
  <c r="DL20" i="6"/>
  <c r="DK20" i="6"/>
  <c r="DI20" i="6"/>
  <c r="DH20" i="6"/>
  <c r="DF20" i="6"/>
  <c r="DE20" i="6"/>
  <c r="DC20" i="6"/>
  <c r="DB20" i="6"/>
  <c r="CZ20" i="6"/>
  <c r="CY20" i="6"/>
  <c r="CW20" i="6"/>
  <c r="CV20" i="6"/>
  <c r="CT20" i="6"/>
  <c r="CS20" i="6"/>
  <c r="CQ20" i="6"/>
  <c r="CP20" i="6"/>
  <c r="CN20" i="6"/>
  <c r="CM20" i="6"/>
  <c r="CK20" i="6"/>
  <c r="CJ20" i="6"/>
  <c r="CH20" i="6"/>
  <c r="CG20" i="6"/>
  <c r="CE20" i="6"/>
  <c r="CD20" i="6"/>
  <c r="CB20" i="6"/>
  <c r="CA20" i="6"/>
  <c r="BY20" i="6"/>
  <c r="BX20" i="6"/>
  <c r="BV20" i="6"/>
  <c r="BU20" i="6"/>
  <c r="BS20" i="6"/>
  <c r="BR20" i="6"/>
  <c r="BP20" i="6"/>
  <c r="BO20" i="6"/>
  <c r="BM20" i="6"/>
  <c r="BL20" i="6"/>
  <c r="BJ20" i="6"/>
  <c r="BI20" i="6"/>
  <c r="BG20" i="6"/>
  <c r="BF20" i="6"/>
  <c r="BD20" i="6"/>
  <c r="BC20" i="6"/>
  <c r="BA20" i="6"/>
  <c r="AZ20" i="6"/>
  <c r="AX20" i="6"/>
  <c r="AW20" i="6"/>
  <c r="AU20" i="6"/>
  <c r="AT20" i="6"/>
  <c r="AR20" i="6"/>
  <c r="AQ20" i="6"/>
  <c r="AO20" i="6"/>
  <c r="AN20" i="6"/>
  <c r="AL20" i="6"/>
  <c r="AK20" i="6"/>
  <c r="AI20" i="6"/>
  <c r="AH20" i="6"/>
  <c r="AF20" i="6"/>
  <c r="AE20" i="6"/>
  <c r="AC20" i="6"/>
  <c r="AB20" i="6"/>
  <c r="Z20" i="6"/>
  <c r="Y20" i="6"/>
  <c r="W20" i="6"/>
  <c r="V20" i="6"/>
  <c r="T20" i="6"/>
  <c r="S20" i="6"/>
  <c r="Q20" i="6"/>
  <c r="P20" i="6"/>
  <c r="R20" i="6" s="1"/>
  <c r="N20" i="6"/>
  <c r="M20" i="6"/>
  <c r="K20" i="6"/>
  <c r="J20" i="6"/>
  <c r="H20" i="6"/>
  <c r="G20" i="6"/>
  <c r="B18" i="6"/>
  <c r="EY17" i="6"/>
  <c r="EX17" i="6"/>
  <c r="EV17" i="6"/>
  <c r="EU17" i="6"/>
  <c r="ES17" i="6"/>
  <c r="ER17" i="6"/>
  <c r="EP17" i="6"/>
  <c r="EO17" i="6"/>
  <c r="EQ17" i="6" s="1"/>
  <c r="EM17" i="6"/>
  <c r="EL17" i="6"/>
  <c r="EJ17" i="6"/>
  <c r="EI17" i="6"/>
  <c r="EG17" i="6"/>
  <c r="EF17" i="6"/>
  <c r="ED17" i="6"/>
  <c r="EC17" i="6"/>
  <c r="EA17" i="6"/>
  <c r="DZ17" i="6"/>
  <c r="DX17" i="6"/>
  <c r="DW17" i="6"/>
  <c r="DU17" i="6"/>
  <c r="DT17" i="6"/>
  <c r="DR17" i="6"/>
  <c r="DQ17" i="6"/>
  <c r="DO17" i="6"/>
  <c r="DN17" i="6"/>
  <c r="DL17" i="6"/>
  <c r="DK17" i="6"/>
  <c r="DI17" i="6"/>
  <c r="DH17" i="6"/>
  <c r="DF17" i="6"/>
  <c r="DE17" i="6"/>
  <c r="DG17" i="6" s="1"/>
  <c r="DC17" i="6"/>
  <c r="DB17" i="6"/>
  <c r="CZ17" i="6"/>
  <c r="CY17" i="6"/>
  <c r="CW17" i="6"/>
  <c r="CV17" i="6"/>
  <c r="CT17" i="6"/>
  <c r="CS17" i="6"/>
  <c r="CQ17" i="6"/>
  <c r="CP17" i="6"/>
  <c r="CN17" i="6"/>
  <c r="CM17" i="6"/>
  <c r="CK17" i="6"/>
  <c r="CJ17" i="6"/>
  <c r="CH17" i="6"/>
  <c r="CG17" i="6"/>
  <c r="CE17" i="6"/>
  <c r="CD17" i="6"/>
  <c r="CB17" i="6"/>
  <c r="CA17" i="6"/>
  <c r="BY17" i="6"/>
  <c r="BX17" i="6"/>
  <c r="BV17" i="6"/>
  <c r="BV80" i="6" s="1"/>
  <c r="BU17" i="6"/>
  <c r="BU85" i="6" s="1"/>
  <c r="BS17" i="6"/>
  <c r="BR17" i="6"/>
  <c r="BP17" i="6"/>
  <c r="BO17" i="6"/>
  <c r="BM17" i="6"/>
  <c r="BL17" i="6"/>
  <c r="BJ17" i="6"/>
  <c r="BI17" i="6"/>
  <c r="BG17" i="6"/>
  <c r="BF17" i="6"/>
  <c r="BD17" i="6"/>
  <c r="BC17" i="6"/>
  <c r="BC85" i="6" s="1"/>
  <c r="BA17" i="6"/>
  <c r="AZ17" i="6"/>
  <c r="AX17" i="6"/>
  <c r="AW17" i="6"/>
  <c r="AU17" i="6"/>
  <c r="AT17" i="6"/>
  <c r="AR17" i="6"/>
  <c r="AQ17" i="6"/>
  <c r="AO17" i="6"/>
  <c r="AN17" i="6"/>
  <c r="AL17" i="6"/>
  <c r="AK17" i="6"/>
  <c r="AI17" i="6"/>
  <c r="AH17" i="6"/>
  <c r="AF17" i="6"/>
  <c r="AE17" i="6"/>
  <c r="AC17" i="6"/>
  <c r="AB17" i="6"/>
  <c r="Z17" i="6"/>
  <c r="Y17" i="6"/>
  <c r="W17" i="6"/>
  <c r="V17" i="6"/>
  <c r="T17" i="6"/>
  <c r="S17" i="6"/>
  <c r="Q17" i="6"/>
  <c r="P17" i="6"/>
  <c r="N17" i="6"/>
  <c r="M17" i="6"/>
  <c r="K17" i="6"/>
  <c r="J17" i="6"/>
  <c r="H17" i="6"/>
  <c r="G17" i="6"/>
  <c r="EZ16" i="6"/>
  <c r="EW16" i="6"/>
  <c r="ET16" i="6"/>
  <c r="EQ16" i="6"/>
  <c r="EN16" i="6"/>
  <c r="EK16" i="6"/>
  <c r="EH16" i="6"/>
  <c r="EE16" i="6"/>
  <c r="EB16" i="6"/>
  <c r="DY16" i="6"/>
  <c r="DV16" i="6"/>
  <c r="DS16" i="6"/>
  <c r="DP16" i="6"/>
  <c r="DM16" i="6"/>
  <c r="DJ16" i="6"/>
  <c r="DG16" i="6"/>
  <c r="DD16" i="6"/>
  <c r="DA16" i="6"/>
  <c r="CX16" i="6"/>
  <c r="CU16" i="6"/>
  <c r="CR16" i="6"/>
  <c r="CO16" i="6"/>
  <c r="CL16" i="6"/>
  <c r="CI16" i="6"/>
  <c r="CF16" i="6"/>
  <c r="CC16" i="6"/>
  <c r="BZ16" i="6"/>
  <c r="BW16" i="6"/>
  <c r="BT16" i="6"/>
  <c r="BQ16" i="6"/>
  <c r="BN16" i="6"/>
  <c r="BK16" i="6"/>
  <c r="BH16" i="6"/>
  <c r="BE16" i="6"/>
  <c r="BB16" i="6"/>
  <c r="AY16" i="6"/>
  <c r="AV16" i="6"/>
  <c r="AS16" i="6"/>
  <c r="AP16" i="6"/>
  <c r="AM16" i="6"/>
  <c r="AJ16" i="6"/>
  <c r="AG16" i="6"/>
  <c r="AD16" i="6"/>
  <c r="AA16" i="6"/>
  <c r="X16" i="6"/>
  <c r="U16" i="6"/>
  <c r="R16" i="6"/>
  <c r="O16" i="6"/>
  <c r="L16" i="6"/>
  <c r="I16" i="6"/>
  <c r="E16" i="6"/>
  <c r="D16" i="6"/>
  <c r="EY15" i="6"/>
  <c r="EX15" i="6"/>
  <c r="EV15" i="6"/>
  <c r="EU15" i="6"/>
  <c r="ES15" i="6"/>
  <c r="ER15" i="6"/>
  <c r="EP15" i="6"/>
  <c r="EO15" i="6"/>
  <c r="EM15" i="6"/>
  <c r="EL15" i="6"/>
  <c r="EJ15" i="6"/>
  <c r="EI15" i="6"/>
  <c r="EG15" i="6"/>
  <c r="EF15" i="6"/>
  <c r="ED15" i="6"/>
  <c r="EC15" i="6"/>
  <c r="EA15" i="6"/>
  <c r="DZ15" i="6"/>
  <c r="DX15" i="6"/>
  <c r="DW15" i="6"/>
  <c r="DU15" i="6"/>
  <c r="DT15" i="6"/>
  <c r="DR15" i="6"/>
  <c r="DQ15" i="6"/>
  <c r="DO15" i="6"/>
  <c r="DN15" i="6"/>
  <c r="DL15" i="6"/>
  <c r="DK15" i="6"/>
  <c r="DI15" i="6"/>
  <c r="DH15" i="6"/>
  <c r="DF15" i="6"/>
  <c r="DE15" i="6"/>
  <c r="DC15" i="6"/>
  <c r="DB15" i="6"/>
  <c r="CZ15" i="6"/>
  <c r="CY15" i="6"/>
  <c r="CW15" i="6"/>
  <c r="CV15" i="6"/>
  <c r="CT15" i="6"/>
  <c r="CS15" i="6"/>
  <c r="CQ15" i="6"/>
  <c r="CP15" i="6"/>
  <c r="CN15" i="6"/>
  <c r="CM15" i="6"/>
  <c r="CK15" i="6"/>
  <c r="CJ15" i="6"/>
  <c r="CH15" i="6"/>
  <c r="CG15" i="6"/>
  <c r="CE15" i="6"/>
  <c r="CD15" i="6"/>
  <c r="CB15" i="6"/>
  <c r="CA15" i="6"/>
  <c r="BY15" i="6"/>
  <c r="BX15" i="6"/>
  <c r="BV15" i="6"/>
  <c r="BU15" i="6"/>
  <c r="BS15" i="6"/>
  <c r="BR15" i="6"/>
  <c r="BP15" i="6"/>
  <c r="BO15" i="6"/>
  <c r="BM15" i="6"/>
  <c r="BL15" i="6"/>
  <c r="BJ15" i="6"/>
  <c r="BI15" i="6"/>
  <c r="BG15" i="6"/>
  <c r="BF15" i="6"/>
  <c r="BD15" i="6"/>
  <c r="BC15" i="6"/>
  <c r="BA15" i="6"/>
  <c r="AZ15" i="6"/>
  <c r="AX15" i="6"/>
  <c r="AW15" i="6"/>
  <c r="AU15" i="6"/>
  <c r="AT15" i="6"/>
  <c r="AR15" i="6"/>
  <c r="AQ15" i="6"/>
  <c r="AO15" i="6"/>
  <c r="AN15" i="6"/>
  <c r="AL15" i="6"/>
  <c r="AK15" i="6"/>
  <c r="AI15" i="6"/>
  <c r="AH15" i="6"/>
  <c r="AF15" i="6"/>
  <c r="AE15" i="6"/>
  <c r="AC15" i="6"/>
  <c r="AB15" i="6"/>
  <c r="Z15" i="6"/>
  <c r="Y15" i="6"/>
  <c r="W15" i="6"/>
  <c r="V15" i="6"/>
  <c r="T15" i="6"/>
  <c r="S15" i="6"/>
  <c r="Q15" i="6"/>
  <c r="P15" i="6"/>
  <c r="N15" i="6"/>
  <c r="M15" i="6"/>
  <c r="K15" i="6"/>
  <c r="J15" i="6"/>
  <c r="H15" i="6"/>
  <c r="G15" i="6"/>
  <c r="EZ14" i="6"/>
  <c r="EW14" i="6"/>
  <c r="ET14" i="6"/>
  <c r="EQ14" i="6"/>
  <c r="EN14" i="6"/>
  <c r="EK14" i="6"/>
  <c r="EH14" i="6"/>
  <c r="EE14" i="6"/>
  <c r="EB14" i="6"/>
  <c r="DY14" i="6"/>
  <c r="DV14" i="6"/>
  <c r="DS14" i="6"/>
  <c r="DP14" i="6"/>
  <c r="DM14" i="6"/>
  <c r="DJ14" i="6"/>
  <c r="DG14" i="6"/>
  <c r="DD14" i="6"/>
  <c r="DA14" i="6"/>
  <c r="CX14" i="6"/>
  <c r="CU14" i="6"/>
  <c r="CR14" i="6"/>
  <c r="CO14" i="6"/>
  <c r="CL14" i="6"/>
  <c r="CI14" i="6"/>
  <c r="CF14" i="6"/>
  <c r="CC14" i="6"/>
  <c r="BZ14" i="6"/>
  <c r="BW14" i="6"/>
  <c r="BT14" i="6"/>
  <c r="BQ14" i="6"/>
  <c r="BN14" i="6"/>
  <c r="BK14" i="6"/>
  <c r="BH14" i="6"/>
  <c r="BE14" i="6"/>
  <c r="BB14" i="6"/>
  <c r="AY14" i="6"/>
  <c r="AV14" i="6"/>
  <c r="AS14" i="6"/>
  <c r="AP14" i="6"/>
  <c r="AM14" i="6"/>
  <c r="AJ14" i="6"/>
  <c r="AG14" i="6"/>
  <c r="AD14" i="6"/>
  <c r="AA14" i="6"/>
  <c r="X14" i="6"/>
  <c r="U14" i="6"/>
  <c r="R14" i="6"/>
  <c r="O14" i="6"/>
  <c r="L14" i="6"/>
  <c r="I14" i="6"/>
  <c r="F14" i="6"/>
  <c r="EY13" i="6"/>
  <c r="EX13" i="6"/>
  <c r="EV13" i="6"/>
  <c r="EU13" i="6"/>
  <c r="ES13" i="6"/>
  <c r="ER13" i="6"/>
  <c r="EP13" i="6"/>
  <c r="EO13" i="6"/>
  <c r="EM13" i="6"/>
  <c r="EL13" i="6"/>
  <c r="EJ13" i="6"/>
  <c r="EI13" i="6"/>
  <c r="EG13" i="6"/>
  <c r="EF13" i="6"/>
  <c r="ED13" i="6"/>
  <c r="EC13" i="6"/>
  <c r="EA13" i="6"/>
  <c r="DZ13" i="6"/>
  <c r="DX13" i="6"/>
  <c r="DW13" i="6"/>
  <c r="DU13" i="6"/>
  <c r="DT13" i="6"/>
  <c r="DR13" i="6"/>
  <c r="DQ13" i="6"/>
  <c r="DO13" i="6"/>
  <c r="DN13" i="6"/>
  <c r="DL13" i="6"/>
  <c r="DK13" i="6"/>
  <c r="DI13" i="6"/>
  <c r="DH13" i="6"/>
  <c r="DF13" i="6"/>
  <c r="DE13" i="6"/>
  <c r="DC13" i="6"/>
  <c r="DB13" i="6"/>
  <c r="CZ13" i="6"/>
  <c r="CY13" i="6"/>
  <c r="CW13" i="6"/>
  <c r="CV13" i="6"/>
  <c r="CT13" i="6"/>
  <c r="CS13" i="6"/>
  <c r="CQ13" i="6"/>
  <c r="CP13" i="6"/>
  <c r="CN13" i="6"/>
  <c r="CM13" i="6"/>
  <c r="CK13" i="6"/>
  <c r="CJ13" i="6"/>
  <c r="CH13" i="6"/>
  <c r="CG13" i="6"/>
  <c r="CE13" i="6"/>
  <c r="CD13" i="6"/>
  <c r="CB13" i="6"/>
  <c r="CA13" i="6"/>
  <c r="BY13" i="6"/>
  <c r="BX13" i="6"/>
  <c r="BV13" i="6"/>
  <c r="BU13" i="6"/>
  <c r="BS13" i="6"/>
  <c r="BR13" i="6"/>
  <c r="BP13" i="6"/>
  <c r="BO13" i="6"/>
  <c r="BM13" i="6"/>
  <c r="BL13" i="6"/>
  <c r="BJ13" i="6"/>
  <c r="BI13" i="6"/>
  <c r="BG13" i="6"/>
  <c r="BF13" i="6"/>
  <c r="BD13" i="6"/>
  <c r="BC13" i="6"/>
  <c r="BA13" i="6"/>
  <c r="AZ13" i="6"/>
  <c r="AX13" i="6"/>
  <c r="AW13" i="6"/>
  <c r="AU13" i="6"/>
  <c r="AT13" i="6"/>
  <c r="AR13" i="6"/>
  <c r="AQ13" i="6"/>
  <c r="AO13" i="6"/>
  <c r="AN13" i="6"/>
  <c r="AL13" i="6"/>
  <c r="AK13" i="6"/>
  <c r="AI13" i="6"/>
  <c r="AH13" i="6"/>
  <c r="AF13" i="6"/>
  <c r="AE13" i="6"/>
  <c r="AC13" i="6"/>
  <c r="AB13" i="6"/>
  <c r="Z13" i="6"/>
  <c r="Y13" i="6"/>
  <c r="W13" i="6"/>
  <c r="V13" i="6"/>
  <c r="T13" i="6"/>
  <c r="S13" i="6"/>
  <c r="Q13" i="6"/>
  <c r="P13" i="6"/>
  <c r="N13" i="6"/>
  <c r="M13" i="6"/>
  <c r="K13" i="6"/>
  <c r="J13" i="6"/>
  <c r="H13" i="6"/>
  <c r="G13" i="6"/>
  <c r="EZ12" i="6"/>
  <c r="EW12" i="6"/>
  <c r="ET12" i="6"/>
  <c r="EQ12" i="6"/>
  <c r="EN12" i="6"/>
  <c r="EK12" i="6"/>
  <c r="EH12" i="6"/>
  <c r="EE12" i="6"/>
  <c r="EB12" i="6"/>
  <c r="DY12" i="6"/>
  <c r="DV12" i="6"/>
  <c r="DS12" i="6"/>
  <c r="DP12" i="6"/>
  <c r="DM12" i="6"/>
  <c r="DJ12" i="6"/>
  <c r="DG12" i="6"/>
  <c r="DD12" i="6"/>
  <c r="DA12" i="6"/>
  <c r="CX12" i="6"/>
  <c r="CU12" i="6"/>
  <c r="CR12" i="6"/>
  <c r="CO12" i="6"/>
  <c r="CL12" i="6"/>
  <c r="CI12" i="6"/>
  <c r="CF12" i="6"/>
  <c r="CC12" i="6"/>
  <c r="BZ12" i="6"/>
  <c r="BW12" i="6"/>
  <c r="BT12" i="6"/>
  <c r="BQ12" i="6"/>
  <c r="BN12" i="6"/>
  <c r="BK12" i="6"/>
  <c r="BH12" i="6"/>
  <c r="BE12" i="6"/>
  <c r="BB12" i="6"/>
  <c r="AY12" i="6"/>
  <c r="AV12" i="6"/>
  <c r="AS12" i="6"/>
  <c r="AP12" i="6"/>
  <c r="AM12" i="6"/>
  <c r="AJ12" i="6"/>
  <c r="AG12" i="6"/>
  <c r="AD12" i="6"/>
  <c r="AA12" i="6"/>
  <c r="X12" i="6"/>
  <c r="U12" i="6"/>
  <c r="R12" i="6"/>
  <c r="O12" i="6"/>
  <c r="L12" i="6"/>
  <c r="I12" i="6"/>
  <c r="F12" i="6"/>
  <c r="EY11" i="6"/>
  <c r="EX11" i="6"/>
  <c r="EV11" i="6"/>
  <c r="EU11" i="6"/>
  <c r="ES11" i="6"/>
  <c r="ER11" i="6"/>
  <c r="EP11" i="6"/>
  <c r="EO11" i="6"/>
  <c r="EM11" i="6"/>
  <c r="EL11" i="6"/>
  <c r="EJ11" i="6"/>
  <c r="EI11" i="6"/>
  <c r="EG11" i="6"/>
  <c r="EF11" i="6"/>
  <c r="ED11" i="6"/>
  <c r="EC11" i="6"/>
  <c r="EA11" i="6"/>
  <c r="DZ11" i="6"/>
  <c r="DX11" i="6"/>
  <c r="DW11" i="6"/>
  <c r="DU11" i="6"/>
  <c r="DT11" i="6"/>
  <c r="DR11" i="6"/>
  <c r="DQ11" i="6"/>
  <c r="DO11" i="6"/>
  <c r="DN11" i="6"/>
  <c r="DL11" i="6"/>
  <c r="DK11" i="6"/>
  <c r="DI11" i="6"/>
  <c r="DH11" i="6"/>
  <c r="DF11" i="6"/>
  <c r="DE11" i="6"/>
  <c r="DC11" i="6"/>
  <c r="DB11" i="6"/>
  <c r="CZ11" i="6"/>
  <c r="CY11" i="6"/>
  <c r="CW11" i="6"/>
  <c r="CV11" i="6"/>
  <c r="CT11" i="6"/>
  <c r="CS11" i="6"/>
  <c r="CQ11" i="6"/>
  <c r="CP11" i="6"/>
  <c r="CN11" i="6"/>
  <c r="CM11" i="6"/>
  <c r="CK11" i="6"/>
  <c r="CJ11" i="6"/>
  <c r="CH11" i="6"/>
  <c r="CG11" i="6"/>
  <c r="CE11" i="6"/>
  <c r="CD11" i="6"/>
  <c r="CB11" i="6"/>
  <c r="CA11" i="6"/>
  <c r="BY11" i="6"/>
  <c r="BX11" i="6"/>
  <c r="BV11" i="6"/>
  <c r="BU11" i="6"/>
  <c r="BS11" i="6"/>
  <c r="BR11" i="6"/>
  <c r="BP11" i="6"/>
  <c r="BO11" i="6"/>
  <c r="BM11" i="6"/>
  <c r="BL11" i="6"/>
  <c r="BJ11" i="6"/>
  <c r="BI11" i="6"/>
  <c r="BG11" i="6"/>
  <c r="BF11" i="6"/>
  <c r="BD11" i="6"/>
  <c r="BC11" i="6"/>
  <c r="BA11" i="6"/>
  <c r="AZ11" i="6"/>
  <c r="AX11" i="6"/>
  <c r="AW11" i="6"/>
  <c r="AU11" i="6"/>
  <c r="AT11" i="6"/>
  <c r="AR11" i="6"/>
  <c r="AQ11" i="6"/>
  <c r="AO11" i="6"/>
  <c r="AN11" i="6"/>
  <c r="AL11" i="6"/>
  <c r="AK11" i="6"/>
  <c r="AI11" i="6"/>
  <c r="AH11" i="6"/>
  <c r="AF11" i="6"/>
  <c r="AE11" i="6"/>
  <c r="AC11" i="6"/>
  <c r="AB11" i="6"/>
  <c r="Z11" i="6"/>
  <c r="Y11" i="6"/>
  <c r="W11" i="6"/>
  <c r="V11" i="6"/>
  <c r="T11" i="6"/>
  <c r="S11" i="6"/>
  <c r="Q11" i="6"/>
  <c r="P11" i="6"/>
  <c r="N11" i="6"/>
  <c r="M11" i="6"/>
  <c r="K11" i="6"/>
  <c r="J11" i="6"/>
  <c r="H11" i="6"/>
  <c r="G11" i="6"/>
  <c r="EX10" i="6"/>
  <c r="EZ10" i="6" s="1"/>
  <c r="EU10" i="6"/>
  <c r="EW10" i="6" s="1"/>
  <c r="ER10" i="6"/>
  <c r="EO10" i="6"/>
  <c r="EL10" i="6"/>
  <c r="EN10" i="6" s="1"/>
  <c r="EI10" i="6"/>
  <c r="EK10" i="6" s="1"/>
  <c r="EF10" i="6"/>
  <c r="EH10" i="6" s="1"/>
  <c r="EC10" i="6"/>
  <c r="DZ10" i="6"/>
  <c r="DW10" i="6"/>
  <c r="DT10" i="6"/>
  <c r="DQ10" i="6"/>
  <c r="DS10" i="6" s="1"/>
  <c r="DN10" i="6"/>
  <c r="DP10" i="6" s="1"/>
  <c r="DK10" i="6"/>
  <c r="DM10" i="6" s="1"/>
  <c r="DH10" i="6"/>
  <c r="DE10" i="6"/>
  <c r="DB10" i="6"/>
  <c r="CY10" i="6"/>
  <c r="DA10" i="6" s="1"/>
  <c r="CV10" i="6"/>
  <c r="CS10" i="6"/>
  <c r="CP10" i="6"/>
  <c r="CR10" i="6" s="1"/>
  <c r="CM10" i="6"/>
  <c r="CO10" i="6" s="1"/>
  <c r="CJ10" i="6"/>
  <c r="CG10" i="6"/>
  <c r="CI10" i="6" s="1"/>
  <c r="CD10" i="6"/>
  <c r="CF10" i="6" s="1"/>
  <c r="CA10" i="6"/>
  <c r="CC10" i="6" s="1"/>
  <c r="BX10" i="6"/>
  <c r="BU10" i="6"/>
  <c r="BW10" i="6" s="1"/>
  <c r="BR10" i="6"/>
  <c r="BT10" i="6" s="1"/>
  <c r="BO10" i="6"/>
  <c r="BQ10" i="6" s="1"/>
  <c r="BL10" i="6"/>
  <c r="BI10" i="6"/>
  <c r="BK10" i="6" s="1"/>
  <c r="BF10" i="6"/>
  <c r="BC10" i="6"/>
  <c r="AZ10" i="6"/>
  <c r="BB10" i="6" s="1"/>
  <c r="AW10" i="6"/>
  <c r="AY10" i="6" s="1"/>
  <c r="AT10" i="6"/>
  <c r="AV10" i="6" s="1"/>
  <c r="AQ10" i="6"/>
  <c r="AS10" i="6" s="1"/>
  <c r="AN10" i="6"/>
  <c r="AK10" i="6"/>
  <c r="AH10" i="6"/>
  <c r="AJ10" i="6" s="1"/>
  <c r="AE10" i="6"/>
  <c r="AG10" i="6" s="1"/>
  <c r="AB10" i="6"/>
  <c r="AD10" i="6" s="1"/>
  <c r="Y10" i="6"/>
  <c r="V10" i="6"/>
  <c r="X10" i="6" s="1"/>
  <c r="S10" i="6"/>
  <c r="P10" i="6"/>
  <c r="R10" i="6" s="1"/>
  <c r="M10" i="6"/>
  <c r="O10" i="6" s="1"/>
  <c r="J10" i="6"/>
  <c r="G10" i="6"/>
  <c r="F10" i="6"/>
  <c r="EZ9" i="6"/>
  <c r="EW9" i="6"/>
  <c r="ET9" i="6"/>
  <c r="EQ9" i="6"/>
  <c r="EN9" i="6"/>
  <c r="EK9" i="6"/>
  <c r="EH9" i="6"/>
  <c r="EE9" i="6"/>
  <c r="EB9" i="6"/>
  <c r="DY9" i="6"/>
  <c r="DV9" i="6"/>
  <c r="DS9" i="6"/>
  <c r="DP9" i="6"/>
  <c r="DM9" i="6"/>
  <c r="DJ9" i="6"/>
  <c r="DG9" i="6"/>
  <c r="DD9" i="6"/>
  <c r="DA9" i="6"/>
  <c r="CX9" i="6"/>
  <c r="CU9" i="6"/>
  <c r="CR9" i="6"/>
  <c r="CO9" i="6"/>
  <c r="CL9" i="6"/>
  <c r="CI9" i="6"/>
  <c r="CF9" i="6"/>
  <c r="CC9" i="6"/>
  <c r="BZ9" i="6"/>
  <c r="BW9" i="6"/>
  <c r="BT9" i="6"/>
  <c r="BQ9" i="6"/>
  <c r="BN9" i="6"/>
  <c r="BK9" i="6"/>
  <c r="BH9" i="6"/>
  <c r="BE9" i="6"/>
  <c r="BB9" i="6"/>
  <c r="AY9" i="6"/>
  <c r="AV9" i="6"/>
  <c r="AS9" i="6"/>
  <c r="AP9" i="6"/>
  <c r="AM9" i="6"/>
  <c r="AJ9" i="6"/>
  <c r="AG9" i="6"/>
  <c r="AD9" i="6"/>
  <c r="AA9" i="6"/>
  <c r="X9" i="6"/>
  <c r="U9" i="6"/>
  <c r="R9" i="6"/>
  <c r="O9" i="6"/>
  <c r="L9" i="6"/>
  <c r="I9" i="6"/>
  <c r="E9" i="6"/>
  <c r="D9" i="6"/>
  <c r="B8" i="6"/>
  <c r="EZ7" i="6"/>
  <c r="EW7" i="6"/>
  <c r="ET7" i="6"/>
  <c r="EQ7" i="6"/>
  <c r="EN7" i="6"/>
  <c r="EK7" i="6"/>
  <c r="EH7" i="6"/>
  <c r="EE7" i="6"/>
  <c r="EB7" i="6"/>
  <c r="DY7" i="6"/>
  <c r="DV7" i="6"/>
  <c r="DS7" i="6"/>
  <c r="DP7" i="6"/>
  <c r="DM7" i="6"/>
  <c r="DJ7" i="6"/>
  <c r="DG7" i="6"/>
  <c r="DD7" i="6"/>
  <c r="DA7" i="6"/>
  <c r="CX7" i="6"/>
  <c r="CU7" i="6"/>
  <c r="CR7" i="6"/>
  <c r="CO7" i="6"/>
  <c r="CL7" i="6"/>
  <c r="CI7" i="6"/>
  <c r="CF7" i="6"/>
  <c r="CC7" i="6"/>
  <c r="BZ7" i="6"/>
  <c r="BW7" i="6"/>
  <c r="BT7" i="6"/>
  <c r="BQ7" i="6"/>
  <c r="BN7" i="6"/>
  <c r="BK7" i="6"/>
  <c r="BH7" i="6"/>
  <c r="BE7" i="6"/>
  <c r="BB7" i="6"/>
  <c r="AY7" i="6"/>
  <c r="AV7" i="6"/>
  <c r="AS7" i="6"/>
  <c r="AP7" i="6"/>
  <c r="AM7" i="6"/>
  <c r="AJ7" i="6"/>
  <c r="AG7" i="6"/>
  <c r="AD7" i="6"/>
  <c r="AA7" i="6"/>
  <c r="X7" i="6"/>
  <c r="U7" i="6"/>
  <c r="R7" i="6"/>
  <c r="O7" i="6"/>
  <c r="L7" i="6"/>
  <c r="I7" i="6"/>
  <c r="E7" i="6"/>
  <c r="E66" i="6" s="1"/>
  <c r="D7" i="6"/>
  <c r="D66" i="6" s="1"/>
  <c r="EX6" i="6"/>
  <c r="EU6" i="6"/>
  <c r="ER6" i="6"/>
  <c r="EO6" i="6"/>
  <c r="EL6" i="6"/>
  <c r="EI6" i="6"/>
  <c r="EF6" i="6"/>
  <c r="EC6" i="6"/>
  <c r="DZ6" i="6"/>
  <c r="DW6" i="6"/>
  <c r="DT6" i="6"/>
  <c r="DQ6" i="6"/>
  <c r="DN6" i="6"/>
  <c r="DK6" i="6"/>
  <c r="DH6" i="6"/>
  <c r="DE6" i="6"/>
  <c r="DB6" i="6"/>
  <c r="CY6" i="6"/>
  <c r="CV6" i="6"/>
  <c r="CS6" i="6"/>
  <c r="CP6" i="6"/>
  <c r="CM6" i="6"/>
  <c r="CJ6" i="6"/>
  <c r="CG6" i="6"/>
  <c r="CD6" i="6"/>
  <c r="CA6" i="6"/>
  <c r="BX6" i="6"/>
  <c r="BU6" i="6"/>
  <c r="BR6" i="6"/>
  <c r="BO6" i="6"/>
  <c r="BL6" i="6"/>
  <c r="BI6" i="6"/>
  <c r="BF6" i="6"/>
  <c r="BC6" i="6"/>
  <c r="AZ6" i="6"/>
  <c r="AW6" i="6"/>
  <c r="AT6" i="6"/>
  <c r="AQ6" i="6"/>
  <c r="AN6" i="6"/>
  <c r="AK6" i="6"/>
  <c r="AH6" i="6"/>
  <c r="AE6" i="6"/>
  <c r="AB6" i="6"/>
  <c r="Y6" i="6"/>
  <c r="V6" i="6"/>
  <c r="S6" i="6"/>
  <c r="P6" i="6"/>
  <c r="M6" i="6"/>
  <c r="J6" i="6"/>
  <c r="G6" i="6"/>
  <c r="D6" i="6"/>
  <c r="BK35" i="5"/>
  <c r="BN35" i="5"/>
  <c r="CI35" i="5"/>
  <c r="BB35" i="5"/>
  <c r="U35" i="5"/>
  <c r="BT35" i="5"/>
  <c r="DJ35" i="5"/>
  <c r="X35" i="5"/>
  <c r="DS35" i="5"/>
  <c r="CU35" i="5"/>
  <c r="BE35" i="5"/>
  <c r="BW35" i="5"/>
  <c r="AG35" i="5"/>
  <c r="CC35" i="5"/>
  <c r="BQ35" i="5"/>
  <c r="AA35" i="5"/>
  <c r="CR35" i="5"/>
  <c r="AY35" i="5"/>
  <c r="AP35" i="5"/>
  <c r="DD35" i="5"/>
  <c r="AD35" i="5"/>
  <c r="O35" i="5"/>
  <c r="R35" i="5"/>
  <c r="AV35" i="5"/>
  <c r="BZ35" i="5"/>
  <c r="DA35" i="5"/>
  <c r="DG35" i="5"/>
  <c r="AJ35" i="5"/>
  <c r="DP35" i="5"/>
  <c r="BH35" i="5"/>
  <c r="CX35" i="5"/>
  <c r="CL35" i="5"/>
  <c r="DM35" i="5"/>
  <c r="AM35" i="5"/>
  <c r="CF35" i="5"/>
  <c r="CO35" i="5"/>
  <c r="AS35" i="5"/>
  <c r="AV147" i="5" l="1"/>
  <c r="AD147" i="5"/>
  <c r="AP147" i="5"/>
  <c r="CR147" i="5"/>
  <c r="BQ147" i="5"/>
  <c r="AG147" i="5"/>
  <c r="CO147" i="5"/>
  <c r="AM147" i="5"/>
  <c r="CL147" i="5"/>
  <c r="BH147" i="5"/>
  <c r="AJ147" i="5"/>
  <c r="DA147" i="5"/>
  <c r="DD147" i="5"/>
  <c r="AY147" i="5"/>
  <c r="AA147" i="5"/>
  <c r="CC147" i="5"/>
  <c r="BW147" i="5"/>
  <c r="CF147" i="5"/>
  <c r="DM147" i="5"/>
  <c r="CX147" i="5"/>
  <c r="DP147" i="5"/>
  <c r="DG147" i="5"/>
  <c r="BZ147" i="5"/>
  <c r="CI147" i="5"/>
  <c r="BN147" i="5"/>
  <c r="BK147" i="5"/>
  <c r="AS147" i="5"/>
  <c r="BE147" i="5"/>
  <c r="CU147" i="5"/>
  <c r="DS147" i="5"/>
  <c r="X147" i="5"/>
  <c r="DJ147" i="5"/>
  <c r="BT147" i="5"/>
  <c r="U147" i="5"/>
  <c r="BB147" i="5"/>
  <c r="R147" i="5"/>
  <c r="BL264" i="5"/>
  <c r="X165" i="5"/>
  <c r="X224" i="5"/>
  <c r="DQ158" i="5"/>
  <c r="CG158" i="5"/>
  <c r="AW158" i="5"/>
  <c r="DN158" i="5"/>
  <c r="CD158" i="5"/>
  <c r="AT158" i="5"/>
  <c r="DK158" i="5"/>
  <c r="CS158" i="5"/>
  <c r="DE158" i="5"/>
  <c r="AZ158" i="5"/>
  <c r="AB158" i="5"/>
  <c r="AN158" i="5"/>
  <c r="CJ158" i="5"/>
  <c r="BL158" i="5"/>
  <c r="BX158" i="5"/>
  <c r="DT158" i="5"/>
  <c r="CV158" i="5"/>
  <c r="DH158" i="5"/>
  <c r="S158" i="5"/>
  <c r="S156" i="5" s="1"/>
  <c r="AE158" i="5"/>
  <c r="AQ158" i="5"/>
  <c r="BC158" i="5"/>
  <c r="BO158" i="5"/>
  <c r="CA158" i="5"/>
  <c r="CM158" i="5"/>
  <c r="V158" i="5"/>
  <c r="BF158" i="5"/>
  <c r="CP158" i="5"/>
  <c r="Y158" i="5"/>
  <c r="BI158" i="5"/>
  <c r="CY158" i="5"/>
  <c r="AH158" i="5"/>
  <c r="BR158" i="5"/>
  <c r="DB158" i="5"/>
  <c r="AK158" i="5"/>
  <c r="BU158" i="5"/>
  <c r="Y68" i="5"/>
  <c r="Y103" i="5" s="1"/>
  <c r="Y224" i="5"/>
  <c r="AQ165" i="5"/>
  <c r="AQ161" i="5" s="1"/>
  <c r="AQ224" i="5"/>
  <c r="BI68" i="5"/>
  <c r="BI103" i="5" s="1"/>
  <c r="BI224" i="5"/>
  <c r="CA165" i="5"/>
  <c r="CA161" i="5" s="1"/>
  <c r="CA224" i="5"/>
  <c r="CS68" i="5"/>
  <c r="CS103" i="5" s="1"/>
  <c r="CS224" i="5"/>
  <c r="DK165" i="5"/>
  <c r="DK161" i="5" s="1"/>
  <c r="DK224" i="5"/>
  <c r="P234" i="5"/>
  <c r="BR146" i="5"/>
  <c r="AP165" i="5"/>
  <c r="AJ165" i="5"/>
  <c r="AJ224" i="5"/>
  <c r="BT165" i="5"/>
  <c r="BT224" i="5"/>
  <c r="DD165" i="5"/>
  <c r="DD224" i="5"/>
  <c r="CJ264" i="5"/>
  <c r="AD68" i="5"/>
  <c r="AD103" i="5" s="1"/>
  <c r="BB165" i="5"/>
  <c r="BB161" i="5" s="1"/>
  <c r="BE117" i="5"/>
  <c r="DT146" i="5"/>
  <c r="BN165" i="5"/>
  <c r="BN161" i="5" s="1"/>
  <c r="AJ183" i="5"/>
  <c r="BT183" i="5"/>
  <c r="DD183" i="5"/>
  <c r="U165" i="5"/>
  <c r="U161" i="5" s="1"/>
  <c r="U224" i="5"/>
  <c r="AM165" i="5"/>
  <c r="AM161" i="5" s="1"/>
  <c r="AM224" i="5"/>
  <c r="BE165" i="5"/>
  <c r="BE224" i="5"/>
  <c r="BW165" i="5"/>
  <c r="BW161" i="5" s="1"/>
  <c r="BW224" i="5"/>
  <c r="CO68" i="5"/>
  <c r="CO103" i="5" s="1"/>
  <c r="CO224" i="5"/>
  <c r="DG165" i="5"/>
  <c r="DG224" i="5"/>
  <c r="BH165" i="5"/>
  <c r="BH224" i="5"/>
  <c r="CR165" i="5"/>
  <c r="CR224" i="5"/>
  <c r="DJ165" i="5"/>
  <c r="AA165" i="5"/>
  <c r="AA161" i="5" s="1"/>
  <c r="AA224" i="5"/>
  <c r="AS165" i="5"/>
  <c r="AS161" i="5" s="1"/>
  <c r="AS224" i="5"/>
  <c r="BK165" i="5"/>
  <c r="BK224" i="5"/>
  <c r="CC68" i="5"/>
  <c r="CC103" i="5" s="1"/>
  <c r="CC224" i="5"/>
  <c r="CU165" i="5"/>
  <c r="CU161" i="5" s="1"/>
  <c r="CU224" i="5"/>
  <c r="DM165" i="5"/>
  <c r="DM161" i="5" s="1"/>
  <c r="DM224" i="5"/>
  <c r="BK68" i="5"/>
  <c r="BK103" i="5" s="1"/>
  <c r="AB68" i="5"/>
  <c r="AB103" i="5" s="1"/>
  <c r="AB224" i="5"/>
  <c r="AT68" i="5"/>
  <c r="AT103" i="5" s="1"/>
  <c r="AT224" i="5"/>
  <c r="BL68" i="5"/>
  <c r="BL103" i="5" s="1"/>
  <c r="BL224" i="5"/>
  <c r="CD68" i="5"/>
  <c r="CD103" i="5" s="1"/>
  <c r="CD224" i="5"/>
  <c r="CV165" i="5"/>
  <c r="CV161" i="5" s="1"/>
  <c r="CV224" i="5"/>
  <c r="DN68" i="5"/>
  <c r="DN103" i="5" s="1"/>
  <c r="DN224" i="5"/>
  <c r="AV165" i="5"/>
  <c r="AV161" i="5" s="1"/>
  <c r="AV224" i="5"/>
  <c r="CF68" i="5"/>
  <c r="CF103" i="5" s="1"/>
  <c r="CF224" i="5"/>
  <c r="DP165" i="5"/>
  <c r="DP224" i="5"/>
  <c r="AE165" i="5"/>
  <c r="AE224" i="5"/>
  <c r="AW68" i="5"/>
  <c r="AW103" i="5" s="1"/>
  <c r="AW224" i="5"/>
  <c r="BO165" i="5"/>
  <c r="BO224" i="5"/>
  <c r="CG68" i="5"/>
  <c r="CG103" i="5" s="1"/>
  <c r="CG224" i="5"/>
  <c r="CY165" i="5"/>
  <c r="CY161" i="5" s="1"/>
  <c r="CY224" i="5"/>
  <c r="DQ68" i="5"/>
  <c r="DQ103" i="5" s="1"/>
  <c r="DQ224" i="5"/>
  <c r="BZ68" i="5"/>
  <c r="BZ103" i="5" s="1"/>
  <c r="AV183" i="5"/>
  <c r="CF183" i="5"/>
  <c r="DP183" i="5"/>
  <c r="AG68" i="5"/>
  <c r="AG103" i="5" s="1"/>
  <c r="AG224" i="5"/>
  <c r="AY165" i="5"/>
  <c r="AY161" i="5" s="1"/>
  <c r="AY224" i="5"/>
  <c r="BQ165" i="5"/>
  <c r="BQ161" i="5" s="1"/>
  <c r="BQ224" i="5"/>
  <c r="CI165" i="5"/>
  <c r="CI224" i="5"/>
  <c r="DA165" i="5"/>
  <c r="DA224" i="5"/>
  <c r="DS165" i="5"/>
  <c r="DS161" i="5" s="1"/>
  <c r="DS224" i="5"/>
  <c r="AD165" i="5"/>
  <c r="AH165" i="5"/>
  <c r="AH161" i="5" s="1"/>
  <c r="AH224" i="5"/>
  <c r="AZ165" i="5"/>
  <c r="AZ161" i="5" s="1"/>
  <c r="AZ224" i="5"/>
  <c r="BR68" i="5"/>
  <c r="BR103" i="5" s="1"/>
  <c r="BR224" i="5"/>
  <c r="CJ165" i="5"/>
  <c r="CJ224" i="5"/>
  <c r="DB165" i="5"/>
  <c r="DB224" i="5"/>
  <c r="DT165" i="5"/>
  <c r="DT224" i="5"/>
  <c r="P240" i="5"/>
  <c r="DN146" i="5"/>
  <c r="S165" i="5"/>
  <c r="S161" i="5" s="1"/>
  <c r="S224" i="5"/>
  <c r="AK165" i="5"/>
  <c r="AK224" i="5"/>
  <c r="BC68" i="5"/>
  <c r="BC103" i="5" s="1"/>
  <c r="BC224" i="5"/>
  <c r="BU68" i="5"/>
  <c r="BU103" i="5" s="1"/>
  <c r="BU224" i="5"/>
  <c r="CM165" i="5"/>
  <c r="CM224" i="5"/>
  <c r="DE165" i="5"/>
  <c r="DE161" i="5" s="1"/>
  <c r="DE224" i="5"/>
  <c r="P109" i="5"/>
  <c r="P210" i="5"/>
  <c r="P241" i="5"/>
  <c r="P209" i="5"/>
  <c r="P225" i="5"/>
  <c r="CX68" i="5"/>
  <c r="CX103" i="5" s="1"/>
  <c r="BZ165" i="5"/>
  <c r="BZ161" i="5" s="1"/>
  <c r="V68" i="5"/>
  <c r="V103" i="5" s="1"/>
  <c r="V224" i="5"/>
  <c r="AN68" i="5"/>
  <c r="AN103" i="5" s="1"/>
  <c r="AN224" i="5"/>
  <c r="BF68" i="5"/>
  <c r="BF103" i="5" s="1"/>
  <c r="BF224" i="5"/>
  <c r="BX68" i="5"/>
  <c r="BX103" i="5" s="1"/>
  <c r="BX224" i="5"/>
  <c r="CP68" i="5"/>
  <c r="CP103" i="5" s="1"/>
  <c r="CP224" i="5"/>
  <c r="DH165" i="5"/>
  <c r="DH224" i="5"/>
  <c r="P245" i="5"/>
  <c r="CR23" i="6"/>
  <c r="AM30" i="6"/>
  <c r="O56" i="6"/>
  <c r="DD62" i="6"/>
  <c r="AJ68" i="6"/>
  <c r="DD68" i="6"/>
  <c r="DV68" i="6"/>
  <c r="CI34" i="6"/>
  <c r="AO85" i="6"/>
  <c r="BW11" i="6"/>
  <c r="J65" i="6"/>
  <c r="DJ50" i="6"/>
  <c r="O79" i="6"/>
  <c r="AY79" i="6"/>
  <c r="DA79" i="6"/>
  <c r="EK79" i="6"/>
  <c r="BZ84" i="6"/>
  <c r="CR84" i="6"/>
  <c r="DJ84" i="6"/>
  <c r="ET84" i="6"/>
  <c r="R79" i="6"/>
  <c r="AJ79" i="6"/>
  <c r="BB79" i="6"/>
  <c r="BT79" i="6"/>
  <c r="CL79" i="6"/>
  <c r="DD79" i="6"/>
  <c r="DV79" i="6"/>
  <c r="EN79" i="6"/>
  <c r="CC84" i="6"/>
  <c r="CU84" i="6"/>
  <c r="DM84" i="6"/>
  <c r="EW84" i="6"/>
  <c r="AG79" i="6"/>
  <c r="CI79" i="6"/>
  <c r="DS79" i="6"/>
  <c r="EB84" i="6"/>
  <c r="EE84" i="6"/>
  <c r="DD75" i="6"/>
  <c r="ES85" i="6"/>
  <c r="AJ13" i="6"/>
  <c r="DV13" i="6"/>
  <c r="BE34" i="6"/>
  <c r="BW34" i="6"/>
  <c r="DS36" i="6"/>
  <c r="U79" i="6"/>
  <c r="AM79" i="6"/>
  <c r="BE79" i="6"/>
  <c r="BW79" i="6"/>
  <c r="CO79" i="6"/>
  <c r="DG79" i="6"/>
  <c r="DY79" i="6"/>
  <c r="EQ79" i="6"/>
  <c r="CF84" i="6"/>
  <c r="CX84" i="6"/>
  <c r="DP84" i="6"/>
  <c r="EH84" i="6"/>
  <c r="EZ84" i="6"/>
  <c r="O84" i="6"/>
  <c r="AG84" i="6"/>
  <c r="AY84" i="6"/>
  <c r="BQ84" i="6"/>
  <c r="DA82" i="6"/>
  <c r="CZ84" i="6"/>
  <c r="DA84" i="6" s="1"/>
  <c r="AJ84" i="6"/>
  <c r="AS79" i="6"/>
  <c r="DM79" i="6"/>
  <c r="EW79" i="6"/>
  <c r="BT84" i="6"/>
  <c r="EN84" i="6"/>
  <c r="BN77" i="6"/>
  <c r="BL79" i="6"/>
  <c r="BN79" i="6" s="1"/>
  <c r="H79" i="6"/>
  <c r="CC79" i="6"/>
  <c r="EE79" i="6"/>
  <c r="L79" i="6"/>
  <c r="AD79" i="6"/>
  <c r="AV79" i="6"/>
  <c r="CF79" i="6"/>
  <c r="CX79" i="6"/>
  <c r="DP79" i="6"/>
  <c r="EH79" i="6"/>
  <c r="EZ79" i="6"/>
  <c r="BH82" i="6"/>
  <c r="BF84" i="6"/>
  <c r="BH84" i="6" s="1"/>
  <c r="CO84" i="6"/>
  <c r="DG84" i="6"/>
  <c r="EQ84" i="6"/>
  <c r="DJ30" i="6"/>
  <c r="BE68" i="6"/>
  <c r="CO68" i="6"/>
  <c r="CI69" i="6"/>
  <c r="AS73" i="6"/>
  <c r="DM73" i="6"/>
  <c r="EW73" i="6"/>
  <c r="DG75" i="6"/>
  <c r="BQ77" i="6"/>
  <c r="BO79" i="6"/>
  <c r="BQ79" i="6" s="1"/>
  <c r="X84" i="6"/>
  <c r="AP84" i="6"/>
  <c r="AM84" i="6"/>
  <c r="DY82" i="6"/>
  <c r="DW84" i="6"/>
  <c r="DY84" i="6" s="1"/>
  <c r="G84" i="6"/>
  <c r="EE30" i="6"/>
  <c r="F53" i="6"/>
  <c r="AV73" i="6"/>
  <c r="EB75" i="6"/>
  <c r="H84" i="6"/>
  <c r="AA84" i="6"/>
  <c r="AS84" i="6"/>
  <c r="BK84" i="6"/>
  <c r="BB84" i="6"/>
  <c r="BK79" i="6"/>
  <c r="DD84" i="6"/>
  <c r="BE84" i="6"/>
  <c r="L84" i="6"/>
  <c r="AD84" i="6"/>
  <c r="AV84" i="6"/>
  <c r="BN84" i="6"/>
  <c r="G79" i="6"/>
  <c r="R84" i="6"/>
  <c r="DV82" i="6"/>
  <c r="DT84" i="6"/>
  <c r="DV84" i="6" s="1"/>
  <c r="AA79" i="6"/>
  <c r="CL84" i="6"/>
  <c r="CU79" i="6"/>
  <c r="U84" i="6"/>
  <c r="BW82" i="6"/>
  <c r="BU84" i="6"/>
  <c r="BW84" i="6" s="1"/>
  <c r="DA46" i="6"/>
  <c r="AG42" i="6"/>
  <c r="CX36" i="6"/>
  <c r="AA82" i="6"/>
  <c r="BK82" i="6"/>
  <c r="EW15" i="6"/>
  <c r="AD30" i="6"/>
  <c r="CC68" i="6"/>
  <c r="DP82" i="6"/>
  <c r="AP34" i="6"/>
  <c r="BN38" i="6"/>
  <c r="O82" i="6"/>
  <c r="AG82" i="6"/>
  <c r="DS68" i="6"/>
  <c r="EO65" i="6"/>
  <c r="CG65" i="6"/>
  <c r="DQ65" i="6"/>
  <c r="DY23" i="6"/>
  <c r="AY68" i="6"/>
  <c r="BZ23" i="6"/>
  <c r="L69" i="6"/>
  <c r="DO55" i="6"/>
  <c r="CT85" i="6"/>
  <c r="EQ26" i="6"/>
  <c r="N55" i="6"/>
  <c r="L23" i="6"/>
  <c r="EB26" i="6"/>
  <c r="L82" i="6"/>
  <c r="AV82" i="6"/>
  <c r="AG73" i="6"/>
  <c r="EQ13" i="6"/>
  <c r="L15" i="6"/>
  <c r="EH15" i="6"/>
  <c r="BB17" i="6"/>
  <c r="EW20" i="6"/>
  <c r="DD36" i="6"/>
  <c r="CF38" i="6"/>
  <c r="EH38" i="6"/>
  <c r="DJ40" i="6"/>
  <c r="EB40" i="6"/>
  <c r="ET40" i="6"/>
  <c r="AJ42" i="6"/>
  <c r="BB42" i="6"/>
  <c r="DV42" i="6"/>
  <c r="EW50" i="6"/>
  <c r="BZ69" i="6"/>
  <c r="DJ69" i="6"/>
  <c r="DV17" i="6"/>
  <c r="CI40" i="6"/>
  <c r="EK40" i="6"/>
  <c r="CC42" i="6"/>
  <c r="CF13" i="6"/>
  <c r="U15" i="6"/>
  <c r="AM15" i="6"/>
  <c r="BE15" i="6"/>
  <c r="CO15" i="6"/>
  <c r="CA85" i="6"/>
  <c r="DK80" i="6"/>
  <c r="BE36" i="6"/>
  <c r="BW36" i="6"/>
  <c r="DV36" i="6"/>
  <c r="AV38" i="6"/>
  <c r="DY46" i="6"/>
  <c r="BI55" i="6"/>
  <c r="CA55" i="6"/>
  <c r="EC55" i="6"/>
  <c r="EU55" i="6"/>
  <c r="CA65" i="6"/>
  <c r="CS65" i="6"/>
  <c r="R69" i="6"/>
  <c r="AJ69" i="6"/>
  <c r="CH80" i="6"/>
  <c r="DS40" i="6"/>
  <c r="EW42" i="6"/>
  <c r="DP20" i="6"/>
  <c r="O36" i="6"/>
  <c r="DD11" i="6"/>
  <c r="EN11" i="6"/>
  <c r="CX30" i="6"/>
  <c r="EH42" i="6"/>
  <c r="AG20" i="6"/>
  <c r="DA20" i="6"/>
  <c r="CO23" i="6"/>
  <c r="EH26" i="6"/>
  <c r="AA11" i="6"/>
  <c r="EE11" i="6"/>
  <c r="EW11" i="6"/>
  <c r="AP15" i="6"/>
  <c r="DY20" i="6"/>
  <c r="EQ20" i="6"/>
  <c r="EW23" i="6"/>
  <c r="CO30" i="6"/>
  <c r="EQ30" i="6"/>
  <c r="L34" i="6"/>
  <c r="CF34" i="6"/>
  <c r="EH34" i="6"/>
  <c r="DA38" i="6"/>
  <c r="U42" i="6"/>
  <c r="J55" i="6"/>
  <c r="AB55" i="6"/>
  <c r="AT55" i="6"/>
  <c r="CD55" i="6"/>
  <c r="CV55" i="6"/>
  <c r="DN55" i="6"/>
  <c r="EF55" i="6"/>
  <c r="AS56" i="6"/>
  <c r="BL65" i="6"/>
  <c r="CV65" i="6"/>
  <c r="DN65" i="6"/>
  <c r="EF65" i="6"/>
  <c r="EX65" i="6"/>
  <c r="AN65" i="6"/>
  <c r="BW69" i="6"/>
  <c r="DG69" i="6"/>
  <c r="DW55" i="6"/>
  <c r="AR55" i="6"/>
  <c r="BJ55" i="6"/>
  <c r="DL55" i="6"/>
  <c r="BA55" i="6"/>
  <c r="EL80" i="6"/>
  <c r="DD17" i="6"/>
  <c r="BQ40" i="6"/>
  <c r="I42" i="6"/>
  <c r="BK42" i="6"/>
  <c r="R36" i="6"/>
  <c r="AJ36" i="6"/>
  <c r="DF85" i="6"/>
  <c r="EP85" i="6"/>
  <c r="BB15" i="6"/>
  <c r="CR17" i="6"/>
  <c r="X23" i="6"/>
  <c r="DS30" i="6"/>
  <c r="BZ62" i="6"/>
  <c r="BB64" i="6"/>
  <c r="DC65" i="6"/>
  <c r="EN17" i="6"/>
  <c r="BW38" i="6"/>
  <c r="AS42" i="6"/>
  <c r="AG36" i="6"/>
  <c r="DJ20" i="6"/>
  <c r="CX23" i="6"/>
  <c r="DP23" i="6"/>
  <c r="AM26" i="6"/>
  <c r="CX68" i="6"/>
  <c r="DP68" i="6"/>
  <c r="CW85" i="6"/>
  <c r="I20" i="6"/>
  <c r="CC20" i="6"/>
  <c r="DJ26" i="6"/>
  <c r="AA30" i="6"/>
  <c r="DV34" i="6"/>
  <c r="AD36" i="6"/>
  <c r="ET77" i="6"/>
  <c r="EB17" i="6"/>
  <c r="CL20" i="6"/>
  <c r="AJ82" i="6"/>
  <c r="DJ17" i="6"/>
  <c r="DG30" i="6"/>
  <c r="DY30" i="6"/>
  <c r="EZ34" i="6"/>
  <c r="AP36" i="6"/>
  <c r="AP11" i="6"/>
  <c r="DG15" i="6"/>
  <c r="BZ73" i="6"/>
  <c r="EZ23" i="6"/>
  <c r="BZ30" i="6"/>
  <c r="EH20" i="6"/>
  <c r="EQ15" i="6"/>
  <c r="AA17" i="6"/>
  <c r="DG68" i="6"/>
  <c r="DJ73" i="6"/>
  <c r="BH26" i="6"/>
  <c r="BQ34" i="6"/>
  <c r="BZ36" i="6"/>
  <c r="DG36" i="6"/>
  <c r="AG38" i="6"/>
  <c r="X56" i="6"/>
  <c r="BZ56" i="6"/>
  <c r="EB56" i="6"/>
  <c r="DG64" i="6"/>
  <c r="DY64" i="6"/>
  <c r="EQ64" i="6"/>
  <c r="AG69" i="6"/>
  <c r="BZ26" i="6"/>
  <c r="BH36" i="6"/>
  <c r="CR36" i="6"/>
  <c r="EQ36" i="6"/>
  <c r="EK13" i="6"/>
  <c r="EE17" i="6"/>
  <c r="X68" i="6"/>
  <c r="CR68" i="6"/>
  <c r="EB15" i="6"/>
  <c r="ET15" i="6"/>
  <c r="BE20" i="6"/>
  <c r="CO20" i="6"/>
  <c r="BW23" i="6"/>
  <c r="DV23" i="6"/>
  <c r="AS26" i="6"/>
  <c r="BK30" i="6"/>
  <c r="DM46" i="6"/>
  <c r="M55" i="6"/>
  <c r="AE55" i="6"/>
  <c r="EI55" i="6"/>
  <c r="I56" i="6"/>
  <c r="DM56" i="6"/>
  <c r="EW56" i="6"/>
  <c r="BZ64" i="6"/>
  <c r="CR64" i="6"/>
  <c r="BT69" i="6"/>
  <c r="DD69" i="6"/>
  <c r="L73" i="6"/>
  <c r="BE75" i="6"/>
  <c r="EQ75" i="6"/>
  <c r="CO82" i="6"/>
  <c r="CC30" i="6"/>
  <c r="EW30" i="6"/>
  <c r="L36" i="6"/>
  <c r="DD38" i="6"/>
  <c r="DV38" i="6"/>
  <c r="BN40" i="6"/>
  <c r="CF40" i="6"/>
  <c r="CX40" i="6"/>
  <c r="EH40" i="6"/>
  <c r="EZ40" i="6"/>
  <c r="AE65" i="6"/>
  <c r="AW65" i="6"/>
  <c r="I68" i="6"/>
  <c r="EE68" i="6"/>
  <c r="EW68" i="6"/>
  <c r="BN73" i="6"/>
  <c r="X82" i="6"/>
  <c r="O11" i="6"/>
  <c r="AY11" i="6"/>
  <c r="CI11" i="6"/>
  <c r="DS11" i="6"/>
  <c r="AA15" i="6"/>
  <c r="EI80" i="6"/>
  <c r="X20" i="6"/>
  <c r="AP20" i="6"/>
  <c r="BH23" i="6"/>
  <c r="AV26" i="6"/>
  <c r="CF26" i="6"/>
  <c r="AG30" i="6"/>
  <c r="EQ34" i="6"/>
  <c r="BN36" i="6"/>
  <c r="DM36" i="6"/>
  <c r="EE36" i="6"/>
  <c r="BE38" i="6"/>
  <c r="P55" i="6"/>
  <c r="BR55" i="6"/>
  <c r="CL50" i="6"/>
  <c r="DB55" i="6"/>
  <c r="EL55" i="6"/>
  <c r="AG62" i="6"/>
  <c r="CZ65" i="6"/>
  <c r="AV68" i="6"/>
  <c r="U69" i="6"/>
  <c r="AM69" i="6"/>
  <c r="O73" i="6"/>
  <c r="BH75" i="6"/>
  <c r="BA80" i="6"/>
  <c r="BY85" i="6"/>
  <c r="EB82" i="6"/>
  <c r="CC11" i="6"/>
  <c r="DY42" i="6"/>
  <c r="BM55" i="6"/>
  <c r="BZ68" i="6"/>
  <c r="BE82" i="6"/>
  <c r="AZ65" i="6"/>
  <c r="X13" i="6"/>
  <c r="BH13" i="6"/>
  <c r="DP15" i="6"/>
  <c r="BA85" i="6"/>
  <c r="CK85" i="6"/>
  <c r="EL85" i="6"/>
  <c r="BK23" i="6"/>
  <c r="DJ23" i="6"/>
  <c r="ET23" i="6"/>
  <c r="AY30" i="6"/>
  <c r="CI30" i="6"/>
  <c r="DJ34" i="6"/>
  <c r="ET34" i="6"/>
  <c r="DJ38" i="6"/>
  <c r="AD42" i="6"/>
  <c r="AG56" i="6"/>
  <c r="EM65" i="6"/>
  <c r="AD64" i="6"/>
  <c r="CX64" i="6"/>
  <c r="DP64" i="6"/>
  <c r="DA68" i="6"/>
  <c r="EK68" i="6"/>
  <c r="EE75" i="6"/>
  <c r="CC82" i="6"/>
  <c r="EW82" i="6"/>
  <c r="DS15" i="6"/>
  <c r="S65" i="6"/>
  <c r="DE65" i="6"/>
  <c r="DW65" i="6"/>
  <c r="CC13" i="6"/>
  <c r="CI15" i="6"/>
  <c r="F16" i="6"/>
  <c r="AV20" i="6"/>
  <c r="CX20" i="6"/>
  <c r="ET20" i="6"/>
  <c r="CU23" i="6"/>
  <c r="BB26" i="6"/>
  <c r="BB30" i="6"/>
  <c r="CC34" i="6"/>
  <c r="BT46" i="6"/>
  <c r="BT56" i="6"/>
  <c r="AG64" i="6"/>
  <c r="AS69" i="6"/>
  <c r="CC69" i="6"/>
  <c r="DM69" i="6"/>
  <c r="EE69" i="6"/>
  <c r="BN75" i="6"/>
  <c r="CF75" i="6"/>
  <c r="CX75" i="6"/>
  <c r="U11" i="6"/>
  <c r="BE11" i="6"/>
  <c r="DY11" i="6"/>
  <c r="AD13" i="6"/>
  <c r="BN13" i="6"/>
  <c r="CU13" i="6"/>
  <c r="DX85" i="6"/>
  <c r="BQ20" i="6"/>
  <c r="AG23" i="6"/>
  <c r="CF23" i="6"/>
  <c r="BW26" i="6"/>
  <c r="BW30" i="6"/>
  <c r="DM38" i="6"/>
  <c r="AP50" i="6"/>
  <c r="AM56" i="6"/>
  <c r="CP65" i="6"/>
  <c r="DZ65" i="6"/>
  <c r="R68" i="6"/>
  <c r="BN69" i="6"/>
  <c r="DP69" i="6"/>
  <c r="BW73" i="6"/>
  <c r="AQ80" i="6"/>
  <c r="EK15" i="6"/>
  <c r="AL85" i="6"/>
  <c r="AM17" i="6"/>
  <c r="BQ38" i="6"/>
  <c r="DV56" i="6"/>
  <c r="EQ69" i="6"/>
  <c r="DV77" i="6"/>
  <c r="I11" i="6"/>
  <c r="DM11" i="6"/>
  <c r="O13" i="6"/>
  <c r="AY13" i="6"/>
  <c r="BQ13" i="6"/>
  <c r="BT15" i="6"/>
  <c r="CL15" i="6"/>
  <c r="DD15" i="6"/>
  <c r="DV15" i="6"/>
  <c r="EB23" i="6"/>
  <c r="EH50" i="6"/>
  <c r="CI68" i="6"/>
  <c r="X69" i="6"/>
  <c r="DY77" i="6"/>
  <c r="I82" i="6"/>
  <c r="DP13" i="6"/>
  <c r="AA36" i="6"/>
  <c r="DD56" i="6"/>
  <c r="EZ68" i="6"/>
  <c r="DY69" i="6"/>
  <c r="AL80" i="6"/>
  <c r="L11" i="6"/>
  <c r="AV11" i="6"/>
  <c r="EH11" i="6"/>
  <c r="BT13" i="6"/>
  <c r="EH30" i="6"/>
  <c r="AM34" i="6"/>
  <c r="DY34" i="6"/>
  <c r="BB68" i="6"/>
  <c r="CL68" i="6"/>
  <c r="BT23" i="6"/>
  <c r="F27" i="6"/>
  <c r="BZ34" i="6"/>
  <c r="CK55" i="6"/>
  <c r="DD50" i="6"/>
  <c r="DU55" i="6"/>
  <c r="AB65" i="6"/>
  <c r="DG73" i="6"/>
  <c r="ED85" i="6"/>
  <c r="DS20" i="6"/>
  <c r="EK20" i="6"/>
  <c r="EK30" i="6"/>
  <c r="AJ40" i="6"/>
  <c r="EZ42" i="6"/>
  <c r="AJ46" i="6"/>
  <c r="S55" i="6"/>
  <c r="AK55" i="6"/>
  <c r="BC55" i="6"/>
  <c r="CM55" i="6"/>
  <c r="DE55" i="6"/>
  <c r="L62" i="6"/>
  <c r="K65" i="6"/>
  <c r="BH73" i="6"/>
  <c r="CR73" i="6"/>
  <c r="AY75" i="6"/>
  <c r="CI82" i="6"/>
  <c r="AG11" i="6"/>
  <c r="DA11" i="6"/>
  <c r="U20" i="6"/>
  <c r="BB23" i="6"/>
  <c r="CH85" i="6"/>
  <c r="BR80" i="6"/>
  <c r="BZ20" i="6"/>
  <c r="BE30" i="6"/>
  <c r="AM40" i="6"/>
  <c r="DA42" i="6"/>
  <c r="CL46" i="6"/>
  <c r="DD46" i="6"/>
  <c r="BO65" i="6"/>
  <c r="CI56" i="6"/>
  <c r="DA56" i="6"/>
  <c r="DS56" i="6"/>
  <c r="P65" i="6"/>
  <c r="AS64" i="6"/>
  <c r="BK64" i="6"/>
  <c r="DV69" i="6"/>
  <c r="EN69" i="6"/>
  <c r="U82" i="6"/>
  <c r="BQ11" i="6"/>
  <c r="EZ11" i="6"/>
  <c r="L20" i="6"/>
  <c r="DV20" i="6"/>
  <c r="BN26" i="6"/>
  <c r="DD30" i="6"/>
  <c r="EB36" i="6"/>
  <c r="ET36" i="6"/>
  <c r="EN42" i="6"/>
  <c r="U46" i="6"/>
  <c r="V55" i="6"/>
  <c r="AN55" i="6"/>
  <c r="BE50" i="6"/>
  <c r="EO55" i="6"/>
  <c r="U62" i="6"/>
  <c r="L64" i="6"/>
  <c r="CU64" i="6"/>
  <c r="DM64" i="6"/>
  <c r="AP69" i="6"/>
  <c r="BH69" i="6"/>
  <c r="AD73" i="6"/>
  <c r="CU73" i="6"/>
  <c r="ET73" i="6"/>
  <c r="AJ75" i="6"/>
  <c r="BQ75" i="6"/>
  <c r="EZ75" i="6"/>
  <c r="DR85" i="6"/>
  <c r="EK11" i="6"/>
  <c r="U13" i="6"/>
  <c r="I15" i="6"/>
  <c r="EN15" i="6"/>
  <c r="AD20" i="6"/>
  <c r="AM23" i="6"/>
  <c r="EE26" i="6"/>
  <c r="AS34" i="6"/>
  <c r="BT38" i="6"/>
  <c r="BK40" i="6"/>
  <c r="CU40" i="6"/>
  <c r="EE40" i="6"/>
  <c r="AM42" i="6"/>
  <c r="CP55" i="6"/>
  <c r="DZ55" i="6"/>
  <c r="BW56" i="6"/>
  <c r="DG56" i="6"/>
  <c r="DY56" i="6"/>
  <c r="EQ56" i="6"/>
  <c r="AV64" i="6"/>
  <c r="BH68" i="6"/>
  <c r="BB75" i="6"/>
  <c r="DD82" i="6"/>
  <c r="EK82" i="6"/>
  <c r="AM11" i="6"/>
  <c r="CL11" i="6"/>
  <c r="AP13" i="6"/>
  <c r="BZ13" i="6"/>
  <c r="G85" i="6"/>
  <c r="BN20" i="6"/>
  <c r="DA23" i="6"/>
  <c r="BQ26" i="6"/>
  <c r="DP26" i="6"/>
  <c r="AD34" i="6"/>
  <c r="BN34" i="6"/>
  <c r="CU34" i="6"/>
  <c r="DJ42" i="6"/>
  <c r="CR46" i="6"/>
  <c r="EQ46" i="6"/>
  <c r="BY55" i="6"/>
  <c r="AP56" i="6"/>
  <c r="BX65" i="6"/>
  <c r="CF73" i="6"/>
  <c r="DM77" i="6"/>
  <c r="AS82" i="6"/>
  <c r="BJ85" i="6"/>
  <c r="EM85" i="6"/>
  <c r="CO11" i="6"/>
  <c r="DG11" i="6"/>
  <c r="EQ11" i="6"/>
  <c r="DJ13" i="6"/>
  <c r="CC15" i="6"/>
  <c r="DJ15" i="6"/>
  <c r="CC17" i="6"/>
  <c r="CU17" i="6"/>
  <c r="CF20" i="6"/>
  <c r="DM20" i="6"/>
  <c r="EB20" i="6"/>
  <c r="DD23" i="6"/>
  <c r="EK23" i="6"/>
  <c r="CI26" i="6"/>
  <c r="O34" i="6"/>
  <c r="EE34" i="6"/>
  <c r="CI36" i="6"/>
  <c r="EH36" i="6"/>
  <c r="EZ36" i="6"/>
  <c r="X38" i="6"/>
  <c r="AP38" i="6"/>
  <c r="DY38" i="6"/>
  <c r="EQ38" i="6"/>
  <c r="O40" i="6"/>
  <c r="AS46" i="6"/>
  <c r="BK46" i="6"/>
  <c r="EB46" i="6"/>
  <c r="ET46" i="6"/>
  <c r="ED55" i="6"/>
  <c r="AA56" i="6"/>
  <c r="Z65" i="6"/>
  <c r="AQ65" i="6"/>
  <c r="R64" i="6"/>
  <c r="BQ64" i="6"/>
  <c r="CI64" i="6"/>
  <c r="AA68" i="6"/>
  <c r="AS68" i="6"/>
  <c r="BK68" i="6"/>
  <c r="DJ68" i="6"/>
  <c r="EQ68" i="6"/>
  <c r="CF69" i="6"/>
  <c r="R73" i="6"/>
  <c r="BQ73" i="6"/>
  <c r="CI73" i="6"/>
  <c r="EH73" i="6"/>
  <c r="AP75" i="6"/>
  <c r="CR82" i="6"/>
  <c r="CF17" i="6"/>
  <c r="BN30" i="6"/>
  <c r="ET30" i="6"/>
  <c r="BT36" i="6"/>
  <c r="EK36" i="6"/>
  <c r="BN46" i="6"/>
  <c r="EE46" i="6"/>
  <c r="EW46" i="6"/>
  <c r="AV50" i="6"/>
  <c r="AO55" i="6"/>
  <c r="AD56" i="6"/>
  <c r="AV56" i="6"/>
  <c r="AT65" i="6"/>
  <c r="EV65" i="6"/>
  <c r="U64" i="6"/>
  <c r="BN68" i="6"/>
  <c r="CU68" i="6"/>
  <c r="ET68" i="6"/>
  <c r="AY69" i="6"/>
  <c r="DA69" i="6"/>
  <c r="BT73" i="6"/>
  <c r="CL73" i="6"/>
  <c r="DS73" i="6"/>
  <c r="EK73" i="6"/>
  <c r="AA75" i="6"/>
  <c r="BZ75" i="6"/>
  <c r="AG77" i="6"/>
  <c r="AR65" i="6"/>
  <c r="DK65" i="6"/>
  <c r="EC65" i="6"/>
  <c r="DB65" i="6"/>
  <c r="BH11" i="6"/>
  <c r="CR11" i="6"/>
  <c r="O15" i="6"/>
  <c r="AV15" i="6"/>
  <c r="AJ20" i="6"/>
  <c r="BB20" i="6"/>
  <c r="EE20" i="6"/>
  <c r="EN23" i="6"/>
  <c r="BE26" i="6"/>
  <c r="DD26" i="6"/>
  <c r="DM30" i="6"/>
  <c r="BB36" i="6"/>
  <c r="CL36" i="6"/>
  <c r="EB38" i="6"/>
  <c r="AS11" i="6"/>
  <c r="BK11" i="6"/>
  <c r="CU11" i="6"/>
  <c r="L13" i="6"/>
  <c r="AV13" i="6"/>
  <c r="EW13" i="6"/>
  <c r="CF15" i="6"/>
  <c r="AY17" i="6"/>
  <c r="CI17" i="6"/>
  <c r="BT20" i="6"/>
  <c r="AV23" i="6"/>
  <c r="AA26" i="6"/>
  <c r="DG26" i="6"/>
  <c r="R34" i="6"/>
  <c r="DA34" i="6"/>
  <c r="DS34" i="6"/>
  <c r="U36" i="6"/>
  <c r="BT40" i="6"/>
  <c r="CL40" i="6"/>
  <c r="DD40" i="6"/>
  <c r="CX42" i="6"/>
  <c r="DP42" i="6"/>
  <c r="BO55" i="6"/>
  <c r="CG55" i="6"/>
  <c r="CY55" i="6"/>
  <c r="DQ55" i="6"/>
  <c r="BQ56" i="6"/>
  <c r="CX56" i="6"/>
  <c r="DP56" i="6"/>
  <c r="AV62" i="6"/>
  <c r="BU65" i="6"/>
  <c r="O68" i="6"/>
  <c r="AG68" i="6"/>
  <c r="CF68" i="6"/>
  <c r="CL69" i="6"/>
  <c r="DS69" i="6"/>
  <c r="EZ69" i="6"/>
  <c r="X73" i="6"/>
  <c r="AM73" i="6"/>
  <c r="CO73" i="6"/>
  <c r="EN73" i="6"/>
  <c r="AH85" i="6"/>
  <c r="CF82" i="6"/>
  <c r="DM82" i="6"/>
  <c r="DD13" i="6"/>
  <c r="EZ20" i="6"/>
  <c r="R23" i="6"/>
  <c r="AY23" i="6"/>
  <c r="CL26" i="6"/>
  <c r="CF36" i="6"/>
  <c r="DS38" i="6"/>
  <c r="DG40" i="6"/>
  <c r="EH46" i="6"/>
  <c r="BP55" i="6"/>
  <c r="BQ50" i="6"/>
  <c r="AK65" i="6"/>
  <c r="BS65" i="6"/>
  <c r="EI65" i="6"/>
  <c r="EK69" i="6"/>
  <c r="ED80" i="6"/>
  <c r="DJ82" i="6"/>
  <c r="DH85" i="6"/>
  <c r="AS13" i="6"/>
  <c r="CO13" i="6"/>
  <c r="EN13" i="6"/>
  <c r="X15" i="6"/>
  <c r="DS17" i="6"/>
  <c r="AJ23" i="6"/>
  <c r="AD26" i="6"/>
  <c r="DV26" i="6"/>
  <c r="O30" i="6"/>
  <c r="EW34" i="6"/>
  <c r="AY36" i="6"/>
  <c r="EK38" i="6"/>
  <c r="AP40" i="6"/>
  <c r="BH40" i="6"/>
  <c r="CI46" i="6"/>
  <c r="DS46" i="6"/>
  <c r="DR55" i="6"/>
  <c r="BC65" i="6"/>
  <c r="BT62" i="6"/>
  <c r="CJ65" i="6"/>
  <c r="DA62" i="6"/>
  <c r="EJ65" i="6"/>
  <c r="EK62" i="6"/>
  <c r="AA64" i="6"/>
  <c r="CO69" i="6"/>
  <c r="X11" i="6"/>
  <c r="BT11" i="6"/>
  <c r="DP11" i="6"/>
  <c r="DG13" i="6"/>
  <c r="BW17" i="6"/>
  <c r="O26" i="6"/>
  <c r="BK26" i="6"/>
  <c r="BB46" i="6"/>
  <c r="EJ55" i="6"/>
  <c r="EK50" i="6"/>
  <c r="Y65" i="6"/>
  <c r="BD65" i="6"/>
  <c r="EA85" i="6"/>
  <c r="CQ85" i="6"/>
  <c r="BN11" i="6"/>
  <c r="BE13" i="6"/>
  <c r="CC23" i="6"/>
  <c r="DJ36" i="6"/>
  <c r="EN40" i="6"/>
  <c r="EE73" i="6"/>
  <c r="DG82" i="6"/>
  <c r="BW13" i="6"/>
  <c r="CM80" i="6"/>
  <c r="BU55" i="6"/>
  <c r="CM65" i="6"/>
  <c r="CO62" i="6"/>
  <c r="BR85" i="6"/>
  <c r="R13" i="6"/>
  <c r="AG13" i="6"/>
  <c r="EE23" i="6"/>
  <c r="CO34" i="6"/>
  <c r="DG34" i="6"/>
  <c r="BH38" i="6"/>
  <c r="CO38" i="6"/>
  <c r="DG42" i="6"/>
  <c r="X46" i="6"/>
  <c r="AM46" i="6"/>
  <c r="BE46" i="6"/>
  <c r="BN56" i="6"/>
  <c r="CF56" i="6"/>
  <c r="AA62" i="6"/>
  <c r="O69" i="6"/>
  <c r="AV69" i="6"/>
  <c r="AD75" i="6"/>
  <c r="BK75" i="6"/>
  <c r="DJ75" i="6"/>
  <c r="BT82" i="6"/>
  <c r="ES55" i="6"/>
  <c r="ET50" i="6"/>
  <c r="R11" i="6"/>
  <c r="DJ11" i="6"/>
  <c r="AM13" i="6"/>
  <c r="CI13" i="6"/>
  <c r="AS20" i="6"/>
  <c r="CL30" i="6"/>
  <c r="DA64" i="6"/>
  <c r="EK64" i="6"/>
  <c r="AM68" i="6"/>
  <c r="AY73" i="6"/>
  <c r="EZ82" i="6"/>
  <c r="I13" i="6"/>
  <c r="BN23" i="6"/>
  <c r="AS30" i="6"/>
  <c r="CC36" i="6"/>
  <c r="CU36" i="6"/>
  <c r="DV40" i="6"/>
  <c r="L42" i="6"/>
  <c r="CF50" i="6"/>
  <c r="CX50" i="6"/>
  <c r="AY62" i="6"/>
  <c r="AM64" i="6"/>
  <c r="CX73" i="6"/>
  <c r="AJ11" i="6"/>
  <c r="CF11" i="6"/>
  <c r="EB11" i="6"/>
  <c r="EW26" i="6"/>
  <c r="BH30" i="6"/>
  <c r="EZ38" i="6"/>
  <c r="DP46" i="6"/>
  <c r="AI65" i="6"/>
  <c r="CY65" i="6"/>
  <c r="DA65" i="6" s="1"/>
  <c r="EZ62" i="6"/>
  <c r="X64" i="6"/>
  <c r="AP68" i="6"/>
  <c r="BB73" i="6"/>
  <c r="AY82" i="6"/>
  <c r="AX85" i="6"/>
  <c r="CX11" i="6"/>
  <c r="ET11" i="6"/>
  <c r="AA13" i="6"/>
  <c r="AD11" i="6"/>
  <c r="BZ11" i="6"/>
  <c r="DV11" i="6"/>
  <c r="DM13" i="6"/>
  <c r="EE13" i="6"/>
  <c r="AG15" i="6"/>
  <c r="BK15" i="6"/>
  <c r="CU15" i="6"/>
  <c r="EH23" i="6"/>
  <c r="AS38" i="6"/>
  <c r="BH42" i="6"/>
  <c r="BZ42" i="6"/>
  <c r="CR42" i="6"/>
  <c r="G55" i="6"/>
  <c r="EQ50" i="6"/>
  <c r="U56" i="6"/>
  <c r="AY56" i="6"/>
  <c r="EQ73" i="6"/>
  <c r="BE64" i="6"/>
  <c r="BB11" i="6"/>
  <c r="BY80" i="6"/>
  <c r="BZ17" i="6"/>
  <c r="DX55" i="6"/>
  <c r="DY50" i="6"/>
  <c r="DO85" i="6"/>
  <c r="BB13" i="6"/>
  <c r="CX13" i="6"/>
  <c r="EH13" i="6"/>
  <c r="BN15" i="6"/>
  <c r="DM15" i="6"/>
  <c r="DS23" i="6"/>
  <c r="EN36" i="6"/>
  <c r="BT68" i="6"/>
  <c r="EB73" i="6"/>
  <c r="CL13" i="6"/>
  <c r="DA13" i="6"/>
  <c r="DS13" i="6"/>
  <c r="EZ13" i="6"/>
  <c r="R15" i="6"/>
  <c r="AJ15" i="6"/>
  <c r="AY15" i="6"/>
  <c r="BQ15" i="6"/>
  <c r="DA15" i="6"/>
  <c r="EE15" i="6"/>
  <c r="BK17" i="6"/>
  <c r="EH17" i="6"/>
  <c r="BH20" i="6"/>
  <c r="EN20" i="6"/>
  <c r="BQ23" i="6"/>
  <c r="R26" i="6"/>
  <c r="AJ26" i="6"/>
  <c r="AY26" i="6"/>
  <c r="EK26" i="6"/>
  <c r="DA30" i="6"/>
  <c r="AG34" i="6"/>
  <c r="AY34" i="6"/>
  <c r="CR34" i="6"/>
  <c r="AM36" i="6"/>
  <c r="BQ36" i="6"/>
  <c r="DY36" i="6"/>
  <c r="BZ38" i="6"/>
  <c r="BZ40" i="6"/>
  <c r="AV42" i="6"/>
  <c r="EB42" i="6"/>
  <c r="EK46" i="6"/>
  <c r="F47" i="6"/>
  <c r="DP50" i="6"/>
  <c r="EZ56" i="6"/>
  <c r="I64" i="6"/>
  <c r="BF65" i="6"/>
  <c r="CL64" i="6"/>
  <c r="L68" i="6"/>
  <c r="BW68" i="6"/>
  <c r="EH68" i="6"/>
  <c r="AW55" i="6"/>
  <c r="CR69" i="6"/>
  <c r="I73" i="6"/>
  <c r="BE73" i="6"/>
  <c r="DA73" i="6"/>
  <c r="DP73" i="6"/>
  <c r="R75" i="6"/>
  <c r="ET75" i="6"/>
  <c r="BP80" i="6"/>
  <c r="CG80" i="6"/>
  <c r="EE77" i="6"/>
  <c r="N85" i="6"/>
  <c r="AC85" i="6"/>
  <c r="DT85" i="6"/>
  <c r="I36" i="6"/>
  <c r="X36" i="6"/>
  <c r="L38" i="6"/>
  <c r="CR38" i="6"/>
  <c r="EN38" i="6"/>
  <c r="L40" i="6"/>
  <c r="AD40" i="6"/>
  <c r="AS40" i="6"/>
  <c r="BN42" i="6"/>
  <c r="CF42" i="6"/>
  <c r="DM42" i="6"/>
  <c r="ET42" i="6"/>
  <c r="AA46" i="6"/>
  <c r="BW46" i="6"/>
  <c r="CO46" i="6"/>
  <c r="DV46" i="6"/>
  <c r="EG55" i="6"/>
  <c r="EH55" i="6" s="1"/>
  <c r="N65" i="6"/>
  <c r="EL65" i="6"/>
  <c r="EZ15" i="6"/>
  <c r="O17" i="6"/>
  <c r="AD17" i="6"/>
  <c r="I23" i="6"/>
  <c r="U26" i="6"/>
  <c r="CU26" i="6"/>
  <c r="R30" i="6"/>
  <c r="BB34" i="6"/>
  <c r="AV40" i="6"/>
  <c r="EE42" i="6"/>
  <c r="BH46" i="6"/>
  <c r="DG46" i="6"/>
  <c r="EN46" i="6"/>
  <c r="CJ55" i="6"/>
  <c r="O62" i="6"/>
  <c r="BI65" i="6"/>
  <c r="BQ69" i="6"/>
  <c r="AA73" i="6"/>
  <c r="U75" i="6"/>
  <c r="U77" i="6"/>
  <c r="AK80" i="6"/>
  <c r="AM80" i="6" s="1"/>
  <c r="BV85" i="6"/>
  <c r="BW85" i="6" s="1"/>
  <c r="EN82" i="6"/>
  <c r="X26" i="6"/>
  <c r="E34" i="6"/>
  <c r="CX34" i="6"/>
  <c r="L46" i="6"/>
  <c r="X50" i="6"/>
  <c r="DV50" i="6"/>
  <c r="AD68" i="6"/>
  <c r="EN68" i="6"/>
  <c r="BB69" i="6"/>
  <c r="CX69" i="6"/>
  <c r="EB69" i="6"/>
  <c r="AP73" i="6"/>
  <c r="EZ73" i="6"/>
  <c r="AM75" i="6"/>
  <c r="DA75" i="6"/>
  <c r="DP75" i="6"/>
  <c r="EH75" i="6"/>
  <c r="BK13" i="6"/>
  <c r="CR13" i="6"/>
  <c r="DY13" i="6"/>
  <c r="BW15" i="6"/>
  <c r="DD20" i="6"/>
  <c r="AA23" i="6"/>
  <c r="AS23" i="6"/>
  <c r="CI23" i="6"/>
  <c r="DM23" i="6"/>
  <c r="AP26" i="6"/>
  <c r="CX26" i="6"/>
  <c r="BT34" i="6"/>
  <c r="DM34" i="6"/>
  <c r="EB34" i="6"/>
  <c r="AS36" i="6"/>
  <c r="DA36" i="6"/>
  <c r="DP36" i="6"/>
  <c r="R38" i="6"/>
  <c r="AJ38" i="6"/>
  <c r="ET38" i="6"/>
  <c r="R40" i="6"/>
  <c r="AY40" i="6"/>
  <c r="DP40" i="6"/>
  <c r="CL42" i="6"/>
  <c r="DS42" i="6"/>
  <c r="O46" i="6"/>
  <c r="AG46" i="6"/>
  <c r="AV46" i="6"/>
  <c r="CC46" i="6"/>
  <c r="CU46" i="6"/>
  <c r="AQ55" i="6"/>
  <c r="BZ50" i="6"/>
  <c r="L56" i="6"/>
  <c r="BH56" i="6"/>
  <c r="CD65" i="6"/>
  <c r="ER65" i="6"/>
  <c r="BN64" i="6"/>
  <c r="CC64" i="6"/>
  <c r="EE64" i="6"/>
  <c r="ET64" i="6"/>
  <c r="DY68" i="6"/>
  <c r="I69" i="6"/>
  <c r="AA69" i="6"/>
  <c r="ET69" i="6"/>
  <c r="BK73" i="6"/>
  <c r="DV73" i="6"/>
  <c r="BT75" i="6"/>
  <c r="CL75" i="6"/>
  <c r="DS75" i="6"/>
  <c r="EK75" i="6"/>
  <c r="CO77" i="6"/>
  <c r="BN82" i="6"/>
  <c r="EB13" i="6"/>
  <c r="ET13" i="6"/>
  <c r="AS15" i="6"/>
  <c r="BH15" i="6"/>
  <c r="BZ15" i="6"/>
  <c r="CR15" i="6"/>
  <c r="DY15" i="6"/>
  <c r="CX17" i="6"/>
  <c r="CR20" i="6"/>
  <c r="DG20" i="6"/>
  <c r="CL23" i="6"/>
  <c r="EQ23" i="6"/>
  <c r="L26" i="6"/>
  <c r="DA26" i="6"/>
  <c r="AP30" i="6"/>
  <c r="CF30" i="6"/>
  <c r="CL34" i="6"/>
  <c r="AV36" i="6"/>
  <c r="BK36" i="6"/>
  <c r="CO36" i="6"/>
  <c r="EW36" i="6"/>
  <c r="DP38" i="6"/>
  <c r="BB40" i="6"/>
  <c r="X42" i="6"/>
  <c r="AP42" i="6"/>
  <c r="BE42" i="6"/>
  <c r="DD42" i="6"/>
  <c r="AY46" i="6"/>
  <c r="CR50" i="6"/>
  <c r="EN50" i="6"/>
  <c r="CU56" i="6"/>
  <c r="ET56" i="6"/>
  <c r="V65" i="6"/>
  <c r="BR65" i="6"/>
  <c r="DM62" i="6"/>
  <c r="AH65" i="6"/>
  <c r="EH64" i="6"/>
  <c r="EW64" i="6"/>
  <c r="U68" i="6"/>
  <c r="BQ68" i="6"/>
  <c r="DM68" i="6"/>
  <c r="EB68" i="6"/>
  <c r="AD69" i="6"/>
  <c r="EH69" i="6"/>
  <c r="CC73" i="6"/>
  <c r="BW75" i="6"/>
  <c r="CO75" i="6"/>
  <c r="DV75" i="6"/>
  <c r="EN75" i="6"/>
  <c r="AS77" i="6"/>
  <c r="BZ77" i="6"/>
  <c r="DJ77" i="6"/>
  <c r="Z85" i="6"/>
  <c r="AP82" i="6"/>
  <c r="DQ85" i="6"/>
  <c r="AD15" i="6"/>
  <c r="DN80" i="6"/>
  <c r="DN85" i="6"/>
  <c r="DP17" i="6"/>
  <c r="DA17" i="6"/>
  <c r="CZ85" i="6"/>
  <c r="CZ80" i="6"/>
  <c r="U30" i="6"/>
  <c r="BW50" i="6"/>
  <c r="BV55" i="6"/>
  <c r="AE85" i="6"/>
  <c r="EV8" i="6"/>
  <c r="EV44" i="6" s="1"/>
  <c r="DX8" i="6"/>
  <c r="DX58" i="6" s="1"/>
  <c r="CY8" i="6"/>
  <c r="CY32" i="6" s="1"/>
  <c r="CE8" i="6"/>
  <c r="CE18" i="6" s="1"/>
  <c r="BJ8" i="6"/>
  <c r="BJ52" i="6" s="1"/>
  <c r="AR8" i="6"/>
  <c r="AR58" i="6" s="1"/>
  <c r="EP8" i="6"/>
  <c r="EP83" i="6" s="1"/>
  <c r="DQ8" i="6"/>
  <c r="DQ52" i="6" s="1"/>
  <c r="CT8" i="6"/>
  <c r="CT83" i="6" s="1"/>
  <c r="BY8" i="6"/>
  <c r="BY83" i="6" s="1"/>
  <c r="AL8" i="6"/>
  <c r="AL24" i="6" s="1"/>
  <c r="T8" i="6"/>
  <c r="T52" i="6" s="1"/>
  <c r="EM8" i="6"/>
  <c r="EM18" i="6" s="1"/>
  <c r="CQ8" i="6"/>
  <c r="CQ52" i="6" s="1"/>
  <c r="BV8" i="6"/>
  <c r="BV18" i="6" s="1"/>
  <c r="AI8" i="6"/>
  <c r="AI18" i="6" s="1"/>
  <c r="Q8" i="6"/>
  <c r="Q44" i="6" s="1"/>
  <c r="EA8" i="6"/>
  <c r="EA78" i="6" s="1"/>
  <c r="EI8" i="6"/>
  <c r="EI18" i="6" s="1"/>
  <c r="CW8" i="6"/>
  <c r="CW24" i="6" s="1"/>
  <c r="BS8" i="6"/>
  <c r="BS44" i="6" s="1"/>
  <c r="AQ8" i="6"/>
  <c r="N8" i="6"/>
  <c r="N28" i="6" s="1"/>
  <c r="CK8" i="6"/>
  <c r="CK32" i="6" s="1"/>
  <c r="AC8" i="6"/>
  <c r="AC18" i="6" s="1"/>
  <c r="AB8" i="6"/>
  <c r="AB78" i="6" s="1"/>
  <c r="CB8" i="6"/>
  <c r="CB32" i="6" s="1"/>
  <c r="AX8" i="6"/>
  <c r="AX18" i="6" s="1"/>
  <c r="DC8" i="6"/>
  <c r="DC18" i="6" s="1"/>
  <c r="EG8" i="6"/>
  <c r="EG58" i="6" s="1"/>
  <c r="BP8" i="6"/>
  <c r="BP44" i="6" s="1"/>
  <c r="AO8" i="6"/>
  <c r="AO18" i="6" s="1"/>
  <c r="K8" i="6"/>
  <c r="K78" i="6" s="1"/>
  <c r="DO8" i="6"/>
  <c r="DO32" i="6" s="1"/>
  <c r="EY8" i="6"/>
  <c r="EY24" i="6" s="1"/>
  <c r="BD8" i="6"/>
  <c r="BD48" i="6" s="1"/>
  <c r="CG8" i="6"/>
  <c r="CG18" i="6" s="1"/>
  <c r="ES8" i="6"/>
  <c r="ES18" i="6" s="1"/>
  <c r="Z8" i="6"/>
  <c r="Z18" i="6" s="1"/>
  <c r="V8" i="6"/>
  <c r="V44" i="6" s="1"/>
  <c r="ED8" i="6"/>
  <c r="ED28" i="6" s="1"/>
  <c r="CP8" i="6"/>
  <c r="CP83" i="6" s="1"/>
  <c r="BO8" i="6"/>
  <c r="BO83" i="6" s="1"/>
  <c r="H8" i="6"/>
  <c r="CH8" i="6"/>
  <c r="CH58" i="6" s="1"/>
  <c r="EU8" i="6"/>
  <c r="EU83" i="6" s="1"/>
  <c r="BA8" i="6"/>
  <c r="BA83" i="6" s="1"/>
  <c r="DI8" i="6"/>
  <c r="DI52" i="6" s="1"/>
  <c r="DF8" i="6"/>
  <c r="DF83" i="6" s="1"/>
  <c r="AU8" i="6"/>
  <c r="AU52" i="6" s="1"/>
  <c r="DU8" i="6"/>
  <c r="DU28" i="6" s="1"/>
  <c r="CN8" i="6"/>
  <c r="CN18" i="6" s="1"/>
  <c r="BM8" i="6"/>
  <c r="BM48" i="6" s="1"/>
  <c r="G8" i="6"/>
  <c r="G58" i="6" s="1"/>
  <c r="BG8" i="6"/>
  <c r="BG24" i="6" s="1"/>
  <c r="DK8" i="6"/>
  <c r="AZ8" i="6"/>
  <c r="AZ18" i="6" s="1"/>
  <c r="DR8" i="6"/>
  <c r="AF8" i="6"/>
  <c r="AF58" i="6" s="1"/>
  <c r="AE8" i="6"/>
  <c r="AE18" i="6" s="1"/>
  <c r="DL8" i="6"/>
  <c r="DL52" i="6" s="1"/>
  <c r="W8" i="6"/>
  <c r="W32" i="6" s="1"/>
  <c r="EL8" i="6"/>
  <c r="EL28" i="6" s="1"/>
  <c r="CZ8" i="6"/>
  <c r="CZ44" i="6" s="1"/>
  <c r="CX10" i="6"/>
  <c r="CV8" i="6"/>
  <c r="CV32" i="6" s="1"/>
  <c r="Q85" i="6"/>
  <c r="R17" i="6"/>
  <c r="EJ8" i="6"/>
  <c r="BZ10" i="6"/>
  <c r="BX8" i="6"/>
  <c r="BX52" i="6" s="1"/>
  <c r="EO8" i="6"/>
  <c r="EO48" i="6" s="1"/>
  <c r="EQ10" i="6"/>
  <c r="CX15" i="6"/>
  <c r="U38" i="6"/>
  <c r="J8" i="6"/>
  <c r="J58" i="6" s="1"/>
  <c r="L10" i="6"/>
  <c r="AK8" i="6"/>
  <c r="AK24" i="6" s="1"/>
  <c r="CM8" i="6"/>
  <c r="CM32" i="6" s="1"/>
  <c r="AD50" i="6"/>
  <c r="P8" i="6"/>
  <c r="P58" i="6" s="1"/>
  <c r="DT55" i="6"/>
  <c r="AT8" i="6"/>
  <c r="AT83" i="6" s="1"/>
  <c r="AT85" i="6"/>
  <c r="AT80" i="6"/>
  <c r="AV17" i="6"/>
  <c r="BH34" i="6"/>
  <c r="AY38" i="6"/>
  <c r="BH50" i="6"/>
  <c r="BG55" i="6"/>
  <c r="AD23" i="6"/>
  <c r="CR26" i="6"/>
  <c r="EC8" i="6"/>
  <c r="EC24" i="6" s="1"/>
  <c r="EE10" i="6"/>
  <c r="I17" i="6"/>
  <c r="H80" i="6"/>
  <c r="L30" i="6"/>
  <c r="E30" i="6"/>
  <c r="CJ8" i="6"/>
  <c r="CJ28" i="6" s="1"/>
  <c r="J85" i="6"/>
  <c r="J80" i="6"/>
  <c r="L17" i="6"/>
  <c r="U34" i="6"/>
  <c r="CT65" i="6"/>
  <c r="CU65" i="6" s="1"/>
  <c r="CU62" i="6"/>
  <c r="BI8" i="6"/>
  <c r="BI32" i="6" s="1"/>
  <c r="F9" i="6"/>
  <c r="CL10" i="6"/>
  <c r="DH8" i="6"/>
  <c r="DH32" i="6" s="1"/>
  <c r="DJ10" i="6"/>
  <c r="EV85" i="6"/>
  <c r="EW17" i="6"/>
  <c r="AA20" i="6"/>
  <c r="I26" i="6"/>
  <c r="DP30" i="6"/>
  <c r="D34" i="6"/>
  <c r="X40" i="6"/>
  <c r="BE40" i="6"/>
  <c r="BZ46" i="6"/>
  <c r="T55" i="6"/>
  <c r="U50" i="6"/>
  <c r="BB50" i="6"/>
  <c r="AZ55" i="6"/>
  <c r="BQ62" i="6"/>
  <c r="EB62" i="6"/>
  <c r="EP65" i="6"/>
  <c r="EQ62" i="6"/>
  <c r="D75" i="6"/>
  <c r="BC80" i="6"/>
  <c r="BE77" i="6"/>
  <c r="DS77" i="6"/>
  <c r="DR80" i="6"/>
  <c r="EG80" i="6"/>
  <c r="EH77" i="6"/>
  <c r="DT8" i="6"/>
  <c r="DT44" i="6" s="1"/>
  <c r="CU30" i="6"/>
  <c r="L50" i="6"/>
  <c r="K55" i="6"/>
  <c r="EY55" i="6"/>
  <c r="EZ50" i="6"/>
  <c r="BM85" i="6"/>
  <c r="BN17" i="6"/>
  <c r="O50" i="6"/>
  <c r="F7" i="6"/>
  <c r="AM10" i="6"/>
  <c r="BK20" i="6"/>
  <c r="AV34" i="6"/>
  <c r="EQ40" i="6"/>
  <c r="AG50" i="6"/>
  <c r="AY77" i="6"/>
  <c r="AX80" i="6"/>
  <c r="Q55" i="6"/>
  <c r="R50" i="6"/>
  <c r="EW75" i="6"/>
  <c r="EF8" i="6"/>
  <c r="EF18" i="6" s="1"/>
  <c r="DU80" i="6"/>
  <c r="DU85" i="6"/>
  <c r="DM40" i="6"/>
  <c r="EE56" i="6"/>
  <c r="AJ77" i="6"/>
  <c r="AI80" i="6"/>
  <c r="AH8" i="6"/>
  <c r="Y8" i="6"/>
  <c r="Y18" i="6" s="1"/>
  <c r="AA10" i="6"/>
  <c r="BR8" i="6"/>
  <c r="BR78" i="6" s="1"/>
  <c r="BE17" i="6"/>
  <c r="BD80" i="6"/>
  <c r="BT17" i="6"/>
  <c r="DI85" i="6"/>
  <c r="DI80" i="6"/>
  <c r="EK17" i="6"/>
  <c r="EJ85" i="6"/>
  <c r="EX85" i="6"/>
  <c r="EX80" i="6"/>
  <c r="EZ17" i="6"/>
  <c r="O20" i="6"/>
  <c r="I34" i="6"/>
  <c r="R46" i="6"/>
  <c r="EB64" i="6"/>
  <c r="EA65" i="6"/>
  <c r="BC8" i="6"/>
  <c r="BC32" i="6" s="1"/>
  <c r="AG17" i="6"/>
  <c r="AF80" i="6"/>
  <c r="CU20" i="6"/>
  <c r="AH80" i="6"/>
  <c r="O23" i="6"/>
  <c r="AP23" i="6"/>
  <c r="X30" i="6"/>
  <c r="E38" i="6"/>
  <c r="CO50" i="6"/>
  <c r="CN55" i="6"/>
  <c r="F66" i="6"/>
  <c r="U17" i="6"/>
  <c r="AC55" i="6"/>
  <c r="DB8" i="6"/>
  <c r="DB58" i="6" s="1"/>
  <c r="DD10" i="6"/>
  <c r="V80" i="6"/>
  <c r="V85" i="6"/>
  <c r="X17" i="6"/>
  <c r="BL55" i="6"/>
  <c r="BN50" i="6"/>
  <c r="BM65" i="6"/>
  <c r="BN65" i="6" s="1"/>
  <c r="BN62" i="6"/>
  <c r="BW64" i="6"/>
  <c r="R77" i="6"/>
  <c r="Q80" i="6"/>
  <c r="CX77" i="6"/>
  <c r="CW80" i="6"/>
  <c r="P85" i="6"/>
  <c r="R82" i="6"/>
  <c r="BL8" i="6"/>
  <c r="BL28" i="6" s="1"/>
  <c r="BN10" i="6"/>
  <c r="ET17" i="6"/>
  <c r="AF55" i="6"/>
  <c r="CB65" i="6"/>
  <c r="CC62" i="6"/>
  <c r="S80" i="6"/>
  <c r="AZ80" i="6"/>
  <c r="BB77" i="6"/>
  <c r="U10" i="6"/>
  <c r="S8" i="6"/>
  <c r="S48" i="6" s="1"/>
  <c r="AM20" i="6"/>
  <c r="AJ62" i="6"/>
  <c r="T80" i="6"/>
  <c r="DN8" i="6"/>
  <c r="DN52" i="6" s="1"/>
  <c r="BF85" i="6"/>
  <c r="BF80" i="6"/>
  <c r="BK38" i="6"/>
  <c r="AA40" i="6"/>
  <c r="BX85" i="6"/>
  <c r="BZ82" i="6"/>
  <c r="EG85" i="6"/>
  <c r="CA8" i="6"/>
  <c r="CA18" i="6" s="1"/>
  <c r="BE10" i="6"/>
  <c r="DV10" i="6"/>
  <c r="DY40" i="6"/>
  <c r="E46" i="6"/>
  <c r="I46" i="6"/>
  <c r="BJ65" i="6"/>
  <c r="BK62" i="6"/>
  <c r="DU65" i="6"/>
  <c r="DV62" i="6"/>
  <c r="EH82" i="6"/>
  <c r="EF85" i="6"/>
  <c r="DW8" i="6"/>
  <c r="DW28" i="6" s="1"/>
  <c r="DY10" i="6"/>
  <c r="DG23" i="6"/>
  <c r="EZ46" i="6"/>
  <c r="DS82" i="6"/>
  <c r="EX8" i="6"/>
  <c r="EX83" i="6" s="1"/>
  <c r="AJ17" i="6"/>
  <c r="CE55" i="6"/>
  <c r="CQ65" i="6"/>
  <c r="CR62" i="6"/>
  <c r="AN8" i="6"/>
  <c r="AN58" i="6" s="1"/>
  <c r="AP10" i="6"/>
  <c r="AY20" i="6"/>
  <c r="EN62" i="6"/>
  <c r="CY80" i="6"/>
  <c r="DA77" i="6"/>
  <c r="CU50" i="6"/>
  <c r="CT55" i="6"/>
  <c r="DI65" i="6"/>
  <c r="DJ62" i="6"/>
  <c r="EW77" i="6"/>
  <c r="EV80" i="6"/>
  <c r="AQ85" i="6"/>
  <c r="BT50" i="6"/>
  <c r="BS55" i="6"/>
  <c r="CZ55" i="6"/>
  <c r="DA50" i="6"/>
  <c r="EK56" i="6"/>
  <c r="DP62" i="6"/>
  <c r="DO65" i="6"/>
  <c r="EU65" i="6"/>
  <c r="EW62" i="6"/>
  <c r="CD8" i="6"/>
  <c r="ER8" i="6"/>
  <c r="ER52" i="6" s="1"/>
  <c r="ET10" i="6"/>
  <c r="S85" i="6"/>
  <c r="CI20" i="6"/>
  <c r="CO26" i="6"/>
  <c r="CO42" i="6"/>
  <c r="AS50" i="6"/>
  <c r="AN85" i="6"/>
  <c r="BF8" i="6"/>
  <c r="BF32" i="6" s="1"/>
  <c r="BH10" i="6"/>
  <c r="BW20" i="6"/>
  <c r="I30" i="6"/>
  <c r="AD82" i="6"/>
  <c r="AB85" i="6"/>
  <c r="DZ8" i="6"/>
  <c r="DZ58" i="6" s="1"/>
  <c r="EB10" i="6"/>
  <c r="BE23" i="6"/>
  <c r="ES80" i="6"/>
  <c r="CS85" i="6"/>
  <c r="CU82" i="6"/>
  <c r="DE8" i="6"/>
  <c r="DE28" i="6" s="1"/>
  <c r="DG10" i="6"/>
  <c r="G65" i="6"/>
  <c r="I62" i="6"/>
  <c r="M65" i="6"/>
  <c r="O64" i="6"/>
  <c r="T65" i="6"/>
  <c r="X75" i="6"/>
  <c r="I10" i="6"/>
  <c r="D61" i="6"/>
  <c r="F61" i="6" s="1"/>
  <c r="CU10" i="6"/>
  <c r="CS8" i="6"/>
  <c r="CS48" i="6" s="1"/>
  <c r="AS17" i="6"/>
  <c r="BH17" i="6"/>
  <c r="D36" i="6"/>
  <c r="CC38" i="6"/>
  <c r="AA50" i="6"/>
  <c r="Z55" i="6"/>
  <c r="CO56" i="6"/>
  <c r="EY65" i="6"/>
  <c r="CU69" i="6"/>
  <c r="CS55" i="6"/>
  <c r="DY17" i="6"/>
  <c r="DX80" i="6"/>
  <c r="CC26" i="6"/>
  <c r="ET26" i="6"/>
  <c r="AJ34" i="6"/>
  <c r="CF46" i="6"/>
  <c r="BK56" i="6"/>
  <c r="AL65" i="6"/>
  <c r="AM62" i="6"/>
  <c r="CW65" i="6"/>
  <c r="CX62" i="6"/>
  <c r="CO64" i="6"/>
  <c r="CN65" i="6"/>
  <c r="AP77" i="6"/>
  <c r="AO80" i="6"/>
  <c r="BQ30" i="6"/>
  <c r="D17" i="6"/>
  <c r="CL17" i="6"/>
  <c r="DM17" i="6"/>
  <c r="DL80" i="6"/>
  <c r="DZ85" i="6"/>
  <c r="DZ80" i="6"/>
  <c r="EZ30" i="6"/>
  <c r="I38" i="6"/>
  <c r="CX38" i="6"/>
  <c r="BW40" i="6"/>
  <c r="R42" i="6"/>
  <c r="EK42" i="6"/>
  <c r="BQ46" i="6"/>
  <c r="CX46" i="6"/>
  <c r="CB55" i="6"/>
  <c r="CC50" i="6"/>
  <c r="F51" i="6"/>
  <c r="BP65" i="6"/>
  <c r="EN77" i="6"/>
  <c r="EM80" i="6"/>
  <c r="BI85" i="6"/>
  <c r="CO17" i="6"/>
  <c r="DB80" i="6"/>
  <c r="DB85" i="6"/>
  <c r="BT26" i="6"/>
  <c r="EN30" i="6"/>
  <c r="EE38" i="6"/>
  <c r="AY42" i="6"/>
  <c r="EP55" i="6"/>
  <c r="AJ56" i="6"/>
  <c r="CC56" i="6"/>
  <c r="CK65" i="6"/>
  <c r="CL62" i="6"/>
  <c r="EG65" i="6"/>
  <c r="EH62" i="6"/>
  <c r="AY64" i="6"/>
  <c r="CA80" i="6"/>
  <c r="CS80" i="6"/>
  <c r="EQ77" i="6"/>
  <c r="EP80" i="6"/>
  <c r="AK85" i="6"/>
  <c r="EO85" i="6"/>
  <c r="BO85" i="6"/>
  <c r="BO80" i="6"/>
  <c r="CP85" i="6"/>
  <c r="CP80" i="6"/>
  <c r="EB50" i="6"/>
  <c r="EA55" i="6"/>
  <c r="E56" i="6"/>
  <c r="EN56" i="6"/>
  <c r="BH62" i="6"/>
  <c r="BG65" i="6"/>
  <c r="BV65" i="6"/>
  <c r="BW62" i="6"/>
  <c r="DR65" i="6"/>
  <c r="DS62" i="6"/>
  <c r="BM80" i="6"/>
  <c r="CC77" i="6"/>
  <c r="CB80" i="6"/>
  <c r="Y85" i="6"/>
  <c r="CN85" i="6"/>
  <c r="AP17" i="6"/>
  <c r="BQ17" i="6"/>
  <c r="CD80" i="6"/>
  <c r="CD85" i="6"/>
  <c r="EB30" i="6"/>
  <c r="EK34" i="6"/>
  <c r="AD38" i="6"/>
  <c r="EW38" i="6"/>
  <c r="BQ42" i="6"/>
  <c r="AD46" i="6"/>
  <c r="H55" i="6"/>
  <c r="I50" i="6"/>
  <c r="CI50" i="6"/>
  <c r="DM50" i="6"/>
  <c r="ER55" i="6"/>
  <c r="DT65" i="6"/>
  <c r="CF64" i="6"/>
  <c r="CE65" i="6"/>
  <c r="DL65" i="6"/>
  <c r="AW80" i="6"/>
  <c r="EB77" i="6"/>
  <c r="EA80" i="6"/>
  <c r="M85" i="6"/>
  <c r="AM82" i="6"/>
  <c r="AZ85" i="6"/>
  <c r="BB82" i="6"/>
  <c r="EC85" i="6"/>
  <c r="EE82" i="6"/>
  <c r="EQ82" i="6"/>
  <c r="BL85" i="6"/>
  <c r="AG26" i="6"/>
  <c r="CR30" i="6"/>
  <c r="X34" i="6"/>
  <c r="AM38" i="6"/>
  <c r="DG38" i="6"/>
  <c r="AG40" i="6"/>
  <c r="DA40" i="6"/>
  <c r="AA42" i="6"/>
  <c r="CU42" i="6"/>
  <c r="BK50" i="6"/>
  <c r="EE50" i="6"/>
  <c r="CQ55" i="6"/>
  <c r="CR56" i="6"/>
  <c r="X62" i="6"/>
  <c r="W65" i="6"/>
  <c r="BT77" i="6"/>
  <c r="BS80" i="6"/>
  <c r="CJ80" i="6"/>
  <c r="DQ80" i="6"/>
  <c r="EF80" i="6"/>
  <c r="EU80" i="6"/>
  <c r="DE85" i="6"/>
  <c r="ER85" i="6"/>
  <c r="ET82" i="6"/>
  <c r="BT30" i="6"/>
  <c r="EN34" i="6"/>
  <c r="AA38" i="6"/>
  <c r="CU38" i="6"/>
  <c r="U40" i="6"/>
  <c r="CO40" i="6"/>
  <c r="O42" i="6"/>
  <c r="BT42" i="6"/>
  <c r="CI42" i="6"/>
  <c r="F43" i="6"/>
  <c r="D50" i="6"/>
  <c r="AJ50" i="6"/>
  <c r="AI55" i="6"/>
  <c r="AY50" i="6"/>
  <c r="DS50" i="6"/>
  <c r="BB56" i="6"/>
  <c r="BA65" i="6"/>
  <c r="BB62" i="6"/>
  <c r="CF62" i="6"/>
  <c r="AP64" i="6"/>
  <c r="DS64" i="6"/>
  <c r="EM55" i="6"/>
  <c r="CR75" i="6"/>
  <c r="AA77" i="6"/>
  <c r="Z80" i="6"/>
  <c r="DD77" i="6"/>
  <c r="DC80" i="6"/>
  <c r="DT80" i="6"/>
  <c r="CN80" i="6"/>
  <c r="CG85" i="6"/>
  <c r="DE80" i="6"/>
  <c r="EZ77" i="6"/>
  <c r="EY80" i="6"/>
  <c r="DY26" i="6"/>
  <c r="AV30" i="6"/>
  <c r="DV30" i="6"/>
  <c r="DP34" i="6"/>
  <c r="O38" i="6"/>
  <c r="CI38" i="6"/>
  <c r="I40" i="6"/>
  <c r="CC40" i="6"/>
  <c r="E40" i="6"/>
  <c r="EW40" i="6"/>
  <c r="BW42" i="6"/>
  <c r="EQ42" i="6"/>
  <c r="AM50" i="6"/>
  <c r="AL55" i="6"/>
  <c r="DF55" i="6"/>
  <c r="DG50" i="6"/>
  <c r="W55" i="6"/>
  <c r="AU55" i="6"/>
  <c r="DC55" i="6"/>
  <c r="BE56" i="6"/>
  <c r="AO65" i="6"/>
  <c r="AP62" i="6"/>
  <c r="BE62" i="6"/>
  <c r="DD64" i="6"/>
  <c r="DV64" i="6"/>
  <c r="BD55" i="6"/>
  <c r="BE69" i="6"/>
  <c r="CC75" i="6"/>
  <c r="CU75" i="6"/>
  <c r="M80" i="6"/>
  <c r="AC80" i="6"/>
  <c r="AD77" i="6"/>
  <c r="BK77" i="6"/>
  <c r="BJ80" i="6"/>
  <c r="EJ80" i="6"/>
  <c r="EK77" i="6"/>
  <c r="CV85" i="6"/>
  <c r="CX82" i="6"/>
  <c r="DM26" i="6"/>
  <c r="AJ30" i="6"/>
  <c r="DD34" i="6"/>
  <c r="CR40" i="6"/>
  <c r="AP46" i="6"/>
  <c r="DJ46" i="6"/>
  <c r="Y55" i="6"/>
  <c r="AX55" i="6"/>
  <c r="AC65" i="6"/>
  <c r="AD62" i="6"/>
  <c r="H65" i="6"/>
  <c r="AE80" i="6"/>
  <c r="AV77" i="6"/>
  <c r="AU80" i="6"/>
  <c r="BL80" i="6"/>
  <c r="DH80" i="6"/>
  <c r="DW80" i="6"/>
  <c r="AW85" i="6"/>
  <c r="CJ85" i="6"/>
  <c r="CL82" i="6"/>
  <c r="EH56" i="6"/>
  <c r="Q65" i="6"/>
  <c r="R62" i="6"/>
  <c r="D62" i="6"/>
  <c r="DF65" i="6"/>
  <c r="DG62" i="6"/>
  <c r="AJ64" i="6"/>
  <c r="EZ64" i="6"/>
  <c r="DH55" i="6"/>
  <c r="I75" i="6"/>
  <c r="DY75" i="6"/>
  <c r="G80" i="6"/>
  <c r="CU77" i="6"/>
  <c r="CT80" i="6"/>
  <c r="D56" i="6"/>
  <c r="AF65" i="6"/>
  <c r="AS62" i="6"/>
  <c r="DH65" i="6"/>
  <c r="DX65" i="6"/>
  <c r="DY62" i="6"/>
  <c r="EV55" i="6"/>
  <c r="EW69" i="6"/>
  <c r="I77" i="6"/>
  <c r="Y80" i="6"/>
  <c r="AN80" i="6"/>
  <c r="CF77" i="6"/>
  <c r="CE80" i="6"/>
  <c r="CV80" i="6"/>
  <c r="DJ56" i="6"/>
  <c r="AU65" i="6"/>
  <c r="DJ64" i="6"/>
  <c r="BX55" i="6"/>
  <c r="CI75" i="6"/>
  <c r="L77" i="6"/>
  <c r="K80" i="6"/>
  <c r="AB80" i="6"/>
  <c r="CI77" i="6"/>
  <c r="EO80" i="6"/>
  <c r="AR80" i="6"/>
  <c r="H85" i="6"/>
  <c r="T85" i="6"/>
  <c r="AF85" i="6"/>
  <c r="AR85" i="6"/>
  <c r="BD85" i="6"/>
  <c r="BE85" i="6" s="1"/>
  <c r="BP85" i="6"/>
  <c r="CB85" i="6"/>
  <c r="DL85" i="6"/>
  <c r="O75" i="6"/>
  <c r="O77" i="6"/>
  <c r="N80" i="6"/>
  <c r="BU80" i="6"/>
  <c r="BW80" i="6" s="1"/>
  <c r="CL77" i="6"/>
  <c r="M8" i="6"/>
  <c r="M24" i="6" s="1"/>
  <c r="AW8" i="6"/>
  <c r="AW52" i="6" s="1"/>
  <c r="CL56" i="6"/>
  <c r="AX65" i="6"/>
  <c r="BY65" i="6"/>
  <c r="BH64" i="6"/>
  <c r="AG75" i="6"/>
  <c r="P80" i="6"/>
  <c r="BH77" i="6"/>
  <c r="BG80" i="6"/>
  <c r="BW77" i="6"/>
  <c r="DP77" i="6"/>
  <c r="DO80" i="6"/>
  <c r="CK80" i="6"/>
  <c r="K85" i="6"/>
  <c r="W85" i="6"/>
  <c r="AI85" i="6"/>
  <c r="AU85" i="6"/>
  <c r="BG85" i="6"/>
  <c r="BS85" i="6"/>
  <c r="CE85" i="6"/>
  <c r="DC85" i="6"/>
  <c r="EY85" i="6"/>
  <c r="R56" i="6"/>
  <c r="CH65" i="6"/>
  <c r="CI62" i="6"/>
  <c r="BI80" i="6"/>
  <c r="BX80" i="6"/>
  <c r="EC80" i="6"/>
  <c r="ER80" i="6"/>
  <c r="ED65" i="6"/>
  <c r="EE62" i="6"/>
  <c r="ES65" i="6"/>
  <c r="ET62" i="6"/>
  <c r="BT64" i="6"/>
  <c r="EN64" i="6"/>
  <c r="CH55" i="6"/>
  <c r="AS75" i="6"/>
  <c r="DM75" i="6"/>
  <c r="X77" i="6"/>
  <c r="W80" i="6"/>
  <c r="AM77" i="6"/>
  <c r="CR77" i="6"/>
  <c r="CQ80" i="6"/>
  <c r="DG77" i="6"/>
  <c r="DF80" i="6"/>
  <c r="CM85" i="6"/>
  <c r="CY85" i="6"/>
  <c r="DK85" i="6"/>
  <c r="DW85" i="6"/>
  <c r="EI85" i="6"/>
  <c r="EU85" i="6"/>
  <c r="CW55" i="6"/>
  <c r="DI55" i="6"/>
  <c r="E73" i="6"/>
  <c r="DK55" i="6"/>
  <c r="AH55" i="6"/>
  <c r="BF55" i="6"/>
  <c r="EX55" i="6"/>
  <c r="D82" i="6"/>
  <c r="CF158" i="5"/>
  <c r="AP158" i="5"/>
  <c r="U158" i="5"/>
  <c r="CI158" i="5"/>
  <c r="AD158" i="5"/>
  <c r="CO158" i="5"/>
  <c r="X158" i="5"/>
  <c r="BK158" i="5"/>
  <c r="DS158" i="5"/>
  <c r="CU158" i="5"/>
  <c r="AV158" i="5"/>
  <c r="DM158" i="5"/>
  <c r="DJ158" i="5"/>
  <c r="BZ158" i="5"/>
  <c r="AM158" i="5"/>
  <c r="AS158" i="5"/>
  <c r="AY158" i="5"/>
  <c r="BW158" i="5"/>
  <c r="AG158" i="5"/>
  <c r="AA158" i="5"/>
  <c r="CX158" i="5"/>
  <c r="AJ158" i="5"/>
  <c r="CL158" i="5"/>
  <c r="DG158" i="5"/>
  <c r="BQ158" i="5"/>
  <c r="BH158" i="5"/>
  <c r="CC158" i="5"/>
  <c r="DD158" i="5"/>
  <c r="BE158" i="5"/>
  <c r="BB158" i="5"/>
  <c r="BN158" i="5"/>
  <c r="DP158" i="5"/>
  <c r="CR158" i="5"/>
  <c r="DA158" i="5"/>
  <c r="BT158" i="5"/>
  <c r="R158" i="5"/>
  <c r="AN145" i="5"/>
  <c r="BL145" i="5"/>
  <c r="CJ145" i="5"/>
  <c r="DV70" i="5"/>
  <c r="DV229" i="5"/>
  <c r="V264" i="5"/>
  <c r="AT264" i="5"/>
  <c r="BR264" i="5"/>
  <c r="CP264" i="5"/>
  <c r="DN264" i="5"/>
  <c r="X117" i="5"/>
  <c r="AV117" i="5"/>
  <c r="BT117" i="5"/>
  <c r="CF117" i="5"/>
  <c r="DD117" i="5"/>
  <c r="BT68" i="5"/>
  <c r="BT103" i="5" s="1"/>
  <c r="AV68" i="5"/>
  <c r="AV103" i="5" s="1"/>
  <c r="DP68" i="5"/>
  <c r="DP103" i="5" s="1"/>
  <c r="X68" i="5"/>
  <c r="X103" i="5" s="1"/>
  <c r="CR68" i="5"/>
  <c r="CR103" i="5" s="1"/>
  <c r="AT117" i="5"/>
  <c r="CD117" i="5"/>
  <c r="CP117" i="5"/>
  <c r="DN117" i="5"/>
  <c r="AE5" i="5"/>
  <c r="U68" i="5"/>
  <c r="U103" i="5" s="1"/>
  <c r="BC165" i="5"/>
  <c r="BC161" i="5" s="1"/>
  <c r="S68" i="5"/>
  <c r="S103" i="5" s="1"/>
  <c r="S102" i="5" s="1"/>
  <c r="AQ68" i="5"/>
  <c r="AQ103" i="5" s="1"/>
  <c r="CY68" i="5"/>
  <c r="CY103" i="5" s="1"/>
  <c r="CA68" i="5"/>
  <c r="CA103" i="5" s="1"/>
  <c r="CF165" i="5"/>
  <c r="CF161" i="5" s="1"/>
  <c r="BC146" i="5"/>
  <c r="DD68" i="5"/>
  <c r="DD103" i="5" s="1"/>
  <c r="AJ68" i="5"/>
  <c r="AJ103" i="5" s="1"/>
  <c r="BH68" i="5"/>
  <c r="BH103" i="5" s="1"/>
  <c r="AA117" i="5"/>
  <c r="BK117" i="5"/>
  <c r="CI117" i="5"/>
  <c r="DS117" i="5"/>
  <c r="Y165" i="5"/>
  <c r="Y161" i="5" s="1"/>
  <c r="BI6" i="5"/>
  <c r="S117" i="5"/>
  <c r="AE117" i="5"/>
  <c r="AQ117" i="5"/>
  <c r="BC117" i="5"/>
  <c r="CA117" i="5"/>
  <c r="DK117" i="5"/>
  <c r="AW165" i="5"/>
  <c r="AW161" i="5" s="1"/>
  <c r="AZ68" i="5"/>
  <c r="AZ103" i="5" s="1"/>
  <c r="BQ68" i="5"/>
  <c r="BQ103" i="5" s="1"/>
  <c r="DM68" i="5"/>
  <c r="DM103" i="5" s="1"/>
  <c r="V165" i="5"/>
  <c r="V161" i="5" s="1"/>
  <c r="CO165" i="5"/>
  <c r="CO161" i="5" s="1"/>
  <c r="BE68" i="5"/>
  <c r="BE103" i="5" s="1"/>
  <c r="DT68" i="5"/>
  <c r="DT103" i="5" s="1"/>
  <c r="P54" i="5"/>
  <c r="P371" i="5" s="1"/>
  <c r="S55" i="5"/>
  <c r="AZ55" i="5" s="1"/>
  <c r="DA68" i="5"/>
  <c r="DA103" i="5" s="1"/>
  <c r="R55" i="5"/>
  <c r="V20" i="5"/>
  <c r="DV173" i="5"/>
  <c r="AT5" i="5"/>
  <c r="Y6" i="5"/>
  <c r="DE45" i="5"/>
  <c r="BI46" i="5"/>
  <c r="BI143" i="5" s="1"/>
  <c r="AK6" i="5"/>
  <c r="Y45" i="5"/>
  <c r="BT46" i="5"/>
  <c r="BT143" i="5" s="1"/>
  <c r="CI68" i="5"/>
  <c r="CI103" i="5" s="1"/>
  <c r="AN165" i="5"/>
  <c r="AN161" i="5" s="1"/>
  <c r="BL165" i="5"/>
  <c r="BL161" i="5" s="1"/>
  <c r="DV164" i="5"/>
  <c r="DV168" i="5"/>
  <c r="BU46" i="5"/>
  <c r="BU143" i="5" s="1"/>
  <c r="AW6" i="5"/>
  <c r="BU45" i="5"/>
  <c r="CG46" i="5"/>
  <c r="CG143" i="5" s="1"/>
  <c r="V5" i="5"/>
  <c r="DQ46" i="5"/>
  <c r="DQ143" i="5" s="1"/>
  <c r="BW68" i="5"/>
  <c r="BW103" i="5" s="1"/>
  <c r="DG68" i="5"/>
  <c r="DG103" i="5" s="1"/>
  <c r="BX165" i="5"/>
  <c r="BX161" i="5" s="1"/>
  <c r="DH68" i="5"/>
  <c r="DH103" i="5" s="1"/>
  <c r="AH5" i="5"/>
  <c r="BU6" i="5"/>
  <c r="BH45" i="5"/>
  <c r="AB165" i="5"/>
  <c r="AB161" i="5" s="1"/>
  <c r="AA46" i="5"/>
  <c r="AA143" i="5" s="1"/>
  <c r="CV68" i="5"/>
  <c r="CV103" i="5" s="1"/>
  <c r="R117" i="5"/>
  <c r="AP117" i="5"/>
  <c r="BB117" i="5"/>
  <c r="BZ117" i="5"/>
  <c r="AG165" i="5"/>
  <c r="AG161" i="5" s="1"/>
  <c r="R46" i="5"/>
  <c r="R143" i="5" s="1"/>
  <c r="DJ142" i="5"/>
  <c r="BF142" i="5"/>
  <c r="CR142" i="5"/>
  <c r="BC5" i="5"/>
  <c r="AV45" i="5"/>
  <c r="BI45" i="5"/>
  <c r="AK46" i="5"/>
  <c r="AK143" i="5" s="1"/>
  <c r="CL46" i="5"/>
  <c r="CL143" i="5" s="1"/>
  <c r="AS68" i="5"/>
  <c r="AS103" i="5" s="1"/>
  <c r="BF5" i="5"/>
  <c r="AW45" i="5"/>
  <c r="AW46" i="5"/>
  <c r="AW143" i="5" s="1"/>
  <c r="AP142" i="5"/>
  <c r="CD142" i="5"/>
  <c r="CC165" i="5"/>
  <c r="CC161" i="5" s="1"/>
  <c r="BR5" i="5"/>
  <c r="CG45" i="5"/>
  <c r="DQ45" i="5"/>
  <c r="DE46" i="5"/>
  <c r="DE143" i="5" s="1"/>
  <c r="X142" i="5"/>
  <c r="CA5" i="5"/>
  <c r="AK45" i="5"/>
  <c r="BH46" i="5"/>
  <c r="BH143" i="5" s="1"/>
  <c r="AE161" i="5"/>
  <c r="BW36" i="5"/>
  <c r="BX7" i="5" s="1"/>
  <c r="DS36" i="5"/>
  <c r="BW45" i="5"/>
  <c r="CI45" i="5"/>
  <c r="DG45" i="5"/>
  <c r="DS45" i="5"/>
  <c r="AG46" i="5"/>
  <c r="AG143" i="5" s="1"/>
  <c r="BW46" i="5"/>
  <c r="BW143" i="5" s="1"/>
  <c r="CR46" i="5"/>
  <c r="CR143" i="5" s="1"/>
  <c r="Y117" i="5"/>
  <c r="AK117" i="5"/>
  <c r="AW117" i="5"/>
  <c r="BI117" i="5"/>
  <c r="CG117" i="5"/>
  <c r="AA142" i="5"/>
  <c r="CF142" i="5"/>
  <c r="CU142" i="5"/>
  <c r="CP165" i="5"/>
  <c r="CP161" i="5" s="1"/>
  <c r="CD418" i="5"/>
  <c r="DE419" i="5"/>
  <c r="Y421" i="5"/>
  <c r="AH422" i="5"/>
  <c r="BI423" i="5"/>
  <c r="AY45" i="5"/>
  <c r="BK45" i="5"/>
  <c r="DV45" i="5"/>
  <c r="AJ46" i="5"/>
  <c r="AJ143" i="5" s="1"/>
  <c r="CS46" i="5"/>
  <c r="CS143" i="5" s="1"/>
  <c r="DP46" i="5"/>
  <c r="DP143" i="5" s="1"/>
  <c r="BT142" i="5"/>
  <c r="CD165" i="5"/>
  <c r="CD161" i="5" s="1"/>
  <c r="CS165" i="5"/>
  <c r="CS161" i="5" s="1"/>
  <c r="DE418" i="5"/>
  <c r="DN419" i="5"/>
  <c r="AK421" i="5"/>
  <c r="BI422" i="5"/>
  <c r="BR423" i="5"/>
  <c r="AM45" i="5"/>
  <c r="CC46" i="5"/>
  <c r="CC143" i="5" s="1"/>
  <c r="CU46" i="5"/>
  <c r="CU143" i="5" s="1"/>
  <c r="AB117" i="5"/>
  <c r="AN117" i="5"/>
  <c r="BX117" i="5"/>
  <c r="CV117" i="5"/>
  <c r="CM117" i="5"/>
  <c r="CY117" i="5"/>
  <c r="R161" i="5"/>
  <c r="CL161" i="5"/>
  <c r="BR165" i="5"/>
  <c r="BR161" i="5" s="1"/>
  <c r="DQ418" i="5"/>
  <c r="AK420" i="5"/>
  <c r="AT421" i="5"/>
  <c r="BU422" i="5"/>
  <c r="CS423" i="5"/>
  <c r="DA45" i="5"/>
  <c r="CF46" i="5"/>
  <c r="CF143" i="5" s="1"/>
  <c r="DS46" i="5"/>
  <c r="DS143" i="5" s="1"/>
  <c r="AH142" i="5"/>
  <c r="AV142" i="5"/>
  <c r="DB142" i="5"/>
  <c r="DP142" i="5"/>
  <c r="BF165" i="5"/>
  <c r="BF161" i="5" s="1"/>
  <c r="CG165" i="5"/>
  <c r="CG161" i="5" s="1"/>
  <c r="DN165" i="5"/>
  <c r="DN161" i="5" s="1"/>
  <c r="V419" i="5"/>
  <c r="AW420" i="5"/>
  <c r="BU421" i="5"/>
  <c r="CD422" i="5"/>
  <c r="DE423" i="5"/>
  <c r="X46" i="5"/>
  <c r="X143" i="5" s="1"/>
  <c r="DV46" i="5"/>
  <c r="DV143" i="5" s="1"/>
  <c r="V117" i="5"/>
  <c r="AH117" i="5"/>
  <c r="BF117" i="5"/>
  <c r="BR117" i="5"/>
  <c r="DB117" i="5"/>
  <c r="R142" i="5"/>
  <c r="AT165" i="5"/>
  <c r="AT161" i="5" s="1"/>
  <c r="BU165" i="5"/>
  <c r="BU161" i="5" s="1"/>
  <c r="Y418" i="5"/>
  <c r="AW419" i="5"/>
  <c r="BF420" i="5"/>
  <c r="CG421" i="5"/>
  <c r="DE422" i="5"/>
  <c r="DN423" i="5"/>
  <c r="CS45" i="5"/>
  <c r="DD45" i="5"/>
  <c r="Y46" i="5"/>
  <c r="Y143" i="5" s="1"/>
  <c r="BN46" i="5"/>
  <c r="BN143" i="5" s="1"/>
  <c r="DD46" i="5"/>
  <c r="DD143" i="5" s="1"/>
  <c r="AH68" i="5"/>
  <c r="AH103" i="5" s="1"/>
  <c r="DB68" i="5"/>
  <c r="DB103" i="5" s="1"/>
  <c r="U117" i="5"/>
  <c r="AG117" i="5"/>
  <c r="BQ117" i="5"/>
  <c r="AJ117" i="5"/>
  <c r="BH117" i="5"/>
  <c r="CR117" i="5"/>
  <c r="DP117" i="5"/>
  <c r="AJ142" i="5"/>
  <c r="AY142" i="5"/>
  <c r="BI165" i="5"/>
  <c r="BI161" i="5" s="1"/>
  <c r="DQ165" i="5"/>
  <c r="DQ161" i="5" s="1"/>
  <c r="AH418" i="5"/>
  <c r="BI419" i="5"/>
  <c r="CG420" i="5"/>
  <c r="CP421" i="5"/>
  <c r="DQ422" i="5"/>
  <c r="BI418" i="5"/>
  <c r="BR419" i="5"/>
  <c r="CS420" i="5"/>
  <c r="DQ421" i="5"/>
  <c r="V423" i="5"/>
  <c r="AK68" i="5"/>
  <c r="AK103" i="5" s="1"/>
  <c r="DE68" i="5"/>
  <c r="DE103" i="5" s="1"/>
  <c r="BU418" i="5"/>
  <c r="CS419" i="5"/>
  <c r="DB420" i="5"/>
  <c r="Y422" i="5"/>
  <c r="AW423" i="5"/>
  <c r="AB423" i="5"/>
  <c r="AB422" i="5"/>
  <c r="AB421" i="5"/>
  <c r="AB420" i="5"/>
  <c r="AB419" i="5"/>
  <c r="AB418" i="5"/>
  <c r="AB6" i="5"/>
  <c r="AB46" i="5"/>
  <c r="AB143" i="5" s="1"/>
  <c r="AB142" i="5"/>
  <c r="AN423" i="5"/>
  <c r="AN422" i="5"/>
  <c r="AN421" i="5"/>
  <c r="AN420" i="5"/>
  <c r="AN419" i="5"/>
  <c r="AN418" i="5"/>
  <c r="AN45" i="5"/>
  <c r="AN5" i="5"/>
  <c r="AN46" i="5"/>
  <c r="AN143" i="5" s="1"/>
  <c r="AZ423" i="5"/>
  <c r="AZ422" i="5"/>
  <c r="AZ421" i="5"/>
  <c r="AZ420" i="5"/>
  <c r="AZ419" i="5"/>
  <c r="AZ418" i="5"/>
  <c r="AZ6" i="5"/>
  <c r="AZ46" i="5"/>
  <c r="AZ143" i="5" s="1"/>
  <c r="AZ142" i="5"/>
  <c r="BL423" i="5"/>
  <c r="BL422" i="5"/>
  <c r="BL421" i="5"/>
  <c r="BL420" i="5"/>
  <c r="BL419" i="5"/>
  <c r="BL418" i="5"/>
  <c r="BL45" i="5"/>
  <c r="BL5" i="5"/>
  <c r="BL46" i="5"/>
  <c r="BL143" i="5" s="1"/>
  <c r="BL142" i="5"/>
  <c r="BX423" i="5"/>
  <c r="BX422" i="5"/>
  <c r="BX421" i="5"/>
  <c r="BX420" i="5"/>
  <c r="BX419" i="5"/>
  <c r="BX418" i="5"/>
  <c r="BX6" i="5"/>
  <c r="BX46" i="5"/>
  <c r="BX143" i="5" s="1"/>
  <c r="BX142" i="5"/>
  <c r="CJ423" i="5"/>
  <c r="CJ422" i="5"/>
  <c r="CJ421" i="5"/>
  <c r="CJ420" i="5"/>
  <c r="CJ419" i="5"/>
  <c r="CJ418" i="5"/>
  <c r="CJ45" i="5"/>
  <c r="CJ46" i="5"/>
  <c r="CJ143" i="5" s="1"/>
  <c r="CJ142" i="5"/>
  <c r="CV423" i="5"/>
  <c r="CV422" i="5"/>
  <c r="CV421" i="5"/>
  <c r="CV420" i="5"/>
  <c r="CV419" i="5"/>
  <c r="CV418" i="5"/>
  <c r="CV46" i="5"/>
  <c r="CV143" i="5" s="1"/>
  <c r="CV142" i="5"/>
  <c r="DH423" i="5"/>
  <c r="DH422" i="5"/>
  <c r="DH421" i="5"/>
  <c r="DH420" i="5"/>
  <c r="DH419" i="5"/>
  <c r="DH418" i="5"/>
  <c r="DH45" i="5"/>
  <c r="DH46" i="5"/>
  <c r="DH143" i="5" s="1"/>
  <c r="DH142" i="5"/>
  <c r="DT423" i="5"/>
  <c r="DT422" i="5"/>
  <c r="DT421" i="5"/>
  <c r="DT420" i="5"/>
  <c r="DT419" i="5"/>
  <c r="DT418" i="5"/>
  <c r="DT46" i="5"/>
  <c r="DT143" i="5" s="1"/>
  <c r="DT142" i="5"/>
  <c r="AZ5" i="5"/>
  <c r="AB45" i="5"/>
  <c r="S423" i="5"/>
  <c r="S422" i="5"/>
  <c r="S421" i="5"/>
  <c r="S420" i="5"/>
  <c r="S419" i="5"/>
  <c r="S418" i="5"/>
  <c r="S46" i="5"/>
  <c r="S143" i="5" s="1"/>
  <c r="S5" i="5"/>
  <c r="S142" i="5"/>
  <c r="S6" i="5"/>
  <c r="AE423" i="5"/>
  <c r="AE422" i="5"/>
  <c r="AE421" i="5"/>
  <c r="AE420" i="5"/>
  <c r="AE419" i="5"/>
  <c r="AE418" i="5"/>
  <c r="AE142" i="5"/>
  <c r="AE46" i="5"/>
  <c r="AE143" i="5" s="1"/>
  <c r="AE45" i="5"/>
  <c r="AQ423" i="5"/>
  <c r="AQ422" i="5"/>
  <c r="AQ421" i="5"/>
  <c r="AQ420" i="5"/>
  <c r="AQ419" i="5"/>
  <c r="AQ418" i="5"/>
  <c r="AQ46" i="5"/>
  <c r="AQ143" i="5" s="1"/>
  <c r="AQ5" i="5"/>
  <c r="AQ6" i="5"/>
  <c r="BC423" i="5"/>
  <c r="BC422" i="5"/>
  <c r="BC421" i="5"/>
  <c r="BC420" i="5"/>
  <c r="BC419" i="5"/>
  <c r="BC418" i="5"/>
  <c r="BC142" i="5"/>
  <c r="BC46" i="5"/>
  <c r="BC143" i="5" s="1"/>
  <c r="BC45" i="5"/>
  <c r="BO423" i="5"/>
  <c r="BO422" i="5"/>
  <c r="BO421" i="5"/>
  <c r="BO420" i="5"/>
  <c r="BO419" i="5"/>
  <c r="BO418" i="5"/>
  <c r="BO46" i="5"/>
  <c r="BO143" i="5" s="1"/>
  <c r="BO5" i="5"/>
  <c r="BO6" i="5"/>
  <c r="CA423" i="5"/>
  <c r="CA422" i="5"/>
  <c r="CA421" i="5"/>
  <c r="CA420" i="5"/>
  <c r="CA419" i="5"/>
  <c r="CA418" i="5"/>
  <c r="CA142" i="5"/>
  <c r="CA46" i="5"/>
  <c r="CA143" i="5" s="1"/>
  <c r="CA45" i="5"/>
  <c r="CM423" i="5"/>
  <c r="CM422" i="5"/>
  <c r="CM421" i="5"/>
  <c r="CM420" i="5"/>
  <c r="CM419" i="5"/>
  <c r="CM418" i="5"/>
  <c r="CM46" i="5"/>
  <c r="CM143" i="5" s="1"/>
  <c r="CY423" i="5"/>
  <c r="CY422" i="5"/>
  <c r="CY421" i="5"/>
  <c r="CY420" i="5"/>
  <c r="CY419" i="5"/>
  <c r="CY418" i="5"/>
  <c r="CY142" i="5"/>
  <c r="CY46" i="5"/>
  <c r="CY143" i="5" s="1"/>
  <c r="CY45" i="5"/>
  <c r="DK423" i="5"/>
  <c r="DK422" i="5"/>
  <c r="DK421" i="5"/>
  <c r="DK420" i="5"/>
  <c r="DK419" i="5"/>
  <c r="DK418" i="5"/>
  <c r="DK46" i="5"/>
  <c r="DK143" i="5" s="1"/>
  <c r="DV93" i="5"/>
  <c r="DV179" i="5" s="1"/>
  <c r="DV181" i="5" s="1"/>
  <c r="DK142" i="5"/>
  <c r="U423" i="5"/>
  <c r="U422" i="5"/>
  <c r="U421" i="5"/>
  <c r="U420" i="5"/>
  <c r="U419" i="5"/>
  <c r="U418" i="5"/>
  <c r="U142" i="5"/>
  <c r="U45" i="5"/>
  <c r="AG423" i="5"/>
  <c r="AG422" i="5"/>
  <c r="AG421" i="5"/>
  <c r="AG420" i="5"/>
  <c r="AG419" i="5"/>
  <c r="AG418" i="5"/>
  <c r="AG142" i="5"/>
  <c r="AS423" i="5"/>
  <c r="AS422" i="5"/>
  <c r="AS421" i="5"/>
  <c r="AS420" i="5"/>
  <c r="AS419" i="5"/>
  <c r="AS418" i="5"/>
  <c r="AS142" i="5"/>
  <c r="AS45" i="5"/>
  <c r="BE423" i="5"/>
  <c r="BE422" i="5"/>
  <c r="BE421" i="5"/>
  <c r="BE420" i="5"/>
  <c r="BE419" i="5"/>
  <c r="BE418" i="5"/>
  <c r="BE142" i="5"/>
  <c r="BQ423" i="5"/>
  <c r="BQ422" i="5"/>
  <c r="BQ421" i="5"/>
  <c r="BQ420" i="5"/>
  <c r="BQ419" i="5"/>
  <c r="BQ418" i="5"/>
  <c r="BQ142" i="5"/>
  <c r="BQ45" i="5"/>
  <c r="CC423" i="5"/>
  <c r="CC422" i="5"/>
  <c r="CC421" i="5"/>
  <c r="CC420" i="5"/>
  <c r="CC419" i="5"/>
  <c r="CC418" i="5"/>
  <c r="CC142" i="5"/>
  <c r="CO423" i="5"/>
  <c r="CO422" i="5"/>
  <c r="CO421" i="5"/>
  <c r="CO420" i="5"/>
  <c r="CO419" i="5"/>
  <c r="CO418" i="5"/>
  <c r="CO142" i="5"/>
  <c r="CO45" i="5"/>
  <c r="DA423" i="5"/>
  <c r="DA422" i="5"/>
  <c r="DA421" i="5"/>
  <c r="DA420" i="5"/>
  <c r="DA419" i="5"/>
  <c r="DA418" i="5"/>
  <c r="DA142" i="5"/>
  <c r="DM423" i="5"/>
  <c r="DM422" i="5"/>
  <c r="DM421" i="5"/>
  <c r="DM420" i="5"/>
  <c r="DM419" i="5"/>
  <c r="DM418" i="5"/>
  <c r="DM142" i="5"/>
  <c r="DM45" i="5"/>
  <c r="S45" i="5"/>
  <c r="AQ45" i="5"/>
  <c r="BX45" i="5"/>
  <c r="AS46" i="5"/>
  <c r="AS143" i="5" s="1"/>
  <c r="BO45" i="5"/>
  <c r="CM142" i="5"/>
  <c r="AB5" i="5"/>
  <c r="BX5" i="5"/>
  <c r="BE45" i="5"/>
  <c r="CM45" i="5"/>
  <c r="DT45" i="5"/>
  <c r="BQ46" i="5"/>
  <c r="BQ143" i="5" s="1"/>
  <c r="AN142" i="5"/>
  <c r="DV85" i="5"/>
  <c r="DV84" i="5" s="1"/>
  <c r="Y5" i="5"/>
  <c r="AW5" i="5"/>
  <c r="BU5" i="5"/>
  <c r="AH6" i="5"/>
  <c r="BF6" i="5"/>
  <c r="R423" i="5"/>
  <c r="R422" i="5"/>
  <c r="R421" i="5"/>
  <c r="R420" i="5"/>
  <c r="R419" i="5"/>
  <c r="R418" i="5"/>
  <c r="AD423" i="5"/>
  <c r="AD422" i="5"/>
  <c r="AD421" i="5"/>
  <c r="AD420" i="5"/>
  <c r="AD419" i="5"/>
  <c r="AD418" i="5"/>
  <c r="AP423" i="5"/>
  <c r="AP422" i="5"/>
  <c r="AP421" i="5"/>
  <c r="AP420" i="5"/>
  <c r="AP419" i="5"/>
  <c r="AP418" i="5"/>
  <c r="BB423" i="5"/>
  <c r="BB422" i="5"/>
  <c r="BB421" i="5"/>
  <c r="BB420" i="5"/>
  <c r="BB419" i="5"/>
  <c r="BB418" i="5"/>
  <c r="BN423" i="5"/>
  <c r="BN422" i="5"/>
  <c r="BN421" i="5"/>
  <c r="BN420" i="5"/>
  <c r="BN419" i="5"/>
  <c r="BN418" i="5"/>
  <c r="BZ423" i="5"/>
  <c r="BZ422" i="5"/>
  <c r="BZ421" i="5"/>
  <c r="BZ420" i="5"/>
  <c r="BZ419" i="5"/>
  <c r="BZ418" i="5"/>
  <c r="CL423" i="5"/>
  <c r="CL422" i="5"/>
  <c r="CL421" i="5"/>
  <c r="CL420" i="5"/>
  <c r="CL419" i="5"/>
  <c r="CL418" i="5"/>
  <c r="CX423" i="5"/>
  <c r="CX422" i="5"/>
  <c r="CX421" i="5"/>
  <c r="CX420" i="5"/>
  <c r="CX419" i="5"/>
  <c r="CX418" i="5"/>
  <c r="DJ423" i="5"/>
  <c r="DJ422" i="5"/>
  <c r="DJ421" i="5"/>
  <c r="DJ420" i="5"/>
  <c r="DJ419" i="5"/>
  <c r="DJ418" i="5"/>
  <c r="AH45" i="5"/>
  <c r="AP45" i="5"/>
  <c r="BF45" i="5"/>
  <c r="BN45" i="5"/>
  <c r="CD45" i="5"/>
  <c r="CL45" i="5"/>
  <c r="DB45" i="5"/>
  <c r="DJ45" i="5"/>
  <c r="V46" i="5"/>
  <c r="V143" i="5" s="1"/>
  <c r="AH46" i="5"/>
  <c r="AH143" i="5" s="1"/>
  <c r="AT46" i="5"/>
  <c r="AT143" i="5" s="1"/>
  <c r="BF46" i="5"/>
  <c r="BF143" i="5" s="1"/>
  <c r="BR46" i="5"/>
  <c r="BR143" i="5" s="1"/>
  <c r="CD46" i="5"/>
  <c r="CD143" i="5" s="1"/>
  <c r="CP46" i="5"/>
  <c r="CP143" i="5" s="1"/>
  <c r="DB46" i="5"/>
  <c r="DB143" i="5" s="1"/>
  <c r="DN46" i="5"/>
  <c r="DN143" i="5" s="1"/>
  <c r="AS117" i="5"/>
  <c r="CC117" i="5"/>
  <c r="CO117" i="5"/>
  <c r="DA117" i="5"/>
  <c r="DM117" i="5"/>
  <c r="Y142" i="5"/>
  <c r="AW142" i="5"/>
  <c r="BU142" i="5"/>
  <c r="CS142" i="5"/>
  <c r="DQ142" i="5"/>
  <c r="V418" i="5"/>
  <c r="BR418" i="5"/>
  <c r="DN418" i="5"/>
  <c r="BF419" i="5"/>
  <c r="DB419" i="5"/>
  <c r="AT420" i="5"/>
  <c r="CP420" i="5"/>
  <c r="AH421" i="5"/>
  <c r="CD421" i="5"/>
  <c r="V422" i="5"/>
  <c r="BR422" i="5"/>
  <c r="DN422" i="5"/>
  <c r="BF423" i="5"/>
  <c r="DB423" i="5"/>
  <c r="BU117" i="5"/>
  <c r="CS117" i="5"/>
  <c r="DE117" i="5"/>
  <c r="DQ117" i="5"/>
  <c r="BE161" i="5"/>
  <c r="AK418" i="5"/>
  <c r="CG418" i="5"/>
  <c r="Y419" i="5"/>
  <c r="BU419" i="5"/>
  <c r="DQ419" i="5"/>
  <c r="BI420" i="5"/>
  <c r="DE420" i="5"/>
  <c r="AW421" i="5"/>
  <c r="CS421" i="5"/>
  <c r="AK422" i="5"/>
  <c r="CG422" i="5"/>
  <c r="Y423" i="5"/>
  <c r="BU423" i="5"/>
  <c r="DQ423" i="5"/>
  <c r="AK5" i="5"/>
  <c r="BI5" i="5"/>
  <c r="V6" i="5"/>
  <c r="AT6" i="5"/>
  <c r="BR6" i="5"/>
  <c r="X423" i="5"/>
  <c r="X422" i="5"/>
  <c r="X421" i="5"/>
  <c r="X420" i="5"/>
  <c r="X419" i="5"/>
  <c r="X418" i="5"/>
  <c r="AJ423" i="5"/>
  <c r="AJ422" i="5"/>
  <c r="AJ421" i="5"/>
  <c r="AJ420" i="5"/>
  <c r="AJ419" i="5"/>
  <c r="AJ418" i="5"/>
  <c r="AV423" i="5"/>
  <c r="AV422" i="5"/>
  <c r="AV421" i="5"/>
  <c r="AV420" i="5"/>
  <c r="AV419" i="5"/>
  <c r="AV418" i="5"/>
  <c r="BH423" i="5"/>
  <c r="BH422" i="5"/>
  <c r="BH421" i="5"/>
  <c r="BH420" i="5"/>
  <c r="BH419" i="5"/>
  <c r="BH418" i="5"/>
  <c r="BT423" i="5"/>
  <c r="BT422" i="5"/>
  <c r="BT421" i="5"/>
  <c r="BT420" i="5"/>
  <c r="BT419" i="5"/>
  <c r="BT418" i="5"/>
  <c r="CF423" i="5"/>
  <c r="CF422" i="5"/>
  <c r="CF421" i="5"/>
  <c r="CF420" i="5"/>
  <c r="CF419" i="5"/>
  <c r="CF418" i="5"/>
  <c r="CR423" i="5"/>
  <c r="CR422" i="5"/>
  <c r="CR421" i="5"/>
  <c r="CR420" i="5"/>
  <c r="CR419" i="5"/>
  <c r="CR418" i="5"/>
  <c r="DD423" i="5"/>
  <c r="DD422" i="5"/>
  <c r="DD421" i="5"/>
  <c r="DD420" i="5"/>
  <c r="DD419" i="5"/>
  <c r="DD418" i="5"/>
  <c r="DP423" i="5"/>
  <c r="DP422" i="5"/>
  <c r="DP421" i="5"/>
  <c r="DP420" i="5"/>
  <c r="DP419" i="5"/>
  <c r="DP418" i="5"/>
  <c r="V45" i="5"/>
  <c r="AD45" i="5"/>
  <c r="AT45" i="5"/>
  <c r="BB45" i="5"/>
  <c r="BR45" i="5"/>
  <c r="BZ45" i="5"/>
  <c r="CP45" i="5"/>
  <c r="CX45" i="5"/>
  <c r="DN45" i="5"/>
  <c r="AM117" i="5"/>
  <c r="AY117" i="5"/>
  <c r="BW117" i="5"/>
  <c r="CU117" i="5"/>
  <c r="DG117" i="5"/>
  <c r="AK142" i="5"/>
  <c r="BI142" i="5"/>
  <c r="CG142" i="5"/>
  <c r="DE142" i="5"/>
  <c r="AT418" i="5"/>
  <c r="CP418" i="5"/>
  <c r="AH419" i="5"/>
  <c r="CD419" i="5"/>
  <c r="V420" i="5"/>
  <c r="BR420" i="5"/>
  <c r="DN420" i="5"/>
  <c r="BF421" i="5"/>
  <c r="DB421" i="5"/>
  <c r="AT422" i="5"/>
  <c r="CP422" i="5"/>
  <c r="AH423" i="5"/>
  <c r="CD423" i="5"/>
  <c r="AZ117" i="5"/>
  <c r="BL117" i="5"/>
  <c r="CJ117" i="5"/>
  <c r="DH117" i="5"/>
  <c r="DT117" i="5"/>
  <c r="V142" i="5"/>
  <c r="AD142" i="5"/>
  <c r="AT142" i="5"/>
  <c r="BB142" i="5"/>
  <c r="BR142" i="5"/>
  <c r="BZ142" i="5"/>
  <c r="CP142" i="5"/>
  <c r="CX142" i="5"/>
  <c r="DN142" i="5"/>
  <c r="AW418" i="5"/>
  <c r="CS418" i="5"/>
  <c r="AK419" i="5"/>
  <c r="CG419" i="5"/>
  <c r="AA423" i="5"/>
  <c r="AA422" i="5"/>
  <c r="AA421" i="5"/>
  <c r="AA420" i="5"/>
  <c r="AA419" i="5"/>
  <c r="AA418" i="5"/>
  <c r="AM423" i="5"/>
  <c r="AM422" i="5"/>
  <c r="AM421" i="5"/>
  <c r="AM420" i="5"/>
  <c r="AM419" i="5"/>
  <c r="AM418" i="5"/>
  <c r="AY423" i="5"/>
  <c r="AY422" i="5"/>
  <c r="AY421" i="5"/>
  <c r="AY420" i="5"/>
  <c r="AY419" i="5"/>
  <c r="AY418" i="5"/>
  <c r="BK423" i="5"/>
  <c r="BK422" i="5"/>
  <c r="BK421" i="5"/>
  <c r="BK420" i="5"/>
  <c r="BK419" i="5"/>
  <c r="BK418" i="5"/>
  <c r="BW423" i="5"/>
  <c r="BW422" i="5"/>
  <c r="BW421" i="5"/>
  <c r="BW420" i="5"/>
  <c r="BW419" i="5"/>
  <c r="BW418" i="5"/>
  <c r="CI423" i="5"/>
  <c r="CI422" i="5"/>
  <c r="CI421" i="5"/>
  <c r="CI420" i="5"/>
  <c r="CI419" i="5"/>
  <c r="CI418" i="5"/>
  <c r="CU423" i="5"/>
  <c r="CU422" i="5"/>
  <c r="CU421" i="5"/>
  <c r="CU420" i="5"/>
  <c r="CU419" i="5"/>
  <c r="CU418" i="5"/>
  <c r="DG423" i="5"/>
  <c r="DG422" i="5"/>
  <c r="DG421" i="5"/>
  <c r="DG420" i="5"/>
  <c r="DG419" i="5"/>
  <c r="DG418" i="5"/>
  <c r="DS423" i="5"/>
  <c r="DS422" i="5"/>
  <c r="DS421" i="5"/>
  <c r="DS420" i="5"/>
  <c r="DS419" i="5"/>
  <c r="DS418" i="5"/>
  <c r="AD117" i="5"/>
  <c r="BN117" i="5"/>
  <c r="CL117" i="5"/>
  <c r="CX117" i="5"/>
  <c r="DJ117" i="5"/>
  <c r="AM142" i="5"/>
  <c r="BK142" i="5"/>
  <c r="CI142" i="5"/>
  <c r="DG142" i="5"/>
  <c r="BF418" i="5"/>
  <c r="DB418" i="5"/>
  <c r="AT419" i="5"/>
  <c r="CP419" i="5"/>
  <c r="BK161" i="5"/>
  <c r="BW34" i="5"/>
  <c r="DS34" i="5"/>
  <c r="R36" i="5"/>
  <c r="S7" i="5" s="1"/>
  <c r="BN34" i="5"/>
  <c r="AA36" i="5"/>
  <c r="AB7" i="5" s="1"/>
  <c r="BT36" i="5"/>
  <c r="BU7" i="5" s="1"/>
  <c r="BN36" i="5"/>
  <c r="BO7" i="5" s="1"/>
  <c r="BX146" i="5"/>
  <c r="AN146" i="5"/>
  <c r="CJ146" i="5"/>
  <c r="AW264" i="5"/>
  <c r="BU264" i="5"/>
  <c r="AW146" i="5"/>
  <c r="AA183" i="5"/>
  <c r="AM183" i="5"/>
  <c r="AY183" i="5"/>
  <c r="BK183" i="5"/>
  <c r="BW183" i="5"/>
  <c r="CI183" i="5"/>
  <c r="CU183" i="5"/>
  <c r="DG183" i="5"/>
  <c r="DS183" i="5"/>
  <c r="AB264" i="5"/>
  <c r="AZ264" i="5"/>
  <c r="BX264" i="5"/>
  <c r="CV264" i="5"/>
  <c r="DT264" i="5"/>
  <c r="AJ34" i="5"/>
  <c r="BH36" i="5"/>
  <c r="BI7" i="5" s="1"/>
  <c r="CF36" i="5"/>
  <c r="DD36" i="5"/>
  <c r="AW59" i="5"/>
  <c r="CY185" i="5"/>
  <c r="CY186" i="5" s="1"/>
  <c r="AB183" i="5"/>
  <c r="AN183" i="5"/>
  <c r="AZ183" i="5"/>
  <c r="BL183" i="5"/>
  <c r="BX183" i="5"/>
  <c r="CJ183" i="5"/>
  <c r="CV183" i="5"/>
  <c r="DH183" i="5"/>
  <c r="DT183" i="5"/>
  <c r="BH34" i="5"/>
  <c r="BU54" i="5"/>
  <c r="BU66" i="5" s="1"/>
  <c r="CS59" i="5"/>
  <c r="U183" i="5"/>
  <c r="AG183" i="5"/>
  <c r="AS183" i="5"/>
  <c r="BE183" i="5"/>
  <c r="BQ183" i="5"/>
  <c r="CC183" i="5"/>
  <c r="CO183" i="5"/>
  <c r="DA183" i="5"/>
  <c r="DM183" i="5"/>
  <c r="BB36" i="5"/>
  <c r="BC7" i="5" s="1"/>
  <c r="X34" i="5"/>
  <c r="AV34" i="5"/>
  <c r="BT34" i="5"/>
  <c r="CR36" i="5"/>
  <c r="DP36" i="5"/>
  <c r="AG36" i="5"/>
  <c r="AH7" i="5" s="1"/>
  <c r="BE36" i="5"/>
  <c r="BF7" i="5" s="1"/>
  <c r="CC36" i="5"/>
  <c r="R34" i="5"/>
  <c r="AP34" i="5"/>
  <c r="CL36" i="5"/>
  <c r="DJ36" i="5"/>
  <c r="AA34" i="5"/>
  <c r="AY36" i="5"/>
  <c r="AZ7" i="5" s="1"/>
  <c r="CU36" i="5"/>
  <c r="CA54" i="5"/>
  <c r="CA66" i="5" s="1"/>
  <c r="AN59" i="5"/>
  <c r="R183" i="5"/>
  <c r="AD183" i="5"/>
  <c r="AP183" i="5"/>
  <c r="BB183" i="5"/>
  <c r="BN183" i="5"/>
  <c r="BZ183" i="5"/>
  <c r="CL183" i="5"/>
  <c r="CX183" i="5"/>
  <c r="DJ183" i="5"/>
  <c r="DV183" i="5"/>
  <c r="AB145" i="5"/>
  <c r="AZ145" i="5"/>
  <c r="BX145" i="5"/>
  <c r="CV145" i="5"/>
  <c r="DH145" i="5"/>
  <c r="DT145" i="5"/>
  <c r="AY34" i="5"/>
  <c r="DJ34" i="5"/>
  <c r="BF54" i="5"/>
  <c r="BF66" i="5" s="1"/>
  <c r="S81" i="5"/>
  <c r="DV146" i="5"/>
  <c r="AE145" i="5"/>
  <c r="BC145" i="5"/>
  <c r="CA145" i="5"/>
  <c r="CY145" i="5"/>
  <c r="AH145" i="5"/>
  <c r="BF145" i="5"/>
  <c r="CD145" i="5"/>
  <c r="DB145" i="5"/>
  <c r="DA36" i="5"/>
  <c r="AK145" i="5"/>
  <c r="BI145" i="5"/>
  <c r="CG145" i="5"/>
  <c r="DE145" i="5"/>
  <c r="DV167" i="5"/>
  <c r="S145" i="5"/>
  <c r="CF34" i="5"/>
  <c r="AJ36" i="5"/>
  <c r="AK7" i="5" s="1"/>
  <c r="V61" i="5"/>
  <c r="DH107" i="5"/>
  <c r="U34" i="5"/>
  <c r="AS34" i="5"/>
  <c r="BQ34" i="5"/>
  <c r="CO36" i="5"/>
  <c r="DM36" i="5"/>
  <c r="AD34" i="5"/>
  <c r="BB34" i="5"/>
  <c r="BZ36" i="5"/>
  <c r="CA7" i="5" s="1"/>
  <c r="CX36" i="5"/>
  <c r="DV145" i="5"/>
  <c r="AQ145" i="5"/>
  <c r="BO145" i="5"/>
  <c r="CM145" i="5"/>
  <c r="DK145" i="5"/>
  <c r="CL34" i="5"/>
  <c r="AP36" i="5"/>
  <c r="AQ7" i="5" s="1"/>
  <c r="AB61" i="5"/>
  <c r="BU150" i="5"/>
  <c r="V145" i="5"/>
  <c r="AT145" i="5"/>
  <c r="BR145" i="5"/>
  <c r="CP145" i="5"/>
  <c r="DN145" i="5"/>
  <c r="CU34" i="5"/>
  <c r="CD61" i="5"/>
  <c r="Y145" i="5"/>
  <c r="AW145" i="5"/>
  <c r="BU145" i="5"/>
  <c r="CS145" i="5"/>
  <c r="DQ145" i="5"/>
  <c r="DD34" i="5"/>
  <c r="CP61" i="5"/>
  <c r="CU145" i="5"/>
  <c r="AS145" i="5"/>
  <c r="BQ145" i="5"/>
  <c r="DP145" i="5"/>
  <c r="CF145" i="5"/>
  <c r="DS145" i="5"/>
  <c r="CI145" i="5"/>
  <c r="X145" i="5"/>
  <c r="AD145" i="5"/>
  <c r="BH145" i="5"/>
  <c r="AA145" i="5"/>
  <c r="DJ145" i="5"/>
  <c r="CO145" i="5"/>
  <c r="CL145" i="5"/>
  <c r="CX145" i="5"/>
  <c r="AY145" i="5"/>
  <c r="BZ145" i="5"/>
  <c r="CC145" i="5"/>
  <c r="AM145" i="5"/>
  <c r="BK145" i="5"/>
  <c r="BB145" i="5"/>
  <c r="BN145" i="5"/>
  <c r="DG145" i="5"/>
  <c r="DA145" i="5"/>
  <c r="AJ145" i="5"/>
  <c r="BE145" i="5"/>
  <c r="AP145" i="5"/>
  <c r="U145" i="5"/>
  <c r="AV145" i="5"/>
  <c r="BW145" i="5"/>
  <c r="DM145" i="5"/>
  <c r="BT145" i="5"/>
  <c r="AG145" i="5"/>
  <c r="DD145" i="5"/>
  <c r="CR145" i="5"/>
  <c r="R145" i="5"/>
  <c r="BR20" i="5"/>
  <c r="BZ34" i="5"/>
  <c r="DM34" i="5"/>
  <c r="AS36" i="5"/>
  <c r="AT7" i="5" s="1"/>
  <c r="DB146" i="5"/>
  <c r="AM34" i="5"/>
  <c r="BK34" i="5"/>
  <c r="CI34" i="5"/>
  <c r="DG34" i="5"/>
  <c r="AT20" i="5"/>
  <c r="AH146" i="5"/>
  <c r="AE150" i="5"/>
  <c r="P160" i="5"/>
  <c r="V183" i="5"/>
  <c r="AH183" i="5"/>
  <c r="AT183" i="5"/>
  <c r="BF183" i="5"/>
  <c r="BR183" i="5"/>
  <c r="CD183" i="5"/>
  <c r="CP183" i="5"/>
  <c r="DB183" i="5"/>
  <c r="DN183" i="5"/>
  <c r="CO34" i="5"/>
  <c r="U36" i="5"/>
  <c r="V7" i="5" s="1"/>
  <c r="DT150" i="5"/>
  <c r="AQ155" i="5"/>
  <c r="CX34" i="5"/>
  <c r="AD36" i="5"/>
  <c r="AE7" i="5" s="1"/>
  <c r="BQ36" i="5"/>
  <c r="BR7" i="5" s="1"/>
  <c r="AK107" i="5"/>
  <c r="AK102" i="5" s="1"/>
  <c r="AH264" i="5"/>
  <c r="BF264" i="5"/>
  <c r="CD264" i="5"/>
  <c r="DB264" i="5"/>
  <c r="V59" i="5"/>
  <c r="AZ107" i="5"/>
  <c r="AG34" i="5"/>
  <c r="BE34" i="5"/>
  <c r="CC34" i="5"/>
  <c r="DA34" i="5"/>
  <c r="AV36" i="5"/>
  <c r="AW7" i="5" s="1"/>
  <c r="S48" i="5"/>
  <c r="AB57" i="5"/>
  <c r="CG57" i="5"/>
  <c r="BL83" i="5"/>
  <c r="P147" i="5"/>
  <c r="P364" i="5" s="1"/>
  <c r="BR155" i="5"/>
  <c r="S264" i="5"/>
  <c r="AQ264" i="5"/>
  <c r="BO264" i="5"/>
  <c r="CM264" i="5"/>
  <c r="DK264" i="5"/>
  <c r="CD57" i="5"/>
  <c r="X36" i="5"/>
  <c r="Y7" i="5" s="1"/>
  <c r="AQ48" i="5"/>
  <c r="CG54" i="5"/>
  <c r="CG66" i="5" s="1"/>
  <c r="AH57" i="5"/>
  <c r="CJ57" i="5"/>
  <c r="BR59" i="5"/>
  <c r="AH61" i="5"/>
  <c r="CV61" i="5"/>
  <c r="BF107" i="5"/>
  <c r="BF102" i="5" s="1"/>
  <c r="DV118" i="5"/>
  <c r="DV117" i="5" s="1"/>
  <c r="AE146" i="5"/>
  <c r="DK155" i="5"/>
  <c r="AH160" i="5"/>
  <c r="DV169" i="5"/>
  <c r="BO48" i="5"/>
  <c r="Y54" i="5"/>
  <c r="Y66" i="5" s="1"/>
  <c r="CV54" i="5"/>
  <c r="CV66" i="5" s="1"/>
  <c r="AN57" i="5"/>
  <c r="CY57" i="5"/>
  <c r="CJ59" i="5"/>
  <c r="AT61" i="5"/>
  <c r="DB61" i="5"/>
  <c r="BL107" i="5"/>
  <c r="BL102" i="5" s="1"/>
  <c r="CY146" i="5"/>
  <c r="BF160" i="5"/>
  <c r="CM48" i="5"/>
  <c r="AE54" i="5"/>
  <c r="AE66" i="5" s="1"/>
  <c r="DB54" i="5"/>
  <c r="DB66" i="5" s="1"/>
  <c r="AZ57" i="5"/>
  <c r="DE57" i="5"/>
  <c r="AZ61" i="5"/>
  <c r="DQ61" i="5"/>
  <c r="CA107" i="5"/>
  <c r="CD160" i="5"/>
  <c r="DK48" i="5"/>
  <c r="AK54" i="5"/>
  <c r="AK66" i="5" s="1"/>
  <c r="DQ54" i="5"/>
  <c r="DQ66" i="5" s="1"/>
  <c r="BC57" i="5"/>
  <c r="DT57" i="5"/>
  <c r="DN59" i="5"/>
  <c r="BF61" i="5"/>
  <c r="CG107" i="5"/>
  <c r="DB160" i="5"/>
  <c r="AE264" i="5"/>
  <c r="BC264" i="5"/>
  <c r="CA264" i="5"/>
  <c r="CY264" i="5"/>
  <c r="AM36" i="5"/>
  <c r="AN7" i="5" s="1"/>
  <c r="BK36" i="5"/>
  <c r="BL7" i="5" s="1"/>
  <c r="CI36" i="5"/>
  <c r="DG36" i="5"/>
  <c r="CR34" i="5"/>
  <c r="DP34" i="5"/>
  <c r="AZ54" i="5"/>
  <c r="AZ66" i="5" s="1"/>
  <c r="BI57" i="5"/>
  <c r="BR61" i="5"/>
  <c r="Y107" i="5"/>
  <c r="Y102" i="5" s="1"/>
  <c r="CV107" i="5"/>
  <c r="S12" i="5"/>
  <c r="AN20" i="5"/>
  <c r="BL20" i="5"/>
  <c r="BX57" i="5"/>
  <c r="BX61" i="5"/>
  <c r="S185" i="5"/>
  <c r="S186" i="5" s="1"/>
  <c r="AE107" i="5"/>
  <c r="AE102" i="5" s="1"/>
  <c r="DB107" i="5"/>
  <c r="DB102" i="5" s="1"/>
  <c r="V155" i="5"/>
  <c r="DV162" i="5"/>
  <c r="DH83" i="5"/>
  <c r="BC150" i="5"/>
  <c r="CS150" i="5"/>
  <c r="BB48" i="5"/>
  <c r="CX48" i="5"/>
  <c r="BC54" i="5"/>
  <c r="BC66" i="5" s="1"/>
  <c r="CS54" i="5"/>
  <c r="CS66" i="5" s="1"/>
  <c r="BU59" i="5"/>
  <c r="AW61" i="5"/>
  <c r="CA61" i="5"/>
  <c r="DN61" i="5"/>
  <c r="AH83" i="5"/>
  <c r="AH107" i="5"/>
  <c r="AH102" i="5" s="1"/>
  <c r="BX107" i="5"/>
  <c r="DE107" i="5"/>
  <c r="AK146" i="5"/>
  <c r="DQ146" i="5"/>
  <c r="V150" i="5"/>
  <c r="BF150" i="5"/>
  <c r="CV150" i="5"/>
  <c r="AT155" i="5"/>
  <c r="DN155" i="5"/>
  <c r="BL160" i="5"/>
  <c r="DH160" i="5"/>
  <c r="Y183" i="5"/>
  <c r="AK183" i="5"/>
  <c r="AW183" i="5"/>
  <c r="BI183" i="5"/>
  <c r="BU183" i="5"/>
  <c r="CG183" i="5"/>
  <c r="CS183" i="5"/>
  <c r="DE183" i="5"/>
  <c r="DQ183" i="5"/>
  <c r="AK264" i="5"/>
  <c r="BI264" i="5"/>
  <c r="CG264" i="5"/>
  <c r="DE264" i="5"/>
  <c r="BC48" i="5"/>
  <c r="CY48" i="5"/>
  <c r="AN83" i="5"/>
  <c r="CS146" i="5"/>
  <c r="Y150" i="5"/>
  <c r="BL150" i="5"/>
  <c r="CY150" i="5"/>
  <c r="AZ155" i="5"/>
  <c r="DT155" i="5"/>
  <c r="V160" i="5"/>
  <c r="BR160" i="5"/>
  <c r="DN160" i="5"/>
  <c r="Y264" i="5"/>
  <c r="DQ264" i="5"/>
  <c r="R48" i="5"/>
  <c r="BN48" i="5"/>
  <c r="DJ48" i="5"/>
  <c r="AB54" i="5"/>
  <c r="AB66" i="5" s="1"/>
  <c r="BI54" i="5"/>
  <c r="BI66" i="5" s="1"/>
  <c r="CY54" i="5"/>
  <c r="CY66" i="5" s="1"/>
  <c r="BF57" i="5"/>
  <c r="CV57" i="5"/>
  <c r="Y59" i="5"/>
  <c r="CP59" i="5"/>
  <c r="Y61" i="5"/>
  <c r="BC61" i="5"/>
  <c r="CG61" i="5"/>
  <c r="DT61" i="5"/>
  <c r="BF83" i="5"/>
  <c r="AN107" i="5"/>
  <c r="AN102" i="5" s="1"/>
  <c r="CD107" i="5"/>
  <c r="CD102" i="5" s="1"/>
  <c r="DT107" i="5"/>
  <c r="DT102" i="5" s="1"/>
  <c r="BU146" i="5"/>
  <c r="AB150" i="5"/>
  <c r="BR150" i="5"/>
  <c r="DQ150" i="5"/>
  <c r="BO155" i="5"/>
  <c r="AE160" i="5"/>
  <c r="CA160" i="5"/>
  <c r="S13" i="5"/>
  <c r="AD48" i="5"/>
  <c r="BZ48" i="5"/>
  <c r="AH54" i="5"/>
  <c r="AH66" i="5" s="1"/>
  <c r="BX54" i="5"/>
  <c r="BX66" i="5" s="1"/>
  <c r="DE54" i="5"/>
  <c r="DE66" i="5" s="1"/>
  <c r="AE57" i="5"/>
  <c r="BL57" i="5"/>
  <c r="DB57" i="5"/>
  <c r="AT59" i="5"/>
  <c r="DH59" i="5"/>
  <c r="AE61" i="5"/>
  <c r="BI61" i="5"/>
  <c r="CS61" i="5"/>
  <c r="CD83" i="5"/>
  <c r="BC107" i="5"/>
  <c r="BC102" i="5" s="1"/>
  <c r="CJ107" i="5"/>
  <c r="CJ102" i="5" s="1"/>
  <c r="Y146" i="5"/>
  <c r="AH150" i="5"/>
  <c r="CD150" i="5"/>
  <c r="Y155" i="5"/>
  <c r="BX155" i="5"/>
  <c r="AN160" i="5"/>
  <c r="CJ160" i="5"/>
  <c r="AE48" i="5"/>
  <c r="CA48" i="5"/>
  <c r="CJ83" i="5"/>
  <c r="AN150" i="5"/>
  <c r="CJ150" i="5"/>
  <c r="AB155" i="5"/>
  <c r="CD155" i="5"/>
  <c r="AT160" i="5"/>
  <c r="CP160" i="5"/>
  <c r="AP48" i="5"/>
  <c r="CL48" i="5"/>
  <c r="AW54" i="5"/>
  <c r="AW66" i="5" s="1"/>
  <c r="CD54" i="5"/>
  <c r="CD66" i="5" s="1"/>
  <c r="DT54" i="5"/>
  <c r="DT66" i="5" s="1"/>
  <c r="AK57" i="5"/>
  <c r="CA57" i="5"/>
  <c r="DH57" i="5"/>
  <c r="BL59" i="5"/>
  <c r="DQ59" i="5"/>
  <c r="AK61" i="5"/>
  <c r="BU61" i="5"/>
  <c r="CY61" i="5"/>
  <c r="P83" i="5"/>
  <c r="DB83" i="5"/>
  <c r="AB107" i="5"/>
  <c r="BI107" i="5"/>
  <c r="BI102" i="5" s="1"/>
  <c r="CY107" i="5"/>
  <c r="AZ150" i="5"/>
  <c r="CP150" i="5"/>
  <c r="AH155" i="5"/>
  <c r="CM155" i="5"/>
  <c r="BC160" i="5"/>
  <c r="CY160" i="5"/>
  <c r="CY290" i="5"/>
  <c r="AA48" i="5"/>
  <c r="AM48" i="5"/>
  <c r="AY48" i="5"/>
  <c r="BK48" i="5"/>
  <c r="BW48" i="5"/>
  <c r="CI48" i="5"/>
  <c r="CU48" i="5"/>
  <c r="DG48" i="5"/>
  <c r="DS48" i="5"/>
  <c r="X49" i="5"/>
  <c r="AJ49" i="5"/>
  <c r="AV49" i="5"/>
  <c r="BH49" i="5"/>
  <c r="BT49" i="5"/>
  <c r="CF49" i="5"/>
  <c r="CR49" i="5"/>
  <c r="DD49" i="5"/>
  <c r="DP49" i="5"/>
  <c r="DV156" i="5"/>
  <c r="AB48" i="5"/>
  <c r="AN48" i="5"/>
  <c r="AZ48" i="5"/>
  <c r="BL48" i="5"/>
  <c r="BX48" i="5"/>
  <c r="CJ48" i="5"/>
  <c r="CV48" i="5"/>
  <c r="DH48" i="5"/>
  <c r="DT48" i="5"/>
  <c r="Y49" i="5"/>
  <c r="AK49" i="5"/>
  <c r="AW49" i="5"/>
  <c r="BI49" i="5"/>
  <c r="BU49" i="5"/>
  <c r="CG49" i="5"/>
  <c r="CS49" i="5"/>
  <c r="DE49" i="5"/>
  <c r="DQ49" i="5"/>
  <c r="AQ59" i="5"/>
  <c r="BO59" i="5"/>
  <c r="CM59" i="5"/>
  <c r="DK59" i="5"/>
  <c r="AK83" i="5"/>
  <c r="BI83" i="5"/>
  <c r="CG83" i="5"/>
  <c r="DE83" i="5"/>
  <c r="AA49" i="5"/>
  <c r="AM49" i="5"/>
  <c r="AY49" i="5"/>
  <c r="BK49" i="5"/>
  <c r="BW49" i="5"/>
  <c r="CI49" i="5"/>
  <c r="CU49" i="5"/>
  <c r="DG49" i="5"/>
  <c r="DS49" i="5"/>
  <c r="AB49" i="5"/>
  <c r="AN49" i="5"/>
  <c r="AZ49" i="5"/>
  <c r="BL49" i="5"/>
  <c r="BX49" i="5"/>
  <c r="CJ49" i="5"/>
  <c r="CV49" i="5"/>
  <c r="DH49" i="5"/>
  <c r="DT49" i="5"/>
  <c r="AQ83" i="5"/>
  <c r="BO83" i="5"/>
  <c r="CM83" i="5"/>
  <c r="DK83" i="5"/>
  <c r="U48" i="5"/>
  <c r="AG48" i="5"/>
  <c r="AS48" i="5"/>
  <c r="BE48" i="5"/>
  <c r="BQ48" i="5"/>
  <c r="CC48" i="5"/>
  <c r="CO48" i="5"/>
  <c r="DA48" i="5"/>
  <c r="DM48" i="5"/>
  <c r="R49" i="5"/>
  <c r="AD49" i="5"/>
  <c r="AP49" i="5"/>
  <c r="BB49" i="5"/>
  <c r="BN49" i="5"/>
  <c r="BZ49" i="5"/>
  <c r="CL49" i="5"/>
  <c r="CX49" i="5"/>
  <c r="DJ49" i="5"/>
  <c r="AB59" i="5"/>
  <c r="AZ59" i="5"/>
  <c r="BX59" i="5"/>
  <c r="CV59" i="5"/>
  <c r="DT59" i="5"/>
  <c r="V83" i="5"/>
  <c r="AT83" i="5"/>
  <c r="BR83" i="5"/>
  <c r="CP83" i="5"/>
  <c r="DN83" i="5"/>
  <c r="V48" i="5"/>
  <c r="AH48" i="5"/>
  <c r="AT48" i="5"/>
  <c r="BF48" i="5"/>
  <c r="BR48" i="5"/>
  <c r="CD48" i="5"/>
  <c r="CP48" i="5"/>
  <c r="DB48" i="5"/>
  <c r="DN48" i="5"/>
  <c r="S49" i="5"/>
  <c r="AE49" i="5"/>
  <c r="AQ49" i="5"/>
  <c r="BC49" i="5"/>
  <c r="BO49" i="5"/>
  <c r="CA49" i="5"/>
  <c r="CM49" i="5"/>
  <c r="CY49" i="5"/>
  <c r="DK49" i="5"/>
  <c r="AN54" i="5"/>
  <c r="AN66" i="5" s="1"/>
  <c r="BL54" i="5"/>
  <c r="BL66" i="5" s="1"/>
  <c r="CJ54" i="5"/>
  <c r="CJ66" i="5" s="1"/>
  <c r="DH54" i="5"/>
  <c r="DH66" i="5" s="1"/>
  <c r="AQ57" i="5"/>
  <c r="BO57" i="5"/>
  <c r="CM57" i="5"/>
  <c r="DK57" i="5"/>
  <c r="AE59" i="5"/>
  <c r="BC59" i="5"/>
  <c r="CA59" i="5"/>
  <c r="CY59" i="5"/>
  <c r="DE61" i="5"/>
  <c r="Y83" i="5"/>
  <c r="AW83" i="5"/>
  <c r="BU83" i="5"/>
  <c r="CS83" i="5"/>
  <c r="DQ83" i="5"/>
  <c r="DV261" i="5"/>
  <c r="AQ107" i="5"/>
  <c r="BO107" i="5"/>
  <c r="BO102" i="5" s="1"/>
  <c r="CM107" i="5"/>
  <c r="CM102" i="5" s="1"/>
  <c r="DK107" i="5"/>
  <c r="DK102" i="5" s="1"/>
  <c r="P150" i="5"/>
  <c r="AT150" i="5"/>
  <c r="BX150" i="5"/>
  <c r="CP155" i="5"/>
  <c r="X48" i="5"/>
  <c r="AJ48" i="5"/>
  <c r="AV48" i="5"/>
  <c r="BH48" i="5"/>
  <c r="BT48" i="5"/>
  <c r="CF48" i="5"/>
  <c r="CR48" i="5"/>
  <c r="DD48" i="5"/>
  <c r="U49" i="5"/>
  <c r="AG49" i="5"/>
  <c r="AS49" i="5"/>
  <c r="BE49" i="5"/>
  <c r="BQ49" i="5"/>
  <c r="CC49" i="5"/>
  <c r="CO49" i="5"/>
  <c r="DA49" i="5"/>
  <c r="AQ54" i="5"/>
  <c r="AQ66" i="5" s="1"/>
  <c r="BO54" i="5"/>
  <c r="BO66" i="5" s="1"/>
  <c r="CM54" i="5"/>
  <c r="CM66" i="5" s="1"/>
  <c r="DK54" i="5"/>
  <c r="DK66" i="5" s="1"/>
  <c r="V57" i="5"/>
  <c r="AT57" i="5"/>
  <c r="BR57" i="5"/>
  <c r="CP57" i="5"/>
  <c r="DN57" i="5"/>
  <c r="AH59" i="5"/>
  <c r="BF59" i="5"/>
  <c r="CD59" i="5"/>
  <c r="DB59" i="5"/>
  <c r="S60" i="5"/>
  <c r="AN61" i="5"/>
  <c r="BL61" i="5"/>
  <c r="CJ61" i="5"/>
  <c r="DH61" i="5"/>
  <c r="S66" i="5"/>
  <c r="P66" i="5" s="1"/>
  <c r="AB83" i="5"/>
  <c r="AZ83" i="5"/>
  <c r="BX83" i="5"/>
  <c r="CV83" i="5"/>
  <c r="DT83" i="5"/>
  <c r="V107" i="5"/>
  <c r="AT107" i="5"/>
  <c r="BR107" i="5"/>
  <c r="BR102" i="5" s="1"/>
  <c r="CP107" i="5"/>
  <c r="CP102" i="5" s="1"/>
  <c r="DN107" i="5"/>
  <c r="DN102" i="5" s="1"/>
  <c r="DK150" i="5"/>
  <c r="CM150" i="5"/>
  <c r="BO150" i="5"/>
  <c r="AQ150" i="5"/>
  <c r="DE150" i="5"/>
  <c r="CG150" i="5"/>
  <c r="BI150" i="5"/>
  <c r="AK150" i="5"/>
  <c r="DN150" i="5"/>
  <c r="AW150" i="5"/>
  <c r="CA150" i="5"/>
  <c r="DH150" i="5"/>
  <c r="DV260" i="5"/>
  <c r="Y48" i="5"/>
  <c r="AK48" i="5"/>
  <c r="AW48" i="5"/>
  <c r="BI48" i="5"/>
  <c r="BU48" i="5"/>
  <c r="CG48" i="5"/>
  <c r="CS48" i="5"/>
  <c r="DE48" i="5"/>
  <c r="V49" i="5"/>
  <c r="AH49" i="5"/>
  <c r="AT49" i="5"/>
  <c r="BF49" i="5"/>
  <c r="BR49" i="5"/>
  <c r="CD49" i="5"/>
  <c r="CP49" i="5"/>
  <c r="DB49" i="5"/>
  <c r="DN49" i="5"/>
  <c r="V54" i="5"/>
  <c r="V66" i="5" s="1"/>
  <c r="AT54" i="5"/>
  <c r="AT66" i="5" s="1"/>
  <c r="BR54" i="5"/>
  <c r="BR66" i="5" s="1"/>
  <c r="CP54" i="5"/>
  <c r="CP66" i="5" s="1"/>
  <c r="DN54" i="5"/>
  <c r="DN66" i="5" s="1"/>
  <c r="Y57" i="5"/>
  <c r="AW57" i="5"/>
  <c r="BU57" i="5"/>
  <c r="CS57" i="5"/>
  <c r="DQ57" i="5"/>
  <c r="AK59" i="5"/>
  <c r="BI59" i="5"/>
  <c r="CG59" i="5"/>
  <c r="DE59" i="5"/>
  <c r="AQ61" i="5"/>
  <c r="BO61" i="5"/>
  <c r="CM61" i="5"/>
  <c r="DV60" i="5"/>
  <c r="AE83" i="5"/>
  <c r="BC83" i="5"/>
  <c r="CA83" i="5"/>
  <c r="AW107" i="5"/>
  <c r="BU107" i="5"/>
  <c r="CS107" i="5"/>
  <c r="DQ107" i="5"/>
  <c r="DQ102" i="5" s="1"/>
  <c r="DE155" i="5"/>
  <c r="CG155" i="5"/>
  <c r="BI155" i="5"/>
  <c r="AK155" i="5"/>
  <c r="CY155" i="5"/>
  <c r="CA155" i="5"/>
  <c r="BC155" i="5"/>
  <c r="AE155" i="5"/>
  <c r="DQ155" i="5"/>
  <c r="CS155" i="5"/>
  <c r="BU155" i="5"/>
  <c r="AW155" i="5"/>
  <c r="DH155" i="5"/>
  <c r="CJ155" i="5"/>
  <c r="BL155" i="5"/>
  <c r="AN155" i="5"/>
  <c r="BF155" i="5"/>
  <c r="DB155" i="5"/>
  <c r="AQ160" i="5"/>
  <c r="BO160" i="5"/>
  <c r="CM160" i="5"/>
  <c r="DK160" i="5"/>
  <c r="S183" i="5"/>
  <c r="AE183" i="5"/>
  <c r="AQ183" i="5"/>
  <c r="BC183" i="5"/>
  <c r="BO183" i="5"/>
  <c r="CA183" i="5"/>
  <c r="CM183" i="5"/>
  <c r="CY183" i="5"/>
  <c r="DK183" i="5"/>
  <c r="Y160" i="5"/>
  <c r="AW160" i="5"/>
  <c r="BU160" i="5"/>
  <c r="CS160" i="5"/>
  <c r="DQ160" i="5"/>
  <c r="AB160" i="5"/>
  <c r="AZ160" i="5"/>
  <c r="BX160" i="5"/>
  <c r="CV160" i="5"/>
  <c r="DT160" i="5"/>
  <c r="AK160" i="5"/>
  <c r="BI160" i="5"/>
  <c r="CG160" i="5"/>
  <c r="DV166" i="5"/>
  <c r="S290" i="5"/>
  <c r="DV276" i="5"/>
  <c r="DV270" i="5"/>
  <c r="DS251" i="5"/>
  <c r="DP251" i="5"/>
  <c r="DM251" i="5"/>
  <c r="DJ251" i="5"/>
  <c r="DG251" i="5"/>
  <c r="DD251" i="5"/>
  <c r="DA251" i="5"/>
  <c r="CX251" i="5"/>
  <c r="CU251" i="5"/>
  <c r="CR251" i="5"/>
  <c r="CO251" i="5"/>
  <c r="CL251" i="5"/>
  <c r="CI251" i="5"/>
  <c r="CF251" i="5"/>
  <c r="CC251" i="5"/>
  <c r="BZ251" i="5"/>
  <c r="BW251" i="5"/>
  <c r="BT251" i="5"/>
  <c r="BQ251" i="5"/>
  <c r="BN251" i="5"/>
  <c r="BK251" i="5"/>
  <c r="BH251" i="5"/>
  <c r="BE251" i="5"/>
  <c r="BB251" i="5"/>
  <c r="AY251" i="5"/>
  <c r="AV251" i="5"/>
  <c r="AS251" i="5"/>
  <c r="AP251" i="5"/>
  <c r="AM251" i="5"/>
  <c r="AJ251" i="5"/>
  <c r="AG251" i="5"/>
  <c r="AD251" i="5"/>
  <c r="AA251" i="5"/>
  <c r="X251" i="5"/>
  <c r="U251" i="5"/>
  <c r="R251" i="5"/>
  <c r="DV205" i="5"/>
  <c r="BH161" i="5"/>
  <c r="CR161" i="5"/>
  <c r="DG161" i="5"/>
  <c r="DA161" i="5"/>
  <c r="AD161" i="5"/>
  <c r="DT161" i="5"/>
  <c r="DJ161" i="5"/>
  <c r="DD161" i="5"/>
  <c r="DB161" i="5"/>
  <c r="CI161" i="5"/>
  <c r="AK161" i="5"/>
  <c r="DH161" i="5"/>
  <c r="CX161" i="5"/>
  <c r="CM161" i="5"/>
  <c r="CJ161" i="5"/>
  <c r="X161" i="5"/>
  <c r="DP161" i="5"/>
  <c r="BT161" i="5"/>
  <c r="BO161" i="5"/>
  <c r="AP161" i="5"/>
  <c r="AJ161" i="5"/>
  <c r="DS160" i="5"/>
  <c r="DP160" i="5"/>
  <c r="DM160" i="5"/>
  <c r="DJ160" i="5"/>
  <c r="DG160" i="5"/>
  <c r="DD160" i="5"/>
  <c r="DA160" i="5"/>
  <c r="CX160" i="5"/>
  <c r="CU160" i="5"/>
  <c r="CR160" i="5"/>
  <c r="CO160" i="5"/>
  <c r="CL160" i="5"/>
  <c r="CI160" i="5"/>
  <c r="CF160" i="5"/>
  <c r="CC160" i="5"/>
  <c r="BZ160" i="5"/>
  <c r="BW160" i="5"/>
  <c r="BT160" i="5"/>
  <c r="BQ160" i="5"/>
  <c r="BN160" i="5"/>
  <c r="BK160" i="5"/>
  <c r="BH160" i="5"/>
  <c r="BE160" i="5"/>
  <c r="BB160" i="5"/>
  <c r="AY160" i="5"/>
  <c r="AV160" i="5"/>
  <c r="AS160" i="5"/>
  <c r="AP160" i="5"/>
  <c r="AM160" i="5"/>
  <c r="AJ160" i="5"/>
  <c r="AG160" i="5"/>
  <c r="AD160" i="5"/>
  <c r="AA160" i="5"/>
  <c r="X160" i="5"/>
  <c r="U160" i="5"/>
  <c r="R160" i="5"/>
  <c r="DS155" i="5"/>
  <c r="DP155" i="5"/>
  <c r="DM155" i="5"/>
  <c r="DJ155" i="5"/>
  <c r="DG155" i="5"/>
  <c r="DD155" i="5"/>
  <c r="DA155" i="5"/>
  <c r="CX155" i="5"/>
  <c r="CU155" i="5"/>
  <c r="CR155" i="5"/>
  <c r="CO155" i="5"/>
  <c r="CL155" i="5"/>
  <c r="CI155" i="5"/>
  <c r="CF155" i="5"/>
  <c r="CC155" i="5"/>
  <c r="BZ155" i="5"/>
  <c r="BW155" i="5"/>
  <c r="BT155" i="5"/>
  <c r="BQ155" i="5"/>
  <c r="BN155" i="5"/>
  <c r="BK155" i="5"/>
  <c r="BH155" i="5"/>
  <c r="BE155" i="5"/>
  <c r="BB155" i="5"/>
  <c r="AY155" i="5"/>
  <c r="AV155" i="5"/>
  <c r="AS155" i="5"/>
  <c r="AP155" i="5"/>
  <c r="AM155" i="5"/>
  <c r="AJ155" i="5"/>
  <c r="AG155" i="5"/>
  <c r="AD155" i="5"/>
  <c r="AA155" i="5"/>
  <c r="X155" i="5"/>
  <c r="U155" i="5"/>
  <c r="R155" i="5"/>
  <c r="DS152" i="5"/>
  <c r="DP152" i="5"/>
  <c r="DM152" i="5"/>
  <c r="DJ152" i="5"/>
  <c r="DG152" i="5"/>
  <c r="DD152" i="5"/>
  <c r="DA152" i="5"/>
  <c r="CX152" i="5"/>
  <c r="CU152" i="5"/>
  <c r="CR152" i="5"/>
  <c r="CO152" i="5"/>
  <c r="CL152" i="5"/>
  <c r="CI152" i="5"/>
  <c r="CF152" i="5"/>
  <c r="CC152" i="5"/>
  <c r="BZ152" i="5"/>
  <c r="BW152" i="5"/>
  <c r="BT152" i="5"/>
  <c r="BQ152" i="5"/>
  <c r="BN152" i="5"/>
  <c r="BK152" i="5"/>
  <c r="BH152" i="5"/>
  <c r="BE152" i="5"/>
  <c r="BB152" i="5"/>
  <c r="AY152" i="5"/>
  <c r="AV152" i="5"/>
  <c r="AS152" i="5"/>
  <c r="AP152" i="5"/>
  <c r="AM152" i="5"/>
  <c r="AJ152" i="5"/>
  <c r="AG152" i="5"/>
  <c r="AD152" i="5"/>
  <c r="AA152" i="5"/>
  <c r="X152" i="5"/>
  <c r="U152" i="5"/>
  <c r="R152" i="5"/>
  <c r="DS151" i="5"/>
  <c r="DP151" i="5"/>
  <c r="DM151" i="5"/>
  <c r="DJ151" i="5"/>
  <c r="DG151" i="5"/>
  <c r="DD151" i="5"/>
  <c r="DA151" i="5"/>
  <c r="CX151" i="5"/>
  <c r="CU151" i="5"/>
  <c r="CR151" i="5"/>
  <c r="CO151" i="5"/>
  <c r="CL151" i="5"/>
  <c r="CI151" i="5"/>
  <c r="CF151" i="5"/>
  <c r="CC151" i="5"/>
  <c r="BZ151" i="5"/>
  <c r="BW151" i="5"/>
  <c r="BT151" i="5"/>
  <c r="BQ151" i="5"/>
  <c r="BN151" i="5"/>
  <c r="BK151" i="5"/>
  <c r="BH151" i="5"/>
  <c r="BE151" i="5"/>
  <c r="BB151" i="5"/>
  <c r="AY151" i="5"/>
  <c r="AV151" i="5"/>
  <c r="AS151" i="5"/>
  <c r="AP151" i="5"/>
  <c r="AM151" i="5"/>
  <c r="AJ151" i="5"/>
  <c r="AG151" i="5"/>
  <c r="AD151" i="5"/>
  <c r="AA151" i="5"/>
  <c r="X151" i="5"/>
  <c r="U151" i="5"/>
  <c r="R151" i="5"/>
  <c r="DS150" i="5"/>
  <c r="DP150" i="5"/>
  <c r="DM150" i="5"/>
  <c r="DJ150" i="5"/>
  <c r="DG150" i="5"/>
  <c r="DD150" i="5"/>
  <c r="DA150" i="5"/>
  <c r="CX150" i="5"/>
  <c r="CU150" i="5"/>
  <c r="CR150" i="5"/>
  <c r="CO150" i="5"/>
  <c r="CL150" i="5"/>
  <c r="CI150" i="5"/>
  <c r="CF150" i="5"/>
  <c r="CC150" i="5"/>
  <c r="BZ150" i="5"/>
  <c r="BW150" i="5"/>
  <c r="BT150" i="5"/>
  <c r="BQ150" i="5"/>
  <c r="BN150" i="5"/>
  <c r="BK150" i="5"/>
  <c r="BH150" i="5"/>
  <c r="BE150" i="5"/>
  <c r="BB150" i="5"/>
  <c r="AY150" i="5"/>
  <c r="AV150" i="5"/>
  <c r="AS150" i="5"/>
  <c r="AP150" i="5"/>
  <c r="AM150" i="5"/>
  <c r="AJ150" i="5"/>
  <c r="AG150" i="5"/>
  <c r="AD150" i="5"/>
  <c r="AA150" i="5"/>
  <c r="X150" i="5"/>
  <c r="U150" i="5"/>
  <c r="R150" i="5"/>
  <c r="DS149" i="5"/>
  <c r="DP149" i="5"/>
  <c r="DM149" i="5"/>
  <c r="DJ149" i="5"/>
  <c r="DG149" i="5"/>
  <c r="DD149" i="5"/>
  <c r="DA149" i="5"/>
  <c r="CX149" i="5"/>
  <c r="CU149" i="5"/>
  <c r="CR149" i="5"/>
  <c r="CO149" i="5"/>
  <c r="CL149" i="5"/>
  <c r="CI149" i="5"/>
  <c r="CF149" i="5"/>
  <c r="CC149" i="5"/>
  <c r="BZ149" i="5"/>
  <c r="BW149" i="5"/>
  <c r="BT149" i="5"/>
  <c r="BQ149" i="5"/>
  <c r="BN149" i="5"/>
  <c r="BK149" i="5"/>
  <c r="BH149" i="5"/>
  <c r="BE149" i="5"/>
  <c r="BB149" i="5"/>
  <c r="AY149" i="5"/>
  <c r="AV149" i="5"/>
  <c r="AS149" i="5"/>
  <c r="AP149" i="5"/>
  <c r="AM149" i="5"/>
  <c r="AJ149" i="5"/>
  <c r="AG149" i="5"/>
  <c r="AD149" i="5"/>
  <c r="AA149" i="5"/>
  <c r="X149" i="5"/>
  <c r="U149" i="5"/>
  <c r="R149" i="5"/>
  <c r="DS146" i="5"/>
  <c r="DP146" i="5"/>
  <c r="DM146" i="5"/>
  <c r="DJ146" i="5"/>
  <c r="DG146" i="5"/>
  <c r="DD146" i="5"/>
  <c r="DA146" i="5"/>
  <c r="CX146" i="5"/>
  <c r="CU146" i="5"/>
  <c r="CR146" i="5"/>
  <c r="CO146" i="5"/>
  <c r="CL146" i="5"/>
  <c r="CI146" i="5"/>
  <c r="CF146" i="5"/>
  <c r="CC146" i="5"/>
  <c r="BZ146" i="5"/>
  <c r="BW146" i="5"/>
  <c r="BT146" i="5"/>
  <c r="BQ146" i="5"/>
  <c r="BN146" i="5"/>
  <c r="BK146" i="5"/>
  <c r="BH146" i="5"/>
  <c r="BE146" i="5"/>
  <c r="BB146" i="5"/>
  <c r="AY146" i="5"/>
  <c r="AV146" i="5"/>
  <c r="AS146" i="5"/>
  <c r="AP146" i="5"/>
  <c r="AM146" i="5"/>
  <c r="AJ146" i="5"/>
  <c r="AG146" i="5"/>
  <c r="AD146" i="5"/>
  <c r="AA146" i="5"/>
  <c r="X146" i="5"/>
  <c r="U146" i="5"/>
  <c r="R146" i="5"/>
  <c r="O141" i="5"/>
  <c r="O146" i="5" s="1"/>
  <c r="DS127" i="5"/>
  <c r="DP127" i="5"/>
  <c r="DM127" i="5"/>
  <c r="DJ127" i="5"/>
  <c r="DG127" i="5"/>
  <c r="DD127" i="5"/>
  <c r="DA127" i="5"/>
  <c r="CX127" i="5"/>
  <c r="CU127" i="5"/>
  <c r="CR127" i="5"/>
  <c r="CO127" i="5"/>
  <c r="CL127" i="5"/>
  <c r="CI127" i="5"/>
  <c r="CF127" i="5"/>
  <c r="CC127" i="5"/>
  <c r="BZ127" i="5"/>
  <c r="BW127" i="5"/>
  <c r="BT127" i="5"/>
  <c r="BQ127" i="5"/>
  <c r="BN127" i="5"/>
  <c r="BK127" i="5"/>
  <c r="BH127" i="5"/>
  <c r="BE127" i="5"/>
  <c r="BB127" i="5"/>
  <c r="AY127" i="5"/>
  <c r="AV127" i="5"/>
  <c r="AS127" i="5"/>
  <c r="AP127" i="5"/>
  <c r="AM127" i="5"/>
  <c r="AJ127" i="5"/>
  <c r="AG127" i="5"/>
  <c r="AD127" i="5"/>
  <c r="AA127" i="5"/>
  <c r="X127" i="5"/>
  <c r="U127" i="5"/>
  <c r="R127" i="5"/>
  <c r="DS120" i="5"/>
  <c r="DP120" i="5"/>
  <c r="DM120" i="5"/>
  <c r="DJ120" i="5"/>
  <c r="DG120" i="5"/>
  <c r="DD120" i="5"/>
  <c r="DA120" i="5"/>
  <c r="CX120" i="5"/>
  <c r="CU120" i="5"/>
  <c r="CR120" i="5"/>
  <c r="CO120" i="5"/>
  <c r="CL120" i="5"/>
  <c r="CI120" i="5"/>
  <c r="CF120" i="5"/>
  <c r="CC120" i="5"/>
  <c r="BZ120" i="5"/>
  <c r="BW120" i="5"/>
  <c r="BT120" i="5"/>
  <c r="BQ120" i="5"/>
  <c r="BN120" i="5"/>
  <c r="BK120" i="5"/>
  <c r="BH120" i="5"/>
  <c r="BE120" i="5"/>
  <c r="BB120" i="5"/>
  <c r="AY120" i="5"/>
  <c r="AV120" i="5"/>
  <c r="AS120" i="5"/>
  <c r="AP120" i="5"/>
  <c r="AM120" i="5"/>
  <c r="AJ120" i="5"/>
  <c r="AG120" i="5"/>
  <c r="AD120" i="5"/>
  <c r="AA120" i="5"/>
  <c r="X120" i="5"/>
  <c r="U120" i="5"/>
  <c r="R120" i="5"/>
  <c r="BO117" i="5"/>
  <c r="DV112" i="5"/>
  <c r="DS107" i="5"/>
  <c r="DS102" i="5" s="1"/>
  <c r="DP107" i="5"/>
  <c r="DM107" i="5"/>
  <c r="DJ107" i="5"/>
  <c r="DJ102" i="5" s="1"/>
  <c r="DG107" i="5"/>
  <c r="DG102" i="5" s="1"/>
  <c r="DD107" i="5"/>
  <c r="DD102" i="5" s="1"/>
  <c r="DA107" i="5"/>
  <c r="CX107" i="5"/>
  <c r="CU107" i="5"/>
  <c r="CU102" i="5" s="1"/>
  <c r="CR107" i="5"/>
  <c r="CR102" i="5" s="1"/>
  <c r="CO107" i="5"/>
  <c r="CL107" i="5"/>
  <c r="CL102" i="5" s="1"/>
  <c r="CI107" i="5"/>
  <c r="CI102" i="5" s="1"/>
  <c r="CF107" i="5"/>
  <c r="CC107" i="5"/>
  <c r="CC102" i="5" s="1"/>
  <c r="BZ107" i="5"/>
  <c r="BZ102" i="5" s="1"/>
  <c r="BW107" i="5"/>
  <c r="BW102" i="5" s="1"/>
  <c r="BT107" i="5"/>
  <c r="BT102" i="5" s="1"/>
  <c r="BQ107" i="5"/>
  <c r="BN107" i="5"/>
  <c r="BN102" i="5" s="1"/>
  <c r="BK107" i="5"/>
  <c r="BH107" i="5"/>
  <c r="BE107" i="5"/>
  <c r="BE102" i="5" s="1"/>
  <c r="BB107" i="5"/>
  <c r="BB102" i="5" s="1"/>
  <c r="AY107" i="5"/>
  <c r="AY102" i="5" s="1"/>
  <c r="AV107" i="5"/>
  <c r="AS107" i="5"/>
  <c r="AS102" i="5" s="1"/>
  <c r="AP107" i="5"/>
  <c r="AP102" i="5" s="1"/>
  <c r="AM107" i="5"/>
  <c r="AM102" i="5" s="1"/>
  <c r="AJ107" i="5"/>
  <c r="AJ102" i="5" s="1"/>
  <c r="AG107" i="5"/>
  <c r="AD107" i="5"/>
  <c r="AA107" i="5"/>
  <c r="AA102" i="5" s="1"/>
  <c r="X107" i="5"/>
  <c r="U107" i="5"/>
  <c r="P81" i="5"/>
  <c r="R107" i="5"/>
  <c r="R102" i="5" s="1"/>
  <c r="DS88" i="5"/>
  <c r="DS249" i="5" s="1"/>
  <c r="DS250" i="5" s="1"/>
  <c r="DS287" i="5" s="1"/>
  <c r="DP88" i="5"/>
  <c r="DP249" i="5" s="1"/>
  <c r="DP250" i="5" s="1"/>
  <c r="DP287" i="5" s="1"/>
  <c r="DM88" i="5"/>
  <c r="DM249" i="5" s="1"/>
  <c r="DM250" i="5" s="1"/>
  <c r="DM287" i="5" s="1"/>
  <c r="DJ88" i="5"/>
  <c r="DJ249" i="5" s="1"/>
  <c r="DJ250" i="5" s="1"/>
  <c r="DJ287" i="5" s="1"/>
  <c r="DG88" i="5"/>
  <c r="DG249" i="5" s="1"/>
  <c r="DG250" i="5" s="1"/>
  <c r="DG287" i="5" s="1"/>
  <c r="DD88" i="5"/>
  <c r="DD249" i="5" s="1"/>
  <c r="DD250" i="5" s="1"/>
  <c r="DD287" i="5" s="1"/>
  <c r="DA88" i="5"/>
  <c r="DA249" i="5" s="1"/>
  <c r="DA250" i="5" s="1"/>
  <c r="DA287" i="5" s="1"/>
  <c r="CX88" i="5"/>
  <c r="CX249" i="5" s="1"/>
  <c r="CX250" i="5" s="1"/>
  <c r="CX287" i="5" s="1"/>
  <c r="CU88" i="5"/>
  <c r="CU249" i="5" s="1"/>
  <c r="CU250" i="5" s="1"/>
  <c r="CU287" i="5" s="1"/>
  <c r="CR88" i="5"/>
  <c r="CR249" i="5" s="1"/>
  <c r="CR250" i="5" s="1"/>
  <c r="CR287" i="5" s="1"/>
  <c r="CO88" i="5"/>
  <c r="CO249" i="5" s="1"/>
  <c r="CO250" i="5" s="1"/>
  <c r="CO287" i="5" s="1"/>
  <c r="CL88" i="5"/>
  <c r="CL249" i="5" s="1"/>
  <c r="CL250" i="5" s="1"/>
  <c r="CL287" i="5" s="1"/>
  <c r="CI88" i="5"/>
  <c r="CI249" i="5" s="1"/>
  <c r="CI250" i="5" s="1"/>
  <c r="CI287" i="5" s="1"/>
  <c r="CF88" i="5"/>
  <c r="CF249" i="5" s="1"/>
  <c r="CF250" i="5" s="1"/>
  <c r="CF287" i="5" s="1"/>
  <c r="CC88" i="5"/>
  <c r="CC249" i="5" s="1"/>
  <c r="CC250" i="5" s="1"/>
  <c r="CC287" i="5" s="1"/>
  <c r="BZ88" i="5"/>
  <c r="BZ249" i="5" s="1"/>
  <c r="BZ250" i="5" s="1"/>
  <c r="BZ287" i="5" s="1"/>
  <c r="BW88" i="5"/>
  <c r="BW249" i="5" s="1"/>
  <c r="BW250" i="5" s="1"/>
  <c r="BW287" i="5" s="1"/>
  <c r="BT88" i="5"/>
  <c r="BT249" i="5" s="1"/>
  <c r="BT250" i="5" s="1"/>
  <c r="BT287" i="5" s="1"/>
  <c r="BQ88" i="5"/>
  <c r="BQ249" i="5" s="1"/>
  <c r="BQ250" i="5" s="1"/>
  <c r="BQ287" i="5" s="1"/>
  <c r="BN88" i="5"/>
  <c r="BN249" i="5" s="1"/>
  <c r="BN250" i="5" s="1"/>
  <c r="BN287" i="5" s="1"/>
  <c r="BK88" i="5"/>
  <c r="BK249" i="5" s="1"/>
  <c r="BK250" i="5" s="1"/>
  <c r="BK287" i="5" s="1"/>
  <c r="BH88" i="5"/>
  <c r="BH249" i="5" s="1"/>
  <c r="BH250" i="5" s="1"/>
  <c r="BH287" i="5" s="1"/>
  <c r="BE88" i="5"/>
  <c r="BE249" i="5" s="1"/>
  <c r="BE250" i="5" s="1"/>
  <c r="BE287" i="5" s="1"/>
  <c r="BB88" i="5"/>
  <c r="BB249" i="5" s="1"/>
  <c r="BB250" i="5" s="1"/>
  <c r="BB287" i="5" s="1"/>
  <c r="AY88" i="5"/>
  <c r="AY249" i="5" s="1"/>
  <c r="AY250" i="5" s="1"/>
  <c r="AY287" i="5" s="1"/>
  <c r="AV88" i="5"/>
  <c r="AV249" i="5" s="1"/>
  <c r="AV250" i="5" s="1"/>
  <c r="AV287" i="5" s="1"/>
  <c r="AS88" i="5"/>
  <c r="AS249" i="5" s="1"/>
  <c r="AS250" i="5" s="1"/>
  <c r="AS287" i="5" s="1"/>
  <c r="AP88" i="5"/>
  <c r="AP249" i="5" s="1"/>
  <c r="AP250" i="5" s="1"/>
  <c r="AP287" i="5" s="1"/>
  <c r="AM88" i="5"/>
  <c r="AM249" i="5" s="1"/>
  <c r="AM250" i="5" s="1"/>
  <c r="AM287" i="5" s="1"/>
  <c r="AJ88" i="5"/>
  <c r="AJ249" i="5" s="1"/>
  <c r="AJ250" i="5" s="1"/>
  <c r="AJ287" i="5" s="1"/>
  <c r="AG88" i="5"/>
  <c r="AG249" i="5" s="1"/>
  <c r="AG250" i="5" s="1"/>
  <c r="AG287" i="5" s="1"/>
  <c r="AD88" i="5"/>
  <c r="AD249" i="5" s="1"/>
  <c r="AD250" i="5" s="1"/>
  <c r="AD287" i="5" s="1"/>
  <c r="AA88" i="5"/>
  <c r="AA249" i="5" s="1"/>
  <c r="AA250" i="5" s="1"/>
  <c r="AA287" i="5" s="1"/>
  <c r="X88" i="5"/>
  <c r="X249" i="5" s="1"/>
  <c r="X250" i="5" s="1"/>
  <c r="X287" i="5" s="1"/>
  <c r="U88" i="5"/>
  <c r="U249" i="5" s="1"/>
  <c r="U250" i="5" s="1"/>
  <c r="U287" i="5" s="1"/>
  <c r="R88" i="5"/>
  <c r="R249" i="5" s="1"/>
  <c r="R250" i="5" s="1"/>
  <c r="R287" i="5" s="1"/>
  <c r="DS85" i="5"/>
  <c r="DS86" i="5" s="1"/>
  <c r="DP85" i="5"/>
  <c r="DP86" i="5" s="1"/>
  <c r="DM85" i="5"/>
  <c r="DM86" i="5" s="1"/>
  <c r="DJ85" i="5"/>
  <c r="DJ86" i="5" s="1"/>
  <c r="DG85" i="5"/>
  <c r="DG86" i="5" s="1"/>
  <c r="DD85" i="5"/>
  <c r="DD86" i="5" s="1"/>
  <c r="DA85" i="5"/>
  <c r="DA86" i="5" s="1"/>
  <c r="CX85" i="5"/>
  <c r="CX86" i="5" s="1"/>
  <c r="CU85" i="5"/>
  <c r="CU86" i="5" s="1"/>
  <c r="CR85" i="5"/>
  <c r="CR86" i="5" s="1"/>
  <c r="CO85" i="5"/>
  <c r="CO86" i="5" s="1"/>
  <c r="CL85" i="5"/>
  <c r="CL86" i="5" s="1"/>
  <c r="CI85" i="5"/>
  <c r="CI86" i="5" s="1"/>
  <c r="CF85" i="5"/>
  <c r="CF86" i="5" s="1"/>
  <c r="CC85" i="5"/>
  <c r="CC86" i="5" s="1"/>
  <c r="BZ85" i="5"/>
  <c r="BZ86" i="5" s="1"/>
  <c r="BW85" i="5"/>
  <c r="BW86" i="5" s="1"/>
  <c r="BT85" i="5"/>
  <c r="BT86" i="5" s="1"/>
  <c r="BQ85" i="5"/>
  <c r="BQ86" i="5" s="1"/>
  <c r="BN85" i="5"/>
  <c r="BN86" i="5" s="1"/>
  <c r="BK85" i="5"/>
  <c r="BK86" i="5" s="1"/>
  <c r="BH85" i="5"/>
  <c r="BH86" i="5" s="1"/>
  <c r="BE85" i="5"/>
  <c r="BE86" i="5" s="1"/>
  <c r="BB85" i="5"/>
  <c r="BB86" i="5" s="1"/>
  <c r="AY85" i="5"/>
  <c r="AY86" i="5" s="1"/>
  <c r="AV85" i="5"/>
  <c r="AV86" i="5" s="1"/>
  <c r="AS85" i="5"/>
  <c r="AS86" i="5" s="1"/>
  <c r="AP85" i="5"/>
  <c r="AP86" i="5" s="1"/>
  <c r="AM85" i="5"/>
  <c r="AM86" i="5" s="1"/>
  <c r="AJ85" i="5"/>
  <c r="AJ86" i="5" s="1"/>
  <c r="AG85" i="5"/>
  <c r="AG86" i="5" s="1"/>
  <c r="AD85" i="5"/>
  <c r="AD86" i="5" s="1"/>
  <c r="AA85" i="5"/>
  <c r="AA86" i="5" s="1"/>
  <c r="X85" i="5"/>
  <c r="X86" i="5" s="1"/>
  <c r="U85" i="5"/>
  <c r="U86" i="5" s="1"/>
  <c r="R85" i="5"/>
  <c r="R86" i="5" s="1"/>
  <c r="DS83" i="5"/>
  <c r="DP83" i="5"/>
  <c r="DM83" i="5"/>
  <c r="DJ83" i="5"/>
  <c r="DG83" i="5"/>
  <c r="DD83" i="5"/>
  <c r="DA83" i="5"/>
  <c r="CX83" i="5"/>
  <c r="CU83" i="5"/>
  <c r="CR83" i="5"/>
  <c r="CO83" i="5"/>
  <c r="CL83" i="5"/>
  <c r="CI83" i="5"/>
  <c r="CF83" i="5"/>
  <c r="CC83" i="5"/>
  <c r="BZ83" i="5"/>
  <c r="BW83" i="5"/>
  <c r="BT83" i="5"/>
  <c r="BQ83" i="5"/>
  <c r="BN83" i="5"/>
  <c r="BK83" i="5"/>
  <c r="BH83" i="5"/>
  <c r="BE83" i="5"/>
  <c r="BB83" i="5"/>
  <c r="AY83" i="5"/>
  <c r="AV83" i="5"/>
  <c r="AS83" i="5"/>
  <c r="AP83" i="5"/>
  <c r="AM83" i="5"/>
  <c r="AJ83" i="5"/>
  <c r="AG83" i="5"/>
  <c r="AD83" i="5"/>
  <c r="AA83" i="5"/>
  <c r="X83" i="5"/>
  <c r="U83" i="5"/>
  <c r="R83" i="5"/>
  <c r="DS61" i="5"/>
  <c r="DP61" i="5"/>
  <c r="DM61" i="5"/>
  <c r="DJ61" i="5"/>
  <c r="DG61" i="5"/>
  <c r="DD61" i="5"/>
  <c r="DA61" i="5"/>
  <c r="CX61" i="5"/>
  <c r="CU61" i="5"/>
  <c r="CR61" i="5"/>
  <c r="CO61" i="5"/>
  <c r="CL61" i="5"/>
  <c r="CI61" i="5"/>
  <c r="CF61" i="5"/>
  <c r="CC61" i="5"/>
  <c r="BZ61" i="5"/>
  <c r="BW61" i="5"/>
  <c r="BT61" i="5"/>
  <c r="BQ61" i="5"/>
  <c r="BN61" i="5"/>
  <c r="BK61" i="5"/>
  <c r="BH61" i="5"/>
  <c r="BE61" i="5"/>
  <c r="BB61" i="5"/>
  <c r="AY61" i="5"/>
  <c r="AV61" i="5"/>
  <c r="AS61" i="5"/>
  <c r="AP61" i="5"/>
  <c r="AM61" i="5"/>
  <c r="AJ61" i="5"/>
  <c r="AG61" i="5"/>
  <c r="AD61" i="5"/>
  <c r="AA61" i="5"/>
  <c r="X61" i="5"/>
  <c r="U61" i="5"/>
  <c r="R61" i="5"/>
  <c r="DS59" i="5"/>
  <c r="DP59" i="5"/>
  <c r="DM59" i="5"/>
  <c r="DJ59" i="5"/>
  <c r="DG59" i="5"/>
  <c r="DD59" i="5"/>
  <c r="DA59" i="5"/>
  <c r="CX59" i="5"/>
  <c r="CU59" i="5"/>
  <c r="CR59" i="5"/>
  <c r="CO59" i="5"/>
  <c r="CL59" i="5"/>
  <c r="CI59" i="5"/>
  <c r="CF59" i="5"/>
  <c r="CC59" i="5"/>
  <c r="BZ59" i="5"/>
  <c r="BW59" i="5"/>
  <c r="BT59" i="5"/>
  <c r="BQ59" i="5"/>
  <c r="BN59" i="5"/>
  <c r="BK59" i="5"/>
  <c r="BH59" i="5"/>
  <c r="BE59" i="5"/>
  <c r="BB59" i="5"/>
  <c r="AY59" i="5"/>
  <c r="AV59" i="5"/>
  <c r="AS59" i="5"/>
  <c r="AP59" i="5"/>
  <c r="AM59" i="5"/>
  <c r="AJ59" i="5"/>
  <c r="AG59" i="5"/>
  <c r="AD59" i="5"/>
  <c r="AA59" i="5"/>
  <c r="X59" i="5"/>
  <c r="U59" i="5"/>
  <c r="R59" i="5"/>
  <c r="R57" i="5"/>
  <c r="DS57" i="5" s="1"/>
  <c r="DS55" i="5"/>
  <c r="DP55" i="5"/>
  <c r="DM55" i="5"/>
  <c r="DJ55" i="5"/>
  <c r="DG55" i="5"/>
  <c r="DD55" i="5"/>
  <c r="DA55" i="5"/>
  <c r="CX55" i="5"/>
  <c r="CU55" i="5"/>
  <c r="CR55" i="5"/>
  <c r="CO55" i="5"/>
  <c r="CL55" i="5"/>
  <c r="CI55" i="5"/>
  <c r="CF55" i="5"/>
  <c r="CC55" i="5"/>
  <c r="BZ55" i="5"/>
  <c r="BW55" i="5"/>
  <c r="BT55" i="5"/>
  <c r="BQ55" i="5"/>
  <c r="BN55" i="5"/>
  <c r="BK55" i="5"/>
  <c r="BH55" i="5"/>
  <c r="BE55" i="5"/>
  <c r="BB55" i="5"/>
  <c r="AY55" i="5"/>
  <c r="AV55" i="5"/>
  <c r="AS55" i="5"/>
  <c r="AP55" i="5"/>
  <c r="AM55" i="5"/>
  <c r="AJ55" i="5"/>
  <c r="AG55" i="5"/>
  <c r="AD55" i="5"/>
  <c r="AA55" i="5"/>
  <c r="X55" i="5"/>
  <c r="U55" i="5"/>
  <c r="DS54" i="5"/>
  <c r="DS66" i="5" s="1"/>
  <c r="DP54" i="5"/>
  <c r="DP66" i="5" s="1"/>
  <c r="DM54" i="5"/>
  <c r="DM66" i="5" s="1"/>
  <c r="DJ54" i="5"/>
  <c r="DJ66" i="5" s="1"/>
  <c r="DG54" i="5"/>
  <c r="DG66" i="5" s="1"/>
  <c r="DD54" i="5"/>
  <c r="DD66" i="5" s="1"/>
  <c r="DA54" i="5"/>
  <c r="DA66" i="5" s="1"/>
  <c r="CX54" i="5"/>
  <c r="CX66" i="5" s="1"/>
  <c r="CU54" i="5"/>
  <c r="CU66" i="5" s="1"/>
  <c r="CR54" i="5"/>
  <c r="CR66" i="5" s="1"/>
  <c r="CO54" i="5"/>
  <c r="CO66" i="5" s="1"/>
  <c r="CL54" i="5"/>
  <c r="CL66" i="5" s="1"/>
  <c r="CI54" i="5"/>
  <c r="CI66" i="5" s="1"/>
  <c r="CF54" i="5"/>
  <c r="CF66" i="5" s="1"/>
  <c r="CC54" i="5"/>
  <c r="CC66" i="5" s="1"/>
  <c r="BZ54" i="5"/>
  <c r="BZ66" i="5" s="1"/>
  <c r="BW54" i="5"/>
  <c r="BW66" i="5" s="1"/>
  <c r="BT54" i="5"/>
  <c r="BT66" i="5" s="1"/>
  <c r="BQ54" i="5"/>
  <c r="BQ66" i="5" s="1"/>
  <c r="BN54" i="5"/>
  <c r="BN66" i="5" s="1"/>
  <c r="BK54" i="5"/>
  <c r="BK66" i="5" s="1"/>
  <c r="BH54" i="5"/>
  <c r="BH66" i="5" s="1"/>
  <c r="BE54" i="5"/>
  <c r="BE66" i="5" s="1"/>
  <c r="BB54" i="5"/>
  <c r="BB66" i="5" s="1"/>
  <c r="AY54" i="5"/>
  <c r="AY66" i="5" s="1"/>
  <c r="AV54" i="5"/>
  <c r="AV66" i="5" s="1"/>
  <c r="AS54" i="5"/>
  <c r="AS66" i="5" s="1"/>
  <c r="AP54" i="5"/>
  <c r="AP66" i="5" s="1"/>
  <c r="AM54" i="5"/>
  <c r="AM66" i="5" s="1"/>
  <c r="AJ54" i="5"/>
  <c r="AJ66" i="5" s="1"/>
  <c r="AG54" i="5"/>
  <c r="AG66" i="5" s="1"/>
  <c r="AD54" i="5"/>
  <c r="AD66" i="5" s="1"/>
  <c r="AA54" i="5"/>
  <c r="AA66" i="5" s="1"/>
  <c r="X54" i="5"/>
  <c r="X66" i="5" s="1"/>
  <c r="U54" i="5"/>
  <c r="U66" i="5" s="1"/>
  <c r="R54" i="5"/>
  <c r="R66" i="5" s="1"/>
  <c r="DV66" i="5" s="1"/>
  <c r="P44" i="5"/>
  <c r="P175" i="5" s="1"/>
  <c r="O44" i="5"/>
  <c r="O70" i="5" s="1"/>
  <c r="CX99" i="4"/>
  <c r="CX100" i="4"/>
  <c r="CV100" i="4"/>
  <c r="CV95" i="4"/>
  <c r="CV99" i="4"/>
  <c r="CV93" i="4"/>
  <c r="CT99" i="4"/>
  <c r="CT100" i="4"/>
  <c r="CT95" i="4"/>
  <c r="CT98" i="4"/>
  <c r="CT86" i="4"/>
  <c r="CR93" i="4"/>
  <c r="CR94" i="4"/>
  <c r="CP94" i="4"/>
  <c r="CN94" i="4"/>
  <c r="CN93" i="4"/>
  <c r="CL100" i="4"/>
  <c r="CL99" i="4"/>
  <c r="CL95" i="4"/>
  <c r="CL93" i="4"/>
  <c r="CL98" i="4"/>
  <c r="CJ94" i="4"/>
  <c r="CH93" i="4"/>
  <c r="CH94" i="4"/>
  <c r="CF100" i="4"/>
  <c r="CD99" i="4"/>
  <c r="CD100" i="4"/>
  <c r="CD95" i="4"/>
  <c r="CD98" i="4"/>
  <c r="CD93" i="4"/>
  <c r="CB94" i="4"/>
  <c r="CB93" i="4"/>
  <c r="BZ94" i="4"/>
  <c r="BX94" i="4"/>
  <c r="BX93" i="4"/>
  <c r="BX98" i="4"/>
  <c r="BX88" i="4"/>
  <c r="BV94" i="4"/>
  <c r="BV93" i="4"/>
  <c r="BT94" i="4"/>
  <c r="BR93" i="4"/>
  <c r="BR94" i="4"/>
  <c r="BP93" i="4"/>
  <c r="BP94" i="4"/>
  <c r="BN99" i="4"/>
  <c r="BN95" i="4"/>
  <c r="BN100" i="4"/>
  <c r="BN93" i="4"/>
  <c r="BL93" i="4"/>
  <c r="BL94" i="4"/>
  <c r="BJ95" i="4"/>
  <c r="BJ99" i="4"/>
  <c r="BJ100" i="4"/>
  <c r="BJ93" i="4"/>
  <c r="BJ98" i="4"/>
  <c r="BH87" i="4"/>
  <c r="BH88" i="4" s="1"/>
  <c r="BF94" i="4"/>
  <c r="BF98" i="4"/>
  <c r="BD100" i="4"/>
  <c r="BD99" i="4"/>
  <c r="BD95" i="4"/>
  <c r="BD93" i="4"/>
  <c r="BD98" i="4"/>
  <c r="BB94" i="4"/>
  <c r="BB93" i="4"/>
  <c r="AZ100" i="4"/>
  <c r="AZ95" i="4"/>
  <c r="AZ99" i="4"/>
  <c r="AX99" i="4"/>
  <c r="AX100" i="4"/>
  <c r="AX95" i="4"/>
  <c r="AV93" i="4"/>
  <c r="AV94" i="4"/>
  <c r="AT95" i="4"/>
  <c r="AT100" i="4"/>
  <c r="AT98" i="4"/>
  <c r="AR95" i="4"/>
  <c r="AR100" i="4"/>
  <c r="AR99" i="4"/>
  <c r="AR93" i="4"/>
  <c r="AP100" i="4"/>
  <c r="AP99" i="4"/>
  <c r="AP95" i="4"/>
  <c r="AP93" i="4"/>
  <c r="AP98" i="4"/>
  <c r="AN94" i="4"/>
  <c r="AL93" i="4"/>
  <c r="AL94" i="4"/>
  <c r="AJ94" i="4"/>
  <c r="AJ93" i="4"/>
  <c r="AH99" i="4"/>
  <c r="AH100" i="4"/>
  <c r="AH95" i="4"/>
  <c r="AH98" i="4"/>
  <c r="AH93" i="4"/>
  <c r="AF95" i="4"/>
  <c r="AF99" i="4"/>
  <c r="AF100" i="4"/>
  <c r="AF93" i="4"/>
  <c r="AF98" i="4"/>
  <c r="AD100" i="4"/>
  <c r="AD95" i="4"/>
  <c r="AB95" i="4"/>
  <c r="AB100" i="4"/>
  <c r="AB99" i="4"/>
  <c r="AB98" i="4"/>
  <c r="AB93" i="4"/>
  <c r="Z100" i="4"/>
  <c r="Z95" i="4"/>
  <c r="Z99" i="4"/>
  <c r="Z93" i="4"/>
  <c r="X98" i="4"/>
  <c r="X94" i="4"/>
  <c r="Z98" i="4"/>
  <c r="V93" i="4"/>
  <c r="V94" i="4"/>
  <c r="T94" i="4"/>
  <c r="T93" i="4"/>
  <c r="R99" i="4"/>
  <c r="R100" i="4"/>
  <c r="R95" i="4"/>
  <c r="P93" i="4"/>
  <c r="P94" i="4"/>
  <c r="N93" i="4"/>
  <c r="N94" i="4"/>
  <c r="L100" i="4"/>
  <c r="J94" i="4"/>
  <c r="H100" i="4"/>
  <c r="H99" i="4"/>
  <c r="H95" i="4"/>
  <c r="H98" i="4"/>
  <c r="H93" i="4"/>
  <c r="F99" i="4"/>
  <c r="F95" i="4"/>
  <c r="F93" i="4"/>
  <c r="D94" i="4"/>
  <c r="CQ65" i="4"/>
  <c r="CQ52" i="4"/>
  <c r="CQ58" i="4" s="1"/>
  <c r="CH56" i="4"/>
  <c r="CH57" i="4" s="1"/>
  <c r="BV65" i="4"/>
  <c r="BU58" i="4"/>
  <c r="BQ57" i="4"/>
  <c r="BR56" i="4"/>
  <c r="BR58" i="4"/>
  <c r="BR59" i="4" s="1"/>
  <c r="BQ60" i="4"/>
  <c r="BO65" i="4"/>
  <c r="BO52" i="4"/>
  <c r="BO58" i="4" s="1"/>
  <c r="BJ56" i="4"/>
  <c r="AT56" i="4"/>
  <c r="AN56" i="4"/>
  <c r="AN58" i="4" s="1"/>
  <c r="AN59" i="4" s="1"/>
  <c r="AI60" i="4"/>
  <c r="Y57" i="4"/>
  <c r="W64" i="4"/>
  <c r="V56" i="4"/>
  <c r="H57" i="4"/>
  <c r="CW60" i="4"/>
  <c r="CW52" i="4"/>
  <c r="CW58" i="4" s="1"/>
  <c r="CW65" i="4"/>
  <c r="CX52" i="4"/>
  <c r="CX60" i="4"/>
  <c r="CX65" i="4"/>
  <c r="CX56" i="4"/>
  <c r="CW64" i="4"/>
  <c r="CU65" i="4"/>
  <c r="CU60" i="4"/>
  <c r="CU52" i="4"/>
  <c r="CU58" i="4" s="1"/>
  <c r="CV52" i="4"/>
  <c r="CV58" i="4" s="1"/>
  <c r="CV59" i="4" s="1"/>
  <c r="CV62" i="4" s="1"/>
  <c r="CV65" i="4"/>
  <c r="CV60" i="4"/>
  <c r="CU64" i="4"/>
  <c r="CU57" i="4"/>
  <c r="CU61" i="4" s="1"/>
  <c r="CS52" i="4"/>
  <c r="CT52" i="4"/>
  <c r="CS60" i="4"/>
  <c r="CT60" i="4"/>
  <c r="CR60" i="4"/>
  <c r="CR65" i="4"/>
  <c r="CR52" i="4"/>
  <c r="CQ59" i="4"/>
  <c r="CQ62" i="4" s="1"/>
  <c r="CQ63" i="4"/>
  <c r="CQ64" i="4"/>
  <c r="CR56" i="4"/>
  <c r="CO60" i="4"/>
  <c r="CO65" i="4"/>
  <c r="CO52" i="4"/>
  <c r="CO58" i="4" s="1"/>
  <c r="CP60" i="4"/>
  <c r="CP65" i="4"/>
  <c r="CP52" i="4"/>
  <c r="CP56" i="4"/>
  <c r="CP57" i="4" s="1"/>
  <c r="CP61" i="4" s="1"/>
  <c r="CM65" i="4"/>
  <c r="CM52" i="4"/>
  <c r="CM58" i="4" s="1"/>
  <c r="CM60" i="4"/>
  <c r="CN52" i="4"/>
  <c r="CN60" i="4"/>
  <c r="CN65" i="4"/>
  <c r="CN56" i="4"/>
  <c r="CN57" i="4" s="1"/>
  <c r="CN61" i="4" s="1"/>
  <c r="CL52" i="4"/>
  <c r="CL60" i="4"/>
  <c r="CL65" i="4"/>
  <c r="CK52" i="4"/>
  <c r="CK58" i="4" s="1"/>
  <c r="CK60" i="4"/>
  <c r="CK65" i="4"/>
  <c r="CL56" i="4"/>
  <c r="CL57" i="4" s="1"/>
  <c r="CL61" i="4" s="1"/>
  <c r="CK64" i="4"/>
  <c r="CI60" i="4"/>
  <c r="CI65" i="4"/>
  <c r="CI52" i="4"/>
  <c r="CI58" i="4" s="1"/>
  <c r="CJ60" i="4"/>
  <c r="CJ65" i="4"/>
  <c r="CJ52" i="4"/>
  <c r="CJ56" i="4"/>
  <c r="CJ57" i="4" s="1"/>
  <c r="CJ61" i="4" s="1"/>
  <c r="CG52" i="4"/>
  <c r="CG60" i="4"/>
  <c r="CG65" i="4"/>
  <c r="CH65" i="4"/>
  <c r="CH60" i="4"/>
  <c r="CH61" i="4" s="1"/>
  <c r="CE52" i="4"/>
  <c r="CE58" i="4" s="1"/>
  <c r="CE60" i="4"/>
  <c r="CE65" i="4"/>
  <c r="CF56" i="4"/>
  <c r="CF57" i="4" s="1"/>
  <c r="CF65" i="4"/>
  <c r="CE57" i="4"/>
  <c r="CE61" i="4" s="1"/>
  <c r="CF60" i="4"/>
  <c r="CC60" i="4"/>
  <c r="CC52" i="4"/>
  <c r="CC58" i="4" s="1"/>
  <c r="CC65" i="4"/>
  <c r="CD65" i="4"/>
  <c r="CD60" i="4"/>
  <c r="CD52" i="4"/>
  <c r="CD58" i="4" s="1"/>
  <c r="CD59" i="4" s="1"/>
  <c r="CD62" i="4" s="1"/>
  <c r="CC64" i="4"/>
  <c r="CC57" i="4"/>
  <c r="CC61" i="4" s="1"/>
  <c r="CA60" i="4"/>
  <c r="CA65" i="4"/>
  <c r="CA52" i="4"/>
  <c r="CA58" i="4" s="1"/>
  <c r="CB52" i="4"/>
  <c r="CB65" i="4"/>
  <c r="CA64" i="4"/>
  <c r="CB56" i="4"/>
  <c r="CB57" i="4" s="1"/>
  <c r="CB61" i="4" s="1"/>
  <c r="BZ60" i="4"/>
  <c r="BZ65" i="4"/>
  <c r="BZ52" i="4"/>
  <c r="BY60" i="4"/>
  <c r="BY65" i="4"/>
  <c r="BY52" i="4"/>
  <c r="BY58" i="4" s="1"/>
  <c r="BZ56" i="4"/>
  <c r="BZ57" i="4" s="1"/>
  <c r="BY57" i="4"/>
  <c r="BY61" i="4" s="1"/>
  <c r="BW65" i="4"/>
  <c r="BW52" i="4"/>
  <c r="BW60" i="4"/>
  <c r="BX60" i="4"/>
  <c r="BX65" i="4"/>
  <c r="BX56" i="4"/>
  <c r="BX57" i="4" s="1"/>
  <c r="BX61" i="4" s="1"/>
  <c r="BU63" i="4"/>
  <c r="BU59" i="4"/>
  <c r="BU62" i="4" s="1"/>
  <c r="BV52" i="4"/>
  <c r="BV56" i="4"/>
  <c r="BU64" i="4"/>
  <c r="BU65" i="4"/>
  <c r="BU60" i="4"/>
  <c r="BU61" i="4" s="1"/>
  <c r="BT65" i="4"/>
  <c r="BT52" i="4"/>
  <c r="BT60" i="4"/>
  <c r="BS52" i="4"/>
  <c r="BS58" i="4" s="1"/>
  <c r="BT56" i="4"/>
  <c r="BT57" i="4" s="1"/>
  <c r="BT61" i="4" s="1"/>
  <c r="BS65" i="4"/>
  <c r="BO63" i="4"/>
  <c r="BO59" i="4"/>
  <c r="BO62" i="4" s="1"/>
  <c r="BR57" i="4"/>
  <c r="BR61" i="4" s="1"/>
  <c r="BQ63" i="4"/>
  <c r="BQ59" i="4"/>
  <c r="BQ62" i="4" s="1"/>
  <c r="BR60" i="4"/>
  <c r="BR62" i="4" s="1"/>
  <c r="BQ64" i="4"/>
  <c r="BP65" i="4"/>
  <c r="BQ65" i="4"/>
  <c r="BP52" i="4"/>
  <c r="BR65" i="4"/>
  <c r="BM52" i="4"/>
  <c r="BM58" i="4" s="1"/>
  <c r="BM65" i="4"/>
  <c r="BM60" i="4"/>
  <c r="BM57" i="4"/>
  <c r="BM61" i="4" s="1"/>
  <c r="BN52" i="4"/>
  <c r="BN56" i="4"/>
  <c r="BN60" i="4"/>
  <c r="BM64" i="4"/>
  <c r="BL60" i="4"/>
  <c r="BL65" i="4"/>
  <c r="BL52" i="4"/>
  <c r="BK52" i="4"/>
  <c r="BK58" i="4" s="1"/>
  <c r="BK65" i="4"/>
  <c r="BK57" i="4"/>
  <c r="BK61" i="4" s="1"/>
  <c r="BL56" i="4"/>
  <c r="BL57" i="4" s="1"/>
  <c r="BL61" i="4" s="1"/>
  <c r="BI60" i="4"/>
  <c r="BI65" i="4"/>
  <c r="BI52" i="4"/>
  <c r="BI58" i="4" s="1"/>
  <c r="BJ65" i="4"/>
  <c r="BJ52" i="4"/>
  <c r="BJ58" i="4" s="1"/>
  <c r="BJ59" i="4" s="1"/>
  <c r="BJ60" i="4"/>
  <c r="BI57" i="4"/>
  <c r="BI61" i="4" s="1"/>
  <c r="BG65" i="4"/>
  <c r="BG52" i="4"/>
  <c r="BG58" i="4" s="1"/>
  <c r="BG60" i="4"/>
  <c r="BH52" i="4"/>
  <c r="BH60" i="4"/>
  <c r="BH65" i="4"/>
  <c r="BG64" i="4"/>
  <c r="BH56" i="4"/>
  <c r="BF60" i="4"/>
  <c r="BF65" i="4"/>
  <c r="BF52" i="4"/>
  <c r="BF58" i="4" s="1"/>
  <c r="BF59" i="4" s="1"/>
  <c r="BE52" i="4"/>
  <c r="BE58" i="4" s="1"/>
  <c r="BE65" i="4"/>
  <c r="BE57" i="4"/>
  <c r="BE61" i="4" s="1"/>
  <c r="BE64" i="4"/>
  <c r="BD65" i="4"/>
  <c r="BD52" i="4"/>
  <c r="BD60" i="4"/>
  <c r="BD56" i="4"/>
  <c r="BC60" i="4"/>
  <c r="BC52" i="4"/>
  <c r="BC58" i="4" s="1"/>
  <c r="BA65" i="4"/>
  <c r="BA60" i="4"/>
  <c r="BA52" i="4"/>
  <c r="BA58" i="4" s="1"/>
  <c r="BB60" i="4"/>
  <c r="BB52" i="4"/>
  <c r="BB65" i="4"/>
  <c r="BB56" i="4"/>
  <c r="BB57" i="4" s="1"/>
  <c r="BB61" i="4" s="1"/>
  <c r="BA57" i="4"/>
  <c r="BA61" i="4" s="1"/>
  <c r="AY60" i="4"/>
  <c r="AY52" i="4"/>
  <c r="AY58" i="4" s="1"/>
  <c r="AY65" i="4"/>
  <c r="AZ52" i="4"/>
  <c r="AZ58" i="4" s="1"/>
  <c r="AZ59" i="4" s="1"/>
  <c r="AZ65" i="4"/>
  <c r="AZ60" i="4"/>
  <c r="AY64" i="4"/>
  <c r="AW65" i="4"/>
  <c r="AW52" i="4"/>
  <c r="AW58" i="4" s="1"/>
  <c r="AW60" i="4"/>
  <c r="AX65" i="4"/>
  <c r="AX60" i="4"/>
  <c r="AX52" i="4"/>
  <c r="AX56" i="4"/>
  <c r="AW64" i="4"/>
  <c r="AV60" i="4"/>
  <c r="AV52" i="4"/>
  <c r="AV65" i="4"/>
  <c r="AU65" i="4"/>
  <c r="AU52" i="4"/>
  <c r="AU58" i="4" s="1"/>
  <c r="AV56" i="4"/>
  <c r="AV57" i="4" s="1"/>
  <c r="AS52" i="4"/>
  <c r="AS65" i="4"/>
  <c r="AS60" i="4"/>
  <c r="AT52" i="4"/>
  <c r="AT58" i="4" s="1"/>
  <c r="AT59" i="4" s="1"/>
  <c r="AT65" i="4"/>
  <c r="AT60" i="4"/>
  <c r="AQ65" i="4"/>
  <c r="AQ60" i="4"/>
  <c r="AQ52" i="4"/>
  <c r="AQ58" i="4" s="1"/>
  <c r="AR52" i="4"/>
  <c r="AR60" i="4"/>
  <c r="AR65" i="4"/>
  <c r="AR56" i="4"/>
  <c r="AM58" i="4"/>
  <c r="AM57" i="4"/>
  <c r="AN57" i="4"/>
  <c r="AO52" i="4"/>
  <c r="AO58" i="4" s="1"/>
  <c r="AO65" i="4"/>
  <c r="AO60" i="4"/>
  <c r="AP65" i="4"/>
  <c r="AP60" i="4"/>
  <c r="AP52" i="4"/>
  <c r="AM60" i="4"/>
  <c r="AN60" i="4"/>
  <c r="AP56" i="4"/>
  <c r="AP57" i="4" s="1"/>
  <c r="AP61" i="4" s="1"/>
  <c r="AM65" i="4"/>
  <c r="AN65" i="4"/>
  <c r="AK60" i="4"/>
  <c r="AK65" i="4"/>
  <c r="AK52" i="4"/>
  <c r="AL60" i="4"/>
  <c r="AL65" i="4"/>
  <c r="AL52" i="4"/>
  <c r="AL56" i="4"/>
  <c r="AJ65" i="4"/>
  <c r="AJ52" i="4"/>
  <c r="AJ60" i="4"/>
  <c r="AJ56" i="4"/>
  <c r="AI52" i="4"/>
  <c r="AI58" i="4" s="1"/>
  <c r="AI64" i="4"/>
  <c r="AG65" i="4"/>
  <c r="AG52" i="4"/>
  <c r="AG58" i="4" s="1"/>
  <c r="AG60" i="4"/>
  <c r="AH65" i="4"/>
  <c r="AH52" i="4"/>
  <c r="AH58" i="4" s="1"/>
  <c r="AH59" i="4" s="1"/>
  <c r="AH60" i="4"/>
  <c r="AG64" i="4"/>
  <c r="AE60" i="4"/>
  <c r="AE65" i="4"/>
  <c r="AE52" i="4"/>
  <c r="AE58" i="4" s="1"/>
  <c r="AF60" i="4"/>
  <c r="AF52" i="4"/>
  <c r="AF58" i="4" s="1"/>
  <c r="AF59" i="4" s="1"/>
  <c r="AE64" i="4"/>
  <c r="AC65" i="4"/>
  <c r="AC60" i="4"/>
  <c r="AC52" i="4"/>
  <c r="AD52" i="4"/>
  <c r="AD56" i="4"/>
  <c r="AD60" i="4"/>
  <c r="AB60" i="4"/>
  <c r="AB52" i="4"/>
  <c r="AB58" i="4" s="1"/>
  <c r="AB59" i="4" s="1"/>
  <c r="AB62" i="4" s="1"/>
  <c r="AB65" i="4"/>
  <c r="AA65" i="4"/>
  <c r="AA60" i="4"/>
  <c r="AA52" i="4"/>
  <c r="AA58" i="4" s="1"/>
  <c r="AA64" i="4"/>
  <c r="Y63" i="4"/>
  <c r="Y59" i="4"/>
  <c r="Z52" i="4"/>
  <c r="Z58" i="4" s="1"/>
  <c r="Z59" i="4" s="1"/>
  <c r="Z62" i="4" s="1"/>
  <c r="Y60" i="4"/>
  <c r="Y61" i="4" s="1"/>
  <c r="Y65" i="4"/>
  <c r="Y64" i="4"/>
  <c r="Z65" i="4"/>
  <c r="W65" i="4"/>
  <c r="W60" i="4"/>
  <c r="W52" i="4"/>
  <c r="W58" i="4" s="1"/>
  <c r="X65" i="4"/>
  <c r="X60" i="4"/>
  <c r="X52" i="4"/>
  <c r="X58" i="4" s="1"/>
  <c r="X59" i="4" s="1"/>
  <c r="X62" i="4" s="1"/>
  <c r="W57" i="4"/>
  <c r="W61" i="4" s="1"/>
  <c r="U60" i="4"/>
  <c r="U52" i="4"/>
  <c r="U58" i="4" s="1"/>
  <c r="U65" i="4"/>
  <c r="V52" i="4"/>
  <c r="V58" i="4" s="1"/>
  <c r="V59" i="4" s="1"/>
  <c r="V62" i="4" s="1"/>
  <c r="V60" i="4"/>
  <c r="V65" i="4"/>
  <c r="S65" i="4"/>
  <c r="S60" i="4"/>
  <c r="S52" i="4"/>
  <c r="S58" i="4" s="1"/>
  <c r="T65" i="4"/>
  <c r="T60" i="4"/>
  <c r="T52" i="4"/>
  <c r="T56" i="4"/>
  <c r="T57" i="4" s="1"/>
  <c r="T61" i="4" s="1"/>
  <c r="R65" i="4"/>
  <c r="R60" i="4"/>
  <c r="R52" i="4"/>
  <c r="R58" i="4" s="1"/>
  <c r="R59" i="4" s="1"/>
  <c r="R62" i="4" s="1"/>
  <c r="Q49" i="4"/>
  <c r="Q51" i="4" s="1"/>
  <c r="O52" i="4"/>
  <c r="O58" i="4" s="1"/>
  <c r="O65" i="4"/>
  <c r="O60" i="4"/>
  <c r="P52" i="4"/>
  <c r="P65" i="4"/>
  <c r="P60" i="4"/>
  <c r="O57" i="4"/>
  <c r="O61" i="4" s="1"/>
  <c r="P56" i="4"/>
  <c r="P57" i="4" s="1"/>
  <c r="P61" i="4" s="1"/>
  <c r="M65" i="4"/>
  <c r="M60" i="4"/>
  <c r="M52" i="4"/>
  <c r="M58" i="4" s="1"/>
  <c r="N65" i="4"/>
  <c r="N60" i="4"/>
  <c r="N52" i="4"/>
  <c r="N56" i="4"/>
  <c r="N57" i="4" s="1"/>
  <c r="N61" i="4" s="1"/>
  <c r="M57" i="4"/>
  <c r="M61" i="4" s="1"/>
  <c r="L52" i="4"/>
  <c r="L58" i="4" s="1"/>
  <c r="L59" i="4" s="1"/>
  <c r="L65" i="4"/>
  <c r="L60" i="4"/>
  <c r="L57" i="4"/>
  <c r="K65" i="4"/>
  <c r="K60" i="4"/>
  <c r="K52" i="4"/>
  <c r="K58" i="4" s="1"/>
  <c r="K64" i="4"/>
  <c r="I52" i="4"/>
  <c r="I65" i="4"/>
  <c r="I60" i="4"/>
  <c r="J52" i="4"/>
  <c r="J65" i="4"/>
  <c r="J60" i="4"/>
  <c r="J56" i="4"/>
  <c r="J57" i="4" s="1"/>
  <c r="J61" i="4" s="1"/>
  <c r="G52" i="4"/>
  <c r="G58" i="4" s="1"/>
  <c r="G65" i="4"/>
  <c r="G60" i="4"/>
  <c r="H58" i="4"/>
  <c r="H59" i="4" s="1"/>
  <c r="H66" i="4"/>
  <c r="H67" i="4" s="1"/>
  <c r="G64" i="4"/>
  <c r="H60" i="4"/>
  <c r="H61" i="4" s="1"/>
  <c r="E52" i="4"/>
  <c r="E58" i="4" s="1"/>
  <c r="E65" i="4"/>
  <c r="E60" i="4"/>
  <c r="F56" i="4"/>
  <c r="F57" i="4" s="1"/>
  <c r="F61" i="4" s="1"/>
  <c r="F60" i="4"/>
  <c r="F65" i="4"/>
  <c r="D65" i="4"/>
  <c r="D60" i="4"/>
  <c r="D52" i="4"/>
  <c r="C65" i="4"/>
  <c r="C52" i="4"/>
  <c r="C58" i="4" s="1"/>
  <c r="C60" i="4"/>
  <c r="C64" i="4"/>
  <c r="D56" i="4"/>
  <c r="D57" i="4" s="1"/>
  <c r="D61" i="4" s="1"/>
  <c r="BU78" i="6"/>
  <c r="BU83" i="6"/>
  <c r="BU58" i="6"/>
  <c r="BU52" i="6"/>
  <c r="BU44" i="6"/>
  <c r="BU28" i="6"/>
  <c r="BU18" i="6"/>
  <c r="BU24" i="6"/>
  <c r="BU32" i="6"/>
  <c r="BU48" i="6"/>
  <c r="E82" i="6"/>
  <c r="E77" i="6"/>
  <c r="D77" i="6"/>
  <c r="E75" i="6"/>
  <c r="D73" i="6"/>
  <c r="E69" i="6"/>
  <c r="D69" i="6"/>
  <c r="E64" i="6"/>
  <c r="D64" i="6"/>
  <c r="E62" i="6"/>
  <c r="E50" i="6"/>
  <c r="D46" i="6"/>
  <c r="E42" i="6"/>
  <c r="D42" i="6"/>
  <c r="D40" i="6"/>
  <c r="D38" i="6"/>
  <c r="E36" i="6"/>
  <c r="D30" i="6"/>
  <c r="E26" i="6"/>
  <c r="D26" i="6"/>
  <c r="E23" i="6"/>
  <c r="D23" i="6"/>
  <c r="D20" i="6"/>
  <c r="E20" i="6"/>
  <c r="E17" i="6"/>
  <c r="E15" i="6"/>
  <c r="D15" i="6"/>
  <c r="E13" i="6"/>
  <c r="D13" i="6"/>
  <c r="D11" i="6"/>
  <c r="E11" i="6"/>
  <c r="O173" i="5" l="1"/>
  <c r="O147" i="5"/>
  <c r="P55" i="5"/>
  <c r="P110" i="5"/>
  <c r="P219" i="5"/>
  <c r="CV102" i="5"/>
  <c r="DM102" i="5"/>
  <c r="CF102" i="5"/>
  <c r="AT102" i="5"/>
  <c r="AB102" i="5"/>
  <c r="P246" i="5"/>
  <c r="CO102" i="5"/>
  <c r="X102" i="5"/>
  <c r="P247" i="5"/>
  <c r="P108" i="5"/>
  <c r="P102" i="5" s="1"/>
  <c r="P72" i="5"/>
  <c r="AD102" i="5"/>
  <c r="CX102" i="5"/>
  <c r="BU102" i="5"/>
  <c r="DE102" i="5"/>
  <c r="P77" i="5"/>
  <c r="P220" i="5"/>
  <c r="P76" i="5"/>
  <c r="CA102" i="5"/>
  <c r="S111" i="5"/>
  <c r="AV102" i="5"/>
  <c r="DP102" i="5"/>
  <c r="CY102" i="5"/>
  <c r="P226" i="5"/>
  <c r="P242" i="5"/>
  <c r="P229" i="5"/>
  <c r="P230" i="5"/>
  <c r="P215" i="5"/>
  <c r="CG102" i="5"/>
  <c r="P231" i="5"/>
  <c r="U102" i="5"/>
  <c r="V102" i="5"/>
  <c r="AQ102" i="5"/>
  <c r="AZ102" i="5"/>
  <c r="P235" i="5"/>
  <c r="P216" i="5"/>
  <c r="BH102" i="5"/>
  <c r="DH102" i="5"/>
  <c r="P236" i="5"/>
  <c r="P214" i="5"/>
  <c r="BK102" i="5"/>
  <c r="CS102" i="5"/>
  <c r="P71" i="5"/>
  <c r="P208" i="5"/>
  <c r="AG102" i="5"/>
  <c r="BQ102" i="5"/>
  <c r="DA102" i="5"/>
  <c r="AW102" i="5"/>
  <c r="BX102" i="5"/>
  <c r="P78" i="5"/>
  <c r="P221" i="5"/>
  <c r="P224" i="5"/>
  <c r="P70" i="5"/>
  <c r="AP85" i="6"/>
  <c r="L65" i="6"/>
  <c r="DV55" i="6"/>
  <c r="J83" i="6"/>
  <c r="ET85" i="6"/>
  <c r="DZ52" i="6"/>
  <c r="DZ83" i="6"/>
  <c r="V32" i="6"/>
  <c r="X32" i="6" s="1"/>
  <c r="AX58" i="6"/>
  <c r="AU48" i="6"/>
  <c r="D79" i="6"/>
  <c r="D84" i="6"/>
  <c r="ES52" i="6"/>
  <c r="ET52" i="6" s="1"/>
  <c r="ES32" i="6"/>
  <c r="BV28" i="6"/>
  <c r="BW28" i="6" s="1"/>
  <c r="DD55" i="6"/>
  <c r="EZ55" i="6"/>
  <c r="AD55" i="6"/>
  <c r="ES44" i="6"/>
  <c r="ES83" i="6"/>
  <c r="AU58" i="6"/>
  <c r="AB52" i="6"/>
  <c r="W58" i="6"/>
  <c r="ES24" i="6"/>
  <c r="AU44" i="6"/>
  <c r="AB83" i="6"/>
  <c r="W52" i="6"/>
  <c r="DX32" i="6"/>
  <c r="W78" i="6"/>
  <c r="DX24" i="6"/>
  <c r="H78" i="6"/>
  <c r="CY18" i="6"/>
  <c r="CI65" i="6"/>
  <c r="DP80" i="6"/>
  <c r="CQ24" i="6"/>
  <c r="CY44" i="6"/>
  <c r="DA44" i="6" s="1"/>
  <c r="CQ83" i="6"/>
  <c r="CR83" i="6" s="1"/>
  <c r="CY58" i="6"/>
  <c r="AU24" i="6"/>
  <c r="AB44" i="6"/>
  <c r="DX18" i="6"/>
  <c r="AA18" i="6"/>
  <c r="CQ32" i="6"/>
  <c r="DX83" i="6"/>
  <c r="CB78" i="6"/>
  <c r="DB52" i="6"/>
  <c r="I79" i="6"/>
  <c r="E79" i="6"/>
  <c r="DT52" i="6"/>
  <c r="G78" i="6"/>
  <c r="EL52" i="6"/>
  <c r="I84" i="6"/>
  <c r="E84" i="6"/>
  <c r="EL48" i="6"/>
  <c r="H83" i="6"/>
  <c r="G83" i="6"/>
  <c r="AN83" i="6"/>
  <c r="AG55" i="6"/>
  <c r="EN65" i="6"/>
  <c r="Z32" i="6"/>
  <c r="BK55" i="6"/>
  <c r="ES78" i="6"/>
  <c r="CN48" i="6"/>
  <c r="AU78" i="6"/>
  <c r="DX48" i="6"/>
  <c r="L55" i="6"/>
  <c r="EQ65" i="6"/>
  <c r="CN52" i="6"/>
  <c r="CZ52" i="6"/>
  <c r="ES48" i="6"/>
  <c r="AU83" i="6"/>
  <c r="AV83" i="6" s="1"/>
  <c r="AS80" i="6"/>
  <c r="EZ65" i="6"/>
  <c r="ET55" i="6"/>
  <c r="AI32" i="6"/>
  <c r="CZ48" i="6"/>
  <c r="CQ78" i="6"/>
  <c r="CZ78" i="6"/>
  <c r="AX28" i="6"/>
  <c r="W28" i="6"/>
  <c r="AI28" i="6"/>
  <c r="DZ78" i="6"/>
  <c r="EB78" i="6" s="1"/>
  <c r="CQ48" i="6"/>
  <c r="AB58" i="6"/>
  <c r="AX24" i="6"/>
  <c r="W44" i="6"/>
  <c r="X44" i="6" s="1"/>
  <c r="CI80" i="6"/>
  <c r="BT55" i="6"/>
  <c r="F40" i="6"/>
  <c r="CG58" i="6"/>
  <c r="CI58" i="6" s="1"/>
  <c r="AV80" i="6"/>
  <c r="BN55" i="6"/>
  <c r="AC28" i="6"/>
  <c r="EM28" i="6"/>
  <c r="EN28" i="6" s="1"/>
  <c r="BJ28" i="6"/>
  <c r="BD52" i="6"/>
  <c r="DL18" i="6"/>
  <c r="EM44" i="6"/>
  <c r="EQ85" i="6"/>
  <c r="DF44" i="6"/>
  <c r="DG85" i="6"/>
  <c r="EF28" i="6"/>
  <c r="BM83" i="6"/>
  <c r="DS85" i="6"/>
  <c r="CX85" i="6"/>
  <c r="BM78" i="6"/>
  <c r="AW83" i="6"/>
  <c r="CG52" i="6"/>
  <c r="DL44" i="6"/>
  <c r="CG44" i="6"/>
  <c r="DL28" i="6"/>
  <c r="AV55" i="6"/>
  <c r="DY55" i="6"/>
  <c r="F73" i="6"/>
  <c r="DL24" i="6"/>
  <c r="EW55" i="6"/>
  <c r="CG78" i="6"/>
  <c r="BJ18" i="6"/>
  <c r="EH65" i="6"/>
  <c r="AS55" i="6"/>
  <c r="EF24" i="6"/>
  <c r="DP65" i="6"/>
  <c r="CZ58" i="6"/>
  <c r="P24" i="6"/>
  <c r="DN32" i="6"/>
  <c r="DP32" i="6" s="1"/>
  <c r="AX48" i="6"/>
  <c r="AW78" i="6"/>
  <c r="CR55" i="6"/>
  <c r="DM65" i="6"/>
  <c r="EN80" i="6"/>
  <c r="DP55" i="6"/>
  <c r="BD78" i="6"/>
  <c r="P28" i="6"/>
  <c r="DY85" i="6"/>
  <c r="CU85" i="6"/>
  <c r="O55" i="6"/>
  <c r="DN78" i="6"/>
  <c r="ED44" i="6"/>
  <c r="AT44" i="6"/>
  <c r="AM55" i="6"/>
  <c r="DS65" i="6"/>
  <c r="AJ8" i="6"/>
  <c r="AT28" i="6"/>
  <c r="EY28" i="6"/>
  <c r="CK18" i="6"/>
  <c r="AT48" i="6"/>
  <c r="EN55" i="6"/>
  <c r="R65" i="6"/>
  <c r="AF32" i="6"/>
  <c r="Q58" i="6"/>
  <c r="R58" i="6" s="1"/>
  <c r="EO78" i="6"/>
  <c r="CK48" i="6"/>
  <c r="AI58" i="6"/>
  <c r="V83" i="6"/>
  <c r="AD65" i="6"/>
  <c r="T78" i="6"/>
  <c r="EF83" i="6"/>
  <c r="CX65" i="6"/>
  <c r="CK28" i="6"/>
  <c r="CL28" i="6" s="1"/>
  <c r="CZ28" i="6"/>
  <c r="Q52" i="6"/>
  <c r="CN78" i="6"/>
  <c r="BX32" i="6"/>
  <c r="CK58" i="6"/>
  <c r="AI52" i="6"/>
  <c r="V48" i="6"/>
  <c r="CC55" i="6"/>
  <c r="BD44" i="6"/>
  <c r="DI83" i="6"/>
  <c r="EO18" i="6"/>
  <c r="DI78" i="6"/>
  <c r="EO58" i="6"/>
  <c r="CE78" i="6"/>
  <c r="CS24" i="6"/>
  <c r="Q83" i="6"/>
  <c r="CN58" i="6"/>
  <c r="BX83" i="6"/>
  <c r="BZ83" i="6" s="1"/>
  <c r="CK83" i="6"/>
  <c r="V58" i="6"/>
  <c r="X58" i="6" s="1"/>
  <c r="EE65" i="6"/>
  <c r="DN58" i="6"/>
  <c r="AZ52" i="6"/>
  <c r="BR52" i="6"/>
  <c r="EG83" i="6"/>
  <c r="DM55" i="6"/>
  <c r="BE65" i="6"/>
  <c r="EL32" i="6"/>
  <c r="ES58" i="6"/>
  <c r="W83" i="6"/>
  <c r="X83" i="6" s="1"/>
  <c r="EG78" i="6"/>
  <c r="CY28" i="6"/>
  <c r="AU32" i="6"/>
  <c r="DX28" i="6"/>
  <c r="DY28" i="6" s="1"/>
  <c r="BH85" i="6"/>
  <c r="CL85" i="6"/>
  <c r="AP65" i="6"/>
  <c r="BE55" i="6"/>
  <c r="DN83" i="6"/>
  <c r="DA80" i="6"/>
  <c r="F75" i="6"/>
  <c r="K24" i="6"/>
  <c r="AM65" i="6"/>
  <c r="F38" i="6"/>
  <c r="EC28" i="6"/>
  <c r="EE28" i="6" s="1"/>
  <c r="CA58" i="6"/>
  <c r="DZ32" i="6"/>
  <c r="AY65" i="6"/>
  <c r="X65" i="6"/>
  <c r="ES28" i="6"/>
  <c r="CF55" i="6"/>
  <c r="EN85" i="6"/>
  <c r="DN18" i="6"/>
  <c r="CC85" i="6"/>
  <c r="BZ85" i="6"/>
  <c r="BB55" i="6"/>
  <c r="DU48" i="6"/>
  <c r="DW44" i="6"/>
  <c r="DN28" i="6"/>
  <c r="CY78" i="6"/>
  <c r="CX55" i="6"/>
  <c r="EB55" i="6"/>
  <c r="CR65" i="6"/>
  <c r="EK55" i="6"/>
  <c r="EE80" i="6"/>
  <c r="DZ28" i="6"/>
  <c r="DW58" i="6"/>
  <c r="DY58" i="6" s="1"/>
  <c r="AB28" i="6"/>
  <c r="DX52" i="6"/>
  <c r="DN48" i="6"/>
  <c r="ED48" i="6"/>
  <c r="AU28" i="6"/>
  <c r="W18" i="6"/>
  <c r="DX44" i="6"/>
  <c r="CQ44" i="6"/>
  <c r="DC32" i="6"/>
  <c r="AO32" i="6"/>
  <c r="AB48" i="6"/>
  <c r="DN24" i="6"/>
  <c r="DN44" i="6"/>
  <c r="ED78" i="6"/>
  <c r="AU18" i="6"/>
  <c r="W24" i="6"/>
  <c r="DX78" i="6"/>
  <c r="DY65" i="6"/>
  <c r="DU18" i="6"/>
  <c r="EB65" i="6"/>
  <c r="DD65" i="6"/>
  <c r="BW65" i="6"/>
  <c r="DM80" i="6"/>
  <c r="CA52" i="6"/>
  <c r="DC28" i="6"/>
  <c r="AB32" i="6"/>
  <c r="BM52" i="6"/>
  <c r="CW58" i="6"/>
  <c r="W48" i="6"/>
  <c r="AV65" i="6"/>
  <c r="AJ55" i="6"/>
  <c r="BK85" i="6"/>
  <c r="CC65" i="6"/>
  <c r="EE55" i="6"/>
  <c r="CE24" i="6"/>
  <c r="EL58" i="6"/>
  <c r="BD32" i="6"/>
  <c r="BE32" i="6" s="1"/>
  <c r="CE48" i="6"/>
  <c r="BD58" i="6"/>
  <c r="DC52" i="6"/>
  <c r="CZ32" i="6"/>
  <c r="DA32" i="6" s="1"/>
  <c r="BM32" i="6"/>
  <c r="Z28" i="6"/>
  <c r="BJ32" i="6"/>
  <c r="BK32" i="6" s="1"/>
  <c r="AX52" i="6"/>
  <c r="AY52" i="6" s="1"/>
  <c r="ED83" i="6"/>
  <c r="CK78" i="6"/>
  <c r="AI78" i="6"/>
  <c r="AW24" i="6"/>
  <c r="AT58" i="6"/>
  <c r="O80" i="6"/>
  <c r="CF65" i="6"/>
  <c r="DJ85" i="6"/>
  <c r="AP55" i="6"/>
  <c r="BJ44" i="6"/>
  <c r="Q48" i="6"/>
  <c r="CO65" i="6"/>
  <c r="DI18" i="6"/>
  <c r="EN8" i="6"/>
  <c r="T28" i="6"/>
  <c r="AE32" i="6"/>
  <c r="CE32" i="6"/>
  <c r="AR48" i="6"/>
  <c r="DC83" i="6"/>
  <c r="J28" i="6"/>
  <c r="CN44" i="6"/>
  <c r="BM24" i="6"/>
  <c r="Z83" i="6"/>
  <c r="BX24" i="6"/>
  <c r="BJ83" i="6"/>
  <c r="AX83" i="6"/>
  <c r="AY83" i="6" s="1"/>
  <c r="ED58" i="6"/>
  <c r="BV44" i="6"/>
  <c r="BW44" i="6" s="1"/>
  <c r="AW18" i="6"/>
  <c r="AY18" i="6" s="1"/>
  <c r="AV8" i="6"/>
  <c r="EZ80" i="6"/>
  <c r="BQ65" i="6"/>
  <c r="CB28" i="6"/>
  <c r="CU55" i="6"/>
  <c r="U55" i="6"/>
  <c r="CN83" i="6"/>
  <c r="AR28" i="6"/>
  <c r="V28" i="6"/>
  <c r="DI28" i="6"/>
  <c r="AY55" i="6"/>
  <c r="EB85" i="6"/>
  <c r="J32" i="6"/>
  <c r="O8" i="6"/>
  <c r="BW55" i="6"/>
  <c r="CL55" i="6"/>
  <c r="ER78" i="6"/>
  <c r="Q78" i="6"/>
  <c r="ED32" i="6"/>
  <c r="AG65" i="6"/>
  <c r="CR85" i="6"/>
  <c r="EW65" i="6"/>
  <c r="DC24" i="6"/>
  <c r="DC48" i="6"/>
  <c r="AX78" i="6"/>
  <c r="AI83" i="6"/>
  <c r="X8" i="6"/>
  <c r="Q32" i="6"/>
  <c r="CE44" i="6"/>
  <c r="DC78" i="6"/>
  <c r="BM18" i="6"/>
  <c r="BJ78" i="6"/>
  <c r="AW44" i="6"/>
  <c r="BT85" i="6"/>
  <c r="EK80" i="6"/>
  <c r="EQ55" i="6"/>
  <c r="AJ65" i="6"/>
  <c r="BQ55" i="6"/>
  <c r="AA65" i="6"/>
  <c r="DC58" i="6"/>
  <c r="DD58" i="6" s="1"/>
  <c r="T58" i="6"/>
  <c r="J24" i="6"/>
  <c r="CE28" i="6"/>
  <c r="AE58" i="6"/>
  <c r="AG58" i="6" s="1"/>
  <c r="CB48" i="6"/>
  <c r="CZ24" i="6"/>
  <c r="AT24" i="6"/>
  <c r="V24" i="6"/>
  <c r="BM58" i="6"/>
  <c r="BX58" i="6"/>
  <c r="BJ48" i="6"/>
  <c r="CK44" i="6"/>
  <c r="BV24" i="6"/>
  <c r="BW24" i="6" s="1"/>
  <c r="AW28" i="6"/>
  <c r="AY28" i="6" s="1"/>
  <c r="BW18" i="6"/>
  <c r="V18" i="6"/>
  <c r="AE48" i="6"/>
  <c r="DI58" i="6"/>
  <c r="T83" i="6"/>
  <c r="CZ18" i="6"/>
  <c r="CE58" i="6"/>
  <c r="AE83" i="6"/>
  <c r="CB83" i="6"/>
  <c r="BD24" i="6"/>
  <c r="CN24" i="6"/>
  <c r="BM28" i="6"/>
  <c r="BN28" i="6" s="1"/>
  <c r="ED24" i="6"/>
  <c r="EE24" i="6" s="1"/>
  <c r="BX28" i="6"/>
  <c r="BJ58" i="6"/>
  <c r="AI48" i="6"/>
  <c r="CK24" i="6"/>
  <c r="BV78" i="6"/>
  <c r="BW78" i="6" s="1"/>
  <c r="AW48" i="6"/>
  <c r="V78" i="6"/>
  <c r="DJ55" i="6"/>
  <c r="AV85" i="6"/>
  <c r="U65" i="6"/>
  <c r="AE24" i="6"/>
  <c r="F34" i="6"/>
  <c r="BB80" i="6"/>
  <c r="DG65" i="6"/>
  <c r="DC44" i="6"/>
  <c r="ED52" i="6"/>
  <c r="DI44" i="6"/>
  <c r="DB78" i="6"/>
  <c r="DI48" i="6"/>
  <c r="EF52" i="6"/>
  <c r="BD18" i="6"/>
  <c r="CE52" i="6"/>
  <c r="AE78" i="6"/>
  <c r="CB44" i="6"/>
  <c r="CZ83" i="6"/>
  <c r="AW32" i="6"/>
  <c r="CN32" i="6"/>
  <c r="CO32" i="6" s="1"/>
  <c r="BM44" i="6"/>
  <c r="BJ24" i="6"/>
  <c r="BX44" i="6"/>
  <c r="AX44" i="6"/>
  <c r="BV32" i="6"/>
  <c r="BW32" i="6" s="1"/>
  <c r="CK52" i="6"/>
  <c r="BV58" i="6"/>
  <c r="BW58" i="6" s="1"/>
  <c r="AI44" i="6"/>
  <c r="AW58" i="6"/>
  <c r="V52" i="6"/>
  <c r="AJ85" i="6"/>
  <c r="AY85" i="6"/>
  <c r="BB85" i="6"/>
  <c r="R55" i="6"/>
  <c r="AY8" i="6"/>
  <c r="AE44" i="6"/>
  <c r="DB44" i="6"/>
  <c r="EF48" i="6"/>
  <c r="CE83" i="6"/>
  <c r="CB52" i="6"/>
  <c r="Q28" i="6"/>
  <c r="CN28" i="6"/>
  <c r="BX18" i="6"/>
  <c r="BX78" i="6"/>
  <c r="AX32" i="6"/>
  <c r="ED18" i="6"/>
  <c r="BV83" i="6"/>
  <c r="BW83" i="6" s="1"/>
  <c r="AI24" i="6"/>
  <c r="BZ80" i="6"/>
  <c r="CO80" i="6"/>
  <c r="BB65" i="6"/>
  <c r="AD85" i="6"/>
  <c r="AY80" i="6"/>
  <c r="Q18" i="6"/>
  <c r="AC24" i="6"/>
  <c r="DS55" i="6"/>
  <c r="EY58" i="6"/>
  <c r="AL18" i="6"/>
  <c r="BR83" i="6"/>
  <c r="AN44" i="6"/>
  <c r="D80" i="6"/>
  <c r="EC52" i="6"/>
  <c r="X80" i="6"/>
  <c r="AL44" i="6"/>
  <c r="EC18" i="6"/>
  <c r="BI78" i="6"/>
  <c r="EE85" i="6"/>
  <c r="D60" i="6"/>
  <c r="AF52" i="6"/>
  <c r="EF44" i="6"/>
  <c r="ER24" i="6"/>
  <c r="DF48" i="6"/>
  <c r="EV32" i="6"/>
  <c r="AC32" i="6"/>
  <c r="BA32" i="6"/>
  <c r="P48" i="6"/>
  <c r="N83" i="6"/>
  <c r="AL52" i="6"/>
  <c r="EC32" i="6"/>
  <c r="BI44" i="6"/>
  <c r="DL58" i="6"/>
  <c r="EM48" i="6"/>
  <c r="AM85" i="6"/>
  <c r="BK65" i="6"/>
  <c r="BR48" i="6"/>
  <c r="ER48" i="6"/>
  <c r="N52" i="6"/>
  <c r="EY83" i="6"/>
  <c r="EZ83" i="6" s="1"/>
  <c r="N24" i="6"/>
  <c r="O24" i="6" s="1"/>
  <c r="EY78" i="6"/>
  <c r="P18" i="6"/>
  <c r="CS44" i="6"/>
  <c r="AF44" i="6"/>
  <c r="EF78" i="6"/>
  <c r="DZ24" i="6"/>
  <c r="DF52" i="6"/>
  <c r="EV52" i="6"/>
  <c r="AC44" i="6"/>
  <c r="AN24" i="6"/>
  <c r="BA78" i="6"/>
  <c r="AD8" i="6"/>
  <c r="P44" i="6"/>
  <c r="R44" i="6" s="1"/>
  <c r="N48" i="6"/>
  <c r="AL48" i="6"/>
  <c r="EC44" i="6"/>
  <c r="BI48" i="6"/>
  <c r="DL78" i="6"/>
  <c r="EM78" i="6"/>
  <c r="BZ55" i="6"/>
  <c r="CI85" i="6"/>
  <c r="AG80" i="6"/>
  <c r="AS65" i="6"/>
  <c r="AF48" i="6"/>
  <c r="ET8" i="6"/>
  <c r="CS52" i="6"/>
  <c r="AF83" i="6"/>
  <c r="EF58" i="6"/>
  <c r="EH58" i="6" s="1"/>
  <c r="DB24" i="6"/>
  <c r="DF78" i="6"/>
  <c r="EV48" i="6"/>
  <c r="AC48" i="6"/>
  <c r="AF24" i="6"/>
  <c r="BA44" i="6"/>
  <c r="P52" i="6"/>
  <c r="N58" i="6"/>
  <c r="AL78" i="6"/>
  <c r="EC48" i="6"/>
  <c r="BI52" i="6"/>
  <c r="BK52" i="6" s="1"/>
  <c r="DL48" i="6"/>
  <c r="EM32" i="6"/>
  <c r="CI55" i="6"/>
  <c r="AD80" i="6"/>
  <c r="BT80" i="6"/>
  <c r="ER58" i="6"/>
  <c r="P32" i="6"/>
  <c r="N32" i="6"/>
  <c r="BZ65" i="6"/>
  <c r="DV65" i="6"/>
  <c r="EK65" i="6"/>
  <c r="BA28" i="6"/>
  <c r="AL83" i="6"/>
  <c r="F17" i="6"/>
  <c r="CS18" i="6"/>
  <c r="CS58" i="6"/>
  <c r="AF78" i="6"/>
  <c r="DF58" i="6"/>
  <c r="EV78" i="6"/>
  <c r="AC52" i="6"/>
  <c r="BA48" i="6"/>
  <c r="P83" i="6"/>
  <c r="EO32" i="6"/>
  <c r="AL58" i="6"/>
  <c r="EC58" i="6"/>
  <c r="BI58" i="6"/>
  <c r="EM58" i="6"/>
  <c r="O85" i="6"/>
  <c r="I55" i="6"/>
  <c r="AA85" i="6"/>
  <c r="DA55" i="6"/>
  <c r="CO55" i="6"/>
  <c r="DV85" i="6"/>
  <c r="DA8" i="6"/>
  <c r="DP85" i="6"/>
  <c r="AG8" i="6"/>
  <c r="EY52" i="6"/>
  <c r="BS83" i="6"/>
  <c r="R8" i="6"/>
  <c r="N78" i="6"/>
  <c r="X85" i="6"/>
  <c r="AM24" i="6"/>
  <c r="DZ44" i="6"/>
  <c r="CU8" i="6"/>
  <c r="BA52" i="6"/>
  <c r="EV18" i="6"/>
  <c r="AC58" i="6"/>
  <c r="DO44" i="6"/>
  <c r="BA58" i="6"/>
  <c r="P78" i="6"/>
  <c r="EO24" i="6"/>
  <c r="EC83" i="6"/>
  <c r="BI83" i="6"/>
  <c r="X55" i="6"/>
  <c r="DV80" i="6"/>
  <c r="N44" i="6"/>
  <c r="AL28" i="6"/>
  <c r="EC78" i="6"/>
  <c r="AN28" i="6"/>
  <c r="BR58" i="6"/>
  <c r="ER83" i="6"/>
  <c r="CH24" i="6"/>
  <c r="AL32" i="6"/>
  <c r="ER32" i="6"/>
  <c r="BR32" i="6"/>
  <c r="ER44" i="6"/>
  <c r="EE8" i="6"/>
  <c r="I85" i="6"/>
  <c r="BR28" i="6"/>
  <c r="F50" i="6"/>
  <c r="EF32" i="6"/>
  <c r="CG32" i="6"/>
  <c r="ER28" i="6"/>
  <c r="AO78" i="6"/>
  <c r="CT18" i="6"/>
  <c r="N18" i="6"/>
  <c r="EO28" i="6"/>
  <c r="AZ32" i="6"/>
  <c r="CW83" i="6"/>
  <c r="CF80" i="6"/>
  <c r="DG55" i="6"/>
  <c r="DT48" i="6"/>
  <c r="DY8" i="6"/>
  <c r="BC58" i="6"/>
  <c r="DT24" i="6"/>
  <c r="EA44" i="6"/>
  <c r="CV78" i="6"/>
  <c r="ET65" i="6"/>
  <c r="BD28" i="6"/>
  <c r="DS80" i="6"/>
  <c r="CP32" i="6"/>
  <c r="BE8" i="6"/>
  <c r="EA24" i="6"/>
  <c r="CV58" i="6"/>
  <c r="BG32" i="6"/>
  <c r="BH32" i="6" s="1"/>
  <c r="CR80" i="6"/>
  <c r="AP80" i="6"/>
  <c r="BP28" i="6"/>
  <c r="CP48" i="6"/>
  <c r="CA32" i="6"/>
  <c r="CC32" i="6" s="1"/>
  <c r="EA32" i="6"/>
  <c r="CV48" i="6"/>
  <c r="BG28" i="6"/>
  <c r="DW32" i="6"/>
  <c r="BH65" i="6"/>
  <c r="DT32" i="6"/>
  <c r="O65" i="6"/>
  <c r="AR32" i="6"/>
  <c r="AN32" i="6"/>
  <c r="AK52" i="6"/>
  <c r="EA28" i="6"/>
  <c r="CV83" i="6"/>
  <c r="BG58" i="6"/>
  <c r="EI58" i="6"/>
  <c r="CA24" i="6"/>
  <c r="EA18" i="6"/>
  <c r="AK18" i="6"/>
  <c r="M28" i="6"/>
  <c r="O28" i="6" s="1"/>
  <c r="EA58" i="6"/>
  <c r="EB58" i="6" s="1"/>
  <c r="CX8" i="6"/>
  <c r="BG52" i="6"/>
  <c r="DM85" i="6"/>
  <c r="DY80" i="6"/>
  <c r="D65" i="6"/>
  <c r="AE52" i="6"/>
  <c r="T18" i="6"/>
  <c r="AJ80" i="6"/>
  <c r="AE28" i="6"/>
  <c r="BC18" i="6"/>
  <c r="CA44" i="6"/>
  <c r="DT28" i="6"/>
  <c r="DV28" i="6" s="1"/>
  <c r="CA83" i="6"/>
  <c r="EG32" i="6"/>
  <c r="M78" i="6"/>
  <c r="EA83" i="6"/>
  <c r="L80" i="6"/>
  <c r="F56" i="6"/>
  <c r="DW24" i="6"/>
  <c r="EI32" i="6"/>
  <c r="EK85" i="6"/>
  <c r="D8" i="6"/>
  <c r="E80" i="6"/>
  <c r="DW48" i="6"/>
  <c r="DT58" i="6"/>
  <c r="CA48" i="6"/>
  <c r="AN52" i="6"/>
  <c r="EG28" i="6"/>
  <c r="M58" i="6"/>
  <c r="T32" i="6"/>
  <c r="CA28" i="6"/>
  <c r="EB8" i="6"/>
  <c r="DW52" i="6"/>
  <c r="DT78" i="6"/>
  <c r="CA78" i="6"/>
  <c r="AN48" i="6"/>
  <c r="EG52" i="6"/>
  <c r="M83" i="6"/>
  <c r="CL80" i="6"/>
  <c r="BD83" i="6"/>
  <c r="CC80" i="6"/>
  <c r="ER18" i="6"/>
  <c r="ET18" i="6" s="1"/>
  <c r="DT18" i="6"/>
  <c r="U80" i="6"/>
  <c r="DJ80" i="6"/>
  <c r="CS32" i="6"/>
  <c r="BH55" i="6"/>
  <c r="DM8" i="6"/>
  <c r="BF48" i="6"/>
  <c r="AR44" i="6"/>
  <c r="DW83" i="6"/>
  <c r="BC48" i="6"/>
  <c r="BE48" i="6" s="1"/>
  <c r="DW18" i="6"/>
  <c r="DT83" i="6"/>
  <c r="CC8" i="6"/>
  <c r="AN78" i="6"/>
  <c r="EP44" i="6"/>
  <c r="AG85" i="6"/>
  <c r="BK80" i="6"/>
  <c r="AA55" i="6"/>
  <c r="EH85" i="6"/>
  <c r="U8" i="6"/>
  <c r="BT65" i="6"/>
  <c r="BO44" i="6"/>
  <c r="BQ44" i="6" s="1"/>
  <c r="BF78" i="6"/>
  <c r="AN18" i="6"/>
  <c r="AP18" i="6" s="1"/>
  <c r="DW78" i="6"/>
  <c r="BC52" i="6"/>
  <c r="DV8" i="6"/>
  <c r="DD85" i="6"/>
  <c r="BQ80" i="6"/>
  <c r="CL65" i="6"/>
  <c r="DJ65" i="6"/>
  <c r="CX80" i="6"/>
  <c r="EH80" i="6"/>
  <c r="EJ24" i="6"/>
  <c r="EJ48" i="6"/>
  <c r="EJ78" i="6"/>
  <c r="EJ44" i="6"/>
  <c r="EJ52" i="6"/>
  <c r="EJ28" i="6"/>
  <c r="EJ58" i="6"/>
  <c r="EK8" i="6"/>
  <c r="EJ18" i="6"/>
  <c r="EK18" i="6" s="1"/>
  <c r="EJ32" i="6"/>
  <c r="EU18" i="6"/>
  <c r="EU28" i="6"/>
  <c r="EU24" i="6"/>
  <c r="EU52" i="6"/>
  <c r="EU32" i="6"/>
  <c r="EU78" i="6"/>
  <c r="EU48" i="6"/>
  <c r="DO78" i="6"/>
  <c r="CD24" i="6"/>
  <c r="CD28" i="6"/>
  <c r="CD18" i="6"/>
  <c r="CF18" i="6" s="1"/>
  <c r="CD78" i="6"/>
  <c r="CF8" i="6"/>
  <c r="CD58" i="6"/>
  <c r="CD32" i="6"/>
  <c r="CD83" i="6"/>
  <c r="E8" i="6"/>
  <c r="DE48" i="6"/>
  <c r="DE18" i="6"/>
  <c r="DE32" i="6"/>
  <c r="DE78" i="6"/>
  <c r="DE83" i="6"/>
  <c r="DG83" i="6" s="1"/>
  <c r="DE52" i="6"/>
  <c r="DE24" i="6"/>
  <c r="DE58" i="6"/>
  <c r="CM18" i="6"/>
  <c r="CO18" i="6" s="1"/>
  <c r="CM24" i="6"/>
  <c r="CM48" i="6"/>
  <c r="CM58" i="6"/>
  <c r="CO8" i="6"/>
  <c r="CM44" i="6"/>
  <c r="CM78" i="6"/>
  <c r="CM83" i="6"/>
  <c r="CM52" i="6"/>
  <c r="DE44" i="6"/>
  <c r="DR28" i="6"/>
  <c r="DR32" i="6"/>
  <c r="DR18" i="6"/>
  <c r="DR24" i="6"/>
  <c r="DS8" i="6"/>
  <c r="DR58" i="6"/>
  <c r="DR83" i="6"/>
  <c r="DR52" i="6"/>
  <c r="DS52" i="6" s="1"/>
  <c r="DR48" i="6"/>
  <c r="DR78" i="6"/>
  <c r="DR44" i="6"/>
  <c r="BY24" i="6"/>
  <c r="BY58" i="6"/>
  <c r="BY78" i="6"/>
  <c r="BY48" i="6"/>
  <c r="BY44" i="6"/>
  <c r="BY52" i="6"/>
  <c r="BZ52" i="6" s="1"/>
  <c r="BY32" i="6"/>
  <c r="BY18" i="6"/>
  <c r="BZ8" i="6"/>
  <c r="BY28" i="6"/>
  <c r="CD44" i="6"/>
  <c r="AQ48" i="6"/>
  <c r="AQ24" i="6"/>
  <c r="AQ78" i="6"/>
  <c r="AQ83" i="6"/>
  <c r="AQ44" i="6"/>
  <c r="AQ52" i="6"/>
  <c r="AQ28" i="6"/>
  <c r="AQ58" i="6"/>
  <c r="AS58" i="6" s="1"/>
  <c r="AQ32" i="6"/>
  <c r="AQ18" i="6"/>
  <c r="CM28" i="6"/>
  <c r="CD52" i="6"/>
  <c r="Y32" i="6"/>
  <c r="Y44" i="6"/>
  <c r="Y24" i="6"/>
  <c r="AA8" i="6"/>
  <c r="Y48" i="6"/>
  <c r="Y78" i="6"/>
  <c r="Y83" i="6"/>
  <c r="Y58" i="6"/>
  <c r="Y52" i="6"/>
  <c r="Y28" i="6"/>
  <c r="DO24" i="6"/>
  <c r="DO18" i="6"/>
  <c r="DP8" i="6"/>
  <c r="DO83" i="6"/>
  <c r="DO28" i="6"/>
  <c r="DO58" i="6"/>
  <c r="DO48" i="6"/>
  <c r="DO52" i="6"/>
  <c r="DP52" i="6" s="1"/>
  <c r="CD48" i="6"/>
  <c r="EJ83" i="6"/>
  <c r="EU44" i="6"/>
  <c r="EW44" i="6" s="1"/>
  <c r="K18" i="6"/>
  <c r="AK32" i="6"/>
  <c r="EX58" i="6"/>
  <c r="DH18" i="6"/>
  <c r="K48" i="6"/>
  <c r="EX48" i="6"/>
  <c r="J78" i="6"/>
  <c r="L78" i="6" s="1"/>
  <c r="BF52" i="6"/>
  <c r="BL83" i="6"/>
  <c r="BO32" i="6"/>
  <c r="DH44" i="6"/>
  <c r="AZ58" i="6"/>
  <c r="AK48" i="6"/>
  <c r="DK48" i="6"/>
  <c r="EP18" i="6"/>
  <c r="CH18" i="6"/>
  <c r="CI18" i="6" s="1"/>
  <c r="AH24" i="6"/>
  <c r="CU80" i="6"/>
  <c r="I65" i="6"/>
  <c r="E65" i="6"/>
  <c r="EW80" i="6"/>
  <c r="AS8" i="6"/>
  <c r="AR18" i="6"/>
  <c r="DQ32" i="6"/>
  <c r="J48" i="6"/>
  <c r="EH8" i="6"/>
  <c r="AR52" i="6"/>
  <c r="DQ58" i="6"/>
  <c r="CB58" i="6"/>
  <c r="BO28" i="6"/>
  <c r="BL52" i="6"/>
  <c r="BG18" i="6"/>
  <c r="DG8" i="6"/>
  <c r="L85" i="6"/>
  <c r="BQ85" i="6"/>
  <c r="BF28" i="6"/>
  <c r="DB28" i="6"/>
  <c r="I80" i="6"/>
  <c r="CJ48" i="6"/>
  <c r="CJ32" i="6"/>
  <c r="CL32" i="6" s="1"/>
  <c r="K32" i="6"/>
  <c r="AH32" i="6"/>
  <c r="DH48" i="6"/>
  <c r="ET80" i="6"/>
  <c r="R85" i="6"/>
  <c r="BP78" i="6"/>
  <c r="BP58" i="6"/>
  <c r="F30" i="6"/>
  <c r="BP32" i="6"/>
  <c r="S32" i="6"/>
  <c r="DQ48" i="6"/>
  <c r="CJ24" i="6"/>
  <c r="AP8" i="6"/>
  <c r="DK18" i="6"/>
  <c r="K58" i="6"/>
  <c r="L58" i="6" s="1"/>
  <c r="DK24" i="6"/>
  <c r="CT28" i="6"/>
  <c r="BG83" i="6"/>
  <c r="BN80" i="6"/>
  <c r="BC28" i="6"/>
  <c r="BP18" i="6"/>
  <c r="CP78" i="6"/>
  <c r="CP24" i="6"/>
  <c r="EI24" i="6"/>
  <c r="EX78" i="6"/>
  <c r="DB48" i="6"/>
  <c r="DU78" i="6"/>
  <c r="BF83" i="6"/>
  <c r="CJ18" i="6"/>
  <c r="S44" i="6"/>
  <c r="CP44" i="6"/>
  <c r="CB24" i="6"/>
  <c r="DH52" i="6"/>
  <c r="DJ52" i="6" s="1"/>
  <c r="EO52" i="6"/>
  <c r="AZ78" i="6"/>
  <c r="Z44" i="6"/>
  <c r="K28" i="6"/>
  <c r="EG24" i="6"/>
  <c r="CY24" i="6"/>
  <c r="AK78" i="6"/>
  <c r="DK32" i="6"/>
  <c r="BI24" i="6"/>
  <c r="CW28" i="6"/>
  <c r="BV48" i="6"/>
  <c r="BW48" i="6" s="1"/>
  <c r="BK8" i="6"/>
  <c r="CT24" i="6"/>
  <c r="EP24" i="6"/>
  <c r="EA48" i="6"/>
  <c r="DL83" i="6"/>
  <c r="CH52" i="6"/>
  <c r="BG78" i="6"/>
  <c r="AH44" i="6"/>
  <c r="EM83" i="6"/>
  <c r="F36" i="6"/>
  <c r="F82" i="6"/>
  <c r="E85" i="6"/>
  <c r="EX52" i="6"/>
  <c r="J52" i="6"/>
  <c r="DU32" i="6"/>
  <c r="CS28" i="6"/>
  <c r="CG83" i="6"/>
  <c r="BH8" i="6"/>
  <c r="BL48" i="6"/>
  <c r="BN48" i="6" s="1"/>
  <c r="CB18" i="6"/>
  <c r="CC18" i="6" s="1"/>
  <c r="AR78" i="6"/>
  <c r="S28" i="6"/>
  <c r="CP52" i="6"/>
  <c r="CR52" i="6" s="1"/>
  <c r="BP52" i="6"/>
  <c r="CJ52" i="6"/>
  <c r="AC83" i="6"/>
  <c r="BL24" i="6"/>
  <c r="EW8" i="6"/>
  <c r="BO48" i="6"/>
  <c r="AO28" i="6"/>
  <c r="DH83" i="6"/>
  <c r="EO83" i="6"/>
  <c r="EQ83" i="6" s="1"/>
  <c r="AZ83" i="6"/>
  <c r="BB83" i="6" s="1"/>
  <c r="Z24" i="6"/>
  <c r="K44" i="6"/>
  <c r="EG18" i="6"/>
  <c r="EH18" i="6" s="1"/>
  <c r="CY48" i="6"/>
  <c r="AK58" i="6"/>
  <c r="M18" i="6"/>
  <c r="DK44" i="6"/>
  <c r="CW18" i="6"/>
  <c r="BV52" i="6"/>
  <c r="BW52" i="6" s="1"/>
  <c r="CT48" i="6"/>
  <c r="CU48" i="6" s="1"/>
  <c r="EP32" i="6"/>
  <c r="EA52" i="6"/>
  <c r="EB52" i="6" s="1"/>
  <c r="CV24" i="6"/>
  <c r="CX24" i="6" s="1"/>
  <c r="CH44" i="6"/>
  <c r="AT18" i="6"/>
  <c r="AH48" i="6"/>
  <c r="EM52" i="6"/>
  <c r="DD80" i="6"/>
  <c r="BP48" i="6"/>
  <c r="DZ48" i="6"/>
  <c r="DZ18" i="6"/>
  <c r="DF24" i="6"/>
  <c r="DU24" i="6"/>
  <c r="R80" i="6"/>
  <c r="AR24" i="6"/>
  <c r="DA85" i="6"/>
  <c r="BS18" i="6"/>
  <c r="BS28" i="6"/>
  <c r="BS24" i="6"/>
  <c r="DH24" i="6"/>
  <c r="DQ24" i="6"/>
  <c r="DQ44" i="6"/>
  <c r="F62" i="6"/>
  <c r="DQ28" i="6"/>
  <c r="AK44" i="6"/>
  <c r="E60" i="6"/>
  <c r="EI28" i="6"/>
  <c r="K52" i="6"/>
  <c r="AK83" i="6"/>
  <c r="CT44" i="6"/>
  <c r="BC24" i="6"/>
  <c r="DB32" i="6"/>
  <c r="DB18" i="6"/>
  <c r="DD18" i="6" s="1"/>
  <c r="EI48" i="6"/>
  <c r="BO24" i="6"/>
  <c r="EZ8" i="6"/>
  <c r="DB83" i="6"/>
  <c r="L8" i="6"/>
  <c r="DU44" i="6"/>
  <c r="DV44" i="6" s="1"/>
  <c r="BS48" i="6"/>
  <c r="BL78" i="6"/>
  <c r="S52" i="6"/>
  <c r="U52" i="6" s="1"/>
  <c r="DQ78" i="6"/>
  <c r="BP83" i="6"/>
  <c r="BQ83" i="6" s="1"/>
  <c r="CJ83" i="6"/>
  <c r="EI44" i="6"/>
  <c r="BO52" i="6"/>
  <c r="AO52" i="6"/>
  <c r="DH58" i="6"/>
  <c r="EQ8" i="6"/>
  <c r="Z58" i="6"/>
  <c r="K83" i="6"/>
  <c r="EG44" i="6"/>
  <c r="CY83" i="6"/>
  <c r="AM8" i="6"/>
  <c r="M32" i="6"/>
  <c r="DK28" i="6"/>
  <c r="CW52" i="6"/>
  <c r="BI28" i="6"/>
  <c r="CT78" i="6"/>
  <c r="EP78" i="6"/>
  <c r="CV44" i="6"/>
  <c r="CH78" i="6"/>
  <c r="BW8" i="6"/>
  <c r="AT32" i="6"/>
  <c r="AH58" i="6"/>
  <c r="D85" i="6"/>
  <c r="AS85" i="6"/>
  <c r="AA80" i="6"/>
  <c r="S18" i="6"/>
  <c r="BE80" i="6"/>
  <c r="BO18" i="6"/>
  <c r="AO24" i="6"/>
  <c r="AB18" i="6"/>
  <c r="AD18" i="6" s="1"/>
  <c r="AB24" i="6"/>
  <c r="CQ58" i="6"/>
  <c r="CQ18" i="6"/>
  <c r="CQ28" i="6"/>
  <c r="EX44" i="6"/>
  <c r="AZ48" i="6"/>
  <c r="AZ28" i="6"/>
  <c r="CI8" i="6"/>
  <c r="BL44" i="6"/>
  <c r="BL18" i="6"/>
  <c r="DQ83" i="6"/>
  <c r="BL32" i="6"/>
  <c r="AO44" i="6"/>
  <c r="DH78" i="6"/>
  <c r="BB8" i="6"/>
  <c r="CW32" i="6"/>
  <c r="CX32" i="6" s="1"/>
  <c r="EP58" i="6"/>
  <c r="CH32" i="6"/>
  <c r="AH78" i="6"/>
  <c r="AZ44" i="6"/>
  <c r="EL83" i="6"/>
  <c r="BL58" i="6"/>
  <c r="CJ78" i="6"/>
  <c r="AO48" i="6"/>
  <c r="DJ8" i="6"/>
  <c r="Z48" i="6"/>
  <c r="CY52" i="6"/>
  <c r="CH83" i="6"/>
  <c r="AT52" i="6"/>
  <c r="AV52" i="6" s="1"/>
  <c r="CG48" i="6"/>
  <c r="CG24" i="6"/>
  <c r="CG28" i="6"/>
  <c r="EL44" i="6"/>
  <c r="S24" i="6"/>
  <c r="EL24" i="6"/>
  <c r="DU58" i="6"/>
  <c r="CS83" i="6"/>
  <c r="CU83" i="6" s="1"/>
  <c r="BS58" i="6"/>
  <c r="I8" i="6"/>
  <c r="BN8" i="6"/>
  <c r="AR83" i="6"/>
  <c r="S78" i="6"/>
  <c r="CP58" i="6"/>
  <c r="BC83" i="6"/>
  <c r="CJ58" i="6"/>
  <c r="J44" i="6"/>
  <c r="EL18" i="6"/>
  <c r="EN18" i="6" s="1"/>
  <c r="EI83" i="6"/>
  <c r="BO78" i="6"/>
  <c r="AO58" i="6"/>
  <c r="AP58" i="6" s="1"/>
  <c r="EM24" i="6"/>
  <c r="Z78" i="6"/>
  <c r="EG48" i="6"/>
  <c r="BX48" i="6"/>
  <c r="M52" i="6"/>
  <c r="DK83" i="6"/>
  <c r="CW48" i="6"/>
  <c r="BI18" i="6"/>
  <c r="CT52" i="6"/>
  <c r="EP52" i="6"/>
  <c r="DL32" i="6"/>
  <c r="CV28" i="6"/>
  <c r="CH48" i="6"/>
  <c r="BG48" i="6"/>
  <c r="AT78" i="6"/>
  <c r="AH83" i="6"/>
  <c r="CV18" i="6"/>
  <c r="DG80" i="6"/>
  <c r="BH80" i="6"/>
  <c r="U85" i="6"/>
  <c r="Q24" i="6"/>
  <c r="AH18" i="6"/>
  <c r="AJ18" i="6" s="1"/>
  <c r="BR18" i="6"/>
  <c r="BR24" i="6"/>
  <c r="BR44" i="6"/>
  <c r="BT44" i="6" s="1"/>
  <c r="J18" i="6"/>
  <c r="CP28" i="6"/>
  <c r="DI24" i="6"/>
  <c r="DI32" i="6"/>
  <c r="DJ32" i="6" s="1"/>
  <c r="T48" i="6"/>
  <c r="U48" i="6" s="1"/>
  <c r="T44" i="6"/>
  <c r="T24" i="6"/>
  <c r="EX28" i="6"/>
  <c r="EX32" i="6"/>
  <c r="EX24" i="6"/>
  <c r="EZ24" i="6" s="1"/>
  <c r="BN85" i="6"/>
  <c r="BF24" i="6"/>
  <c r="BH24" i="6" s="1"/>
  <c r="BF44" i="6"/>
  <c r="BF58" i="6"/>
  <c r="H58" i="6"/>
  <c r="I58" i="6" s="1"/>
  <c r="CH28" i="6"/>
  <c r="AH28" i="6"/>
  <c r="BS32" i="6"/>
  <c r="S58" i="6"/>
  <c r="CJ44" i="6"/>
  <c r="BO58" i="6"/>
  <c r="DK58" i="6"/>
  <c r="DD8" i="6"/>
  <c r="DU52" i="6"/>
  <c r="BS78" i="6"/>
  <c r="BT78" i="6" s="1"/>
  <c r="S83" i="6"/>
  <c r="BC78" i="6"/>
  <c r="EI52" i="6"/>
  <c r="M44" i="6"/>
  <c r="DK52" i="6"/>
  <c r="DM52" i="6" s="1"/>
  <c r="CW44" i="6"/>
  <c r="CT58" i="6"/>
  <c r="EP48" i="6"/>
  <c r="EQ48" i="6" s="1"/>
  <c r="BG44" i="6"/>
  <c r="AH52" i="6"/>
  <c r="EZ85" i="6"/>
  <c r="EB80" i="6"/>
  <c r="BF18" i="6"/>
  <c r="DF18" i="6"/>
  <c r="DF28" i="6"/>
  <c r="DG28" i="6" s="1"/>
  <c r="EV28" i="6"/>
  <c r="EV24" i="6"/>
  <c r="F46" i="6"/>
  <c r="DQ18" i="6"/>
  <c r="EL78" i="6"/>
  <c r="DU83" i="6"/>
  <c r="CS78" i="6"/>
  <c r="BS52" i="6"/>
  <c r="DF32" i="6"/>
  <c r="BT8" i="6"/>
  <c r="EV83" i="6"/>
  <c r="EW83" i="6" s="1"/>
  <c r="CR8" i="6"/>
  <c r="BC44" i="6"/>
  <c r="CL8" i="6"/>
  <c r="DH28" i="6"/>
  <c r="CP18" i="6"/>
  <c r="EI78" i="6"/>
  <c r="BQ8" i="6"/>
  <c r="AO83" i="6"/>
  <c r="CT32" i="6"/>
  <c r="EO44" i="6"/>
  <c r="AZ24" i="6"/>
  <c r="Z52" i="6"/>
  <c r="EP28" i="6"/>
  <c r="AK28" i="6"/>
  <c r="M48" i="6"/>
  <c r="DK78" i="6"/>
  <c r="CW78" i="6"/>
  <c r="CV52" i="6"/>
  <c r="AC78" i="6"/>
  <c r="AD78" i="6" s="1"/>
  <c r="CO85" i="6"/>
  <c r="EQ80" i="6"/>
  <c r="BP24" i="6"/>
  <c r="EX18" i="6"/>
  <c r="EW85" i="6"/>
  <c r="AF18" i="6"/>
  <c r="AG18" i="6" s="1"/>
  <c r="AF28" i="6"/>
  <c r="BA18" i="6"/>
  <c r="BB18" i="6" s="1"/>
  <c r="BA24" i="6"/>
  <c r="EY48" i="6"/>
  <c r="EY18" i="6"/>
  <c r="EY44" i="6"/>
  <c r="EY32" i="6"/>
  <c r="DV86" i="5"/>
  <c r="O247" i="5"/>
  <c r="O246" i="5"/>
  <c r="O245" i="5"/>
  <c r="O242" i="5"/>
  <c r="O241" i="5"/>
  <c r="O240" i="5"/>
  <c r="O236" i="5"/>
  <c r="O235" i="5"/>
  <c r="O234" i="5"/>
  <c r="O231" i="5"/>
  <c r="O230" i="5"/>
  <c r="O229" i="5"/>
  <c r="O226" i="5"/>
  <c r="O225" i="5"/>
  <c r="O224" i="5"/>
  <c r="O221" i="5"/>
  <c r="O220" i="5"/>
  <c r="O219" i="5"/>
  <c r="O216" i="5"/>
  <c r="O215" i="5"/>
  <c r="O214" i="5"/>
  <c r="O210" i="5"/>
  <c r="O209" i="5"/>
  <c r="O208" i="5"/>
  <c r="O110" i="5"/>
  <c r="O109" i="5"/>
  <c r="O108" i="5"/>
  <c r="O78" i="5"/>
  <c r="O77" i="5"/>
  <c r="O76" i="5"/>
  <c r="O72" i="5"/>
  <c r="O71" i="5"/>
  <c r="BR55" i="5"/>
  <c r="CG55" i="5"/>
  <c r="DV184" i="5"/>
  <c r="DT55" i="5"/>
  <c r="O143" i="5"/>
  <c r="P90" i="5"/>
  <c r="P75" i="5"/>
  <c r="P105" i="5" s="1"/>
  <c r="P167" i="5"/>
  <c r="DV89" i="5"/>
  <c r="DV90" i="5" s="1"/>
  <c r="DV185" i="5" s="1"/>
  <c r="DV186" i="5" s="1"/>
  <c r="P62" i="5"/>
  <c r="P205" i="5"/>
  <c r="P117" i="5"/>
  <c r="P174" i="5"/>
  <c r="O46" i="5"/>
  <c r="O362" i="5" s="1"/>
  <c r="P218" i="5"/>
  <c r="P101" i="5"/>
  <c r="P149" i="5"/>
  <c r="P166" i="5"/>
  <c r="P276" i="5"/>
  <c r="P212" i="5"/>
  <c r="P87" i="5"/>
  <c r="P116" i="5"/>
  <c r="P63" i="5"/>
  <c r="P217" i="5"/>
  <c r="P232" i="5"/>
  <c r="P159" i="5"/>
  <c r="P68" i="5"/>
  <c r="P103" i="5" s="1"/>
  <c r="P127" i="5"/>
  <c r="P151" i="5"/>
  <c r="P153" i="5"/>
  <c r="P168" i="5"/>
  <c r="P171" i="5"/>
  <c r="P390" i="5"/>
  <c r="P114" i="5"/>
  <c r="P222" i="5"/>
  <c r="P69" i="5"/>
  <c r="P104" i="5" s="1"/>
  <c r="P228" i="5"/>
  <c r="P239" i="5"/>
  <c r="P207" i="5"/>
  <c r="P119" i="5"/>
  <c r="P163" i="5"/>
  <c r="P280" i="5"/>
  <c r="P223" i="5"/>
  <c r="P265" i="5"/>
  <c r="P211" i="5"/>
  <c r="P237" i="5"/>
  <c r="P92" i="5"/>
  <c r="P91" i="5" s="1"/>
  <c r="P238" i="5"/>
  <c r="P253" i="5"/>
  <c r="P143" i="5"/>
  <c r="P251" i="5"/>
  <c r="P255" i="5"/>
  <c r="P284" i="5"/>
  <c r="P254" i="5"/>
  <c r="P243" i="5"/>
  <c r="P233" i="5"/>
  <c r="P113" i="5"/>
  <c r="P157" i="5"/>
  <c r="P46" i="5"/>
  <c r="P362" i="5" s="1"/>
  <c r="P164" i="5"/>
  <c r="P165" i="5"/>
  <c r="P172" i="5"/>
  <c r="P260" i="5"/>
  <c r="P288" i="5"/>
  <c r="P128" i="5"/>
  <c r="P227" i="5"/>
  <c r="P4" i="5"/>
  <c r="AB355" i="5"/>
  <c r="P289" i="5" s="1"/>
  <c r="P287" i="5" s="1"/>
  <c r="AB354" i="5"/>
  <c r="P285" i="5" s="1"/>
  <c r="P283" i="5" s="1"/>
  <c r="AB353" i="5"/>
  <c r="P281" i="5" s="1"/>
  <c r="P279" i="5" s="1"/>
  <c r="AB352" i="5"/>
  <c r="P277" i="5" s="1"/>
  <c r="AB350" i="5"/>
  <c r="P98" i="5" s="1"/>
  <c r="AB351" i="5"/>
  <c r="P271" i="5" s="1"/>
  <c r="P169" i="5"/>
  <c r="P180" i="5"/>
  <c r="P248" i="5"/>
  <c r="P262" i="5"/>
  <c r="P115" i="5"/>
  <c r="P170" i="5"/>
  <c r="P204" i="5"/>
  <c r="P203" i="5" s="1"/>
  <c r="P206" i="5"/>
  <c r="P118" i="5"/>
  <c r="P89" i="5"/>
  <c r="P112" i="5"/>
  <c r="P82" i="5" s="1"/>
  <c r="P152" i="5"/>
  <c r="P162" i="5"/>
  <c r="P182" i="5"/>
  <c r="P270" i="5"/>
  <c r="P80" i="5"/>
  <c r="P106" i="5" s="1"/>
  <c r="P244" i="5"/>
  <c r="P213" i="5"/>
  <c r="P148" i="5"/>
  <c r="P84" i="5"/>
  <c r="S144" i="5"/>
  <c r="S94" i="5" s="1"/>
  <c r="S187" i="5" s="1"/>
  <c r="S196" i="5" s="1"/>
  <c r="S197" i="5" s="1"/>
  <c r="S198" i="5" s="1"/>
  <c r="DV144" i="5"/>
  <c r="DV94" i="5" s="1"/>
  <c r="BX290" i="5"/>
  <c r="BX185" i="5"/>
  <c r="BX186" i="5" s="1"/>
  <c r="DQ290" i="5"/>
  <c r="DQ185" i="5"/>
  <c r="DQ186" i="5" s="1"/>
  <c r="AT290" i="5"/>
  <c r="AT185" i="5"/>
  <c r="AT186" i="5" s="1"/>
  <c r="BL290" i="5"/>
  <c r="BL185" i="5"/>
  <c r="BL186" i="5" s="1"/>
  <c r="AZ290" i="5"/>
  <c r="AZ185" i="5"/>
  <c r="AZ186" i="5" s="1"/>
  <c r="CS290" i="5"/>
  <c r="CS185" i="5"/>
  <c r="CS186" i="5" s="1"/>
  <c r="V290" i="5"/>
  <c r="V185" i="5"/>
  <c r="CD290" i="5"/>
  <c r="CD185" i="5"/>
  <c r="CD186" i="5" s="1"/>
  <c r="AW290" i="5"/>
  <c r="AW185" i="5"/>
  <c r="AW186" i="5" s="1"/>
  <c r="CM290" i="5"/>
  <c r="CM185" i="5"/>
  <c r="CM186" i="5" s="1"/>
  <c r="DE290" i="5"/>
  <c r="DE185" i="5"/>
  <c r="DE186" i="5" s="1"/>
  <c r="CJ290" i="5"/>
  <c r="CJ185" i="5"/>
  <c r="CJ186" i="5" s="1"/>
  <c r="BF290" i="5"/>
  <c r="BF185" i="5"/>
  <c r="BF186" i="5" s="1"/>
  <c r="AH290" i="5"/>
  <c r="AH185" i="5"/>
  <c r="AH186" i="5" s="1"/>
  <c r="AB290" i="5"/>
  <c r="AB185" i="5"/>
  <c r="AB186" i="5" s="1"/>
  <c r="CA290" i="5"/>
  <c r="CA185" i="5"/>
  <c r="CA186" i="5" s="1"/>
  <c r="Y290" i="5"/>
  <c r="Y185" i="5"/>
  <c r="Y186" i="5" s="1"/>
  <c r="BO290" i="5"/>
  <c r="BO185" i="5"/>
  <c r="BO186" i="5" s="1"/>
  <c r="CG290" i="5"/>
  <c r="CG185" i="5"/>
  <c r="CG186" i="5" s="1"/>
  <c r="BC290" i="5"/>
  <c r="BC185" i="5"/>
  <c r="BC186" i="5" s="1"/>
  <c r="DN290" i="5"/>
  <c r="DN185" i="5"/>
  <c r="DN186" i="5" s="1"/>
  <c r="AQ290" i="5"/>
  <c r="AQ185" i="5"/>
  <c r="AQ186" i="5" s="1"/>
  <c r="BI290" i="5"/>
  <c r="BI185" i="5"/>
  <c r="BI186" i="5" s="1"/>
  <c r="BU290" i="5"/>
  <c r="BU185" i="5"/>
  <c r="BU186" i="5" s="1"/>
  <c r="AE290" i="5"/>
  <c r="AE185" i="5"/>
  <c r="AE186" i="5" s="1"/>
  <c r="DT290" i="5"/>
  <c r="DT185" i="5"/>
  <c r="DT186" i="5" s="1"/>
  <c r="CP290" i="5"/>
  <c r="CP185" i="5"/>
  <c r="CP186" i="5" s="1"/>
  <c r="AK290" i="5"/>
  <c r="AK185" i="5"/>
  <c r="AK186" i="5" s="1"/>
  <c r="DB290" i="5"/>
  <c r="DB185" i="5"/>
  <c r="DB186" i="5" s="1"/>
  <c r="DK290" i="5"/>
  <c r="DK185" i="5"/>
  <c r="DK186" i="5" s="1"/>
  <c r="CV290" i="5"/>
  <c r="CV185" i="5"/>
  <c r="CV186" i="5" s="1"/>
  <c r="BR290" i="5"/>
  <c r="BR185" i="5"/>
  <c r="BR186" i="5" s="1"/>
  <c r="AN290" i="5"/>
  <c r="AN185" i="5"/>
  <c r="AN186" i="5" s="1"/>
  <c r="DH290" i="5"/>
  <c r="DH185" i="5"/>
  <c r="DH186" i="5" s="1"/>
  <c r="P264" i="5"/>
  <c r="DB55" i="5"/>
  <c r="CS55" i="5"/>
  <c r="V55" i="5"/>
  <c r="AK55" i="5"/>
  <c r="AN55" i="5"/>
  <c r="DQ55" i="5"/>
  <c r="BU55" i="5"/>
  <c r="DK55" i="5"/>
  <c r="CV55" i="5"/>
  <c r="AW55" i="5"/>
  <c r="CA55" i="5"/>
  <c r="Y55" i="5"/>
  <c r="BO55" i="5"/>
  <c r="BL55" i="5"/>
  <c r="CJ55" i="5"/>
  <c r="P183" i="5"/>
  <c r="BI55" i="5"/>
  <c r="CY55" i="5"/>
  <c r="CM55" i="5"/>
  <c r="AH55" i="5"/>
  <c r="BC55" i="5"/>
  <c r="DN55" i="5"/>
  <c r="AQ55" i="5"/>
  <c r="BF55" i="5"/>
  <c r="AB55" i="5"/>
  <c r="AT55" i="5"/>
  <c r="BX55" i="5"/>
  <c r="AE55" i="5"/>
  <c r="CP55" i="5"/>
  <c r="DE55" i="5"/>
  <c r="DH55" i="5"/>
  <c r="CD55" i="5"/>
  <c r="P158" i="5"/>
  <c r="DV248" i="5"/>
  <c r="DV249" i="5"/>
  <c r="DV250" i="5" s="1"/>
  <c r="AA286" i="5"/>
  <c r="AD286" i="5"/>
  <c r="BB286" i="5"/>
  <c r="BZ286" i="5"/>
  <c r="CX286" i="5"/>
  <c r="CU286" i="5"/>
  <c r="AG286" i="5"/>
  <c r="BE286" i="5"/>
  <c r="CC286" i="5"/>
  <c r="DA286" i="5"/>
  <c r="AJ286" i="5"/>
  <c r="BH286" i="5"/>
  <c r="CF286" i="5"/>
  <c r="DD286" i="5"/>
  <c r="AM286" i="5"/>
  <c r="BK286" i="5"/>
  <c r="CI286" i="5"/>
  <c r="DG286" i="5"/>
  <c r="DS286" i="5"/>
  <c r="AP286" i="5"/>
  <c r="BN286" i="5"/>
  <c r="CL286" i="5"/>
  <c r="DJ286" i="5"/>
  <c r="BW286" i="5"/>
  <c r="U286" i="5"/>
  <c r="AS286" i="5"/>
  <c r="BQ286" i="5"/>
  <c r="CO286" i="5"/>
  <c r="DM286" i="5"/>
  <c r="AY286" i="5"/>
  <c r="X286" i="5"/>
  <c r="AV286" i="5"/>
  <c r="BT286" i="5"/>
  <c r="CR286" i="5"/>
  <c r="DP286" i="5"/>
  <c r="DA283" i="5"/>
  <c r="AA283" i="5"/>
  <c r="AY283" i="5"/>
  <c r="BW283" i="5"/>
  <c r="CU283" i="5"/>
  <c r="DS283" i="5"/>
  <c r="AD283" i="5"/>
  <c r="BB283" i="5"/>
  <c r="BZ283" i="5"/>
  <c r="CX283" i="5"/>
  <c r="BE283" i="5"/>
  <c r="AJ283" i="5"/>
  <c r="BH283" i="5"/>
  <c r="CF283" i="5"/>
  <c r="DD283" i="5"/>
  <c r="AM283" i="5"/>
  <c r="BK283" i="5"/>
  <c r="CI283" i="5"/>
  <c r="DG283" i="5"/>
  <c r="AG283" i="5"/>
  <c r="AP283" i="5"/>
  <c r="BN283" i="5"/>
  <c r="CL283" i="5"/>
  <c r="DJ283" i="5"/>
  <c r="U283" i="5"/>
  <c r="AS283" i="5"/>
  <c r="BQ283" i="5"/>
  <c r="CO283" i="5"/>
  <c r="DM283" i="5"/>
  <c r="CC283" i="5"/>
  <c r="X283" i="5"/>
  <c r="AV283" i="5"/>
  <c r="BT283" i="5"/>
  <c r="CR283" i="5"/>
  <c r="DP283" i="5"/>
  <c r="R283" i="5"/>
  <c r="R286" i="5"/>
  <c r="AD282" i="5"/>
  <c r="BB282" i="5"/>
  <c r="BZ282" i="5"/>
  <c r="CX282" i="5"/>
  <c r="AG282" i="5"/>
  <c r="BE282" i="5"/>
  <c r="CC282" i="5"/>
  <c r="DA282" i="5"/>
  <c r="CU282" i="5"/>
  <c r="AJ282" i="5"/>
  <c r="BH282" i="5"/>
  <c r="CF282" i="5"/>
  <c r="DD282" i="5"/>
  <c r="AA282" i="5"/>
  <c r="AM282" i="5"/>
  <c r="BK282" i="5"/>
  <c r="CI282" i="5"/>
  <c r="DG282" i="5"/>
  <c r="BW282" i="5"/>
  <c r="AP282" i="5"/>
  <c r="BN282" i="5"/>
  <c r="CL282" i="5"/>
  <c r="DJ282" i="5"/>
  <c r="AY282" i="5"/>
  <c r="U282" i="5"/>
  <c r="AS282" i="5"/>
  <c r="BQ282" i="5"/>
  <c r="CO282" i="5"/>
  <c r="DM282" i="5"/>
  <c r="DS282" i="5"/>
  <c r="X282" i="5"/>
  <c r="AV282" i="5"/>
  <c r="BT282" i="5"/>
  <c r="CR282" i="5"/>
  <c r="DP282" i="5"/>
  <c r="CU279" i="5"/>
  <c r="AD279" i="5"/>
  <c r="BB279" i="5"/>
  <c r="BZ279" i="5"/>
  <c r="CX279" i="5"/>
  <c r="AG279" i="5"/>
  <c r="BE279" i="5"/>
  <c r="CC279" i="5"/>
  <c r="DA279" i="5"/>
  <c r="AY279" i="5"/>
  <c r="AJ279" i="5"/>
  <c r="BH279" i="5"/>
  <c r="CF279" i="5"/>
  <c r="DD279" i="5"/>
  <c r="AM279" i="5"/>
  <c r="BK279" i="5"/>
  <c r="CI279" i="5"/>
  <c r="DG279" i="5"/>
  <c r="BW279" i="5"/>
  <c r="AP279" i="5"/>
  <c r="BN279" i="5"/>
  <c r="CL279" i="5"/>
  <c r="DJ279" i="5"/>
  <c r="DS279" i="5"/>
  <c r="U279" i="5"/>
  <c r="AS279" i="5"/>
  <c r="BQ279" i="5"/>
  <c r="CO279" i="5"/>
  <c r="DM279" i="5"/>
  <c r="AA279" i="5"/>
  <c r="X279" i="5"/>
  <c r="AV279" i="5"/>
  <c r="BT279" i="5"/>
  <c r="CR279" i="5"/>
  <c r="DP279" i="5"/>
  <c r="R279" i="5"/>
  <c r="R282" i="5"/>
  <c r="AD278" i="5"/>
  <c r="BB278" i="5"/>
  <c r="BZ278" i="5"/>
  <c r="CX278" i="5"/>
  <c r="AG278" i="5"/>
  <c r="BE278" i="5"/>
  <c r="CC278" i="5"/>
  <c r="DA278" i="5"/>
  <c r="BW278" i="5"/>
  <c r="AJ278" i="5"/>
  <c r="BH278" i="5"/>
  <c r="CF278" i="5"/>
  <c r="DD278" i="5"/>
  <c r="AA278" i="5"/>
  <c r="AM278" i="5"/>
  <c r="BK278" i="5"/>
  <c r="CI278" i="5"/>
  <c r="DG278" i="5"/>
  <c r="AY278" i="5"/>
  <c r="AP278" i="5"/>
  <c r="BN278" i="5"/>
  <c r="CL278" i="5"/>
  <c r="DJ278" i="5"/>
  <c r="DS278" i="5"/>
  <c r="U278" i="5"/>
  <c r="AS278" i="5"/>
  <c r="BQ278" i="5"/>
  <c r="CO278" i="5"/>
  <c r="DM278" i="5"/>
  <c r="CU278" i="5"/>
  <c r="X278" i="5"/>
  <c r="AV278" i="5"/>
  <c r="BT278" i="5"/>
  <c r="CR278" i="5"/>
  <c r="DP278" i="5"/>
  <c r="AY274" i="5"/>
  <c r="BB274" i="5"/>
  <c r="CX274" i="5"/>
  <c r="AG274" i="5"/>
  <c r="BE274" i="5"/>
  <c r="CC274" i="5"/>
  <c r="DA274" i="5"/>
  <c r="AA274" i="5"/>
  <c r="AD274" i="5"/>
  <c r="BZ274" i="5"/>
  <c r="AJ274" i="5"/>
  <c r="BH274" i="5"/>
  <c r="CF274" i="5"/>
  <c r="DD274" i="5"/>
  <c r="BW274" i="5"/>
  <c r="BK274" i="5"/>
  <c r="AP274" i="5"/>
  <c r="BN274" i="5"/>
  <c r="CL274" i="5"/>
  <c r="DJ274" i="5"/>
  <c r="DS274" i="5"/>
  <c r="CI274" i="5"/>
  <c r="U274" i="5"/>
  <c r="AS274" i="5"/>
  <c r="BQ274" i="5"/>
  <c r="CO274" i="5"/>
  <c r="DM274" i="5"/>
  <c r="CU274" i="5"/>
  <c r="AM274" i="5"/>
  <c r="DG274" i="5"/>
  <c r="X274" i="5"/>
  <c r="AV274" i="5"/>
  <c r="BT274" i="5"/>
  <c r="CR274" i="5"/>
  <c r="DP274" i="5"/>
  <c r="R274" i="5"/>
  <c r="R278" i="5"/>
  <c r="AA272" i="5"/>
  <c r="AY272" i="5"/>
  <c r="BW272" i="5"/>
  <c r="CU272" i="5"/>
  <c r="DS272" i="5"/>
  <c r="AD272" i="5"/>
  <c r="BB272" i="5"/>
  <c r="BZ272" i="5"/>
  <c r="CX272" i="5"/>
  <c r="AG272" i="5"/>
  <c r="BE272" i="5"/>
  <c r="CC272" i="5"/>
  <c r="DA272" i="5"/>
  <c r="AJ272" i="5"/>
  <c r="BH272" i="5"/>
  <c r="CF272" i="5"/>
  <c r="DD272" i="5"/>
  <c r="AM272" i="5"/>
  <c r="BK272" i="5"/>
  <c r="CI272" i="5"/>
  <c r="DG272" i="5"/>
  <c r="AP272" i="5"/>
  <c r="BN272" i="5"/>
  <c r="CL272" i="5"/>
  <c r="DJ272" i="5"/>
  <c r="U272" i="5"/>
  <c r="AS272" i="5"/>
  <c r="BQ272" i="5"/>
  <c r="CO272" i="5"/>
  <c r="DM272" i="5"/>
  <c r="X272" i="5"/>
  <c r="AV272" i="5"/>
  <c r="BT272" i="5"/>
  <c r="CR272" i="5"/>
  <c r="DP272" i="5"/>
  <c r="AA268" i="5"/>
  <c r="AY268" i="5"/>
  <c r="BW268" i="5"/>
  <c r="CU268" i="5"/>
  <c r="DS268" i="5"/>
  <c r="AD268" i="5"/>
  <c r="BB268" i="5"/>
  <c r="BZ268" i="5"/>
  <c r="CX268" i="5"/>
  <c r="AG268" i="5"/>
  <c r="BE268" i="5"/>
  <c r="CC268" i="5"/>
  <c r="DA268" i="5"/>
  <c r="AJ268" i="5"/>
  <c r="BH268" i="5"/>
  <c r="CF268" i="5"/>
  <c r="DD268" i="5"/>
  <c r="AM268" i="5"/>
  <c r="BK268" i="5"/>
  <c r="CI268" i="5"/>
  <c r="DG268" i="5"/>
  <c r="AP268" i="5"/>
  <c r="BN268" i="5"/>
  <c r="CL268" i="5"/>
  <c r="DJ268" i="5"/>
  <c r="U268" i="5"/>
  <c r="AS268" i="5"/>
  <c r="BQ268" i="5"/>
  <c r="CO268" i="5"/>
  <c r="DM268" i="5"/>
  <c r="X268" i="5"/>
  <c r="AV268" i="5"/>
  <c r="BT268" i="5"/>
  <c r="CR268" i="5"/>
  <c r="DP268" i="5"/>
  <c r="R268" i="5"/>
  <c r="R272" i="5"/>
  <c r="AA97" i="5"/>
  <c r="AA266" i="5"/>
  <c r="AG97" i="5"/>
  <c r="AG266" i="5"/>
  <c r="BE97" i="5"/>
  <c r="BE266" i="5"/>
  <c r="CC97" i="5"/>
  <c r="CC266" i="5"/>
  <c r="DA97" i="5"/>
  <c r="DA266" i="5"/>
  <c r="AY97" i="5"/>
  <c r="AY266" i="5"/>
  <c r="AJ97" i="5"/>
  <c r="AJ266" i="5"/>
  <c r="BH97" i="5"/>
  <c r="BH266" i="5"/>
  <c r="CF97" i="5"/>
  <c r="CF266" i="5"/>
  <c r="DD97" i="5"/>
  <c r="DD266" i="5"/>
  <c r="BW97" i="5"/>
  <c r="BW266" i="5"/>
  <c r="AD97" i="5"/>
  <c r="AD266" i="5"/>
  <c r="AM97" i="5"/>
  <c r="AM266" i="5"/>
  <c r="BK97" i="5"/>
  <c r="BK266" i="5"/>
  <c r="CI97" i="5"/>
  <c r="CI266" i="5"/>
  <c r="DG97" i="5"/>
  <c r="DG266" i="5"/>
  <c r="CU97" i="5"/>
  <c r="CU266" i="5"/>
  <c r="BB97" i="5"/>
  <c r="BB266" i="5"/>
  <c r="AP97" i="5"/>
  <c r="AP266" i="5"/>
  <c r="BN97" i="5"/>
  <c r="BN266" i="5"/>
  <c r="CL97" i="5"/>
  <c r="CL266" i="5"/>
  <c r="DJ97" i="5"/>
  <c r="DJ266" i="5"/>
  <c r="DS97" i="5"/>
  <c r="DS266" i="5"/>
  <c r="BZ97" i="5"/>
  <c r="BZ266" i="5"/>
  <c r="U97" i="5"/>
  <c r="U266" i="5"/>
  <c r="AS97" i="5"/>
  <c r="AS266" i="5"/>
  <c r="BQ97" i="5"/>
  <c r="BQ266" i="5"/>
  <c r="CO97" i="5"/>
  <c r="CO266" i="5"/>
  <c r="DM97" i="5"/>
  <c r="DM266" i="5"/>
  <c r="CX97" i="5"/>
  <c r="CX266" i="5"/>
  <c r="X97" i="5"/>
  <c r="X266" i="5"/>
  <c r="AV97" i="5"/>
  <c r="AV266" i="5"/>
  <c r="BT97" i="5"/>
  <c r="BT266" i="5"/>
  <c r="CR97" i="5"/>
  <c r="CR266" i="5"/>
  <c r="DP97" i="5"/>
  <c r="DP266" i="5"/>
  <c r="R97" i="5"/>
  <c r="R266" i="5"/>
  <c r="AA96" i="5"/>
  <c r="AY96" i="5"/>
  <c r="BW96" i="5"/>
  <c r="CU96" i="5"/>
  <c r="DS96" i="5"/>
  <c r="AD96" i="5"/>
  <c r="BB96" i="5"/>
  <c r="BZ96" i="5"/>
  <c r="CX96" i="5"/>
  <c r="AG96" i="5"/>
  <c r="BE96" i="5"/>
  <c r="CC96" i="5"/>
  <c r="DA96" i="5"/>
  <c r="AJ96" i="5"/>
  <c r="BH96" i="5"/>
  <c r="CF96" i="5"/>
  <c r="DD96" i="5"/>
  <c r="AM96" i="5"/>
  <c r="BK96" i="5"/>
  <c r="CI96" i="5"/>
  <c r="DG96" i="5"/>
  <c r="AP96" i="5"/>
  <c r="BN96" i="5"/>
  <c r="CL96" i="5"/>
  <c r="DJ96" i="5"/>
  <c r="U96" i="5"/>
  <c r="AS96" i="5"/>
  <c r="BQ96" i="5"/>
  <c r="CO96" i="5"/>
  <c r="DM96" i="5"/>
  <c r="X96" i="5"/>
  <c r="AV96" i="5"/>
  <c r="BT96" i="5"/>
  <c r="CR96" i="5"/>
  <c r="DP96" i="5"/>
  <c r="R96" i="5"/>
  <c r="AA355" i="5"/>
  <c r="O390" i="5"/>
  <c r="AA353" i="5"/>
  <c r="AA354" i="5"/>
  <c r="AA351" i="5"/>
  <c r="AA352" i="5"/>
  <c r="O112" i="5"/>
  <c r="AA350" i="5"/>
  <c r="O288" i="5"/>
  <c r="O284" i="5"/>
  <c r="O280" i="5"/>
  <c r="DS275" i="5"/>
  <c r="DP275" i="5"/>
  <c r="DM275" i="5"/>
  <c r="DJ275" i="5"/>
  <c r="DG275" i="5"/>
  <c r="DD275" i="5"/>
  <c r="DA275" i="5"/>
  <c r="CX275" i="5"/>
  <c r="CU275" i="5"/>
  <c r="CR275" i="5"/>
  <c r="CO275" i="5"/>
  <c r="CL275" i="5"/>
  <c r="CI275" i="5"/>
  <c r="CF275" i="5"/>
  <c r="CC275" i="5"/>
  <c r="BZ275" i="5"/>
  <c r="BW275" i="5"/>
  <c r="BT275" i="5"/>
  <c r="BQ275" i="5"/>
  <c r="BN275" i="5"/>
  <c r="BK275" i="5"/>
  <c r="BH275" i="5"/>
  <c r="BE275" i="5"/>
  <c r="BB275" i="5"/>
  <c r="AY275" i="5"/>
  <c r="AV275" i="5"/>
  <c r="AS275" i="5"/>
  <c r="AP275" i="5"/>
  <c r="AM275" i="5"/>
  <c r="AJ275" i="5"/>
  <c r="AG275" i="5"/>
  <c r="AD275" i="5"/>
  <c r="AA275" i="5"/>
  <c r="X275" i="5"/>
  <c r="U275" i="5"/>
  <c r="R275" i="5"/>
  <c r="O276" i="5"/>
  <c r="DS273" i="5"/>
  <c r="DP273" i="5"/>
  <c r="DM273" i="5"/>
  <c r="DJ273" i="5"/>
  <c r="DG273" i="5"/>
  <c r="DD273" i="5"/>
  <c r="DA273" i="5"/>
  <c r="CX273" i="5"/>
  <c r="CU273" i="5"/>
  <c r="CR273" i="5"/>
  <c r="CO273" i="5"/>
  <c r="CL273" i="5"/>
  <c r="CI273" i="5"/>
  <c r="CF273" i="5"/>
  <c r="CC273" i="5"/>
  <c r="BZ273" i="5"/>
  <c r="BW273" i="5"/>
  <c r="BT273" i="5"/>
  <c r="BQ273" i="5"/>
  <c r="BN273" i="5"/>
  <c r="BK273" i="5"/>
  <c r="BH273" i="5"/>
  <c r="BE273" i="5"/>
  <c r="BB273" i="5"/>
  <c r="AY273" i="5"/>
  <c r="AV273" i="5"/>
  <c r="AS273" i="5"/>
  <c r="AP273" i="5"/>
  <c r="AM273" i="5"/>
  <c r="AJ273" i="5"/>
  <c r="AG273" i="5"/>
  <c r="AD273" i="5"/>
  <c r="AA273" i="5"/>
  <c r="X273" i="5"/>
  <c r="U273" i="5"/>
  <c r="R273" i="5"/>
  <c r="DS269" i="5"/>
  <c r="DP269" i="5"/>
  <c r="DM269" i="5"/>
  <c r="DJ269" i="5"/>
  <c r="DG269" i="5"/>
  <c r="DD269" i="5"/>
  <c r="DA269" i="5"/>
  <c r="CX269" i="5"/>
  <c r="CU269" i="5"/>
  <c r="CR269" i="5"/>
  <c r="CO269" i="5"/>
  <c r="CL269" i="5"/>
  <c r="CI269" i="5"/>
  <c r="CF269" i="5"/>
  <c r="CC269" i="5"/>
  <c r="BZ269" i="5"/>
  <c r="BW269" i="5"/>
  <c r="BT269" i="5"/>
  <c r="BQ269" i="5"/>
  <c r="BN269" i="5"/>
  <c r="BK269" i="5"/>
  <c r="BH269" i="5"/>
  <c r="BE269" i="5"/>
  <c r="BB269" i="5"/>
  <c r="AY269" i="5"/>
  <c r="AV269" i="5"/>
  <c r="AS269" i="5"/>
  <c r="AP269" i="5"/>
  <c r="AM269" i="5"/>
  <c r="AJ269" i="5"/>
  <c r="AG269" i="5"/>
  <c r="AD269" i="5"/>
  <c r="AA269" i="5"/>
  <c r="X269" i="5"/>
  <c r="U269" i="5"/>
  <c r="R269" i="5"/>
  <c r="O270" i="5"/>
  <c r="DS267" i="5"/>
  <c r="DP267" i="5"/>
  <c r="DM267" i="5"/>
  <c r="DJ267" i="5"/>
  <c r="DG267" i="5"/>
  <c r="DD267" i="5"/>
  <c r="DA267" i="5"/>
  <c r="CX267" i="5"/>
  <c r="CU267" i="5"/>
  <c r="CR267" i="5"/>
  <c r="CO267" i="5"/>
  <c r="CL267" i="5"/>
  <c r="CI267" i="5"/>
  <c r="CF267" i="5"/>
  <c r="CC267" i="5"/>
  <c r="BZ267" i="5"/>
  <c r="BW267" i="5"/>
  <c r="BT267" i="5"/>
  <c r="BQ267" i="5"/>
  <c r="BN267" i="5"/>
  <c r="BK267" i="5"/>
  <c r="BH267" i="5"/>
  <c r="BE267" i="5"/>
  <c r="BB267" i="5"/>
  <c r="AY267" i="5"/>
  <c r="AV267" i="5"/>
  <c r="AS267" i="5"/>
  <c r="AP267" i="5"/>
  <c r="AM267" i="5"/>
  <c r="AJ267" i="5"/>
  <c r="AG267" i="5"/>
  <c r="AD267" i="5"/>
  <c r="AA267" i="5"/>
  <c r="X267" i="5"/>
  <c r="U267" i="5"/>
  <c r="R267" i="5"/>
  <c r="DS259" i="5"/>
  <c r="DP259" i="5"/>
  <c r="DM259" i="5"/>
  <c r="DJ259" i="5"/>
  <c r="DG259" i="5"/>
  <c r="DD259" i="5"/>
  <c r="DA259" i="5"/>
  <c r="CX259" i="5"/>
  <c r="CU259" i="5"/>
  <c r="CR259" i="5"/>
  <c r="CO259" i="5"/>
  <c r="CL259" i="5"/>
  <c r="CI259" i="5"/>
  <c r="CF259" i="5"/>
  <c r="CC259" i="5"/>
  <c r="BZ259" i="5"/>
  <c r="BW259" i="5"/>
  <c r="BT259" i="5"/>
  <c r="BQ259" i="5"/>
  <c r="BN259" i="5"/>
  <c r="BK259" i="5"/>
  <c r="BH259" i="5"/>
  <c r="BE259" i="5"/>
  <c r="BB259" i="5"/>
  <c r="AY259" i="5"/>
  <c r="AV259" i="5"/>
  <c r="AS259" i="5"/>
  <c r="AP259" i="5"/>
  <c r="AM259" i="5"/>
  <c r="AJ259" i="5"/>
  <c r="AG259" i="5"/>
  <c r="AD259" i="5"/>
  <c r="AA259" i="5"/>
  <c r="X259" i="5"/>
  <c r="U259" i="5"/>
  <c r="R259" i="5"/>
  <c r="O265" i="5"/>
  <c r="O264" i="5"/>
  <c r="O262" i="5"/>
  <c r="O260" i="5"/>
  <c r="DS252" i="5"/>
  <c r="DS257" i="5"/>
  <c r="DP252" i="5"/>
  <c r="DP257" i="5"/>
  <c r="DM252" i="5"/>
  <c r="DM257" i="5"/>
  <c r="DJ252" i="5"/>
  <c r="DJ257" i="5"/>
  <c r="DG252" i="5"/>
  <c r="DG257" i="5"/>
  <c r="DD252" i="5"/>
  <c r="DD257" i="5"/>
  <c r="DA252" i="5"/>
  <c r="DA257" i="5"/>
  <c r="CX252" i="5"/>
  <c r="CX257" i="5"/>
  <c r="CU252" i="5"/>
  <c r="CU257" i="5"/>
  <c r="CR252" i="5"/>
  <c r="CR257" i="5"/>
  <c r="CO252" i="5"/>
  <c r="CO257" i="5"/>
  <c r="CL252" i="5"/>
  <c r="CL257" i="5"/>
  <c r="CI252" i="5"/>
  <c r="CI257" i="5"/>
  <c r="CF252" i="5"/>
  <c r="CF257" i="5"/>
  <c r="CC252" i="5"/>
  <c r="CC257" i="5"/>
  <c r="BZ252" i="5"/>
  <c r="BZ257" i="5"/>
  <c r="BW252" i="5"/>
  <c r="BW257" i="5"/>
  <c r="BT252" i="5"/>
  <c r="BT257" i="5"/>
  <c r="BQ252" i="5"/>
  <c r="BQ257" i="5"/>
  <c r="BN252" i="5"/>
  <c r="BN257" i="5"/>
  <c r="BK252" i="5"/>
  <c r="BK257" i="5"/>
  <c r="BH252" i="5"/>
  <c r="BH257" i="5"/>
  <c r="BE252" i="5"/>
  <c r="BE257" i="5"/>
  <c r="BB252" i="5"/>
  <c r="BB257" i="5"/>
  <c r="AY252" i="5"/>
  <c r="AY257" i="5"/>
  <c r="AV252" i="5"/>
  <c r="AV257" i="5"/>
  <c r="AS252" i="5"/>
  <c r="AS257" i="5"/>
  <c r="AP252" i="5"/>
  <c r="AP257" i="5"/>
  <c r="AM252" i="5"/>
  <c r="AM257" i="5"/>
  <c r="AJ252" i="5"/>
  <c r="AJ257" i="5"/>
  <c r="AG252" i="5"/>
  <c r="AG257" i="5"/>
  <c r="AD252" i="5"/>
  <c r="AD257" i="5"/>
  <c r="AA252" i="5"/>
  <c r="AA257" i="5"/>
  <c r="X252" i="5"/>
  <c r="X257" i="5"/>
  <c r="U252" i="5"/>
  <c r="U257" i="5"/>
  <c r="R252" i="5"/>
  <c r="R257" i="5"/>
  <c r="O255" i="5"/>
  <c r="O254" i="5"/>
  <c r="O253" i="5"/>
  <c r="O248" i="5"/>
  <c r="O244" i="5"/>
  <c r="O243" i="5"/>
  <c r="O239" i="5"/>
  <c r="O238" i="5"/>
  <c r="O237" i="5"/>
  <c r="O233" i="5"/>
  <c r="O232" i="5"/>
  <c r="O228" i="5"/>
  <c r="O227" i="5"/>
  <c r="O223" i="5"/>
  <c r="O222" i="5"/>
  <c r="O218" i="5"/>
  <c r="O217" i="5"/>
  <c r="O213" i="5"/>
  <c r="O212" i="5"/>
  <c r="O211" i="5"/>
  <c r="O207" i="5"/>
  <c r="O206" i="5"/>
  <c r="O205" i="5"/>
  <c r="O204" i="5"/>
  <c r="O183" i="5"/>
  <c r="O182" i="5"/>
  <c r="O180" i="5"/>
  <c r="DS93" i="5"/>
  <c r="DS179" i="5" s="1"/>
  <c r="DS176" i="5"/>
  <c r="DP93" i="5"/>
  <c r="DP179" i="5" s="1"/>
  <c r="DP176" i="5"/>
  <c r="DM93" i="5"/>
  <c r="DM179" i="5" s="1"/>
  <c r="DM176" i="5"/>
  <c r="DJ93" i="5"/>
  <c r="DJ179" i="5" s="1"/>
  <c r="DJ176" i="5"/>
  <c r="DG93" i="5"/>
  <c r="DG179" i="5" s="1"/>
  <c r="DG176" i="5"/>
  <c r="DD93" i="5"/>
  <c r="DD179" i="5" s="1"/>
  <c r="DD176" i="5"/>
  <c r="DA93" i="5"/>
  <c r="DA179" i="5" s="1"/>
  <c r="DA176" i="5"/>
  <c r="CX93" i="5"/>
  <c r="CX179" i="5" s="1"/>
  <c r="CX176" i="5"/>
  <c r="CU93" i="5"/>
  <c r="CU179" i="5" s="1"/>
  <c r="CU176" i="5"/>
  <c r="CR93" i="5"/>
  <c r="CR179" i="5" s="1"/>
  <c r="CR176" i="5"/>
  <c r="CO93" i="5"/>
  <c r="CO179" i="5" s="1"/>
  <c r="CO176" i="5"/>
  <c r="CL93" i="5"/>
  <c r="CL179" i="5" s="1"/>
  <c r="CL176" i="5"/>
  <c r="CI93" i="5"/>
  <c r="CI179" i="5" s="1"/>
  <c r="CI176" i="5"/>
  <c r="CF93" i="5"/>
  <c r="CF179" i="5" s="1"/>
  <c r="CF176" i="5"/>
  <c r="CC93" i="5"/>
  <c r="CC179" i="5" s="1"/>
  <c r="CC176" i="5"/>
  <c r="BZ93" i="5"/>
  <c r="BZ179" i="5" s="1"/>
  <c r="BZ176" i="5"/>
  <c r="BW93" i="5"/>
  <c r="BW179" i="5" s="1"/>
  <c r="BW176" i="5"/>
  <c r="BT93" i="5"/>
  <c r="BT179" i="5" s="1"/>
  <c r="BT176" i="5"/>
  <c r="BQ93" i="5"/>
  <c r="BQ179" i="5" s="1"/>
  <c r="BQ176" i="5"/>
  <c r="BN93" i="5"/>
  <c r="BN179" i="5" s="1"/>
  <c r="BN176" i="5"/>
  <c r="BK93" i="5"/>
  <c r="BK179" i="5" s="1"/>
  <c r="BK176" i="5"/>
  <c r="BH93" i="5"/>
  <c r="BH179" i="5" s="1"/>
  <c r="BH176" i="5"/>
  <c r="BE93" i="5"/>
  <c r="BE179" i="5" s="1"/>
  <c r="BE176" i="5"/>
  <c r="BB93" i="5"/>
  <c r="BB179" i="5" s="1"/>
  <c r="BB176" i="5"/>
  <c r="AY93" i="5"/>
  <c r="AY179" i="5" s="1"/>
  <c r="AY176" i="5"/>
  <c r="AV93" i="5"/>
  <c r="AV179" i="5" s="1"/>
  <c r="AV176" i="5"/>
  <c r="AS93" i="5"/>
  <c r="AS179" i="5" s="1"/>
  <c r="AS176" i="5"/>
  <c r="AP93" i="5"/>
  <c r="AP179" i="5" s="1"/>
  <c r="AP176" i="5"/>
  <c r="AM93" i="5"/>
  <c r="AM179" i="5" s="1"/>
  <c r="AM176" i="5"/>
  <c r="AJ93" i="5"/>
  <c r="AJ179" i="5" s="1"/>
  <c r="AJ176" i="5"/>
  <c r="AG93" i="5"/>
  <c r="AG179" i="5" s="1"/>
  <c r="AG176" i="5"/>
  <c r="AD93" i="5"/>
  <c r="AD179" i="5" s="1"/>
  <c r="AD176" i="5"/>
  <c r="AA93" i="5"/>
  <c r="AA179" i="5" s="1"/>
  <c r="AA176" i="5"/>
  <c r="X93" i="5"/>
  <c r="X179" i="5" s="1"/>
  <c r="X176" i="5"/>
  <c r="U93" i="5"/>
  <c r="U179" i="5" s="1"/>
  <c r="U176" i="5"/>
  <c r="R93" i="5"/>
  <c r="R179" i="5" s="1"/>
  <c r="R176" i="5"/>
  <c r="O175" i="5"/>
  <c r="O174" i="5"/>
  <c r="O172" i="5"/>
  <c r="P145" i="5"/>
  <c r="P363" i="5" s="1"/>
  <c r="O171" i="5"/>
  <c r="O170" i="5"/>
  <c r="O169" i="5"/>
  <c r="O168" i="5"/>
  <c r="O167" i="5"/>
  <c r="O166" i="5"/>
  <c r="O165" i="5"/>
  <c r="P161" i="5"/>
  <c r="O164" i="5"/>
  <c r="O163" i="5"/>
  <c r="O162" i="5"/>
  <c r="O161" i="5"/>
  <c r="O160" i="5"/>
  <c r="O159" i="5"/>
  <c r="O157" i="5"/>
  <c r="O153" i="5"/>
  <c r="O150" i="5"/>
  <c r="O148" i="5"/>
  <c r="O364" i="5"/>
  <c r="O128" i="5"/>
  <c r="O119" i="5"/>
  <c r="O118" i="5"/>
  <c r="O117" i="5"/>
  <c r="O116" i="5"/>
  <c r="DV82" i="5"/>
  <c r="O115" i="5"/>
  <c r="O114" i="5"/>
  <c r="O113" i="5"/>
  <c r="O62" i="5"/>
  <c r="O101" i="5"/>
  <c r="O92" i="5"/>
  <c r="DJ89" i="5"/>
  <c r="CX89" i="5"/>
  <c r="CI89" i="5"/>
  <c r="DG89" i="5"/>
  <c r="AJ89" i="5"/>
  <c r="DD89" i="5"/>
  <c r="DP89" i="5"/>
  <c r="DS89" i="5"/>
  <c r="BW89" i="5"/>
  <c r="DM89" i="5"/>
  <c r="CC89" i="5"/>
  <c r="DA89" i="5"/>
  <c r="CU89" i="5"/>
  <c r="BH89" i="5"/>
  <c r="CF89" i="5"/>
  <c r="CL89" i="5"/>
  <c r="CR89" i="5"/>
  <c r="CO89" i="5"/>
  <c r="BN89" i="5"/>
  <c r="BT89" i="5"/>
  <c r="BZ89" i="5"/>
  <c r="BQ89" i="5"/>
  <c r="BB89" i="5"/>
  <c r="AG89" i="5"/>
  <c r="BE89" i="5"/>
  <c r="BK89" i="5"/>
  <c r="AY89" i="5"/>
  <c r="AV89" i="5"/>
  <c r="AS89" i="5"/>
  <c r="AP89" i="5"/>
  <c r="AM89" i="5"/>
  <c r="R89" i="5"/>
  <c r="AD89" i="5"/>
  <c r="AA89" i="5"/>
  <c r="X89" i="5"/>
  <c r="U89" i="5"/>
  <c r="O80" i="5"/>
  <c r="O106" i="5" s="1"/>
  <c r="O75" i="5"/>
  <c r="O105" i="5" s="1"/>
  <c r="O69" i="5"/>
  <c r="O104" i="5" s="1"/>
  <c r="O68" i="5"/>
  <c r="O103" i="5" s="1"/>
  <c r="O63" i="5"/>
  <c r="DM57" i="5"/>
  <c r="DP57" i="5"/>
  <c r="DG57" i="5"/>
  <c r="DJ57" i="5"/>
  <c r="DA57" i="5"/>
  <c r="DD57" i="5"/>
  <c r="CU57" i="5"/>
  <c r="CX57" i="5"/>
  <c r="CO57" i="5"/>
  <c r="CR57" i="5"/>
  <c r="CI57" i="5"/>
  <c r="CL57" i="5"/>
  <c r="CC57" i="5"/>
  <c r="CF57" i="5"/>
  <c r="BW57" i="5"/>
  <c r="BZ57" i="5"/>
  <c r="BQ57" i="5"/>
  <c r="BT57" i="5"/>
  <c r="BK57" i="5"/>
  <c r="BN57" i="5"/>
  <c r="BE57" i="5"/>
  <c r="BH57" i="5"/>
  <c r="AY57" i="5"/>
  <c r="BB57" i="5"/>
  <c r="AS57" i="5"/>
  <c r="AV57" i="5"/>
  <c r="AM57" i="5"/>
  <c r="AP57" i="5"/>
  <c r="AG57" i="5"/>
  <c r="AJ57" i="5"/>
  <c r="AA57" i="5"/>
  <c r="AD57" i="5"/>
  <c r="U57" i="5"/>
  <c r="X57" i="5"/>
  <c r="CR99" i="4"/>
  <c r="CR95" i="4"/>
  <c r="CR100" i="4"/>
  <c r="CP99" i="4"/>
  <c r="CP100" i="4"/>
  <c r="CP95" i="4"/>
  <c r="CN95" i="4"/>
  <c r="CN100" i="4"/>
  <c r="CN99" i="4"/>
  <c r="CJ100" i="4"/>
  <c r="CJ95" i="4"/>
  <c r="CJ99" i="4"/>
  <c r="CH100" i="4"/>
  <c r="CH99" i="4"/>
  <c r="CH95" i="4"/>
  <c r="CB95" i="4"/>
  <c r="CB99" i="4"/>
  <c r="CB100" i="4"/>
  <c r="BZ95" i="4"/>
  <c r="BZ99" i="4"/>
  <c r="BZ100" i="4"/>
  <c r="BX95" i="4"/>
  <c r="BX100" i="4"/>
  <c r="BX99" i="4"/>
  <c r="BV100" i="4"/>
  <c r="BV99" i="4"/>
  <c r="BV95" i="4"/>
  <c r="BT100" i="4"/>
  <c r="BT99" i="4"/>
  <c r="BT95" i="4"/>
  <c r="BR100" i="4"/>
  <c r="BR95" i="4"/>
  <c r="BR99" i="4"/>
  <c r="BP100" i="4"/>
  <c r="BP99" i="4"/>
  <c r="BP95" i="4"/>
  <c r="BL99" i="4"/>
  <c r="BL100" i="4"/>
  <c r="BL95" i="4"/>
  <c r="BH94" i="4"/>
  <c r="BF100" i="4"/>
  <c r="BF99" i="4"/>
  <c r="BF95" i="4"/>
  <c r="BB95" i="4"/>
  <c r="BB100" i="4"/>
  <c r="BB99" i="4"/>
  <c r="AV99" i="4"/>
  <c r="AV95" i="4"/>
  <c r="AV100" i="4"/>
  <c r="AN100" i="4"/>
  <c r="AN95" i="4"/>
  <c r="AN99" i="4"/>
  <c r="AL100" i="4"/>
  <c r="AL99" i="4"/>
  <c r="AL95" i="4"/>
  <c r="AJ95" i="4"/>
  <c r="AJ100" i="4"/>
  <c r="AJ99" i="4"/>
  <c r="X100" i="4"/>
  <c r="X95" i="4"/>
  <c r="X99" i="4"/>
  <c r="V100" i="4"/>
  <c r="V99" i="4"/>
  <c r="V95" i="4"/>
  <c r="T95" i="4"/>
  <c r="T100" i="4"/>
  <c r="T99" i="4"/>
  <c r="P95" i="4"/>
  <c r="P99" i="4"/>
  <c r="P100" i="4"/>
  <c r="N100" i="4"/>
  <c r="N95" i="4"/>
  <c r="N99" i="4"/>
  <c r="J100" i="4"/>
  <c r="J99" i="4"/>
  <c r="J95" i="4"/>
  <c r="D100" i="4"/>
  <c r="D99" i="4"/>
  <c r="D95" i="4"/>
  <c r="CX57" i="4"/>
  <c r="CX61" i="4" s="1"/>
  <c r="CR58" i="4"/>
  <c r="CR59" i="4" s="1"/>
  <c r="CR62" i="4" s="1"/>
  <c r="CQ57" i="4"/>
  <c r="CO57" i="4"/>
  <c r="CO61" i="4" s="1"/>
  <c r="CM57" i="4"/>
  <c r="CM61" i="4" s="1"/>
  <c r="CI57" i="4"/>
  <c r="CI61" i="4" s="1"/>
  <c r="CH58" i="4"/>
  <c r="CH59" i="4" s="1"/>
  <c r="BZ61" i="4"/>
  <c r="BV57" i="4"/>
  <c r="BS57" i="4"/>
  <c r="BS61" i="4" s="1"/>
  <c r="BQ61" i="4"/>
  <c r="BN57" i="4"/>
  <c r="BN61" i="4" s="1"/>
  <c r="BO57" i="4"/>
  <c r="BO61" i="4" s="1"/>
  <c r="BJ57" i="4"/>
  <c r="BJ61" i="4" s="1"/>
  <c r="BG57" i="4"/>
  <c r="BG61" i="4" s="1"/>
  <c r="BH58" i="4"/>
  <c r="BH59" i="4" s="1"/>
  <c r="BH62" i="4" s="1"/>
  <c r="BF57" i="4"/>
  <c r="BF61" i="4" s="1"/>
  <c r="BF62" i="4"/>
  <c r="BC57" i="4"/>
  <c r="BC61" i="4" s="1"/>
  <c r="BD58" i="4"/>
  <c r="BD59" i="4" s="1"/>
  <c r="AY57" i="4"/>
  <c r="AY61" i="4" s="1"/>
  <c r="AZ62" i="4"/>
  <c r="AX57" i="4"/>
  <c r="AX61" i="4" s="1"/>
  <c r="AW57" i="4"/>
  <c r="AW61" i="4" s="1"/>
  <c r="AV61" i="4"/>
  <c r="AR57" i="4"/>
  <c r="AR61" i="4" s="1"/>
  <c r="AQ57" i="4"/>
  <c r="AQ61" i="4" s="1"/>
  <c r="AN62" i="4"/>
  <c r="AL57" i="4"/>
  <c r="AL61" i="4" s="1"/>
  <c r="AJ57" i="4"/>
  <c r="AJ61" i="4" s="1"/>
  <c r="AG57" i="4"/>
  <c r="AG61" i="4" s="1"/>
  <c r="AD57" i="4"/>
  <c r="AD61" i="4" s="1"/>
  <c r="AF57" i="4"/>
  <c r="AF66" i="4" s="1"/>
  <c r="AF67" i="4" s="1"/>
  <c r="AB57" i="4"/>
  <c r="AB61" i="4" s="1"/>
  <c r="AA57" i="4"/>
  <c r="AA61" i="4" s="1"/>
  <c r="U57" i="4"/>
  <c r="U61" i="4" s="1"/>
  <c r="S57" i="4"/>
  <c r="S61" i="4" s="1"/>
  <c r="G57" i="4"/>
  <c r="G61" i="4" s="1"/>
  <c r="H62" i="4"/>
  <c r="E57" i="4"/>
  <c r="E61" i="4" s="1"/>
  <c r="CX66" i="4"/>
  <c r="CX67" i="4" s="1"/>
  <c r="CX58" i="4"/>
  <c r="CX59" i="4" s="1"/>
  <c r="CX62" i="4" s="1"/>
  <c r="CW63" i="4"/>
  <c r="CW59" i="4"/>
  <c r="CW62" i="4" s="1"/>
  <c r="CW57" i="4"/>
  <c r="CW61" i="4" s="1"/>
  <c r="CS58" i="4"/>
  <c r="CS57" i="4"/>
  <c r="CU59" i="4"/>
  <c r="CU62" i="4" s="1"/>
  <c r="CU63" i="4"/>
  <c r="CT58" i="4"/>
  <c r="CT59" i="4" s="1"/>
  <c r="CT62" i="4" s="1"/>
  <c r="CT57" i="4"/>
  <c r="CV57" i="4"/>
  <c r="CV61" i="4" s="1"/>
  <c r="CU66" i="4"/>
  <c r="CU67" i="4" s="1"/>
  <c r="CR57" i="4"/>
  <c r="CR61" i="4" s="1"/>
  <c r="CP58" i="4"/>
  <c r="CP59" i="4" s="1"/>
  <c r="CP62" i="4" s="1"/>
  <c r="CP66" i="4"/>
  <c r="CP67" i="4" s="1"/>
  <c r="CO63" i="4"/>
  <c r="CO59" i="4"/>
  <c r="CO62" i="4" s="1"/>
  <c r="CO66" i="4"/>
  <c r="CO67" i="4" s="1"/>
  <c r="CN66" i="4"/>
  <c r="CN67" i="4"/>
  <c r="CN58" i="4"/>
  <c r="CN59" i="4" s="1"/>
  <c r="CN62" i="4" s="1"/>
  <c r="CM63" i="4"/>
  <c r="CM59" i="4"/>
  <c r="CM62" i="4" s="1"/>
  <c r="CM66" i="4"/>
  <c r="CM67" i="4" s="1"/>
  <c r="CK63" i="4"/>
  <c r="CK59" i="4"/>
  <c r="CK62" i="4" s="1"/>
  <c r="CK57" i="4"/>
  <c r="CK61" i="4" s="1"/>
  <c r="CL66" i="4"/>
  <c r="CL67" i="4" s="1"/>
  <c r="CL58" i="4"/>
  <c r="CL59" i="4" s="1"/>
  <c r="CL62" i="4" s="1"/>
  <c r="CJ58" i="4"/>
  <c r="CJ59" i="4" s="1"/>
  <c r="CJ62" i="4" s="1"/>
  <c r="CJ66" i="4"/>
  <c r="CJ67" i="4" s="1"/>
  <c r="CI63" i="4"/>
  <c r="CI59" i="4"/>
  <c r="CI62" i="4" s="1"/>
  <c r="CI66" i="4"/>
  <c r="CI67" i="4" s="1"/>
  <c r="CH66" i="4"/>
  <c r="CH67" i="4" s="1"/>
  <c r="CH62" i="4"/>
  <c r="CG58" i="4"/>
  <c r="CG57" i="4"/>
  <c r="CG61" i="4" s="1"/>
  <c r="CF66" i="4"/>
  <c r="CF67" i="4" s="1"/>
  <c r="CF61" i="4"/>
  <c r="CF58" i="4"/>
  <c r="CF59" i="4" s="1"/>
  <c r="CF62" i="4" s="1"/>
  <c r="CE66" i="4"/>
  <c r="CE67" i="4" s="1"/>
  <c r="CE59" i="4"/>
  <c r="CE62" i="4" s="1"/>
  <c r="CE63" i="4"/>
  <c r="CC66" i="4"/>
  <c r="CC67" i="4"/>
  <c r="CC59" i="4"/>
  <c r="CC62" i="4" s="1"/>
  <c r="CC63" i="4"/>
  <c r="CD57" i="4"/>
  <c r="CD61" i="4" s="1"/>
  <c r="CB66" i="4"/>
  <c r="CB67" i="4" s="1"/>
  <c r="CB58" i="4"/>
  <c r="CB59" i="4" s="1"/>
  <c r="CB62" i="4" s="1"/>
  <c r="CA59" i="4"/>
  <c r="CA62" i="4" s="1"/>
  <c r="CA63" i="4"/>
  <c r="CA57" i="4"/>
  <c r="CA61" i="4" s="1"/>
  <c r="BY63" i="4"/>
  <c r="BY59" i="4"/>
  <c r="BY62" i="4" s="1"/>
  <c r="BY66" i="4"/>
  <c r="BY67" i="4"/>
  <c r="BZ58" i="4"/>
  <c r="BZ59" i="4" s="1"/>
  <c r="BZ62" i="4" s="1"/>
  <c r="BZ66" i="4"/>
  <c r="BZ67" i="4" s="1"/>
  <c r="BX66" i="4"/>
  <c r="BX67" i="4"/>
  <c r="BX58" i="4"/>
  <c r="BX59" i="4" s="1"/>
  <c r="BX62" i="4" s="1"/>
  <c r="BW58" i="4"/>
  <c r="BW57" i="4"/>
  <c r="BW61" i="4" s="1"/>
  <c r="BV58" i="4"/>
  <c r="BV59" i="4" s="1"/>
  <c r="BV62" i="4" s="1"/>
  <c r="BU66" i="4"/>
  <c r="BU67" i="4" s="1"/>
  <c r="BS66" i="4"/>
  <c r="BS67" i="4" s="1"/>
  <c r="BS63" i="4"/>
  <c r="BS59" i="4"/>
  <c r="BS62" i="4" s="1"/>
  <c r="BT58" i="4"/>
  <c r="BT59" i="4" s="1"/>
  <c r="BT62" i="4" s="1"/>
  <c r="BT66" i="4"/>
  <c r="BT67" i="4" s="1"/>
  <c r="BR66" i="4"/>
  <c r="BR67" i="4" s="1"/>
  <c r="BQ66" i="4"/>
  <c r="BQ67" i="4"/>
  <c r="BP58" i="4"/>
  <c r="BP59" i="4" s="1"/>
  <c r="BP62" i="4" s="1"/>
  <c r="BP57" i="4"/>
  <c r="BP61" i="4" s="1"/>
  <c r="BP66" i="4"/>
  <c r="BP67" i="4" s="1"/>
  <c r="BN58" i="4"/>
  <c r="BN59" i="4" s="1"/>
  <c r="BN62" i="4" s="1"/>
  <c r="BM66" i="4"/>
  <c r="BM67" i="4"/>
  <c r="BM63" i="4"/>
  <c r="BM59" i="4"/>
  <c r="BM62" i="4" s="1"/>
  <c r="BN66" i="4"/>
  <c r="BN67" i="4" s="1"/>
  <c r="BK66" i="4"/>
  <c r="BK67" i="4" s="1"/>
  <c r="BK63" i="4"/>
  <c r="BK59" i="4"/>
  <c r="BK62" i="4" s="1"/>
  <c r="BL58" i="4"/>
  <c r="BL59" i="4" s="1"/>
  <c r="BL62" i="4" s="1"/>
  <c r="BL66" i="4"/>
  <c r="BL67" i="4" s="1"/>
  <c r="BJ62" i="4"/>
  <c r="BJ66" i="4"/>
  <c r="BJ67" i="4"/>
  <c r="BI63" i="4"/>
  <c r="BI59" i="4"/>
  <c r="BI62" i="4" s="1"/>
  <c r="BI66" i="4"/>
  <c r="BI67" i="4" s="1"/>
  <c r="BG63" i="4"/>
  <c r="BG59" i="4"/>
  <c r="BG62" i="4" s="1"/>
  <c r="BH57" i="4"/>
  <c r="BH61" i="4" s="1"/>
  <c r="BG66" i="4"/>
  <c r="BG67" i="4" s="1"/>
  <c r="BE66" i="4"/>
  <c r="BE67" i="4" s="1"/>
  <c r="BE59" i="4"/>
  <c r="BE62" i="4" s="1"/>
  <c r="BE63" i="4"/>
  <c r="BF66" i="4"/>
  <c r="BF67" i="4" s="1"/>
  <c r="BD57" i="4"/>
  <c r="BD61" i="4" s="1"/>
  <c r="BD62" i="4"/>
  <c r="BD66" i="4"/>
  <c r="BD67" i="4" s="1"/>
  <c r="BC66" i="4"/>
  <c r="BC67" i="4" s="1"/>
  <c r="BC59" i="4"/>
  <c r="BC62" i="4" s="1"/>
  <c r="BC63" i="4"/>
  <c r="BB67" i="4"/>
  <c r="BB66" i="4"/>
  <c r="BB58" i="4"/>
  <c r="BB59" i="4" s="1"/>
  <c r="BB62" i="4" s="1"/>
  <c r="BA63" i="4"/>
  <c r="BA59" i="4"/>
  <c r="BA62" i="4" s="1"/>
  <c r="BA66" i="4"/>
  <c r="BA67" i="4" s="1"/>
  <c r="AZ57" i="4"/>
  <c r="AZ61" i="4" s="1"/>
  <c r="AY66" i="4"/>
  <c r="AY67" i="4"/>
  <c r="AY63" i="4"/>
  <c r="AY59" i="4"/>
  <c r="AY62" i="4" s="1"/>
  <c r="AX58" i="4"/>
  <c r="AX59" i="4" s="1"/>
  <c r="AX62" i="4" s="1"/>
  <c r="AX66" i="4"/>
  <c r="AX67" i="4" s="1"/>
  <c r="AW63" i="4"/>
  <c r="AW59" i="4"/>
  <c r="AW62" i="4" s="1"/>
  <c r="AW66" i="4"/>
  <c r="AW67" i="4"/>
  <c r="AU57" i="4"/>
  <c r="AU61" i="4" s="1"/>
  <c r="AU63" i="4"/>
  <c r="AU59" i="4"/>
  <c r="AU62" i="4" s="1"/>
  <c r="AU66" i="4"/>
  <c r="AU67" i="4" s="1"/>
  <c r="AV66" i="4"/>
  <c r="AV67" i="4" s="1"/>
  <c r="AV58" i="4"/>
  <c r="AV59" i="4" s="1"/>
  <c r="AV62" i="4" s="1"/>
  <c r="AT62" i="4"/>
  <c r="AS58" i="4"/>
  <c r="AS57" i="4"/>
  <c r="AS61" i="4" s="1"/>
  <c r="AT57" i="4"/>
  <c r="AT61" i="4" s="1"/>
  <c r="AR66" i="4"/>
  <c r="AR67" i="4" s="1"/>
  <c r="AR58" i="4"/>
  <c r="AR59" i="4" s="1"/>
  <c r="AR62" i="4" s="1"/>
  <c r="AQ59" i="4"/>
  <c r="AQ62" i="4" s="1"/>
  <c r="AQ63" i="4"/>
  <c r="AQ66" i="4"/>
  <c r="AQ67" i="4" s="1"/>
  <c r="AN66" i="4"/>
  <c r="AN67" i="4" s="1"/>
  <c r="AP66" i="4"/>
  <c r="AP67" i="4" s="1"/>
  <c r="AM66" i="4"/>
  <c r="AM67" i="4" s="1"/>
  <c r="AO63" i="4"/>
  <c r="AO59" i="4"/>
  <c r="AO62" i="4" s="1"/>
  <c r="AO57" i="4"/>
  <c r="AO61" i="4" s="1"/>
  <c r="AN61" i="4"/>
  <c r="AP58" i="4"/>
  <c r="AP59" i="4" s="1"/>
  <c r="AP62" i="4" s="1"/>
  <c r="AM61" i="4"/>
  <c r="AM63" i="4"/>
  <c r="AM59" i="4"/>
  <c r="AM62" i="4" s="1"/>
  <c r="AL58" i="4"/>
  <c r="AL59" i="4" s="1"/>
  <c r="AL62" i="4" s="1"/>
  <c r="AL66" i="4"/>
  <c r="AL67" i="4" s="1"/>
  <c r="AK57" i="4"/>
  <c r="AK61" i="4" s="1"/>
  <c r="AK58" i="4"/>
  <c r="AI63" i="4"/>
  <c r="AI59" i="4"/>
  <c r="AI62" i="4" s="1"/>
  <c r="AI57" i="4"/>
  <c r="AJ58" i="4"/>
  <c r="AJ59" i="4" s="1"/>
  <c r="AJ62" i="4" s="1"/>
  <c r="AJ66" i="4"/>
  <c r="AJ67" i="4" s="1"/>
  <c r="AH62" i="4"/>
  <c r="AG63" i="4"/>
  <c r="AG59" i="4"/>
  <c r="AG62" i="4" s="1"/>
  <c r="AG66" i="4"/>
  <c r="AG67" i="4" s="1"/>
  <c r="AH57" i="4"/>
  <c r="AH61" i="4" s="1"/>
  <c r="AE63" i="4"/>
  <c r="AE59" i="4"/>
  <c r="AE62" i="4" s="1"/>
  <c r="AF61" i="4"/>
  <c r="AF62" i="4"/>
  <c r="AE57" i="4"/>
  <c r="AE61" i="4" s="1"/>
  <c r="AD58" i="4"/>
  <c r="AD59" i="4" s="1"/>
  <c r="AD62" i="4" s="1"/>
  <c r="AD66" i="4"/>
  <c r="AD67" i="4" s="1"/>
  <c r="AC58" i="4"/>
  <c r="AC57" i="4"/>
  <c r="AC61" i="4" s="1"/>
  <c r="AA63" i="4"/>
  <c r="AA59" i="4"/>
  <c r="AA62" i="4" s="1"/>
  <c r="AA66" i="4"/>
  <c r="AA67" i="4" s="1"/>
  <c r="AB66" i="4"/>
  <c r="AB67" i="4"/>
  <c r="Y66" i="4"/>
  <c r="Y67" i="4" s="1"/>
  <c r="Y62" i="4"/>
  <c r="Z57" i="4"/>
  <c r="Z61" i="4" s="1"/>
  <c r="Z66" i="4"/>
  <c r="Z67" i="4" s="1"/>
  <c r="W63" i="4"/>
  <c r="W59" i="4"/>
  <c r="W62" i="4" s="1"/>
  <c r="W66" i="4"/>
  <c r="W67" i="4" s="1"/>
  <c r="X57" i="4"/>
  <c r="X61" i="4" s="1"/>
  <c r="U66" i="4"/>
  <c r="U67" i="4" s="1"/>
  <c r="U63" i="4"/>
  <c r="U59" i="4"/>
  <c r="U62" i="4" s="1"/>
  <c r="V57" i="4"/>
  <c r="V61" i="4" s="1"/>
  <c r="T58" i="4"/>
  <c r="T59" i="4" s="1"/>
  <c r="T62" i="4" s="1"/>
  <c r="T66" i="4"/>
  <c r="T67" i="4" s="1"/>
  <c r="S63" i="4"/>
  <c r="S59" i="4"/>
  <c r="S62" i="4" s="1"/>
  <c r="S66" i="4"/>
  <c r="S67" i="4"/>
  <c r="Q65" i="4"/>
  <c r="Q60" i="4"/>
  <c r="Q52" i="4"/>
  <c r="R57" i="4"/>
  <c r="R61" i="4" s="1"/>
  <c r="P66" i="4"/>
  <c r="P67" i="4" s="1"/>
  <c r="P58" i="4"/>
  <c r="P59" i="4" s="1"/>
  <c r="P62" i="4" s="1"/>
  <c r="O66" i="4"/>
  <c r="O67" i="4" s="1"/>
  <c r="O63" i="4"/>
  <c r="O59" i="4"/>
  <c r="O62" i="4" s="1"/>
  <c r="N58" i="4"/>
  <c r="N59" i="4" s="1"/>
  <c r="N62" i="4" s="1"/>
  <c r="N66" i="4"/>
  <c r="N67" i="4"/>
  <c r="M63" i="4"/>
  <c r="M59" i="4"/>
  <c r="M62" i="4" s="1"/>
  <c r="M66" i="4"/>
  <c r="M67" i="4" s="1"/>
  <c r="K63" i="4"/>
  <c r="K59" i="4"/>
  <c r="K62" i="4" s="1"/>
  <c r="L61" i="4"/>
  <c r="K57" i="4"/>
  <c r="K61" i="4" s="1"/>
  <c r="L66" i="4"/>
  <c r="L67" i="4" s="1"/>
  <c r="L62" i="4"/>
  <c r="J66" i="4"/>
  <c r="J67" i="4" s="1"/>
  <c r="J58" i="4"/>
  <c r="J59" i="4" s="1"/>
  <c r="J62" i="4" s="1"/>
  <c r="I66" i="4"/>
  <c r="I67" i="4" s="1"/>
  <c r="I58" i="4"/>
  <c r="I57" i="4"/>
  <c r="I61" i="4" s="1"/>
  <c r="G66" i="4"/>
  <c r="G67" i="4" s="1"/>
  <c r="G63" i="4"/>
  <c r="G59" i="4"/>
  <c r="G62" i="4" s="1"/>
  <c r="F66" i="4"/>
  <c r="F67" i="4" s="1"/>
  <c r="F58" i="4"/>
  <c r="F59" i="4" s="1"/>
  <c r="F62" i="4" s="1"/>
  <c r="E66" i="4"/>
  <c r="E67" i="4" s="1"/>
  <c r="E63" i="4"/>
  <c r="E59" i="4"/>
  <c r="E62" i="4" s="1"/>
  <c r="C63" i="4"/>
  <c r="C59" i="4"/>
  <c r="C62" i="4" s="1"/>
  <c r="D58" i="4"/>
  <c r="D59" i="4" s="1"/>
  <c r="D62" i="4" s="1"/>
  <c r="D66" i="4"/>
  <c r="D67" i="4" s="1"/>
  <c r="C57" i="4"/>
  <c r="C61" i="4" s="1"/>
  <c r="F77" i="6"/>
  <c r="E55" i="6"/>
  <c r="D55" i="6"/>
  <c r="F69" i="6"/>
  <c r="F64" i="6"/>
  <c r="F42" i="6"/>
  <c r="F26" i="6"/>
  <c r="F23" i="6"/>
  <c r="F20" i="6"/>
  <c r="F15" i="6"/>
  <c r="F13" i="6"/>
  <c r="F11" i="6"/>
  <c r="AY58" i="6" l="1"/>
  <c r="BK78" i="6"/>
  <c r="L83" i="6"/>
  <c r="AV48" i="6"/>
  <c r="CR24" i="6"/>
  <c r="DA58" i="6"/>
  <c r="EB83" i="6"/>
  <c r="ET32" i="6"/>
  <c r="F79" i="6"/>
  <c r="ET44" i="6"/>
  <c r="CR32" i="6"/>
  <c r="DY83" i="6"/>
  <c r="BN78" i="6"/>
  <c r="F84" i="6"/>
  <c r="AA32" i="6"/>
  <c r="DD52" i="6"/>
  <c r="CC78" i="6"/>
  <c r="ET83" i="6"/>
  <c r="ET24" i="6"/>
  <c r="DA18" i="6"/>
  <c r="AV58" i="6"/>
  <c r="AD28" i="6"/>
  <c r="AP83" i="6"/>
  <c r="DA52" i="6"/>
  <c r="EH44" i="6"/>
  <c r="AD83" i="6"/>
  <c r="AJ32" i="6"/>
  <c r="DY44" i="6"/>
  <c r="CI78" i="6"/>
  <c r="X78" i="6"/>
  <c r="AV78" i="6"/>
  <c r="DY24" i="6"/>
  <c r="E78" i="6"/>
  <c r="CR78" i="6"/>
  <c r="DY48" i="6"/>
  <c r="CO48" i="6"/>
  <c r="DY18" i="6"/>
  <c r="AD52" i="6"/>
  <c r="DY32" i="6"/>
  <c r="DV52" i="6"/>
  <c r="EN52" i="6"/>
  <c r="EW78" i="6"/>
  <c r="AV24" i="6"/>
  <c r="X52" i="6"/>
  <c r="DA48" i="6"/>
  <c r="BN52" i="6"/>
  <c r="AD44" i="6"/>
  <c r="ET78" i="6"/>
  <c r="AV44" i="6"/>
  <c r="EQ78" i="6"/>
  <c r="D83" i="6"/>
  <c r="EN48" i="6"/>
  <c r="AY78" i="6"/>
  <c r="E83" i="6"/>
  <c r="D78" i="6"/>
  <c r="BH48" i="6"/>
  <c r="DJ44" i="6"/>
  <c r="BZ32" i="6"/>
  <c r="AD58" i="6"/>
  <c r="R83" i="6"/>
  <c r="X28" i="6"/>
  <c r="BN83" i="6"/>
  <c r="X18" i="6"/>
  <c r="X48" i="6"/>
  <c r="DM24" i="6"/>
  <c r="EB44" i="6"/>
  <c r="CR48" i="6"/>
  <c r="BT32" i="6"/>
  <c r="BK18" i="6"/>
  <c r="CU24" i="6"/>
  <c r="ET48" i="6"/>
  <c r="CF44" i="6"/>
  <c r="AJ28" i="6"/>
  <c r="CO52" i="6"/>
  <c r="DA78" i="6"/>
  <c r="AY24" i="6"/>
  <c r="CI44" i="6"/>
  <c r="EW28" i="6"/>
  <c r="BB52" i="6"/>
  <c r="DP58" i="6"/>
  <c r="AD48" i="6"/>
  <c r="R32" i="6"/>
  <c r="EN44" i="6"/>
  <c r="U28" i="6"/>
  <c r="EH52" i="6"/>
  <c r="BB44" i="6"/>
  <c r="ET28" i="6"/>
  <c r="BK28" i="6"/>
  <c r="BE52" i="6"/>
  <c r="EH83" i="6"/>
  <c r="EE78" i="6"/>
  <c r="AG48" i="6"/>
  <c r="DJ83" i="6"/>
  <c r="BT52" i="6"/>
  <c r="CO28" i="6"/>
  <c r="BZ28" i="6"/>
  <c r="CC48" i="6"/>
  <c r="CC52" i="6"/>
  <c r="BK83" i="6"/>
  <c r="EQ18" i="6"/>
  <c r="I78" i="6"/>
  <c r="DA28" i="6"/>
  <c r="DD28" i="6"/>
  <c r="CI52" i="6"/>
  <c r="EH24" i="6"/>
  <c r="CF48" i="6"/>
  <c r="BB58" i="6"/>
  <c r="AG44" i="6"/>
  <c r="AY44" i="6"/>
  <c r="F60" i="6"/>
  <c r="DM28" i="6"/>
  <c r="BE58" i="6"/>
  <c r="CC44" i="6"/>
  <c r="EN58" i="6"/>
  <c r="BK44" i="6"/>
  <c r="DJ28" i="6"/>
  <c r="DJ78" i="6"/>
  <c r="AV32" i="6"/>
  <c r="DA83" i="6"/>
  <c r="CF32" i="6"/>
  <c r="DY52" i="6"/>
  <c r="DV48" i="6"/>
  <c r="DP44" i="6"/>
  <c r="EN32" i="6"/>
  <c r="DG44" i="6"/>
  <c r="DD48" i="6"/>
  <c r="DP48" i="6"/>
  <c r="AG32" i="6"/>
  <c r="AJ78" i="6"/>
  <c r="DM18" i="6"/>
  <c r="EE58" i="6"/>
  <c r="EE44" i="6"/>
  <c r="AY48" i="6"/>
  <c r="AJ52" i="6"/>
  <c r="DV24" i="6"/>
  <c r="CF83" i="6"/>
  <c r="AG78" i="6"/>
  <c r="EE83" i="6"/>
  <c r="BN18" i="6"/>
  <c r="EQ24" i="6"/>
  <c r="CU18" i="6"/>
  <c r="CF28" i="6"/>
  <c r="EE32" i="6"/>
  <c r="AV28" i="6"/>
  <c r="CL48" i="6"/>
  <c r="EH28" i="6"/>
  <c r="AM32" i="6"/>
  <c r="CO78" i="6"/>
  <c r="DM44" i="6"/>
  <c r="AJ44" i="6"/>
  <c r="CL18" i="6"/>
  <c r="AM48" i="6"/>
  <c r="BQ28" i="6"/>
  <c r="R28" i="6"/>
  <c r="AG24" i="6"/>
  <c r="AJ58" i="6"/>
  <c r="I52" i="6"/>
  <c r="DD24" i="6"/>
  <c r="CC58" i="6"/>
  <c r="DG52" i="6"/>
  <c r="EW58" i="6"/>
  <c r="CF58" i="6"/>
  <c r="CI32" i="6"/>
  <c r="DP28" i="6"/>
  <c r="AS48" i="6"/>
  <c r="EB32" i="6"/>
  <c r="EZ58" i="6"/>
  <c r="AY32" i="6"/>
  <c r="L24" i="6"/>
  <c r="EQ58" i="6"/>
  <c r="CF78" i="6"/>
  <c r="EZ28" i="6"/>
  <c r="R24" i="6"/>
  <c r="O32" i="6"/>
  <c r="CL83" i="6"/>
  <c r="DP18" i="6"/>
  <c r="CF52" i="6"/>
  <c r="DG78" i="6"/>
  <c r="AS44" i="6"/>
  <c r="EE48" i="6"/>
  <c r="X24" i="6"/>
  <c r="R78" i="6"/>
  <c r="BE44" i="6"/>
  <c r="DD44" i="6"/>
  <c r="DP78" i="6"/>
  <c r="AD24" i="6"/>
  <c r="BE78" i="6"/>
  <c r="CL58" i="6"/>
  <c r="AJ48" i="6"/>
  <c r="I44" i="6"/>
  <c r="CO58" i="6"/>
  <c r="DP24" i="6"/>
  <c r="CL78" i="6"/>
  <c r="DA24" i="6"/>
  <c r="R52" i="6"/>
  <c r="AV18" i="6"/>
  <c r="L28" i="6"/>
  <c r="DY78" i="6"/>
  <c r="AP78" i="6"/>
  <c r="AD32" i="6"/>
  <c r="BH28" i="6"/>
  <c r="EE52" i="6"/>
  <c r="O44" i="6"/>
  <c r="CU52" i="6"/>
  <c r="CO24" i="6"/>
  <c r="EW32" i="6"/>
  <c r="F80" i="6"/>
  <c r="EQ28" i="6"/>
  <c r="O83" i="6"/>
  <c r="R18" i="6"/>
  <c r="BH52" i="6"/>
  <c r="U44" i="6"/>
  <c r="L32" i="6"/>
  <c r="BZ58" i="6"/>
  <c r="EW52" i="6"/>
  <c r="BE18" i="6"/>
  <c r="AM18" i="6"/>
  <c r="BT48" i="6"/>
  <c r="CF24" i="6"/>
  <c r="DM78" i="6"/>
  <c r="EH78" i="6"/>
  <c r="BK48" i="6"/>
  <c r="EH48" i="6"/>
  <c r="BH83" i="6"/>
  <c r="DD78" i="6"/>
  <c r="BN24" i="6"/>
  <c r="CL44" i="6"/>
  <c r="I32" i="6"/>
  <c r="AP52" i="6"/>
  <c r="CL52" i="6"/>
  <c r="AS28" i="6"/>
  <c r="DG48" i="6"/>
  <c r="EB28" i="6"/>
  <c r="AG83" i="6"/>
  <c r="BN58" i="6"/>
  <c r="BN32" i="6"/>
  <c r="EZ52" i="6"/>
  <c r="BN44" i="6"/>
  <c r="AP32" i="6"/>
  <c r="CX78" i="6"/>
  <c r="AM78" i="6"/>
  <c r="EZ78" i="6"/>
  <c r="DJ58" i="6"/>
  <c r="EZ44" i="6"/>
  <c r="DG32" i="6"/>
  <c r="DV58" i="6"/>
  <c r="DD32" i="6"/>
  <c r="CC24" i="6"/>
  <c r="DP83" i="6"/>
  <c r="BZ24" i="6"/>
  <c r="EB18" i="6"/>
  <c r="CX58" i="6"/>
  <c r="ET58" i="6"/>
  <c r="DM32" i="6"/>
  <c r="EZ18" i="6"/>
  <c r="BE24" i="6"/>
  <c r="CR44" i="6"/>
  <c r="DV18" i="6"/>
  <c r="CU44" i="6"/>
  <c r="AS78" i="6"/>
  <c r="DJ48" i="6"/>
  <c r="BZ18" i="6"/>
  <c r="DS83" i="6"/>
  <c r="AG52" i="6"/>
  <c r="R48" i="6"/>
  <c r="EE18" i="6"/>
  <c r="EK78" i="6"/>
  <c r="BB28" i="6"/>
  <c r="CU78" i="6"/>
  <c r="AM83" i="6"/>
  <c r="CO44" i="6"/>
  <c r="O58" i="6"/>
  <c r="DG58" i="6"/>
  <c r="AP24" i="6"/>
  <c r="O52" i="6"/>
  <c r="BB32" i="6"/>
  <c r="EQ52" i="6"/>
  <c r="AJ83" i="6"/>
  <c r="BB48" i="6"/>
  <c r="CX18" i="6"/>
  <c r="BK24" i="6"/>
  <c r="AJ24" i="6"/>
  <c r="AA83" i="6"/>
  <c r="AA28" i="6"/>
  <c r="O48" i="6"/>
  <c r="DM58" i="6"/>
  <c r="BZ44" i="6"/>
  <c r="AP44" i="6"/>
  <c r="EW18" i="6"/>
  <c r="AM52" i="6"/>
  <c r="U83" i="6"/>
  <c r="EQ32" i="6"/>
  <c r="CC28" i="6"/>
  <c r="I24" i="6"/>
  <c r="BE83" i="6"/>
  <c r="O18" i="6"/>
  <c r="AA48" i="6"/>
  <c r="F8" i="6"/>
  <c r="CX83" i="6"/>
  <c r="I28" i="6"/>
  <c r="EH32" i="6"/>
  <c r="BT83" i="6"/>
  <c r="EW48" i="6"/>
  <c r="CO83" i="6"/>
  <c r="CX44" i="6"/>
  <c r="DD83" i="6"/>
  <c r="BE28" i="6"/>
  <c r="BQ32" i="6"/>
  <c r="DM48" i="6"/>
  <c r="DJ18" i="6"/>
  <c r="BZ78" i="6"/>
  <c r="EQ44" i="6"/>
  <c r="CC83" i="6"/>
  <c r="BK58" i="6"/>
  <c r="CX52" i="6"/>
  <c r="L52" i="6"/>
  <c r="AA78" i="6"/>
  <c r="CI24" i="6"/>
  <c r="AP28" i="6"/>
  <c r="EN83" i="6"/>
  <c r="BZ48" i="6"/>
  <c r="EK58" i="6"/>
  <c r="AP48" i="6"/>
  <c r="EZ48" i="6"/>
  <c r="DS58" i="6"/>
  <c r="DV83" i="6"/>
  <c r="AM28" i="6"/>
  <c r="EN78" i="6"/>
  <c r="BT28" i="6"/>
  <c r="AS24" i="6"/>
  <c r="EB24" i="6"/>
  <c r="BB78" i="6"/>
  <c r="CU58" i="6"/>
  <c r="BQ78" i="6"/>
  <c r="BT58" i="6"/>
  <c r="BT18" i="6"/>
  <c r="AM58" i="6"/>
  <c r="L18" i="6"/>
  <c r="O78" i="6"/>
  <c r="DJ24" i="6"/>
  <c r="AM44" i="6"/>
  <c r="EZ32" i="6"/>
  <c r="AA52" i="6"/>
  <c r="DV32" i="6"/>
  <c r="AG28" i="6"/>
  <c r="CU32" i="6"/>
  <c r="EK28" i="6"/>
  <c r="CX48" i="6"/>
  <c r="DV78" i="6"/>
  <c r="BQ24" i="6"/>
  <c r="CX28" i="6"/>
  <c r="DS78" i="6"/>
  <c r="EK48" i="6"/>
  <c r="BT24" i="6"/>
  <c r="DS32" i="6"/>
  <c r="DS48" i="6"/>
  <c r="DS18" i="6"/>
  <c r="BH78" i="6"/>
  <c r="AS32" i="6"/>
  <c r="AS83" i="6"/>
  <c r="EK32" i="6"/>
  <c r="EB48" i="6"/>
  <c r="U32" i="6"/>
  <c r="F65" i="6"/>
  <c r="BH58" i="6"/>
  <c r="EN24" i="6"/>
  <c r="U18" i="6"/>
  <c r="DS28" i="6"/>
  <c r="BQ18" i="6"/>
  <c r="I18" i="6"/>
  <c r="CR18" i="6"/>
  <c r="BQ48" i="6"/>
  <c r="I48" i="6"/>
  <c r="BH44" i="6"/>
  <c r="U78" i="6"/>
  <c r="AS18" i="6"/>
  <c r="BB24" i="6"/>
  <c r="AS52" i="6"/>
  <c r="I83" i="6"/>
  <c r="CI83" i="6"/>
  <c r="DM83" i="6"/>
  <c r="CU28" i="6"/>
  <c r="BH18" i="6"/>
  <c r="L48" i="6"/>
  <c r="EK83" i="6"/>
  <c r="DS24" i="6"/>
  <c r="EK52" i="6"/>
  <c r="CL24" i="6"/>
  <c r="CI48" i="6"/>
  <c r="AA58" i="6"/>
  <c r="DG24" i="6"/>
  <c r="EK44" i="6"/>
  <c r="CI28" i="6"/>
  <c r="AA24" i="6"/>
  <c r="BQ52" i="6"/>
  <c r="BQ58" i="6"/>
  <c r="DG18" i="6"/>
  <c r="CR58" i="6"/>
  <c r="F85" i="6"/>
  <c r="U58" i="6"/>
  <c r="EW24" i="6"/>
  <c r="EK24" i="6"/>
  <c r="L44" i="6"/>
  <c r="U24" i="6"/>
  <c r="CR28" i="6"/>
  <c r="AA44" i="6"/>
  <c r="DS44" i="6"/>
  <c r="S189" i="5"/>
  <c r="S192" i="5" s="1"/>
  <c r="S199" i="5"/>
  <c r="DV290" i="5"/>
  <c r="P266" i="5"/>
  <c r="S190" i="5"/>
  <c r="S191" i="5" s="1"/>
  <c r="DV187" i="5"/>
  <c r="DV190" i="5" s="1"/>
  <c r="DV191" i="5" s="1"/>
  <c r="P282" i="5"/>
  <c r="P272" i="5"/>
  <c r="P278" i="5"/>
  <c r="P275" i="5"/>
  <c r="P274" i="5"/>
  <c r="P269" i="5"/>
  <c r="P268" i="5"/>
  <c r="P259" i="5"/>
  <c r="P261" i="5"/>
  <c r="P286" i="5"/>
  <c r="P290" i="5"/>
  <c r="DV282" i="5"/>
  <c r="DV252" i="5"/>
  <c r="DV278" i="5"/>
  <c r="DV267" i="5"/>
  <c r="DV266" i="5"/>
  <c r="DV286" i="5"/>
  <c r="DV273" i="5"/>
  <c r="DV257" i="5"/>
  <c r="DV272" i="5"/>
  <c r="DV274" i="5"/>
  <c r="DV269" i="5"/>
  <c r="DV259" i="5"/>
  <c r="DV283" i="5"/>
  <c r="DV275" i="5"/>
  <c r="DV279" i="5"/>
  <c r="DV287" i="5"/>
  <c r="DV268" i="5"/>
  <c r="V186" i="5"/>
  <c r="P186" i="5" s="1"/>
  <c r="P185" i="5"/>
  <c r="P368" i="5" s="1"/>
  <c r="DS90" i="5"/>
  <c r="DT305" i="5"/>
  <c r="DP90" i="5"/>
  <c r="DQ305" i="5"/>
  <c r="DM90" i="5"/>
  <c r="DN305" i="5"/>
  <c r="DJ90" i="5"/>
  <c r="DK305" i="5"/>
  <c r="DG90" i="5"/>
  <c r="DH305" i="5"/>
  <c r="DD90" i="5"/>
  <c r="DE305" i="5"/>
  <c r="DA90" i="5"/>
  <c r="DB305" i="5"/>
  <c r="CX90" i="5"/>
  <c r="CY305" i="5"/>
  <c r="CU90" i="5"/>
  <c r="CV305" i="5"/>
  <c r="CR90" i="5"/>
  <c r="CS305" i="5"/>
  <c r="CO90" i="5"/>
  <c r="CP305" i="5"/>
  <c r="CL90" i="5"/>
  <c r="CM305" i="5"/>
  <c r="CI90" i="5"/>
  <c r="CJ305" i="5"/>
  <c r="CF90" i="5"/>
  <c r="CG305" i="5"/>
  <c r="CC90" i="5"/>
  <c r="CD305" i="5"/>
  <c r="BZ90" i="5"/>
  <c r="CA305" i="5"/>
  <c r="BW90" i="5"/>
  <c r="BX305" i="5"/>
  <c r="BT90" i="5"/>
  <c r="BU305" i="5"/>
  <c r="BQ90" i="5"/>
  <c r="BR305" i="5"/>
  <c r="BN90" i="5"/>
  <c r="BO305" i="5"/>
  <c r="BK90" i="5"/>
  <c r="BL305" i="5"/>
  <c r="BH90" i="5"/>
  <c r="BI305" i="5"/>
  <c r="BE90" i="5"/>
  <c r="BF305" i="5"/>
  <c r="BB90" i="5"/>
  <c r="BC305" i="5"/>
  <c r="AY90" i="5"/>
  <c r="AZ305" i="5"/>
  <c r="AV90" i="5"/>
  <c r="AW305" i="5"/>
  <c r="AS90" i="5"/>
  <c r="AT305" i="5"/>
  <c r="AP90" i="5"/>
  <c r="AQ305" i="5"/>
  <c r="AM90" i="5"/>
  <c r="AN305" i="5"/>
  <c r="AJ90" i="5"/>
  <c r="AK305" i="5"/>
  <c r="AG90" i="5"/>
  <c r="AH305" i="5"/>
  <c r="AD90" i="5"/>
  <c r="AE305" i="5"/>
  <c r="AA90" i="5"/>
  <c r="AB305" i="5"/>
  <c r="X90" i="5"/>
  <c r="Y305" i="5"/>
  <c r="U90" i="5"/>
  <c r="V305" i="5"/>
  <c r="R90" i="5"/>
  <c r="S305" i="5"/>
  <c r="DS290" i="5"/>
  <c r="DP290" i="5"/>
  <c r="DM290" i="5"/>
  <c r="DJ290" i="5"/>
  <c r="DG290" i="5"/>
  <c r="DD290" i="5"/>
  <c r="DA290" i="5"/>
  <c r="CX290" i="5"/>
  <c r="CU290" i="5"/>
  <c r="CR290" i="5"/>
  <c r="CO290" i="5"/>
  <c r="CL290" i="5"/>
  <c r="CI290" i="5"/>
  <c r="CF290" i="5"/>
  <c r="CC290" i="5"/>
  <c r="BZ290" i="5"/>
  <c r="BW290" i="5"/>
  <c r="BT290" i="5"/>
  <c r="BQ290" i="5"/>
  <c r="BN290" i="5"/>
  <c r="BK290" i="5"/>
  <c r="BH290" i="5"/>
  <c r="BE290" i="5"/>
  <c r="BB290" i="5"/>
  <c r="AY290" i="5"/>
  <c r="AV290" i="5"/>
  <c r="AS290" i="5"/>
  <c r="AP290" i="5"/>
  <c r="AM290" i="5"/>
  <c r="AJ290" i="5"/>
  <c r="AG290" i="5"/>
  <c r="AD290" i="5"/>
  <c r="AA290" i="5"/>
  <c r="X290" i="5"/>
  <c r="U290" i="5"/>
  <c r="DS181" i="5"/>
  <c r="DS184" i="5"/>
  <c r="DP181" i="5"/>
  <c r="DP184" i="5"/>
  <c r="DM181" i="5"/>
  <c r="DM184" i="5"/>
  <c r="DJ181" i="5"/>
  <c r="DJ184" i="5"/>
  <c r="DG181" i="5"/>
  <c r="DG184" i="5"/>
  <c r="DD181" i="5"/>
  <c r="DD184" i="5"/>
  <c r="DA181" i="5"/>
  <c r="DA184" i="5"/>
  <c r="CX181" i="5"/>
  <c r="CX184" i="5"/>
  <c r="CU181" i="5"/>
  <c r="CU184" i="5"/>
  <c r="CR181" i="5"/>
  <c r="CR184" i="5"/>
  <c r="CO181" i="5"/>
  <c r="CO184" i="5"/>
  <c r="CL181" i="5"/>
  <c r="CL184" i="5"/>
  <c r="CI181" i="5"/>
  <c r="CI184" i="5"/>
  <c r="CF181" i="5"/>
  <c r="CF184" i="5"/>
  <c r="CC181" i="5"/>
  <c r="CC184" i="5"/>
  <c r="BZ181" i="5"/>
  <c r="BZ184" i="5"/>
  <c r="BW181" i="5"/>
  <c r="BW184" i="5"/>
  <c r="BT181" i="5"/>
  <c r="BT184" i="5"/>
  <c r="BQ181" i="5"/>
  <c r="BQ184" i="5"/>
  <c r="BN181" i="5"/>
  <c r="BN184" i="5"/>
  <c r="BK181" i="5"/>
  <c r="BK184" i="5"/>
  <c r="BH181" i="5"/>
  <c r="BH184" i="5"/>
  <c r="BE181" i="5"/>
  <c r="BE184" i="5"/>
  <c r="BB181" i="5"/>
  <c r="BB184" i="5"/>
  <c r="AY181" i="5"/>
  <c r="AY184" i="5"/>
  <c r="AV181" i="5"/>
  <c r="AV184" i="5"/>
  <c r="AS181" i="5"/>
  <c r="AS184" i="5"/>
  <c r="AP181" i="5"/>
  <c r="AP184" i="5"/>
  <c r="AM181" i="5"/>
  <c r="AM184" i="5"/>
  <c r="AJ181" i="5"/>
  <c r="AJ184" i="5"/>
  <c r="AG181" i="5"/>
  <c r="AG184" i="5"/>
  <c r="AD181" i="5"/>
  <c r="AD184" i="5"/>
  <c r="AA181" i="5"/>
  <c r="AA184" i="5"/>
  <c r="X181" i="5"/>
  <c r="X184" i="5"/>
  <c r="U181" i="5"/>
  <c r="U184" i="5"/>
  <c r="R181" i="5"/>
  <c r="R184" i="5"/>
  <c r="BH100" i="4"/>
  <c r="BH99" i="4"/>
  <c r="BH95" i="4"/>
  <c r="CQ61" i="4"/>
  <c r="CQ66" i="4"/>
  <c r="CQ67" i="4" s="1"/>
  <c r="BV61" i="4"/>
  <c r="BV66" i="4"/>
  <c r="BV67" i="4" s="1"/>
  <c r="BO66" i="4"/>
  <c r="BO67" i="4" s="1"/>
  <c r="AO66" i="4"/>
  <c r="AO67" i="4" s="1"/>
  <c r="AK66" i="4"/>
  <c r="AK67" i="4" s="1"/>
  <c r="CW66" i="4"/>
  <c r="CW67" i="4" s="1"/>
  <c r="CT61" i="4"/>
  <c r="CT66" i="4"/>
  <c r="CT67" i="4" s="1"/>
  <c r="CV66" i="4"/>
  <c r="CV67" i="4" s="1"/>
  <c r="CS61" i="4"/>
  <c r="CS66" i="4"/>
  <c r="CS67" i="4" s="1"/>
  <c r="CS63" i="4"/>
  <c r="CS59" i="4"/>
  <c r="CS62" i="4" s="1"/>
  <c r="CR66" i="4"/>
  <c r="CR67" i="4" s="1"/>
  <c r="CK66" i="4"/>
  <c r="CK67" i="4" s="1"/>
  <c r="CG63" i="4"/>
  <c r="CG59" i="4"/>
  <c r="CG62" i="4" s="1"/>
  <c r="CG66" i="4"/>
  <c r="CG67" i="4" s="1"/>
  <c r="CD66" i="4"/>
  <c r="CD67" i="4" s="1"/>
  <c r="CA66" i="4"/>
  <c r="CA67" i="4" s="1"/>
  <c r="BW66" i="4"/>
  <c r="BW67" i="4" s="1"/>
  <c r="BW63" i="4"/>
  <c r="BW59" i="4"/>
  <c r="BW62" i="4" s="1"/>
  <c r="BH66" i="4"/>
  <c r="BH67" i="4" s="1"/>
  <c r="AZ66" i="4"/>
  <c r="AZ67" i="4" s="1"/>
  <c r="AS63" i="4"/>
  <c r="AS59" i="4"/>
  <c r="AS62" i="4" s="1"/>
  <c r="AS66" i="4"/>
  <c r="AS67" i="4" s="1"/>
  <c r="AT66" i="4"/>
  <c r="AT67" i="4" s="1"/>
  <c r="AK63" i="4"/>
  <c r="AK59" i="4"/>
  <c r="AK62" i="4" s="1"/>
  <c r="AI61" i="4"/>
  <c r="AI66" i="4"/>
  <c r="AI67" i="4" s="1"/>
  <c r="AH66" i="4"/>
  <c r="AH67" i="4" s="1"/>
  <c r="AE66" i="4"/>
  <c r="AE67" i="4" s="1"/>
  <c r="AC66" i="4"/>
  <c r="AC67" i="4" s="1"/>
  <c r="AC63" i="4"/>
  <c r="AC59" i="4"/>
  <c r="AC62" i="4" s="1"/>
  <c r="X66" i="4"/>
  <c r="X67" i="4" s="1"/>
  <c r="V66" i="4"/>
  <c r="V67" i="4" s="1"/>
  <c r="R66" i="4"/>
  <c r="R67" i="4" s="1"/>
  <c r="Q57" i="4"/>
  <c r="Q61" i="4" s="1"/>
  <c r="Q58" i="4"/>
  <c r="Q66" i="4"/>
  <c r="Q67" i="4"/>
  <c r="K66" i="4"/>
  <c r="K67" i="4" s="1"/>
  <c r="I63" i="4"/>
  <c r="I59" i="4"/>
  <c r="I62" i="4" s="1"/>
  <c r="C66" i="4"/>
  <c r="C67" i="4" s="1"/>
  <c r="F55" i="6"/>
  <c r="AE85" i="5"/>
  <c r="F44" i="6" l="1"/>
  <c r="F58" i="6"/>
  <c r="F78" i="6"/>
  <c r="F24" i="6"/>
  <c r="F18" i="6"/>
  <c r="F83" i="6"/>
  <c r="F28" i="6"/>
  <c r="F52" i="6"/>
  <c r="F32" i="6"/>
  <c r="F48" i="6"/>
  <c r="DV189" i="5"/>
  <c r="DV192" i="5" s="1"/>
  <c r="BE185" i="5"/>
  <c r="BE186" i="5" s="1"/>
  <c r="DA185" i="5"/>
  <c r="DA186" i="5" s="1"/>
  <c r="X185" i="5"/>
  <c r="X186" i="5" s="1"/>
  <c r="AJ185" i="5"/>
  <c r="AJ186" i="5" s="1"/>
  <c r="AV185" i="5"/>
  <c r="AV186" i="5" s="1"/>
  <c r="BH185" i="5"/>
  <c r="BH186" i="5" s="1"/>
  <c r="BT185" i="5"/>
  <c r="BT186" i="5" s="1"/>
  <c r="CF185" i="5"/>
  <c r="CF186" i="5" s="1"/>
  <c r="CR185" i="5"/>
  <c r="CR186" i="5" s="1"/>
  <c r="DD185" i="5"/>
  <c r="DD186" i="5" s="1"/>
  <c r="DP185" i="5"/>
  <c r="DP186" i="5" s="1"/>
  <c r="BQ185" i="5"/>
  <c r="BQ186" i="5" s="1"/>
  <c r="U185" i="5"/>
  <c r="U186" i="5" s="1"/>
  <c r="AS185" i="5"/>
  <c r="AS186" i="5" s="1"/>
  <c r="CO185" i="5"/>
  <c r="CO186" i="5" s="1"/>
  <c r="AA185" i="5"/>
  <c r="AA186" i="5" s="1"/>
  <c r="AM185" i="5"/>
  <c r="AM186" i="5" s="1"/>
  <c r="AY185" i="5"/>
  <c r="AY186" i="5" s="1"/>
  <c r="BK185" i="5"/>
  <c r="BK186" i="5" s="1"/>
  <c r="BW185" i="5"/>
  <c r="BW186" i="5" s="1"/>
  <c r="CI185" i="5"/>
  <c r="CI186" i="5" s="1"/>
  <c r="CU185" i="5"/>
  <c r="CU186" i="5" s="1"/>
  <c r="DG185" i="5"/>
  <c r="DG186" i="5" s="1"/>
  <c r="DS185" i="5"/>
  <c r="DS186" i="5" s="1"/>
  <c r="AG185" i="5"/>
  <c r="AG186" i="5" s="1"/>
  <c r="DM185" i="5"/>
  <c r="DM186" i="5" s="1"/>
  <c r="AD185" i="5"/>
  <c r="AD186" i="5" s="1"/>
  <c r="AP185" i="5"/>
  <c r="AP186" i="5" s="1"/>
  <c r="BB185" i="5"/>
  <c r="BB186" i="5" s="1"/>
  <c r="BN185" i="5"/>
  <c r="BN186" i="5" s="1"/>
  <c r="BZ185" i="5"/>
  <c r="BZ186" i="5" s="1"/>
  <c r="CL185" i="5"/>
  <c r="CL186" i="5" s="1"/>
  <c r="CX185" i="5"/>
  <c r="CX186" i="5" s="1"/>
  <c r="DJ185" i="5"/>
  <c r="DJ186" i="5" s="1"/>
  <c r="CC185" i="5"/>
  <c r="CC186" i="5" s="1"/>
  <c r="R185" i="5"/>
  <c r="R186" i="5" s="1"/>
  <c r="R290" i="5"/>
  <c r="DV165" i="5"/>
  <c r="DV68" i="5"/>
  <c r="DV103" i="5" s="1"/>
  <c r="DV102" i="5" s="1"/>
  <c r="DV111" i="5" s="1"/>
  <c r="AE88" i="5"/>
  <c r="AE86" i="5"/>
  <c r="AE8" i="5"/>
  <c r="AE79" i="5"/>
  <c r="Q63" i="4"/>
  <c r="Q59" i="4"/>
  <c r="Q62" i="4" s="1"/>
  <c r="AE93" i="5" l="1"/>
  <c r="AE179" i="5" s="1"/>
  <c r="AE176" i="5"/>
  <c r="AE249" i="5"/>
  <c r="AE250" i="5" s="1"/>
  <c r="DV161" i="5"/>
  <c r="DV196" i="5"/>
  <c r="AE286" i="5" l="1"/>
  <c r="AE282" i="5"/>
  <c r="AE278" i="5"/>
  <c r="AE266" i="5"/>
  <c r="AE96" i="5"/>
  <c r="AE272" i="5"/>
  <c r="AE287" i="5"/>
  <c r="AE283" i="5"/>
  <c r="AE279" i="5"/>
  <c r="AE274" i="5"/>
  <c r="AE268" i="5"/>
  <c r="AE97" i="5"/>
  <c r="AE259" i="5"/>
  <c r="AE269" i="5"/>
  <c r="AE275" i="5"/>
  <c r="AE257" i="5"/>
  <c r="AE267" i="5"/>
  <c r="AE273" i="5"/>
  <c r="AE252" i="5"/>
  <c r="AE181" i="5"/>
  <c r="AE184" i="5"/>
  <c r="DV199" i="5"/>
  <c r="DV197" i="5"/>
  <c r="DV198" i="5" s="1"/>
  <c r="DH156" i="5"/>
  <c r="DB81" i="5" l="1"/>
  <c r="DB111" i="5"/>
  <c r="AZ156" i="5"/>
  <c r="BX156" i="5"/>
  <c r="DT156" i="5"/>
  <c r="AB156" i="5"/>
  <c r="CV156" i="5"/>
  <c r="AQ156" i="5"/>
  <c r="BO156" i="5"/>
  <c r="CM156" i="5"/>
  <c r="DK156" i="5"/>
  <c r="AT156" i="5"/>
  <c r="BR156" i="5"/>
  <c r="CP156" i="5"/>
  <c r="DN156" i="5"/>
  <c r="Y156" i="5"/>
  <c r="AW156" i="5"/>
  <c r="BU156" i="5"/>
  <c r="CS156" i="5"/>
  <c r="DQ156" i="5"/>
  <c r="AE156" i="5"/>
  <c r="BC156" i="5"/>
  <c r="CA156" i="5"/>
  <c r="CY156" i="5"/>
  <c r="AH156" i="5"/>
  <c r="BF156" i="5"/>
  <c r="CD156" i="5"/>
  <c r="DB156" i="5"/>
  <c r="AK156" i="5"/>
  <c r="BI156" i="5"/>
  <c r="CG156" i="5"/>
  <c r="DE156" i="5"/>
  <c r="AN156" i="5"/>
  <c r="BL156" i="5"/>
  <c r="CJ156" i="5"/>
  <c r="CS81" i="5" l="1"/>
  <c r="CS111" i="5"/>
  <c r="CP81" i="5"/>
  <c r="CP111" i="5"/>
  <c r="AT81" i="5"/>
  <c r="AT111" i="5"/>
  <c r="BX81" i="5"/>
  <c r="BX111" i="5"/>
  <c r="BR81" i="5"/>
  <c r="BR111" i="5"/>
  <c r="BU81" i="5"/>
  <c r="BU111" i="5"/>
  <c r="DH81" i="5"/>
  <c r="DH111" i="5"/>
  <c r="DE81" i="5"/>
  <c r="DE111" i="5"/>
  <c r="DQ111" i="5"/>
  <c r="DQ81" i="5"/>
  <c r="AZ81" i="5"/>
  <c r="AZ111" i="5"/>
  <c r="Y111" i="5"/>
  <c r="Y81" i="5"/>
  <c r="CM81" i="5"/>
  <c r="CM111" i="5"/>
  <c r="CJ111" i="5"/>
  <c r="CJ81" i="5"/>
  <c r="CG111" i="5"/>
  <c r="CG81" i="5"/>
  <c r="BC81" i="5"/>
  <c r="BC111" i="5"/>
  <c r="AE81" i="5"/>
  <c r="AE111" i="5"/>
  <c r="AB81" i="5"/>
  <c r="AB111" i="5"/>
  <c r="DK81" i="5"/>
  <c r="DK111" i="5"/>
  <c r="BF81" i="5"/>
  <c r="BF111" i="5"/>
  <c r="CY81" i="5"/>
  <c r="CY111" i="5"/>
  <c r="BO81" i="5"/>
  <c r="BO111" i="5"/>
  <c r="BL81" i="5"/>
  <c r="BL111" i="5"/>
  <c r="BI81" i="5"/>
  <c r="BI111" i="5"/>
  <c r="CV81" i="5"/>
  <c r="CV111" i="5"/>
  <c r="DN81" i="5"/>
  <c r="DN111" i="5"/>
  <c r="AW81" i="5"/>
  <c r="AW111" i="5"/>
  <c r="CD111" i="5"/>
  <c r="CD81" i="5"/>
  <c r="AH81" i="5"/>
  <c r="AH111" i="5"/>
  <c r="CA81" i="5"/>
  <c r="CA111" i="5"/>
  <c r="DT81" i="5"/>
  <c r="DT111" i="5"/>
  <c r="AQ81" i="5"/>
  <c r="AQ111" i="5"/>
  <c r="AN81" i="5"/>
  <c r="AN111" i="5"/>
  <c r="AK81" i="5"/>
  <c r="AK111" i="5"/>
  <c r="CA85" i="5" l="1"/>
  <c r="BX85" i="5"/>
  <c r="BU85" i="5"/>
  <c r="BR85" i="5"/>
  <c r="BO85" i="5"/>
  <c r="BL85" i="5"/>
  <c r="BI85" i="5"/>
  <c r="BF85" i="5"/>
  <c r="BC85" i="5"/>
  <c r="AZ85" i="5"/>
  <c r="AW85" i="5"/>
  <c r="AT85" i="5"/>
  <c r="AQ85" i="5"/>
  <c r="AN85" i="5"/>
  <c r="AK85" i="5"/>
  <c r="AH85" i="5"/>
  <c r="AB85" i="5"/>
  <c r="Y85" i="5"/>
  <c r="V85" i="5"/>
  <c r="S85" i="5"/>
  <c r="DT79" i="5" l="1"/>
  <c r="DT85" i="5"/>
  <c r="DK79" i="5"/>
  <c r="DK85" i="5"/>
  <c r="DH79" i="5"/>
  <c r="DH85" i="5"/>
  <c r="CV79" i="5"/>
  <c r="CV85" i="5"/>
  <c r="CM79" i="5"/>
  <c r="CM85" i="5"/>
  <c r="CJ79" i="5"/>
  <c r="CJ85" i="5"/>
  <c r="CG79" i="5"/>
  <c r="CG85" i="5"/>
  <c r="CD79" i="5"/>
  <c r="CD85" i="5"/>
  <c r="CA86" i="5"/>
  <c r="CA88" i="5"/>
  <c r="BX86" i="5"/>
  <c r="BX88" i="5"/>
  <c r="BU86" i="5"/>
  <c r="BU88" i="5"/>
  <c r="BR86" i="5"/>
  <c r="BR88" i="5"/>
  <c r="BO86" i="5"/>
  <c r="BO88" i="5"/>
  <c r="BL86" i="5"/>
  <c r="BL88" i="5"/>
  <c r="BI88" i="5"/>
  <c r="BI86" i="5"/>
  <c r="BF86" i="5"/>
  <c r="BF88" i="5"/>
  <c r="BC88" i="5"/>
  <c r="BC86" i="5"/>
  <c r="AZ86" i="5"/>
  <c r="AZ88" i="5"/>
  <c r="AW86" i="5"/>
  <c r="AW88" i="5"/>
  <c r="AT86" i="5"/>
  <c r="AT88" i="5"/>
  <c r="AQ86" i="5"/>
  <c r="AQ88" i="5"/>
  <c r="AN86" i="5"/>
  <c r="AN88" i="5"/>
  <c r="AK88" i="5"/>
  <c r="AK86" i="5"/>
  <c r="AH88" i="5"/>
  <c r="AH86" i="5"/>
  <c r="AB86" i="5"/>
  <c r="AB88" i="5"/>
  <c r="Y86" i="5"/>
  <c r="Y88" i="5"/>
  <c r="V86" i="5"/>
  <c r="V88" i="5"/>
  <c r="S86" i="5"/>
  <c r="S88" i="5"/>
  <c r="AH79" i="5"/>
  <c r="AH8" i="5"/>
  <c r="BF79" i="5"/>
  <c r="BF8" i="5"/>
  <c r="AN79" i="5"/>
  <c r="AN8" i="5"/>
  <c r="BC8" i="5"/>
  <c r="BC79" i="5"/>
  <c r="BI79" i="5"/>
  <c r="BI8" i="5"/>
  <c r="BO79" i="5"/>
  <c r="BO8" i="5"/>
  <c r="AB8" i="5"/>
  <c r="AB79" i="5"/>
  <c r="AK79" i="5"/>
  <c r="AK8" i="5"/>
  <c r="AQ79" i="5"/>
  <c r="AQ8" i="5"/>
  <c r="S79" i="5"/>
  <c r="S8" i="5"/>
  <c r="AT8" i="5"/>
  <c r="AT79" i="5"/>
  <c r="BR8" i="5"/>
  <c r="BR79" i="5"/>
  <c r="V8" i="5"/>
  <c r="V79" i="5"/>
  <c r="AW8" i="5"/>
  <c r="AW79" i="5"/>
  <c r="BU8" i="5"/>
  <c r="BU79" i="5"/>
  <c r="CA8" i="5"/>
  <c r="CA79" i="5"/>
  <c r="BL79" i="5"/>
  <c r="BL8" i="5"/>
  <c r="Y8" i="5"/>
  <c r="Y79" i="5"/>
  <c r="AZ8" i="5"/>
  <c r="AZ79" i="5"/>
  <c r="BX8" i="5"/>
  <c r="BX79" i="5"/>
  <c r="S93" i="5" l="1"/>
  <c r="S179" i="5" s="1"/>
  <c r="S249" i="5"/>
  <c r="S176" i="5"/>
  <c r="AT93" i="5"/>
  <c r="AT179" i="5" s="1"/>
  <c r="AT249" i="5"/>
  <c r="AT250" i="5" s="1"/>
  <c r="AT176" i="5"/>
  <c r="AW93" i="5"/>
  <c r="AW179" i="5" s="1"/>
  <c r="AW176" i="5"/>
  <c r="AW249" i="5"/>
  <c r="AW250" i="5" s="1"/>
  <c r="AK93" i="5"/>
  <c r="AK179" i="5" s="1"/>
  <c r="AK249" i="5"/>
  <c r="AK250" i="5" s="1"/>
  <c r="AK176" i="5"/>
  <c r="BI93" i="5"/>
  <c r="BI179" i="5" s="1"/>
  <c r="BI249" i="5"/>
  <c r="BI250" i="5" s="1"/>
  <c r="BI176" i="5"/>
  <c r="V93" i="5"/>
  <c r="V179" i="5" s="1"/>
  <c r="V249" i="5"/>
  <c r="V250" i="5" s="1"/>
  <c r="V176" i="5"/>
  <c r="BX93" i="5"/>
  <c r="BX179" i="5" s="1"/>
  <c r="BX176" i="5"/>
  <c r="BX249" i="5"/>
  <c r="BX250" i="5" s="1"/>
  <c r="BR93" i="5"/>
  <c r="BR179" i="5" s="1"/>
  <c r="BR249" i="5"/>
  <c r="BR250" i="5" s="1"/>
  <c r="BR176" i="5"/>
  <c r="Y93" i="5"/>
  <c r="Y179" i="5" s="1"/>
  <c r="Y176" i="5"/>
  <c r="Y249" i="5"/>
  <c r="Y250" i="5" s="1"/>
  <c r="AH93" i="5"/>
  <c r="AH179" i="5" s="1"/>
  <c r="AH249" i="5"/>
  <c r="AH250" i="5" s="1"/>
  <c r="AH176" i="5"/>
  <c r="BU93" i="5"/>
  <c r="BU179" i="5" s="1"/>
  <c r="BU249" i="5"/>
  <c r="BU250" i="5" s="1"/>
  <c r="BU176" i="5"/>
  <c r="AN93" i="5"/>
  <c r="AN179" i="5" s="1"/>
  <c r="AN249" i="5"/>
  <c r="AN250" i="5" s="1"/>
  <c r="AN176" i="5"/>
  <c r="BL93" i="5"/>
  <c r="BL179" i="5" s="1"/>
  <c r="BL249" i="5"/>
  <c r="BL250" i="5" s="1"/>
  <c r="BL176" i="5"/>
  <c r="AB93" i="5"/>
  <c r="AB179" i="5" s="1"/>
  <c r="AB176" i="5"/>
  <c r="AB249" i="5"/>
  <c r="AB250" i="5" s="1"/>
  <c r="AQ93" i="5"/>
  <c r="AQ179" i="5" s="1"/>
  <c r="AQ249" i="5"/>
  <c r="AQ250" i="5" s="1"/>
  <c r="AQ176" i="5"/>
  <c r="BO93" i="5"/>
  <c r="BO179" i="5" s="1"/>
  <c r="BO249" i="5"/>
  <c r="BO250" i="5" s="1"/>
  <c r="BO176" i="5"/>
  <c r="CA93" i="5"/>
  <c r="CA179" i="5" s="1"/>
  <c r="CA176" i="5"/>
  <c r="CA249" i="5"/>
  <c r="CA250" i="5" s="1"/>
  <c r="BF93" i="5"/>
  <c r="BF179" i="5" s="1"/>
  <c r="BF249" i="5"/>
  <c r="BF250" i="5" s="1"/>
  <c r="BF176" i="5"/>
  <c r="AZ93" i="5"/>
  <c r="AZ179" i="5" s="1"/>
  <c r="AZ176" i="5"/>
  <c r="AZ249" i="5"/>
  <c r="AZ250" i="5" s="1"/>
  <c r="BC93" i="5"/>
  <c r="BC179" i="5" s="1"/>
  <c r="BC176" i="5"/>
  <c r="BC249" i="5"/>
  <c r="BC250" i="5" s="1"/>
  <c r="DT86" i="5"/>
  <c r="DT88" i="5"/>
  <c r="DQ79" i="5"/>
  <c r="DQ85" i="5"/>
  <c r="DN79" i="5"/>
  <c r="DN85" i="5"/>
  <c r="DK86" i="5"/>
  <c r="DK88" i="5"/>
  <c r="DH86" i="5"/>
  <c r="DH88" i="5"/>
  <c r="DE79" i="5"/>
  <c r="DE85" i="5"/>
  <c r="DB79" i="5"/>
  <c r="DB85" i="5"/>
  <c r="CY79" i="5"/>
  <c r="CY85" i="5"/>
  <c r="CV86" i="5"/>
  <c r="CV88" i="5"/>
  <c r="CS79" i="5"/>
  <c r="CS85" i="5"/>
  <c r="CP79" i="5"/>
  <c r="CP85" i="5"/>
  <c r="CM86" i="5"/>
  <c r="CM88" i="5"/>
  <c r="CJ86" i="5"/>
  <c r="CJ88" i="5"/>
  <c r="CG88" i="5"/>
  <c r="CG86" i="5"/>
  <c r="CD88" i="5"/>
  <c r="CD86" i="5"/>
  <c r="V156" i="5"/>
  <c r="P156" i="5" s="1"/>
  <c r="BU274" i="5" l="1"/>
  <c r="BU268" i="5"/>
  <c r="BU97" i="5"/>
  <c r="BU286" i="5"/>
  <c r="BU282" i="5"/>
  <c r="BU278" i="5"/>
  <c r="BU266" i="5"/>
  <c r="BU96" i="5"/>
  <c r="BU272" i="5"/>
  <c r="BU287" i="5"/>
  <c r="BU283" i="5"/>
  <c r="BU279" i="5"/>
  <c r="BR287" i="5"/>
  <c r="BR283" i="5"/>
  <c r="BR279" i="5"/>
  <c r="BR274" i="5"/>
  <c r="BR268" i="5"/>
  <c r="BR97" i="5"/>
  <c r="BR286" i="5"/>
  <c r="BR282" i="5"/>
  <c r="BR278" i="5"/>
  <c r="BR266" i="5"/>
  <c r="BR96" i="5"/>
  <c r="BR272" i="5"/>
  <c r="BL272" i="5"/>
  <c r="BL287" i="5"/>
  <c r="BL283" i="5"/>
  <c r="BL279" i="5"/>
  <c r="BL274" i="5"/>
  <c r="BL268" i="5"/>
  <c r="BL97" i="5"/>
  <c r="BL286" i="5"/>
  <c r="BL282" i="5"/>
  <c r="BL278" i="5"/>
  <c r="BL266" i="5"/>
  <c r="BL96" i="5"/>
  <c r="BI266" i="5"/>
  <c r="BI96" i="5"/>
  <c r="BI272" i="5"/>
  <c r="BI287" i="5"/>
  <c r="BI283" i="5"/>
  <c r="BI279" i="5"/>
  <c r="BI274" i="5"/>
  <c r="BI268" i="5"/>
  <c r="BI97" i="5"/>
  <c r="BI286" i="5"/>
  <c r="BI282" i="5"/>
  <c r="BI278" i="5"/>
  <c r="BO287" i="5"/>
  <c r="BO283" i="5"/>
  <c r="BO279" i="5"/>
  <c r="BO274" i="5"/>
  <c r="BO268" i="5"/>
  <c r="BO97" i="5"/>
  <c r="BO286" i="5"/>
  <c r="BO282" i="5"/>
  <c r="BO278" i="5"/>
  <c r="BO266" i="5"/>
  <c r="BO96" i="5"/>
  <c r="BO272" i="5"/>
  <c r="BF266" i="5"/>
  <c r="BF96" i="5"/>
  <c r="BF272" i="5"/>
  <c r="BF287" i="5"/>
  <c r="BF283" i="5"/>
  <c r="BF279" i="5"/>
  <c r="BF274" i="5"/>
  <c r="BF268" i="5"/>
  <c r="BF97" i="5"/>
  <c r="BF286" i="5"/>
  <c r="BF282" i="5"/>
  <c r="BF278" i="5"/>
  <c r="AH266" i="5"/>
  <c r="AH96" i="5"/>
  <c r="AH272" i="5"/>
  <c r="AH287" i="5"/>
  <c r="AH283" i="5"/>
  <c r="AH279" i="5"/>
  <c r="AH274" i="5"/>
  <c r="AH268" i="5"/>
  <c r="AH97" i="5"/>
  <c r="AH286" i="5"/>
  <c r="AH282" i="5"/>
  <c r="AH278" i="5"/>
  <c r="BX274" i="5"/>
  <c r="BX268" i="5"/>
  <c r="BX97" i="5"/>
  <c r="BX286" i="5"/>
  <c r="BX282" i="5"/>
  <c r="BX278" i="5"/>
  <c r="BX266" i="5"/>
  <c r="BX96" i="5"/>
  <c r="BX272" i="5"/>
  <c r="BX287" i="5"/>
  <c r="BX283" i="5"/>
  <c r="BX279" i="5"/>
  <c r="AT287" i="5"/>
  <c r="AT283" i="5"/>
  <c r="AT279" i="5"/>
  <c r="AT274" i="5"/>
  <c r="AT268" i="5"/>
  <c r="AT97" i="5"/>
  <c r="AT286" i="5"/>
  <c r="AT282" i="5"/>
  <c r="AT278" i="5"/>
  <c r="AT266" i="5"/>
  <c r="AT96" i="5"/>
  <c r="AT272" i="5"/>
  <c r="CA286" i="5"/>
  <c r="CA282" i="5"/>
  <c r="CA278" i="5"/>
  <c r="CA266" i="5"/>
  <c r="CA96" i="5"/>
  <c r="CA272" i="5"/>
  <c r="CA287" i="5"/>
  <c r="CA283" i="5"/>
  <c r="CA279" i="5"/>
  <c r="CA274" i="5"/>
  <c r="CA268" i="5"/>
  <c r="CA97" i="5"/>
  <c r="AN272" i="5"/>
  <c r="AN287" i="5"/>
  <c r="AN283" i="5"/>
  <c r="AN279" i="5"/>
  <c r="AN274" i="5"/>
  <c r="AN268" i="5"/>
  <c r="AN97" i="5"/>
  <c r="AN286" i="5"/>
  <c r="AN282" i="5"/>
  <c r="AN278" i="5"/>
  <c r="AN266" i="5"/>
  <c r="AN96" i="5"/>
  <c r="AK266" i="5"/>
  <c r="AK96" i="5"/>
  <c r="AK272" i="5"/>
  <c r="AK287" i="5"/>
  <c r="AK283" i="5"/>
  <c r="AK279" i="5"/>
  <c r="AK274" i="5"/>
  <c r="AK268" i="5"/>
  <c r="AK97" i="5"/>
  <c r="AK286" i="5"/>
  <c r="AK282" i="5"/>
  <c r="AK278" i="5"/>
  <c r="BC286" i="5"/>
  <c r="BC282" i="5"/>
  <c r="BC278" i="5"/>
  <c r="BC266" i="5"/>
  <c r="BC96" i="5"/>
  <c r="BC272" i="5"/>
  <c r="BC287" i="5"/>
  <c r="BC283" i="5"/>
  <c r="BC279" i="5"/>
  <c r="BC274" i="5"/>
  <c r="BC268" i="5"/>
  <c r="BC97" i="5"/>
  <c r="AQ287" i="5"/>
  <c r="AQ283" i="5"/>
  <c r="AQ279" i="5"/>
  <c r="AQ274" i="5"/>
  <c r="AQ268" i="5"/>
  <c r="AQ97" i="5"/>
  <c r="AQ286" i="5"/>
  <c r="AQ282" i="5"/>
  <c r="AQ278" i="5"/>
  <c r="AQ266" i="5"/>
  <c r="AQ96" i="5"/>
  <c r="AQ272" i="5"/>
  <c r="AB274" i="5"/>
  <c r="AB268" i="5"/>
  <c r="AB97" i="5"/>
  <c r="AB286" i="5"/>
  <c r="AB282" i="5"/>
  <c r="AB278" i="5"/>
  <c r="AB266" i="5"/>
  <c r="AB96" i="5"/>
  <c r="AB272" i="5"/>
  <c r="AB287" i="5"/>
  <c r="AB283" i="5"/>
  <c r="AB279" i="5"/>
  <c r="Y274" i="5"/>
  <c r="Y268" i="5"/>
  <c r="Y97" i="5"/>
  <c r="Y286" i="5"/>
  <c r="Y282" i="5"/>
  <c r="Y278" i="5"/>
  <c r="Y266" i="5"/>
  <c r="Y96" i="5"/>
  <c r="Y272" i="5"/>
  <c r="Y287" i="5"/>
  <c r="Y283" i="5"/>
  <c r="Y279" i="5"/>
  <c r="AZ274" i="5"/>
  <c r="AZ268" i="5"/>
  <c r="AZ97" i="5"/>
  <c r="AZ286" i="5"/>
  <c r="AZ282" i="5"/>
  <c r="AZ278" i="5"/>
  <c r="AZ266" i="5"/>
  <c r="AZ96" i="5"/>
  <c r="AZ272" i="5"/>
  <c r="AZ287" i="5"/>
  <c r="AZ283" i="5"/>
  <c r="AZ279" i="5"/>
  <c r="V287" i="5"/>
  <c r="V283" i="5"/>
  <c r="V279" i="5"/>
  <c r="V274" i="5"/>
  <c r="V268" i="5"/>
  <c r="V97" i="5"/>
  <c r="V286" i="5"/>
  <c r="V282" i="5"/>
  <c r="V278" i="5"/>
  <c r="V266" i="5"/>
  <c r="V96" i="5"/>
  <c r="V272" i="5"/>
  <c r="AW274" i="5"/>
  <c r="AW268" i="5"/>
  <c r="AW97" i="5"/>
  <c r="AW286" i="5"/>
  <c r="AW282" i="5"/>
  <c r="AW278" i="5"/>
  <c r="AW266" i="5"/>
  <c r="AW96" i="5"/>
  <c r="AW272" i="5"/>
  <c r="AW287" i="5"/>
  <c r="AW283" i="5"/>
  <c r="AW279" i="5"/>
  <c r="BU273" i="5"/>
  <c r="BU259" i="5"/>
  <c r="BU269" i="5"/>
  <c r="BU275" i="5"/>
  <c r="BU257" i="5"/>
  <c r="BU267" i="5"/>
  <c r="BU252" i="5"/>
  <c r="V181" i="5"/>
  <c r="V184" i="5"/>
  <c r="BO267" i="5"/>
  <c r="BO273" i="5"/>
  <c r="BO259" i="5"/>
  <c r="BO269" i="5"/>
  <c r="BO275" i="5"/>
  <c r="BO257" i="5"/>
  <c r="BO252" i="5"/>
  <c r="BU184" i="5"/>
  <c r="BU181" i="5"/>
  <c r="BR273" i="5"/>
  <c r="BR252" i="5"/>
  <c r="BR259" i="5"/>
  <c r="BR269" i="5"/>
  <c r="BR275" i="5"/>
  <c r="BR257" i="5"/>
  <c r="BR267" i="5"/>
  <c r="AW184" i="5"/>
  <c r="AW181" i="5"/>
  <c r="AB181" i="5"/>
  <c r="AB184" i="5"/>
  <c r="DT93" i="5"/>
  <c r="DT179" i="5" s="1"/>
  <c r="DT176" i="5"/>
  <c r="DT249" i="5"/>
  <c r="DT250" i="5" s="1"/>
  <c r="BO181" i="5"/>
  <c r="BO184" i="5"/>
  <c r="BL275" i="5"/>
  <c r="BL257" i="5"/>
  <c r="BL267" i="5"/>
  <c r="BL273" i="5"/>
  <c r="BL252" i="5"/>
  <c r="BL259" i="5"/>
  <c r="BL269" i="5"/>
  <c r="BR181" i="5"/>
  <c r="BR184" i="5"/>
  <c r="BI275" i="5"/>
  <c r="BI257" i="5"/>
  <c r="BI267" i="5"/>
  <c r="BI273" i="5"/>
  <c r="BI259" i="5"/>
  <c r="BI269" i="5"/>
  <c r="BI252" i="5"/>
  <c r="CV93" i="5"/>
  <c r="CV179" i="5" s="1"/>
  <c r="CV176" i="5"/>
  <c r="CV249" i="5"/>
  <c r="CV250" i="5" s="1"/>
  <c r="BF269" i="5"/>
  <c r="BF275" i="5"/>
  <c r="BF257" i="5"/>
  <c r="BF267" i="5"/>
  <c r="BF273" i="5"/>
  <c r="BF259" i="5"/>
  <c r="BF252" i="5"/>
  <c r="BL181" i="5"/>
  <c r="BL184" i="5"/>
  <c r="AH269" i="5"/>
  <c r="AH275" i="5"/>
  <c r="AH257" i="5"/>
  <c r="AH267" i="5"/>
  <c r="AH273" i="5"/>
  <c r="AH259" i="5"/>
  <c r="AH252" i="5"/>
  <c r="BX259" i="5"/>
  <c r="BX269" i="5"/>
  <c r="BX275" i="5"/>
  <c r="BX257" i="5"/>
  <c r="BX267" i="5"/>
  <c r="BX273" i="5"/>
  <c r="BX252" i="5"/>
  <c r="BI181" i="5"/>
  <c r="BI184" i="5"/>
  <c r="AT273" i="5"/>
  <c r="AT252" i="5"/>
  <c r="AT259" i="5"/>
  <c r="AT269" i="5"/>
  <c r="AT275" i="5"/>
  <c r="AT257" i="5"/>
  <c r="AT267" i="5"/>
  <c r="CJ93" i="5"/>
  <c r="CJ179" i="5" s="1"/>
  <c r="CJ249" i="5"/>
  <c r="CJ250" i="5" s="1"/>
  <c r="CJ176" i="5"/>
  <c r="BC259" i="5"/>
  <c r="BC269" i="5"/>
  <c r="BC275" i="5"/>
  <c r="BC257" i="5"/>
  <c r="BC267" i="5"/>
  <c r="BC273" i="5"/>
  <c r="BC252" i="5"/>
  <c r="BF181" i="5"/>
  <c r="BF184" i="5"/>
  <c r="AQ267" i="5"/>
  <c r="AQ273" i="5"/>
  <c r="AQ259" i="5"/>
  <c r="AQ269" i="5"/>
  <c r="AQ275" i="5"/>
  <c r="AQ257" i="5"/>
  <c r="AQ252" i="5"/>
  <c r="AH181" i="5"/>
  <c r="AH184" i="5"/>
  <c r="AT181" i="5"/>
  <c r="AT184" i="5"/>
  <c r="AZ181" i="5"/>
  <c r="AZ184" i="5"/>
  <c r="CM93" i="5"/>
  <c r="CM179" i="5" s="1"/>
  <c r="CM249" i="5"/>
  <c r="CM250" i="5" s="1"/>
  <c r="CM176" i="5"/>
  <c r="CA259" i="5"/>
  <c r="CA269" i="5"/>
  <c r="CA275" i="5"/>
  <c r="CA257" i="5"/>
  <c r="CA267" i="5"/>
  <c r="CA273" i="5"/>
  <c r="CA252" i="5"/>
  <c r="AQ181" i="5"/>
  <c r="AQ184" i="5"/>
  <c r="AN275" i="5"/>
  <c r="AN257" i="5"/>
  <c r="AN267" i="5"/>
  <c r="AN273" i="5"/>
  <c r="AN259" i="5"/>
  <c r="AN269" i="5"/>
  <c r="AN252" i="5"/>
  <c r="Y273" i="5"/>
  <c r="Y259" i="5"/>
  <c r="Y269" i="5"/>
  <c r="Y275" i="5"/>
  <c r="Y257" i="5"/>
  <c r="Y267" i="5"/>
  <c r="Y252" i="5"/>
  <c r="BX181" i="5"/>
  <c r="BX184" i="5"/>
  <c r="AK275" i="5"/>
  <c r="AK257" i="5"/>
  <c r="AK267" i="5"/>
  <c r="AK273" i="5"/>
  <c r="AK259" i="5"/>
  <c r="AK269" i="5"/>
  <c r="AK252" i="5"/>
  <c r="CG93" i="5"/>
  <c r="CG179" i="5" s="1"/>
  <c r="CG249" i="5"/>
  <c r="CG250" i="5" s="1"/>
  <c r="CG176" i="5"/>
  <c r="DH93" i="5"/>
  <c r="DH179" i="5" s="1"/>
  <c r="DH249" i="5"/>
  <c r="DH250" i="5" s="1"/>
  <c r="DH176" i="5"/>
  <c r="DK93" i="5"/>
  <c r="DK179" i="5" s="1"/>
  <c r="DK249" i="5"/>
  <c r="DK250" i="5" s="1"/>
  <c r="DK176" i="5"/>
  <c r="BC181" i="5"/>
  <c r="BC184" i="5"/>
  <c r="AB259" i="5"/>
  <c r="AB269" i="5"/>
  <c r="AB275" i="5"/>
  <c r="AB257" i="5"/>
  <c r="AB267" i="5"/>
  <c r="AB273" i="5"/>
  <c r="AB252" i="5"/>
  <c r="AN181" i="5"/>
  <c r="AN184" i="5"/>
  <c r="AK181" i="5"/>
  <c r="AK184" i="5"/>
  <c r="S250" i="5"/>
  <c r="CD93" i="5"/>
  <c r="CD179" i="5" s="1"/>
  <c r="CD249" i="5"/>
  <c r="CD250" i="5" s="1"/>
  <c r="CD176" i="5"/>
  <c r="AZ259" i="5"/>
  <c r="AZ269" i="5"/>
  <c r="AZ275" i="5"/>
  <c r="AZ257" i="5"/>
  <c r="AZ267" i="5"/>
  <c r="AZ273" i="5"/>
  <c r="AZ252" i="5"/>
  <c r="CA181" i="5"/>
  <c r="CA184" i="5"/>
  <c r="Y184" i="5"/>
  <c r="Y181" i="5"/>
  <c r="V273" i="5"/>
  <c r="V259" i="5"/>
  <c r="V269" i="5"/>
  <c r="V275" i="5"/>
  <c r="V257" i="5"/>
  <c r="V267" i="5"/>
  <c r="V252" i="5"/>
  <c r="AW273" i="5"/>
  <c r="AW259" i="5"/>
  <c r="AW269" i="5"/>
  <c r="AW275" i="5"/>
  <c r="AW257" i="5"/>
  <c r="AW267" i="5"/>
  <c r="AW252" i="5"/>
  <c r="S181" i="5"/>
  <c r="S184" i="5"/>
  <c r="P85" i="5"/>
  <c r="DQ86" i="5"/>
  <c r="DQ88" i="5"/>
  <c r="DN86" i="5"/>
  <c r="DN88" i="5"/>
  <c r="DE88" i="5"/>
  <c r="DE86" i="5"/>
  <c r="DB88" i="5"/>
  <c r="DB86" i="5"/>
  <c r="CY86" i="5"/>
  <c r="CY88" i="5"/>
  <c r="CS86" i="5"/>
  <c r="CS88" i="5"/>
  <c r="CP86" i="5"/>
  <c r="CP88" i="5"/>
  <c r="CG266" i="5" l="1"/>
  <c r="CG96" i="5"/>
  <c r="CG272" i="5"/>
  <c r="CG287" i="5"/>
  <c r="CG283" i="5"/>
  <c r="CG279" i="5"/>
  <c r="CG274" i="5"/>
  <c r="CG268" i="5"/>
  <c r="CG97" i="5"/>
  <c r="CG286" i="5"/>
  <c r="CG282" i="5"/>
  <c r="CG278" i="5"/>
  <c r="DK287" i="5"/>
  <c r="DK283" i="5"/>
  <c r="DK279" i="5"/>
  <c r="DK274" i="5"/>
  <c r="DK268" i="5"/>
  <c r="DK97" i="5"/>
  <c r="DK286" i="5"/>
  <c r="DK282" i="5"/>
  <c r="DK278" i="5"/>
  <c r="DK266" i="5"/>
  <c r="DK96" i="5"/>
  <c r="DK272" i="5"/>
  <c r="S274" i="5"/>
  <c r="S287" i="5"/>
  <c r="S283" i="5"/>
  <c r="S272" i="5"/>
  <c r="S286" i="5"/>
  <c r="S282" i="5"/>
  <c r="S279" i="5"/>
  <c r="S268" i="5"/>
  <c r="S97" i="5"/>
  <c r="S278" i="5"/>
  <c r="S266" i="5"/>
  <c r="S96" i="5"/>
  <c r="CM287" i="5"/>
  <c r="CM283" i="5"/>
  <c r="CM279" i="5"/>
  <c r="CM274" i="5"/>
  <c r="CM268" i="5"/>
  <c r="CM97" i="5"/>
  <c r="CM286" i="5"/>
  <c r="CM282" i="5"/>
  <c r="CM278" i="5"/>
  <c r="CM266" i="5"/>
  <c r="CM96" i="5"/>
  <c r="CM272" i="5"/>
  <c r="DT274" i="5"/>
  <c r="DT268" i="5"/>
  <c r="DT97" i="5"/>
  <c r="DT286" i="5"/>
  <c r="DT282" i="5"/>
  <c r="DT278" i="5"/>
  <c r="DT266" i="5"/>
  <c r="DT96" i="5"/>
  <c r="DT272" i="5"/>
  <c r="DT287" i="5"/>
  <c r="DT283" i="5"/>
  <c r="DT279" i="5"/>
  <c r="CD266" i="5"/>
  <c r="CD96" i="5"/>
  <c r="CD272" i="5"/>
  <c r="CD287" i="5"/>
  <c r="CD283" i="5"/>
  <c r="CD279" i="5"/>
  <c r="CD274" i="5"/>
  <c r="CD268" i="5"/>
  <c r="CD97" i="5"/>
  <c r="CD286" i="5"/>
  <c r="CD282" i="5"/>
  <c r="CD278" i="5"/>
  <c r="CJ272" i="5"/>
  <c r="CJ287" i="5"/>
  <c r="CJ283" i="5"/>
  <c r="CJ279" i="5"/>
  <c r="CJ274" i="5"/>
  <c r="CJ268" i="5"/>
  <c r="CJ97" i="5"/>
  <c r="CJ286" i="5"/>
  <c r="CJ282" i="5"/>
  <c r="CJ278" i="5"/>
  <c r="CJ266" i="5"/>
  <c r="CJ96" i="5"/>
  <c r="DH272" i="5"/>
  <c r="DH287" i="5"/>
  <c r="DH283" i="5"/>
  <c r="DH279" i="5"/>
  <c r="DH274" i="5"/>
  <c r="DH268" i="5"/>
  <c r="DH97" i="5"/>
  <c r="DH286" i="5"/>
  <c r="DH282" i="5"/>
  <c r="DH278" i="5"/>
  <c r="DH266" i="5"/>
  <c r="DH96" i="5"/>
  <c r="CV274" i="5"/>
  <c r="CV268" i="5"/>
  <c r="CV97" i="5"/>
  <c r="CV286" i="5"/>
  <c r="CV282" i="5"/>
  <c r="CV278" i="5"/>
  <c r="CV266" i="5"/>
  <c r="CV96" i="5"/>
  <c r="CV272" i="5"/>
  <c r="CV287" i="5"/>
  <c r="CV283" i="5"/>
  <c r="CV279" i="5"/>
  <c r="CY93" i="5"/>
  <c r="CY179" i="5" s="1"/>
  <c r="CY176" i="5"/>
  <c r="CY249" i="5"/>
  <c r="CY250" i="5" s="1"/>
  <c r="DQ93" i="5"/>
  <c r="DQ179" i="5" s="1"/>
  <c r="DQ176" i="5"/>
  <c r="DQ249" i="5"/>
  <c r="DQ250" i="5" s="1"/>
  <c r="S267" i="5"/>
  <c r="S273" i="5"/>
  <c r="S259" i="5"/>
  <c r="S269" i="5"/>
  <c r="S275" i="5"/>
  <c r="S257" i="5"/>
  <c r="S252" i="5"/>
  <c r="CG181" i="5"/>
  <c r="CG184" i="5"/>
  <c r="CJ181" i="5"/>
  <c r="CJ184" i="5"/>
  <c r="DK267" i="5"/>
  <c r="DK273" i="5"/>
  <c r="DK259" i="5"/>
  <c r="DK269" i="5"/>
  <c r="DK275" i="5"/>
  <c r="DK257" i="5"/>
  <c r="DK252" i="5"/>
  <c r="CV259" i="5"/>
  <c r="CV269" i="5"/>
  <c r="CV275" i="5"/>
  <c r="CV257" i="5"/>
  <c r="CV267" i="5"/>
  <c r="CV273" i="5"/>
  <c r="CV252" i="5"/>
  <c r="DK181" i="5"/>
  <c r="DK184" i="5"/>
  <c r="CM267" i="5"/>
  <c r="CM273" i="5"/>
  <c r="CM259" i="5"/>
  <c r="CM269" i="5"/>
  <c r="CM275" i="5"/>
  <c r="CM257" i="5"/>
  <c r="CM252" i="5"/>
  <c r="DT259" i="5"/>
  <c r="DT269" i="5"/>
  <c r="DT275" i="5"/>
  <c r="DT257" i="5"/>
  <c r="DT267" i="5"/>
  <c r="DT273" i="5"/>
  <c r="DT252" i="5"/>
  <c r="CM181" i="5"/>
  <c r="CM184" i="5"/>
  <c r="CV181" i="5"/>
  <c r="CV184" i="5"/>
  <c r="DB93" i="5"/>
  <c r="DB179" i="5" s="1"/>
  <c r="DB249" i="5"/>
  <c r="DB250" i="5" s="1"/>
  <c r="DB176" i="5"/>
  <c r="CP93" i="5"/>
  <c r="CP179" i="5" s="1"/>
  <c r="CP249" i="5"/>
  <c r="CP250" i="5" s="1"/>
  <c r="CP176" i="5"/>
  <c r="DH275" i="5"/>
  <c r="DH257" i="5"/>
  <c r="DH267" i="5"/>
  <c r="DH273" i="5"/>
  <c r="DH252" i="5"/>
  <c r="DH259" i="5"/>
  <c r="DH269" i="5"/>
  <c r="DT181" i="5"/>
  <c r="DT184" i="5"/>
  <c r="DE93" i="5"/>
  <c r="DE179" i="5" s="1"/>
  <c r="DE249" i="5"/>
  <c r="DE250" i="5" s="1"/>
  <c r="DE176" i="5"/>
  <c r="CD269" i="5"/>
  <c r="CD275" i="5"/>
  <c r="CD257" i="5"/>
  <c r="CD267" i="5"/>
  <c r="CD273" i="5"/>
  <c r="CD252" i="5"/>
  <c r="CD259" i="5"/>
  <c r="DH181" i="5"/>
  <c r="DH184" i="5"/>
  <c r="CS93" i="5"/>
  <c r="CS179" i="5" s="1"/>
  <c r="CS176" i="5"/>
  <c r="CS249" i="5"/>
  <c r="CS250" i="5" s="1"/>
  <c r="DN93" i="5"/>
  <c r="DN179" i="5" s="1"/>
  <c r="DN249" i="5"/>
  <c r="DN250" i="5" s="1"/>
  <c r="DN176" i="5"/>
  <c r="CD181" i="5"/>
  <c r="CD184" i="5"/>
  <c r="CG275" i="5"/>
  <c r="CG257" i="5"/>
  <c r="CG267" i="5"/>
  <c r="CG273" i="5"/>
  <c r="CG252" i="5"/>
  <c r="CG259" i="5"/>
  <c r="CG269" i="5"/>
  <c r="CJ275" i="5"/>
  <c r="CJ257" i="5"/>
  <c r="CJ267" i="5"/>
  <c r="CJ273" i="5"/>
  <c r="CJ252" i="5"/>
  <c r="CJ259" i="5"/>
  <c r="CJ269" i="5"/>
  <c r="P86" i="5"/>
  <c r="V111" i="5"/>
  <c r="P111" i="5" s="1"/>
  <c r="V81" i="5"/>
  <c r="P88" i="5"/>
  <c r="P176" i="5" s="1"/>
  <c r="CA9" i="5"/>
  <c r="BX9" i="5"/>
  <c r="BU9" i="5"/>
  <c r="BR9" i="5"/>
  <c r="BO9" i="5"/>
  <c r="BL9" i="5"/>
  <c r="BI9" i="5"/>
  <c r="BF9" i="5"/>
  <c r="BC9" i="5"/>
  <c r="AZ9" i="5"/>
  <c r="AW9" i="5"/>
  <c r="AT9" i="5"/>
  <c r="AQ9" i="5"/>
  <c r="AN9" i="5"/>
  <c r="AK9" i="5"/>
  <c r="AH9" i="5"/>
  <c r="AE9" i="5"/>
  <c r="AB9" i="5"/>
  <c r="Y9" i="5"/>
  <c r="V9" i="5"/>
  <c r="S9" i="5"/>
  <c r="P155" i="5"/>
  <c r="DT60" i="5"/>
  <c r="DT144" i="5" s="1"/>
  <c r="DT94" i="5" s="1"/>
  <c r="DT187" i="5" s="1"/>
  <c r="DQ60" i="5"/>
  <c r="DQ144" i="5" s="1"/>
  <c r="DQ94" i="5" s="1"/>
  <c r="DQ187" i="5" s="1"/>
  <c r="DN60" i="5"/>
  <c r="DN144" i="5" s="1"/>
  <c r="DN94" i="5" s="1"/>
  <c r="DN187" i="5" s="1"/>
  <c r="DK60" i="5"/>
  <c r="DK144" i="5" s="1"/>
  <c r="DK94" i="5" s="1"/>
  <c r="DK187" i="5" s="1"/>
  <c r="DH60" i="5"/>
  <c r="DH144" i="5" s="1"/>
  <c r="DH94" i="5" s="1"/>
  <c r="DH187" i="5" s="1"/>
  <c r="DE60" i="5"/>
  <c r="DE144" i="5" s="1"/>
  <c r="DE94" i="5" s="1"/>
  <c r="DE187" i="5" s="1"/>
  <c r="DB60" i="5"/>
  <c r="DB144" i="5" s="1"/>
  <c r="DB94" i="5" s="1"/>
  <c r="DB187" i="5" s="1"/>
  <c r="CY60" i="5"/>
  <c r="CY144" i="5" s="1"/>
  <c r="CY94" i="5" s="1"/>
  <c r="CY187" i="5" s="1"/>
  <c r="CV60" i="5"/>
  <c r="CV144" i="5" s="1"/>
  <c r="CV94" i="5" s="1"/>
  <c r="CV187" i="5" s="1"/>
  <c r="CS60" i="5"/>
  <c r="CS144" i="5" s="1"/>
  <c r="CS94" i="5" s="1"/>
  <c r="CS187" i="5" s="1"/>
  <c r="CP60" i="5"/>
  <c r="CP144" i="5" s="1"/>
  <c r="CP94" i="5" s="1"/>
  <c r="CP187" i="5" s="1"/>
  <c r="CM60" i="5"/>
  <c r="CM144" i="5" s="1"/>
  <c r="CM94" i="5" s="1"/>
  <c r="CM187" i="5" s="1"/>
  <c r="CJ60" i="5"/>
  <c r="CJ144" i="5" s="1"/>
  <c r="CJ94" i="5" s="1"/>
  <c r="CJ187" i="5" s="1"/>
  <c r="CG60" i="5"/>
  <c r="CG144" i="5" s="1"/>
  <c r="CG94" i="5" s="1"/>
  <c r="CG187" i="5" s="1"/>
  <c r="CD60" i="5"/>
  <c r="CD144" i="5" s="1"/>
  <c r="CD94" i="5" s="1"/>
  <c r="CD187" i="5" s="1"/>
  <c r="CA60" i="5"/>
  <c r="CA144" i="5" s="1"/>
  <c r="CA94" i="5" s="1"/>
  <c r="CA187" i="5" s="1"/>
  <c r="BX60" i="5"/>
  <c r="BX144" i="5" s="1"/>
  <c r="BX94" i="5" s="1"/>
  <c r="BX187" i="5" s="1"/>
  <c r="BU60" i="5"/>
  <c r="BU144" i="5" s="1"/>
  <c r="BU94" i="5" s="1"/>
  <c r="BU187" i="5" s="1"/>
  <c r="BR60" i="5"/>
  <c r="BR144" i="5" s="1"/>
  <c r="BR94" i="5" s="1"/>
  <c r="BR187" i="5" s="1"/>
  <c r="BO60" i="5"/>
  <c r="BO144" i="5" s="1"/>
  <c r="BO94" i="5" s="1"/>
  <c r="BO187" i="5" s="1"/>
  <c r="BL60" i="5"/>
  <c r="BL144" i="5" s="1"/>
  <c r="BL94" i="5" s="1"/>
  <c r="BL187" i="5" s="1"/>
  <c r="BI60" i="5"/>
  <c r="BI144" i="5" s="1"/>
  <c r="BI94" i="5" s="1"/>
  <c r="BI187" i="5" s="1"/>
  <c r="BF60" i="5"/>
  <c r="BF144" i="5" s="1"/>
  <c r="BF94" i="5" s="1"/>
  <c r="BF187" i="5" s="1"/>
  <c r="BC60" i="5"/>
  <c r="BC144" i="5" s="1"/>
  <c r="BC94" i="5" s="1"/>
  <c r="BC187" i="5" s="1"/>
  <c r="AZ60" i="5"/>
  <c r="AZ144" i="5" s="1"/>
  <c r="AZ94" i="5" s="1"/>
  <c r="AZ187" i="5" s="1"/>
  <c r="AW60" i="5"/>
  <c r="AW144" i="5" s="1"/>
  <c r="AW94" i="5" s="1"/>
  <c r="AW187" i="5" s="1"/>
  <c r="AT60" i="5"/>
  <c r="AT144" i="5" s="1"/>
  <c r="AT94" i="5" s="1"/>
  <c r="AT187" i="5" s="1"/>
  <c r="AQ60" i="5"/>
  <c r="AQ144" i="5" s="1"/>
  <c r="AQ94" i="5" s="1"/>
  <c r="AQ187" i="5" s="1"/>
  <c r="AN60" i="5"/>
  <c r="AN144" i="5" s="1"/>
  <c r="AN94" i="5" s="1"/>
  <c r="AN187" i="5" s="1"/>
  <c r="AK60" i="5"/>
  <c r="AK144" i="5" s="1"/>
  <c r="AK94" i="5" s="1"/>
  <c r="AK187" i="5" s="1"/>
  <c r="AH60" i="5"/>
  <c r="AH144" i="5" s="1"/>
  <c r="AH94" i="5" s="1"/>
  <c r="AH187" i="5" s="1"/>
  <c r="AE60" i="5"/>
  <c r="AE144" i="5" s="1"/>
  <c r="AE94" i="5" s="1"/>
  <c r="AE187" i="5" s="1"/>
  <c r="AB60" i="5"/>
  <c r="AB144" i="5" s="1"/>
  <c r="AB94" i="5" s="1"/>
  <c r="AB187" i="5" s="1"/>
  <c r="Y60" i="5"/>
  <c r="Y144" i="5" s="1"/>
  <c r="Y94" i="5" s="1"/>
  <c r="Y187" i="5" s="1"/>
  <c r="CW37" i="4"/>
  <c r="CA37" i="4"/>
  <c r="BQ37" i="4"/>
  <c r="BG37" i="4"/>
  <c r="AU37" i="4"/>
  <c r="AA37" i="4"/>
  <c r="O37" i="4"/>
  <c r="DN189" i="5" l="1"/>
  <c r="DN192" i="5" s="1"/>
  <c r="DN190" i="5"/>
  <c r="DN191" i="5" s="1"/>
  <c r="DN196" i="5"/>
  <c r="BU190" i="5"/>
  <c r="BU191" i="5" s="1"/>
  <c r="BU196" i="5"/>
  <c r="BU189" i="5"/>
  <c r="BU192" i="5" s="1"/>
  <c r="CS274" i="5"/>
  <c r="CS268" i="5"/>
  <c r="CS97" i="5"/>
  <c r="CS286" i="5"/>
  <c r="CS282" i="5"/>
  <c r="CS278" i="5"/>
  <c r="CS266" i="5"/>
  <c r="CS96" i="5"/>
  <c r="CS272" i="5"/>
  <c r="CS287" i="5"/>
  <c r="CS283" i="5"/>
  <c r="CS279" i="5"/>
  <c r="BI190" i="5"/>
  <c r="BI191" i="5" s="1"/>
  <c r="BI189" i="5"/>
  <c r="BI192" i="5" s="1"/>
  <c r="BI196" i="5"/>
  <c r="DE196" i="5"/>
  <c r="DE189" i="5"/>
  <c r="DE192" i="5" s="1"/>
  <c r="DE190" i="5"/>
  <c r="DE191" i="5" s="1"/>
  <c r="AN189" i="5"/>
  <c r="AN192" i="5" s="1"/>
  <c r="AN190" i="5"/>
  <c r="AN191" i="5" s="1"/>
  <c r="AN196" i="5"/>
  <c r="BL196" i="5"/>
  <c r="BL189" i="5"/>
  <c r="BL192" i="5" s="1"/>
  <c r="BL190" i="5"/>
  <c r="BL191" i="5" s="1"/>
  <c r="CJ190" i="5"/>
  <c r="CJ191" i="5" s="1"/>
  <c r="CJ196" i="5"/>
  <c r="CJ189" i="5"/>
  <c r="CJ192" i="5" s="1"/>
  <c r="DH189" i="5"/>
  <c r="DH192" i="5" s="1"/>
  <c r="DH190" i="5"/>
  <c r="DH191" i="5" s="1"/>
  <c r="DH196" i="5"/>
  <c r="DE266" i="5"/>
  <c r="DE96" i="5"/>
  <c r="DE272" i="5"/>
  <c r="DE287" i="5"/>
  <c r="DE283" i="5"/>
  <c r="DE279" i="5"/>
  <c r="DE274" i="5"/>
  <c r="DE268" i="5"/>
  <c r="DE97" i="5"/>
  <c r="DE286" i="5"/>
  <c r="DE282" i="5"/>
  <c r="DE278" i="5"/>
  <c r="AK190" i="5"/>
  <c r="AK191" i="5" s="1"/>
  <c r="AK189" i="5"/>
  <c r="AK192" i="5" s="1"/>
  <c r="AK196" i="5"/>
  <c r="AQ189" i="5"/>
  <c r="AQ192" i="5" s="1"/>
  <c r="AQ190" i="5"/>
  <c r="AQ191" i="5" s="1"/>
  <c r="AQ196" i="5"/>
  <c r="BO190" i="5"/>
  <c r="BO191" i="5" s="1"/>
  <c r="BO196" i="5"/>
  <c r="BO189" i="5"/>
  <c r="BO192" i="5" s="1"/>
  <c r="CM189" i="5"/>
  <c r="CM192" i="5" s="1"/>
  <c r="CM190" i="5"/>
  <c r="CM191" i="5" s="1"/>
  <c r="CM196" i="5"/>
  <c r="DK196" i="5"/>
  <c r="DK189" i="5"/>
  <c r="DK192" i="5" s="1"/>
  <c r="DK190" i="5"/>
  <c r="DK191" i="5" s="1"/>
  <c r="DN287" i="5"/>
  <c r="DN283" i="5"/>
  <c r="DN279" i="5"/>
  <c r="DN274" i="5"/>
  <c r="DN268" i="5"/>
  <c r="DN97" i="5"/>
  <c r="DN286" i="5"/>
  <c r="DN282" i="5"/>
  <c r="DN278" i="5"/>
  <c r="DN266" i="5"/>
  <c r="DN96" i="5"/>
  <c r="DN272" i="5"/>
  <c r="CY286" i="5"/>
  <c r="CY282" i="5"/>
  <c r="CY278" i="5"/>
  <c r="CY266" i="5"/>
  <c r="CY96" i="5"/>
  <c r="CY272" i="5"/>
  <c r="CY287" i="5"/>
  <c r="CY283" i="5"/>
  <c r="CY279" i="5"/>
  <c r="CY274" i="5"/>
  <c r="CY268" i="5"/>
  <c r="CY97" i="5"/>
  <c r="BR196" i="5"/>
  <c r="BR190" i="5"/>
  <c r="BR191" i="5" s="1"/>
  <c r="BR189" i="5"/>
  <c r="BR192" i="5" s="1"/>
  <c r="Y196" i="5"/>
  <c r="Y189" i="5"/>
  <c r="Y192" i="5" s="1"/>
  <c r="Y190" i="5"/>
  <c r="Y191" i="5" s="1"/>
  <c r="BX189" i="5"/>
  <c r="BX192" i="5" s="1"/>
  <c r="BX196" i="5"/>
  <c r="BX190" i="5"/>
  <c r="BX191" i="5" s="1"/>
  <c r="CP287" i="5"/>
  <c r="CP283" i="5"/>
  <c r="CP279" i="5"/>
  <c r="CP274" i="5"/>
  <c r="CP268" i="5"/>
  <c r="CP97" i="5"/>
  <c r="CP286" i="5"/>
  <c r="CP282" i="5"/>
  <c r="CP278" i="5"/>
  <c r="CP266" i="5"/>
  <c r="CP96" i="5"/>
  <c r="CP272" i="5"/>
  <c r="AT189" i="5"/>
  <c r="AT192" i="5" s="1"/>
  <c r="AT196" i="5"/>
  <c r="AT190" i="5"/>
  <c r="AT191" i="5" s="1"/>
  <c r="AW196" i="5"/>
  <c r="AW190" i="5"/>
  <c r="AW191" i="5" s="1"/>
  <c r="AW189" i="5"/>
  <c r="AW192" i="5" s="1"/>
  <c r="AB190" i="5"/>
  <c r="AB191" i="5" s="1"/>
  <c r="AB189" i="5"/>
  <c r="AB192" i="5" s="1"/>
  <c r="AB196" i="5"/>
  <c r="CV190" i="5"/>
  <c r="CV191" i="5" s="1"/>
  <c r="CV189" i="5"/>
  <c r="CV192" i="5" s="1"/>
  <c r="CV196" i="5"/>
  <c r="AE196" i="5"/>
  <c r="AE189" i="5"/>
  <c r="AE192" i="5" s="1"/>
  <c r="AE190" i="5"/>
  <c r="AE191" i="5" s="1"/>
  <c r="BC190" i="5"/>
  <c r="BC191" i="5" s="1"/>
  <c r="BC189" i="5"/>
  <c r="BC192" i="5" s="1"/>
  <c r="BC196" i="5"/>
  <c r="CA190" i="5"/>
  <c r="CA191" i="5" s="1"/>
  <c r="CA189" i="5"/>
  <c r="CA192" i="5" s="1"/>
  <c r="CA196" i="5"/>
  <c r="CY190" i="5"/>
  <c r="CY191" i="5" s="1"/>
  <c r="CY189" i="5"/>
  <c r="CY192" i="5" s="1"/>
  <c r="CY196" i="5"/>
  <c r="CS189" i="5"/>
  <c r="CS192" i="5" s="1"/>
  <c r="CS190" i="5"/>
  <c r="CS191" i="5" s="1"/>
  <c r="CS196" i="5"/>
  <c r="AZ190" i="5"/>
  <c r="AZ191" i="5" s="1"/>
  <c r="AZ196" i="5"/>
  <c r="AZ189" i="5"/>
  <c r="AZ192" i="5" s="1"/>
  <c r="DT196" i="5"/>
  <c r="DT189" i="5"/>
  <c r="DT192" i="5" s="1"/>
  <c r="DT190" i="5"/>
  <c r="DT191" i="5" s="1"/>
  <c r="AH190" i="5"/>
  <c r="AH191" i="5" s="1"/>
  <c r="AH189" i="5"/>
  <c r="AH192" i="5" s="1"/>
  <c r="AH196" i="5"/>
  <c r="BF189" i="5"/>
  <c r="BF192" i="5" s="1"/>
  <c r="BF196" i="5"/>
  <c r="BF190" i="5"/>
  <c r="BF191" i="5" s="1"/>
  <c r="CD196" i="5"/>
  <c r="CD190" i="5"/>
  <c r="CD191" i="5" s="1"/>
  <c r="CD189" i="5"/>
  <c r="CD192" i="5" s="1"/>
  <c r="DB189" i="5"/>
  <c r="DB192" i="5" s="1"/>
  <c r="DB196" i="5"/>
  <c r="DB190" i="5"/>
  <c r="DB191" i="5" s="1"/>
  <c r="DQ274" i="5"/>
  <c r="DQ268" i="5"/>
  <c r="DQ97" i="5"/>
  <c r="DQ286" i="5"/>
  <c r="DQ282" i="5"/>
  <c r="DQ278" i="5"/>
  <c r="DQ266" i="5"/>
  <c r="DQ96" i="5"/>
  <c r="DQ272" i="5"/>
  <c r="DQ287" i="5"/>
  <c r="DQ283" i="5"/>
  <c r="DQ279" i="5"/>
  <c r="CP189" i="5"/>
  <c r="CP192" i="5" s="1"/>
  <c r="CP190" i="5"/>
  <c r="CP191" i="5" s="1"/>
  <c r="CP196" i="5"/>
  <c r="DQ189" i="5"/>
  <c r="DQ192" i="5" s="1"/>
  <c r="DQ190" i="5"/>
  <c r="DQ191" i="5" s="1"/>
  <c r="DQ196" i="5"/>
  <c r="CG190" i="5"/>
  <c r="CG191" i="5" s="1"/>
  <c r="CG189" i="5"/>
  <c r="CG192" i="5" s="1"/>
  <c r="CG196" i="5"/>
  <c r="DB266" i="5"/>
  <c r="DB96" i="5"/>
  <c r="DB272" i="5"/>
  <c r="DB287" i="5"/>
  <c r="DB283" i="5"/>
  <c r="DB279" i="5"/>
  <c r="DB274" i="5"/>
  <c r="DB268" i="5"/>
  <c r="DB97" i="5"/>
  <c r="DB286" i="5"/>
  <c r="DB282" i="5"/>
  <c r="DB278" i="5"/>
  <c r="P249" i="5"/>
  <c r="P250" i="5"/>
  <c r="P257" i="5" s="1"/>
  <c r="DB181" i="5"/>
  <c r="DB184" i="5"/>
  <c r="CS184" i="5"/>
  <c r="CS181" i="5"/>
  <c r="DQ273" i="5"/>
  <c r="DQ252" i="5"/>
  <c r="DQ259" i="5"/>
  <c r="DQ269" i="5"/>
  <c r="DQ275" i="5"/>
  <c r="DQ257" i="5"/>
  <c r="DQ267" i="5"/>
  <c r="CP273" i="5"/>
  <c r="CP252" i="5"/>
  <c r="CP259" i="5"/>
  <c r="CP269" i="5"/>
  <c r="CP275" i="5"/>
  <c r="CP257" i="5"/>
  <c r="CP267" i="5"/>
  <c r="DQ184" i="5"/>
  <c r="DQ181" i="5"/>
  <c r="P93" i="5"/>
  <c r="P179" i="5" s="1"/>
  <c r="P181" i="5" s="1"/>
  <c r="DN273" i="5"/>
  <c r="DN252" i="5"/>
  <c r="DN259" i="5"/>
  <c r="DN269" i="5"/>
  <c r="DN275" i="5"/>
  <c r="DN257" i="5"/>
  <c r="DN267" i="5"/>
  <c r="CP181" i="5"/>
  <c r="CP184" i="5"/>
  <c r="CY259" i="5"/>
  <c r="CY269" i="5"/>
  <c r="CY275" i="5"/>
  <c r="CY257" i="5"/>
  <c r="CY267" i="5"/>
  <c r="CY273" i="5"/>
  <c r="CY252" i="5"/>
  <c r="DN181" i="5"/>
  <c r="DN184" i="5"/>
  <c r="DE275" i="5"/>
  <c r="DE257" i="5"/>
  <c r="DE267" i="5"/>
  <c r="DE273" i="5"/>
  <c r="DE252" i="5"/>
  <c r="DE259" i="5"/>
  <c r="DE269" i="5"/>
  <c r="CS273" i="5"/>
  <c r="CS259" i="5"/>
  <c r="CS269" i="5"/>
  <c r="CS275" i="5"/>
  <c r="CS257" i="5"/>
  <c r="CS267" i="5"/>
  <c r="CS252" i="5"/>
  <c r="DE181" i="5"/>
  <c r="DE184" i="5"/>
  <c r="DB269" i="5"/>
  <c r="DB275" i="5"/>
  <c r="DB257" i="5"/>
  <c r="DB267" i="5"/>
  <c r="DB273" i="5"/>
  <c r="DB252" i="5"/>
  <c r="DB259" i="5"/>
  <c r="CY181" i="5"/>
  <c r="CY184" i="5"/>
  <c r="P61" i="5"/>
  <c r="V60" i="5"/>
  <c r="CU37" i="4"/>
  <c r="CS37" i="4"/>
  <c r="CQ37" i="4"/>
  <c r="CO37" i="4"/>
  <c r="CM37" i="4"/>
  <c r="CK37" i="4"/>
  <c r="CI37" i="4"/>
  <c r="CG37" i="4"/>
  <c r="CE37" i="4"/>
  <c r="CC37" i="4"/>
  <c r="BY37" i="4"/>
  <c r="BW37" i="4"/>
  <c r="BU37" i="4"/>
  <c r="BS37" i="4"/>
  <c r="BO37" i="4"/>
  <c r="BM37" i="4"/>
  <c r="BK37" i="4"/>
  <c r="BI37" i="4"/>
  <c r="BE37" i="4"/>
  <c r="BC37" i="4"/>
  <c r="BA37" i="4"/>
  <c r="AY37" i="4"/>
  <c r="AW37" i="4"/>
  <c r="AS37" i="4"/>
  <c r="AQ37" i="4"/>
  <c r="AO37" i="4"/>
  <c r="AM37" i="4"/>
  <c r="AI37" i="4"/>
  <c r="AG37" i="4"/>
  <c r="AE37" i="4"/>
  <c r="AC37" i="4"/>
  <c r="Y37" i="4"/>
  <c r="W37" i="4"/>
  <c r="U37" i="4"/>
  <c r="S37" i="4"/>
  <c r="Q37" i="4"/>
  <c r="M37" i="4"/>
  <c r="K37" i="4"/>
  <c r="I37" i="4"/>
  <c r="G37" i="4"/>
  <c r="E37" i="4"/>
  <c r="C37" i="4"/>
  <c r="O120" i="5"/>
  <c r="DA87" i="5"/>
  <c r="AA87" i="5"/>
  <c r="AG87" i="5"/>
  <c r="CC87" i="5"/>
  <c r="BZ87" i="5"/>
  <c r="BE87" i="5"/>
  <c r="CF87" i="5"/>
  <c r="AV87" i="5"/>
  <c r="DM87" i="5"/>
  <c r="BB87" i="5"/>
  <c r="DD87" i="5"/>
  <c r="CX87" i="5"/>
  <c r="BW87" i="5"/>
  <c r="BH87" i="5"/>
  <c r="AY87" i="5"/>
  <c r="CL87" i="5"/>
  <c r="BN87" i="5"/>
  <c r="U87" i="5"/>
  <c r="DJ87" i="5"/>
  <c r="CI87" i="5"/>
  <c r="AM87" i="5"/>
  <c r="CR87" i="5"/>
  <c r="AJ87" i="5"/>
  <c r="X87" i="5"/>
  <c r="DG87" i="5"/>
  <c r="BT87" i="5"/>
  <c r="AP87" i="5"/>
  <c r="DP87" i="5"/>
  <c r="DS87" i="5"/>
  <c r="AS87" i="5"/>
  <c r="CU87" i="5"/>
  <c r="AD87" i="5"/>
  <c r="CO87" i="5"/>
  <c r="BQ87" i="5"/>
  <c r="BK87" i="5"/>
  <c r="DA84" i="5"/>
  <c r="AA84" i="5"/>
  <c r="AG84" i="5"/>
  <c r="CC84" i="5"/>
  <c r="BZ84" i="5"/>
  <c r="BE84" i="5"/>
  <c r="CF84" i="5"/>
  <c r="AV84" i="5"/>
  <c r="DM84" i="5"/>
  <c r="BB84" i="5"/>
  <c r="DD84" i="5"/>
  <c r="CX84" i="5"/>
  <c r="BW84" i="5"/>
  <c r="BH84" i="5"/>
  <c r="AY84" i="5"/>
  <c r="CL84" i="5"/>
  <c r="BN84" i="5"/>
  <c r="U84" i="5"/>
  <c r="DJ84" i="5"/>
  <c r="CI84" i="5"/>
  <c r="AM84" i="5"/>
  <c r="CR84" i="5"/>
  <c r="AJ84" i="5"/>
  <c r="X84" i="5"/>
  <c r="DG84" i="5"/>
  <c r="BT84" i="5"/>
  <c r="AP84" i="5"/>
  <c r="DP84" i="5"/>
  <c r="DS84" i="5"/>
  <c r="AS84" i="5"/>
  <c r="CU84" i="5"/>
  <c r="AD84" i="5"/>
  <c r="CO84" i="5"/>
  <c r="BQ84" i="5"/>
  <c r="BK84" i="5"/>
  <c r="CI60" i="5"/>
  <c r="CF60" i="5"/>
  <c r="DM60" i="5"/>
  <c r="BN60" i="5"/>
  <c r="DP60" i="5"/>
  <c r="BZ60" i="5"/>
  <c r="AY60" i="5"/>
  <c r="AS60" i="5"/>
  <c r="AV60" i="5"/>
  <c r="CC60" i="5"/>
  <c r="DA60" i="5"/>
  <c r="CX60" i="5"/>
  <c r="CR60" i="5"/>
  <c r="DG60" i="5"/>
  <c r="BK60" i="5"/>
  <c r="BE60" i="5"/>
  <c r="BQ60" i="5"/>
  <c r="CL60" i="5"/>
  <c r="CU60" i="5"/>
  <c r="BB60" i="5"/>
  <c r="AM60" i="5"/>
  <c r="CO60" i="5"/>
  <c r="AJ60" i="5"/>
  <c r="AG60" i="5"/>
  <c r="DD60" i="5"/>
  <c r="BH60" i="5"/>
  <c r="BW60" i="5"/>
  <c r="BT60" i="5"/>
  <c r="DJ60" i="5"/>
  <c r="DS60" i="5"/>
  <c r="AP60" i="5"/>
  <c r="AD60" i="5"/>
  <c r="AA60" i="5"/>
  <c r="X60" i="5"/>
  <c r="U60" i="5"/>
  <c r="O57" i="5"/>
  <c r="DB197" i="5" l="1"/>
  <c r="DB198" i="5" s="1"/>
  <c r="DB199" i="5"/>
  <c r="BO197" i="5"/>
  <c r="BO198" i="5" s="1"/>
  <c r="BO199" i="5"/>
  <c r="CS197" i="5"/>
  <c r="CS198" i="5" s="1"/>
  <c r="CS199" i="5"/>
  <c r="BX199" i="5"/>
  <c r="BX197" i="5"/>
  <c r="BX198" i="5" s="1"/>
  <c r="AH197" i="5"/>
  <c r="AH198" i="5" s="1"/>
  <c r="AH199" i="5"/>
  <c r="CG197" i="5"/>
  <c r="CG198" i="5" s="1"/>
  <c r="CG199" i="5"/>
  <c r="BC197" i="5"/>
  <c r="BC198" i="5" s="1"/>
  <c r="BC199" i="5"/>
  <c r="AT197" i="5"/>
  <c r="AT198" i="5" s="1"/>
  <c r="AT199" i="5"/>
  <c r="AQ199" i="5"/>
  <c r="AQ197" i="5"/>
  <c r="AQ198" i="5" s="1"/>
  <c r="DE197" i="5"/>
  <c r="DE198" i="5" s="1"/>
  <c r="DE199" i="5"/>
  <c r="AB199" i="5"/>
  <c r="AB197" i="5"/>
  <c r="AB198" i="5" s="1"/>
  <c r="DK199" i="5"/>
  <c r="DK197" i="5"/>
  <c r="DK198" i="5" s="1"/>
  <c r="BI199" i="5"/>
  <c r="BI197" i="5"/>
  <c r="BI198" i="5" s="1"/>
  <c r="BU199" i="5"/>
  <c r="BU197" i="5"/>
  <c r="BU198" i="5" s="1"/>
  <c r="AW199" i="5"/>
  <c r="AW197" i="5"/>
  <c r="AW198" i="5" s="1"/>
  <c r="CD197" i="5"/>
  <c r="CD198" i="5" s="1"/>
  <c r="CD199" i="5"/>
  <c r="CY197" i="5"/>
  <c r="CY198" i="5" s="1"/>
  <c r="CY199" i="5"/>
  <c r="CM197" i="5"/>
  <c r="CM198" i="5" s="1"/>
  <c r="CM199" i="5"/>
  <c r="DH197" i="5"/>
  <c r="DH198" i="5" s="1"/>
  <c r="DH199" i="5"/>
  <c r="BL197" i="5"/>
  <c r="BL198" i="5" s="1"/>
  <c r="BL199" i="5"/>
  <c r="CP199" i="5"/>
  <c r="CP197" i="5"/>
  <c r="CP198" i="5" s="1"/>
  <c r="CJ197" i="5"/>
  <c r="CJ198" i="5" s="1"/>
  <c r="CJ199" i="5"/>
  <c r="DQ199" i="5"/>
  <c r="DQ197" i="5"/>
  <c r="DQ198" i="5" s="1"/>
  <c r="DT199" i="5"/>
  <c r="DT197" i="5"/>
  <c r="DT198" i="5" s="1"/>
  <c r="Y197" i="5"/>
  <c r="Y198" i="5" s="1"/>
  <c r="Y199" i="5"/>
  <c r="AK199" i="5"/>
  <c r="AK197" i="5"/>
  <c r="AK198" i="5" s="1"/>
  <c r="AN197" i="5"/>
  <c r="AN198" i="5" s="1"/>
  <c r="AN199" i="5"/>
  <c r="DN199" i="5"/>
  <c r="DN197" i="5"/>
  <c r="DN198" i="5" s="1"/>
  <c r="P60" i="5"/>
  <c r="V144" i="5"/>
  <c r="CV199" i="5"/>
  <c r="CV197" i="5"/>
  <c r="CV198" i="5" s="1"/>
  <c r="BF197" i="5"/>
  <c r="BF198" i="5" s="1"/>
  <c r="BF199" i="5"/>
  <c r="BR197" i="5"/>
  <c r="BR198" i="5" s="1"/>
  <c r="BR199" i="5"/>
  <c r="AZ199" i="5"/>
  <c r="AZ197" i="5"/>
  <c r="AZ198" i="5" s="1"/>
  <c r="CA197" i="5"/>
  <c r="CA198" i="5" s="1"/>
  <c r="CA199" i="5"/>
  <c r="AE197" i="5"/>
  <c r="AE198" i="5" s="1"/>
  <c r="AE199" i="5"/>
  <c r="P273" i="5"/>
  <c r="P252" i="5"/>
  <c r="P267" i="5"/>
  <c r="P184" i="5"/>
  <c r="O251" i="5"/>
  <c r="O158" i="5"/>
  <c r="DS156" i="5"/>
  <c r="DP156" i="5"/>
  <c r="DM156" i="5"/>
  <c r="DJ156" i="5"/>
  <c r="DG156" i="5"/>
  <c r="DD156" i="5"/>
  <c r="DA156" i="5"/>
  <c r="CX156" i="5"/>
  <c r="CU156" i="5"/>
  <c r="CR156" i="5"/>
  <c r="CO156" i="5"/>
  <c r="CI156" i="5"/>
  <c r="CL156" i="5"/>
  <c r="CF156" i="5"/>
  <c r="CC156" i="5"/>
  <c r="BZ156" i="5"/>
  <c r="BT156" i="5"/>
  <c r="BW156" i="5"/>
  <c r="BQ156" i="5"/>
  <c r="BN156" i="5"/>
  <c r="BK156" i="5"/>
  <c r="BH156" i="5"/>
  <c r="BE156" i="5"/>
  <c r="BB156" i="5"/>
  <c r="AY156" i="5"/>
  <c r="AV156" i="5"/>
  <c r="AS156" i="5"/>
  <c r="AP156" i="5"/>
  <c r="AM156" i="5"/>
  <c r="AJ156" i="5"/>
  <c r="AG156" i="5"/>
  <c r="AD156" i="5"/>
  <c r="AA156" i="5"/>
  <c r="X156" i="5"/>
  <c r="U156" i="5"/>
  <c r="R156" i="5"/>
  <c r="O155" i="5"/>
  <c r="O152" i="5"/>
  <c r="O151" i="5"/>
  <c r="O149" i="5"/>
  <c r="O145" i="5"/>
  <c r="O363" i="5" s="1"/>
  <c r="DS144" i="5"/>
  <c r="DP144" i="5"/>
  <c r="DM144" i="5"/>
  <c r="DJ144" i="5"/>
  <c r="DG144" i="5"/>
  <c r="DD144" i="5"/>
  <c r="DA144" i="5"/>
  <c r="CX144" i="5"/>
  <c r="CU144" i="5"/>
  <c r="CR144" i="5"/>
  <c r="CO144" i="5"/>
  <c r="CL144" i="5"/>
  <c r="CI144" i="5"/>
  <c r="CF144" i="5"/>
  <c r="CC144" i="5"/>
  <c r="BZ144" i="5"/>
  <c r="BW144" i="5"/>
  <c r="BT144" i="5"/>
  <c r="BQ144" i="5"/>
  <c r="BN144" i="5"/>
  <c r="BK144" i="5"/>
  <c r="BH144" i="5"/>
  <c r="BE144" i="5"/>
  <c r="BB144" i="5"/>
  <c r="AY144" i="5"/>
  <c r="AV144" i="5"/>
  <c r="AS144" i="5"/>
  <c r="AP144" i="5"/>
  <c r="AM144" i="5"/>
  <c r="AJ144" i="5"/>
  <c r="AG144" i="5"/>
  <c r="AD144" i="5"/>
  <c r="AA144" i="5"/>
  <c r="X144" i="5"/>
  <c r="U144" i="5"/>
  <c r="O127" i="5"/>
  <c r="O83" i="5"/>
  <c r="O107" i="5"/>
  <c r="DS81" i="5"/>
  <c r="DS111" i="5"/>
  <c r="DP81" i="5"/>
  <c r="DP111" i="5"/>
  <c r="DM81" i="5"/>
  <c r="DM111" i="5"/>
  <c r="DJ81" i="5"/>
  <c r="DJ111" i="5"/>
  <c r="DG81" i="5"/>
  <c r="DG111" i="5"/>
  <c r="DD81" i="5"/>
  <c r="DD111" i="5"/>
  <c r="DA81" i="5"/>
  <c r="DA111" i="5"/>
  <c r="CX81" i="5"/>
  <c r="CX111" i="5"/>
  <c r="CU81" i="5"/>
  <c r="CU111" i="5"/>
  <c r="CR81" i="5"/>
  <c r="CR111" i="5"/>
  <c r="CO81" i="5"/>
  <c r="CO111" i="5"/>
  <c r="CL81" i="5"/>
  <c r="CL111" i="5"/>
  <c r="CI81" i="5"/>
  <c r="CI111" i="5"/>
  <c r="CF81" i="5"/>
  <c r="CF111" i="5"/>
  <c r="CC81" i="5"/>
  <c r="CC111" i="5"/>
  <c r="BZ81" i="5"/>
  <c r="BZ111" i="5"/>
  <c r="BW81" i="5"/>
  <c r="BW111" i="5"/>
  <c r="BT81" i="5"/>
  <c r="BT111" i="5"/>
  <c r="BQ81" i="5"/>
  <c r="BQ111" i="5"/>
  <c r="BN81" i="5"/>
  <c r="BN111" i="5"/>
  <c r="BK81" i="5"/>
  <c r="BK111" i="5"/>
  <c r="BH81" i="5"/>
  <c r="BH111" i="5"/>
  <c r="BE81" i="5"/>
  <c r="BE111" i="5"/>
  <c r="BB81" i="5"/>
  <c r="BB111" i="5"/>
  <c r="AY81" i="5"/>
  <c r="AY111" i="5"/>
  <c r="AV81" i="5"/>
  <c r="AV111" i="5"/>
  <c r="AS81" i="5"/>
  <c r="AS111" i="5"/>
  <c r="AP81" i="5"/>
  <c r="AP111" i="5"/>
  <c r="AM81" i="5"/>
  <c r="AM111" i="5"/>
  <c r="AJ81" i="5"/>
  <c r="AJ111" i="5"/>
  <c r="AG81" i="5"/>
  <c r="AG111" i="5"/>
  <c r="AD81" i="5"/>
  <c r="AD111" i="5"/>
  <c r="AA81" i="5"/>
  <c r="AA111" i="5"/>
  <c r="X81" i="5"/>
  <c r="X111" i="5"/>
  <c r="U81" i="5"/>
  <c r="U111" i="5"/>
  <c r="R81" i="5"/>
  <c r="R111" i="5"/>
  <c r="R87" i="5"/>
  <c r="O87" i="5" s="1"/>
  <c r="O88" i="5"/>
  <c r="O176" i="5" s="1"/>
  <c r="R84" i="5"/>
  <c r="O85" i="5"/>
  <c r="DT67" i="5"/>
  <c r="DT122" i="5" s="1"/>
  <c r="DQ67" i="5"/>
  <c r="DQ122" i="5" s="1"/>
  <c r="DN67" i="5"/>
  <c r="DN122" i="5" s="1"/>
  <c r="DK67" i="5"/>
  <c r="DK122" i="5" s="1"/>
  <c r="DH67" i="5"/>
  <c r="DH122" i="5" s="1"/>
  <c r="DE67" i="5"/>
  <c r="DE122" i="5" s="1"/>
  <c r="DB67" i="5"/>
  <c r="DB122" i="5" s="1"/>
  <c r="CY67" i="5"/>
  <c r="CY122" i="5" s="1"/>
  <c r="CV67" i="5"/>
  <c r="CV122" i="5" s="1"/>
  <c r="CS67" i="5"/>
  <c r="CS122" i="5" s="1"/>
  <c r="CP67" i="5"/>
  <c r="CP122" i="5" s="1"/>
  <c r="CM67" i="5"/>
  <c r="CM122" i="5" s="1"/>
  <c r="CJ67" i="5"/>
  <c r="CJ122" i="5" s="1"/>
  <c r="CG67" i="5"/>
  <c r="CG122" i="5" s="1"/>
  <c r="CD67" i="5"/>
  <c r="CD122" i="5" s="1"/>
  <c r="CA67" i="5"/>
  <c r="CA122" i="5" s="1"/>
  <c r="BX67" i="5"/>
  <c r="BU67" i="5"/>
  <c r="BR67" i="5"/>
  <c r="BR122" i="5" s="1"/>
  <c r="BO67" i="5"/>
  <c r="BO122" i="5" s="1"/>
  <c r="BL67" i="5"/>
  <c r="BL122" i="5" s="1"/>
  <c r="BI67" i="5"/>
  <c r="BF67" i="5"/>
  <c r="BC67" i="5"/>
  <c r="BC122" i="5" s="1"/>
  <c r="AZ67" i="5"/>
  <c r="AZ122" i="5" s="1"/>
  <c r="AW67" i="5"/>
  <c r="AT67" i="5"/>
  <c r="AT122" i="5" s="1"/>
  <c r="AQ67" i="5"/>
  <c r="AQ122" i="5" s="1"/>
  <c r="AN67" i="5"/>
  <c r="AK67" i="5"/>
  <c r="AK122" i="5" s="1"/>
  <c r="AH67" i="5"/>
  <c r="AE67" i="5"/>
  <c r="AE122" i="5" s="1"/>
  <c r="AB67" i="5"/>
  <c r="AB122" i="5" s="1"/>
  <c r="Y67" i="5"/>
  <c r="V67" i="5"/>
  <c r="V122" i="5" s="1"/>
  <c r="S67" i="5"/>
  <c r="R60" i="5"/>
  <c r="R144" i="5" s="1"/>
  <c r="O61" i="5"/>
  <c r="O55" i="5"/>
  <c r="O59" i="5"/>
  <c r="O54" i="5"/>
  <c r="O371" i="5" s="1"/>
  <c r="AK37" i="4"/>
  <c r="P20" i="5"/>
  <c r="O271" i="5"/>
  <c r="O277" i="5"/>
  <c r="O98" i="5"/>
  <c r="O203" i="5"/>
  <c r="O82" i="5"/>
  <c r="O91" i="5"/>
  <c r="O81" i="5" l="1"/>
  <c r="O102" i="5"/>
  <c r="V94" i="5"/>
  <c r="P144" i="5"/>
  <c r="P94" i="5" s="1"/>
  <c r="O289" i="5"/>
  <c r="O287" i="5" s="1"/>
  <c r="O285" i="5"/>
  <c r="O283" i="5" s="1"/>
  <c r="O281" i="5"/>
  <c r="O279" i="5" s="1"/>
  <c r="O274" i="5"/>
  <c r="O275" i="5"/>
  <c r="O272" i="5"/>
  <c r="O268" i="5"/>
  <c r="O269" i="5"/>
  <c r="O266" i="5"/>
  <c r="O259" i="5"/>
  <c r="O261" i="5"/>
  <c r="O249" i="5"/>
  <c r="DT129" i="5"/>
  <c r="DT121" i="5"/>
  <c r="DT126" i="5"/>
  <c r="DT125" i="5"/>
  <c r="DQ126" i="5"/>
  <c r="DQ121" i="5"/>
  <c r="DQ129" i="5"/>
  <c r="DQ125" i="5"/>
  <c r="DN129" i="5"/>
  <c r="DN126" i="5"/>
  <c r="DN125" i="5"/>
  <c r="DN121" i="5"/>
  <c r="DK125" i="5"/>
  <c r="DK121" i="5"/>
  <c r="DK129" i="5"/>
  <c r="DK126" i="5"/>
  <c r="DH125" i="5"/>
  <c r="DH129" i="5"/>
  <c r="DH126" i="5"/>
  <c r="DH121" i="5"/>
  <c r="DE126" i="5"/>
  <c r="DE121" i="5"/>
  <c r="DE129" i="5"/>
  <c r="DE125" i="5"/>
  <c r="DB125" i="5"/>
  <c r="DB121" i="5"/>
  <c r="DB126" i="5"/>
  <c r="DB129" i="5"/>
  <c r="CY129" i="5"/>
  <c r="CY126" i="5"/>
  <c r="CY125" i="5"/>
  <c r="CY121" i="5"/>
  <c r="CV129" i="5"/>
  <c r="CV121" i="5"/>
  <c r="CV126" i="5"/>
  <c r="CV125" i="5"/>
  <c r="CS126" i="5"/>
  <c r="CS121" i="5"/>
  <c r="CS129" i="5"/>
  <c r="CS125" i="5"/>
  <c r="CP121" i="5"/>
  <c r="CP129" i="5"/>
  <c r="CP126" i="5"/>
  <c r="CP125" i="5"/>
  <c r="CM121" i="5"/>
  <c r="CM125" i="5"/>
  <c r="CM129" i="5"/>
  <c r="CM126" i="5"/>
  <c r="CJ125" i="5"/>
  <c r="CJ129" i="5"/>
  <c r="CJ121" i="5"/>
  <c r="CJ126" i="5"/>
  <c r="CG121" i="5"/>
  <c r="CG126" i="5"/>
  <c r="CG129" i="5"/>
  <c r="CG125" i="5"/>
  <c r="CD125" i="5"/>
  <c r="CD126" i="5"/>
  <c r="CD129" i="5"/>
  <c r="CD121" i="5"/>
  <c r="CA129" i="5"/>
  <c r="CA121" i="5"/>
  <c r="CA126" i="5"/>
  <c r="CA125" i="5"/>
  <c r="BX122" i="5"/>
  <c r="BU122" i="5"/>
  <c r="BR129" i="5"/>
  <c r="BR126" i="5"/>
  <c r="BR121" i="5"/>
  <c r="BR125" i="5"/>
  <c r="BO125" i="5"/>
  <c r="BO129" i="5"/>
  <c r="BO126" i="5"/>
  <c r="BO121" i="5"/>
  <c r="BL125" i="5"/>
  <c r="BL129" i="5"/>
  <c r="BL121" i="5"/>
  <c r="BL126" i="5"/>
  <c r="BI122" i="5"/>
  <c r="BF122" i="5"/>
  <c r="BC126" i="5"/>
  <c r="BC125" i="5"/>
  <c r="BC129" i="5"/>
  <c r="BC121" i="5"/>
  <c r="AZ121" i="5"/>
  <c r="AZ126" i="5"/>
  <c r="AZ125" i="5"/>
  <c r="AZ129" i="5"/>
  <c r="AW122" i="5"/>
  <c r="AT129" i="5"/>
  <c r="AT126" i="5"/>
  <c r="AT125" i="5"/>
  <c r="AT121" i="5"/>
  <c r="AQ129" i="5"/>
  <c r="AQ126" i="5"/>
  <c r="AQ121" i="5"/>
  <c r="AQ125" i="5"/>
  <c r="AN122" i="5"/>
  <c r="AK129" i="5"/>
  <c r="AK125" i="5"/>
  <c r="AK121" i="5"/>
  <c r="AK126" i="5"/>
  <c r="AH122" i="5"/>
  <c r="AE126" i="5"/>
  <c r="AE125" i="5"/>
  <c r="AE129" i="5"/>
  <c r="AE121" i="5"/>
  <c r="AB126" i="5"/>
  <c r="AB121" i="5"/>
  <c r="AB125" i="5"/>
  <c r="AB129" i="5"/>
  <c r="Y122" i="5"/>
  <c r="V129" i="5"/>
  <c r="V126" i="5"/>
  <c r="V125" i="5"/>
  <c r="V121" i="5"/>
  <c r="P138" i="5"/>
  <c r="S122" i="5"/>
  <c r="P96" i="5"/>
  <c r="P256" i="5" s="1"/>
  <c r="O156" i="5"/>
  <c r="DS256" i="5"/>
  <c r="DS258" i="5"/>
  <c r="DP256" i="5"/>
  <c r="DP258" i="5"/>
  <c r="DM256" i="5"/>
  <c r="DM258" i="5"/>
  <c r="DJ256" i="5"/>
  <c r="DJ258" i="5"/>
  <c r="DG256" i="5"/>
  <c r="DG258" i="5"/>
  <c r="DD256" i="5"/>
  <c r="DD258" i="5"/>
  <c r="DA256" i="5"/>
  <c r="DA258" i="5"/>
  <c r="CX256" i="5"/>
  <c r="CX258" i="5"/>
  <c r="CU256" i="5"/>
  <c r="CU258" i="5"/>
  <c r="CR256" i="5"/>
  <c r="CR258" i="5"/>
  <c r="CO256" i="5"/>
  <c r="CO258" i="5"/>
  <c r="CL256" i="5"/>
  <c r="CL258" i="5"/>
  <c r="CI256" i="5"/>
  <c r="CI258" i="5"/>
  <c r="CF256" i="5"/>
  <c r="CF258" i="5"/>
  <c r="CC256" i="5"/>
  <c r="CC258" i="5"/>
  <c r="BZ256" i="5"/>
  <c r="BZ258" i="5"/>
  <c r="BW256" i="5"/>
  <c r="BW258" i="5"/>
  <c r="BT256" i="5"/>
  <c r="BT258" i="5"/>
  <c r="BQ256" i="5"/>
  <c r="BQ258" i="5"/>
  <c r="BN256" i="5"/>
  <c r="BN258" i="5"/>
  <c r="BK256" i="5"/>
  <c r="BK258" i="5"/>
  <c r="BH256" i="5"/>
  <c r="BH258" i="5"/>
  <c r="BE256" i="5"/>
  <c r="BE258" i="5"/>
  <c r="BB256" i="5"/>
  <c r="BB258" i="5"/>
  <c r="AY256" i="5"/>
  <c r="AY258" i="5"/>
  <c r="AV256" i="5"/>
  <c r="AV258" i="5"/>
  <c r="AS256" i="5"/>
  <c r="AS258" i="5"/>
  <c r="AP256" i="5"/>
  <c r="AP258" i="5"/>
  <c r="AM256" i="5"/>
  <c r="AM258" i="5"/>
  <c r="AJ256" i="5"/>
  <c r="AJ258" i="5"/>
  <c r="AG256" i="5"/>
  <c r="AG258" i="5"/>
  <c r="AD256" i="5"/>
  <c r="AD258" i="5"/>
  <c r="AA256" i="5"/>
  <c r="AA258" i="5"/>
  <c r="X256" i="5"/>
  <c r="X258" i="5"/>
  <c r="U256" i="5"/>
  <c r="U258" i="5"/>
  <c r="O96" i="5"/>
  <c r="O256" i="5" s="1"/>
  <c r="O93" i="5"/>
  <c r="O179" i="5" s="1"/>
  <c r="O181" i="5" s="1"/>
  <c r="O89" i="5"/>
  <c r="O86" i="5"/>
  <c r="O84" i="5"/>
  <c r="P79" i="5"/>
  <c r="P73" i="5"/>
  <c r="P67" i="5"/>
  <c r="R67" i="5"/>
  <c r="O66" i="5"/>
  <c r="P11" i="5"/>
  <c r="DK95" i="5"/>
  <c r="DK188" i="5" s="1"/>
  <c r="DK193" i="5" s="1"/>
  <c r="DN95" i="5"/>
  <c r="DN188" i="5" s="1"/>
  <c r="DN193" i="5" s="1"/>
  <c r="AH95" i="5"/>
  <c r="AH188" i="5" s="1"/>
  <c r="AH193" i="5" s="1"/>
  <c r="Y95" i="5"/>
  <c r="Y188" i="5" s="1"/>
  <c r="Y193" i="5" s="1"/>
  <c r="BU95" i="5"/>
  <c r="BU188" i="5" s="1"/>
  <c r="BU193" i="5" s="1"/>
  <c r="AQ95" i="5"/>
  <c r="AQ188" i="5" s="1"/>
  <c r="AQ193" i="5" s="1"/>
  <c r="BR95" i="5"/>
  <c r="BR188" i="5" s="1"/>
  <c r="BR193" i="5" s="1"/>
  <c r="DQ95" i="5"/>
  <c r="DQ188" i="5" s="1"/>
  <c r="DQ193" i="5" s="1"/>
  <c r="CJ95" i="5"/>
  <c r="CJ188" i="5" s="1"/>
  <c r="CJ193" i="5" s="1"/>
  <c r="AB95" i="5"/>
  <c r="AB188" i="5" s="1"/>
  <c r="AB193" i="5" s="1"/>
  <c r="BO95" i="5"/>
  <c r="BO188" i="5" s="1"/>
  <c r="BO193" i="5" s="1"/>
  <c r="AZ95" i="5"/>
  <c r="AZ188" i="5" s="1"/>
  <c r="AZ193" i="5" s="1"/>
  <c r="CA95" i="5"/>
  <c r="CA188" i="5" s="1"/>
  <c r="CA193" i="5" s="1"/>
  <c r="AW95" i="5"/>
  <c r="AW188" i="5" s="1"/>
  <c r="AW193" i="5" s="1"/>
  <c r="CG95" i="5"/>
  <c r="CG188" i="5" s="1"/>
  <c r="CG193" i="5" s="1"/>
  <c r="DT95" i="5"/>
  <c r="DT188" i="5" s="1"/>
  <c r="DT193" i="5" s="1"/>
  <c r="CM95" i="5"/>
  <c r="CM188" i="5" s="1"/>
  <c r="CM193" i="5" s="1"/>
  <c r="CP95" i="5"/>
  <c r="CP188" i="5" s="1"/>
  <c r="CP193" i="5" s="1"/>
  <c r="DH95" i="5"/>
  <c r="DH188" i="5" s="1"/>
  <c r="DH193" i="5" s="1"/>
  <c r="BX95" i="5"/>
  <c r="BX188" i="5" s="1"/>
  <c r="BX193" i="5" s="1"/>
  <c r="BI95" i="5"/>
  <c r="BI188" i="5" s="1"/>
  <c r="BI193" i="5" s="1"/>
  <c r="AT95" i="5"/>
  <c r="AT188" i="5" s="1"/>
  <c r="AT193" i="5" s="1"/>
  <c r="AK95" i="5"/>
  <c r="AK188" i="5" s="1"/>
  <c r="AK193" i="5" s="1"/>
  <c r="BL95" i="5"/>
  <c r="BL188" i="5" s="1"/>
  <c r="BL193" i="5" s="1"/>
  <c r="CS95" i="5"/>
  <c r="CS188" i="5" s="1"/>
  <c r="CS193" i="5" s="1"/>
  <c r="CV95" i="5"/>
  <c r="CV188" i="5" s="1"/>
  <c r="CV193" i="5" s="1"/>
  <c r="CY95" i="5"/>
  <c r="CY188" i="5" s="1"/>
  <c r="CY193" i="5" s="1"/>
  <c r="DB95" i="5"/>
  <c r="DB188" i="5" s="1"/>
  <c r="DB193" i="5" s="1"/>
  <c r="CD95" i="5"/>
  <c r="CD188" i="5" s="1"/>
  <c r="CD193" i="5" s="1"/>
  <c r="BC95" i="5"/>
  <c r="BC188" i="5" s="1"/>
  <c r="BC193" i="5" s="1"/>
  <c r="AN95" i="5"/>
  <c r="AN188" i="5" s="1"/>
  <c r="AN193" i="5" s="1"/>
  <c r="AE95" i="5"/>
  <c r="AE188" i="5" s="1"/>
  <c r="AE193" i="5" s="1"/>
  <c r="BF95" i="5"/>
  <c r="BF188" i="5" s="1"/>
  <c r="BF193" i="5" s="1"/>
  <c r="DE95" i="5"/>
  <c r="DE188" i="5" s="1"/>
  <c r="DE193" i="5" s="1"/>
  <c r="BH94" i="5"/>
  <c r="BH187" i="5" s="1"/>
  <c r="BK94" i="5"/>
  <c r="BK187" i="5" s="1"/>
  <c r="BB94" i="5"/>
  <c r="BB187" i="5" s="1"/>
  <c r="AG94" i="5"/>
  <c r="AG187" i="5" s="1"/>
  <c r="BT94" i="5"/>
  <c r="BT187" i="5" s="1"/>
  <c r="AA94" i="5"/>
  <c r="AA187" i="5" s="1"/>
  <c r="BN94" i="5"/>
  <c r="BN187" i="5" s="1"/>
  <c r="AS94" i="5"/>
  <c r="AS187" i="5" s="1"/>
  <c r="AM94" i="5"/>
  <c r="AM187" i="5" s="1"/>
  <c r="CF94" i="5"/>
  <c r="CF187" i="5" s="1"/>
  <c r="DM94" i="5"/>
  <c r="DM187" i="5" s="1"/>
  <c r="AY94" i="5"/>
  <c r="AY187" i="5" s="1"/>
  <c r="BZ94" i="5"/>
  <c r="BZ187" i="5" s="1"/>
  <c r="BE94" i="5"/>
  <c r="BE187" i="5" s="1"/>
  <c r="CI94" i="5"/>
  <c r="CI187" i="5" s="1"/>
  <c r="CR94" i="5"/>
  <c r="CR187" i="5" s="1"/>
  <c r="AP94" i="5"/>
  <c r="AP187" i="5" s="1"/>
  <c r="BW94" i="5"/>
  <c r="BW187" i="5" s="1"/>
  <c r="CL94" i="5"/>
  <c r="CL187" i="5" s="1"/>
  <c r="BQ94" i="5"/>
  <c r="BQ187" i="5" s="1"/>
  <c r="DS94" i="5"/>
  <c r="DS187" i="5" s="1"/>
  <c r="DD94" i="5"/>
  <c r="DD187" i="5" s="1"/>
  <c r="DG94" i="5"/>
  <c r="DG187" i="5" s="1"/>
  <c r="CX94" i="5"/>
  <c r="CX187" i="5" s="1"/>
  <c r="CC94" i="5"/>
  <c r="CC187" i="5" s="1"/>
  <c r="X94" i="5"/>
  <c r="X187" i="5" s="1"/>
  <c r="DP94" i="5"/>
  <c r="DP187" i="5" s="1"/>
  <c r="U94" i="5"/>
  <c r="U187" i="5" s="1"/>
  <c r="DJ94" i="5"/>
  <c r="DJ187" i="5" s="1"/>
  <c r="CO94" i="5"/>
  <c r="CO187" i="5" s="1"/>
  <c r="AJ94" i="5"/>
  <c r="AJ187" i="5" s="1"/>
  <c r="AD94" i="5"/>
  <c r="AD187" i="5" s="1"/>
  <c r="CU94" i="5"/>
  <c r="CU187" i="5" s="1"/>
  <c r="DA94" i="5"/>
  <c r="DA187" i="5" s="1"/>
  <c r="AV94" i="5"/>
  <c r="AV187" i="5" s="1"/>
  <c r="S95" i="5"/>
  <c r="S188" i="5" s="1"/>
  <c r="S193" i="5" s="1"/>
  <c r="O250" i="5"/>
  <c r="O257" i="5" s="1"/>
  <c r="V187" i="5" l="1"/>
  <c r="V95" i="5" s="1"/>
  <c r="V188" i="5" s="1"/>
  <c r="V193" i="5" s="1"/>
  <c r="DJ196" i="5"/>
  <c r="DS196" i="5"/>
  <c r="BZ189" i="5"/>
  <c r="BZ192" i="5" s="1"/>
  <c r="BT196" i="5"/>
  <c r="CO196" i="5"/>
  <c r="AA196" i="5"/>
  <c r="U189" i="5"/>
  <c r="U192" i="5" s="1"/>
  <c r="BQ189" i="5"/>
  <c r="BQ192" i="5" s="1"/>
  <c r="AY196" i="5"/>
  <c r="AG196" i="5"/>
  <c r="AV196" i="5"/>
  <c r="DP196" i="5"/>
  <c r="CL196" i="5"/>
  <c r="DM196" i="5"/>
  <c r="BB189" i="5"/>
  <c r="BB192" i="5" s="1"/>
  <c r="DA189" i="5"/>
  <c r="DA192" i="5" s="1"/>
  <c r="X196" i="5"/>
  <c r="BW196" i="5"/>
  <c r="CF196" i="5"/>
  <c r="BK189" i="5"/>
  <c r="BK192" i="5" s="1"/>
  <c r="BE196" i="5"/>
  <c r="CU196" i="5"/>
  <c r="CC189" i="5"/>
  <c r="CC192" i="5" s="1"/>
  <c r="AP189" i="5"/>
  <c r="AP192" i="5" s="1"/>
  <c r="AM196" i="5"/>
  <c r="BH196" i="5"/>
  <c r="DD196" i="5"/>
  <c r="AD189" i="5"/>
  <c r="AD192" i="5" s="1"/>
  <c r="CX196" i="5"/>
  <c r="CR196" i="5"/>
  <c r="AS189" i="5"/>
  <c r="AS192" i="5" s="1"/>
  <c r="AJ196" i="5"/>
  <c r="DG196" i="5"/>
  <c r="CI196" i="5"/>
  <c r="BN189" i="5"/>
  <c r="BN192" i="5" s="1"/>
  <c r="O286" i="5"/>
  <c r="O282" i="5"/>
  <c r="O278" i="5"/>
  <c r="O273" i="5"/>
  <c r="O267" i="5"/>
  <c r="DT136" i="5"/>
  <c r="DT137" i="5" s="1"/>
  <c r="DT135" i="5"/>
  <c r="DT132" i="5"/>
  <c r="DT131" i="5"/>
  <c r="DT130" i="5"/>
  <c r="DT306" i="5" s="1"/>
  <c r="DQ135" i="5"/>
  <c r="DQ132" i="5"/>
  <c r="DQ131" i="5"/>
  <c r="DQ136" i="5"/>
  <c r="DQ137" i="5" s="1"/>
  <c r="DQ130" i="5"/>
  <c r="DQ306" i="5" s="1"/>
  <c r="DN130" i="5"/>
  <c r="DN306" i="5" s="1"/>
  <c r="DN132" i="5"/>
  <c r="DN136" i="5"/>
  <c r="DN137" i="5" s="1"/>
  <c r="DN131" i="5"/>
  <c r="DN135" i="5"/>
  <c r="DK135" i="5"/>
  <c r="DK131" i="5"/>
  <c r="DK136" i="5"/>
  <c r="DK137" i="5" s="1"/>
  <c r="DK132" i="5"/>
  <c r="DK130" i="5"/>
  <c r="DK306" i="5" s="1"/>
  <c r="DH135" i="5"/>
  <c r="DH131" i="5"/>
  <c r="DH136" i="5"/>
  <c r="DH137" i="5" s="1"/>
  <c r="DH132" i="5"/>
  <c r="DH130" i="5"/>
  <c r="DH306" i="5" s="1"/>
  <c r="DE136" i="5"/>
  <c r="DE137" i="5" s="1"/>
  <c r="DE131" i="5"/>
  <c r="DE130" i="5"/>
  <c r="DE306" i="5" s="1"/>
  <c r="DE132" i="5"/>
  <c r="DE135" i="5"/>
  <c r="DB131" i="5"/>
  <c r="DB132" i="5"/>
  <c r="DB135" i="5"/>
  <c r="DB136" i="5"/>
  <c r="DB137" i="5" s="1"/>
  <c r="DB130" i="5"/>
  <c r="DB306" i="5" s="1"/>
  <c r="CY130" i="5"/>
  <c r="CY306" i="5" s="1"/>
  <c r="CY136" i="5"/>
  <c r="CY137" i="5" s="1"/>
  <c r="CY131" i="5"/>
  <c r="CY135" i="5"/>
  <c r="CY132" i="5"/>
  <c r="CV136" i="5"/>
  <c r="CV137" i="5" s="1"/>
  <c r="CV135" i="5"/>
  <c r="CV132" i="5"/>
  <c r="CV131" i="5"/>
  <c r="CV130" i="5"/>
  <c r="CV306" i="5" s="1"/>
  <c r="CS135" i="5"/>
  <c r="CS136" i="5"/>
  <c r="CS137" i="5" s="1"/>
  <c r="CS132" i="5"/>
  <c r="CS130" i="5"/>
  <c r="CS306" i="5" s="1"/>
  <c r="CS131" i="5"/>
  <c r="CP130" i="5"/>
  <c r="CP306" i="5" s="1"/>
  <c r="CP132" i="5"/>
  <c r="CP136" i="5"/>
  <c r="CP137" i="5" s="1"/>
  <c r="CP131" i="5"/>
  <c r="CP135" i="5"/>
  <c r="CM136" i="5"/>
  <c r="CM137" i="5" s="1"/>
  <c r="CM132" i="5"/>
  <c r="CM130" i="5"/>
  <c r="CM306" i="5" s="1"/>
  <c r="CM135" i="5"/>
  <c r="CM131" i="5"/>
  <c r="CJ130" i="5"/>
  <c r="CJ306" i="5" s="1"/>
  <c r="CJ135" i="5"/>
  <c r="CJ131" i="5"/>
  <c r="CJ136" i="5"/>
  <c r="CJ137" i="5" s="1"/>
  <c r="CJ132" i="5"/>
  <c r="CG136" i="5"/>
  <c r="CG137" i="5" s="1"/>
  <c r="CG130" i="5"/>
  <c r="CG306" i="5" s="1"/>
  <c r="CG131" i="5"/>
  <c r="CG132" i="5"/>
  <c r="CG135" i="5"/>
  <c r="CD130" i="5"/>
  <c r="CD306" i="5" s="1"/>
  <c r="CD131" i="5"/>
  <c r="CD132" i="5"/>
  <c r="CD135" i="5"/>
  <c r="CD136" i="5"/>
  <c r="CD137" i="5" s="1"/>
  <c r="CA136" i="5"/>
  <c r="CA137" i="5" s="1"/>
  <c r="CA135" i="5"/>
  <c r="CA132" i="5"/>
  <c r="CA131" i="5"/>
  <c r="CA130" i="5"/>
  <c r="CA16" i="5"/>
  <c r="BX129" i="5"/>
  <c r="BX121" i="5"/>
  <c r="BX126" i="5"/>
  <c r="BX125" i="5"/>
  <c r="BU126" i="5"/>
  <c r="BU129" i="5"/>
  <c r="BU125" i="5"/>
  <c r="BU121" i="5"/>
  <c r="BR132" i="5"/>
  <c r="BR136" i="5"/>
  <c r="BR137" i="5" s="1"/>
  <c r="BR131" i="5"/>
  <c r="BR135" i="5"/>
  <c r="BR130" i="5"/>
  <c r="BR16" i="5"/>
  <c r="BO135" i="5"/>
  <c r="BO131" i="5"/>
  <c r="BO136" i="5"/>
  <c r="BO137" i="5" s="1"/>
  <c r="BO132" i="5"/>
  <c r="BO130" i="5"/>
  <c r="BO16" i="5"/>
  <c r="BL131" i="5"/>
  <c r="BL136" i="5"/>
  <c r="BL137" i="5" s="1"/>
  <c r="BL132" i="5"/>
  <c r="BL130" i="5"/>
  <c r="BL135" i="5"/>
  <c r="BL16" i="5"/>
  <c r="BI129" i="5"/>
  <c r="BI125" i="5"/>
  <c r="BI126" i="5"/>
  <c r="BI121" i="5"/>
  <c r="BF121" i="5"/>
  <c r="BF126" i="5"/>
  <c r="BF125" i="5"/>
  <c r="BF129" i="5"/>
  <c r="BC136" i="5"/>
  <c r="BC137" i="5" s="1"/>
  <c r="BC135" i="5"/>
  <c r="BC132" i="5"/>
  <c r="BC131" i="5"/>
  <c r="BC130" i="5"/>
  <c r="AZ136" i="5"/>
  <c r="AZ137" i="5" s="1"/>
  <c r="AZ131" i="5"/>
  <c r="AZ135" i="5"/>
  <c r="AZ132" i="5"/>
  <c r="AZ130" i="5"/>
  <c r="AZ16" i="5"/>
  <c r="AW125" i="5"/>
  <c r="AW121" i="5"/>
  <c r="AW126" i="5"/>
  <c r="AW129" i="5"/>
  <c r="AT136" i="5"/>
  <c r="AT137" i="5" s="1"/>
  <c r="AT131" i="5"/>
  <c r="AT135" i="5"/>
  <c r="AT130" i="5"/>
  <c r="AT132" i="5"/>
  <c r="AT16" i="5"/>
  <c r="AQ135" i="5"/>
  <c r="AQ131" i="5"/>
  <c r="AQ136" i="5"/>
  <c r="AQ137" i="5" s="1"/>
  <c r="AQ132" i="5"/>
  <c r="AQ130" i="5"/>
  <c r="AQ16" i="5"/>
  <c r="AN121" i="5"/>
  <c r="AN125" i="5"/>
  <c r="AN129" i="5"/>
  <c r="AN126" i="5"/>
  <c r="AK132" i="5"/>
  <c r="AK135" i="5"/>
  <c r="AK136" i="5"/>
  <c r="AK137" i="5" s="1"/>
  <c r="AK130" i="5"/>
  <c r="AK131" i="5"/>
  <c r="AK16" i="5"/>
  <c r="AH126" i="5"/>
  <c r="AH121" i="5"/>
  <c r="AH129" i="5"/>
  <c r="AH125" i="5"/>
  <c r="AE136" i="5"/>
  <c r="AE137" i="5" s="1"/>
  <c r="AE135" i="5"/>
  <c r="AE132" i="5"/>
  <c r="AE131" i="5"/>
  <c r="AE130" i="5"/>
  <c r="AE16" i="5"/>
  <c r="AB136" i="5"/>
  <c r="AB137" i="5" s="1"/>
  <c r="AB135" i="5"/>
  <c r="AB132" i="5"/>
  <c r="AB131" i="5"/>
  <c r="AB130" i="5"/>
  <c r="AB16" i="5"/>
  <c r="Y129" i="5"/>
  <c r="Y125" i="5"/>
  <c r="Y121" i="5"/>
  <c r="Y126" i="5"/>
  <c r="V132" i="5"/>
  <c r="V136" i="5"/>
  <c r="V137" i="5" s="1"/>
  <c r="V131" i="5"/>
  <c r="V135" i="5"/>
  <c r="V130" i="5"/>
  <c r="V306" i="5" s="1"/>
  <c r="V16" i="5"/>
  <c r="S129" i="5"/>
  <c r="S16" i="5" s="1"/>
  <c r="S126" i="5"/>
  <c r="S121" i="5"/>
  <c r="S125" i="5"/>
  <c r="P122" i="5"/>
  <c r="P350" i="5" s="1"/>
  <c r="DS189" i="5"/>
  <c r="DS192" i="5" s="1"/>
  <c r="DS190" i="5"/>
  <c r="DS191" i="5" s="1"/>
  <c r="DP190" i="5"/>
  <c r="DP191" i="5" s="1"/>
  <c r="DM189" i="5"/>
  <c r="DM192" i="5" s="1"/>
  <c r="DM190" i="5"/>
  <c r="DM191" i="5" s="1"/>
  <c r="DG190" i="5"/>
  <c r="DG191" i="5" s="1"/>
  <c r="DD190" i="5"/>
  <c r="DD191" i="5" s="1"/>
  <c r="DA190" i="5"/>
  <c r="DA191" i="5" s="1"/>
  <c r="CU189" i="5"/>
  <c r="CU192" i="5" s="1"/>
  <c r="CU190" i="5"/>
  <c r="CU191" i="5" s="1"/>
  <c r="CR190" i="5"/>
  <c r="CR191" i="5" s="1"/>
  <c r="CO190" i="5"/>
  <c r="CO191" i="5" s="1"/>
  <c r="CI190" i="5"/>
  <c r="CI191" i="5" s="1"/>
  <c r="CF190" i="5"/>
  <c r="CF191" i="5" s="1"/>
  <c r="CC190" i="5"/>
  <c r="CC191" i="5" s="1"/>
  <c r="BW189" i="5"/>
  <c r="BW192" i="5" s="1"/>
  <c r="BW190" i="5"/>
  <c r="BW191" i="5" s="1"/>
  <c r="BT190" i="5"/>
  <c r="BT191" i="5" s="1"/>
  <c r="BQ190" i="5"/>
  <c r="BQ191" i="5" s="1"/>
  <c r="BK190" i="5"/>
  <c r="BK191" i="5" s="1"/>
  <c r="BH190" i="5"/>
  <c r="BH191" i="5" s="1"/>
  <c r="BE190" i="5"/>
  <c r="BE191" i="5" s="1"/>
  <c r="AY190" i="5"/>
  <c r="AY191" i="5" s="1"/>
  <c r="AV190" i="5"/>
  <c r="AV191" i="5" s="1"/>
  <c r="AS190" i="5"/>
  <c r="AS191" i="5" s="1"/>
  <c r="AM190" i="5"/>
  <c r="AM191" i="5" s="1"/>
  <c r="AJ190" i="5"/>
  <c r="AJ191" i="5" s="1"/>
  <c r="AG189" i="5"/>
  <c r="AG192" i="5" s="1"/>
  <c r="AG190" i="5"/>
  <c r="AG191" i="5" s="1"/>
  <c r="AA189" i="5"/>
  <c r="AA192" i="5" s="1"/>
  <c r="AA190" i="5"/>
  <c r="AA191" i="5" s="1"/>
  <c r="X190" i="5"/>
  <c r="X191" i="5" s="1"/>
  <c r="U190" i="5"/>
  <c r="U191" i="5" s="1"/>
  <c r="DN256" i="5"/>
  <c r="DN258" i="5"/>
  <c r="DK256" i="5"/>
  <c r="DK258" i="5"/>
  <c r="DH256" i="5"/>
  <c r="DH258" i="5"/>
  <c r="DE256" i="5"/>
  <c r="DE258" i="5"/>
  <c r="CY256" i="5"/>
  <c r="CY258" i="5"/>
  <c r="CS256" i="5"/>
  <c r="CS258" i="5"/>
  <c r="CM256" i="5"/>
  <c r="CM258" i="5"/>
  <c r="CD256" i="5"/>
  <c r="CD258" i="5"/>
  <c r="BU256" i="5"/>
  <c r="BU258" i="5"/>
  <c r="BR256" i="5"/>
  <c r="BR258" i="5"/>
  <c r="BO256" i="5"/>
  <c r="BO258" i="5"/>
  <c r="BF256" i="5"/>
  <c r="BF258" i="5"/>
  <c r="BC256" i="5"/>
  <c r="BC258" i="5"/>
  <c r="AZ256" i="5"/>
  <c r="AZ258" i="5"/>
  <c r="AT256" i="5"/>
  <c r="AT258" i="5"/>
  <c r="AQ256" i="5"/>
  <c r="AQ258" i="5"/>
  <c r="AN256" i="5"/>
  <c r="AN258" i="5"/>
  <c r="AH258" i="5"/>
  <c r="AH256" i="5"/>
  <c r="AE256" i="5"/>
  <c r="AE258" i="5"/>
  <c r="Y256" i="5"/>
  <c r="Y258" i="5"/>
  <c r="S256" i="5"/>
  <c r="S258" i="5"/>
  <c r="R94" i="5"/>
  <c r="O144" i="5"/>
  <c r="R122" i="5"/>
  <c r="R129" i="5" s="1"/>
  <c r="R136" i="5" s="1"/>
  <c r="R137" i="5" s="1"/>
  <c r="R256" i="5"/>
  <c r="R258" i="5"/>
  <c r="R79" i="5"/>
  <c r="O90" i="5"/>
  <c r="DS79" i="5"/>
  <c r="DP79" i="5"/>
  <c r="DM79" i="5"/>
  <c r="DJ79" i="5"/>
  <c r="DG79" i="5"/>
  <c r="DD79" i="5"/>
  <c r="DA79" i="5"/>
  <c r="CX79" i="5"/>
  <c r="CU79" i="5"/>
  <c r="CR79" i="5"/>
  <c r="CO79" i="5"/>
  <c r="CL79" i="5"/>
  <c r="CI79" i="5"/>
  <c r="CF79" i="5"/>
  <c r="CC79" i="5"/>
  <c r="BZ79" i="5"/>
  <c r="BW79" i="5"/>
  <c r="BT79" i="5"/>
  <c r="BQ79" i="5"/>
  <c r="BN79" i="5"/>
  <c r="BK79" i="5"/>
  <c r="BH79" i="5"/>
  <c r="BE79" i="5"/>
  <c r="BB79" i="5"/>
  <c r="AY79" i="5"/>
  <c r="AV79" i="5"/>
  <c r="AS79" i="5"/>
  <c r="AP79" i="5"/>
  <c r="AM79" i="5"/>
  <c r="AJ79" i="5"/>
  <c r="AG79" i="5"/>
  <c r="AD79" i="5"/>
  <c r="AA79" i="5"/>
  <c r="X79" i="5"/>
  <c r="U79" i="5"/>
  <c r="DS67" i="5"/>
  <c r="DP67" i="5"/>
  <c r="DM67" i="5"/>
  <c r="DJ67" i="5"/>
  <c r="DG67" i="5"/>
  <c r="DD67" i="5"/>
  <c r="DA67" i="5"/>
  <c r="CX67" i="5"/>
  <c r="CU67" i="5"/>
  <c r="CR67" i="5"/>
  <c r="CO67" i="5"/>
  <c r="CL67" i="5"/>
  <c r="CI67" i="5"/>
  <c r="CF67" i="5"/>
  <c r="CC67" i="5"/>
  <c r="BZ67" i="5"/>
  <c r="BW67" i="5"/>
  <c r="BT67" i="5"/>
  <c r="BQ67" i="5"/>
  <c r="BN67" i="5"/>
  <c r="BK67" i="5"/>
  <c r="BH67" i="5"/>
  <c r="BE67" i="5"/>
  <c r="BB67" i="5"/>
  <c r="AY67" i="5"/>
  <c r="AV67" i="5"/>
  <c r="AS67" i="5"/>
  <c r="AP67" i="5"/>
  <c r="AM67" i="5"/>
  <c r="AJ67" i="5"/>
  <c r="AG67" i="5"/>
  <c r="AD67" i="5"/>
  <c r="AA67" i="5"/>
  <c r="X67" i="5"/>
  <c r="U67" i="5"/>
  <c r="U122" i="5" s="1"/>
  <c r="U129" i="5" s="1"/>
  <c r="U136" i="5" s="1"/>
  <c r="U137" i="5" s="1"/>
  <c r="O60" i="5"/>
  <c r="BC16" i="5"/>
  <c r="P10" i="5"/>
  <c r="O290" i="5"/>
  <c r="O97" i="5"/>
  <c r="O258" i="5" s="1"/>
  <c r="BR19" i="5"/>
  <c r="AH19" i="5"/>
  <c r="AN19" i="5"/>
  <c r="AT19" i="5"/>
  <c r="AE19" i="5"/>
  <c r="BX19" i="5"/>
  <c r="BU19" i="5"/>
  <c r="AQ19" i="5"/>
  <c r="O252" i="5"/>
  <c r="AZ19" i="5"/>
  <c r="AW19" i="5"/>
  <c r="AB19" i="5"/>
  <c r="Y19" i="5"/>
  <c r="CA19" i="5"/>
  <c r="BO19" i="5"/>
  <c r="P187" i="5" l="1"/>
  <c r="P188" i="5" s="1"/>
  <c r="P193" i="5" s="1"/>
  <c r="V196" i="5"/>
  <c r="P196" i="5" s="1"/>
  <c r="P197" i="5" s="1"/>
  <c r="V190" i="5"/>
  <c r="V191" i="5" s="1"/>
  <c r="V189" i="5"/>
  <c r="V192" i="5" s="1"/>
  <c r="DP197" i="5"/>
  <c r="DP198" i="5" s="1"/>
  <c r="DP199" i="5"/>
  <c r="CF197" i="5"/>
  <c r="CF198" i="5" s="1"/>
  <c r="CF199" i="5"/>
  <c r="BH197" i="5"/>
  <c r="BH198" i="5" s="1"/>
  <c r="BH199" i="5"/>
  <c r="DS197" i="5"/>
  <c r="DS198" i="5" s="1"/>
  <c r="DS199" i="5"/>
  <c r="DG197" i="5"/>
  <c r="DG198" i="5" s="1"/>
  <c r="DG199" i="5"/>
  <c r="DJ197" i="5"/>
  <c r="DJ198" i="5" s="1"/>
  <c r="DJ199" i="5"/>
  <c r="DD197" i="5"/>
  <c r="DD198" i="5" s="1"/>
  <c r="DD199" i="5"/>
  <c r="BW197" i="5"/>
  <c r="BW198" i="5" s="1"/>
  <c r="BW199" i="5"/>
  <c r="AY199" i="5"/>
  <c r="AY197" i="5"/>
  <c r="AY198" i="5" s="1"/>
  <c r="CR197" i="5"/>
  <c r="CR198" i="5" s="1"/>
  <c r="CR199" i="5"/>
  <c r="CU197" i="5"/>
  <c r="CU198" i="5" s="1"/>
  <c r="CU199" i="5"/>
  <c r="DM197" i="5"/>
  <c r="DM198" i="5" s="1"/>
  <c r="DM199" i="5"/>
  <c r="AA199" i="5"/>
  <c r="AA197" i="5"/>
  <c r="AA198" i="5" s="1"/>
  <c r="BT197" i="5"/>
  <c r="BT198" i="5" s="1"/>
  <c r="BT199" i="5"/>
  <c r="AV197" i="5"/>
  <c r="AV198" i="5" s="1"/>
  <c r="AV199" i="5"/>
  <c r="CI197" i="5"/>
  <c r="CI198" i="5" s="1"/>
  <c r="CI199" i="5"/>
  <c r="AG197" i="5"/>
  <c r="AG198" i="5" s="1"/>
  <c r="AG199" i="5"/>
  <c r="AM197" i="5"/>
  <c r="AM198" i="5" s="1"/>
  <c r="AM199" i="5"/>
  <c r="X197" i="5"/>
  <c r="X198" i="5" s="1"/>
  <c r="X199" i="5"/>
  <c r="AJ197" i="5"/>
  <c r="AJ198" i="5" s="1"/>
  <c r="AJ199" i="5"/>
  <c r="CX199" i="5"/>
  <c r="CX197" i="5"/>
  <c r="CX198" i="5" s="1"/>
  <c r="BE197" i="5"/>
  <c r="BE198" i="5" s="1"/>
  <c r="BE199" i="5"/>
  <c r="CL199" i="5"/>
  <c r="CL197" i="5"/>
  <c r="CL198" i="5" s="1"/>
  <c r="CO197" i="5"/>
  <c r="CO198" i="5" s="1"/>
  <c r="CO199" i="5"/>
  <c r="X189" i="5"/>
  <c r="X192" i="5" s="1"/>
  <c r="AJ189" i="5"/>
  <c r="AJ192" i="5" s="1"/>
  <c r="AV189" i="5"/>
  <c r="AV192" i="5" s="1"/>
  <c r="BH189" i="5"/>
  <c r="BH192" i="5" s="1"/>
  <c r="BT189" i="5"/>
  <c r="BT192" i="5" s="1"/>
  <c r="CF189" i="5"/>
  <c r="CF192" i="5" s="1"/>
  <c r="CR189" i="5"/>
  <c r="CR192" i="5" s="1"/>
  <c r="DD189" i="5"/>
  <c r="DD192" i="5" s="1"/>
  <c r="DP189" i="5"/>
  <c r="DP192" i="5" s="1"/>
  <c r="AD196" i="5"/>
  <c r="AP196" i="5"/>
  <c r="BK196" i="5"/>
  <c r="DA196" i="5"/>
  <c r="BQ196" i="5"/>
  <c r="AM189" i="5"/>
  <c r="AM192" i="5" s="1"/>
  <c r="AY189" i="5"/>
  <c r="AY192" i="5" s="1"/>
  <c r="CI189" i="5"/>
  <c r="CI192" i="5" s="1"/>
  <c r="DG189" i="5"/>
  <c r="DG192" i="5" s="1"/>
  <c r="BN196" i="5"/>
  <c r="AS196" i="5"/>
  <c r="CC196" i="5"/>
  <c r="BB196" i="5"/>
  <c r="U196" i="5"/>
  <c r="BZ196" i="5"/>
  <c r="AD190" i="5"/>
  <c r="AD191" i="5" s="1"/>
  <c r="BB190" i="5"/>
  <c r="BB191" i="5" s="1"/>
  <c r="BZ190" i="5"/>
  <c r="BZ191" i="5" s="1"/>
  <c r="CL190" i="5"/>
  <c r="CL191" i="5" s="1"/>
  <c r="DJ190" i="5"/>
  <c r="DJ191" i="5" s="1"/>
  <c r="AP190" i="5"/>
  <c r="AP191" i="5" s="1"/>
  <c r="BN190" i="5"/>
  <c r="BN191" i="5" s="1"/>
  <c r="CX190" i="5"/>
  <c r="CX191" i="5" s="1"/>
  <c r="CL189" i="5"/>
  <c r="CL192" i="5" s="1"/>
  <c r="CX189" i="5"/>
  <c r="CX192" i="5" s="1"/>
  <c r="DJ189" i="5"/>
  <c r="DJ192" i="5" s="1"/>
  <c r="BE189" i="5"/>
  <c r="BE192" i="5" s="1"/>
  <c r="CO189" i="5"/>
  <c r="CO192" i="5" s="1"/>
  <c r="R187" i="5"/>
  <c r="R196" i="5" s="1"/>
  <c r="P126" i="5"/>
  <c r="P121" i="5"/>
  <c r="P125" i="5"/>
  <c r="BX130" i="5"/>
  <c r="BX136" i="5"/>
  <c r="BX137" i="5" s="1"/>
  <c r="BX135" i="5"/>
  <c r="BX132" i="5"/>
  <c r="BX131" i="5"/>
  <c r="BX16" i="5"/>
  <c r="BU135" i="5"/>
  <c r="BU130" i="5"/>
  <c r="BU132" i="5"/>
  <c r="BU136" i="5"/>
  <c r="BU137" i="5" s="1"/>
  <c r="BU131" i="5"/>
  <c r="BU16" i="5"/>
  <c r="BI132" i="5"/>
  <c r="BI135" i="5"/>
  <c r="BI136" i="5"/>
  <c r="BI137" i="5" s="1"/>
  <c r="BI130" i="5"/>
  <c r="BI131" i="5"/>
  <c r="BI16" i="5"/>
  <c r="BF135" i="5"/>
  <c r="BF136" i="5"/>
  <c r="BF137" i="5" s="1"/>
  <c r="BF132" i="5"/>
  <c r="BF130" i="5"/>
  <c r="BF131" i="5"/>
  <c r="BF16" i="5"/>
  <c r="AW136" i="5"/>
  <c r="AW137" i="5" s="1"/>
  <c r="AW132" i="5"/>
  <c r="AW130" i="5"/>
  <c r="AW131" i="5"/>
  <c r="AW135" i="5"/>
  <c r="AW16" i="5"/>
  <c r="AN131" i="5"/>
  <c r="AN136" i="5"/>
  <c r="AN137" i="5" s="1"/>
  <c r="AN132" i="5"/>
  <c r="AN130" i="5"/>
  <c r="AN135" i="5"/>
  <c r="AN16" i="5"/>
  <c r="AH135" i="5"/>
  <c r="AH136" i="5"/>
  <c r="AH137" i="5" s="1"/>
  <c r="AH130" i="5"/>
  <c r="AH131" i="5"/>
  <c r="AH132" i="5"/>
  <c r="AH16" i="5"/>
  <c r="Y135" i="5"/>
  <c r="Y136" i="5"/>
  <c r="Y137" i="5" s="1"/>
  <c r="Y132" i="5"/>
  <c r="Y131" i="5"/>
  <c r="Y130" i="5"/>
  <c r="Y16" i="5"/>
  <c r="S131" i="5"/>
  <c r="S136" i="5"/>
  <c r="S132" i="5"/>
  <c r="S130" i="5"/>
  <c r="S135" i="5"/>
  <c r="P129" i="5"/>
  <c r="O185" i="5"/>
  <c r="O368" i="5" s="1"/>
  <c r="O184" i="5"/>
  <c r="DT256" i="5"/>
  <c r="DT258" i="5"/>
  <c r="DQ256" i="5"/>
  <c r="DQ258" i="5"/>
  <c r="DB258" i="5"/>
  <c r="DB256" i="5"/>
  <c r="CV256" i="5"/>
  <c r="CV258" i="5"/>
  <c r="CP256" i="5"/>
  <c r="CP258" i="5"/>
  <c r="CJ256" i="5"/>
  <c r="CJ258" i="5"/>
  <c r="CG258" i="5"/>
  <c r="CG256" i="5"/>
  <c r="CA256" i="5"/>
  <c r="CA258" i="5"/>
  <c r="BX256" i="5"/>
  <c r="BX258" i="5"/>
  <c r="BL256" i="5"/>
  <c r="BL258" i="5"/>
  <c r="BI256" i="5"/>
  <c r="BI258" i="5"/>
  <c r="AW256" i="5"/>
  <c r="AW258" i="5"/>
  <c r="AK256" i="5"/>
  <c r="AK258" i="5"/>
  <c r="AB256" i="5"/>
  <c r="AB258" i="5"/>
  <c r="R126" i="5"/>
  <c r="R125" i="5"/>
  <c r="R131" i="5"/>
  <c r="R130" i="5"/>
  <c r="S306" i="5" s="1"/>
  <c r="R135" i="5"/>
  <c r="R132" i="5"/>
  <c r="O138" i="5"/>
  <c r="U132" i="5"/>
  <c r="U135" i="5"/>
  <c r="U130" i="5"/>
  <c r="U131" i="5"/>
  <c r="U125" i="5"/>
  <c r="U126" i="5"/>
  <c r="DS122" i="5"/>
  <c r="DP122" i="5"/>
  <c r="DM122" i="5"/>
  <c r="DJ122" i="5"/>
  <c r="DJ129" i="5" s="1"/>
  <c r="DJ136" i="5" s="1"/>
  <c r="DJ137" i="5" s="1"/>
  <c r="DG122" i="5"/>
  <c r="DG129" i="5" s="1"/>
  <c r="DG136" i="5" s="1"/>
  <c r="DG137" i="5" s="1"/>
  <c r="DD122" i="5"/>
  <c r="DA122" i="5"/>
  <c r="CX122" i="5"/>
  <c r="CU122" i="5"/>
  <c r="CR122" i="5"/>
  <c r="CO122" i="5"/>
  <c r="CL122" i="5"/>
  <c r="CI122" i="5"/>
  <c r="CF122" i="5"/>
  <c r="CC122" i="5"/>
  <c r="BZ122" i="5"/>
  <c r="BW122" i="5"/>
  <c r="BT122" i="5"/>
  <c r="BQ122" i="5"/>
  <c r="BN122" i="5"/>
  <c r="BK122" i="5"/>
  <c r="BH122" i="5"/>
  <c r="BE122" i="5"/>
  <c r="BB122" i="5"/>
  <c r="AY122" i="5"/>
  <c r="AV122" i="5"/>
  <c r="AS122" i="5"/>
  <c r="AP122" i="5"/>
  <c r="AM122" i="5"/>
  <c r="AM129" i="5" s="1"/>
  <c r="AM136" i="5" s="1"/>
  <c r="AM137" i="5" s="1"/>
  <c r="AJ122" i="5"/>
  <c r="AG122" i="5"/>
  <c r="AD122" i="5"/>
  <c r="AA122" i="5"/>
  <c r="X122" i="5"/>
  <c r="R121" i="5"/>
  <c r="O111" i="5"/>
  <c r="O73" i="5"/>
  <c r="O79" i="5"/>
  <c r="O67" i="5"/>
  <c r="BF19" i="5"/>
  <c r="BI19" i="5"/>
  <c r="BL19" i="5"/>
  <c r="BC19" i="5"/>
  <c r="AK19" i="5"/>
  <c r="V19" i="5"/>
  <c r="S19" i="5"/>
  <c r="O186" i="5"/>
  <c r="O94" i="5"/>
  <c r="BQ95" i="5"/>
  <c r="BQ188" i="5" s="1"/>
  <c r="BQ193" i="5" s="1"/>
  <c r="AM95" i="5"/>
  <c r="AM188" i="5" s="1"/>
  <c r="AM193" i="5" s="1"/>
  <c r="DP95" i="5"/>
  <c r="DP188" i="5" s="1"/>
  <c r="DP193" i="5" s="1"/>
  <c r="AG95" i="5"/>
  <c r="AG188" i="5" s="1"/>
  <c r="AG193" i="5" s="1"/>
  <c r="BE95" i="5"/>
  <c r="BE188" i="5" s="1"/>
  <c r="BE193" i="5" s="1"/>
  <c r="AD95" i="5"/>
  <c r="AD188" i="5" s="1"/>
  <c r="AD193" i="5" s="1"/>
  <c r="BZ95" i="5"/>
  <c r="BZ188" i="5" s="1"/>
  <c r="BZ193" i="5" s="1"/>
  <c r="DJ95" i="5"/>
  <c r="DJ188" i="5" s="1"/>
  <c r="DJ193" i="5" s="1"/>
  <c r="CO95" i="5"/>
  <c r="CO188" i="5" s="1"/>
  <c r="CO193" i="5" s="1"/>
  <c r="U95" i="5"/>
  <c r="U188" i="5" s="1"/>
  <c r="U193" i="5" s="1"/>
  <c r="CI95" i="5"/>
  <c r="CI188" i="5" s="1"/>
  <c r="CI193" i="5" s="1"/>
  <c r="AJ95" i="5"/>
  <c r="AJ188" i="5" s="1"/>
  <c r="AJ193" i="5" s="1"/>
  <c r="CC95" i="5"/>
  <c r="CC188" i="5" s="1"/>
  <c r="CC193" i="5" s="1"/>
  <c r="DM95" i="5"/>
  <c r="DM188" i="5" s="1"/>
  <c r="DM193" i="5" s="1"/>
  <c r="BK95" i="5"/>
  <c r="BK188" i="5" s="1"/>
  <c r="BK193" i="5" s="1"/>
  <c r="BW95" i="5"/>
  <c r="BW188" i="5" s="1"/>
  <c r="BW193" i="5" s="1"/>
  <c r="DA95" i="5"/>
  <c r="DA188" i="5" s="1"/>
  <c r="DA193" i="5" s="1"/>
  <c r="BH95" i="5"/>
  <c r="BH188" i="5" s="1"/>
  <c r="BH193" i="5" s="1"/>
  <c r="AP95" i="5"/>
  <c r="AP188" i="5" s="1"/>
  <c r="AP193" i="5" s="1"/>
  <c r="CU95" i="5"/>
  <c r="CU188" i="5" s="1"/>
  <c r="CU193" i="5" s="1"/>
  <c r="BB95" i="5"/>
  <c r="BB188" i="5" s="1"/>
  <c r="BB193" i="5" s="1"/>
  <c r="CL95" i="5"/>
  <c r="CL188" i="5" s="1"/>
  <c r="CL193" i="5" s="1"/>
  <c r="AV95" i="5"/>
  <c r="AV188" i="5" s="1"/>
  <c r="AV193" i="5" s="1"/>
  <c r="DD95" i="5"/>
  <c r="DD188" i="5" s="1"/>
  <c r="DD193" i="5" s="1"/>
  <c r="DS95" i="5"/>
  <c r="DS188" i="5" s="1"/>
  <c r="DS193" i="5" s="1"/>
  <c r="AA95" i="5"/>
  <c r="AA188" i="5" s="1"/>
  <c r="AA193" i="5" s="1"/>
  <c r="CR95" i="5"/>
  <c r="CR188" i="5" s="1"/>
  <c r="CR193" i="5" s="1"/>
  <c r="BN95" i="5"/>
  <c r="BN188" i="5" s="1"/>
  <c r="BN193" i="5" s="1"/>
  <c r="DG95" i="5"/>
  <c r="DG188" i="5" s="1"/>
  <c r="DG193" i="5" s="1"/>
  <c r="AS95" i="5"/>
  <c r="AS188" i="5" s="1"/>
  <c r="AS193" i="5" s="1"/>
  <c r="BT95" i="5"/>
  <c r="BT188" i="5" s="1"/>
  <c r="BT193" i="5" s="1"/>
  <c r="AY95" i="5"/>
  <c r="AY188" i="5" s="1"/>
  <c r="AY193" i="5" s="1"/>
  <c r="CF95" i="5"/>
  <c r="CF188" i="5" s="1"/>
  <c r="CF193" i="5" s="1"/>
  <c r="X95" i="5"/>
  <c r="X188" i="5" s="1"/>
  <c r="X193" i="5" s="1"/>
  <c r="CX95" i="5"/>
  <c r="CX188" i="5" s="1"/>
  <c r="CX193" i="5" s="1"/>
  <c r="V199" i="5" l="1"/>
  <c r="V197" i="5"/>
  <c r="V198" i="5" s="1"/>
  <c r="P190" i="5"/>
  <c r="P191" i="5" s="1"/>
  <c r="P369" i="5"/>
  <c r="P370" i="5" s="1"/>
  <c r="R95" i="5"/>
  <c r="R188" i="5" s="1"/>
  <c r="R193" i="5" s="1"/>
  <c r="P189" i="5"/>
  <c r="R190" i="5"/>
  <c r="R191" i="5" s="1"/>
  <c r="U197" i="5"/>
  <c r="U198" i="5" s="1"/>
  <c r="U199" i="5"/>
  <c r="BB197" i="5"/>
  <c r="BB198" i="5" s="1"/>
  <c r="BB199" i="5"/>
  <c r="BQ197" i="5"/>
  <c r="BQ198" i="5" s="1"/>
  <c r="BQ199" i="5"/>
  <c r="BZ197" i="5"/>
  <c r="BZ198" i="5" s="1"/>
  <c r="BZ199" i="5"/>
  <c r="CC197" i="5"/>
  <c r="CC198" i="5" s="1"/>
  <c r="CC199" i="5"/>
  <c r="DA197" i="5"/>
  <c r="DA198" i="5" s="1"/>
  <c r="DA199" i="5"/>
  <c r="BK197" i="5"/>
  <c r="BK198" i="5" s="1"/>
  <c r="BK199" i="5"/>
  <c r="AS197" i="5"/>
  <c r="AS198" i="5" s="1"/>
  <c r="AS199" i="5"/>
  <c r="BN199" i="5"/>
  <c r="BN197" i="5"/>
  <c r="BN198" i="5" s="1"/>
  <c r="AP197" i="5"/>
  <c r="AP198" i="5" s="1"/>
  <c r="AP199" i="5"/>
  <c r="AD199" i="5"/>
  <c r="AD197" i="5"/>
  <c r="AD198" i="5" s="1"/>
  <c r="R197" i="5"/>
  <c r="R198" i="5" s="1"/>
  <c r="R199" i="5"/>
  <c r="R189" i="5"/>
  <c r="R192" i="5" s="1"/>
  <c r="P199" i="5"/>
  <c r="P198" i="5"/>
  <c r="P95" i="5"/>
  <c r="P131" i="5"/>
  <c r="P130" i="5"/>
  <c r="P135" i="5"/>
  <c r="P132" i="5"/>
  <c r="P16" i="5"/>
  <c r="S137" i="5"/>
  <c r="P136" i="5"/>
  <c r="P137" i="5" s="1"/>
  <c r="O187" i="5"/>
  <c r="O369" i="5" s="1"/>
  <c r="O370" i="5" s="1"/>
  <c r="V256" i="5"/>
  <c r="V258" i="5"/>
  <c r="DJ132" i="5"/>
  <c r="DJ135" i="5"/>
  <c r="DG132" i="5"/>
  <c r="DG135" i="5"/>
  <c r="AM132" i="5"/>
  <c r="AM135" i="5"/>
  <c r="DJ130" i="5"/>
  <c r="DJ131" i="5"/>
  <c r="DG130" i="5"/>
  <c r="DG131" i="5"/>
  <c r="AM130" i="5"/>
  <c r="AN306" i="5" s="1"/>
  <c r="AM131" i="5"/>
  <c r="DS126" i="5"/>
  <c r="DS129" i="5"/>
  <c r="DP126" i="5"/>
  <c r="DP129" i="5"/>
  <c r="DM126" i="5"/>
  <c r="DM129" i="5"/>
  <c r="DM136" i="5" s="1"/>
  <c r="DM137" i="5" s="1"/>
  <c r="DD126" i="5"/>
  <c r="DD129" i="5"/>
  <c r="DA126" i="5"/>
  <c r="DA129" i="5"/>
  <c r="CX126" i="5"/>
  <c r="CX129" i="5"/>
  <c r="CU126" i="5"/>
  <c r="CU129" i="5"/>
  <c r="CU136" i="5" s="1"/>
  <c r="CU137" i="5" s="1"/>
  <c r="CR126" i="5"/>
  <c r="CR129" i="5"/>
  <c r="CO126" i="5"/>
  <c r="CO129" i="5"/>
  <c r="CL126" i="5"/>
  <c r="CL129" i="5"/>
  <c r="CI126" i="5"/>
  <c r="CI129" i="5"/>
  <c r="CF126" i="5"/>
  <c r="CF129" i="5"/>
  <c r="CC126" i="5"/>
  <c r="CC129" i="5"/>
  <c r="BZ126" i="5"/>
  <c r="BZ129" i="5"/>
  <c r="BW126" i="5"/>
  <c r="BW129" i="5"/>
  <c r="BT126" i="5"/>
  <c r="BT129" i="5"/>
  <c r="BQ126" i="5"/>
  <c r="BQ129" i="5"/>
  <c r="BN126" i="5"/>
  <c r="BN129" i="5"/>
  <c r="BK126" i="5"/>
  <c r="BK129" i="5"/>
  <c r="BH126" i="5"/>
  <c r="BH129" i="5"/>
  <c r="BE126" i="5"/>
  <c r="BE129" i="5"/>
  <c r="BB126" i="5"/>
  <c r="BB129" i="5"/>
  <c r="AY126" i="5"/>
  <c r="AY129" i="5"/>
  <c r="AV126" i="5"/>
  <c r="AV129" i="5"/>
  <c r="AS126" i="5"/>
  <c r="AS129" i="5"/>
  <c r="AP126" i="5"/>
  <c r="AP129" i="5"/>
  <c r="AJ126" i="5"/>
  <c r="AJ129" i="5"/>
  <c r="AG126" i="5"/>
  <c r="AG129" i="5"/>
  <c r="AD126" i="5"/>
  <c r="AD129" i="5"/>
  <c r="AA126" i="5"/>
  <c r="AA129" i="5"/>
  <c r="X126" i="5"/>
  <c r="X129" i="5"/>
  <c r="S15" i="5"/>
  <c r="DJ126" i="5"/>
  <c r="DG126" i="5"/>
  <c r="AN15" i="5"/>
  <c r="AM126" i="5"/>
  <c r="DS121" i="5"/>
  <c r="DS125" i="5"/>
  <c r="DP121" i="5"/>
  <c r="DP125" i="5"/>
  <c r="DM121" i="5"/>
  <c r="DM125" i="5"/>
  <c r="DJ121" i="5"/>
  <c r="DJ125" i="5"/>
  <c r="DG121" i="5"/>
  <c r="DG125" i="5"/>
  <c r="DD121" i="5"/>
  <c r="DD125" i="5"/>
  <c r="DA121" i="5"/>
  <c r="DA125" i="5"/>
  <c r="CX121" i="5"/>
  <c r="CX125" i="5"/>
  <c r="CU121" i="5"/>
  <c r="CU125" i="5"/>
  <c r="CR121" i="5"/>
  <c r="CR125" i="5"/>
  <c r="CO121" i="5"/>
  <c r="CO125" i="5"/>
  <c r="CL121" i="5"/>
  <c r="CL125" i="5"/>
  <c r="CI121" i="5"/>
  <c r="CI125" i="5"/>
  <c r="CF121" i="5"/>
  <c r="CF125" i="5"/>
  <c r="CC121" i="5"/>
  <c r="CC125" i="5"/>
  <c r="BZ121" i="5"/>
  <c r="BZ125" i="5"/>
  <c r="BW121" i="5"/>
  <c r="BW125" i="5"/>
  <c r="BT121" i="5"/>
  <c r="BT125" i="5"/>
  <c r="BQ121" i="5"/>
  <c r="BQ125" i="5"/>
  <c r="BN121" i="5"/>
  <c r="BN125" i="5"/>
  <c r="BK121" i="5"/>
  <c r="BK125" i="5"/>
  <c r="BH121" i="5"/>
  <c r="BH125" i="5"/>
  <c r="BE121" i="5"/>
  <c r="BE125" i="5"/>
  <c r="BB121" i="5"/>
  <c r="BB125" i="5"/>
  <c r="AY121" i="5"/>
  <c r="AY125" i="5"/>
  <c r="AV121" i="5"/>
  <c r="AV125" i="5"/>
  <c r="AS121" i="5"/>
  <c r="AS125" i="5"/>
  <c r="AP121" i="5"/>
  <c r="AP125" i="5"/>
  <c r="AM121" i="5"/>
  <c r="AM125" i="5"/>
  <c r="AJ121" i="5"/>
  <c r="AJ125" i="5"/>
  <c r="AG121" i="5"/>
  <c r="AG125" i="5"/>
  <c r="AD121" i="5"/>
  <c r="AD125" i="5"/>
  <c r="AA121" i="5"/>
  <c r="AA125" i="5"/>
  <c r="X121" i="5"/>
  <c r="X125" i="5"/>
  <c r="O122" i="5"/>
  <c r="O350" i="5" s="1"/>
  <c r="U121" i="5"/>
  <c r="P97" i="5"/>
  <c r="P258" i="5" s="1"/>
  <c r="P192" i="5" l="1"/>
  <c r="O196" i="5"/>
  <c r="O197" i="5" s="1"/>
  <c r="O190" i="5"/>
  <c r="O188" i="5"/>
  <c r="O189" i="5"/>
  <c r="DS135" i="5"/>
  <c r="DS136" i="5"/>
  <c r="DS137" i="5" s="1"/>
  <c r="DP135" i="5"/>
  <c r="DP136" i="5"/>
  <c r="DP137" i="5" s="1"/>
  <c r="DD135" i="5"/>
  <c r="DD136" i="5"/>
  <c r="DD137" i="5" s="1"/>
  <c r="DA135" i="5"/>
  <c r="DA136" i="5"/>
  <c r="DA137" i="5" s="1"/>
  <c r="CX135" i="5"/>
  <c r="CX136" i="5"/>
  <c r="CX137" i="5" s="1"/>
  <c r="CR135" i="5"/>
  <c r="CR136" i="5"/>
  <c r="CR137" i="5" s="1"/>
  <c r="CO135" i="5"/>
  <c r="CO136" i="5"/>
  <c r="CO137" i="5" s="1"/>
  <c r="CL135" i="5"/>
  <c r="CL136" i="5"/>
  <c r="CL137" i="5" s="1"/>
  <c r="CI135" i="5"/>
  <c r="CI136" i="5"/>
  <c r="CI137" i="5" s="1"/>
  <c r="CF135" i="5"/>
  <c r="CF136" i="5"/>
  <c r="CF137" i="5" s="1"/>
  <c r="CC135" i="5"/>
  <c r="CC136" i="5"/>
  <c r="CC137" i="5" s="1"/>
  <c r="BZ135" i="5"/>
  <c r="BZ136" i="5"/>
  <c r="BZ137" i="5" s="1"/>
  <c r="BW135" i="5"/>
  <c r="BW136" i="5"/>
  <c r="BW137" i="5" s="1"/>
  <c r="BT135" i="5"/>
  <c r="BT136" i="5"/>
  <c r="BT137" i="5" s="1"/>
  <c r="BQ135" i="5"/>
  <c r="BQ136" i="5"/>
  <c r="BQ137" i="5" s="1"/>
  <c r="BN135" i="5"/>
  <c r="BN136" i="5"/>
  <c r="BN137" i="5" s="1"/>
  <c r="BK135" i="5"/>
  <c r="BK136" i="5"/>
  <c r="BK137" i="5" s="1"/>
  <c r="BH135" i="5"/>
  <c r="BH136" i="5"/>
  <c r="BH137" i="5" s="1"/>
  <c r="BE135" i="5"/>
  <c r="BE136" i="5"/>
  <c r="BE137" i="5" s="1"/>
  <c r="BB135" i="5"/>
  <c r="BB136" i="5"/>
  <c r="BB137" i="5" s="1"/>
  <c r="AY135" i="5"/>
  <c r="AY136" i="5"/>
  <c r="AY137" i="5" s="1"/>
  <c r="AV135" i="5"/>
  <c r="AV136" i="5"/>
  <c r="AV137" i="5" s="1"/>
  <c r="AS135" i="5"/>
  <c r="AS136" i="5"/>
  <c r="AS137" i="5" s="1"/>
  <c r="AP135" i="5"/>
  <c r="AP136" i="5"/>
  <c r="AP137" i="5" s="1"/>
  <c r="AJ135" i="5"/>
  <c r="AJ136" i="5"/>
  <c r="AJ137" i="5" s="1"/>
  <c r="AG135" i="5"/>
  <c r="AG136" i="5"/>
  <c r="AG137" i="5" s="1"/>
  <c r="AD135" i="5"/>
  <c r="AD136" i="5"/>
  <c r="AD137" i="5" s="1"/>
  <c r="AA135" i="5"/>
  <c r="AA136" i="5"/>
  <c r="AA137" i="5" s="1"/>
  <c r="X135" i="5"/>
  <c r="X136" i="5"/>
  <c r="X137" i="5" s="1"/>
  <c r="DM132" i="5"/>
  <c r="DM135" i="5"/>
  <c r="CU132" i="5"/>
  <c r="CU135" i="5"/>
  <c r="DS132" i="5"/>
  <c r="DP132" i="5"/>
  <c r="DD131" i="5"/>
  <c r="DD132" i="5"/>
  <c r="DA131" i="5"/>
  <c r="DA132" i="5"/>
  <c r="CX131" i="5"/>
  <c r="CX132" i="5"/>
  <c r="CR131" i="5"/>
  <c r="CR132" i="5"/>
  <c r="CO131" i="5"/>
  <c r="CO132" i="5"/>
  <c r="CL131" i="5"/>
  <c r="CL132" i="5"/>
  <c r="CI131" i="5"/>
  <c r="CI132" i="5"/>
  <c r="CF131" i="5"/>
  <c r="CF132" i="5"/>
  <c r="CC131" i="5"/>
  <c r="CC132" i="5"/>
  <c r="BZ131" i="5"/>
  <c r="BZ132" i="5"/>
  <c r="BW131" i="5"/>
  <c r="BW132" i="5"/>
  <c r="BT131" i="5"/>
  <c r="BT132" i="5"/>
  <c r="BQ131" i="5"/>
  <c r="BQ132" i="5"/>
  <c r="BN131" i="5"/>
  <c r="BN132" i="5"/>
  <c r="BK131" i="5"/>
  <c r="BK132" i="5"/>
  <c r="BH131" i="5"/>
  <c r="BH132" i="5"/>
  <c r="BE131" i="5"/>
  <c r="BE132" i="5"/>
  <c r="BB131" i="5"/>
  <c r="BB132" i="5"/>
  <c r="AY131" i="5"/>
  <c r="AY132" i="5"/>
  <c r="AV131" i="5"/>
  <c r="AV132" i="5"/>
  <c r="AS131" i="5"/>
  <c r="AS132" i="5"/>
  <c r="AP131" i="5"/>
  <c r="AP132" i="5"/>
  <c r="AJ131" i="5"/>
  <c r="AJ132" i="5"/>
  <c r="AG131" i="5"/>
  <c r="AG132" i="5"/>
  <c r="AD131" i="5"/>
  <c r="AD132" i="5"/>
  <c r="AA131" i="5"/>
  <c r="AA132" i="5"/>
  <c r="X131" i="5"/>
  <c r="X132" i="5"/>
  <c r="DS130" i="5"/>
  <c r="DS131" i="5"/>
  <c r="DP130" i="5"/>
  <c r="DP131" i="5"/>
  <c r="DM130" i="5"/>
  <c r="DM131" i="5"/>
  <c r="CU130" i="5"/>
  <c r="CU131" i="5"/>
  <c r="DD130" i="5"/>
  <c r="DA130" i="5"/>
  <c r="CX130" i="5"/>
  <c r="CR130" i="5"/>
  <c r="CO130" i="5"/>
  <c r="CL130" i="5"/>
  <c r="CI130" i="5"/>
  <c r="CF130" i="5"/>
  <c r="CC130" i="5"/>
  <c r="CA15" i="5"/>
  <c r="BZ130" i="5"/>
  <c r="CA306" i="5" s="1"/>
  <c r="BX15" i="5"/>
  <c r="BW130" i="5"/>
  <c r="BX306" i="5" s="1"/>
  <c r="BU15" i="5"/>
  <c r="BT130" i="5"/>
  <c r="BU306" i="5" s="1"/>
  <c r="BR15" i="5"/>
  <c r="BQ130" i="5"/>
  <c r="BR306" i="5" s="1"/>
  <c r="BO15" i="5"/>
  <c r="BN130" i="5"/>
  <c r="BO306" i="5" s="1"/>
  <c r="BL15" i="5"/>
  <c r="BK130" i="5"/>
  <c r="BL306" i="5" s="1"/>
  <c r="BI15" i="5"/>
  <c r="BH130" i="5"/>
  <c r="BI306" i="5" s="1"/>
  <c r="BF15" i="5"/>
  <c r="BE130" i="5"/>
  <c r="BF306" i="5" s="1"/>
  <c r="BC15" i="5"/>
  <c r="BB130" i="5"/>
  <c r="BC306" i="5" s="1"/>
  <c r="AZ15" i="5"/>
  <c r="AY130" i="5"/>
  <c r="AZ306" i="5" s="1"/>
  <c r="AW15" i="5"/>
  <c r="AV130" i="5"/>
  <c r="AW306" i="5" s="1"/>
  <c r="AT15" i="5"/>
  <c r="AS130" i="5"/>
  <c r="AT306" i="5" s="1"/>
  <c r="AQ15" i="5"/>
  <c r="AP130" i="5"/>
  <c r="AQ306" i="5" s="1"/>
  <c r="AK15" i="5"/>
  <c r="AJ130" i="5"/>
  <c r="AK306" i="5" s="1"/>
  <c r="AH15" i="5"/>
  <c r="AG130" i="5"/>
  <c r="AH306" i="5" s="1"/>
  <c r="AE15" i="5"/>
  <c r="AD130" i="5"/>
  <c r="AE306" i="5" s="1"/>
  <c r="AB15" i="5"/>
  <c r="AA130" i="5"/>
  <c r="AB306" i="5" s="1"/>
  <c r="Y15" i="5"/>
  <c r="X130" i="5"/>
  <c r="Y306" i="5" s="1"/>
  <c r="O129" i="5"/>
  <c r="O135" i="5" s="1"/>
  <c r="O126" i="5"/>
  <c r="O121" i="5"/>
  <c r="O125" i="5"/>
  <c r="V15" i="5"/>
  <c r="O198" i="5" l="1"/>
  <c r="O199" i="5"/>
  <c r="O95" i="5"/>
  <c r="O193" i="5"/>
  <c r="O191" i="5"/>
  <c r="O192" i="5"/>
  <c r="O136" i="5"/>
  <c r="O137" i="5" s="1"/>
  <c r="P15" i="5"/>
  <c r="O132" i="5"/>
  <c r="O131" i="5"/>
  <c r="O130" i="5"/>
  <c r="DV96" i="5" l="1"/>
  <c r="DV256" i="5" s="1"/>
  <c r="DV97" i="5"/>
  <c r="DV258" i="5" s="1"/>
  <c r="DV79" i="5" l="1"/>
  <c r="DV73" i="5"/>
  <c r="DV95" i="5" l="1"/>
  <c r="DV188" i="5" s="1"/>
  <c r="DV193" i="5" s="1"/>
  <c r="DV67" i="5"/>
  <c r="DV122" i="5" s="1"/>
  <c r="DV125" i="5" l="1"/>
  <c r="DV129" i="5"/>
  <c r="DV126" i="5"/>
  <c r="DV121" i="5"/>
  <c r="DV132" i="5" l="1"/>
  <c r="DV135" i="5"/>
  <c r="DV136" i="5"/>
  <c r="DV137" i="5" s="1"/>
  <c r="DV130" i="5"/>
  <c r="DV131" i="5"/>
</calcChain>
</file>

<file path=xl/sharedStrings.xml><?xml version="1.0" encoding="utf-8"?>
<sst xmlns="http://schemas.openxmlformats.org/spreadsheetml/2006/main" count="8216" uniqueCount="952">
  <si>
    <t>Round off precision digit</t>
  </si>
  <si>
    <t>Disclaimer: The Vistaar software tool contains trade secrets, proprietary information and other confidential material of the Company. Users must keep this information confidential and are prohibited from disclosing the information to others except those authorized to receive it. By proceeding beyond this point, you are agreeing to the foregoing. A violation of confidentiality with respect to this information will be grounds for disciplinary action up to and including termination.</t>
  </si>
  <si>
    <t>Impact Analysis</t>
  </si>
  <si>
    <t>Total</t>
  </si>
  <si>
    <t>Size1</t>
  </si>
  <si>
    <t>Size2</t>
  </si>
  <si>
    <t>Size3</t>
  </si>
  <si>
    <t>Size4</t>
  </si>
  <si>
    <t>Size5</t>
  </si>
  <si>
    <t>Size6</t>
  </si>
  <si>
    <t>Size7</t>
  </si>
  <si>
    <t>Size8</t>
  </si>
  <si>
    <t>Size9</t>
  </si>
  <si>
    <t>Size10</t>
  </si>
  <si>
    <t>Size11</t>
  </si>
  <si>
    <t>Size12</t>
  </si>
  <si>
    <t>Size13</t>
  </si>
  <si>
    <t>Size14</t>
  </si>
  <si>
    <t>Size15</t>
  </si>
  <si>
    <t>Size16</t>
  </si>
  <si>
    <t>Size17</t>
  </si>
  <si>
    <t>Size18</t>
  </si>
  <si>
    <t>Size19</t>
  </si>
  <si>
    <t>Size20</t>
  </si>
  <si>
    <t>Size21</t>
  </si>
  <si>
    <t>Size22</t>
  </si>
  <si>
    <t>Size23</t>
  </si>
  <si>
    <t>Size24</t>
  </si>
  <si>
    <t>Size25</t>
  </si>
  <si>
    <t>Size26</t>
  </si>
  <si>
    <t>Size27</t>
  </si>
  <si>
    <t>Size28</t>
  </si>
  <si>
    <t>Size29</t>
  </si>
  <si>
    <t>Size30</t>
  </si>
  <si>
    <t>Proposed</t>
  </si>
  <si>
    <t>Variance</t>
  </si>
  <si>
    <t>Depletion Volume</t>
  </si>
  <si>
    <t>Size In ML Workarea</t>
  </si>
  <si>
    <t>BPC Workarea</t>
  </si>
  <si>
    <t>FOB $</t>
  </si>
  <si>
    <t>$</t>
  </si>
  <si>
    <t>FOB Workarea</t>
  </si>
  <si>
    <t>SPA $</t>
  </si>
  <si>
    <t>SPA Workarea</t>
  </si>
  <si>
    <t>Bill FOB $</t>
  </si>
  <si>
    <t>Bill FOB /cs</t>
  </si>
  <si>
    <t>Landed $</t>
  </si>
  <si>
    <t>Landed Cost Workarea</t>
  </si>
  <si>
    <t>Total Allowance Workarea</t>
  </si>
  <si>
    <t>Total Allowance $</t>
  </si>
  <si>
    <t>SDA $</t>
  </si>
  <si>
    <t>Retailer Support - Supplier $</t>
  </si>
  <si>
    <t>Retailer Support - Supplier Workarea</t>
  </si>
  <si>
    <t>Promotional Fund $</t>
  </si>
  <si>
    <t>Distributor Spend $</t>
  </si>
  <si>
    <t>DM $</t>
  </si>
  <si>
    <t>Dist. Gross Sales Workarea</t>
  </si>
  <si>
    <t>DM %</t>
  </si>
  <si>
    <t>Dist. Net Profit $</t>
  </si>
  <si>
    <t>Dist. Net Profit Workarea</t>
  </si>
  <si>
    <t>Dist. Net Profit %</t>
  </si>
  <si>
    <t>Dist. Net Sales $</t>
  </si>
  <si>
    <t>Supplier Section</t>
  </si>
  <si>
    <t>Margin (from workarea)</t>
  </si>
  <si>
    <t>Margin $</t>
  </si>
  <si>
    <t>Margin %</t>
  </si>
  <si>
    <t>Margin w/ BC (from workarea)</t>
  </si>
  <si>
    <t>Margin w/ BC $</t>
  </si>
  <si>
    <t>SDA  Workarea</t>
  </si>
  <si>
    <t>Promotional Fund  Workarea</t>
  </si>
  <si>
    <t>Distributor Spend  Workarea</t>
  </si>
  <si>
    <t>DM  Workarea</t>
  </si>
  <si>
    <t>Pricing Group</t>
  </si>
  <si>
    <t>Deal Header</t>
  </si>
  <si>
    <t>Deal Level</t>
  </si>
  <si>
    <t>Account Type</t>
  </si>
  <si>
    <t>Measure</t>
  </si>
  <si>
    <t>Frontline Deal</t>
  </si>
  <si>
    <t>Deal Availablility</t>
  </si>
  <si>
    <t>Deal 1</t>
  </si>
  <si>
    <t>Deal 2</t>
  </si>
  <si>
    <t>Deal 3</t>
  </si>
  <si>
    <t>Deal 4</t>
  </si>
  <si>
    <t>Deal 5</t>
  </si>
  <si>
    <t>Deal 6</t>
  </si>
  <si>
    <t>Deal 7</t>
  </si>
  <si>
    <t>Deal 8</t>
  </si>
  <si>
    <t>Deal 9</t>
  </si>
  <si>
    <t>Deal 10</t>
  </si>
  <si>
    <t>Deal 11</t>
  </si>
  <si>
    <t>Deal 12</t>
  </si>
  <si>
    <t>Deal 13</t>
  </si>
  <si>
    <t>Deal 14</t>
  </si>
  <si>
    <t>Deal 15</t>
  </si>
  <si>
    <t>Deal 16</t>
  </si>
  <si>
    <t>Deal 17</t>
  </si>
  <si>
    <t>Deal 18</t>
  </si>
  <si>
    <t>Deal 19</t>
  </si>
  <si>
    <t>Deal 20</t>
  </si>
  <si>
    <t>Deal 21</t>
  </si>
  <si>
    <t>Deal 22</t>
  </si>
  <si>
    <t>Deal 23</t>
  </si>
  <si>
    <t>Deal 24</t>
  </si>
  <si>
    <t>Deal 25</t>
  </si>
  <si>
    <t>Deal 26</t>
  </si>
  <si>
    <t>Deal 27</t>
  </si>
  <si>
    <t>Deal 28</t>
  </si>
  <si>
    <t>Deal 29</t>
  </si>
  <si>
    <t>Deal 30</t>
  </si>
  <si>
    <t>Deal 31</t>
  </si>
  <si>
    <t>Deal 32</t>
  </si>
  <si>
    <t>Deal 33</t>
  </si>
  <si>
    <t>Deal 34</t>
  </si>
  <si>
    <t>Deal 35</t>
  </si>
  <si>
    <t>Summary</t>
  </si>
  <si>
    <t>FOB</t>
  </si>
  <si>
    <t>68.45~68.45~68.45~68.45~68.45~68.45~68.45~68.45~68.45~68.45~68.45~68.45~</t>
  </si>
  <si>
    <t>Bill FOB</t>
  </si>
  <si>
    <t>0.00~0.00~0.00~0.00~0.00~0.00~0.00~0.00~0.00~0.00~0.00~0.00~</t>
  </si>
  <si>
    <t>FOB Adjustment</t>
  </si>
  <si>
    <t>SPA</t>
  </si>
  <si>
    <t>TPR</t>
  </si>
  <si>
    <t>Retailer Support</t>
  </si>
  <si>
    <t>DP</t>
  </si>
  <si>
    <t>SDA</t>
  </si>
  <si>
    <t>Shelf</t>
  </si>
  <si>
    <t>SKU Code</t>
  </si>
  <si>
    <t>SKU Description</t>
  </si>
  <si>
    <t>SKU Short Description</t>
  </si>
  <si>
    <t>Size</t>
  </si>
  <si>
    <t>BPC</t>
  </si>
  <si>
    <t>Pack Type</t>
  </si>
  <si>
    <t>Vintage</t>
  </si>
  <si>
    <t>Proof</t>
  </si>
  <si>
    <t>COGS</t>
  </si>
  <si>
    <t>Note: 'Maximum only 50 free good offers can be exported'</t>
  </si>
  <si>
    <t>Base PG</t>
  </si>
  <si>
    <t>PG Name</t>
  </si>
  <si>
    <t>Base PG Size | Base PG Pack Type</t>
  </si>
  <si>
    <t>Base Deal</t>
  </si>
  <si>
    <t>Deal 1</t>
  </si>
  <si>
    <t>Deal Description</t>
  </si>
  <si>
    <t>3cs</t>
  </si>
  <si>
    <t>Landed</t>
  </si>
  <si>
    <t>Net List</t>
  </si>
  <si>
    <t>Discount</t>
  </si>
  <si>
    <t>BottleOrCaseDeal</t>
  </si>
  <si>
    <t>Cases</t>
  </si>
  <si>
    <t>No. of Cases</t>
  </si>
  <si>
    <t>UPC</t>
  </si>
  <si>
    <t>BPU</t>
  </si>
  <si>
    <t>BPC : UPC * BPU</t>
  </si>
  <si>
    <t>SizeInML</t>
  </si>
  <si>
    <t>NumberOfBottlesORCase</t>
  </si>
  <si>
    <t>Size_DealLevel_FG_FG</t>
  </si>
  <si>
    <t>FG 1</t>
  </si>
  <si>
    <t>Free Goods Selection</t>
  </si>
  <si>
    <t>FG Category</t>
  </si>
  <si>
    <t>FG</t>
  </si>
  <si>
    <t>Pricing Group(s)</t>
  </si>
  <si>
    <t>12x750ml-ST, 12x750ml-ST, 12x750ml-ST, 12x750ml-ST</t>
  </si>
  <si>
    <t>Size X UPC X BPU*</t>
  </si>
  <si>
    <t>750ml</t>
  </si>
  <si>
    <t>FG BPC</t>
  </si>
  <si>
    <t>FG UPC</t>
  </si>
  <si>
    <t>FG BPU</t>
  </si>
  <si>
    <t>FG Landed*</t>
  </si>
  <si>
    <t>FG Net List*</t>
  </si>
  <si>
    <t>FG Shelf</t>
  </si>
  <si>
    <t>Total FG Shelf</t>
  </si>
  <si>
    <t>Quantity Allocation</t>
  </si>
  <si>
    <t>Cost &amp; Contribution Allocation</t>
  </si>
  <si>
    <t>Basis of Allocation</t>
  </si>
  <si>
    <t>FG_AmtChrgdForEnticersUnit</t>
  </si>
  <si>
    <t>$/Case</t>
  </si>
  <si>
    <t>FG_EnticersUnit</t>
  </si>
  <si>
    <t>Total Cost</t>
  </si>
  <si>
    <t>Total Cost w/Enticer</t>
  </si>
  <si>
    <t>Total Cost $/case</t>
  </si>
  <si>
    <t>FG_SuppContriInpUnit</t>
  </si>
  <si>
    <t>Supplier Contribution Unit</t>
  </si>
  <si>
    <t>Supplier Contribution</t>
  </si>
  <si>
    <t>Supplier Contribution $/case</t>
  </si>
  <si>
    <t>Supplier Contribution %</t>
  </si>
  <si>
    <t>Distributor Contribution $/case</t>
  </si>
  <si>
    <t>Distributor Contribution %</t>
  </si>
  <si>
    <t>Cost</t>
  </si>
  <si>
    <t>Impact of Supplier Contribution</t>
  </si>
  <si>
    <t>Impact of Distributor Contribution</t>
  </si>
  <si>
    <t>FG_DistContriInDlrPerBaseCs</t>
  </si>
  <si>
    <t>FG_SupplierContriInDlrPerBaseCs</t>
  </si>
  <si>
    <t>FG - Supplier</t>
  </si>
  <si>
    <t>FG- Distributor</t>
  </si>
  <si>
    <t>CaseEquivalentQty</t>
  </si>
  <si>
    <t>CaseEnticerAmt</t>
  </si>
  <si>
    <t>Dist. Net Profit (Workarea)</t>
  </si>
  <si>
    <t>Dist. Net Profit % (Workarea)</t>
  </si>
  <si>
    <t>Impact on Dist. Margin</t>
  </si>
  <si>
    <t>No FG</t>
  </si>
  <si>
    <t>With FG</t>
  </si>
  <si>
    <t>Is_LMF</t>
  </si>
  <si>
    <t>Non_Contract</t>
  </si>
  <si>
    <t>Dist. Net Sales</t>
  </si>
  <si>
    <t>Distributor Spend</t>
  </si>
  <si>
    <t>DM</t>
  </si>
  <si>
    <t>DM%</t>
  </si>
  <si>
    <t>DM with LMF</t>
  </si>
  <si>
    <t>DM% with LMF</t>
  </si>
  <si>
    <t>Impact on Retailer</t>
  </si>
  <si>
    <t>FG Discount to Retailer</t>
  </si>
  <si>
    <t>FG Revenue Cs</t>
  </si>
  <si>
    <t>FG Revenue /unit</t>
  </si>
  <si>
    <t>Net List w/ Support</t>
  </si>
  <si>
    <t>FG (Earlier)</t>
  </si>
  <si>
    <t>Net List w/Support - Old FG</t>
  </si>
  <si>
    <t>Retailer's Cost $/case</t>
  </si>
  <si>
    <t>Retailer's Cost $/unit</t>
  </si>
  <si>
    <t>Retailer's Savings $/case</t>
  </si>
  <si>
    <t>Retailer's Savings $/unit</t>
  </si>
  <si>
    <t>RM %</t>
  </si>
  <si>
    <t>RetailerUnit</t>
  </si>
  <si>
    <t>Retailer's Cost</t>
  </si>
  <si>
    <t>Retailer's Savings</t>
  </si>
  <si>
    <t>Retailer Margin %</t>
  </si>
  <si>
    <t>DS_DM</t>
  </si>
  <si>
    <t>FG Quantity</t>
  </si>
  <si>
    <t>Units</t>
  </si>
  <si>
    <t>FG Limit</t>
  </si>
  <si>
    <t>Pack Type</t>
  </si>
  <si>
    <t>STA</t>
  </si>
  <si>
    <t>FG Same PG</t>
  </si>
  <si>
    <t>FG Discount to Retailer Old</t>
  </si>
  <si>
    <t>Retailer Support Old</t>
  </si>
  <si>
    <t>FG Supplier Old</t>
  </si>
  <si>
    <t>Deal Highlight Flag</t>
  </si>
  <si>
    <t>SPA Flag</t>
  </si>
  <si>
    <t>DPM flag</t>
  </si>
  <si>
    <t>State based row hide: ==&gt;</t>
  </si>
  <si>
    <t>PBReport</t>
  </si>
  <si>
    <t>Default Rows  Hidden</t>
  </si>
  <si>
    <t>FactCode</t>
  </si>
  <si>
    <t>Default</t>
  </si>
  <si>
    <t>Data_Type</t>
  </si>
  <si>
    <t>Check_Republish</t>
  </si>
  <si>
    <t>Override duplicate facts</t>
  </si>
  <si>
    <t>Current</t>
  </si>
  <si>
    <t>WRKDealHeader</t>
  </si>
  <si>
    <t>String</t>
  </si>
  <si>
    <t>DealType</t>
  </si>
  <si>
    <t>Deal Type</t>
  </si>
  <si>
    <t>FL</t>
  </si>
  <si>
    <t>OD</t>
  </si>
  <si>
    <t>Od</t>
  </si>
  <si>
    <t>DO</t>
  </si>
  <si>
    <t>AccountType</t>
  </si>
  <si>
    <t>Natn</t>
  </si>
  <si>
    <t>Non Natl Acct Deals</t>
  </si>
  <si>
    <t>MNTDealDesc</t>
  </si>
  <si>
    <t>Deal Description</t>
  </si>
  <si>
    <t>Front Line</t>
  </si>
  <si>
    <t>Months</t>
  </si>
  <si>
    <t>[]</t>
  </si>
  <si>
    <t>Array</t>
  </si>
  <si>
    <t>VOLDealMix</t>
  </si>
  <si>
    <t>Numeric</t>
  </si>
  <si>
    <t>% Volume Mix</t>
  </si>
  <si>
    <t>% Volume Mix(Report)</t>
  </si>
  <si>
    <t>WRKCaseVol</t>
  </si>
  <si>
    <t>Depletion Volume Calc</t>
  </si>
  <si>
    <t>WRKBPC</t>
  </si>
  <si>
    <t>BPC : UPC * BPU</t>
  </si>
  <si>
    <t>WRKSizeInML</t>
  </si>
  <si>
    <t>Size in ML</t>
  </si>
  <si>
    <t>Input Section</t>
  </si>
  <si>
    <t>MNTAvg_FOB</t>
  </si>
  <si>
    <t>FOB/Bottling Charge</t>
  </si>
  <si>
    <t>MNTDistListPrice</t>
  </si>
  <si>
    <t>Ageing Spirit Cost</t>
  </si>
  <si>
    <t>WRKFOB</t>
  </si>
  <si>
    <t>WRKFOBDomestic</t>
  </si>
  <si>
    <t>FOB-Domestic</t>
  </si>
  <si>
    <t>FOB-Domestic_DummyRow_Hidden</t>
  </si>
  <si>
    <t>MNTAvg_BrokerCommission</t>
  </si>
  <si>
    <t>Broker Commission</t>
  </si>
  <si>
    <t>WRKNetFOB</t>
  </si>
  <si>
    <t>WRKOtherCstToSupplierDlr_Pcs</t>
  </si>
  <si>
    <t>WRKSPA</t>
  </si>
  <si>
    <t>WRKTPR</t>
  </si>
  <si>
    <t>WRKCurrenyName</t>
  </si>
  <si>
    <t>USD</t>
  </si>
  <si>
    <t>Currency Name</t>
  </si>
  <si>
    <t/>
  </si>
  <si>
    <t>WRKExchngRate</t>
  </si>
  <si>
    <t>Exchange Rate</t>
  </si>
  <si>
    <t>WRKNetFOB_New</t>
  </si>
  <si>
    <t>WRKSupplierTotRetPrcSuprtDlr_PC</t>
  </si>
  <si>
    <t>WRKDeplPay</t>
  </si>
  <si>
    <t>WRKSupplierDASuprtDlr_PC</t>
  </si>
  <si>
    <t>WRK_TactSpend</t>
  </si>
  <si>
    <t>Territory Spend</t>
  </si>
  <si>
    <t>WRKDistListPrc</t>
  </si>
  <si>
    <t>List</t>
  </si>
  <si>
    <t>WRKNetListWOTax</t>
  </si>
  <si>
    <t>Net List w/o Tax</t>
  </si>
  <si>
    <t>WRKCasePrcToRet</t>
  </si>
  <si>
    <t>Net List</t>
  </si>
  <si>
    <t>WRKDiscountDlr_PC</t>
  </si>
  <si>
    <t>WRKBtlPrcToRet</t>
  </si>
  <si>
    <t>NBC ($/unit)</t>
  </si>
  <si>
    <t>WRKLandedCost</t>
  </si>
  <si>
    <t>WRKDistGPPCT</t>
  </si>
  <si>
    <t>WRKRtlMgnPCTWithSuprt1</t>
  </si>
  <si>
    <t>RM %</t>
  </si>
  <si>
    <t>WRKRtlMkpPCTWithSuprt1</t>
  </si>
  <si>
    <t>RMU %</t>
  </si>
  <si>
    <t>WRKRtlShelfPrc1</t>
  </si>
  <si>
    <t xml:space="preserve"> </t>
  </si>
  <si>
    <t>WRKTotPrcSuprtDlr_PC</t>
  </si>
  <si>
    <t>Total Allowance</t>
  </si>
  <si>
    <t>WRKDeplPayReadOnly</t>
  </si>
  <si>
    <t>WRKSupplierDAPrcSuprtDlr_PC</t>
  </si>
  <si>
    <t>WRK_SuppplierTactSpend</t>
  </si>
  <si>
    <t>RIP Admin Fee</t>
  </si>
  <si>
    <t>WRKSupplierFETDlr_PC</t>
  </si>
  <si>
    <t>Supplier FET</t>
  </si>
  <si>
    <t>WRKNtSalesDlr_PC</t>
  </si>
  <si>
    <t>WRKNtSalesDlr_P9L</t>
  </si>
  <si>
    <t>WRKCOGS</t>
  </si>
  <si>
    <t>WRKConfFactLbl_SupplierSection</t>
  </si>
  <si>
    <t>Configurable Fact/Label - Supplier Section</t>
  </si>
  <si>
    <t>WRKSupplierNetPrftDlr_Pcs</t>
  </si>
  <si>
    <t>Margin</t>
  </si>
  <si>
    <t>WRKSupplierPrftDlr_P9L</t>
  </si>
  <si>
    <t>WRKSupplierNetPrft_%</t>
  </si>
  <si>
    <t>Min. Margin %</t>
  </si>
  <si>
    <t>Target Margin %</t>
  </si>
  <si>
    <t>WRKSupplierNetPrftDlr</t>
  </si>
  <si>
    <t>Total Margin $</t>
  </si>
  <si>
    <t>WRKMarginWithBC</t>
  </si>
  <si>
    <t>Margin w/ BC</t>
  </si>
  <si>
    <t>WRKMarginPrcntWithBC</t>
  </si>
  <si>
    <t>Margin % w/BC</t>
  </si>
  <si>
    <t>Distributor Section</t>
  </si>
  <si>
    <t>DummyWRKLandedCost</t>
  </si>
  <si>
    <t>WRKStateExciseTax</t>
  </si>
  <si>
    <t>State Tax</t>
  </si>
  <si>
    <t>WRKWineDuty</t>
  </si>
  <si>
    <t>Wine Duty</t>
  </si>
  <si>
    <t>WRKFET</t>
  </si>
  <si>
    <t>FET</t>
  </si>
  <si>
    <t>WRKTaxAdjstmntForMltry</t>
  </si>
  <si>
    <t>Tax Adjustment</t>
  </si>
  <si>
    <t>WRKFreightAlwnc</t>
  </si>
  <si>
    <t>Freight Allowance</t>
  </si>
  <si>
    <t>WRKNewFreightAdj</t>
  </si>
  <si>
    <t>Freight Adjustment</t>
  </si>
  <si>
    <t>MNTAvg_DEIM</t>
  </si>
  <si>
    <t>D.E.I.M</t>
  </si>
  <si>
    <t>WRKDDP</t>
  </si>
  <si>
    <t>DDP</t>
  </si>
  <si>
    <t>WRKConfFactLbl_InputSection</t>
  </si>
  <si>
    <t>Configurable Fact/Label - Inputs Section</t>
  </si>
  <si>
    <t>WRKOtherCstToDistDlr_Pcs</t>
  </si>
  <si>
    <t>Other Costs - Distri</t>
  </si>
  <si>
    <t>WRKTotLMFDlr_PC</t>
  </si>
  <si>
    <t>Promotional Fund</t>
  </si>
  <si>
    <t>WRKContractLMFDlr_PC</t>
  </si>
  <si>
    <t>WRKAddWholesaleFndDlr_PC</t>
  </si>
  <si>
    <t>Non-Contract</t>
  </si>
  <si>
    <t>WRKTotDistDlr_Pcs</t>
  </si>
  <si>
    <t>Distribution Spend</t>
  </si>
  <si>
    <t>WRKDstEOCntrbDlr_PC</t>
  </si>
  <si>
    <t>EO - Dist.</t>
  </si>
  <si>
    <t>WRKDstFGCntrbDlr_PC</t>
  </si>
  <si>
    <t>FG - Dist.</t>
  </si>
  <si>
    <t>WRKDstQDCntrbDlr_PC</t>
  </si>
  <si>
    <t>QD - Dist.</t>
  </si>
  <si>
    <t>WRKDstRIPCntrbDlr_PC</t>
  </si>
  <si>
    <t>RIP - Dist.</t>
  </si>
  <si>
    <t>WRKDstScanCntrbDlr_PC</t>
  </si>
  <si>
    <t>Scan - Dist.</t>
  </si>
  <si>
    <t>WRKDstCouponCntrbDlr_PC</t>
  </si>
  <si>
    <t>Coupon - Dist.</t>
  </si>
  <si>
    <t>WRKDstOtherCntrbDlr_PC</t>
  </si>
  <si>
    <t>Other - Dist.</t>
  </si>
  <si>
    <t>WRKSplitCaseChargeDlr_PC</t>
  </si>
  <si>
    <t>Split Case Charge/cs</t>
  </si>
  <si>
    <t>WRKLocalTax</t>
  </si>
  <si>
    <t>Local Tax</t>
  </si>
  <si>
    <t>Local Tax - SD</t>
  </si>
  <si>
    <t>WRKConfFactLbl_DistributorSection</t>
  </si>
  <si>
    <t>Configurable Fact/Label - Distributor Section</t>
  </si>
  <si>
    <t>WRKOtherCstToRetailerDlr_Pcs</t>
  </si>
  <si>
    <t>Other Costs - Retailer</t>
  </si>
  <si>
    <t>DummyWRKCasePrcToRet</t>
  </si>
  <si>
    <t>Min. Net List</t>
  </si>
  <si>
    <t>WRKRetCostBottleAfterLtrTax</t>
  </si>
  <si>
    <t>NBC w/ Tax</t>
  </si>
  <si>
    <t>WRKRetCostCaseAfterLtrTax</t>
  </si>
  <si>
    <t>Net List w/ Tax</t>
  </si>
  <si>
    <t>WRKCostPOunce</t>
  </si>
  <si>
    <t>Cost /oz</t>
  </si>
  <si>
    <t>WRKGrossSales</t>
  </si>
  <si>
    <t>Dist. Net Sales</t>
  </si>
  <si>
    <t>WRKDistGPDlr_PC</t>
  </si>
  <si>
    <t>WRKDMLMF_PC</t>
  </si>
  <si>
    <t>WRKDMPctLMF_PC</t>
  </si>
  <si>
    <t>DM % with LMF</t>
  </si>
  <si>
    <t>Dist. Gross Profit % *</t>
  </si>
  <si>
    <t>Min. DM%</t>
  </si>
  <si>
    <t>Target DM%</t>
  </si>
  <si>
    <t>WRKDistNetPrftDlr_PC</t>
  </si>
  <si>
    <t>Dist. Net Profit</t>
  </si>
  <si>
    <t>WRKDistNtPrftPCT</t>
  </si>
  <si>
    <t>WRKDistNetPrftPrctWithLMFSprt</t>
  </si>
  <si>
    <t>Dist. Net Profit % with LMF Sup</t>
  </si>
  <si>
    <t>PSNotes</t>
  </si>
  <si>
    <t>PGNotes</t>
  </si>
  <si>
    <t>Retailer Section</t>
  </si>
  <si>
    <t>WRKBtlMinMkpPCT</t>
  </si>
  <si>
    <t>Min. unit %</t>
  </si>
  <si>
    <t>WRKBtlMinSalePrc</t>
  </si>
  <si>
    <t>Min. unit Sale Price</t>
  </si>
  <si>
    <t>WRKTotRtlPrcSuprt_PC</t>
  </si>
  <si>
    <t>WRKTotEODlr_PC</t>
  </si>
  <si>
    <t>EO</t>
  </si>
  <si>
    <t>WRKSupplierEOCntrbDlr_PC</t>
  </si>
  <si>
    <t>EO - Supplier</t>
  </si>
  <si>
    <t>WRKTotFGDlr_PC</t>
  </si>
  <si>
    <t>FG Discount to Retailer</t>
  </si>
  <si>
    <t>WRKSupplierFGCntrbDlr_PC</t>
  </si>
  <si>
    <t>FG - Supplier</t>
  </si>
  <si>
    <t>WRKQDDlr_PC</t>
  </si>
  <si>
    <t>QD</t>
  </si>
  <si>
    <t>WRKSupplierQDCntrbDlr_PC</t>
  </si>
  <si>
    <t>QD - Supplier</t>
  </si>
  <si>
    <t>WRKRIPDlr_PC</t>
  </si>
  <si>
    <t>RIP</t>
  </si>
  <si>
    <t>WRKSupplierRIPCntrbDlr_PC</t>
  </si>
  <si>
    <t>RIP - Supplier</t>
  </si>
  <si>
    <t>WRKScanDlr_PC</t>
  </si>
  <si>
    <t>Scan</t>
  </si>
  <si>
    <t>WRKSupplierScanCntrbDlr_PC</t>
  </si>
  <si>
    <t>Scan - Supplier</t>
  </si>
  <si>
    <t>WRKCouponDlr_PC</t>
  </si>
  <si>
    <t>Coupon</t>
  </si>
  <si>
    <t>WRKSupplierCouponCntrbDlr_PC</t>
  </si>
  <si>
    <t>Coupon - Supplier</t>
  </si>
  <si>
    <t>WRKOtherDlr_PC</t>
  </si>
  <si>
    <t>Other</t>
  </si>
  <si>
    <t>WRKSupplierOtherCntrbDlr_PC</t>
  </si>
  <si>
    <t>Other - Supplier</t>
  </si>
  <si>
    <t>WRKTotRtlPrcSuprtDlrPerBtl</t>
  </si>
  <si>
    <t>Retail Support $/unit</t>
  </si>
  <si>
    <t>WRKCasePrcToRtlWithSuprt</t>
  </si>
  <si>
    <t>Net List w/ Support</t>
  </si>
  <si>
    <t>WRKBtlPrcToRtlWithSuprt</t>
  </si>
  <si>
    <t>NBC w/ Support ($/unit)</t>
  </si>
  <si>
    <t>WRKStdMinBtlCost</t>
  </si>
  <si>
    <t>Standard Minimum Cost</t>
  </si>
  <si>
    <t>WRKRtlCostPOunceWothSuprt</t>
  </si>
  <si>
    <t>Cost /oz w/Support</t>
  </si>
  <si>
    <t>FG Revenue /unit</t>
  </si>
  <si>
    <t>RM % 1</t>
  </si>
  <si>
    <t>Retail Margin % with support 1(Report)</t>
  </si>
  <si>
    <t>%</t>
  </si>
  <si>
    <t>RMU % 1</t>
  </si>
  <si>
    <t>Retail Markup % with support 1(Report)</t>
  </si>
  <si>
    <t>WRKRtlBtlPrftDlrWithSuprt1</t>
  </si>
  <si>
    <t>Retail Profit $/unit w/ support 1</t>
  </si>
  <si>
    <t>DummyWRKRtlShelfPrc1</t>
  </si>
  <si>
    <t>Shelf 1</t>
  </si>
  <si>
    <t>WRKStdMinRtlPrc</t>
  </si>
  <si>
    <t>Min. Shelf</t>
  </si>
  <si>
    <t>Target Shelf</t>
  </si>
  <si>
    <t>WRKStdMaxRtlPrc</t>
  </si>
  <si>
    <t>Standard Maximum Retail Price - Ceiling</t>
  </si>
  <si>
    <t>WRKConfFactLbl_RetailerSection</t>
  </si>
  <si>
    <t>Configurable Fact/Label - Retailer Section</t>
  </si>
  <si>
    <t>WRKRtlMgnPCTWithSuprt2</t>
  </si>
  <si>
    <t>RM % 2</t>
  </si>
  <si>
    <t>Retail Margin % with support 2(Report)</t>
  </si>
  <si>
    <t>WRKRtlMkpPCTWithSuprt2</t>
  </si>
  <si>
    <t>RMU % 2</t>
  </si>
  <si>
    <t>Retail Markup % with support 2(Report)</t>
  </si>
  <si>
    <t>WRKRtlBtlPrftDlrWithSuprt2</t>
  </si>
  <si>
    <t>Retail Profit $/unit w/ support 2</t>
  </si>
  <si>
    <t>WRKRtlShelfPrc2</t>
  </si>
  <si>
    <t>Shelf 2</t>
  </si>
  <si>
    <t>WRKRtlMgnPCTWithSuprt3</t>
  </si>
  <si>
    <t>RM % 3</t>
  </si>
  <si>
    <t>Retail Margin % with support 3(Report)</t>
  </si>
  <si>
    <t>WRKRtlMkpPCTWithSuprt3</t>
  </si>
  <si>
    <t>RMU % 3</t>
  </si>
  <si>
    <t>Retail MarkUp % with support 3(Report)</t>
  </si>
  <si>
    <t>WRKRtlBtlPrftDlrWithSuprt3</t>
  </si>
  <si>
    <t>Retail Profit $/unit w/ support 3</t>
  </si>
  <si>
    <t>WRKRtlShelfPrc3</t>
  </si>
  <si>
    <t>Shelf 3</t>
  </si>
  <si>
    <t>WRKDistGrsSlsDlr_PC_temp</t>
  </si>
  <si>
    <t>Dist. Gross Sales $/cs temporary</t>
  </si>
  <si>
    <t>WRKRtlMgnMkpFlag1</t>
  </si>
  <si>
    <t>Margin/Markup Flag  1</t>
  </si>
  <si>
    <t>WRKRtlMgnMkpFlag2</t>
  </si>
  <si>
    <t>Margin/Markup Flag 2</t>
  </si>
  <si>
    <t>WRKRtlMgnMkpFlag3</t>
  </si>
  <si>
    <t>Margin/Markup Flag 3</t>
  </si>
  <si>
    <t>WRKRetailerFee</t>
  </si>
  <si>
    <t>Retailer Fee</t>
  </si>
  <si>
    <t>WRKestDORTax</t>
  </si>
  <si>
    <t>est. DOR Tax (on recipt)</t>
  </si>
  <si>
    <t>WRKFinalCustPrc</t>
  </si>
  <si>
    <t>Customer Price</t>
  </si>
  <si>
    <t>Channel</t>
  </si>
  <si>
    <t>Channel:</t>
  </si>
  <si>
    <t>All Channels</t>
  </si>
  <si>
    <t>SubChannel</t>
  </si>
  <si>
    <t>Sub Channel:</t>
  </si>
  <si>
    <t>All Sub Channels</t>
  </si>
  <si>
    <t>BtlORCaseDeal</t>
  </si>
  <si>
    <t>Cases or Units:</t>
  </si>
  <si>
    <t>NumberOfBtlORCase</t>
  </si>
  <si>
    <t>Number of Cases / Units:</t>
  </si>
  <si>
    <t>1</t>
  </si>
  <si>
    <t>ConctenatedDealHeader</t>
  </si>
  <si>
    <t>Concatanated Deal header</t>
  </si>
  <si>
    <t>PS_Deal_Items</t>
  </si>
  <si>
    <t>Item Eclusion Flag</t>
  </si>
  <si>
    <t>false</t>
  </si>
  <si>
    <t>Distributor Discount $/cs Current</t>
  </si>
  <si>
    <t>Supplier Net Profit $/9L Current</t>
  </si>
  <si>
    <t>PS Deal Items Concat</t>
  </si>
  <si>
    <t>State_Code</t>
  </si>
  <si>
    <t>Is_Wine</t>
  </si>
  <si>
    <t>IsStateTaxDisabled</t>
  </si>
  <si>
    <t>WRKSubmissionType</t>
  </si>
  <si>
    <t>Competitor</t>
  </si>
  <si>
    <t>DealLevel</t>
  </si>
  <si>
    <t>South Carolina Taxes</t>
  </si>
  <si>
    <t>Flat Tax</t>
  </si>
  <si>
    <t>Surcharge</t>
  </si>
  <si>
    <t>Ret Tax On Premise</t>
  </si>
  <si>
    <t>Ret Tax Off Premise</t>
  </si>
  <si>
    <t>Distri Tax On Premise</t>
  </si>
  <si>
    <t>Distri Tax Off Premise</t>
  </si>
  <si>
    <t>MNTStrategyIndex</t>
  </si>
  <si>
    <t>MNTCaseWeight</t>
  </si>
  <si>
    <t>MNTDistGP</t>
  </si>
  <si>
    <t>MNT_ISLMF</t>
  </si>
  <si>
    <t>Is_SupFET</t>
  </si>
  <si>
    <t>Is_OnPremiseEvaluation</t>
  </si>
  <si>
    <t>Domestic_FOB_Type</t>
  </si>
  <si>
    <t>PSActuals_flag</t>
  </si>
  <si>
    <t>Size -Version</t>
  </si>
  <si>
    <t>Local_Tax</t>
  </si>
  <si>
    <t>State_Tax</t>
  </si>
  <si>
    <t>WholeSaleRate_Tax</t>
  </si>
  <si>
    <t>BPU_BySize</t>
  </si>
  <si>
    <t>Freight</t>
  </si>
  <si>
    <t>UPC_BySize</t>
  </si>
  <si>
    <t>LMF</t>
  </si>
  <si>
    <t>Flat Liter Tax On</t>
  </si>
  <si>
    <t>Spirits Sales Tax On</t>
  </si>
  <si>
    <t>MNTRIPAdminFeeRate</t>
  </si>
  <si>
    <t>Ret Fee On</t>
  </si>
  <si>
    <t>Ret Fee Off</t>
  </si>
  <si>
    <t>Flat Liter Tax Off</t>
  </si>
  <si>
    <t>Spirits Sales Tax Off</t>
  </si>
  <si>
    <t>Net FOB Summary</t>
  </si>
  <si>
    <t>Contract UOM</t>
  </si>
  <si>
    <t>MNT_DEIM</t>
  </si>
  <si>
    <t>MNTSTDBPC</t>
  </si>
  <si>
    <t>MNTDDP</t>
  </si>
  <si>
    <t>Aggregate</t>
  </si>
  <si>
    <t>Supply Type</t>
  </si>
  <si>
    <t>Standard Case Ratio</t>
  </si>
  <si>
    <t>Avg Case Volume</t>
  </si>
  <si>
    <t>AbsRetailMinCost</t>
  </si>
  <si>
    <t>MNTAvg_CaseVol_Pcs</t>
  </si>
  <si>
    <t>MNTAvg_StateTax</t>
  </si>
  <si>
    <t>MNTAvg_FET</t>
  </si>
  <si>
    <t>MNT_Avg_DistNetPrftPrctWithLMFSprt</t>
  </si>
  <si>
    <t>Dist. Gross Sales $</t>
  </si>
  <si>
    <t>Dist. Gross Profit $</t>
  </si>
  <si>
    <t>MNTAvg_GrossFOB</t>
  </si>
  <si>
    <t>Deal Posting Month</t>
  </si>
  <si>
    <t>Jan</t>
  </si>
  <si>
    <t>feb</t>
  </si>
  <si>
    <t>march</t>
  </si>
  <si>
    <t>april</t>
  </si>
  <si>
    <t>may</t>
  </si>
  <si>
    <t>june</t>
  </si>
  <si>
    <t>jul</t>
  </si>
  <si>
    <t>aug</t>
  </si>
  <si>
    <t>sep</t>
  </si>
  <si>
    <t>oct</t>
  </si>
  <si>
    <t>nov</t>
  </si>
  <si>
    <t>dec</t>
  </si>
  <si>
    <t>Shelf w/o retailer fee</t>
  </si>
  <si>
    <t>PS Actuals</t>
  </si>
  <si>
    <t xml:space="preserve">Net List Actuals </t>
  </si>
  <si>
    <t>DealName</t>
  </si>
  <si>
    <t>NestedValue</t>
  </si>
  <si>
    <t>EmptyRow</t>
  </si>
  <si>
    <t>InputSection</t>
  </si>
  <si>
    <t>EmptyRow2</t>
  </si>
  <si>
    <t>SupplierSection</t>
  </si>
  <si>
    <t>EmptyRow3</t>
  </si>
  <si>
    <t>DistributorSection</t>
  </si>
  <si>
    <t>Shipment</t>
  </si>
  <si>
    <t>WRKTerritorySpendBySizeDlr_PC</t>
  </si>
  <si>
    <t>Tactical Spend</t>
  </si>
  <si>
    <t>WRKBalanceDlr_PC</t>
  </si>
  <si>
    <t>Balance</t>
  </si>
  <si>
    <t>WRKTotalDPDlr_PC</t>
  </si>
  <si>
    <t>Total SDA</t>
  </si>
  <si>
    <t>WRKDistributorLMFDPDlr_PC</t>
  </si>
  <si>
    <t>LMF SDA</t>
  </si>
  <si>
    <t>WRKTacticalSpend_SuplrSecDlr_PC</t>
  </si>
  <si>
    <t>WRKTotalEG_SuplrSecDlr_PC</t>
  </si>
  <si>
    <t>Total EG</t>
  </si>
  <si>
    <t>WRKBalanceByPG_SuplrSecDlr_PC</t>
  </si>
  <si>
    <t>WRKLMFFundByPGDlr_PC</t>
  </si>
  <si>
    <t>LMF Fund</t>
  </si>
  <si>
    <t>WRKNationalAccountFundDlr_PC</t>
  </si>
  <si>
    <t>National Account Fund</t>
  </si>
  <si>
    <t>WRKMitigationFundDlr_PC</t>
  </si>
  <si>
    <t>Mitigation Fund</t>
  </si>
  <si>
    <t>WRKCrossFundByPGDlr_PC</t>
  </si>
  <si>
    <t>Cross Funding</t>
  </si>
  <si>
    <t>WRKTotalSDASuplrSecDlr_PC</t>
  </si>
  <si>
    <t>WRKLMFSDASuplrSecDlr_PC</t>
  </si>
  <si>
    <t>WRKNetFOBWOBalDlr_PC</t>
  </si>
  <si>
    <t>Net FOB (NSV) w/o Balance</t>
  </si>
  <si>
    <t>MNTAvg_NetFOBWithCurrVol</t>
  </si>
  <si>
    <t>Total Net FOB w/ Curr. Vol.</t>
  </si>
  <si>
    <t>WRKContractCorporateDlr_PC</t>
  </si>
  <si>
    <t>Contract Corporate</t>
  </si>
  <si>
    <t>WRKNonContractBySize_Dlr_PC</t>
  </si>
  <si>
    <t>Non-Contract LMF</t>
  </si>
  <si>
    <t>WRKPercOfDealLvlOnScan</t>
  </si>
  <si>
    <t>% of deal level on Scan</t>
  </si>
  <si>
    <t>FOB_Domestic_Override</t>
  </si>
  <si>
    <t>MNT_SRCHRG_TYPE</t>
  </si>
  <si>
    <t>Exisiting_MNT_Surcharge</t>
  </si>
  <si>
    <t>MNT_Admn_StdBPCSrchrg_Srchrg_PC</t>
  </si>
  <si>
    <t>MNT_Admn_StdBPCSrchrg_BPC</t>
  </si>
  <si>
    <t>Net FOB (NSV)</t>
  </si>
  <si>
    <t>Contract LMF</t>
  </si>
  <si>
    <t>Min. Net FOB (NSV)</t>
  </si>
  <si>
    <t>Target Net FOB (NSV)</t>
  </si>
  <si>
    <t>Net FOB (NSV) $</t>
  </si>
  <si>
    <t>Total EG $</t>
  </si>
  <si>
    <t>Total EG $ Workarea</t>
  </si>
  <si>
    <t>Balance Workarea</t>
  </si>
  <si>
    <t>Total SDA $</t>
  </si>
  <si>
    <t>Total SDA $ Workarea</t>
  </si>
  <si>
    <t>LMF SDA $</t>
  </si>
  <si>
    <t>LMF SDA $ Workarea</t>
  </si>
  <si>
    <t>National Account Fund $</t>
  </si>
  <si>
    <t>National Account Fund Workarea</t>
  </si>
  <si>
    <t>Mitigation Fund $</t>
  </si>
  <si>
    <t>Mitigation Fund Workarea</t>
  </si>
  <si>
    <t>SDA %</t>
  </si>
  <si>
    <t>WRKSupplierDASuprt_PCT</t>
  </si>
  <si>
    <t>Net FOB (NSV) /CE</t>
  </si>
  <si>
    <t>WRKNtSalesDlr_P_CE</t>
  </si>
  <si>
    <t>Margin /CE</t>
  </si>
  <si>
    <t>WRKSupplierPrftDlr_P_CE</t>
  </si>
  <si>
    <t>Default SDA</t>
  </si>
  <si>
    <t>SDA_Override</t>
  </si>
  <si>
    <t>MNT_SKU_Size_UOM</t>
  </si>
  <si>
    <t>Net FOB (NSV) Workarea</t>
  </si>
  <si>
    <t>MNTDealPulseType</t>
  </si>
  <si>
    <t>Outbound Start Date</t>
  </si>
  <si>
    <t>Outbound End Date</t>
  </si>
  <si>
    <t>MNT_SNS</t>
  </si>
  <si>
    <t>Event Type</t>
  </si>
  <si>
    <t>Price Model Type</t>
  </si>
  <si>
    <t>NDA</t>
  </si>
  <si>
    <t>Balance $</t>
  </si>
  <si>
    <t>WRKEventType</t>
  </si>
  <si>
    <t>WRK_NDA</t>
  </si>
  <si>
    <t>SDA_CALC</t>
  </si>
  <si>
    <t>Is_Event_Type_Enabled</t>
  </si>
  <si>
    <t>Is_Price_ModelType_Enabled</t>
  </si>
  <si>
    <t>SDA_Calculation_Type</t>
  </si>
  <si>
    <t>SDA calculation type ANCHOR DEAL section</t>
  </si>
  <si>
    <t>MNT_SDA_ANCHOR_DEAL_POSITION</t>
  </si>
  <si>
    <t>MNT_SDA_ANCHOR_DEAL_PERCENTAGE</t>
  </si>
  <si>
    <t>MNT_SDA_ANCHOR_DEAL_TYPE</t>
  </si>
  <si>
    <t>ANCHOR_DISCOUNT</t>
  </si>
  <si>
    <t>SORT_ORDER_TYPE</t>
  </si>
  <si>
    <t>SORT_ORDER_FACT_ROW</t>
  </si>
  <si>
    <t>SORT_ORDER</t>
  </si>
  <si>
    <t>IS_DEACTIVATED</t>
  </si>
  <si>
    <t>Margin /9Lcs</t>
  </si>
  <si>
    <t>Net FOB (NSV) /9Lcs</t>
  </si>
  <si>
    <t>MNT_ModelType</t>
  </si>
  <si>
    <t>List Rev $</t>
  </si>
  <si>
    <t>Dist Rev $</t>
  </si>
  <si>
    <t>Split Case Charge</t>
  </si>
  <si>
    <t>Dist. Rev w/ SCC $</t>
  </si>
  <si>
    <t>Cost /unit</t>
  </si>
  <si>
    <t>Cost /btl</t>
  </si>
  <si>
    <t>Total Allowance /9Lcs</t>
  </si>
  <si>
    <t>Total Allowance /CE</t>
  </si>
  <si>
    <t>SDA /9Lcs</t>
  </si>
  <si>
    <t>SDA /CE</t>
  </si>
  <si>
    <t>Retailer Support - Supplier /9Lcs</t>
  </si>
  <si>
    <t>Retailer Support - Supplier /CE</t>
  </si>
  <si>
    <t>Promotional Fund /9Lcs</t>
  </si>
  <si>
    <t>Promotional Fund /CE</t>
  </si>
  <si>
    <t>Distributor Spend /9Lcs</t>
  </si>
  <si>
    <t>Distributor Spend /CE</t>
  </si>
  <si>
    <t>DM /9Lcs</t>
  </si>
  <si>
    <t>DM /CE</t>
  </si>
  <si>
    <t>Dist. Net Profit /9Lcs</t>
  </si>
  <si>
    <t>Dist. Net Profit /CE</t>
  </si>
  <si>
    <t>Margin w/ BC /9Lcs</t>
  </si>
  <si>
    <t>Margin w/ BC /CE</t>
  </si>
  <si>
    <t>RM % 4</t>
  </si>
  <si>
    <t>RMU % 4</t>
  </si>
  <si>
    <t>Retail Profit $/unit w/ support 4</t>
  </si>
  <si>
    <t>Shelf 4</t>
  </si>
  <si>
    <t>RM % 5</t>
  </si>
  <si>
    <t>RMU % 5</t>
  </si>
  <si>
    <t>Retail Profit $/unit w/ support 5</t>
  </si>
  <si>
    <t>Shelf 5</t>
  </si>
  <si>
    <t>RM % 6</t>
  </si>
  <si>
    <t>RMU % 6</t>
  </si>
  <si>
    <t>Retail Profit $/unit w/ support 6</t>
  </si>
  <si>
    <t>Shelf 6</t>
  </si>
  <si>
    <t>MNT_LT_LD</t>
  </si>
  <si>
    <t>MNTShelfAttrName1</t>
  </si>
  <si>
    <t>MNTShelfAttrName2</t>
  </si>
  <si>
    <t>MNTShelfAttrName3</t>
  </si>
  <si>
    <t>MNTShelfAttrName4</t>
  </si>
  <si>
    <t>MNTShelfAttrName5</t>
  </si>
  <si>
    <t>MNTShelfAttrName6</t>
  </si>
  <si>
    <t>MNTShelfAttrCode1</t>
  </si>
  <si>
    <t>MNTShelfAttrCode2</t>
  </si>
  <si>
    <t>MNTShelfAttrCode3</t>
  </si>
  <si>
    <t>MNTShelfAttrCode4</t>
  </si>
  <si>
    <t>MNTShelfAttrCode5</t>
  </si>
  <si>
    <t>MNTShelfAttrCode6</t>
  </si>
  <si>
    <t>WRKLocalTax_Beer</t>
  </si>
  <si>
    <t>WRKRtlMgnPCTWithSuprt4</t>
  </si>
  <si>
    <t>WRKRtlMkpPCTWithSuprt4</t>
  </si>
  <si>
    <t>WRKRtlBtlPrftDlrWithSuprt4</t>
  </si>
  <si>
    <t>WRKRtlShelfPrc4</t>
  </si>
  <si>
    <t>WRKRtlMgnPCTWithSuprt5</t>
  </si>
  <si>
    <t>WRKRtlMkpPCTWithSuprt5</t>
  </si>
  <si>
    <t>WRKRtlBtlPrftDlrWithSuprt5</t>
  </si>
  <si>
    <t>WRKRtlShelfPrc5</t>
  </si>
  <si>
    <t>WRKRtlMgnPCTWithSuprt6</t>
  </si>
  <si>
    <t>WRKRtlMkpPCTWithSuprt6</t>
  </si>
  <si>
    <t>WRKRtlBtlPrftDlrWithSuprt6</t>
  </si>
  <si>
    <t>WRKRtlShelfPrc6</t>
  </si>
  <si>
    <t>WRKLocalTax_SD</t>
  </si>
  <si>
    <t>Split case charge</t>
  </si>
  <si>
    <t>MNT_FET_CalcType</t>
  </si>
  <si>
    <t>PSActuals_flag_Summary</t>
  </si>
  <si>
    <t>WRKCostToRet</t>
  </si>
  <si>
    <t>FOB-Domestic-Override</t>
  </si>
  <si>
    <t>Local Tax Actuals</t>
  </si>
  <si>
    <t>Is_Excl_OnPremiseInShelf_Enabled</t>
  </si>
  <si>
    <t>MNT_Shelf_WtdAvgCalc</t>
  </si>
  <si>
    <t>MNT_Shelf2_WtdAvgCalc</t>
  </si>
  <si>
    <t>MNT_Shelf3_WtdAvgCalc</t>
  </si>
  <si>
    <t>MNT_Shelf4_WtdAvgCalc</t>
  </si>
  <si>
    <t>MNT_Shelf5_WtdAvgCalc</t>
  </si>
  <si>
    <t>MNT_Shelf6_WtdAvgCalc</t>
  </si>
  <si>
    <t>MNT_Shelf_Channel_Check</t>
  </si>
  <si>
    <t>MNT_Shelf2_Channel_Check</t>
  </si>
  <si>
    <t>MNT_Shelf3_Channel_Check</t>
  </si>
  <si>
    <t>MNT_Shelf4_Channel_Check</t>
  </si>
  <si>
    <t>MNT_Shelf5_Channel_Check</t>
  </si>
  <si>
    <t>MNT_Shelf6_Channel_Check</t>
  </si>
  <si>
    <t>Size Code</t>
  </si>
  <si>
    <t>QDS - Dist.</t>
  </si>
  <si>
    <t>QDS</t>
  </si>
  <si>
    <t>QDS - Supplier</t>
  </si>
  <si>
    <t>WRKSupplierQDSCntrbDlr_PC</t>
  </si>
  <si>
    <t>WRKDstQDSCntrbDlr_PC</t>
  </si>
  <si>
    <t>WRKQDSDlr_PC</t>
  </si>
  <si>
    <t>Size50</t>
  </si>
  <si>
    <t>Size49</t>
  </si>
  <si>
    <t>Size48</t>
  </si>
  <si>
    <t>Size47</t>
  </si>
  <si>
    <t>Size46</t>
  </si>
  <si>
    <t>Size45</t>
  </si>
  <si>
    <t>Size44</t>
  </si>
  <si>
    <t>Size43</t>
  </si>
  <si>
    <t>Size42</t>
  </si>
  <si>
    <t>Size41</t>
  </si>
  <si>
    <t>Size40</t>
  </si>
  <si>
    <t>Size39</t>
  </si>
  <si>
    <t>Size38</t>
  </si>
  <si>
    <t>Size37</t>
  </si>
  <si>
    <t>Size36</t>
  </si>
  <si>
    <t>Size35</t>
  </si>
  <si>
    <t>Size34</t>
  </si>
  <si>
    <t>Size33</t>
  </si>
  <si>
    <t>Size32</t>
  </si>
  <si>
    <t>Size31</t>
  </si>
  <si>
    <t>MNT_VASTATE_TAX_TYPE</t>
  </si>
  <si>
    <t>WRKDealChannel</t>
  </si>
  <si>
    <t>MNT_MinNBC_On</t>
  </si>
  <si>
    <t>MNT_MinNBC_Off</t>
  </si>
  <si>
    <t>MNT_MinNBC_All</t>
  </si>
  <si>
    <t>MNT_MinShelf_On</t>
  </si>
  <si>
    <t>MNT_MinShelf_Off</t>
  </si>
  <si>
    <t>MNT_MinShelf_All</t>
  </si>
  <si>
    <t>IS_MIN_NBC_SKU_GUIDELINE</t>
  </si>
  <si>
    <t>IS_MIN_SHELF_SKU_GUIDELINE</t>
  </si>
  <si>
    <t>Min. NBC</t>
  </si>
  <si>
    <t>Target Net List</t>
  </si>
  <si>
    <t>WRKStdMinNBC</t>
  </si>
  <si>
    <t>Current Fact</t>
  </si>
  <si>
    <t>Fact Value</t>
  </si>
  <si>
    <t>FOB_Current</t>
  </si>
  <si>
    <t>FOB_Proposed</t>
  </si>
  <si>
    <t>Tactical Spend_Current</t>
  </si>
  <si>
    <t>Tactical Spend_Proposed</t>
  </si>
  <si>
    <t>FOB Adjustment_Current</t>
  </si>
  <si>
    <t>Freight Adjustment_Current</t>
  </si>
  <si>
    <t>Other Costs - Distri_Current</t>
  </si>
  <si>
    <t>Other Costs - Distri_Proposed</t>
  </si>
  <si>
    <t>Non-Contract LMF_Current</t>
  </si>
  <si>
    <t>Non-Contract LMF_Proposed</t>
  </si>
  <si>
    <t>FOB Domestic_Current</t>
  </si>
  <si>
    <t>FOB Domestic_Proposed</t>
  </si>
  <si>
    <t>Broker Commission_Current</t>
  </si>
  <si>
    <t>Broker Commission_Proposed</t>
  </si>
  <si>
    <t>Freight Adjustment_Propsed</t>
  </si>
  <si>
    <t>FOB Adjustment_Proposed</t>
  </si>
  <si>
    <t>IsNetlistEditable</t>
  </si>
  <si>
    <t>IsNetlistWoTaxEditable</t>
  </si>
  <si>
    <t>Actual</t>
  </si>
  <si>
    <t>Unmatched Actuals</t>
  </si>
  <si>
    <t>SupplierFETDecimal</t>
  </si>
  <si>
    <t>NBC w/o Tax ($/unit)</t>
  </si>
  <si>
    <t>Misc. Cost to Retailer</t>
  </si>
  <si>
    <t>Misc. Cost to Retailer/unit</t>
  </si>
  <si>
    <t>Use_Gross_Sales_in_DM_DP_Perc</t>
  </si>
  <si>
    <t>ProductType_Based_Evaluation</t>
  </si>
  <si>
    <t>MNT_LT_LDHI</t>
  </si>
  <si>
    <t>LocalTax_Proof</t>
  </si>
  <si>
    <t>WRKMiscCostToRetailer</t>
  </si>
  <si>
    <t>WRKMiscCostToRetailer_Unit</t>
  </si>
  <si>
    <t>WRKBtlPrcToRetWOTax</t>
  </si>
  <si>
    <t>Dist. Net Sales with LT</t>
  </si>
  <si>
    <t>DM % with LT</t>
  </si>
  <si>
    <t>DM% with LMF/LT</t>
  </si>
  <si>
    <t>Dist. Net Profit % with LT</t>
  </si>
  <si>
    <t>WRKDistNetSalWithLT</t>
  </si>
  <si>
    <t>WRKDMPercWithLT</t>
  </si>
  <si>
    <t>WRKDMPercWithLMF_LT</t>
  </si>
  <si>
    <t>WRKDistNetProfPercWithLT</t>
  </si>
  <si>
    <t>WRKSurcharge</t>
  </si>
  <si>
    <t>Local Tax - Dist</t>
  </si>
  <si>
    <t>WholeSaleRate_Tax (Used in formulas)</t>
  </si>
  <si>
    <t>MNT_Logistic_Discount</t>
  </si>
  <si>
    <t>Logistic Discount</t>
  </si>
  <si>
    <t>On Premise Tax - WA</t>
  </si>
  <si>
    <t>WRKOnPremiseTaxWA</t>
  </si>
  <si>
    <t>FOB_DI_DOMESTIC_COMPUTE</t>
  </si>
  <si>
    <t>DP Supplier Spend</t>
  </si>
  <si>
    <t>DP LMF Spend</t>
  </si>
  <si>
    <t>DP iLMF Spend</t>
  </si>
  <si>
    <t>SDA Supplier Spend</t>
  </si>
  <si>
    <t>SDA LMF Spend</t>
  </si>
  <si>
    <t>SDA iLMF Spend</t>
  </si>
  <si>
    <t>Total Fund Withdrawal</t>
  </si>
  <si>
    <t>Total LMF Spend</t>
  </si>
  <si>
    <t>Total iLMF Spend</t>
  </si>
  <si>
    <t>EO Supplier Spend</t>
  </si>
  <si>
    <t>EO LMF Spend</t>
  </si>
  <si>
    <t>EO iLMF Spend</t>
  </si>
  <si>
    <t>FG Supplier Spend</t>
  </si>
  <si>
    <t>FG LMF Spend</t>
  </si>
  <si>
    <t>FG iLMF Spend</t>
  </si>
  <si>
    <t>QD Supplier Spend</t>
  </si>
  <si>
    <t>QDS Supplier Spend</t>
  </si>
  <si>
    <t>Scan Supplier Spend</t>
  </si>
  <si>
    <t>Scan LMF Spend</t>
  </si>
  <si>
    <t>Scan iLMF Spend</t>
  </si>
  <si>
    <t>RIP Supplier Spend</t>
  </si>
  <si>
    <t>RIP LMF Spend</t>
  </si>
  <si>
    <t>RIP iLMF Spend</t>
  </si>
  <si>
    <t>Coupon Supplier Spend</t>
  </si>
  <si>
    <t>Coupon LMF Spend</t>
  </si>
  <si>
    <t>Coupon iLMF Spend</t>
  </si>
  <si>
    <t>Other Supplier Spend</t>
  </si>
  <si>
    <t>Other LMF Spend</t>
  </si>
  <si>
    <t>Other iLMF Spend</t>
  </si>
  <si>
    <t>QD LMF Spend</t>
  </si>
  <si>
    <t>QD iLMF Spend</t>
  </si>
  <si>
    <t>QDS LMF Spend</t>
  </si>
  <si>
    <t>QDS iLMF Spend</t>
  </si>
  <si>
    <t>WRK_DP_SUPP_DIR_PAY</t>
  </si>
  <si>
    <t>WRK_DP_ILMF</t>
  </si>
  <si>
    <t>WRK_DP_LMF</t>
  </si>
  <si>
    <t>WRK_SDA_SUPP_DIR_PAY</t>
  </si>
  <si>
    <t>WRK_SDA_ILMF</t>
  </si>
  <si>
    <t>WRK_SDA_LMF</t>
  </si>
  <si>
    <t>WRK_TOTAL_LMF_ILMF</t>
  </si>
  <si>
    <t>WRK_TOTAL_LMF</t>
  </si>
  <si>
    <t>WRK_TOTAL_ILMF</t>
  </si>
  <si>
    <t>WRK_EO_SUPP_DIR_PAY</t>
  </si>
  <si>
    <t>WRK_EO_Supplier_LMF</t>
  </si>
  <si>
    <t>WRK_EO_Supplier_ILMF</t>
  </si>
  <si>
    <t>WRK_FG_SUPP_DIR_PAY</t>
  </si>
  <si>
    <t>WRK_FG_Supplier_LMF</t>
  </si>
  <si>
    <t>WRK_FG_Supplier_ILMF</t>
  </si>
  <si>
    <t>WRK_QD_SUPP_DIR_PAY</t>
  </si>
  <si>
    <t>WRK_QD_Supplier_LMF</t>
  </si>
  <si>
    <t>WRK_QD_Supplier_ILMF</t>
  </si>
  <si>
    <t>WRK_QDS_SUPP_DIR_PAY</t>
  </si>
  <si>
    <t>WRK_QDS_Supplier_LMF</t>
  </si>
  <si>
    <t>WRK_QDS_Supplier_ILMF</t>
  </si>
  <si>
    <t>WRK_RIP_SUPP_DIR_PAY</t>
  </si>
  <si>
    <t>WRK_RIP_Supplier_LMF</t>
  </si>
  <si>
    <t>WRK_RIP_Supplier_ILMF</t>
  </si>
  <si>
    <t>WRK_Scan_Supplier_SUPP_DIR_PAY</t>
  </si>
  <si>
    <t>WRK_Scan_Supplier_LMF</t>
  </si>
  <si>
    <t>WRK_Scan_Supplier_ILMF</t>
  </si>
  <si>
    <t>WRK_Coupan_Supplier_LMF</t>
  </si>
  <si>
    <t>WRK_Coupan_Supplier_ILMF</t>
  </si>
  <si>
    <t>WRK_Other_SUPP_DIR_PAY</t>
  </si>
  <si>
    <t>WRK_Other_Supplier_LMF</t>
  </si>
  <si>
    <t>WRK_Other_Supplier_ILMF</t>
  </si>
  <si>
    <t>WRK_Coupan_SUPP_DIR_PAY</t>
  </si>
  <si>
    <t>MNTLMF_PG</t>
  </si>
  <si>
    <t>LMF (Used in formula)</t>
  </si>
  <si>
    <t>LMF_Prod_Level</t>
  </si>
  <si>
    <t>Net FOB (NSV) /Physical Case</t>
  </si>
  <si>
    <t>Margin w/ BC /Physical Case</t>
  </si>
  <si>
    <t>Margin /Physical Case</t>
  </si>
  <si>
    <t>Dist. Net Profit /Physical Case</t>
  </si>
  <si>
    <t>DM /Physical Case</t>
  </si>
  <si>
    <t>Distributor Spend /Physical Case</t>
  </si>
  <si>
    <t>Promotional Fund /Physical Case</t>
  </si>
  <si>
    <t>Retailer Support - Supplier /Physical Case</t>
  </si>
  <si>
    <t>SDA /Physical Case</t>
  </si>
  <si>
    <t>Total Allowance /Physical Case</t>
  </si>
  <si>
    <t>Deal ID</t>
  </si>
  <si>
    <t>Deal ID - Deal ID by Version</t>
  </si>
  <si>
    <t>Deal_ID</t>
  </si>
  <si>
    <t>Deal_ID_by_Version</t>
  </si>
  <si>
    <t>IS_DISTRIBUTOR_FET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</si>
</sst>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 #,##0_ ;_ * \-#,##0_ ;_ * &quot;-&quot;_ ;_ @_ "/>
    <numFmt numFmtId="43" formatCode="_ * #,##0.00_ ;_ * \-#,##0.00_ ;_ * &quot;-&quot;??_ ;_ @_ "/>
    <numFmt numFmtId="164" formatCode="&quot;$&quot;#,##0.00_);[Red]\(&quot;$&quot;#,##0.00\)"/>
    <numFmt numFmtId="165" formatCode="_(* #,##0_);_(* \(#,##0\);_(* &quot;-&quot;_);_(@_)"/>
    <numFmt numFmtId="166" formatCode="_(&quot;$&quot;* #,##0.00_);_(&quot;$&quot;* \(#,##0.00\);_(&quot;$&quot;* &quot;-&quot;??_);_(@_)"/>
    <numFmt numFmtId="167" formatCode="_(* #,##0.00_);_(* \(#,##0.00\);_(* &quot;-&quot;??_);_(@_)"/>
    <numFmt numFmtId="168" formatCode="_(* #,##0.00_);_(* \(#,##0.00\);_(* &quot;-&quot;_);_(@_)"/>
    <numFmt numFmtId="169" formatCode="0.00%;\(0.00%\);&quot;-&quot;"/>
    <numFmt numFmtId="170" formatCode="[$-409]mmm\ yy;@"/>
    <numFmt numFmtId="171" formatCode="&quot;-&quot;"/>
    <numFmt numFmtId="172" formatCode="_(* #,##0_);_(* \(#,##0\);_(* &quot;-&quot;??_);_(@_)"/>
    <numFmt numFmtId="173" formatCode="_(%* #,##0.00_);_(%* \(#,##0.00\);_(%* &quot;-&quot;??_);_(@_)"/>
    <numFmt numFmtId="174" formatCode="0.0"/>
    <numFmt numFmtId="175" formatCode="_(\$\ * #,##0.00_);_(* \(#,##0.00\);_(@_)"/>
  </numFmts>
  <fonts count="115" x14ac:knownFonts="1">
    <font>
      <sz val="11.25"/>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9"/>
      <name val="Calibri"/>
      <family val="2"/>
    </font>
    <font>
      <sz val="11.25"/>
      <color theme="1"/>
      <name val="Calibri"/>
      <family val="2"/>
      <scheme val="minor"/>
    </font>
    <font>
      <sz val="8"/>
      <color theme="1"/>
      <name val="Segoe UI"/>
      <family val="2"/>
    </font>
    <font>
      <b/>
      <sz val="11"/>
      <color theme="1"/>
      <name val="Segoe UI"/>
      <family val="2"/>
    </font>
    <font>
      <sz val="11"/>
      <color indexed="0"/>
      <name val="Calibri"/>
      <family val="2"/>
    </font>
    <font>
      <sz val="11"/>
      <color rgb="FF000000"/>
      <name val="Calibri"/>
      <family val="2"/>
    </font>
    <font>
      <b/>
      <sz val="11.25"/>
      <color rgb="FF4E4E4F"/>
      <name val="Calibri"/>
      <family val="2"/>
    </font>
    <font>
      <b/>
      <sz val="9.75"/>
      <color rgb="FF4E4E4F"/>
      <name val="Arial"/>
      <family val="2"/>
    </font>
    <font>
      <sz val="11.25"/>
      <color rgb="FF4E4E4F"/>
      <name val="Calibri"/>
      <family val="2"/>
    </font>
    <font>
      <sz val="10"/>
      <name val="Arial"/>
      <family val="2"/>
    </font>
    <font>
      <sz val="10"/>
      <color theme="1"/>
      <name val="Segoe UI"/>
      <family val="2"/>
    </font>
    <font>
      <sz val="11"/>
      <color theme="1"/>
      <name val="Calibri"/>
      <family val="2"/>
    </font>
    <font>
      <b/>
      <sz val="14"/>
      <color theme="1"/>
      <name val="Segoe UI"/>
      <family val="2"/>
    </font>
    <font>
      <b/>
      <sz val="11.25"/>
      <color theme="1"/>
      <name val="Calibri"/>
      <family val="2"/>
    </font>
    <font>
      <sz val="8"/>
      <color theme="1"/>
      <name val="Calibri"/>
      <family val="2"/>
      <scheme val="minor"/>
    </font>
    <font>
      <sz val="8"/>
      <color rgb="FF000000"/>
      <name val="Calibri"/>
      <family val="2"/>
      <scheme val="minor"/>
    </font>
    <font>
      <sz val="8"/>
      <name val="Calibri"/>
      <family val="2"/>
    </font>
    <font>
      <sz val="11.25"/>
      <color rgb="FF000000"/>
      <name val="Calibri"/>
      <family val="2"/>
      <scheme val="minor"/>
    </font>
    <font>
      <sz val="11"/>
      <name val="Calibri"/>
      <family val="2"/>
    </font>
    <font>
      <b/>
      <sz val="11.5"/>
      <color rgb="FF4E4E4F"/>
      <name val="Calibri"/>
      <family val="2"/>
    </font>
    <font>
      <b/>
      <sz val="11.5"/>
      <color rgb="FF4E4E4F"/>
      <name val="Calibri"/>
      <family val="2"/>
      <scheme val="minor"/>
    </font>
    <font>
      <sz val="11.5"/>
      <color theme="1"/>
      <name val="Calibri"/>
      <family val="2"/>
      <scheme val="minor"/>
    </font>
    <font>
      <sz val="11.5"/>
      <color rgb="FF4E4E4F"/>
      <name val="Calibri"/>
      <family val="2"/>
      <scheme val="minor"/>
    </font>
    <font>
      <sz val="11.5"/>
      <color rgb="FF4E4E4F"/>
      <name val="Calibri"/>
      <family val="2"/>
    </font>
    <font>
      <sz val="11.5"/>
      <color rgb="FFD9D9D9"/>
      <name val="Calibri"/>
      <family val="2"/>
    </font>
    <font>
      <sz val="11.5"/>
      <color rgb="FF000000"/>
      <name val="Calibri"/>
      <family val="2"/>
    </font>
    <font>
      <sz val="11.5"/>
      <color rgb="FF4E4E4F"/>
      <name val="Arial"/>
      <family val="2"/>
    </font>
    <font>
      <sz val="11.5"/>
      <color rgb="FF00B050"/>
      <name val="Calibri"/>
      <family val="2"/>
    </font>
    <font>
      <sz val="11"/>
      <color rgb="FF00B050"/>
      <name val="Calibri"/>
      <family val="2"/>
    </font>
    <font>
      <sz val="11.5"/>
      <color rgb="FF4D4D4E"/>
      <name val="Calibri"/>
      <family val="2"/>
    </font>
    <font>
      <sz val="11.25"/>
      <name val="Arial"/>
      <family val="2"/>
    </font>
    <font>
      <b/>
      <sz val="9.75"/>
      <name val="Arial"/>
      <family val="2"/>
    </font>
    <font>
      <b/>
      <sz val="9.75"/>
      <color theme="1"/>
      <name val="Calibri"/>
      <family val="2"/>
      <scheme val="minor"/>
    </font>
    <font>
      <sz val="11.25"/>
      <color theme="0" tint="-0.499984740745262"/>
      <name val="Calibri"/>
      <family val="2"/>
    </font>
    <font>
      <sz val="11.25"/>
      <color rgb="FF000000"/>
      <name val="Calibri"/>
      <family val="2"/>
    </font>
    <font>
      <sz val="11.25"/>
      <color theme="0" tint="-0.499984740745262"/>
      <name val="Calibri"/>
      <family val="2"/>
      <scheme val="minor"/>
    </font>
    <font>
      <sz val="8"/>
      <color rgb="FF000000"/>
      <name val="Calibri"/>
      <family val="2"/>
    </font>
    <font>
      <sz val="8"/>
      <name val="Arial"/>
      <family val="2"/>
    </font>
    <font>
      <sz val="8"/>
      <color indexed="0"/>
      <name val="Calibri"/>
      <family val="2"/>
    </font>
    <font>
      <sz val="15.75"/>
      <name val="Arial"/>
      <family val="2"/>
    </font>
    <font>
      <b/>
      <sz val="11.25"/>
      <name val="Arial"/>
      <family val="2"/>
    </font>
    <font>
      <sz val="11.25"/>
      <color rgb="FF00B050"/>
      <name val="Calibri"/>
      <family val="2"/>
    </font>
    <font>
      <b/>
      <sz val="11.25"/>
      <color rgb="FF4E4E4F"/>
      <name val="Calibri"/>
      <family val="2"/>
      <scheme val="minor"/>
    </font>
    <font>
      <sz val="9.75"/>
      <name val="Arial"/>
      <family val="2"/>
    </font>
    <font>
      <sz val="11.25"/>
      <color rgb="FF4E4E4F"/>
      <name val="Calibri"/>
      <family val="2"/>
      <scheme val="minor"/>
    </font>
    <font>
      <sz val="11.25"/>
      <color rgb="FF4B462A"/>
      <name val="Calibri"/>
      <family val="2"/>
      <scheme val="minor"/>
    </font>
    <font>
      <sz val="11.25"/>
      <color rgb="FF00B050"/>
      <name val="Calibri"/>
      <family val="2"/>
      <scheme val="minor"/>
    </font>
    <font>
      <sz val="11.25"/>
      <color rgb="FF565656"/>
      <name val="Calibri"/>
      <family val="2"/>
      <scheme val="minor"/>
    </font>
    <font>
      <sz val="11.25"/>
      <color rgb="FFA5B3AA"/>
      <name val="Calibri"/>
      <family val="2"/>
      <scheme val="minor"/>
    </font>
    <font>
      <sz val="11.25"/>
      <color rgb="FF00B056"/>
      <name val="Calibri"/>
      <family val="2"/>
    </font>
    <font>
      <sz val="11.25"/>
      <color rgb="FF00B056"/>
      <name val="Calibri"/>
      <family val="2"/>
      <scheme val="minor"/>
    </font>
    <font>
      <sz val="11.25"/>
      <color theme="2" tint="-0.749992370372631"/>
      <name val="Calibri"/>
      <family val="2"/>
      <scheme val="minor"/>
    </font>
    <font>
      <sz val="11.25"/>
      <color theme="0" tint="-0.34998626667073579"/>
      <name val="Calibri"/>
      <family val="2"/>
      <scheme val="minor"/>
    </font>
    <font>
      <sz val="11.25"/>
      <color theme="1" tint="0.34998626667073579"/>
      <name val="Calibri"/>
      <family val="2"/>
      <scheme val="minor"/>
    </font>
    <font>
      <sz val="11.25"/>
      <color theme="2" tint="-0.749992370372631"/>
      <name val="Calibri"/>
      <family val="2"/>
    </font>
    <font>
      <sz val="11.25"/>
      <color theme="0" tint="-0.34998626667073579"/>
      <name val="Calibri"/>
      <family val="2"/>
    </font>
    <font>
      <sz val="11.25"/>
      <color rgb="FF565656"/>
      <name val="Calibri"/>
      <family val="2"/>
    </font>
    <font>
      <sz val="9.75"/>
      <color theme="0" tint="-0.34998626667073579"/>
      <name val="Calibri"/>
      <family val="2"/>
      <scheme val="minor"/>
    </font>
    <font>
      <sz val="11.25"/>
      <color theme="1" tint="0.33997619556260872"/>
      <name val="Calibri"/>
      <family val="2"/>
      <scheme val="minor"/>
    </font>
    <font>
      <sz val="12"/>
      <name val="Arial"/>
      <family val="2"/>
    </font>
    <font>
      <sz val="11.25"/>
      <color theme="1" tint="0.33997619556260872"/>
      <name val="Calibri"/>
      <family val="2"/>
    </font>
    <font>
      <sz val="9.75"/>
      <color theme="1"/>
      <name val="Calibri"/>
      <family val="2"/>
      <scheme val="minor"/>
    </font>
    <font>
      <sz val="9.75"/>
      <color theme="0" tint="-0.499984740745262"/>
      <name val="Calibri"/>
      <family val="2"/>
      <scheme val="minor"/>
    </font>
    <font>
      <sz val="9.75"/>
      <color rgb="FF000000"/>
      <name val="Calibri"/>
      <family val="2"/>
      <scheme val="minor"/>
    </font>
    <font>
      <sz val="9.75"/>
      <color rgb="FFA5B3AA"/>
      <name val="Calibri"/>
      <family val="2"/>
      <scheme val="minor"/>
    </font>
    <font>
      <b/>
      <sz val="11.25"/>
      <color rgb="FFA5B3AA"/>
      <name val="Calibri"/>
      <family val="2"/>
      <scheme val="minor"/>
    </font>
    <font>
      <sz val="11.5"/>
      <color rgb="FF00B050"/>
      <name val="Calibri"/>
      <family val="2"/>
      <scheme val="minor"/>
    </font>
    <font>
      <b/>
      <sz val="9.9499999999999993"/>
      <color rgb="FF00B050"/>
      <name val="Segoe UI"/>
      <family val="2"/>
    </font>
    <font>
      <sz val="11.25"/>
      <color rgb="FF484A4C"/>
      <name val="Calibri"/>
      <family val="2"/>
    </font>
    <font>
      <b/>
      <sz val="12"/>
      <color rgb="FF4E4E4F"/>
      <name val="Calibri"/>
      <family val="2"/>
      <scheme val="minor"/>
    </font>
    <font>
      <b/>
      <sz val="12"/>
      <color rgb="FF565656"/>
      <name val="Calibri"/>
      <family val="2"/>
      <scheme val="minor"/>
    </font>
    <font>
      <b/>
      <sz val="12"/>
      <color theme="0" tint="-0.34998626667073579"/>
      <name val="Calibri"/>
      <family val="2"/>
      <scheme val="minor"/>
    </font>
    <font>
      <b/>
      <sz val="12"/>
      <color theme="1" tint="0.33997619556260872"/>
      <name val="Calibri"/>
      <family val="2"/>
      <scheme val="minor"/>
    </font>
    <font>
      <b/>
      <sz val="12"/>
      <name val="Arial"/>
      <family val="2"/>
    </font>
    <font>
      <b/>
      <sz val="12"/>
      <color rgb="FFA5B3AA"/>
      <name val="Calibri"/>
      <family val="2"/>
      <scheme val="minor"/>
    </font>
    <font>
      <b/>
      <sz val="12"/>
      <color theme="1"/>
      <name val="Calibri"/>
      <family val="2"/>
      <scheme val="minor"/>
    </font>
    <font>
      <b/>
      <sz val="12"/>
      <color theme="2" tint="-0.749992370372631"/>
      <name val="Calibri"/>
      <family val="2"/>
      <scheme val="minor"/>
    </font>
    <font>
      <sz val="12"/>
      <color theme="1"/>
      <name val="Calibri"/>
      <family val="2"/>
      <scheme val="minor"/>
    </font>
    <font>
      <sz val="12"/>
      <color rgb="FF000000"/>
      <name val="Calibri"/>
      <family val="2"/>
      <scheme val="minor"/>
    </font>
    <font>
      <sz val="9.9499999999999993"/>
      <color rgb="FF00B050"/>
      <name val="Segoe UI"/>
      <family val="2"/>
    </font>
    <font>
      <b/>
      <sz val="12"/>
      <color rgb="FF00B050"/>
      <name val="Calibri"/>
      <family val="2"/>
      <scheme val="minor"/>
    </font>
    <font>
      <b/>
      <sz val="12"/>
      <color theme="0" tint="-0.499984740745262"/>
      <name val="Calibri"/>
      <family val="2"/>
      <scheme val="minor"/>
    </font>
    <font>
      <b/>
      <sz val="11.5"/>
      <color rgb="FF00B050"/>
      <name val="Calibri"/>
      <family val="2"/>
      <scheme val="minor"/>
    </font>
    <font>
      <sz val="9.9499999999999993"/>
      <color theme="1" tint="0.33997619556260872"/>
      <name val="Segoe UI"/>
      <family val="2"/>
    </font>
    <font>
      <sz val="9.75"/>
      <color theme="1"/>
      <name val="Segoe UI"/>
      <family val="2"/>
    </font>
    <font>
      <sz val="9.75"/>
      <name val="Calibri"/>
      <family val="2"/>
      <scheme val="minor"/>
    </font>
    <font>
      <sz val="9.75"/>
      <name val="Segoe UI"/>
      <family val="2"/>
    </font>
    <font>
      <b/>
      <sz val="11.25"/>
      <color rgb="FF00B050"/>
      <name val="Calibri"/>
      <family val="2"/>
      <scheme val="minor"/>
    </font>
    <font>
      <sz val="11.5"/>
      <color rgb="FF575757"/>
      <name val="Calibri"/>
      <family val="2"/>
      <scheme val="minor"/>
    </font>
    <font>
      <sz val="10"/>
      <color rgb="FF000000"/>
      <name val="Segoe UI"/>
      <family val="2"/>
    </font>
    <font>
      <sz val="11.5"/>
      <color theme="1" tint="0.33997619556260872"/>
      <name val="Calibri"/>
      <family val="2"/>
      <scheme val="minor"/>
    </font>
    <font>
      <sz val="11.5"/>
      <color theme="0" tint="-0.499984740745262"/>
      <name val="Calibri"/>
      <family val="2"/>
      <scheme val="minor"/>
    </font>
    <font>
      <sz val="11.5"/>
      <color rgb="FF000000"/>
      <name val="Calibri"/>
      <family val="2"/>
      <scheme val="minor"/>
    </font>
    <font>
      <sz val="11.25"/>
      <color theme="1"/>
      <name val="Calibri"/>
      <family val="2"/>
    </font>
    <font>
      <sz val="11.25"/>
      <color rgb="FF3A3838"/>
      <name val="Calibri"/>
      <family val="2"/>
      <scheme val="minor"/>
    </font>
    <font>
      <sz val="11.25"/>
      <color rgb="FF4B462A"/>
      <name val="Calibri"/>
      <family val="2"/>
    </font>
    <font>
      <sz val="12"/>
      <color theme="0" tint="-0.499984740745262"/>
      <name val="Arial"/>
      <family val="2"/>
    </font>
    <font>
      <sz val="12"/>
      <color rgb="FFA5B3AA"/>
      <name val="Calibri"/>
      <family val="2"/>
      <scheme val="minor"/>
    </font>
    <font>
      <sz val="11.25"/>
      <color rgb="FF000000"/>
      <name val="Arial"/>
      <family val="2"/>
    </font>
    <font>
      <sz val="12"/>
      <color theme="1" tint="0.33997619556260872"/>
      <name val="Calibri"/>
      <family val="2"/>
      <scheme val="minor"/>
    </font>
    <font>
      <b/>
      <sz val="11.25"/>
      <color theme="1"/>
      <name val="Calibri"/>
      <family val="2"/>
      <scheme val="minor"/>
    </font>
    <font>
      <sz val="11.25"/>
      <color theme="1"/>
      <name val="Arial"/>
      <family val="2"/>
    </font>
    <font>
      <sz val="11.5"/>
      <color rgb="FF000000"/>
      <name val="Arial"/>
      <family val="2"/>
    </font>
    <font>
      <sz val="11.5"/>
      <color rgb="FF565656"/>
      <name val="Calibri"/>
      <family val="2"/>
      <scheme val="minor"/>
    </font>
    <font>
      <b/>
      <sz val="9.9499999999999993"/>
      <color rgb="FF4E4E4F"/>
      <name val="Segoe UI"/>
      <family val="2"/>
    </font>
    <font>
      <sz val="11.25"/>
      <color rgb="FF3A3838"/>
      <name val="Calibri"/>
      <family val="2"/>
    </font>
  </fonts>
  <fills count="9">
    <fill>
      <patternFill patternType="none"/>
    </fill>
    <fill>
      <patternFill patternType="gray125"/>
    </fill>
    <fill>
      <patternFill patternType="solid">
        <fgColor rgb="FFF2F2F2"/>
      </patternFill>
    </fill>
    <fill>
      <patternFill patternType="solid">
        <fgColor rgb="FFECEDF2"/>
      </patternFill>
    </fill>
    <fill>
      <patternFill patternType="solid">
        <fgColor rgb="FFFFFFFF"/>
      </patternFill>
    </fill>
    <fill>
      <patternFill patternType="solid">
        <fgColor rgb="FFECEDF2"/>
        <bgColor indexed="64"/>
      </patternFill>
    </fill>
    <fill>
      <patternFill patternType="solid">
        <fgColor theme="0"/>
        <bgColor indexed="64"/>
      </patternFill>
    </fill>
    <fill>
      <patternFill patternType="solid">
        <fgColor rgb="FFFBF8FB"/>
      </patternFill>
    </fill>
    <fill>
      <patternFill patternType="solid">
        <fgColor rgb="FFF2F2F2"/>
        <bgColor indexed="64"/>
      </patternFill>
    </fill>
  </fills>
  <borders count="64">
    <border>
      <left/>
      <right/>
      <top/>
      <bottom/>
      <diagonal/>
    </border>
    <border>
      <left/>
      <right/>
      <top style="thin">
        <color rgb="FFB5B5BA"/>
      </top>
      <bottom style="medium">
        <color rgb="FF8A929D"/>
      </bottom>
      <diagonal/>
    </border>
    <border>
      <left style="thin">
        <color rgb="FFAEB0B2"/>
      </left>
      <right style="thin">
        <color rgb="FFAEB0B2"/>
      </right>
      <top style="thin">
        <color rgb="FFB5B5BA"/>
      </top>
      <bottom style="medium">
        <color rgb="FF8A929D"/>
      </bottom>
      <diagonal/>
    </border>
    <border>
      <left style="thin">
        <color rgb="FFAEB0B2"/>
      </left>
      <right/>
      <top style="medium">
        <color rgb="FF8A929D"/>
      </top>
      <bottom style="thin">
        <color rgb="FFAEB0B2"/>
      </bottom>
      <diagonal/>
    </border>
    <border>
      <left/>
      <right style="thin">
        <color rgb="FFAEB0B2"/>
      </right>
      <top style="medium">
        <color rgb="FF8A929D"/>
      </top>
      <bottom style="thin">
        <color rgb="FFAEB0B2"/>
      </bottom>
      <diagonal/>
    </border>
    <border>
      <left style="thin">
        <color rgb="FFAEB0B2"/>
      </left>
      <right style="thin">
        <color rgb="FFAEB0B2"/>
      </right>
      <top style="medium">
        <color rgb="FF8A929D"/>
      </top>
      <bottom/>
      <diagonal/>
    </border>
    <border>
      <left style="thin">
        <color rgb="FFAEB0B2"/>
      </left>
      <right style="thin">
        <color rgb="FFAEB0B2"/>
      </right>
      <top style="thin">
        <color rgb="FFAEB0B2"/>
      </top>
      <bottom style="thin">
        <color rgb="FFAEB0B2"/>
      </bottom>
      <diagonal/>
    </border>
    <border>
      <left style="thin">
        <color rgb="FFAEB0B2"/>
      </left>
      <right style="thin">
        <color rgb="FFAEB0B2"/>
      </right>
      <top/>
      <bottom style="thin">
        <color rgb="FFAEB0B2"/>
      </bottom>
      <diagonal/>
    </border>
    <border>
      <left style="thin">
        <color rgb="FFAEB0B2"/>
      </left>
      <right/>
      <top style="thin">
        <color rgb="FFAEB0B2"/>
      </top>
      <bottom style="thin">
        <color rgb="FFAEB0B2"/>
      </bottom>
      <diagonal/>
    </border>
    <border>
      <left/>
      <right style="thin">
        <color rgb="FFAEB0B2"/>
      </right>
      <top style="thin">
        <color rgb="FFAEB0B2"/>
      </top>
      <bottom style="thin">
        <color rgb="FFAEB0B2"/>
      </bottom>
      <diagonal/>
    </border>
    <border>
      <left style="thin">
        <color rgb="FFAEB0B2"/>
      </left>
      <right/>
      <top style="thin">
        <color rgb="FFB5B5BA"/>
      </top>
      <bottom style="thin">
        <color rgb="FFAEB0B2"/>
      </bottom>
      <diagonal/>
    </border>
    <border>
      <left/>
      <right style="thin">
        <color rgb="FFAEB0B2"/>
      </right>
      <top style="thin">
        <color rgb="FFB5B5BA"/>
      </top>
      <bottom style="thin">
        <color rgb="FFAEB0B2"/>
      </bottom>
      <diagonal/>
    </border>
    <border>
      <left style="thin">
        <color rgb="FFAEB0B2"/>
      </left>
      <right/>
      <top style="thin">
        <color rgb="FFAEB0B2"/>
      </top>
      <bottom style="medium">
        <color rgb="FF8A929D"/>
      </bottom>
      <diagonal/>
    </border>
    <border>
      <left/>
      <right style="thin">
        <color rgb="FFAEB0B2"/>
      </right>
      <top style="thin">
        <color rgb="FFAEB0B2"/>
      </top>
      <bottom style="medium">
        <color rgb="FF8A929D"/>
      </bottom>
      <diagonal/>
    </border>
    <border>
      <left style="thin">
        <color rgb="FFAEB0B2"/>
      </left>
      <right/>
      <top/>
      <bottom style="medium">
        <color rgb="FF8A929D"/>
      </bottom>
      <diagonal/>
    </border>
    <border>
      <left/>
      <right style="thin">
        <color rgb="FFB5B5B6"/>
      </right>
      <top/>
      <bottom style="medium">
        <color rgb="FF8A929D"/>
      </bottom>
      <diagonal/>
    </border>
    <border>
      <left style="thin">
        <color rgb="FFAEB0B2"/>
      </left>
      <right style="thin">
        <color rgb="FFAEB0B2"/>
      </right>
      <top style="thin">
        <color rgb="FFAEB0B2"/>
      </top>
      <bottom/>
      <diagonal/>
    </border>
    <border>
      <left style="thin">
        <color rgb="FFAEB0B2"/>
      </left>
      <right/>
      <top style="medium">
        <color rgb="FF8A929D"/>
      </top>
      <bottom/>
      <diagonal/>
    </border>
    <border>
      <left style="thin">
        <color rgb="FFAEB0B2"/>
      </left>
      <right style="thin">
        <color rgb="FFB5B5B6"/>
      </right>
      <top style="thin">
        <color rgb="FFAEB0B2"/>
      </top>
      <bottom style="thin">
        <color rgb="FFAEB0B2"/>
      </bottom>
      <diagonal/>
    </border>
    <border>
      <left style="thin">
        <color rgb="FFAEB0B2"/>
      </left>
      <right/>
      <top/>
      <bottom/>
      <diagonal/>
    </border>
    <border>
      <left style="thin">
        <color rgb="FFAEB0B2"/>
      </left>
      <right style="thin">
        <color rgb="FFAEB0B2"/>
      </right>
      <top style="medium">
        <color rgb="FF8A929D"/>
      </top>
      <bottom style="thin">
        <color rgb="FFAEB0B2"/>
      </bottom>
      <diagonal/>
    </border>
    <border>
      <left style="thin">
        <color rgb="FFAEB0B2"/>
      </left>
      <right style="thin">
        <color rgb="FFAEB0B2"/>
      </right>
      <top style="thin">
        <color rgb="FFAEB0B2"/>
      </top>
      <bottom style="medium">
        <color rgb="FF8A929D"/>
      </bottom>
      <diagonal/>
    </border>
    <border>
      <left/>
      <right/>
      <top style="thin">
        <color rgb="FFB5B5BA"/>
      </top>
      <bottom/>
      <diagonal/>
    </border>
    <border>
      <left/>
      <right style="thin">
        <color rgb="FFAEB0B2"/>
      </right>
      <top style="thin">
        <color rgb="FFB5B5BA"/>
      </top>
      <bottom/>
      <diagonal/>
    </border>
    <border>
      <left style="thin">
        <color rgb="FFAEB0B2"/>
      </left>
      <right/>
      <top style="thin">
        <color rgb="FFB5B5BA"/>
      </top>
      <bottom style="medium">
        <color rgb="FF8A929D"/>
      </bottom>
      <diagonal/>
    </border>
    <border>
      <left/>
      <right style="thin">
        <color rgb="FFAEB0B2"/>
      </right>
      <top style="thin">
        <color rgb="FFB5B5BA"/>
      </top>
      <bottom style="medium">
        <color rgb="FF8A929D"/>
      </bottom>
      <diagonal/>
    </border>
    <border>
      <left style="thin">
        <color rgb="FFAEB0B2"/>
      </left>
      <right style="thin">
        <color rgb="FFB5B5BA"/>
      </right>
      <top style="thin">
        <color rgb="FFB5B5BA"/>
      </top>
      <bottom style="medium">
        <color rgb="FF8A929D"/>
      </bottom>
      <diagonal/>
    </border>
    <border>
      <left/>
      <right/>
      <top/>
      <bottom style="medium">
        <color rgb="FF828282"/>
      </bottom>
      <diagonal/>
    </border>
    <border>
      <left/>
      <right style="thin">
        <color rgb="FFAEB0B2"/>
      </right>
      <top/>
      <bottom style="medium">
        <color rgb="FF828282"/>
      </bottom>
      <diagonal/>
    </border>
    <border>
      <left style="thin">
        <color rgb="FFAEB0B2"/>
      </left>
      <right style="thin">
        <color rgb="FFAEB0B2"/>
      </right>
      <top style="medium">
        <color rgb="FF8A929D"/>
      </top>
      <bottom style="medium">
        <color rgb="FF828282"/>
      </bottom>
      <diagonal/>
    </border>
    <border>
      <left style="thin">
        <color rgb="FFAEB0B2"/>
      </left>
      <right style="thin">
        <color rgb="FFAEB0B2"/>
      </right>
      <top style="medium">
        <color rgb="FF8A929D"/>
      </top>
      <bottom style="medium">
        <color rgb="FF8A929D"/>
      </bottom>
      <diagonal/>
    </border>
    <border>
      <left style="thin">
        <color rgb="FFAEB0B2"/>
      </left>
      <right/>
      <top style="medium">
        <color rgb="FF828282"/>
      </top>
      <bottom style="thin">
        <color rgb="FFAEB0B2"/>
      </bottom>
      <diagonal/>
    </border>
    <border>
      <left/>
      <right style="thin">
        <color rgb="FFAEB0B2"/>
      </right>
      <top style="medium">
        <color rgb="FF828282"/>
      </top>
      <bottom style="thin">
        <color rgb="FFAEB0B2"/>
      </bottom>
      <diagonal/>
    </border>
    <border>
      <left style="thin">
        <color rgb="FFAEB0B2"/>
      </left>
      <right style="thin">
        <color rgb="FFAEB0B2"/>
      </right>
      <top style="thin">
        <color rgb="FFAEB0B2"/>
      </top>
      <bottom style="thin">
        <color rgb="FFB5B5BA"/>
      </bottom>
      <diagonal/>
    </border>
    <border>
      <left style="thin">
        <color rgb="FFAEB0B2"/>
      </left>
      <right style="thin">
        <color rgb="FFAEB0B2"/>
      </right>
      <top/>
      <bottom style="thin">
        <color rgb="FFB5B5BA"/>
      </bottom>
      <diagonal/>
    </border>
    <border>
      <left style="thin">
        <color rgb="FFAEB0B2"/>
      </left>
      <right style="thin">
        <color rgb="FFAEB0B2"/>
      </right>
      <top style="thin">
        <color rgb="FFB5B5BA"/>
      </top>
      <bottom style="thin">
        <color rgb="FFB5B5BA"/>
      </bottom>
      <diagonal/>
    </border>
    <border>
      <left/>
      <right/>
      <top style="thin">
        <color rgb="FFAEB0B2"/>
      </top>
      <bottom/>
      <diagonal/>
    </border>
    <border>
      <left/>
      <right/>
      <top style="thin">
        <color rgb="FFAEB0B2"/>
      </top>
      <bottom style="thin">
        <color rgb="FFAEB0B2"/>
      </bottom>
      <diagonal/>
    </border>
    <border>
      <left style="thin">
        <color theme="0" tint="-0.23999755851924193"/>
      </left>
      <right style="thin">
        <color theme="0" tint="-0.48997466963713493"/>
      </right>
      <top/>
      <bottom style="thin">
        <color theme="0" tint="-0.23999755851924193"/>
      </bottom>
      <diagonal/>
    </border>
    <border>
      <left style="thin">
        <color theme="0" tint="-0.23999755851924193"/>
      </left>
      <right style="thin">
        <color theme="0" tint="-0.48997466963713493"/>
      </right>
      <top style="thin">
        <color theme="0" tint="-0.23999755851924193"/>
      </top>
      <bottom style="thin">
        <color theme="0" tint="-0.23999755851924193"/>
      </bottom>
      <diagonal/>
    </border>
    <border>
      <left style="thin">
        <color rgb="FFAEB0B2"/>
      </left>
      <right style="thin">
        <color rgb="FFAEB0B2"/>
      </right>
      <top/>
      <bottom/>
      <diagonal/>
    </border>
    <border>
      <left style="thin">
        <color rgb="FFAEB0B2"/>
      </left>
      <right style="thin">
        <color rgb="FFAEB0B2"/>
      </right>
      <top style="thin">
        <color rgb="FFD9D9D9"/>
      </top>
      <bottom style="thin">
        <color rgb="FFD9D9D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theme="0" tint="-0.249977111117893"/>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AEB0B2"/>
      </left>
      <right/>
      <top style="thin">
        <color rgb="FFB5B5BA"/>
      </top>
      <bottom style="thin">
        <color rgb="FFB5B5BA"/>
      </bottom>
      <diagonal/>
    </border>
    <border>
      <left/>
      <right style="thin">
        <color rgb="FFAEB0B2"/>
      </right>
      <top style="thin">
        <color rgb="FFB5B5BA"/>
      </top>
      <bottom style="thin">
        <color rgb="FFB5B5BA"/>
      </bottom>
      <diagonal/>
    </border>
    <border>
      <left/>
      <right style="thin">
        <color rgb="FFB5B5BA"/>
      </right>
      <top style="thin">
        <color rgb="FFB5B5BA"/>
      </top>
      <bottom style="thin">
        <color rgb="FFB5B5BA"/>
      </bottom>
      <diagonal/>
    </border>
    <border>
      <left style="thin">
        <color rgb="FFB5B5BA"/>
      </left>
      <right style="thin">
        <color rgb="FFB5B5BA"/>
      </right>
      <top style="thin">
        <color rgb="FFB5B5BA"/>
      </top>
      <bottom style="thin">
        <color rgb="FFB5B5BA"/>
      </bottom>
      <diagonal/>
    </border>
    <border>
      <left style="thin">
        <color rgb="FFAEB0B2"/>
      </left>
      <right style="thin">
        <color rgb="FFAEB0B2"/>
      </right>
      <top style="thin">
        <color rgb="FFAEB0B2"/>
      </top>
      <bottom style="thin">
        <color theme="0" tint="-0.23999755851924193"/>
      </bottom>
      <diagonal/>
    </border>
    <border>
      <left/>
      <right/>
      <top style="thin">
        <color rgb="FFB5B5BA"/>
      </top>
      <bottom style="thin">
        <color rgb="FFB5B5BA"/>
      </bottom>
      <diagonal/>
    </border>
    <border>
      <left style="thin">
        <color rgb="FFAEB0B2"/>
      </left>
      <right style="thin">
        <color rgb="FFAEB0B2"/>
      </right>
      <top style="thin">
        <color rgb="FFB5B5BA"/>
      </top>
      <bottom style="thin">
        <color rgb="FFAEB0B2"/>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AEB0B2"/>
      </top>
      <bottom style="thin">
        <color rgb="FF000000"/>
      </bottom>
      <diagonal/>
    </border>
    <border>
      <left/>
      <right style="thin">
        <color rgb="FF000000"/>
      </right>
      <top style="thin">
        <color rgb="FFAEB0B2"/>
      </top>
      <bottom style="thin">
        <color rgb="FF000000"/>
      </bottom>
      <diagonal/>
    </border>
  </borders>
  <cellStyleXfs count="13">
    <xf numFmtId="0" fontId="0" fillId="0" borderId="0"/>
    <xf numFmtId="0" fontId="8" fillId="0" borderId="0">
      <alignment vertical="top"/>
    </xf>
    <xf numFmtId="0" fontId="10" fillId="0" borderId="0"/>
    <xf numFmtId="0" fontId="18" fillId="0" borderId="0"/>
    <xf numFmtId="0" fontId="7" fillId="0" borderId="0"/>
    <xf numFmtId="170" fontId="18" fillId="0" borderId="0"/>
    <xf numFmtId="166" fontId="18" fillId="0" borderId="0" applyFont="0" applyFill="0" applyBorder="0" applyAlignment="0" applyProtection="0"/>
    <xf numFmtId="166" fontId="13" fillId="0" borderId="0">
      <alignment vertical="top"/>
    </xf>
    <xf numFmtId="43" fontId="13" fillId="0" borderId="0">
      <alignment vertical="top"/>
    </xf>
    <xf numFmtId="9" fontId="13" fillId="0" borderId="0">
      <alignment vertical="top"/>
    </xf>
    <xf numFmtId="0" fontId="3" fillId="0" borderId="0"/>
    <xf numFmtId="43" fontId="13" fillId="0" borderId="0">
      <alignment vertical="top"/>
    </xf>
    <xf numFmtId="0" fontId="3" fillId="0" borderId="0"/>
  </cellStyleXfs>
  <cellXfs count="609">
    <xf numFmtId="0" fontId="0" fillId="0" borderId="0" xfId="0"/>
    <xf numFmtId="0" fontId="9" fillId="0" borderId="0" xfId="1" applyFont="1" applyAlignment="1">
      <alignment horizontal="center" vertical="center" wrapText="1"/>
    </xf>
    <xf numFmtId="0" fontId="9" fillId="0" borderId="0" xfId="1" applyFont="1" applyAlignment="1">
      <alignment horizontal="center" vertical="center"/>
    </xf>
    <xf numFmtId="0" fontId="11" fillId="0" borderId="0" xfId="2" applyFont="1" applyAlignment="1">
      <alignment vertical="top"/>
    </xf>
    <xf numFmtId="0" fontId="12" fillId="0" borderId="0" xfId="2" applyFont="1" applyAlignment="1">
      <alignment vertical="top"/>
    </xf>
    <xf numFmtId="0" fontId="13" fillId="0" borderId="0" xfId="1" applyFont="1">
      <alignment vertical="top"/>
    </xf>
    <xf numFmtId="0" fontId="14" fillId="0" borderId="0" xfId="1" applyFont="1">
      <alignment vertical="top"/>
    </xf>
    <xf numFmtId="0" fontId="17" fillId="4" borderId="5" xfId="1" applyFont="1" applyFill="1" applyBorder="1" applyAlignment="1">
      <alignment horizontal="center" vertical="center" wrapText="1"/>
    </xf>
    <xf numFmtId="0" fontId="17" fillId="0" borderId="6" xfId="1" applyFont="1" applyBorder="1" applyAlignment="1">
      <alignment horizontal="left" vertical="center" wrapText="1" indent="1"/>
    </xf>
    <xf numFmtId="0" fontId="17" fillId="0" borderId="6" xfId="1" applyFont="1" applyBorder="1" applyAlignment="1">
      <alignment horizontal="center" vertical="center"/>
    </xf>
    <xf numFmtId="165" fontId="17" fillId="0" borderId="6" xfId="1" applyNumberFormat="1" applyFont="1" applyBorder="1" applyAlignment="1">
      <alignment horizontal="right" vertical="center" wrapText="1" indent="1"/>
    </xf>
    <xf numFmtId="165" fontId="17" fillId="0" borderId="6" xfId="1" applyNumberFormat="1" applyFont="1" applyBorder="1" applyAlignment="1">
      <alignment horizontal="right" vertical="center" indent="1"/>
    </xf>
    <xf numFmtId="0" fontId="17" fillId="0" borderId="6" xfId="1" applyFont="1" applyBorder="1" applyAlignment="1">
      <alignment horizontal="left" vertical="center" indent="1"/>
    </xf>
    <xf numFmtId="41" fontId="17" fillId="0" borderId="6" xfId="1" applyNumberFormat="1" applyFont="1" applyBorder="1" applyAlignment="1">
      <alignment horizontal="right" vertical="center" indent="1"/>
    </xf>
    <xf numFmtId="168" fontId="17" fillId="0" borderId="6" xfId="1" applyNumberFormat="1" applyFont="1" applyBorder="1" applyAlignment="1">
      <alignment horizontal="right" vertical="center" indent="1"/>
    </xf>
    <xf numFmtId="167" fontId="17" fillId="0" borderId="6" xfId="1" applyNumberFormat="1" applyFont="1" applyBorder="1" applyAlignment="1">
      <alignment horizontal="right" vertical="center" indent="1"/>
    </xf>
    <xf numFmtId="169" fontId="17" fillId="0" borderId="6" xfId="1" applyNumberFormat="1" applyFont="1" applyBorder="1" applyAlignment="1">
      <alignment horizontal="right" vertical="center" indent="1"/>
    </xf>
    <xf numFmtId="0" fontId="7" fillId="0" borderId="0" xfId="0" applyFont="1"/>
    <xf numFmtId="0" fontId="18" fillId="0" borderId="0" xfId="3"/>
    <xf numFmtId="0" fontId="11" fillId="0" borderId="0" xfId="0" applyFont="1" applyAlignment="1">
      <alignment vertical="top"/>
    </xf>
    <xf numFmtId="0" fontId="19" fillId="0" borderId="0" xfId="4" applyFont="1" applyAlignment="1">
      <alignment vertical="center"/>
    </xf>
    <xf numFmtId="0" fontId="20" fillId="0" borderId="0" xfId="0" applyFont="1" applyAlignment="1">
      <alignment vertical="top"/>
    </xf>
    <xf numFmtId="0" fontId="20" fillId="0" borderId="0" xfId="4" applyFont="1" applyAlignment="1">
      <alignment vertical="center"/>
    </xf>
    <xf numFmtId="0" fontId="21" fillId="0" borderId="0" xfId="4" applyFont="1" applyAlignment="1">
      <alignment horizontal="left"/>
    </xf>
    <xf numFmtId="0" fontId="15" fillId="3" borderId="6" xfId="1" applyFont="1" applyFill="1" applyBorder="1" applyAlignment="1" applyProtection="1">
      <alignment horizontal="center" vertical="center" wrapText="1"/>
      <protection locked="0"/>
    </xf>
    <xf numFmtId="0" fontId="22" fillId="5" borderId="6" xfId="5" applyNumberFormat="1" applyFont="1" applyFill="1" applyBorder="1" applyAlignment="1">
      <alignment horizontal="center" vertical="center" wrapText="1"/>
    </xf>
    <xf numFmtId="0" fontId="22" fillId="5" borderId="6" xfId="5" applyNumberFormat="1" applyFont="1" applyFill="1" applyBorder="1" applyAlignment="1" applyProtection="1">
      <alignment horizontal="center" vertical="center" wrapText="1"/>
      <protection locked="0"/>
    </xf>
    <xf numFmtId="43" fontId="10" fillId="0" borderId="6" xfId="5" applyNumberFormat="1" applyFont="1" applyBorder="1" applyAlignment="1">
      <alignment horizontal="left" vertical="center"/>
    </xf>
    <xf numFmtId="170" fontId="10" fillId="0" borderId="6" xfId="5" applyFont="1" applyBorder="1" applyAlignment="1">
      <alignment vertical="center"/>
    </xf>
    <xf numFmtId="43" fontId="10" fillId="0" borderId="6" xfId="5" applyNumberFormat="1" applyFont="1" applyBorder="1" applyAlignment="1">
      <alignment vertical="center"/>
    </xf>
    <xf numFmtId="170" fontId="10" fillId="0" borderId="6" xfId="5" applyFont="1" applyBorder="1" applyAlignment="1">
      <alignment horizontal="left" vertical="center"/>
    </xf>
    <xf numFmtId="167" fontId="10" fillId="0" borderId="6" xfId="6" applyNumberFormat="1" applyFont="1" applyFill="1" applyBorder="1" applyAlignment="1">
      <alignment vertical="center"/>
    </xf>
    <xf numFmtId="0" fontId="10" fillId="0" borderId="0" xfId="2"/>
    <xf numFmtId="170" fontId="10" fillId="0" borderId="6" xfId="5" applyFont="1" applyBorder="1" applyAlignment="1">
      <alignment horizontal="left" vertical="center" indent="2"/>
    </xf>
    <xf numFmtId="166" fontId="10" fillId="0" borderId="6" xfId="6" applyFont="1" applyFill="1" applyBorder="1" applyAlignment="1">
      <alignment vertical="center"/>
    </xf>
    <xf numFmtId="43" fontId="10" fillId="0" borderId="6" xfId="6" applyNumberFormat="1" applyFont="1" applyFill="1" applyBorder="1" applyAlignment="1">
      <alignment vertical="center"/>
    </xf>
    <xf numFmtId="49" fontId="10" fillId="0" borderId="6" xfId="6" applyNumberFormat="1" applyFont="1" applyFill="1" applyBorder="1" applyAlignment="1">
      <alignment vertical="center"/>
    </xf>
    <xf numFmtId="43" fontId="19" fillId="0" borderId="0" xfId="4" applyNumberFormat="1" applyFont="1" applyAlignment="1">
      <alignment vertical="center"/>
    </xf>
    <xf numFmtId="170" fontId="10" fillId="0" borderId="0" xfId="5" applyFont="1" applyAlignment="1">
      <alignment vertical="center"/>
    </xf>
    <xf numFmtId="170" fontId="10" fillId="0" borderId="7" xfId="5" applyFont="1" applyBorder="1" applyAlignment="1">
      <alignment horizontal="left" vertical="center" indent="2"/>
    </xf>
    <xf numFmtId="43" fontId="18" fillId="0" borderId="0" xfId="3" applyNumberFormat="1"/>
    <xf numFmtId="0" fontId="10" fillId="0" borderId="6" xfId="5" applyNumberFormat="1" applyFont="1" applyBorder="1" applyAlignment="1">
      <alignment vertical="center"/>
    </xf>
    <xf numFmtId="0" fontId="11" fillId="0" borderId="0" xfId="0" applyFont="1" applyAlignment="1">
      <alignment vertical="top" wrapText="1"/>
    </xf>
    <xf numFmtId="0" fontId="23" fillId="0" borderId="0" xfId="0" applyFont="1"/>
    <xf numFmtId="0" fontId="24" fillId="0" borderId="0" xfId="0" applyFont="1"/>
    <xf numFmtId="0" fontId="25" fillId="0" borderId="0" xfId="0" applyFont="1" applyAlignment="1">
      <alignment vertical="top"/>
    </xf>
    <xf numFmtId="0" fontId="23" fillId="0" borderId="0" xfId="0" applyFont="1" applyProtection="1">
      <protection locked="0"/>
    </xf>
    <xf numFmtId="0" fontId="0" fillId="0" borderId="0" xfId="0" applyAlignment="1">
      <alignment vertical="top"/>
    </xf>
    <xf numFmtId="0" fontId="13" fillId="0" borderId="0" xfId="0" applyFont="1" applyAlignment="1">
      <alignment vertical="top"/>
    </xf>
    <xf numFmtId="0" fontId="26" fillId="0" borderId="0" xfId="0" applyFont="1"/>
    <xf numFmtId="0" fontId="27" fillId="0" borderId="0" xfId="0" applyFont="1" applyAlignment="1">
      <alignment vertical="top"/>
    </xf>
    <xf numFmtId="0" fontId="0" fillId="0" borderId="0" xfId="0" applyProtection="1">
      <protection locked="0"/>
    </xf>
    <xf numFmtId="0" fontId="30" fillId="0" borderId="0" xfId="0" applyFont="1" applyAlignment="1">
      <alignment horizontal="center" vertical="center"/>
    </xf>
    <xf numFmtId="0" fontId="30" fillId="0" borderId="0" xfId="0" applyFont="1"/>
    <xf numFmtId="0" fontId="31" fillId="0" borderId="16" xfId="0" applyFont="1" applyBorder="1" applyAlignment="1">
      <alignment horizontal="left" vertical="center" wrapText="1" indent="1"/>
    </xf>
    <xf numFmtId="0" fontId="31" fillId="0" borderId="17" xfId="0" applyFont="1" applyBorder="1" applyAlignment="1">
      <alignment horizontal="left" vertical="center" wrapText="1" indent="1"/>
    </xf>
    <xf numFmtId="0" fontId="31" fillId="0" borderId="6" xfId="0" applyFont="1" applyBorder="1" applyAlignment="1">
      <alignment horizontal="left" vertical="center" wrapText="1" indent="1"/>
    </xf>
    <xf numFmtId="0" fontId="31" fillId="0" borderId="6" xfId="0" applyFont="1" applyBorder="1" applyAlignment="1">
      <alignment horizontal="center" vertical="center" wrapText="1"/>
    </xf>
    <xf numFmtId="0" fontId="32" fillId="0" borderId="6" xfId="0" applyFont="1" applyBorder="1" applyAlignment="1">
      <alignment horizontal="right" vertical="center" wrapText="1" indent="1"/>
    </xf>
    <xf numFmtId="0" fontId="33" fillId="0" borderId="18" xfId="0" applyFont="1" applyBorder="1" applyAlignment="1">
      <alignment horizontal="right" vertical="top" wrapText="1" indent="1"/>
    </xf>
    <xf numFmtId="0" fontId="32" fillId="0" borderId="18" xfId="0" applyFont="1" applyBorder="1" applyAlignment="1">
      <alignment horizontal="right" vertical="center" wrapText="1" indent="1"/>
    </xf>
    <xf numFmtId="0" fontId="31" fillId="0" borderId="19" xfId="0" applyFont="1" applyBorder="1" applyAlignment="1">
      <alignment horizontal="left" vertical="center" wrapText="1" indent="1"/>
    </xf>
    <xf numFmtId="0" fontId="31" fillId="0" borderId="0" xfId="0" applyFont="1" applyAlignment="1">
      <alignment horizontal="left" vertical="center" wrapText="1" indent="1"/>
    </xf>
    <xf numFmtId="0" fontId="34" fillId="0" borderId="0" xfId="0" applyFont="1" applyAlignment="1">
      <alignment vertical="top" wrapText="1"/>
    </xf>
    <xf numFmtId="0" fontId="36" fillId="0" borderId="6" xfId="0" applyFont="1" applyBorder="1" applyAlignment="1">
      <alignment horizontal="left" vertical="center" wrapText="1" indent="1"/>
    </xf>
    <xf numFmtId="0" fontId="31" fillId="0" borderId="8" xfId="0" applyFont="1" applyBorder="1" applyAlignment="1">
      <alignment horizontal="center" vertical="center" wrapText="1"/>
    </xf>
    <xf numFmtId="0" fontId="36" fillId="0" borderId="3" xfId="0" applyFont="1" applyBorder="1" applyAlignment="1">
      <alignment horizontal="left" vertical="center" wrapText="1" indent="1"/>
    </xf>
    <xf numFmtId="0" fontId="36" fillId="0" borderId="8" xfId="0" applyFont="1" applyBorder="1" applyAlignment="1">
      <alignment horizontal="left" vertical="center" wrapText="1" indent="1"/>
    </xf>
    <xf numFmtId="0" fontId="31" fillId="0" borderId="8" xfId="0" applyFont="1" applyBorder="1" applyAlignment="1">
      <alignment horizontal="left" vertical="center" wrapText="1" indent="1"/>
    </xf>
    <xf numFmtId="0" fontId="31" fillId="0" borderId="20" xfId="0" applyFont="1" applyBorder="1" applyAlignment="1">
      <alignment horizontal="left" vertical="center" wrapText="1" indent="1"/>
    </xf>
    <xf numFmtId="0" fontId="32" fillId="0" borderId="20" xfId="0" applyFont="1" applyBorder="1" applyAlignment="1">
      <alignment horizontal="center" vertical="center" wrapText="1"/>
    </xf>
    <xf numFmtId="0" fontId="32" fillId="0" borderId="6" xfId="0" applyFont="1" applyBorder="1" applyAlignment="1">
      <alignment vertical="center" wrapText="1"/>
    </xf>
    <xf numFmtId="168" fontId="32" fillId="0" borderId="6" xfId="0" applyNumberFormat="1" applyFont="1" applyBorder="1" applyAlignment="1">
      <alignment horizontal="right" vertical="center" wrapText="1" indent="1"/>
    </xf>
    <xf numFmtId="39" fontId="32" fillId="0" borderId="6" xfId="0" applyNumberFormat="1" applyFont="1" applyBorder="1" applyAlignment="1">
      <alignment horizontal="right" vertical="center" wrapText="1" indent="1"/>
    </xf>
    <xf numFmtId="0" fontId="37" fillId="0" borderId="8" xfId="0" applyFont="1" applyBorder="1" applyAlignment="1">
      <alignment horizontal="left" vertical="center" wrapText="1" indent="1"/>
    </xf>
    <xf numFmtId="168" fontId="36" fillId="0" borderId="9" xfId="0" applyNumberFormat="1" applyFont="1" applyBorder="1" applyAlignment="1">
      <alignment horizontal="right" vertical="center" wrapText="1" indent="1"/>
    </xf>
    <xf numFmtId="169" fontId="32" fillId="0" borderId="6" xfId="0" applyNumberFormat="1" applyFont="1" applyBorder="1" applyAlignment="1">
      <alignment horizontal="right" vertical="center" wrapText="1" indent="1"/>
    </xf>
    <xf numFmtId="0" fontId="35" fillId="0" borderId="6" xfId="0" applyFont="1" applyBorder="1" applyAlignment="1">
      <alignment horizontal="right" vertical="center" wrapText="1" indent="1"/>
    </xf>
    <xf numFmtId="0" fontId="35" fillId="0" borderId="6" xfId="0" applyFont="1" applyBorder="1" applyAlignment="1">
      <alignment vertical="center" wrapText="1"/>
    </xf>
    <xf numFmtId="0" fontId="32" fillId="0" borderId="6" xfId="0" applyFont="1" applyBorder="1" applyAlignment="1">
      <alignment horizontal="left" vertical="center" wrapText="1" indent="1"/>
    </xf>
    <xf numFmtId="164" fontId="32" fillId="0" borderId="6" xfId="0" applyNumberFormat="1" applyFont="1" applyBorder="1" applyAlignment="1">
      <alignment horizontal="right" vertical="center" wrapText="1" indent="1"/>
    </xf>
    <xf numFmtId="0" fontId="14" fillId="0" borderId="0" xfId="0" applyFont="1" applyAlignment="1">
      <alignment vertical="top" wrapText="1"/>
    </xf>
    <xf numFmtId="0" fontId="7" fillId="0" borderId="0" xfId="0" applyFont="1" applyProtection="1">
      <protection locked="0"/>
    </xf>
    <xf numFmtId="0" fontId="14" fillId="0" borderId="0" xfId="0" applyFont="1"/>
    <xf numFmtId="0" fontId="39" fillId="0" borderId="0" xfId="0" applyFont="1" applyAlignment="1">
      <alignment horizontal="center" vertical="center"/>
    </xf>
    <xf numFmtId="0" fontId="40" fillId="0" borderId="0" xfId="0" applyFont="1" applyAlignment="1">
      <alignment horizontal="center" vertical="center" wrapText="1"/>
    </xf>
    <xf numFmtId="0" fontId="41" fillId="0" borderId="0" xfId="0" applyFont="1" applyAlignment="1">
      <alignment horizontal="center" vertical="center" wrapText="1"/>
    </xf>
    <xf numFmtId="0" fontId="42" fillId="0" borderId="0" xfId="0" applyFont="1" applyAlignment="1">
      <alignment horizontal="center" vertical="center"/>
    </xf>
    <xf numFmtId="0" fontId="43" fillId="0" borderId="0" xfId="0" applyFont="1"/>
    <xf numFmtId="0" fontId="44" fillId="0" borderId="0" xfId="0" applyFont="1" applyAlignment="1">
      <alignment horizontal="center" vertical="center"/>
    </xf>
    <xf numFmtId="0" fontId="26" fillId="0" borderId="0" xfId="0" applyFont="1" applyProtection="1">
      <protection locked="0"/>
    </xf>
    <xf numFmtId="0" fontId="45" fillId="0" borderId="0" xfId="0" applyFont="1"/>
    <xf numFmtId="0" fontId="46" fillId="0" borderId="0" xfId="0" applyFont="1" applyAlignment="1">
      <alignment horizontal="center" vertical="center"/>
    </xf>
    <xf numFmtId="0" fontId="47" fillId="0" borderId="0" xfId="0" applyFont="1" applyAlignment="1">
      <alignment vertical="top"/>
    </xf>
    <xf numFmtId="0" fontId="48" fillId="0" borderId="0" xfId="0" applyFont="1" applyAlignment="1">
      <alignment vertical="top"/>
    </xf>
    <xf numFmtId="0" fontId="49" fillId="0" borderId="0" xfId="0" applyFont="1" applyAlignment="1">
      <alignment vertical="center"/>
    </xf>
    <xf numFmtId="0" fontId="50" fillId="0" borderId="0" xfId="0" applyFont="1" applyAlignment="1">
      <alignment horizontal="center" vertical="center" indent="1"/>
    </xf>
    <xf numFmtId="0" fontId="15" fillId="3" borderId="2" xfId="0" applyFont="1" applyFill="1" applyBorder="1" applyAlignment="1">
      <alignment horizontal="center" vertical="top"/>
    </xf>
    <xf numFmtId="0" fontId="15" fillId="3" borderId="2" xfId="0" applyFont="1" applyFill="1" applyBorder="1" applyAlignment="1">
      <alignment vertical="top"/>
    </xf>
    <xf numFmtId="0" fontId="52" fillId="0" borderId="0" xfId="0" applyFont="1" applyAlignment="1">
      <alignment vertical="top"/>
    </xf>
    <xf numFmtId="0" fontId="48" fillId="0" borderId="0" xfId="0" applyFont="1" applyAlignment="1" applyProtection="1">
      <alignment vertical="top"/>
      <protection locked="0"/>
    </xf>
    <xf numFmtId="0" fontId="41" fillId="0" borderId="0" xfId="0" applyFont="1"/>
    <xf numFmtId="0" fontId="40" fillId="0" borderId="0" xfId="0" applyFont="1" applyAlignment="1">
      <alignment horizontal="center" wrapText="1"/>
    </xf>
    <xf numFmtId="0" fontId="40" fillId="0" borderId="0" xfId="0" applyFont="1" applyAlignment="1">
      <alignment vertical="top"/>
    </xf>
    <xf numFmtId="0" fontId="53" fillId="4" borderId="29" xfId="0" applyFont="1" applyFill="1" applyBorder="1" applyAlignment="1">
      <alignment horizontal="center" vertical="center"/>
    </xf>
    <xf numFmtId="0" fontId="17" fillId="4" borderId="29" xfId="0" applyFont="1" applyFill="1" applyBorder="1" applyAlignment="1">
      <alignment horizontal="center" vertical="center"/>
    </xf>
    <xf numFmtId="0" fontId="17" fillId="4" borderId="29" xfId="0" applyFont="1" applyFill="1" applyBorder="1" applyAlignment="1">
      <alignment vertical="top"/>
    </xf>
    <xf numFmtId="0" fontId="53" fillId="4" borderId="29" xfId="0" applyFont="1" applyFill="1" applyBorder="1"/>
    <xf numFmtId="0" fontId="53" fillId="4" borderId="30" xfId="0" applyFont="1" applyFill="1" applyBorder="1" applyAlignment="1">
      <alignment horizontal="center" vertical="center"/>
    </xf>
    <xf numFmtId="0" fontId="54" fillId="0" borderId="7" xfId="0" applyFont="1" applyBorder="1" applyAlignment="1">
      <alignment horizontal="left" vertical="center" wrapText="1" indent="1"/>
    </xf>
    <xf numFmtId="0" fontId="53" fillId="0" borderId="7" xfId="0" applyFont="1" applyBorder="1" applyAlignment="1">
      <alignment horizontal="center" vertical="center"/>
    </xf>
    <xf numFmtId="0" fontId="55" fillId="0" borderId="7" xfId="0" applyFont="1" applyBorder="1" applyAlignment="1">
      <alignment horizontal="right" vertical="center" indent="1"/>
    </xf>
    <xf numFmtId="0" fontId="55" fillId="0" borderId="7" xfId="0" applyFont="1" applyBorder="1" applyAlignment="1">
      <alignment horizontal="center" vertical="center" indent="1"/>
    </xf>
    <xf numFmtId="0" fontId="58" fillId="0" borderId="6" xfId="0" applyFont="1" applyBorder="1" applyAlignment="1">
      <alignment horizontal="left" vertical="center" wrapText="1" indent="1"/>
    </xf>
    <xf numFmtId="0" fontId="56" fillId="0" borderId="34" xfId="0" applyFont="1" applyBorder="1" applyAlignment="1">
      <alignment horizontal="center" vertical="center" indent="1"/>
    </xf>
    <xf numFmtId="0" fontId="57" fillId="2" borderId="33" xfId="0" applyFont="1" applyFill="1" applyBorder="1" applyAlignment="1">
      <alignment horizontal="center" vertical="center" indent="1"/>
    </xf>
    <xf numFmtId="0" fontId="14" fillId="0" borderId="0" xfId="0" applyFont="1" applyAlignment="1">
      <alignment vertical="center" wrapText="1"/>
    </xf>
    <xf numFmtId="0" fontId="43" fillId="0" borderId="0" xfId="0" applyFont="1" applyAlignment="1">
      <alignment vertical="center" wrapText="1"/>
    </xf>
    <xf numFmtId="0" fontId="26" fillId="0" borderId="0" xfId="0" applyFont="1" applyAlignment="1">
      <alignment vertical="center" wrapText="1"/>
    </xf>
    <xf numFmtId="0" fontId="53" fillId="0" borderId="6" xfId="0" applyFont="1" applyBorder="1" applyAlignment="1">
      <alignment horizontal="center" vertical="center" wrapText="1"/>
    </xf>
    <xf numFmtId="0" fontId="50" fillId="0" borderId="6" xfId="0" applyFont="1" applyBorder="1" applyAlignment="1">
      <alignment horizontal="right" vertical="center" wrapText="1"/>
    </xf>
    <xf numFmtId="0" fontId="50" fillId="0" borderId="6" xfId="0" applyFont="1" applyBorder="1" applyAlignment="1">
      <alignment horizontal="left" vertical="center" wrapText="1"/>
    </xf>
    <xf numFmtId="0" fontId="50" fillId="0" borderId="6" xfId="0" applyFont="1" applyBorder="1" applyAlignment="1">
      <alignment horizontal="left" vertical="center" wrapText="1" indent="1"/>
    </xf>
    <xf numFmtId="0" fontId="55" fillId="0" borderId="6" xfId="0" applyFont="1" applyBorder="1" applyAlignment="1">
      <alignment horizontal="left" vertical="center" wrapText="1" indent="1"/>
    </xf>
    <xf numFmtId="0" fontId="0" fillId="0" borderId="0" xfId="0" applyAlignment="1">
      <alignment vertical="center" wrapText="1"/>
    </xf>
    <xf numFmtId="0" fontId="43" fillId="0" borderId="0" xfId="0" applyFont="1" applyAlignment="1" applyProtection="1">
      <alignment vertical="center" wrapText="1"/>
      <protection locked="0"/>
    </xf>
    <xf numFmtId="0" fontId="59" fillId="0" borderId="6" xfId="0" applyFont="1" applyBorder="1" applyAlignment="1">
      <alignment horizontal="left" vertical="center" wrapText="1" indent="1"/>
    </xf>
    <xf numFmtId="0" fontId="53" fillId="0" borderId="6" xfId="0" applyFont="1" applyBorder="1" applyAlignment="1">
      <alignment horizontal="center" vertical="center"/>
    </xf>
    <xf numFmtId="0" fontId="55" fillId="0" borderId="6" xfId="0" applyFont="1" applyBorder="1" applyAlignment="1">
      <alignment horizontal="right" vertical="center" indent="1"/>
    </xf>
    <xf numFmtId="0" fontId="53" fillId="0" borderId="6" xfId="0" applyFont="1" applyBorder="1" applyAlignment="1">
      <alignment horizontal="left" vertical="center" wrapText="1" indent="1"/>
    </xf>
    <xf numFmtId="0" fontId="55" fillId="0" borderId="35" xfId="0" applyFont="1" applyBorder="1" applyAlignment="1" applyProtection="1">
      <alignment horizontal="center" vertical="center" indent="1"/>
      <protection locked="0"/>
    </xf>
    <xf numFmtId="0" fontId="7" fillId="0" borderId="0" xfId="0" applyFont="1" applyAlignment="1">
      <alignment vertical="center" wrapText="1"/>
    </xf>
    <xf numFmtId="0" fontId="60" fillId="0" borderId="6" xfId="0" applyFont="1" applyBorder="1" applyAlignment="1">
      <alignment horizontal="left" vertical="center" wrapText="1" indent="1"/>
    </xf>
    <xf numFmtId="0" fontId="61" fillId="0" borderId="6" xfId="0" applyFont="1" applyBorder="1" applyAlignment="1">
      <alignment horizontal="right" vertical="center" wrapText="1"/>
    </xf>
    <xf numFmtId="0" fontId="13" fillId="0" borderId="0" xfId="0" applyFont="1" applyAlignment="1">
      <alignment vertical="center" wrapText="1"/>
    </xf>
    <xf numFmtId="172" fontId="56" fillId="0" borderId="35" xfId="0" applyNumberFormat="1" applyFont="1" applyBorder="1" applyAlignment="1">
      <alignment horizontal="center" vertical="center" wrapText="1"/>
    </xf>
    <xf numFmtId="172" fontId="56" fillId="0" borderId="35" xfId="0" applyNumberFormat="1" applyFont="1" applyBorder="1" applyAlignment="1">
      <alignment horizontal="right" vertical="center" wrapText="1"/>
    </xf>
    <xf numFmtId="172" fontId="57" fillId="2" borderId="35" xfId="0" applyNumberFormat="1" applyFont="1" applyFill="1" applyBorder="1" applyAlignment="1">
      <alignment horizontal="center" vertical="center" wrapText="1"/>
    </xf>
    <xf numFmtId="172" fontId="57" fillId="2" borderId="35" xfId="0" applyNumberFormat="1" applyFont="1" applyFill="1" applyBorder="1" applyAlignment="1">
      <alignment horizontal="right" vertical="center" wrapText="1"/>
    </xf>
    <xf numFmtId="0" fontId="0" fillId="0" borderId="0" xfId="0" applyAlignment="1" applyProtection="1">
      <alignment vertical="center" wrapText="1"/>
      <protection locked="0"/>
    </xf>
    <xf numFmtId="169" fontId="56" fillId="0" borderId="6" xfId="0" applyNumberFormat="1" applyFont="1" applyBorder="1" applyAlignment="1">
      <alignment horizontal="right" vertical="center" indent="1"/>
    </xf>
    <xf numFmtId="169" fontId="61" fillId="0" borderId="6" xfId="0" applyNumberFormat="1" applyFont="1" applyBorder="1" applyAlignment="1">
      <alignment horizontal="right" vertical="center" indent="1"/>
    </xf>
    <xf numFmtId="169" fontId="62" fillId="0" borderId="6" xfId="0" applyNumberFormat="1" applyFont="1" applyBorder="1" applyAlignment="1">
      <alignment horizontal="right" vertical="center" indent="1"/>
    </xf>
    <xf numFmtId="169" fontId="26" fillId="0" borderId="6" xfId="0" applyNumberFormat="1" applyFont="1" applyBorder="1" applyAlignment="1">
      <alignment horizontal="right" vertical="center" indent="1"/>
    </xf>
    <xf numFmtId="169" fontId="53" fillId="0" borderId="35" xfId="0" applyNumberFormat="1" applyFont="1" applyBorder="1" applyAlignment="1">
      <alignment horizontal="right" vertical="center" indent="1"/>
    </xf>
    <xf numFmtId="169" fontId="62" fillId="0" borderId="35" xfId="0" applyNumberFormat="1" applyFont="1" applyBorder="1" applyAlignment="1">
      <alignment horizontal="right" vertical="center" indent="1"/>
    </xf>
    <xf numFmtId="169" fontId="57" fillId="2" borderId="35" xfId="0" applyNumberFormat="1" applyFont="1" applyFill="1" applyBorder="1" applyAlignment="1">
      <alignment horizontal="right" vertical="center" indent="1"/>
    </xf>
    <xf numFmtId="0" fontId="0" fillId="0" borderId="0" xfId="0" applyAlignment="1">
      <alignment horizontal="center" vertical="center"/>
    </xf>
    <xf numFmtId="0" fontId="13" fillId="0" borderId="0" xfId="0" applyFont="1" applyAlignment="1">
      <alignment horizontal="center" vertical="center"/>
    </xf>
    <xf numFmtId="0" fontId="63" fillId="0" borderId="6" xfId="0" applyFont="1" applyBorder="1" applyAlignment="1">
      <alignment horizontal="left" vertical="center" wrapText="1" indent="1"/>
    </xf>
    <xf numFmtId="169" fontId="64" fillId="0" borderId="6" xfId="0" applyNumberFormat="1" applyFont="1" applyBorder="1" applyAlignment="1">
      <alignment horizontal="right" vertical="center" indent="1"/>
    </xf>
    <xf numFmtId="169" fontId="65" fillId="0" borderId="6" xfId="0" applyNumberFormat="1" applyFont="1" applyBorder="1" applyAlignment="1">
      <alignment horizontal="right" vertical="center" indent="1"/>
    </xf>
    <xf numFmtId="169" fontId="43" fillId="0" borderId="6" xfId="0" applyNumberFormat="1" applyFont="1" applyBorder="1" applyAlignment="1">
      <alignment horizontal="right" vertical="center" indent="1"/>
    </xf>
    <xf numFmtId="169" fontId="53" fillId="0" borderId="6" xfId="0" applyNumberFormat="1" applyFont="1" applyBorder="1" applyAlignment="1">
      <alignment horizontal="right" vertical="center" indent="1"/>
    </xf>
    <xf numFmtId="0" fontId="43" fillId="0" borderId="0" xfId="0" applyFont="1" applyProtection="1">
      <protection locked="0"/>
    </xf>
    <xf numFmtId="172" fontId="56" fillId="0" borderId="6" xfId="0" applyNumberFormat="1" applyFont="1" applyBorder="1" applyAlignment="1">
      <alignment horizontal="right" vertical="center" indent="1"/>
    </xf>
    <xf numFmtId="0" fontId="64" fillId="0" borderId="6" xfId="0" applyFont="1" applyBorder="1" applyAlignment="1">
      <alignment horizontal="right" vertical="center" indent="1"/>
    </xf>
    <xf numFmtId="172" fontId="56" fillId="0" borderId="35" xfId="0" applyNumberFormat="1" applyFont="1" applyBorder="1" applyAlignment="1">
      <alignment horizontal="right" vertical="center" indent="1"/>
    </xf>
    <xf numFmtId="172" fontId="57" fillId="2" borderId="35" xfId="0" applyNumberFormat="1" applyFont="1" applyFill="1" applyBorder="1" applyAlignment="1">
      <alignment horizontal="right" vertical="center" indent="1"/>
    </xf>
    <xf numFmtId="0" fontId="54" fillId="0" borderId="6" xfId="0" applyFont="1" applyBorder="1" applyAlignment="1">
      <alignment horizontal="left" vertical="center" wrapText="1" indent="1"/>
    </xf>
    <xf numFmtId="0" fontId="66" fillId="0" borderId="6" xfId="0" applyFont="1" applyBorder="1" applyAlignment="1">
      <alignment horizontal="center" vertical="center"/>
    </xf>
    <xf numFmtId="41" fontId="56" fillId="0" borderId="6" xfId="0" applyNumberFormat="1" applyFont="1" applyBorder="1" applyAlignment="1">
      <alignment horizontal="right" vertical="center" indent="1"/>
    </xf>
    <xf numFmtId="0" fontId="61" fillId="0" borderId="6" xfId="0" applyFont="1" applyBorder="1" applyAlignment="1">
      <alignment horizontal="right" vertical="center" indent="1"/>
    </xf>
    <xf numFmtId="10" fontId="56" fillId="0" borderId="6" xfId="0" applyNumberFormat="1" applyFont="1" applyBorder="1" applyAlignment="1">
      <alignment horizontal="right" vertical="center" indent="1"/>
    </xf>
    <xf numFmtId="0" fontId="26" fillId="0" borderId="6" xfId="0" applyFont="1" applyBorder="1" applyAlignment="1">
      <alignment horizontal="right" vertical="center" indent="1"/>
    </xf>
    <xf numFmtId="41" fontId="67" fillId="0" borderId="6" xfId="0" applyNumberFormat="1" applyFont="1" applyBorder="1" applyAlignment="1">
      <alignment horizontal="right" vertical="center" indent="1"/>
    </xf>
    <xf numFmtId="41" fontId="53" fillId="0" borderId="6" xfId="0" applyNumberFormat="1" applyFont="1" applyBorder="1" applyAlignment="1">
      <alignment horizontal="right" vertical="center" indent="1"/>
    </xf>
    <xf numFmtId="0" fontId="53" fillId="0" borderId="6" xfId="0" applyFont="1" applyBorder="1" applyAlignment="1">
      <alignment horizontal="right" vertical="center" indent="1"/>
    </xf>
    <xf numFmtId="41" fontId="53" fillId="0" borderId="35" xfId="0" applyNumberFormat="1" applyFont="1" applyBorder="1" applyAlignment="1">
      <alignment horizontal="right" vertical="center" indent="1"/>
    </xf>
    <xf numFmtId="41" fontId="57" fillId="2" borderId="35" xfId="0" applyNumberFormat="1" applyFont="1" applyFill="1" applyBorder="1" applyAlignment="1">
      <alignment horizontal="right" vertical="center" indent="1"/>
    </xf>
    <xf numFmtId="0" fontId="68" fillId="0" borderId="0" xfId="0" applyFont="1" applyAlignment="1">
      <alignment vertical="top"/>
    </xf>
    <xf numFmtId="172" fontId="67" fillId="0" borderId="6" xfId="0" applyNumberFormat="1" applyFont="1" applyBorder="1" applyAlignment="1">
      <alignment horizontal="right" vertical="center" indent="1"/>
    </xf>
    <xf numFmtId="172" fontId="69" fillId="0" borderId="6" xfId="0" applyNumberFormat="1" applyFont="1" applyBorder="1" applyAlignment="1">
      <alignment horizontal="right" vertical="center" indent="1"/>
    </xf>
    <xf numFmtId="0" fontId="43" fillId="0" borderId="6" xfId="0" applyFont="1" applyBorder="1" applyAlignment="1">
      <alignment horizontal="right" vertical="center" indent="1"/>
    </xf>
    <xf numFmtId="172" fontId="53" fillId="0" borderId="6" xfId="0" applyNumberFormat="1" applyFont="1" applyBorder="1" applyAlignment="1">
      <alignment horizontal="right" vertical="center" indent="1"/>
    </xf>
    <xf numFmtId="172" fontId="53" fillId="0" borderId="35" xfId="0" applyNumberFormat="1" applyFont="1" applyBorder="1" applyAlignment="1">
      <alignment horizontal="right" vertical="center" indent="1"/>
    </xf>
    <xf numFmtId="0" fontId="68" fillId="0" borderId="0" xfId="0" applyFont="1" applyAlignment="1" applyProtection="1">
      <alignment vertical="top"/>
      <protection locked="0"/>
    </xf>
    <xf numFmtId="0" fontId="70" fillId="0" borderId="0" xfId="0" applyFont="1" applyAlignment="1">
      <alignment vertical="center"/>
    </xf>
    <xf numFmtId="0" fontId="70" fillId="0" borderId="0" xfId="0" applyFont="1"/>
    <xf numFmtId="0" fontId="71" fillId="0" borderId="0" xfId="0" applyFont="1" applyAlignment="1">
      <alignment horizontal="center" vertical="center"/>
    </xf>
    <xf numFmtId="0" fontId="72" fillId="0" borderId="0" xfId="0" applyFont="1"/>
    <xf numFmtId="0" fontId="70" fillId="0" borderId="36" xfId="0" applyFont="1" applyBorder="1" applyAlignment="1">
      <alignment vertical="center"/>
    </xf>
    <xf numFmtId="0" fontId="73" fillId="0" borderId="37" xfId="0" applyFont="1" applyBorder="1" applyAlignment="1">
      <alignment vertical="center" indent="1"/>
    </xf>
    <xf numFmtId="0" fontId="51" fillId="2" borderId="37" xfId="0" applyFont="1" applyFill="1" applyBorder="1" applyAlignment="1">
      <alignment horizontal="left" vertical="center" wrapText="1" indent="1"/>
    </xf>
    <xf numFmtId="0" fontId="51" fillId="2" borderId="9" xfId="0" applyFont="1" applyFill="1" applyBorder="1" applyAlignment="1">
      <alignment horizontal="left" vertical="center" wrapText="1" indent="1"/>
    </xf>
    <xf numFmtId="0" fontId="74" fillId="2" borderId="1" xfId="0" applyFont="1" applyFill="1" applyBorder="1" applyAlignment="1">
      <alignment horizontal="left" vertical="center" wrapText="1" indent="1"/>
    </xf>
    <xf numFmtId="0" fontId="74" fillId="2" borderId="25" xfId="0" applyFont="1" applyFill="1" applyBorder="1" applyAlignment="1">
      <alignment horizontal="left" vertical="center" wrapText="1" indent="1"/>
    </xf>
    <xf numFmtId="0" fontId="55" fillId="0" borderId="7" xfId="0" applyFont="1" applyBorder="1" applyAlignment="1">
      <alignment horizontal="left" vertical="center" wrapText="1" indent="1"/>
    </xf>
    <xf numFmtId="167" fontId="56" fillId="0" borderId="7" xfId="0" applyNumberFormat="1" applyFont="1" applyBorder="1" applyAlignment="1">
      <alignment horizontal="right" vertical="center" indent="1"/>
    </xf>
    <xf numFmtId="0" fontId="64" fillId="0" borderId="7" xfId="0" applyFont="1" applyBorder="1" applyAlignment="1">
      <alignment horizontal="right" vertical="center" indent="1"/>
    </xf>
    <xf numFmtId="168" fontId="67" fillId="0" borderId="7" xfId="0" applyNumberFormat="1" applyFont="1" applyBorder="1" applyAlignment="1">
      <alignment horizontal="right" vertical="center" indent="1"/>
    </xf>
    <xf numFmtId="168" fontId="75" fillId="0" borderId="7" xfId="7" applyNumberFormat="1" applyFont="1" applyBorder="1" applyAlignment="1" applyProtection="1">
      <alignment vertical="center"/>
      <protection locked="0"/>
    </xf>
    <xf numFmtId="168" fontId="26" fillId="0" borderId="7" xfId="0" applyNumberFormat="1" applyFont="1" applyBorder="1" applyAlignment="1">
      <alignment horizontal="right" vertical="center" indent="1"/>
    </xf>
    <xf numFmtId="166" fontId="75" fillId="0" borderId="7" xfId="7" applyFont="1" applyBorder="1" applyAlignment="1" applyProtection="1">
      <alignment vertical="center"/>
      <protection locked="0"/>
    </xf>
    <xf numFmtId="168" fontId="53" fillId="0" borderId="34" xfId="0" applyNumberFormat="1" applyFont="1" applyBorder="1" applyAlignment="1">
      <alignment horizontal="right" vertical="center" indent="1"/>
    </xf>
    <xf numFmtId="166" fontId="76" fillId="6" borderId="38" xfId="7" applyFont="1" applyFill="1" applyBorder="1" applyAlignment="1" applyProtection="1">
      <alignment vertical="center"/>
      <protection locked="0"/>
    </xf>
    <xf numFmtId="168" fontId="57" fillId="2" borderId="35" xfId="0" applyNumberFormat="1" applyFont="1" applyFill="1" applyBorder="1" applyAlignment="1">
      <alignment horizontal="right" vertical="center" indent="1"/>
    </xf>
    <xf numFmtId="166" fontId="76" fillId="6" borderId="39" xfId="7" applyFont="1" applyFill="1" applyBorder="1" applyAlignment="1" applyProtection="1">
      <alignment vertical="center"/>
      <protection locked="0"/>
    </xf>
    <xf numFmtId="167" fontId="56" fillId="0" borderId="6" xfId="0" applyNumberFormat="1" applyFont="1" applyBorder="1" applyAlignment="1">
      <alignment horizontal="right" vertical="center" indent="1"/>
    </xf>
    <xf numFmtId="168" fontId="69" fillId="0" borderId="6" xfId="0" applyNumberFormat="1" applyFont="1" applyBorder="1" applyAlignment="1">
      <alignment horizontal="right" vertical="center" indent="1"/>
    </xf>
    <xf numFmtId="168" fontId="75" fillId="0" borderId="6" xfId="7" applyNumberFormat="1" applyFont="1" applyBorder="1" applyAlignment="1" applyProtection="1">
      <alignment vertical="center"/>
      <protection locked="0"/>
    </xf>
    <xf numFmtId="168" fontId="43" fillId="0" borderId="6" xfId="0" applyNumberFormat="1" applyFont="1" applyBorder="1" applyAlignment="1">
      <alignment horizontal="right" vertical="center" indent="1"/>
    </xf>
    <xf numFmtId="168" fontId="56" fillId="0" borderId="6" xfId="0" applyNumberFormat="1" applyFont="1" applyBorder="1" applyAlignment="1">
      <alignment horizontal="right" vertical="center" indent="1"/>
    </xf>
    <xf numFmtId="168" fontId="26" fillId="0" borderId="6" xfId="0" applyNumberFormat="1" applyFont="1" applyBorder="1" applyAlignment="1">
      <alignment horizontal="right" vertical="center" indent="1"/>
    </xf>
    <xf numFmtId="168" fontId="53" fillId="0" borderId="6" xfId="0" applyNumberFormat="1" applyFont="1" applyBorder="1" applyAlignment="1">
      <alignment horizontal="right" vertical="center" indent="1"/>
    </xf>
    <xf numFmtId="168" fontId="53" fillId="0" borderId="35" xfId="0" applyNumberFormat="1" applyFont="1" applyBorder="1" applyAlignment="1">
      <alignment horizontal="right" vertical="center" indent="1"/>
    </xf>
    <xf numFmtId="0" fontId="39" fillId="0" borderId="0" xfId="0" applyFont="1" applyAlignment="1">
      <alignment vertical="top"/>
    </xf>
    <xf numFmtId="168" fontId="67" fillId="0" borderId="6" xfId="0" applyNumberFormat="1" applyFont="1" applyBorder="1" applyAlignment="1">
      <alignment horizontal="right" vertical="center" indent="1"/>
    </xf>
    <xf numFmtId="168" fontId="67" fillId="0" borderId="35" xfId="0" applyNumberFormat="1" applyFont="1" applyBorder="1" applyAlignment="1">
      <alignment horizontal="right" vertical="center" indent="1"/>
    </xf>
    <xf numFmtId="0" fontId="50" fillId="0" borderId="6" xfId="0" applyFont="1" applyBorder="1" applyAlignment="1">
      <alignment horizontal="left" vertical="center" wrapText="1" indent="4"/>
    </xf>
    <xf numFmtId="167" fontId="53" fillId="0" borderId="6" xfId="0" applyNumberFormat="1" applyFont="1" applyBorder="1" applyAlignment="1">
      <alignment horizontal="right" vertical="center" indent="1"/>
    </xf>
    <xf numFmtId="168" fontId="67" fillId="0" borderId="0" xfId="0" applyNumberFormat="1" applyFont="1" applyAlignment="1">
      <alignment horizontal="right" vertical="center" indent="1"/>
    </xf>
    <xf numFmtId="168" fontId="57" fillId="2" borderId="0" xfId="0" applyNumberFormat="1" applyFont="1" applyFill="1" applyAlignment="1">
      <alignment horizontal="right" vertical="center" indent="1"/>
    </xf>
    <xf numFmtId="0" fontId="55" fillId="0" borderId="6" xfId="0" applyFont="1" applyBorder="1" applyAlignment="1">
      <alignment horizontal="left" vertical="center" wrapText="1" indent="4"/>
    </xf>
    <xf numFmtId="167" fontId="55" fillId="0" borderId="6" xfId="0" applyNumberFormat="1" applyFont="1" applyBorder="1" applyAlignment="1">
      <alignment horizontal="right" vertical="center" indent="1"/>
    </xf>
    <xf numFmtId="43" fontId="76" fillId="6" borderId="39" xfId="8" applyFont="1" applyFill="1" applyBorder="1" applyAlignment="1">
      <alignment vertical="center"/>
    </xf>
    <xf numFmtId="0" fontId="77" fillId="0" borderId="6" xfId="0" applyFont="1" applyBorder="1" applyAlignment="1">
      <alignment horizontal="left" vertical="center" wrapText="1" indent="1"/>
    </xf>
    <xf numFmtId="0" fontId="78" fillId="0" borderId="6" xfId="0" applyFont="1" applyBorder="1" applyAlignment="1">
      <alignment horizontal="left" vertical="center" wrapText="1" indent="1"/>
    </xf>
    <xf numFmtId="0" fontId="78" fillId="0" borderId="6" xfId="0" applyFont="1" applyBorder="1" applyAlignment="1">
      <alignment horizontal="center" vertical="center"/>
    </xf>
    <xf numFmtId="167" fontId="79" fillId="0" borderId="6" xfId="0" applyNumberFormat="1" applyFont="1" applyBorder="1" applyAlignment="1">
      <alignment horizontal="right" vertical="center" indent="1"/>
    </xf>
    <xf numFmtId="0" fontId="80" fillId="0" borderId="6" xfId="0" applyFont="1" applyBorder="1" applyAlignment="1">
      <alignment horizontal="right" vertical="center" indent="1"/>
    </xf>
    <xf numFmtId="168" fontId="81" fillId="0" borderId="6" xfId="0" applyNumberFormat="1" applyFont="1" applyBorder="1" applyAlignment="1">
      <alignment horizontal="right" vertical="center" indent="1"/>
    </xf>
    <xf numFmtId="0" fontId="82" fillId="0" borderId="0" xfId="0" applyFont="1" applyAlignment="1">
      <alignment vertical="top"/>
    </xf>
    <xf numFmtId="168" fontId="78" fillId="0" borderId="35" xfId="0" applyNumberFormat="1" applyFont="1" applyBorder="1" applyAlignment="1">
      <alignment horizontal="right" vertical="center" indent="1"/>
    </xf>
    <xf numFmtId="168" fontId="83" fillId="2" borderId="35" xfId="0" applyNumberFormat="1" applyFont="1" applyFill="1" applyBorder="1" applyAlignment="1">
      <alignment horizontal="right" vertical="center" indent="1"/>
    </xf>
    <xf numFmtId="0" fontId="84" fillId="0" borderId="0" xfId="0" applyFont="1"/>
    <xf numFmtId="0" fontId="53" fillId="0" borderId="6" xfId="0" applyFont="1" applyBorder="1" applyAlignment="1">
      <alignment horizontal="left" vertical="center" wrapText="1" indent="4"/>
    </xf>
    <xf numFmtId="168" fontId="57" fillId="2" borderId="6" xfId="0" applyNumberFormat="1" applyFont="1" applyFill="1" applyBorder="1" applyAlignment="1">
      <alignment horizontal="right" vertical="center" indent="1"/>
    </xf>
    <xf numFmtId="168" fontId="67" fillId="0" borderId="6" xfId="0" applyNumberFormat="1" applyFont="1" applyBorder="1" applyAlignment="1">
      <alignment horizontal="right" vertical="center" wrapText="1" indent="1"/>
    </xf>
    <xf numFmtId="0" fontId="85" fillId="0" borderId="6" xfId="0" applyFont="1" applyBorder="1" applyAlignment="1">
      <alignment horizontal="left" vertical="center" wrapText="1" indent="1"/>
    </xf>
    <xf numFmtId="167" fontId="78" fillId="0" borderId="6" xfId="0" applyNumberFormat="1" applyFont="1" applyBorder="1" applyAlignment="1">
      <alignment horizontal="right" vertical="center" indent="1"/>
    </xf>
    <xf numFmtId="0" fontId="78" fillId="0" borderId="6" xfId="0" applyFont="1" applyBorder="1" applyAlignment="1">
      <alignment horizontal="right" vertical="center" indent="1"/>
    </xf>
    <xf numFmtId="168" fontId="78" fillId="0" borderId="6" xfId="0" applyNumberFormat="1" applyFont="1" applyBorder="1" applyAlignment="1">
      <alignment horizontal="right" vertical="center" indent="1"/>
    </xf>
    <xf numFmtId="0" fontId="86" fillId="0" borderId="0" xfId="0" applyFont="1"/>
    <xf numFmtId="0" fontId="87" fillId="0" borderId="0" xfId="0" applyFont="1"/>
    <xf numFmtId="0" fontId="60" fillId="0" borderId="6" xfId="0" applyFont="1" applyBorder="1" applyAlignment="1">
      <alignment horizontal="left" vertical="center" indent="1"/>
    </xf>
    <xf numFmtId="0" fontId="44" fillId="0" borderId="6" xfId="0" applyFont="1" applyBorder="1" applyAlignment="1">
      <alignment horizontal="right" vertical="center" indent="1"/>
    </xf>
    <xf numFmtId="0" fontId="53" fillId="0" borderId="6" xfId="0" applyFont="1" applyBorder="1" applyAlignment="1">
      <alignment horizontal="left" vertical="center" indent="1"/>
    </xf>
    <xf numFmtId="0" fontId="44" fillId="0" borderId="6" xfId="0" applyFont="1" applyBorder="1" applyAlignment="1">
      <alignment horizontal="center" vertical="center"/>
    </xf>
    <xf numFmtId="10" fontId="44" fillId="0" borderId="6" xfId="0" applyNumberFormat="1" applyFont="1" applyBorder="1" applyAlignment="1">
      <alignment horizontal="right" vertical="center" indent="1"/>
    </xf>
    <xf numFmtId="10" fontId="53" fillId="0" borderId="6" xfId="0" applyNumberFormat="1" applyFont="1" applyBorder="1" applyAlignment="1">
      <alignment horizontal="right" vertical="center" indent="1"/>
    </xf>
    <xf numFmtId="169" fontId="56" fillId="0" borderId="35" xfId="0" applyNumberFormat="1" applyFont="1" applyBorder="1" applyAlignment="1">
      <alignment horizontal="right" vertical="center" indent="1"/>
    </xf>
    <xf numFmtId="173" fontId="88" fillId="6" borderId="39" xfId="9" applyNumberFormat="1" applyFont="1" applyFill="1" applyBorder="1" applyAlignment="1" applyProtection="1">
      <alignment vertical="center"/>
      <protection locked="0"/>
    </xf>
    <xf numFmtId="169" fontId="56" fillId="0" borderId="6" xfId="0" applyNumberFormat="1" applyFont="1" applyBorder="1" applyAlignment="1">
      <alignment horizontal="right" vertical="center" wrapText="1" indent="1"/>
    </xf>
    <xf numFmtId="0" fontId="89" fillId="0" borderId="6" xfId="0" applyFont="1" applyBorder="1" applyAlignment="1">
      <alignment horizontal="left" vertical="center" indent="1"/>
    </xf>
    <xf numFmtId="0" fontId="90" fillId="0" borderId="6" xfId="0" applyFont="1" applyBorder="1" applyAlignment="1">
      <alignment horizontal="right" vertical="center" indent="1"/>
    </xf>
    <xf numFmtId="168" fontId="91" fillId="0" borderId="6" xfId="7" applyNumberFormat="1" applyFont="1" applyBorder="1" applyAlignment="1" applyProtection="1">
      <alignment vertical="center"/>
      <protection locked="0"/>
    </xf>
    <xf numFmtId="166" fontId="92" fillId="6" borderId="39" xfId="7" applyFont="1" applyFill="1" applyBorder="1" applyAlignment="1">
      <alignment vertical="center"/>
    </xf>
    <xf numFmtId="0" fontId="93" fillId="0" borderId="0" xfId="0" applyFont="1" applyAlignment="1">
      <alignment vertical="center"/>
    </xf>
    <xf numFmtId="0" fontId="73" fillId="0" borderId="0" xfId="0" applyFont="1" applyAlignment="1">
      <alignment vertical="center" indent="1"/>
    </xf>
    <xf numFmtId="0" fontId="55" fillId="0" borderId="6" xfId="0" applyFont="1" applyBorder="1" applyAlignment="1">
      <alignment horizontal="left" vertical="center" indent="1"/>
    </xf>
    <xf numFmtId="0" fontId="53" fillId="0" borderId="6" xfId="0" applyFont="1" applyBorder="1" applyAlignment="1">
      <alignment horizontal="center" vertical="center" wrapText="1" indent="1"/>
    </xf>
    <xf numFmtId="168" fontId="76" fillId="0" borderId="6" xfId="7" applyNumberFormat="1" applyFont="1" applyBorder="1" applyAlignment="1" applyProtection="1">
      <alignment vertical="center"/>
      <protection locked="0"/>
    </xf>
    <xf numFmtId="0" fontId="17" fillId="0" borderId="6" xfId="0" applyFont="1" applyBorder="1" applyAlignment="1">
      <alignment horizontal="left" vertical="center" wrapText="1" indent="1"/>
    </xf>
    <xf numFmtId="0" fontId="17" fillId="0" borderId="6" xfId="0" applyFont="1" applyBorder="1" applyAlignment="1">
      <alignment horizontal="right" vertical="center" indent="1"/>
    </xf>
    <xf numFmtId="168" fontId="17" fillId="0" borderId="6" xfId="0" applyNumberFormat="1" applyFont="1" applyBorder="1" applyAlignment="1">
      <alignment horizontal="right" vertical="center" indent="1"/>
    </xf>
    <xf numFmtId="168" fontId="53" fillId="0" borderId="33" xfId="0" applyNumberFormat="1" applyFont="1" applyBorder="1" applyAlignment="1">
      <alignment horizontal="right" vertical="center" indent="1"/>
    </xf>
    <xf numFmtId="168" fontId="57" fillId="2" borderId="33" xfId="0" applyNumberFormat="1" applyFont="1" applyFill="1" applyBorder="1" applyAlignment="1">
      <alignment horizontal="right" vertical="center" indent="1"/>
    </xf>
    <xf numFmtId="167" fontId="57" fillId="2" borderId="6" xfId="0" applyNumberFormat="1" applyFont="1" applyFill="1" applyBorder="1" applyAlignment="1">
      <alignment horizontal="right" vertical="center" indent="1"/>
    </xf>
    <xf numFmtId="168" fontId="53" fillId="0" borderId="40" xfId="0" applyNumberFormat="1" applyFont="1" applyBorder="1" applyAlignment="1">
      <alignment horizontal="right" vertical="center" indent="1"/>
    </xf>
    <xf numFmtId="168" fontId="57" fillId="2" borderId="40" xfId="0" applyNumberFormat="1" applyFont="1" applyFill="1" applyBorder="1" applyAlignment="1">
      <alignment horizontal="right" vertical="center" indent="1"/>
    </xf>
    <xf numFmtId="168" fontId="67" fillId="0" borderId="40" xfId="0" applyNumberFormat="1" applyFont="1" applyBorder="1" applyAlignment="1">
      <alignment horizontal="right" vertical="center" indent="1"/>
    </xf>
    <xf numFmtId="168" fontId="55" fillId="0" borderId="6" xfId="0" applyNumberFormat="1" applyFont="1" applyBorder="1" applyAlignment="1" applyProtection="1">
      <alignment horizontal="right" vertical="center" indent="1"/>
      <protection locked="0"/>
    </xf>
    <xf numFmtId="168" fontId="55" fillId="0" borderId="35" xfId="0" applyNumberFormat="1" applyFont="1" applyBorder="1" applyAlignment="1" applyProtection="1">
      <alignment horizontal="right" vertical="center" indent="1"/>
      <protection locked="0"/>
    </xf>
    <xf numFmtId="169" fontId="57" fillId="2" borderId="6" xfId="0" applyNumberFormat="1" applyFont="1" applyFill="1" applyBorder="1" applyAlignment="1">
      <alignment horizontal="right" vertical="center" indent="1"/>
    </xf>
    <xf numFmtId="169" fontId="53" fillId="0" borderId="16" xfId="0" applyNumberFormat="1" applyFont="1" applyBorder="1" applyAlignment="1">
      <alignment horizontal="right" vertical="center" indent="1"/>
    </xf>
    <xf numFmtId="169" fontId="57" fillId="2" borderId="16" xfId="0" applyNumberFormat="1" applyFont="1" applyFill="1" applyBorder="1" applyAlignment="1">
      <alignment horizontal="right" vertical="center" indent="1"/>
    </xf>
    <xf numFmtId="172" fontId="53" fillId="0" borderId="33" xfId="0" applyNumberFormat="1" applyFont="1" applyBorder="1" applyAlignment="1">
      <alignment horizontal="right" vertical="center" indent="1"/>
    </xf>
    <xf numFmtId="172" fontId="57" fillId="2" borderId="33" xfId="0" applyNumberFormat="1" applyFont="1" applyFill="1" applyBorder="1" applyAlignment="1">
      <alignment horizontal="right" vertical="center" indent="1"/>
    </xf>
    <xf numFmtId="172" fontId="53" fillId="0" borderId="0" xfId="0" applyNumberFormat="1" applyFont="1" applyAlignment="1">
      <alignment horizontal="right" vertical="center" indent="1"/>
    </xf>
    <xf numFmtId="172" fontId="57" fillId="2" borderId="0" xfId="0" applyNumberFormat="1" applyFont="1" applyFill="1" applyAlignment="1">
      <alignment horizontal="right" vertical="center" indent="1"/>
    </xf>
    <xf numFmtId="0" fontId="94" fillId="0" borderId="0" xfId="0" applyFont="1" applyAlignment="1">
      <alignment vertical="top"/>
    </xf>
    <xf numFmtId="0" fontId="95" fillId="0" borderId="0" xfId="0" applyFont="1" applyAlignment="1">
      <alignment vertical="top"/>
    </xf>
    <xf numFmtId="0" fontId="70" fillId="0" borderId="0" xfId="0" applyFont="1" applyAlignment="1">
      <alignment vertical="top"/>
    </xf>
    <xf numFmtId="0" fontId="73" fillId="0" borderId="0" xfId="0" applyFont="1" applyAlignment="1">
      <alignment vertical="top" indent="1"/>
    </xf>
    <xf numFmtId="169" fontId="55" fillId="0" borderId="6" xfId="0" applyNumberFormat="1" applyFont="1" applyBorder="1" applyAlignment="1" applyProtection="1">
      <alignment horizontal="right" vertical="center" indent="1"/>
      <protection locked="0"/>
    </xf>
    <xf numFmtId="0" fontId="51" fillId="2" borderId="22" xfId="0" applyFont="1" applyFill="1" applyBorder="1" applyAlignment="1">
      <alignment horizontal="left" vertical="center" wrapText="1" indent="1"/>
    </xf>
    <xf numFmtId="0" fontId="96" fillId="2" borderId="23" xfId="0" applyFont="1" applyFill="1" applyBorder="1" applyAlignment="1">
      <alignment horizontal="left" vertical="center" wrapText="1" indent="1"/>
    </xf>
    <xf numFmtId="0" fontId="74" fillId="2" borderId="22" xfId="0" applyFont="1" applyFill="1" applyBorder="1" applyAlignment="1">
      <alignment horizontal="left" vertical="center" wrapText="1" indent="1"/>
    </xf>
    <xf numFmtId="0" fontId="74" fillId="2" borderId="23" xfId="0" applyFont="1" applyFill="1" applyBorder="1" applyAlignment="1">
      <alignment horizontal="left" vertical="center" wrapText="1" indent="1"/>
    </xf>
    <xf numFmtId="169" fontId="65" fillId="0" borderId="6" xfId="0" applyNumberFormat="1" applyFont="1" applyBorder="1" applyAlignment="1" applyProtection="1">
      <alignment horizontal="right" vertical="center" indent="1"/>
      <protection locked="0"/>
    </xf>
    <xf numFmtId="169" fontId="56" fillId="0" borderId="6" xfId="0" applyNumberFormat="1" applyFont="1" applyBorder="1" applyAlignment="1" applyProtection="1">
      <alignment horizontal="right" vertical="center" indent="1"/>
      <protection locked="0"/>
    </xf>
    <xf numFmtId="169" fontId="53" fillId="0" borderId="6" xfId="0" applyNumberFormat="1" applyFont="1" applyBorder="1" applyAlignment="1" applyProtection="1">
      <alignment horizontal="right" vertical="center" indent="1"/>
      <protection locked="0"/>
    </xf>
    <xf numFmtId="0" fontId="51" fillId="2" borderId="23" xfId="0" applyFont="1" applyFill="1" applyBorder="1" applyAlignment="1">
      <alignment horizontal="left" vertical="center" wrapText="1" indent="1"/>
    </xf>
    <xf numFmtId="172" fontId="56" fillId="0" borderId="6" xfId="0" applyNumberFormat="1" applyFont="1" applyBorder="1" applyAlignment="1" applyProtection="1">
      <alignment horizontal="right" vertical="center" indent="1"/>
      <protection locked="0"/>
    </xf>
    <xf numFmtId="168" fontId="53" fillId="0" borderId="6" xfId="0" applyNumberFormat="1" applyFont="1" applyBorder="1" applyAlignment="1" applyProtection="1">
      <alignment horizontal="right" vertical="center" indent="1"/>
      <protection locked="0"/>
    </xf>
    <xf numFmtId="168" fontId="53" fillId="0" borderId="35" xfId="0" applyNumberFormat="1" applyFont="1" applyBorder="1" applyAlignment="1" applyProtection="1">
      <alignment horizontal="right" vertical="center" indent="1"/>
      <protection locked="0"/>
    </xf>
    <xf numFmtId="168" fontId="97" fillId="0" borderId="6" xfId="7" applyNumberFormat="1" applyFont="1" applyBorder="1" applyAlignment="1">
      <alignment vertical="center"/>
    </xf>
    <xf numFmtId="0" fontId="63" fillId="0" borderId="6" xfId="0" applyFont="1" applyBorder="1" applyAlignment="1">
      <alignment horizontal="left" vertical="center" wrapText="1" indent="4"/>
    </xf>
    <xf numFmtId="0" fontId="60" fillId="0" borderId="6" xfId="0" applyFont="1" applyBorder="1" applyAlignment="1">
      <alignment horizontal="left" vertical="center" wrapText="1" indent="4"/>
    </xf>
    <xf numFmtId="0" fontId="98" fillId="0" borderId="0" xfId="0" applyFont="1" applyAlignment="1">
      <alignment vertical="center"/>
    </xf>
    <xf numFmtId="169" fontId="53" fillId="0" borderId="0" xfId="0" applyNumberFormat="1" applyFont="1" applyAlignment="1">
      <alignment horizontal="right" vertical="center" indent="1"/>
    </xf>
    <xf numFmtId="169" fontId="57" fillId="2" borderId="0" xfId="0" applyNumberFormat="1" applyFont="1" applyFill="1" applyAlignment="1">
      <alignment horizontal="right" vertical="center" indent="1"/>
    </xf>
    <xf numFmtId="0" fontId="53" fillId="0" borderId="6" xfId="0" applyFont="1" applyBorder="1" applyAlignment="1">
      <alignment horizontal="center" vertical="center" indent="1"/>
    </xf>
    <xf numFmtId="168" fontId="99" fillId="0" borderId="6" xfId="9" applyNumberFormat="1" applyFont="1" applyBorder="1" applyAlignment="1">
      <alignment vertical="center"/>
    </xf>
    <xf numFmtId="0" fontId="100" fillId="0" borderId="6" xfId="0" applyFont="1" applyBorder="1" applyAlignment="1">
      <alignment horizontal="right" vertical="center" indent="1"/>
    </xf>
    <xf numFmtId="168" fontId="99" fillId="0" borderId="6" xfId="7" applyNumberFormat="1" applyFont="1" applyBorder="1" applyAlignment="1">
      <alignment vertical="center"/>
    </xf>
    <xf numFmtId="168" fontId="101" fillId="0" borderId="6" xfId="0" applyNumberFormat="1" applyFont="1" applyBorder="1" applyAlignment="1">
      <alignment horizontal="right" vertical="center" indent="1"/>
    </xf>
    <xf numFmtId="168" fontId="53" fillId="0" borderId="41" xfId="0" applyNumberFormat="1" applyFont="1" applyBorder="1" applyAlignment="1">
      <alignment horizontal="right" vertical="center" indent="1"/>
    </xf>
    <xf numFmtId="168" fontId="53" fillId="0" borderId="41" xfId="0" applyNumberFormat="1" applyFont="1" applyBorder="1" applyAlignment="1" applyProtection="1">
      <alignment horizontal="right" vertical="center" indent="1"/>
      <protection locked="0"/>
    </xf>
    <xf numFmtId="168" fontId="57" fillId="2" borderId="41" xfId="0" applyNumberFormat="1" applyFont="1" applyFill="1" applyBorder="1" applyAlignment="1">
      <alignment horizontal="right" vertical="center" indent="1"/>
    </xf>
    <xf numFmtId="168" fontId="102" fillId="0" borderId="6" xfId="0" applyNumberFormat="1" applyFont="1" applyBorder="1" applyAlignment="1">
      <alignment horizontal="right" vertical="center" indent="1"/>
    </xf>
    <xf numFmtId="0" fontId="55" fillId="0" borderId="6" xfId="0" applyFont="1" applyBorder="1" applyAlignment="1">
      <alignment horizontal="left" vertical="center" indent="4"/>
    </xf>
    <xf numFmtId="0" fontId="55" fillId="0" borderId="6" xfId="0" applyFont="1" applyBorder="1" applyAlignment="1">
      <alignment horizontal="left" vertical="center" indent="5"/>
    </xf>
    <xf numFmtId="0" fontId="50" fillId="0" borderId="6" xfId="0" applyFont="1" applyBorder="1" applyAlignment="1">
      <alignment horizontal="left" vertical="center" indent="4"/>
    </xf>
    <xf numFmtId="0" fontId="50" fillId="0" borderId="6" xfId="0" applyFont="1" applyBorder="1" applyAlignment="1">
      <alignment horizontal="left" vertical="center" indent="5"/>
    </xf>
    <xf numFmtId="0" fontId="63" fillId="0" borderId="6" xfId="0" applyFont="1" applyBorder="1" applyAlignment="1">
      <alignment horizontal="left" vertical="center" indent="1"/>
    </xf>
    <xf numFmtId="0" fontId="42" fillId="0" borderId="6" xfId="0" applyFont="1" applyBorder="1" applyAlignment="1">
      <alignment horizontal="right" vertical="center" indent="1"/>
    </xf>
    <xf numFmtId="168" fontId="50" fillId="0" borderId="6" xfId="0" applyNumberFormat="1" applyFont="1" applyBorder="1" applyAlignment="1" applyProtection="1">
      <alignment horizontal="right" vertical="center" indent="1"/>
      <protection locked="0"/>
    </xf>
    <xf numFmtId="0" fontId="60" fillId="0" borderId="6" xfId="0" applyFont="1" applyBorder="1" applyAlignment="1">
      <alignment horizontal="left" vertical="center" indent="4"/>
    </xf>
    <xf numFmtId="0" fontId="103" fillId="0" borderId="6" xfId="0" applyFont="1" applyBorder="1" applyAlignment="1">
      <alignment horizontal="left" vertical="center" indent="1"/>
    </xf>
    <xf numFmtId="10" fontId="26" fillId="0" borderId="6" xfId="0" applyNumberFormat="1" applyFont="1" applyBorder="1" applyAlignment="1">
      <alignment horizontal="right" vertical="center" indent="1"/>
    </xf>
    <xf numFmtId="0" fontId="104" fillId="0" borderId="6" xfId="0" applyFont="1" applyBorder="1" applyAlignment="1">
      <alignment horizontal="left" vertical="center" wrapText="1" indent="1"/>
    </xf>
    <xf numFmtId="168" fontId="0" fillId="0" borderId="6" xfId="0" applyNumberFormat="1" applyBorder="1" applyAlignment="1">
      <alignment horizontal="right" vertical="center" indent="1"/>
    </xf>
    <xf numFmtId="0" fontId="86" fillId="0" borderId="42" xfId="0" applyFont="1" applyBorder="1"/>
    <xf numFmtId="0" fontId="68" fillId="0" borderId="42" xfId="0" applyFont="1" applyBorder="1" applyAlignment="1">
      <alignment vertical="top"/>
    </xf>
    <xf numFmtId="0" fontId="105" fillId="0" borderId="42" xfId="0" applyFont="1" applyBorder="1" applyAlignment="1">
      <alignment vertical="top"/>
    </xf>
    <xf numFmtId="0" fontId="86" fillId="0" borderId="43" xfId="0" applyFont="1" applyBorder="1"/>
    <xf numFmtId="0" fontId="87" fillId="0" borderId="43" xfId="0" applyFont="1" applyBorder="1"/>
    <xf numFmtId="0" fontId="106" fillId="2" borderId="43" xfId="0" applyFont="1" applyFill="1" applyBorder="1"/>
    <xf numFmtId="0" fontId="13" fillId="0" borderId="43" xfId="0" applyFont="1" applyBorder="1" applyAlignment="1">
      <alignment vertical="top"/>
    </xf>
    <xf numFmtId="0" fontId="0" fillId="0" borderId="43" xfId="0" applyBorder="1" applyAlignment="1">
      <alignment horizontal="center"/>
    </xf>
    <xf numFmtId="0" fontId="13" fillId="0" borderId="43" xfId="0" applyFont="1" applyBorder="1" applyAlignment="1">
      <alignment horizontal="center" vertical="top"/>
    </xf>
    <xf numFmtId="0" fontId="0" fillId="0" borderId="43" xfId="0" applyBorder="1"/>
    <xf numFmtId="0" fontId="26" fillId="0" borderId="43" xfId="0" applyFont="1" applyBorder="1"/>
    <xf numFmtId="0" fontId="68" fillId="0" borderId="43" xfId="0" applyFont="1" applyBorder="1" applyAlignment="1">
      <alignment vertical="top"/>
    </xf>
    <xf numFmtId="0" fontId="105" fillId="0" borderId="43" xfId="0" applyFont="1" applyBorder="1" applyAlignment="1">
      <alignment vertical="top"/>
    </xf>
    <xf numFmtId="0" fontId="107" fillId="0" borderId="0" xfId="0" applyFont="1" applyAlignment="1">
      <alignment indent="1"/>
    </xf>
    <xf numFmtId="0" fontId="105" fillId="0" borderId="0" xfId="0" applyFont="1" applyAlignment="1">
      <alignment vertical="top"/>
    </xf>
    <xf numFmtId="0" fontId="106" fillId="2" borderId="0" xfId="0" applyFont="1" applyFill="1"/>
    <xf numFmtId="0" fontId="86" fillId="0" borderId="43" xfId="0" applyFont="1" applyBorder="1" applyAlignment="1">
      <alignment indent="1"/>
    </xf>
    <xf numFmtId="0" fontId="87" fillId="0" borderId="43" xfId="0" applyFont="1" applyBorder="1" applyProtection="1">
      <protection locked="0"/>
    </xf>
    <xf numFmtId="174" fontId="87" fillId="0" borderId="43" xfId="0" applyNumberFormat="1" applyFont="1" applyBorder="1" applyProtection="1">
      <protection locked="0"/>
    </xf>
    <xf numFmtId="0" fontId="68" fillId="0" borderId="0" xfId="0" applyFont="1" applyAlignment="1">
      <alignment vertical="top" indent="1"/>
    </xf>
    <xf numFmtId="0" fontId="68" fillId="0" borderId="44" xfId="0" applyFont="1" applyBorder="1" applyAlignment="1">
      <alignment vertical="top" indent="1"/>
    </xf>
    <xf numFmtId="0" fontId="0" fillId="0" borderId="44" xfId="0" applyBorder="1"/>
    <xf numFmtId="0" fontId="68" fillId="0" borderId="44" xfId="0" applyFont="1" applyBorder="1" applyAlignment="1">
      <alignment vertical="top"/>
    </xf>
    <xf numFmtId="0" fontId="105" fillId="0" borderId="44" xfId="0" applyFont="1" applyBorder="1" applyAlignment="1">
      <alignment vertical="top"/>
    </xf>
    <xf numFmtId="0" fontId="86" fillId="0" borderId="44" xfId="0" applyFont="1" applyBorder="1"/>
    <xf numFmtId="0" fontId="10" fillId="0" borderId="0" xfId="0" applyFont="1"/>
    <xf numFmtId="0" fontId="56" fillId="0" borderId="0" xfId="0" applyFont="1" applyAlignment="1">
      <alignment horizontal="center" vertical="center" wrapText="1"/>
    </xf>
    <xf numFmtId="0" fontId="84" fillId="0" borderId="0" xfId="0" applyFont="1" applyAlignment="1">
      <alignment indent="1"/>
    </xf>
    <xf numFmtId="41" fontId="108" fillId="0" borderId="43" xfId="0" applyNumberFormat="1" applyFont="1" applyBorder="1" applyAlignment="1">
      <alignment horizontal="right" vertical="center"/>
    </xf>
    <xf numFmtId="41" fontId="108" fillId="0" borderId="39" xfId="0" applyNumberFormat="1" applyFont="1" applyBorder="1" applyAlignment="1">
      <alignment horizontal="right" vertical="center"/>
    </xf>
    <xf numFmtId="41" fontId="106" fillId="2" borderId="39" xfId="0" applyNumberFormat="1" applyFont="1" applyFill="1" applyBorder="1" applyAlignment="1">
      <alignment horizontal="right" vertical="center"/>
    </xf>
    <xf numFmtId="0" fontId="13" fillId="0" borderId="47" xfId="0" applyFont="1" applyBorder="1" applyAlignment="1">
      <alignment vertical="top"/>
    </xf>
    <xf numFmtId="0" fontId="7" fillId="0" borderId="44" xfId="0" applyFont="1" applyBorder="1"/>
    <xf numFmtId="0" fontId="84" fillId="0" borderId="43" xfId="0" applyFont="1" applyBorder="1"/>
    <xf numFmtId="0" fontId="83" fillId="2" borderId="43" xfId="0" applyFont="1" applyFill="1" applyBorder="1"/>
    <xf numFmtId="0" fontId="86" fillId="0" borderId="47" xfId="0" applyFont="1" applyBorder="1" applyAlignment="1">
      <alignment indent="1"/>
    </xf>
    <xf numFmtId="0" fontId="86" fillId="0" borderId="47" xfId="0" applyFont="1" applyBorder="1"/>
    <xf numFmtId="0" fontId="86" fillId="0" borderId="44" xfId="0" applyFont="1" applyBorder="1" applyAlignment="1">
      <alignment indent="1"/>
    </xf>
    <xf numFmtId="2" fontId="86" fillId="0" borderId="43" xfId="0" applyNumberFormat="1" applyFont="1" applyBorder="1"/>
    <xf numFmtId="0" fontId="109" fillId="0" borderId="0" xfId="0" applyFont="1"/>
    <xf numFmtId="0" fontId="43" fillId="0" borderId="43" xfId="0" applyFont="1" applyBorder="1" applyAlignment="1">
      <alignment horizontal="center" vertical="center"/>
    </xf>
    <xf numFmtId="0" fontId="26" fillId="0" borderId="43" xfId="0" applyFont="1" applyBorder="1" applyAlignment="1">
      <alignment horizontal="center" vertical="center"/>
    </xf>
    <xf numFmtId="0" fontId="26" fillId="0" borderId="0" xfId="0" applyFont="1" applyAlignment="1">
      <alignment horizontal="center" vertical="center"/>
    </xf>
    <xf numFmtId="0" fontId="27" fillId="7" borderId="0" xfId="0" applyFont="1" applyFill="1" applyAlignment="1">
      <alignment vertical="top"/>
    </xf>
    <xf numFmtId="0" fontId="68" fillId="7" borderId="0" xfId="0" applyFont="1" applyFill="1" applyAlignment="1">
      <alignment vertical="top" indent="1"/>
    </xf>
    <xf numFmtId="0" fontId="68" fillId="7" borderId="0" xfId="0" applyFont="1" applyFill="1" applyAlignment="1">
      <alignment vertical="top"/>
    </xf>
    <xf numFmtId="0" fontId="105" fillId="7" borderId="0" xfId="0" applyFont="1" applyFill="1" applyAlignment="1">
      <alignment vertical="top"/>
    </xf>
    <xf numFmtId="0" fontId="86" fillId="7" borderId="0" xfId="0" applyFont="1" applyFill="1"/>
    <xf numFmtId="0" fontId="87" fillId="7" borderId="0" xfId="0" applyFont="1" applyFill="1"/>
    <xf numFmtId="0" fontId="106" fillId="7" borderId="50" xfId="0" applyFont="1" applyFill="1" applyBorder="1"/>
    <xf numFmtId="167" fontId="56" fillId="0" borderId="9" xfId="0" applyNumberFormat="1" applyFont="1" applyBorder="1" applyAlignment="1">
      <alignment horizontal="right" vertical="center" indent="1"/>
    </xf>
    <xf numFmtId="43" fontId="86" fillId="0" borderId="43" xfId="0" applyNumberFormat="1" applyFont="1" applyBorder="1"/>
    <xf numFmtId="43" fontId="67" fillId="0" borderId="6" xfId="0" applyNumberFormat="1" applyFont="1" applyBorder="1" applyAlignment="1">
      <alignment horizontal="right" vertical="center" indent="1"/>
    </xf>
    <xf numFmtId="43" fontId="26" fillId="0" borderId="0" xfId="0" applyNumberFormat="1" applyFont="1"/>
    <xf numFmtId="0" fontId="6" fillId="0" borderId="0" xfId="0" applyFont="1"/>
    <xf numFmtId="0" fontId="5" fillId="0" borderId="0" xfId="0" applyFont="1"/>
    <xf numFmtId="0" fontId="110" fillId="0" borderId="0" xfId="0" applyFont="1" applyAlignment="1">
      <alignment vertical="top"/>
    </xf>
    <xf numFmtId="0" fontId="55" fillId="0" borderId="6" xfId="0" applyFont="1" applyBorder="1" applyAlignment="1">
      <alignment horizontal="left" vertical="center" wrapText="1" indent="6"/>
    </xf>
    <xf numFmtId="0" fontId="111" fillId="0" borderId="0" xfId="0" applyFont="1" applyAlignment="1">
      <alignment vertical="top"/>
    </xf>
    <xf numFmtId="169" fontId="44" fillId="0" borderId="6" xfId="0" applyNumberFormat="1" applyFont="1" applyBorder="1" applyAlignment="1">
      <alignment horizontal="right" vertical="center" indent="1"/>
    </xf>
    <xf numFmtId="169" fontId="67" fillId="0" borderId="6" xfId="0" applyNumberFormat="1" applyFont="1" applyBorder="1" applyAlignment="1">
      <alignment horizontal="right" vertical="center" indent="1"/>
    </xf>
    <xf numFmtId="169" fontId="75" fillId="0" borderId="6" xfId="7" applyNumberFormat="1" applyFont="1" applyBorder="1" applyAlignment="1" applyProtection="1">
      <alignment vertical="center"/>
      <protection locked="0"/>
    </xf>
    <xf numFmtId="0" fontId="8" fillId="0" borderId="0" xfId="1">
      <alignment vertical="top"/>
    </xf>
    <xf numFmtId="0" fontId="4" fillId="0" borderId="0" xfId="2" applyFont="1"/>
    <xf numFmtId="175" fontId="10" fillId="0" borderId="6" xfId="5" applyNumberFormat="1" applyFont="1" applyBorder="1" applyAlignment="1">
      <alignment vertical="center"/>
    </xf>
    <xf numFmtId="0" fontId="10" fillId="0" borderId="6" xfId="5" applyNumberFormat="1" applyFont="1" applyBorder="1" applyAlignment="1">
      <alignment horizontal="right" vertical="center"/>
    </xf>
    <xf numFmtId="0" fontId="10" fillId="0" borderId="0" xfId="2" applyAlignment="1">
      <alignment horizontal="right" vertical="center"/>
    </xf>
    <xf numFmtId="0" fontId="39" fillId="0" borderId="0" xfId="0" applyFont="1" applyAlignment="1">
      <alignment horizontal="center" vertical="top"/>
    </xf>
    <xf numFmtId="0" fontId="10" fillId="0" borderId="44" xfId="0" applyFont="1" applyBorder="1"/>
    <xf numFmtId="43" fontId="86" fillId="0" borderId="48" xfId="0" applyNumberFormat="1" applyFont="1" applyBorder="1"/>
    <xf numFmtId="43" fontId="86" fillId="0" borderId="49" xfId="0" applyNumberFormat="1" applyFont="1" applyBorder="1"/>
    <xf numFmtId="43" fontId="67" fillId="0" borderId="44" xfId="0" applyNumberFormat="1" applyFont="1" applyBorder="1" applyAlignment="1">
      <alignment horizontal="right" vertical="center" indent="1"/>
    </xf>
    <xf numFmtId="0" fontId="8" fillId="0" borderId="44" xfId="1" applyBorder="1">
      <alignment vertical="top"/>
    </xf>
    <xf numFmtId="0" fontId="8" fillId="0" borderId="51" xfId="1" applyBorder="1">
      <alignment vertical="top"/>
    </xf>
    <xf numFmtId="43" fontId="86" fillId="0" borderId="44" xfId="0" applyNumberFormat="1" applyFont="1" applyBorder="1"/>
    <xf numFmtId="168" fontId="8" fillId="0" borderId="44" xfId="1" applyNumberFormat="1" applyBorder="1">
      <alignment vertical="top"/>
    </xf>
    <xf numFmtId="0" fontId="112" fillId="0" borderId="6" xfId="0" applyFont="1" applyBorder="1" applyAlignment="1">
      <alignment horizontal="right" vertical="center" wrapText="1"/>
    </xf>
    <xf numFmtId="0" fontId="53" fillId="0" borderId="6" xfId="0" applyFont="1" applyBorder="1" applyAlignment="1">
      <alignment horizontal="left" vertical="center" indent="2"/>
    </xf>
    <xf numFmtId="169" fontId="53" fillId="0" borderId="6" xfId="0" applyNumberFormat="1" applyFont="1" applyBorder="1" applyAlignment="1">
      <alignment horizontal="right" vertical="center" indent="2"/>
    </xf>
    <xf numFmtId="169" fontId="31" fillId="0" borderId="6" xfId="7" applyNumberFormat="1" applyFont="1" applyBorder="1" applyAlignment="1" applyProtection="1">
      <alignment horizontal="right" vertical="center" indent="2"/>
      <protection locked="0"/>
    </xf>
    <xf numFmtId="0" fontId="53" fillId="0" borderId="0" xfId="0" applyFont="1" applyAlignment="1">
      <alignment horizontal="right" vertical="center" indent="2"/>
    </xf>
    <xf numFmtId="168" fontId="53" fillId="0" borderId="35" xfId="0" applyNumberFormat="1" applyFont="1" applyBorder="1" applyAlignment="1">
      <alignment horizontal="right" vertical="center" indent="2"/>
    </xf>
    <xf numFmtId="166" fontId="113" fillId="6" borderId="39" xfId="7" applyFont="1" applyFill="1" applyBorder="1" applyAlignment="1" applyProtection="1">
      <alignment horizontal="right" vertical="center" indent="2"/>
      <protection locked="0"/>
    </xf>
    <xf numFmtId="168" fontId="53" fillId="2" borderId="35" xfId="0" applyNumberFormat="1" applyFont="1" applyFill="1" applyBorder="1" applyAlignment="1">
      <alignment horizontal="right" vertical="center" indent="2"/>
    </xf>
    <xf numFmtId="0" fontId="53" fillId="0" borderId="0" xfId="0" applyFont="1" applyAlignment="1" applyProtection="1">
      <alignment horizontal="right" vertical="center" indent="2"/>
      <protection locked="0"/>
    </xf>
    <xf numFmtId="0" fontId="86" fillId="0" borderId="49" xfId="0" applyFont="1" applyBorder="1" applyAlignment="1">
      <alignment horizontal="center"/>
    </xf>
    <xf numFmtId="0" fontId="84" fillId="0" borderId="43" xfId="0" applyFont="1" applyBorder="1" applyAlignment="1">
      <alignment horizontal="center"/>
    </xf>
    <xf numFmtId="0" fontId="2" fillId="0" borderId="44" xfId="0" applyFont="1" applyBorder="1"/>
    <xf numFmtId="0" fontId="43" fillId="0" borderId="44" xfId="0" applyFont="1" applyBorder="1"/>
    <xf numFmtId="0" fontId="1" fillId="0" borderId="44" xfId="0" applyFont="1" applyBorder="1"/>
    <xf numFmtId="0" fontId="56" fillId="0" borderId="44" xfId="0" applyFont="1" applyBorder="1" applyAlignment="1">
      <alignment horizontal="center" vertical="center" wrapText="1"/>
    </xf>
    <xf numFmtId="0" fontId="51" fillId="3" borderId="0" xfId="0" applyFont="1" applyFill="1" applyAlignment="1">
      <alignment horizontal="center" vertical="top" wrapText="1"/>
    </xf>
    <xf numFmtId="0" fontId="53" fillId="4" borderId="0" xfId="0" applyFont="1" applyFill="1" applyAlignment="1">
      <alignment horizontal="center" vertical="center"/>
    </xf>
    <xf numFmtId="0" fontId="55" fillId="0" borderId="0" xfId="0" applyFont="1" applyAlignment="1" applyProtection="1">
      <alignment horizontal="left" vertical="center" wrapText="1" indent="1"/>
      <protection locked="0"/>
    </xf>
    <xf numFmtId="0" fontId="55" fillId="0" borderId="0" xfId="0" applyFont="1" applyAlignment="1" applyProtection="1">
      <alignment horizontal="left" vertical="center" indent="1"/>
      <protection locked="0"/>
    </xf>
    <xf numFmtId="0" fontId="112" fillId="0" borderId="0" xfId="0" applyFont="1" applyAlignment="1">
      <alignment horizontal="right" vertical="center" wrapText="1"/>
    </xf>
    <xf numFmtId="169" fontId="56" fillId="0" borderId="0" xfId="0" applyNumberFormat="1" applyFont="1" applyAlignment="1">
      <alignment horizontal="right" vertical="center" indent="1"/>
    </xf>
    <xf numFmtId="169" fontId="62" fillId="0" borderId="0" xfId="0" applyNumberFormat="1" applyFont="1" applyAlignment="1">
      <alignment horizontal="right" vertical="center" indent="1"/>
    </xf>
    <xf numFmtId="172" fontId="56" fillId="0" borderId="0" xfId="0" applyNumberFormat="1" applyFont="1" applyAlignment="1">
      <alignment horizontal="right" vertical="center" indent="1"/>
    </xf>
    <xf numFmtId="41" fontId="67" fillId="0" borderId="0" xfId="0" applyNumberFormat="1" applyFont="1" applyAlignment="1">
      <alignment horizontal="right" vertical="center" indent="1"/>
    </xf>
    <xf numFmtId="172" fontId="67" fillId="0" borderId="0" xfId="0" applyNumberFormat="1" applyFont="1" applyAlignment="1">
      <alignment horizontal="right" vertical="center" indent="1"/>
    </xf>
    <xf numFmtId="0" fontId="51" fillId="2" borderId="0" xfId="0" applyFont="1" applyFill="1" applyAlignment="1">
      <alignment horizontal="left" vertical="center" wrapText="1"/>
    </xf>
    <xf numFmtId="166" fontId="75" fillId="0" borderId="0" xfId="7" applyFont="1" applyAlignment="1" applyProtection="1">
      <alignment vertical="center"/>
      <protection locked="0"/>
    </xf>
    <xf numFmtId="168" fontId="56" fillId="0" borderId="0" xfId="0" applyNumberFormat="1" applyFont="1" applyAlignment="1">
      <alignment horizontal="right" vertical="center" indent="1"/>
    </xf>
    <xf numFmtId="168" fontId="53" fillId="0" borderId="0" xfId="0" applyNumberFormat="1" applyFont="1" applyAlignment="1">
      <alignment horizontal="right" vertical="center" indent="1"/>
    </xf>
    <xf numFmtId="168" fontId="75" fillId="0" borderId="0" xfId="7" applyNumberFormat="1" applyFont="1" applyAlignment="1" applyProtection="1">
      <alignment vertical="center"/>
      <protection locked="0"/>
    </xf>
    <xf numFmtId="167" fontId="55" fillId="0" borderId="0" xfId="0" applyNumberFormat="1" applyFont="1" applyAlignment="1">
      <alignment horizontal="right" vertical="center" indent="1"/>
    </xf>
    <xf numFmtId="168" fontId="81" fillId="0" borderId="0" xfId="0" applyNumberFormat="1" applyFont="1" applyAlignment="1">
      <alignment horizontal="right" vertical="center" indent="1"/>
    </xf>
    <xf numFmtId="169" fontId="31" fillId="0" borderId="0" xfId="7" applyNumberFormat="1" applyFont="1" applyAlignment="1" applyProtection="1">
      <alignment horizontal="right" vertical="center" indent="2"/>
      <protection locked="0"/>
    </xf>
    <xf numFmtId="168" fontId="78" fillId="0" borderId="0" xfId="0" applyNumberFormat="1" applyFont="1" applyAlignment="1">
      <alignment horizontal="right" vertical="center" indent="1"/>
    </xf>
    <xf numFmtId="168" fontId="91" fillId="0" borderId="0" xfId="7" applyNumberFormat="1" applyFont="1" applyAlignment="1" applyProtection="1">
      <alignment vertical="center"/>
      <protection locked="0"/>
    </xf>
    <xf numFmtId="167" fontId="53" fillId="0" borderId="0" xfId="0" applyNumberFormat="1" applyFont="1" applyAlignment="1">
      <alignment horizontal="right" vertical="center" indent="1"/>
    </xf>
    <xf numFmtId="168" fontId="55" fillId="0" borderId="0" xfId="0" applyNumberFormat="1" applyFont="1" applyAlignment="1" applyProtection="1">
      <alignment horizontal="right" vertical="center" indent="1"/>
      <protection locked="0"/>
    </xf>
    <xf numFmtId="167" fontId="56" fillId="0" borderId="0" xfId="0" applyNumberFormat="1" applyFont="1" applyAlignment="1">
      <alignment horizontal="right" vertical="center" indent="1"/>
    </xf>
    <xf numFmtId="169" fontId="55" fillId="0" borderId="0" xfId="0" applyNumberFormat="1" applyFont="1" applyAlignment="1" applyProtection="1">
      <alignment horizontal="right" vertical="center" indent="1"/>
      <protection locked="0"/>
    </xf>
    <xf numFmtId="169" fontId="56" fillId="0" borderId="0" xfId="0" applyNumberFormat="1" applyFont="1" applyAlignment="1" applyProtection="1">
      <alignment horizontal="right" vertical="center" indent="1"/>
      <protection locked="0"/>
    </xf>
    <xf numFmtId="172" fontId="56" fillId="0" borderId="0" xfId="0" applyNumberFormat="1" applyFont="1" applyAlignment="1" applyProtection="1">
      <alignment horizontal="right" vertical="center" indent="1"/>
      <protection locked="0"/>
    </xf>
    <xf numFmtId="168" fontId="97" fillId="0" borderId="0" xfId="7" applyNumberFormat="1" applyFont="1" applyAlignment="1">
      <alignment vertical="center"/>
    </xf>
    <xf numFmtId="168" fontId="17" fillId="0" borderId="0" xfId="0" applyNumberFormat="1" applyFont="1" applyAlignment="1">
      <alignment horizontal="right" vertical="center" indent="1"/>
    </xf>
    <xf numFmtId="169" fontId="75" fillId="0" borderId="0" xfId="7" applyNumberFormat="1" applyFont="1" applyAlignment="1" applyProtection="1">
      <alignment vertical="center"/>
      <protection locked="0"/>
    </xf>
    <xf numFmtId="168" fontId="69" fillId="0" borderId="0" xfId="0" applyNumberFormat="1" applyFont="1" applyAlignment="1">
      <alignment horizontal="right" vertical="center" indent="1"/>
    </xf>
    <xf numFmtId="43" fontId="86" fillId="0" borderId="0" xfId="0" applyNumberFormat="1" applyFont="1"/>
    <xf numFmtId="169" fontId="56" fillId="8" borderId="6" xfId="0" applyNumberFormat="1" applyFont="1" applyFill="1" applyBorder="1" applyAlignment="1">
      <alignment horizontal="right" vertical="center" indent="1"/>
    </xf>
    <xf numFmtId="169" fontId="53" fillId="8" borderId="35" xfId="0" applyNumberFormat="1" applyFont="1" applyFill="1" applyBorder="1" applyAlignment="1">
      <alignment horizontal="right" vertical="center" indent="1"/>
    </xf>
    <xf numFmtId="169" fontId="62" fillId="8" borderId="35" xfId="0" applyNumberFormat="1" applyFont="1" applyFill="1" applyBorder="1" applyAlignment="1">
      <alignment horizontal="right" vertical="center" indent="1"/>
    </xf>
    <xf numFmtId="172" fontId="56" fillId="8" borderId="35" xfId="0" applyNumberFormat="1" applyFont="1" applyFill="1" applyBorder="1" applyAlignment="1">
      <alignment horizontal="right" vertical="center" indent="1"/>
    </xf>
    <xf numFmtId="41" fontId="53" fillId="8" borderId="35" xfId="0" applyNumberFormat="1" applyFont="1" applyFill="1" applyBorder="1" applyAlignment="1">
      <alignment horizontal="right" vertical="center" indent="1"/>
    </xf>
    <xf numFmtId="172" fontId="53" fillId="8" borderId="35" xfId="0" applyNumberFormat="1" applyFont="1" applyFill="1" applyBorder="1" applyAlignment="1">
      <alignment horizontal="right" vertical="center" indent="1"/>
    </xf>
    <xf numFmtId="168" fontId="53" fillId="8" borderId="6" xfId="0" applyNumberFormat="1" applyFont="1" applyFill="1" applyBorder="1" applyAlignment="1">
      <alignment horizontal="right" vertical="center" indent="1"/>
    </xf>
    <xf numFmtId="167" fontId="53" fillId="8" borderId="6" xfId="0" applyNumberFormat="1" applyFont="1" applyFill="1" applyBorder="1" applyAlignment="1">
      <alignment horizontal="right" vertical="center" indent="1"/>
    </xf>
    <xf numFmtId="169" fontId="53" fillId="8" borderId="6" xfId="0" applyNumberFormat="1" applyFont="1" applyFill="1" applyBorder="1" applyAlignment="1">
      <alignment horizontal="right" vertical="center" indent="1"/>
    </xf>
    <xf numFmtId="172" fontId="53" fillId="8" borderId="33" xfId="0" applyNumberFormat="1" applyFont="1" applyFill="1" applyBorder="1" applyAlignment="1">
      <alignment horizontal="right" vertical="center" indent="1"/>
    </xf>
    <xf numFmtId="168" fontId="67" fillId="8" borderId="6" xfId="0" applyNumberFormat="1" applyFont="1" applyFill="1" applyBorder="1" applyAlignment="1">
      <alignment horizontal="right" vertical="center" indent="1"/>
    </xf>
    <xf numFmtId="9" fontId="55" fillId="0" borderId="6" xfId="0" applyNumberFormat="1" applyFont="1" applyBorder="1" applyAlignment="1">
      <alignment horizontal="right" vertical="center" indent="1"/>
    </xf>
    <xf numFmtId="171" fontId="55" fillId="0" borderId="6" xfId="0" applyNumberFormat="1" applyFont="1" applyBorder="1" applyAlignment="1">
      <alignment horizontal="center" vertical="center" indent="1"/>
    </xf>
    <xf numFmtId="169" fontId="53" fillId="0" borderId="55" xfId="0" applyNumberFormat="1" applyFont="1" applyBorder="1" applyAlignment="1">
      <alignment horizontal="right" vertical="center" indent="1"/>
    </xf>
    <xf numFmtId="169" fontId="53" fillId="0" borderId="56" xfId="0" applyNumberFormat="1" applyFont="1" applyBorder="1" applyAlignment="1">
      <alignment horizontal="right" vertical="center" indent="1"/>
    </xf>
    <xf numFmtId="168" fontId="78" fillId="0" borderId="33" xfId="0" applyNumberFormat="1" applyFont="1" applyBorder="1" applyAlignment="1">
      <alignment horizontal="right" vertical="center" indent="1"/>
    </xf>
    <xf numFmtId="166" fontId="76" fillId="8" borderId="6" xfId="7" applyFont="1" applyFill="1" applyBorder="1" applyAlignment="1" applyProtection="1">
      <alignment vertical="center"/>
      <protection locked="0"/>
    </xf>
    <xf numFmtId="43" fontId="76" fillId="8" borderId="6" xfId="8" applyFont="1" applyFill="1" applyBorder="1" applyAlignment="1">
      <alignment vertical="center"/>
    </xf>
    <xf numFmtId="168" fontId="78" fillId="8" borderId="6" xfId="0" applyNumberFormat="1" applyFont="1" applyFill="1" applyBorder="1" applyAlignment="1">
      <alignment horizontal="right" vertical="center" indent="1"/>
    </xf>
    <xf numFmtId="166" fontId="113" fillId="8" borderId="6" xfId="7" applyFont="1" applyFill="1" applyBorder="1" applyAlignment="1" applyProtection="1">
      <alignment horizontal="right" vertical="center" indent="2"/>
      <protection locked="0"/>
    </xf>
    <xf numFmtId="173" fontId="88" fillId="8" borderId="6" xfId="9" applyNumberFormat="1" applyFont="1" applyFill="1" applyBorder="1" applyAlignment="1" applyProtection="1">
      <alignment vertical="center"/>
      <protection locked="0"/>
    </xf>
    <xf numFmtId="166" fontId="92" fillId="8" borderId="57" xfId="7" applyFont="1" applyFill="1" applyBorder="1" applyAlignment="1">
      <alignment vertical="center"/>
    </xf>
    <xf numFmtId="168" fontId="53" fillId="0" borderId="59" xfId="0" applyNumberFormat="1" applyFont="1" applyBorder="1" applyAlignment="1">
      <alignment horizontal="right" vertical="center" indent="1"/>
    </xf>
    <xf numFmtId="168" fontId="53" fillId="8" borderId="59" xfId="0" applyNumberFormat="1" applyFont="1" applyFill="1" applyBorder="1" applyAlignment="1">
      <alignment horizontal="right" vertical="center" indent="1"/>
    </xf>
    <xf numFmtId="168" fontId="55" fillId="8" borderId="6" xfId="0" applyNumberFormat="1" applyFont="1" applyFill="1" applyBorder="1" applyAlignment="1" applyProtection="1">
      <alignment horizontal="right" vertical="center" indent="1"/>
      <protection locked="0"/>
    </xf>
    <xf numFmtId="172" fontId="53" fillId="8" borderId="6" xfId="0" applyNumberFormat="1" applyFont="1" applyFill="1" applyBorder="1" applyAlignment="1">
      <alignment horizontal="right" vertical="center" indent="1"/>
    </xf>
    <xf numFmtId="169" fontId="56" fillId="0" borderId="59" xfId="0" applyNumberFormat="1" applyFont="1" applyBorder="1" applyAlignment="1">
      <alignment horizontal="right" vertical="center" indent="1"/>
    </xf>
    <xf numFmtId="169" fontId="53" fillId="0" borderId="33" xfId="0" applyNumberFormat="1" applyFont="1" applyBorder="1" applyAlignment="1">
      <alignment horizontal="right" vertical="center" indent="1"/>
    </xf>
    <xf numFmtId="168" fontId="67" fillId="0" borderId="9" xfId="0" applyNumberFormat="1" applyFont="1" applyBorder="1" applyAlignment="1">
      <alignment horizontal="right" vertical="center" indent="1"/>
    </xf>
    <xf numFmtId="168" fontId="17" fillId="0" borderId="9" xfId="0" applyNumberFormat="1" applyFont="1" applyBorder="1" applyAlignment="1">
      <alignment horizontal="right" vertical="center" indent="1"/>
    </xf>
    <xf numFmtId="168" fontId="26" fillId="0" borderId="9" xfId="0" applyNumberFormat="1" applyFont="1" applyBorder="1" applyAlignment="1">
      <alignment horizontal="right" vertical="center" indent="1"/>
    </xf>
    <xf numFmtId="168" fontId="53" fillId="8" borderId="6" xfId="0" applyNumberFormat="1" applyFont="1" applyFill="1" applyBorder="1" applyAlignment="1" applyProtection="1">
      <alignment horizontal="right" vertical="center" indent="1"/>
      <protection locked="0"/>
    </xf>
    <xf numFmtId="169" fontId="53" fillId="8" borderId="33" xfId="0" applyNumberFormat="1" applyFont="1" applyFill="1" applyBorder="1" applyAlignment="1">
      <alignment horizontal="right" vertical="center" indent="1"/>
    </xf>
    <xf numFmtId="169" fontId="53" fillId="0" borderId="59" xfId="0" applyNumberFormat="1" applyFont="1" applyBorder="1" applyAlignment="1">
      <alignment horizontal="right" vertical="center" indent="1"/>
    </xf>
    <xf numFmtId="169" fontId="53" fillId="8" borderId="59" xfId="0" applyNumberFormat="1" applyFont="1" applyFill="1" applyBorder="1" applyAlignment="1">
      <alignment horizontal="right" vertical="center" indent="1"/>
    </xf>
    <xf numFmtId="0" fontId="114" fillId="0" borderId="6" xfId="0" applyFont="1" applyBorder="1" applyAlignment="1">
      <alignment horizontal="left" vertical="center" indent="5"/>
    </xf>
    <xf numFmtId="167" fontId="86" fillId="0" borderId="43" xfId="0" applyNumberFormat="1" applyFont="1" applyBorder="1"/>
    <xf numFmtId="0" fontId="53" fillId="0" borderId="6" xfId="0" applyFont="1" applyBorder="1" applyAlignment="1">
      <alignment horizontal="left" vertical="center" wrapText="1" indent="6"/>
    </xf>
    <xf numFmtId="0" fontId="15" fillId="3" borderId="2" xfId="1" applyFont="1" applyFill="1" applyBorder="1" applyAlignment="1">
      <alignment horizontal="center" vertical="center" wrapText="1"/>
    </xf>
    <xf numFmtId="0" fontId="15" fillId="3" borderId="2" xfId="1" applyFont="1" applyFill="1" applyBorder="1" applyAlignment="1">
      <alignment vertical="center" wrapText="1"/>
    </xf>
    <xf numFmtId="0" fontId="16" fillId="3" borderId="2" xfId="1" applyFont="1" applyFill="1" applyBorder="1" applyAlignment="1">
      <alignment horizontal="center" vertical="top"/>
    </xf>
    <xf numFmtId="0" fontId="15" fillId="3" borderId="1" xfId="1" applyFont="1" applyFill="1" applyBorder="1" applyAlignment="1">
      <alignment horizontal="left" vertical="center" wrapText="1" indent="1"/>
    </xf>
    <xf numFmtId="0" fontId="15" fillId="3" borderId="2" xfId="1" applyFont="1" applyFill="1" applyBorder="1" applyAlignment="1" applyProtection="1">
      <alignment horizontal="center" vertical="center" wrapText="1"/>
      <protection locked="0"/>
    </xf>
    <xf numFmtId="0" fontId="15" fillId="3" borderId="2" xfId="1" applyFont="1" applyFill="1" applyBorder="1" applyAlignment="1" applyProtection="1">
      <alignment vertical="center" wrapText="1"/>
      <protection locked="0"/>
    </xf>
    <xf numFmtId="0" fontId="15" fillId="4" borderId="3" xfId="1" applyFont="1" applyFill="1" applyBorder="1" applyAlignment="1">
      <alignment horizontal="center" vertical="center" wrapText="1"/>
    </xf>
    <xf numFmtId="0" fontId="15" fillId="4" borderId="4" xfId="1" applyFont="1" applyFill="1" applyBorder="1" applyAlignment="1">
      <alignment vertical="top" wrapText="1"/>
    </xf>
    <xf numFmtId="0" fontId="8" fillId="0" borderId="0" xfId="1">
      <alignment vertical="top"/>
    </xf>
    <xf numFmtId="170" fontId="10" fillId="0" borderId="6" xfId="5" applyFont="1" applyBorder="1" applyAlignment="1">
      <alignment horizontal="center" vertical="top" wrapText="1"/>
    </xf>
    <xf numFmtId="0" fontId="29" fillId="3" borderId="1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8" fillId="3" borderId="8" xfId="1" applyFont="1" applyFill="1" applyBorder="1" applyAlignment="1" applyProtection="1">
      <alignment horizontal="center" vertical="center" wrapText="1"/>
      <protection locked="0"/>
    </xf>
    <xf numFmtId="0" fontId="28" fillId="3" borderId="9" xfId="1" applyFont="1" applyFill="1" applyBorder="1" applyAlignment="1" applyProtection="1">
      <alignment horizontal="center" vertical="center" wrapText="1"/>
      <protection locked="0"/>
    </xf>
    <xf numFmtId="0" fontId="29" fillId="3" borderId="10" xfId="0" applyFont="1" applyFill="1" applyBorder="1" applyAlignment="1">
      <alignment horizontal="center" vertical="top" wrapText="1"/>
    </xf>
    <xf numFmtId="0" fontId="29" fillId="3" borderId="11" xfId="0" applyFont="1" applyFill="1" applyBorder="1" applyAlignment="1">
      <alignment horizontal="center" vertical="top" wrapText="1"/>
    </xf>
    <xf numFmtId="0" fontId="28" fillId="3" borderId="8" xfId="1" applyFont="1" applyFill="1" applyBorder="1" applyAlignment="1" applyProtection="1">
      <alignment horizontal="left" vertical="center" wrapText="1" indent="1"/>
      <protection locked="0"/>
    </xf>
    <xf numFmtId="0" fontId="28" fillId="3" borderId="9" xfId="1" applyFont="1" applyFill="1" applyBorder="1" applyAlignment="1" applyProtection="1">
      <alignment horizontal="left" vertical="center" wrapText="1" indent="1"/>
      <protection locked="0"/>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4" xfId="0" applyFont="1" applyFill="1" applyBorder="1" applyAlignment="1">
      <alignment horizontal="center" vertical="center" wrapText="1"/>
    </xf>
    <xf numFmtId="0" fontId="28" fillId="5" borderId="15" xfId="0" applyFont="1" applyFill="1" applyBorder="1" applyAlignment="1">
      <alignment horizontal="center" vertical="center" wrapText="1"/>
    </xf>
    <xf numFmtId="0" fontId="28" fillId="5" borderId="12" xfId="0" applyFont="1" applyFill="1" applyBorder="1" applyAlignment="1">
      <alignment horizontal="left" vertical="center" wrapText="1" indent="1"/>
    </xf>
    <xf numFmtId="0" fontId="28" fillId="5" borderId="13" xfId="0" applyFont="1" applyFill="1" applyBorder="1" applyAlignment="1">
      <alignment horizontal="left" vertical="center" wrapText="1" inden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168" fontId="32" fillId="0" borderId="6" xfId="0" applyNumberFormat="1" applyFont="1" applyBorder="1" applyAlignment="1">
      <alignment horizontal="right" vertical="center" wrapText="1" indent="1"/>
    </xf>
    <xf numFmtId="168" fontId="32" fillId="0" borderId="18" xfId="0" applyNumberFormat="1" applyFont="1" applyBorder="1" applyAlignment="1">
      <alignment horizontal="right" vertical="center" wrapText="1" indent="1"/>
    </xf>
    <xf numFmtId="0" fontId="32" fillId="0" borderId="6" xfId="0" applyFont="1" applyBorder="1" applyAlignment="1">
      <alignment horizontal="right" vertical="center" wrapText="1" indent="1"/>
    </xf>
    <xf numFmtId="0" fontId="32" fillId="0" borderId="18" xfId="0" applyFont="1" applyBorder="1" applyAlignment="1">
      <alignment horizontal="right" vertical="center" wrapText="1" indent="1"/>
    </xf>
    <xf numFmtId="39" fontId="32" fillId="0" borderId="6" xfId="0" applyNumberFormat="1" applyFont="1" applyBorder="1" applyAlignment="1">
      <alignment horizontal="right" vertical="center" wrapText="1" indent="1"/>
    </xf>
    <xf numFmtId="39" fontId="32" fillId="0" borderId="18" xfId="0" applyNumberFormat="1" applyFont="1" applyBorder="1" applyAlignment="1">
      <alignment horizontal="right" vertical="center" wrapText="1" indent="1"/>
    </xf>
    <xf numFmtId="0" fontId="35" fillId="0" borderId="6" xfId="0" applyFont="1" applyBorder="1" applyAlignment="1">
      <alignment horizontal="right" vertical="center" wrapText="1" indent="1"/>
    </xf>
    <xf numFmtId="0" fontId="35" fillId="0" borderId="18" xfId="0" applyFont="1" applyBorder="1" applyAlignment="1">
      <alignment horizontal="right" vertical="center" wrapText="1" indent="1"/>
    </xf>
    <xf numFmtId="0" fontId="28" fillId="5" borderId="12" xfId="0" applyFont="1" applyFill="1" applyBorder="1" applyAlignment="1">
      <alignment horizontal="center" vertical="center" wrapText="1"/>
    </xf>
    <xf numFmtId="0" fontId="28" fillId="5" borderId="13" xfId="0" applyFont="1" applyFill="1" applyBorder="1" applyAlignment="1">
      <alignment horizontal="center" vertical="center" wrapText="1"/>
    </xf>
    <xf numFmtId="0" fontId="35" fillId="0" borderId="3" xfId="0" applyFont="1" applyBorder="1" applyAlignment="1">
      <alignment horizontal="right" vertical="center" wrapText="1" indent="1"/>
    </xf>
    <xf numFmtId="0" fontId="35" fillId="0" borderId="4" xfId="0" applyFont="1" applyBorder="1" applyAlignment="1">
      <alignment horizontal="right" vertical="center" wrapText="1" indent="1"/>
    </xf>
    <xf numFmtId="0" fontId="32" fillId="0" borderId="8" xfId="0" applyFont="1" applyBorder="1" applyAlignment="1">
      <alignment horizontal="left" vertical="center" indent="1"/>
    </xf>
    <xf numFmtId="0" fontId="32" fillId="0" borderId="9" xfId="0" applyFont="1" applyBorder="1" applyAlignment="1">
      <alignment horizontal="left" vertical="center" indent="1"/>
    </xf>
    <xf numFmtId="0" fontId="36" fillId="0" borderId="8" xfId="0" applyFont="1" applyBorder="1" applyAlignment="1">
      <alignment horizontal="center" vertical="center" wrapText="1"/>
    </xf>
    <xf numFmtId="0" fontId="36" fillId="0" borderId="9" xfId="0" applyFont="1" applyBorder="1" applyAlignment="1">
      <alignment horizontal="center" vertical="center" wrapText="1"/>
    </xf>
    <xf numFmtId="0" fontId="32" fillId="0" borderId="8" xfId="0" applyFont="1" applyBorder="1" applyAlignment="1">
      <alignment horizontal="right" vertical="center" indent="1"/>
    </xf>
    <xf numFmtId="0" fontId="32" fillId="0" borderId="9" xfId="0" applyFont="1" applyBorder="1" applyAlignment="1">
      <alignment horizontal="right" vertical="center" indent="1"/>
    </xf>
    <xf numFmtId="0" fontId="32" fillId="0" borderId="8" xfId="0" applyFont="1" applyBorder="1" applyAlignment="1">
      <alignment horizontal="right" vertical="center" wrapText="1" indent="1"/>
    </xf>
    <xf numFmtId="0" fontId="32" fillId="0" borderId="9" xfId="0" applyFont="1" applyBorder="1" applyAlignment="1">
      <alignment horizontal="right" vertical="center" wrapText="1" indent="1"/>
    </xf>
    <xf numFmtId="168" fontId="36" fillId="0" borderId="8" xfId="0" applyNumberFormat="1" applyFont="1" applyBorder="1" applyAlignment="1">
      <alignment horizontal="right" vertical="center" wrapText="1" indent="1"/>
    </xf>
    <xf numFmtId="168" fontId="36" fillId="0" borderId="9" xfId="0" applyNumberFormat="1" applyFont="1" applyBorder="1" applyAlignment="1">
      <alignment horizontal="right" vertical="center" wrapText="1" indent="1"/>
    </xf>
    <xf numFmtId="39" fontId="32" fillId="0" borderId="8" xfId="0" applyNumberFormat="1" applyFont="1" applyBorder="1" applyAlignment="1">
      <alignment horizontal="right" vertical="center" wrapText="1" indent="1"/>
    </xf>
    <xf numFmtId="39" fontId="32" fillId="0" borderId="9" xfId="0" applyNumberFormat="1" applyFont="1" applyBorder="1" applyAlignment="1">
      <alignment horizontal="right" vertical="center" wrapText="1" indent="1"/>
    </xf>
    <xf numFmtId="0" fontId="28" fillId="5" borderId="21" xfId="0" applyFont="1" applyFill="1" applyBorder="1" applyAlignment="1">
      <alignment horizontal="center" vertical="center" wrapText="1"/>
    </xf>
    <xf numFmtId="0" fontId="28" fillId="5" borderId="21" xfId="0" applyFont="1" applyFill="1" applyBorder="1" applyAlignment="1">
      <alignment horizontal="left" vertical="center" wrapText="1" indent="1"/>
    </xf>
    <xf numFmtId="0" fontId="38" fillId="0" borderId="6" xfId="0" applyFont="1" applyBorder="1" applyAlignment="1">
      <alignment horizontal="center" vertical="top" wrapText="1"/>
    </xf>
    <xf numFmtId="0" fontId="34" fillId="0" borderId="0" xfId="0" applyFont="1" applyAlignment="1">
      <alignment vertical="top" wrapText="1"/>
    </xf>
    <xf numFmtId="0" fontId="86" fillId="0" borderId="45" xfId="0" applyFont="1" applyBorder="1" applyAlignment="1">
      <alignment horizontal="center"/>
    </xf>
    <xf numFmtId="0" fontId="86" fillId="0" borderId="46" xfId="0" applyFont="1" applyBorder="1" applyAlignment="1">
      <alignment horizontal="center"/>
    </xf>
    <xf numFmtId="0" fontId="0" fillId="0" borderId="44" xfId="0" applyBorder="1"/>
    <xf numFmtId="0" fontId="0" fillId="0" borderId="45" xfId="0" applyBorder="1" applyAlignment="1">
      <alignment horizontal="center"/>
    </xf>
    <xf numFmtId="0" fontId="0" fillId="0" borderId="46" xfId="0" applyBorder="1" applyAlignment="1">
      <alignment horizontal="center"/>
    </xf>
    <xf numFmtId="0" fontId="86" fillId="0" borderId="48" xfId="0" applyFont="1" applyBorder="1" applyAlignment="1">
      <alignment horizontal="center"/>
    </xf>
    <xf numFmtId="0" fontId="86" fillId="0" borderId="49" xfId="0" applyFont="1" applyBorder="1" applyAlignment="1">
      <alignment horizontal="center"/>
    </xf>
    <xf numFmtId="0" fontId="0" fillId="0" borderId="52" xfId="0" applyBorder="1" applyAlignment="1">
      <alignment horizontal="center"/>
    </xf>
    <xf numFmtId="0" fontId="55" fillId="0" borderId="6" xfId="0" applyFont="1" applyBorder="1" applyAlignment="1" applyProtection="1">
      <alignment horizontal="left" vertical="center" wrapText="1" indent="1"/>
      <protection locked="0"/>
    </xf>
    <xf numFmtId="171" fontId="55" fillId="0" borderId="6" xfId="0" applyNumberFormat="1" applyFont="1" applyBorder="1" applyAlignment="1">
      <alignment horizontal="right" vertical="center" indent="1"/>
    </xf>
    <xf numFmtId="9" fontId="55" fillId="0" borderId="6" xfId="0" applyNumberFormat="1" applyFont="1" applyBorder="1" applyAlignment="1">
      <alignment horizontal="right" vertical="center" indent="1"/>
    </xf>
    <xf numFmtId="0" fontId="55" fillId="0" borderId="6" xfId="0" applyFont="1" applyBorder="1" applyAlignment="1" applyProtection="1">
      <alignment horizontal="left" vertical="center" indent="1"/>
      <protection locked="0"/>
    </xf>
    <xf numFmtId="0" fontId="51" fillId="2" borderId="37" xfId="0" applyFont="1" applyFill="1" applyBorder="1" applyAlignment="1">
      <alignment horizontal="left" vertical="center" wrapText="1"/>
    </xf>
    <xf numFmtId="0" fontId="51" fillId="2" borderId="9" xfId="0" applyFont="1" applyFill="1" applyBorder="1" applyAlignment="1">
      <alignment horizontal="left" vertical="center" wrapText="1"/>
    </xf>
    <xf numFmtId="0" fontId="87" fillId="0" borderId="62" xfId="0" applyFont="1" applyBorder="1" applyAlignment="1">
      <alignment horizontal="center"/>
    </xf>
    <xf numFmtId="0" fontId="87" fillId="0" borderId="63" xfId="0" applyFont="1" applyBorder="1" applyAlignment="1">
      <alignment horizontal="center"/>
    </xf>
    <xf numFmtId="0" fontId="112" fillId="0" borderId="8" xfId="0" applyFont="1" applyBorder="1" applyAlignment="1">
      <alignment horizontal="center" vertical="center" wrapText="1"/>
    </xf>
    <xf numFmtId="0" fontId="112" fillId="0" borderId="9" xfId="0" applyFont="1" applyBorder="1" applyAlignment="1">
      <alignment horizontal="right" vertical="center" wrapText="1"/>
    </xf>
    <xf numFmtId="0" fontId="51" fillId="3" borderId="2" xfId="0" applyFont="1" applyFill="1" applyBorder="1" applyAlignment="1">
      <alignment horizontal="center" vertical="top" wrapText="1"/>
    </xf>
    <xf numFmtId="0" fontId="56" fillId="0" borderId="31" xfId="0" applyFont="1" applyBorder="1" applyAlignment="1">
      <alignment horizontal="center" vertical="center" wrapText="1"/>
    </xf>
    <xf numFmtId="0" fontId="56" fillId="0" borderId="32" xfId="0" applyFont="1" applyBorder="1" applyAlignment="1">
      <alignment horizontal="center" vertical="center" wrapText="1"/>
    </xf>
    <xf numFmtId="0" fontId="56" fillId="0" borderId="8" xfId="0" applyFont="1" applyBorder="1" applyAlignment="1">
      <alignment horizontal="center" vertical="center" wrapText="1"/>
    </xf>
    <xf numFmtId="0" fontId="56" fillId="0" borderId="9" xfId="0" applyFont="1" applyBorder="1" applyAlignment="1">
      <alignment horizontal="center" vertical="center" wrapText="1"/>
    </xf>
    <xf numFmtId="0" fontId="7" fillId="0" borderId="0" xfId="0" applyFont="1"/>
    <xf numFmtId="0" fontId="0" fillId="0" borderId="0" xfId="0"/>
    <xf numFmtId="0" fontId="51" fillId="3" borderId="22" xfId="0" applyFont="1" applyFill="1" applyBorder="1" applyAlignment="1">
      <alignment horizontal="left" vertical="center" wrapText="1" indent="1"/>
    </xf>
    <xf numFmtId="0" fontId="51" fillId="3" borderId="23" xfId="0" applyFont="1" applyFill="1" applyBorder="1" applyAlignment="1">
      <alignment horizontal="left" vertical="center" wrapText="1" indent="1"/>
    </xf>
    <xf numFmtId="0" fontId="51" fillId="3" borderId="27" xfId="0" applyFont="1" applyFill="1" applyBorder="1" applyAlignment="1">
      <alignment horizontal="left" vertical="center" wrapText="1" indent="1"/>
    </xf>
    <xf numFmtId="0" fontId="51" fillId="3" borderId="28" xfId="0" applyFont="1" applyFill="1" applyBorder="1" applyAlignment="1">
      <alignment horizontal="left" vertical="center" wrapText="1" indent="1"/>
    </xf>
    <xf numFmtId="0" fontId="51" fillId="3" borderId="24" xfId="0" applyFont="1" applyFill="1" applyBorder="1" applyAlignment="1">
      <alignment horizontal="center" vertical="top" wrapText="1"/>
    </xf>
    <xf numFmtId="0" fontId="51" fillId="3" borderId="25" xfId="0" applyFont="1" applyFill="1" applyBorder="1" applyAlignment="1">
      <alignment horizontal="center" vertical="top" wrapText="1"/>
    </xf>
    <xf numFmtId="0" fontId="51" fillId="3" borderId="2" xfId="0" applyFont="1" applyFill="1" applyBorder="1" applyAlignment="1">
      <alignment horizontal="center" vertical="center" wrapText="1"/>
    </xf>
    <xf numFmtId="0" fontId="51" fillId="3" borderId="26" xfId="0" applyFont="1" applyFill="1" applyBorder="1" applyAlignment="1">
      <alignment horizontal="center" vertical="top" wrapText="1"/>
    </xf>
    <xf numFmtId="0" fontId="56" fillId="8" borderId="33" xfId="0" applyFont="1" applyFill="1" applyBorder="1" applyAlignment="1">
      <alignment horizontal="center" vertical="center" indent="1"/>
    </xf>
    <xf numFmtId="171" fontId="55" fillId="0" borderId="7" xfId="0" applyNumberFormat="1" applyFont="1" applyBorder="1" applyAlignment="1">
      <alignment horizontal="right" vertical="center" indent="1"/>
    </xf>
    <xf numFmtId="9" fontId="55" fillId="0" borderId="7" xfId="0" applyNumberFormat="1" applyFont="1" applyBorder="1" applyAlignment="1">
      <alignment horizontal="right" vertical="center" indent="1"/>
    </xf>
    <xf numFmtId="0" fontId="56" fillId="0" borderId="33" xfId="0" applyFont="1" applyBorder="1" applyAlignment="1">
      <alignment horizontal="center" vertical="center" indent="1"/>
    </xf>
    <xf numFmtId="0" fontId="57" fillId="2" borderId="33" xfId="0" applyFont="1" applyFill="1" applyBorder="1" applyAlignment="1">
      <alignment horizontal="center" vertical="center" indent="1"/>
    </xf>
    <xf numFmtId="171" fontId="55" fillId="0" borderId="8" xfId="0" applyNumberFormat="1" applyFont="1" applyBorder="1" applyAlignment="1">
      <alignment horizontal="right" vertical="center" wrapText="1" indent="1"/>
    </xf>
    <xf numFmtId="171" fontId="55" fillId="0" borderId="9" xfId="0" applyNumberFormat="1" applyFont="1" applyBorder="1" applyAlignment="1">
      <alignment horizontal="right" vertical="center" wrapText="1" indent="1"/>
    </xf>
    <xf numFmtId="171" fontId="50" fillId="0" borderId="6" xfId="0" applyNumberFormat="1" applyFont="1" applyBorder="1" applyAlignment="1">
      <alignment horizontal="right" vertical="center" wrapText="1"/>
    </xf>
    <xf numFmtId="0" fontId="50" fillId="0" borderId="6" xfId="0" applyFont="1" applyBorder="1" applyAlignment="1">
      <alignment horizontal="right" vertical="center" wrapText="1"/>
    </xf>
    <xf numFmtId="0" fontId="50" fillId="0" borderId="8" xfId="0" applyFont="1" applyBorder="1" applyAlignment="1" applyProtection="1">
      <alignment horizontal="left" vertical="center" wrapText="1" indent="1"/>
      <protection locked="0"/>
    </xf>
    <xf numFmtId="0" fontId="50" fillId="0" borderId="9" xfId="0" applyFont="1" applyBorder="1" applyAlignment="1" applyProtection="1">
      <alignment horizontal="left" vertical="center" wrapText="1" indent="1"/>
      <protection locked="0"/>
    </xf>
    <xf numFmtId="0" fontId="55" fillId="0" borderId="8" xfId="0" applyFont="1" applyBorder="1" applyAlignment="1" applyProtection="1">
      <alignment horizontal="left" vertical="center" wrapText="1" indent="1"/>
      <protection locked="0"/>
    </xf>
    <xf numFmtId="0" fontId="55" fillId="0" borderId="9" xfId="0" applyFont="1" applyBorder="1" applyAlignment="1" applyProtection="1">
      <alignment horizontal="left" vertical="center" wrapText="1" indent="1"/>
      <protection locked="0"/>
    </xf>
    <xf numFmtId="0" fontId="55" fillId="0" borderId="35" xfId="0" applyFont="1" applyBorder="1" applyAlignment="1" applyProtection="1">
      <alignment horizontal="center" vertical="center" wrapText="1"/>
      <protection locked="0"/>
    </xf>
    <xf numFmtId="0" fontId="57" fillId="2" borderId="33" xfId="0" applyFont="1" applyFill="1" applyBorder="1" applyAlignment="1">
      <alignment horizontal="center" vertical="center" wrapText="1"/>
    </xf>
    <xf numFmtId="0" fontId="74" fillId="2" borderId="1" xfId="0" applyFont="1" applyFill="1" applyBorder="1" applyAlignment="1">
      <alignment horizontal="left" vertical="center" wrapText="1" indent="1"/>
    </xf>
    <xf numFmtId="0" fontId="74" fillId="2" borderId="25" xfId="0" applyFont="1" applyFill="1" applyBorder="1" applyAlignment="1">
      <alignment horizontal="left" vertical="center" wrapText="1" indent="1"/>
    </xf>
    <xf numFmtId="0" fontId="51" fillId="2" borderId="1" xfId="0" applyFont="1" applyFill="1" applyBorder="1" applyAlignment="1">
      <alignment horizontal="left" vertical="center" wrapText="1" indent="1"/>
    </xf>
    <xf numFmtId="0" fontId="51" fillId="2" borderId="25" xfId="0" applyFont="1" applyFill="1" applyBorder="1" applyAlignment="1">
      <alignment horizontal="left" vertical="center" wrapText="1" indent="1"/>
    </xf>
    <xf numFmtId="172" fontId="56" fillId="0" borderId="6" xfId="0" applyNumberFormat="1" applyFont="1" applyBorder="1" applyAlignment="1">
      <alignment horizontal="center" vertical="center" wrapText="1"/>
    </xf>
    <xf numFmtId="172" fontId="56" fillId="0" borderId="6" xfId="0" applyNumberFormat="1" applyFont="1" applyBorder="1" applyAlignment="1">
      <alignment horizontal="right" vertical="center" wrapText="1"/>
    </xf>
    <xf numFmtId="0" fontId="112" fillId="0" borderId="9" xfId="0" applyFont="1" applyBorder="1" applyAlignment="1">
      <alignment horizontal="center" vertical="center" wrapText="1"/>
    </xf>
    <xf numFmtId="0" fontId="86" fillId="0" borderId="62" xfId="0" applyFont="1" applyBorder="1" applyAlignment="1">
      <alignment horizontal="center"/>
    </xf>
    <xf numFmtId="0" fontId="86" fillId="0" borderId="63" xfId="0" applyFont="1" applyBorder="1" applyAlignment="1">
      <alignment horizontal="center"/>
    </xf>
    <xf numFmtId="0" fontId="68" fillId="0" borderId="62" xfId="0" applyFont="1" applyBorder="1" applyAlignment="1">
      <alignment horizontal="center" vertical="top"/>
    </xf>
    <xf numFmtId="0" fontId="68" fillId="0" borderId="63" xfId="0" applyFont="1" applyBorder="1" applyAlignment="1">
      <alignment horizontal="center" vertical="top"/>
    </xf>
    <xf numFmtId="0" fontId="13" fillId="0" borderId="62" xfId="0" applyFont="1" applyBorder="1" applyAlignment="1">
      <alignment horizontal="center" vertical="top"/>
    </xf>
    <xf numFmtId="0" fontId="13" fillId="0" borderId="63" xfId="0" applyFont="1" applyBorder="1" applyAlignment="1">
      <alignment horizontal="center" vertical="top"/>
    </xf>
    <xf numFmtId="0" fontId="13" fillId="0" borderId="48" xfId="0" applyFont="1" applyBorder="1" applyAlignment="1">
      <alignment horizontal="center" vertical="top"/>
    </xf>
    <xf numFmtId="0" fontId="13" fillId="0" borderId="49" xfId="0" applyFont="1" applyBorder="1" applyAlignment="1">
      <alignment horizontal="center" vertical="top"/>
    </xf>
    <xf numFmtId="0" fontId="68" fillId="0" borderId="45" xfId="0" applyFont="1" applyBorder="1" applyAlignment="1">
      <alignment horizontal="center" vertical="top"/>
    </xf>
    <xf numFmtId="0" fontId="68" fillId="0" borderId="46" xfId="0" applyFont="1" applyBorder="1" applyAlignment="1">
      <alignment horizontal="center" vertical="top"/>
    </xf>
    <xf numFmtId="0" fontId="56" fillId="0" borderId="45" xfId="0" applyFont="1" applyBorder="1" applyAlignment="1">
      <alignment horizontal="center" vertical="center" wrapText="1"/>
    </xf>
    <xf numFmtId="0" fontId="56" fillId="0" borderId="46" xfId="0" applyFont="1" applyBorder="1" applyAlignment="1">
      <alignment horizontal="center" vertical="center" wrapText="1"/>
    </xf>
    <xf numFmtId="0" fontId="86" fillId="0" borderId="45" xfId="0" applyFont="1" applyBorder="1"/>
    <xf numFmtId="0" fontId="86" fillId="0" borderId="46" xfId="0" applyFont="1" applyBorder="1"/>
    <xf numFmtId="0" fontId="86" fillId="0" borderId="60" xfId="0" applyFont="1" applyBorder="1" applyAlignment="1">
      <alignment horizontal="center"/>
    </xf>
    <xf numFmtId="0" fontId="86" fillId="0" borderId="61" xfId="0" applyFont="1" applyBorder="1" applyAlignment="1">
      <alignment horizontal="center"/>
    </xf>
    <xf numFmtId="0" fontId="56" fillId="8" borderId="53" xfId="0" applyFont="1" applyFill="1" applyBorder="1" applyAlignment="1">
      <alignment horizontal="center" vertical="center"/>
    </xf>
    <xf numFmtId="0" fontId="56" fillId="8" borderId="54" xfId="0" applyFont="1" applyFill="1" applyBorder="1" applyAlignment="1">
      <alignment horizontal="center" vertical="center"/>
    </xf>
    <xf numFmtId="0" fontId="55" fillId="8" borderId="53" xfId="0" applyFont="1" applyFill="1" applyBorder="1" applyAlignment="1" applyProtection="1">
      <alignment horizontal="center" vertical="center" indent="1"/>
      <protection locked="0"/>
    </xf>
    <xf numFmtId="0" fontId="55" fillId="8" borderId="54" xfId="0" applyFont="1" applyFill="1" applyBorder="1" applyAlignment="1" applyProtection="1">
      <alignment horizontal="center" vertical="center" indent="1"/>
      <protection locked="0"/>
    </xf>
    <xf numFmtId="0" fontId="55" fillId="8" borderId="35" xfId="0" applyFont="1" applyFill="1" applyBorder="1" applyAlignment="1" applyProtection="1">
      <alignment horizontal="center" vertical="center" wrapText="1"/>
      <protection locked="0"/>
    </xf>
    <xf numFmtId="172" fontId="56" fillId="8" borderId="53" xfId="0" applyNumberFormat="1" applyFont="1" applyFill="1" applyBorder="1" applyAlignment="1">
      <alignment horizontal="center" vertical="center" wrapText="1"/>
    </xf>
    <xf numFmtId="172" fontId="56" fillId="8" borderId="54" xfId="0" applyNumberFormat="1" applyFont="1" applyFill="1" applyBorder="1" applyAlignment="1">
      <alignment horizontal="center" vertical="center" wrapText="1"/>
    </xf>
    <xf numFmtId="0" fontId="51" fillId="2" borderId="58" xfId="0" applyFont="1" applyFill="1" applyBorder="1" applyAlignment="1">
      <alignment horizontal="left" vertical="center" wrapText="1" indent="1"/>
    </xf>
    <xf numFmtId="0" fontId="51" fillId="2" borderId="54" xfId="0" applyFont="1" applyFill="1" applyBorder="1" applyAlignment="1">
      <alignment horizontal="left" vertical="center" wrapText="1" indent="1"/>
    </xf>
    <xf numFmtId="167" fontId="56" fillId="0" borderId="6" xfId="0" applyNumberFormat="1" applyFont="1" applyBorder="1" applyAlignment="1">
      <alignment horizontal="right" vertical="center" wrapText="1" indent="1"/>
    </xf>
  </cellXfs>
  <cellStyles count="13">
    <cellStyle name="Comma 2" xfId="8" xr:uid="{874A0F6E-5739-49B5-9A49-6A9D6345FF8B}"/>
    <cellStyle name="Comma 2 2" xfId="11" xr:uid="{3A290993-BEC2-4C34-9B0F-7D8449E8BDA1}"/>
    <cellStyle name="Currency 11" xfId="6" xr:uid="{75AC67B5-95A1-4697-B886-E9BA100FA38D}"/>
    <cellStyle name="Currency 2" xfId="7" xr:uid="{B972EDAB-A781-4DE6-81A4-BC239ADB794E}"/>
    <cellStyle name="Normal" xfId="0" builtinId="0"/>
    <cellStyle name="Normal 112 2 2" xfId="3" xr:uid="{B6A7FB13-9C9C-4814-8C72-66E82A8A24EF}"/>
    <cellStyle name="Normal 113" xfId="1" xr:uid="{19B754E4-77B9-4059-A6B8-9C570C767364}"/>
    <cellStyle name="Normal 114" xfId="5" xr:uid="{22A188BD-A8CD-45C7-A624-1F4E680A205D}"/>
    <cellStyle name="Normal 115" xfId="2" xr:uid="{337028A1-8A3D-4BE3-80BB-650A7DBA3D89}"/>
    <cellStyle name="Normal 31 11 3" xfId="4" xr:uid="{60B48680-4AD5-42D7-99EB-C2A08EB5987D}"/>
    <cellStyle name="Normal 31 11 3 2" xfId="12" xr:uid="{1621F4EC-2C85-444A-9656-FDF58503219F}"/>
    <cellStyle name="Normal 31 11 3 3" xfId="10" xr:uid="{88A96676-4621-4BBB-A69C-244F4B8E300E}"/>
    <cellStyle name="Percent 10" xfId="9" xr:uid="{FD59CCAB-5B8C-4069-8B97-DFF1F63A9C16}"/>
  </cellStyles>
  <dxfs count="50">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s>
  <tableStyles count="0" defaultTableStyle="TableStyleMedium2" defaultPivotStyle="PivotStyleLight16"/>
  <colors>
    <mruColors>
      <color rgb="FF3A3838"/>
      <color rgb="FF4E4E4F"/>
      <color rgb="FF4B46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0BE3-283F-43F2-8402-06C2FF25A8A0}">
  <sheetPr codeName="Sheet1">
    <outlinePr summaryBelow="0"/>
  </sheetPr>
  <dimension ref="A1:EZ331"/>
  <sheetViews>
    <sheetView showGridLines="0" showRowColHeaders="0" tabSelected="1" topLeftCell="A2" zoomScaleNormal="100" workbookViewId="0">
      <pane xSplit="6" ySplit="5" topLeftCell="G7" activePane="bottomRight" state="frozen"/>
      <selection activeCell="A2" sqref="A2"/>
      <selection pane="topRight" activeCell="G2" sqref="G2"/>
      <selection pane="bottomLeft" activeCell="A7" sqref="A7"/>
      <selection pane="bottomRight" activeCell="A2" sqref="A2"/>
    </sheetView>
  </sheetViews>
  <sheetFormatPr defaultColWidth="8.796875" defaultRowHeight="15" customHeight="1" x14ac:dyDescent="0.3"/>
  <cols>
    <col min="1" max="1" width="2.19921875" style="376" customWidth="1"/>
    <col min="2" max="2" width="40" style="376" customWidth="1"/>
    <col min="3" max="3" width="4.19921875" style="376" customWidth="1"/>
    <col min="4" max="156" width="15.69921875" style="376" customWidth="1"/>
    <col min="157" max="16384" width="8.796875" style="376"/>
  </cols>
  <sheetData>
    <row r="1" spans="1:156" ht="15" hidden="1" customHeight="1" x14ac:dyDescent="0.3">
      <c r="B1" s="1" t="s">
        <v>0</v>
      </c>
      <c r="C1" s="2">
        <v>14</v>
      </c>
    </row>
    <row r="2" spans="1:156" ht="13.5" customHeight="1" x14ac:dyDescent="0.3">
      <c r="B2" s="3" t="s">
        <v>1</v>
      </c>
      <c r="C2" s="4"/>
      <c r="D2" s="4"/>
      <c r="E2" s="4"/>
      <c r="F2" s="4"/>
      <c r="G2" s="4"/>
      <c r="H2" s="4"/>
    </row>
    <row r="3" spans="1:156" ht="19.5" customHeight="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6"/>
      <c r="BO3" s="5"/>
    </row>
    <row r="4" spans="1:156" ht="21.75" customHeight="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6"/>
      <c r="BO4" s="5"/>
    </row>
    <row r="5" spans="1:156" ht="40.049999999999997" customHeight="1" thickBot="1" x14ac:dyDescent="0.35">
      <c r="A5" s="5"/>
      <c r="B5" s="477" t="s">
        <v>2</v>
      </c>
      <c r="C5" s="477"/>
      <c r="D5" s="478" t="s">
        <v>3</v>
      </c>
      <c r="E5" s="479"/>
      <c r="F5" s="476"/>
      <c r="G5" s="474" t="s">
        <v>4</v>
      </c>
      <c r="H5" s="475"/>
      <c r="I5" s="476"/>
      <c r="J5" s="474" t="s">
        <v>5</v>
      </c>
      <c r="K5" s="475"/>
      <c r="L5" s="476"/>
      <c r="M5" s="474" t="s">
        <v>6</v>
      </c>
      <c r="N5" s="475"/>
      <c r="O5" s="476"/>
      <c r="P5" s="474" t="s">
        <v>7</v>
      </c>
      <c r="Q5" s="475"/>
      <c r="R5" s="476"/>
      <c r="S5" s="474" t="s">
        <v>8</v>
      </c>
      <c r="T5" s="475"/>
      <c r="U5" s="476"/>
      <c r="V5" s="474" t="s">
        <v>9</v>
      </c>
      <c r="W5" s="475"/>
      <c r="X5" s="476"/>
      <c r="Y5" s="474" t="s">
        <v>10</v>
      </c>
      <c r="Z5" s="474"/>
      <c r="AA5" s="476"/>
      <c r="AB5" s="474" t="s">
        <v>11</v>
      </c>
      <c r="AC5" s="475"/>
      <c r="AD5" s="476"/>
      <c r="AE5" s="474" t="s">
        <v>12</v>
      </c>
      <c r="AF5" s="475"/>
      <c r="AG5" s="476"/>
      <c r="AH5" s="474" t="s">
        <v>13</v>
      </c>
      <c r="AI5" s="475"/>
      <c r="AJ5" s="476"/>
      <c r="AK5" s="474" t="s">
        <v>14</v>
      </c>
      <c r="AL5" s="475"/>
      <c r="AM5" s="476"/>
      <c r="AN5" s="474" t="s">
        <v>15</v>
      </c>
      <c r="AO5" s="475"/>
      <c r="AP5" s="476"/>
      <c r="AQ5" s="474" t="s">
        <v>16</v>
      </c>
      <c r="AR5" s="475"/>
      <c r="AS5" s="476"/>
      <c r="AT5" s="474" t="s">
        <v>17</v>
      </c>
      <c r="AU5" s="475"/>
      <c r="AV5" s="476"/>
      <c r="AW5" s="474" t="s">
        <v>18</v>
      </c>
      <c r="AX5" s="475"/>
      <c r="AY5" s="476"/>
      <c r="AZ5" s="474" t="s">
        <v>19</v>
      </c>
      <c r="BA5" s="475"/>
      <c r="BB5" s="476"/>
      <c r="BC5" s="474" t="s">
        <v>20</v>
      </c>
      <c r="BD5" s="475"/>
      <c r="BE5" s="476"/>
      <c r="BF5" s="474" t="s">
        <v>21</v>
      </c>
      <c r="BG5" s="475"/>
      <c r="BH5" s="476"/>
      <c r="BI5" s="474" t="s">
        <v>22</v>
      </c>
      <c r="BJ5" s="475"/>
      <c r="BK5" s="476"/>
      <c r="BL5" s="474" t="s">
        <v>23</v>
      </c>
      <c r="BM5" s="475"/>
      <c r="BN5" s="476"/>
      <c r="BO5" s="474" t="s">
        <v>24</v>
      </c>
      <c r="BP5" s="475"/>
      <c r="BQ5" s="476"/>
      <c r="BR5" s="474" t="s">
        <v>25</v>
      </c>
      <c r="BS5" s="475"/>
      <c r="BT5" s="476"/>
      <c r="BU5" s="474" t="s">
        <v>26</v>
      </c>
      <c r="BV5" s="475"/>
      <c r="BW5" s="476"/>
      <c r="BX5" s="474" t="s">
        <v>27</v>
      </c>
      <c r="BY5" s="475"/>
      <c r="BZ5" s="476"/>
      <c r="CA5" s="474" t="s">
        <v>28</v>
      </c>
      <c r="CB5" s="475"/>
      <c r="CC5" s="476"/>
      <c r="CD5" s="474" t="s">
        <v>29</v>
      </c>
      <c r="CE5" s="475"/>
      <c r="CF5" s="476"/>
      <c r="CG5" s="474" t="s">
        <v>30</v>
      </c>
      <c r="CH5" s="475"/>
      <c r="CI5" s="476"/>
      <c r="CJ5" s="474" t="s">
        <v>31</v>
      </c>
      <c r="CK5" s="475"/>
      <c r="CL5" s="476"/>
      <c r="CM5" s="474" t="s">
        <v>32</v>
      </c>
      <c r="CN5" s="475"/>
      <c r="CO5" s="476"/>
      <c r="CP5" s="474" t="s">
        <v>33</v>
      </c>
      <c r="CQ5" s="475"/>
      <c r="CR5" s="476"/>
      <c r="CS5" s="474" t="s">
        <v>805</v>
      </c>
      <c r="CT5" s="475"/>
      <c r="CU5" s="476"/>
      <c r="CV5" s="474" t="s">
        <v>804</v>
      </c>
      <c r="CW5" s="475"/>
      <c r="CX5" s="476"/>
      <c r="CY5" s="474" t="s">
        <v>803</v>
      </c>
      <c r="CZ5" s="475"/>
      <c r="DA5" s="476"/>
      <c r="DB5" s="474" t="s">
        <v>802</v>
      </c>
      <c r="DC5" s="475"/>
      <c r="DD5" s="476"/>
      <c r="DE5" s="474" t="s">
        <v>801</v>
      </c>
      <c r="DF5" s="475"/>
      <c r="DG5" s="476"/>
      <c r="DH5" s="474" t="s">
        <v>800</v>
      </c>
      <c r="DI5" s="475"/>
      <c r="DJ5" s="476"/>
      <c r="DK5" s="474" t="s">
        <v>799</v>
      </c>
      <c r="DL5" s="475"/>
      <c r="DM5" s="476"/>
      <c r="DN5" s="474" t="s">
        <v>798</v>
      </c>
      <c r="DO5" s="475"/>
      <c r="DP5" s="476"/>
      <c r="DQ5" s="474" t="s">
        <v>797</v>
      </c>
      <c r="DR5" s="475"/>
      <c r="DS5" s="476"/>
      <c r="DT5" s="474" t="s">
        <v>796</v>
      </c>
      <c r="DU5" s="475"/>
      <c r="DV5" s="476"/>
      <c r="DW5" s="474" t="s">
        <v>795</v>
      </c>
      <c r="DX5" s="475"/>
      <c r="DY5" s="476"/>
      <c r="DZ5" s="474" t="s">
        <v>794</v>
      </c>
      <c r="EA5" s="475"/>
      <c r="EB5" s="476"/>
      <c r="EC5" s="474" t="s">
        <v>793</v>
      </c>
      <c r="ED5" s="475"/>
      <c r="EE5" s="476"/>
      <c r="EF5" s="474" t="s">
        <v>792</v>
      </c>
      <c r="EG5" s="475"/>
      <c r="EH5" s="476"/>
      <c r="EI5" s="474" t="s">
        <v>791</v>
      </c>
      <c r="EJ5" s="475"/>
      <c r="EK5" s="476"/>
      <c r="EL5" s="474" t="s">
        <v>790</v>
      </c>
      <c r="EM5" s="475"/>
      <c r="EN5" s="476"/>
      <c r="EO5" s="474" t="s">
        <v>789</v>
      </c>
      <c r="EP5" s="475"/>
      <c r="EQ5" s="476"/>
      <c r="ER5" s="474" t="s">
        <v>788</v>
      </c>
      <c r="ES5" s="475"/>
      <c r="ET5" s="476"/>
      <c r="EU5" s="474" t="s">
        <v>787</v>
      </c>
      <c r="EV5" s="475"/>
      <c r="EW5" s="476"/>
      <c r="EX5" s="474" t="s">
        <v>786</v>
      </c>
      <c r="EY5" s="475"/>
      <c r="EZ5" s="476"/>
    </row>
    <row r="6" spans="1:156" s="6" customFormat="1" ht="19.5" customHeight="1" x14ac:dyDescent="0.3">
      <c r="B6" s="480"/>
      <c r="C6" s="481"/>
      <c r="D6" s="7" t="str">
        <f>IF(ISBLANK($G$97),"Current",$G$97)</f>
        <v>Current</v>
      </c>
      <c r="E6" s="7" t="s">
        <v>34</v>
      </c>
      <c r="F6" s="7" t="s">
        <v>35</v>
      </c>
      <c r="G6" s="7" t="str">
        <f>IF(ISBLANK($G$97),"Current",$G$97)</f>
        <v>Current</v>
      </c>
      <c r="H6" s="7" t="s">
        <v>34</v>
      </c>
      <c r="I6" s="7" t="s">
        <v>35</v>
      </c>
      <c r="J6" s="7" t="str">
        <f>IF(ISBLANK($G$97),"Current",$G$97)</f>
        <v>Current</v>
      </c>
      <c r="K6" s="7" t="s">
        <v>34</v>
      </c>
      <c r="L6" s="7" t="s">
        <v>35</v>
      </c>
      <c r="M6" s="7" t="str">
        <f>IF(ISBLANK($G$97),"Current",$G$97)</f>
        <v>Current</v>
      </c>
      <c r="N6" s="7" t="s">
        <v>34</v>
      </c>
      <c r="O6" s="7" t="s">
        <v>35</v>
      </c>
      <c r="P6" s="7" t="str">
        <f>IF(ISBLANK($G$97),"Current",$G$97)</f>
        <v>Current</v>
      </c>
      <c r="Q6" s="7" t="s">
        <v>34</v>
      </c>
      <c r="R6" s="7" t="s">
        <v>35</v>
      </c>
      <c r="S6" s="7" t="str">
        <f>IF(ISBLANK($G$97),"Current",$G$97)</f>
        <v>Current</v>
      </c>
      <c r="T6" s="7" t="s">
        <v>34</v>
      </c>
      <c r="U6" s="7" t="s">
        <v>35</v>
      </c>
      <c r="V6" s="7" t="str">
        <f>IF(ISBLANK($G$97),"Current",$G$97)</f>
        <v>Current</v>
      </c>
      <c r="W6" s="7" t="s">
        <v>34</v>
      </c>
      <c r="X6" s="7" t="s">
        <v>35</v>
      </c>
      <c r="Y6" s="7" t="str">
        <f>IF(ISBLANK($G$97),"Current",$G$97)</f>
        <v>Current</v>
      </c>
      <c r="Z6" s="7" t="s">
        <v>34</v>
      </c>
      <c r="AA6" s="7" t="s">
        <v>35</v>
      </c>
      <c r="AB6" s="7" t="str">
        <f>IF(ISBLANK($G$97),"Current",$G$97)</f>
        <v>Current</v>
      </c>
      <c r="AC6" s="7" t="s">
        <v>34</v>
      </c>
      <c r="AD6" s="7" t="s">
        <v>35</v>
      </c>
      <c r="AE6" s="7" t="str">
        <f>IF(ISBLANK($G$97),"Current",$G$97)</f>
        <v>Current</v>
      </c>
      <c r="AF6" s="7" t="s">
        <v>34</v>
      </c>
      <c r="AG6" s="7" t="s">
        <v>35</v>
      </c>
      <c r="AH6" s="7" t="str">
        <f>IF(ISBLANK($G$97),"Current",$G$97)</f>
        <v>Current</v>
      </c>
      <c r="AI6" s="7" t="s">
        <v>34</v>
      </c>
      <c r="AJ6" s="7" t="s">
        <v>35</v>
      </c>
      <c r="AK6" s="7" t="str">
        <f>IF(ISBLANK($G$97),"Current",$G$97)</f>
        <v>Current</v>
      </c>
      <c r="AL6" s="7" t="s">
        <v>34</v>
      </c>
      <c r="AM6" s="7" t="s">
        <v>35</v>
      </c>
      <c r="AN6" s="7" t="str">
        <f>IF(ISBLANK($G$97),"Current",$G$97)</f>
        <v>Current</v>
      </c>
      <c r="AO6" s="7" t="s">
        <v>34</v>
      </c>
      <c r="AP6" s="7" t="s">
        <v>35</v>
      </c>
      <c r="AQ6" s="7" t="str">
        <f>IF(ISBLANK($G$97),"Current",$G$97)</f>
        <v>Current</v>
      </c>
      <c r="AR6" s="7" t="s">
        <v>34</v>
      </c>
      <c r="AS6" s="7" t="s">
        <v>35</v>
      </c>
      <c r="AT6" s="7" t="str">
        <f>IF(ISBLANK($G$97),"Current",$G$97)</f>
        <v>Current</v>
      </c>
      <c r="AU6" s="7" t="s">
        <v>34</v>
      </c>
      <c r="AV6" s="7" t="s">
        <v>35</v>
      </c>
      <c r="AW6" s="7" t="str">
        <f>IF(ISBLANK($G$97),"Current",$G$97)</f>
        <v>Current</v>
      </c>
      <c r="AX6" s="7" t="s">
        <v>34</v>
      </c>
      <c r="AY6" s="7" t="s">
        <v>35</v>
      </c>
      <c r="AZ6" s="7" t="str">
        <f>IF(ISBLANK($G$97),"Current",$G$97)</f>
        <v>Current</v>
      </c>
      <c r="BA6" s="7" t="s">
        <v>34</v>
      </c>
      <c r="BB6" s="7" t="s">
        <v>35</v>
      </c>
      <c r="BC6" s="7" t="str">
        <f>IF(ISBLANK($G$97),"Current",$G$97)</f>
        <v>Current</v>
      </c>
      <c r="BD6" s="7" t="s">
        <v>34</v>
      </c>
      <c r="BE6" s="7" t="s">
        <v>35</v>
      </c>
      <c r="BF6" s="7" t="str">
        <f>IF(ISBLANK($G$97),"Current",$G$97)</f>
        <v>Current</v>
      </c>
      <c r="BG6" s="7" t="s">
        <v>34</v>
      </c>
      <c r="BH6" s="7" t="s">
        <v>35</v>
      </c>
      <c r="BI6" s="7" t="str">
        <f>IF(ISBLANK($G$97),"Current",$G$97)</f>
        <v>Current</v>
      </c>
      <c r="BJ6" s="7" t="s">
        <v>34</v>
      </c>
      <c r="BK6" s="7" t="s">
        <v>35</v>
      </c>
      <c r="BL6" s="7" t="str">
        <f>IF(ISBLANK($G$97),"Current",$G$97)</f>
        <v>Current</v>
      </c>
      <c r="BM6" s="7" t="s">
        <v>34</v>
      </c>
      <c r="BN6" s="7" t="s">
        <v>35</v>
      </c>
      <c r="BO6" s="7" t="str">
        <f>IF(ISBLANK($G$97),"Current",$G$97)</f>
        <v>Current</v>
      </c>
      <c r="BP6" s="7" t="s">
        <v>34</v>
      </c>
      <c r="BQ6" s="7" t="s">
        <v>35</v>
      </c>
      <c r="BR6" s="7" t="str">
        <f>IF(ISBLANK($G$97),"Current",$G$97)</f>
        <v>Current</v>
      </c>
      <c r="BS6" s="7" t="s">
        <v>34</v>
      </c>
      <c r="BT6" s="7" t="s">
        <v>35</v>
      </c>
      <c r="BU6" s="7" t="str">
        <f>IF(ISBLANK($G$97),"Current",$G$97)</f>
        <v>Current</v>
      </c>
      <c r="BV6" s="7" t="s">
        <v>34</v>
      </c>
      <c r="BW6" s="7" t="s">
        <v>35</v>
      </c>
      <c r="BX6" s="7" t="str">
        <f>IF(ISBLANK($G$97),"Current",$G$97)</f>
        <v>Current</v>
      </c>
      <c r="BY6" s="7" t="s">
        <v>34</v>
      </c>
      <c r="BZ6" s="7" t="s">
        <v>35</v>
      </c>
      <c r="CA6" s="7" t="str">
        <f>IF(ISBLANK($G$97),"Current",$G$97)</f>
        <v>Current</v>
      </c>
      <c r="CB6" s="7" t="s">
        <v>34</v>
      </c>
      <c r="CC6" s="7" t="s">
        <v>35</v>
      </c>
      <c r="CD6" s="7" t="str">
        <f>IF(ISBLANK($G$97),"Current",$G$97)</f>
        <v>Current</v>
      </c>
      <c r="CE6" s="7" t="s">
        <v>34</v>
      </c>
      <c r="CF6" s="7" t="s">
        <v>35</v>
      </c>
      <c r="CG6" s="7" t="str">
        <f>IF(ISBLANK($G$97),"Current",$G$97)</f>
        <v>Current</v>
      </c>
      <c r="CH6" s="7" t="s">
        <v>34</v>
      </c>
      <c r="CI6" s="7" t="s">
        <v>35</v>
      </c>
      <c r="CJ6" s="7" t="str">
        <f>IF(ISBLANK($G$97),"Current",$G$97)</f>
        <v>Current</v>
      </c>
      <c r="CK6" s="7" t="s">
        <v>34</v>
      </c>
      <c r="CL6" s="7" t="s">
        <v>35</v>
      </c>
      <c r="CM6" s="7" t="str">
        <f>IF(ISBLANK($G$97),"Current",$G$97)</f>
        <v>Current</v>
      </c>
      <c r="CN6" s="7" t="s">
        <v>34</v>
      </c>
      <c r="CO6" s="7" t="s">
        <v>35</v>
      </c>
      <c r="CP6" s="7" t="str">
        <f>IF(ISBLANK($G$97),"Current",$G$97)</f>
        <v>Current</v>
      </c>
      <c r="CQ6" s="7" t="s">
        <v>34</v>
      </c>
      <c r="CR6" s="7" t="s">
        <v>35</v>
      </c>
      <c r="CS6" s="7" t="str">
        <f>IF(ISBLANK($G$97),"Current",$G$97)</f>
        <v>Current</v>
      </c>
      <c r="CT6" s="7" t="s">
        <v>34</v>
      </c>
      <c r="CU6" s="7" t="s">
        <v>35</v>
      </c>
      <c r="CV6" s="7" t="str">
        <f>IF(ISBLANK($G$97),"Current",$G$97)</f>
        <v>Current</v>
      </c>
      <c r="CW6" s="7" t="s">
        <v>34</v>
      </c>
      <c r="CX6" s="7" t="s">
        <v>35</v>
      </c>
      <c r="CY6" s="7" t="str">
        <f>IF(ISBLANK($G$97),"Current",$G$97)</f>
        <v>Current</v>
      </c>
      <c r="CZ6" s="7" t="s">
        <v>34</v>
      </c>
      <c r="DA6" s="7" t="s">
        <v>35</v>
      </c>
      <c r="DB6" s="7" t="str">
        <f>IF(ISBLANK($G$97),"Current",$G$97)</f>
        <v>Current</v>
      </c>
      <c r="DC6" s="7" t="s">
        <v>34</v>
      </c>
      <c r="DD6" s="7" t="s">
        <v>35</v>
      </c>
      <c r="DE6" s="7" t="str">
        <f>IF(ISBLANK($G$97),"Current",$G$97)</f>
        <v>Current</v>
      </c>
      <c r="DF6" s="7" t="s">
        <v>34</v>
      </c>
      <c r="DG6" s="7" t="s">
        <v>35</v>
      </c>
      <c r="DH6" s="7" t="str">
        <f>IF(ISBLANK($G$97),"Current",$G$97)</f>
        <v>Current</v>
      </c>
      <c r="DI6" s="7" t="s">
        <v>34</v>
      </c>
      <c r="DJ6" s="7" t="s">
        <v>35</v>
      </c>
      <c r="DK6" s="7" t="str">
        <f>IF(ISBLANK($G$97),"Current",$G$97)</f>
        <v>Current</v>
      </c>
      <c r="DL6" s="7" t="s">
        <v>34</v>
      </c>
      <c r="DM6" s="7" t="s">
        <v>35</v>
      </c>
      <c r="DN6" s="7" t="str">
        <f>IF(ISBLANK($G$97),"Current",$G$97)</f>
        <v>Current</v>
      </c>
      <c r="DO6" s="7" t="s">
        <v>34</v>
      </c>
      <c r="DP6" s="7" t="s">
        <v>35</v>
      </c>
      <c r="DQ6" s="7" t="str">
        <f>IF(ISBLANK($G$97),"Current",$G$97)</f>
        <v>Current</v>
      </c>
      <c r="DR6" s="7" t="s">
        <v>34</v>
      </c>
      <c r="DS6" s="7" t="s">
        <v>35</v>
      </c>
      <c r="DT6" s="7" t="str">
        <f>IF(ISBLANK($G$97),"Current",$G$97)</f>
        <v>Current</v>
      </c>
      <c r="DU6" s="7" t="s">
        <v>34</v>
      </c>
      <c r="DV6" s="7" t="s">
        <v>35</v>
      </c>
      <c r="DW6" s="7" t="str">
        <f>IF(ISBLANK($G$97),"Current",$G$97)</f>
        <v>Current</v>
      </c>
      <c r="DX6" s="7" t="s">
        <v>34</v>
      </c>
      <c r="DY6" s="7" t="s">
        <v>35</v>
      </c>
      <c r="DZ6" s="7" t="str">
        <f>IF(ISBLANK($G$97),"Current",$G$97)</f>
        <v>Current</v>
      </c>
      <c r="EA6" s="7" t="s">
        <v>34</v>
      </c>
      <c r="EB6" s="7" t="s">
        <v>35</v>
      </c>
      <c r="EC6" s="7" t="str">
        <f>IF(ISBLANK($G$97),"Current",$G$97)</f>
        <v>Current</v>
      </c>
      <c r="ED6" s="7" t="s">
        <v>34</v>
      </c>
      <c r="EE6" s="7" t="s">
        <v>35</v>
      </c>
      <c r="EF6" s="7" t="str">
        <f>IF(ISBLANK($G$97),"Current",$G$97)</f>
        <v>Current</v>
      </c>
      <c r="EG6" s="7" t="s">
        <v>34</v>
      </c>
      <c r="EH6" s="7" t="s">
        <v>35</v>
      </c>
      <c r="EI6" s="7" t="str">
        <f>IF(ISBLANK($G$97),"Current",$G$97)</f>
        <v>Current</v>
      </c>
      <c r="EJ6" s="7" t="s">
        <v>34</v>
      </c>
      <c r="EK6" s="7" t="s">
        <v>35</v>
      </c>
      <c r="EL6" s="7" t="str">
        <f>IF(ISBLANK($G$97),"Current",$G$97)</f>
        <v>Current</v>
      </c>
      <c r="EM6" s="7" t="s">
        <v>34</v>
      </c>
      <c r="EN6" s="7" t="s">
        <v>35</v>
      </c>
      <c r="EO6" s="7" t="str">
        <f>IF(ISBLANK($G$97),"Current",$G$97)</f>
        <v>Current</v>
      </c>
      <c r="EP6" s="7" t="s">
        <v>34</v>
      </c>
      <c r="EQ6" s="7" t="s">
        <v>35</v>
      </c>
      <c r="ER6" s="7" t="str">
        <f>IF(ISBLANK($G$97),"Current",$G$97)</f>
        <v>Current</v>
      </c>
      <c r="ES6" s="7" t="s">
        <v>34</v>
      </c>
      <c r="ET6" s="7" t="s">
        <v>35</v>
      </c>
      <c r="EU6" s="7" t="str">
        <f>IF(ISBLANK($G$97),"Current",$G$97)</f>
        <v>Current</v>
      </c>
      <c r="EV6" s="7" t="s">
        <v>34</v>
      </c>
      <c r="EW6" s="7" t="s">
        <v>35</v>
      </c>
      <c r="EX6" s="7" t="str">
        <f>IF(ISBLANK($G$97),"Current",$G$97)</f>
        <v>Current</v>
      </c>
      <c r="EY6" s="7" t="s">
        <v>34</v>
      </c>
      <c r="EZ6" s="7" t="s">
        <v>35</v>
      </c>
    </row>
    <row r="7" spans="1:156" ht="19.5" customHeight="1" x14ac:dyDescent="0.3">
      <c r="A7" s="6"/>
      <c r="B7" s="8" t="s">
        <v>36</v>
      </c>
      <c r="C7" s="9"/>
      <c r="D7" s="10">
        <f>IFERROR(SUM(SUM(G7,J7,M7,P7,S7,V7,Y7,AB7,AE7,AH7,AK7,AN7,AQ7,AT7,AW7,AZ7,BC7,BF7,BI7,BL7,BO7,BR7,BU7,BX7,CA7,CD7,CG7,CJ7,CM7,CP7),SUM(CS7,CV7,CY7,DB7,DE7,DH7,DK7,DN7,DQ7,DT7,DW7,DZ7,EC7,EF7,EI7,EL7,EO7,ER7,EU7,EX7)),0)</f>
        <v>0</v>
      </c>
      <c r="E7" s="10">
        <f>IFERROR(SUM(SUM(H7,K7,N7,Q7,T7,W7,Z7,AC7,AF7,AI7,AL7,AO7,AR7,AU7,AX7,BA7,BD7,BG7,BJ7,BM7,BP7,BS7,BV7,BY7,CB7,CE7,CH7,CK7,CN7,CQ7),SUM(CT7,CW7,CZ7,DC7,DF7,DI7,DL7,DO7,DR7,DU7,DX7,EA7,ED7,EG7,EJ7,EM7,EP7,ES7,EV7,EY7)),0)</f>
        <v>0</v>
      </c>
      <c r="F7" s="10">
        <f t="shared" ref="F7:F21" si="0">IFERROR(E7-D7,0)</f>
        <v>0</v>
      </c>
      <c r="G7" s="10"/>
      <c r="H7" s="10"/>
      <c r="I7" s="10">
        <f t="shared" ref="I7:I21" si="1">IFERROR(H7-G7,0)</f>
        <v>0</v>
      </c>
      <c r="J7" s="10"/>
      <c r="K7" s="10"/>
      <c r="L7" s="10">
        <f t="shared" ref="L7:L21" si="2">IFERROR(K7-J7,0)</f>
        <v>0</v>
      </c>
      <c r="M7" s="10"/>
      <c r="N7" s="10"/>
      <c r="O7" s="10">
        <f t="shared" ref="O7:O21" si="3">IFERROR(N7-M7,0)</f>
        <v>0</v>
      </c>
      <c r="P7" s="10"/>
      <c r="Q7" s="10"/>
      <c r="R7" s="10">
        <f t="shared" ref="R7:R21" si="4">IFERROR(Q7-P7,0)</f>
        <v>0</v>
      </c>
      <c r="S7" s="10"/>
      <c r="T7" s="10"/>
      <c r="U7" s="10">
        <f t="shared" ref="U7:U21" si="5">IFERROR(T7-S7,0)</f>
        <v>0</v>
      </c>
      <c r="V7" s="10"/>
      <c r="W7" s="10"/>
      <c r="X7" s="10">
        <f t="shared" ref="X7:X21" si="6">IFERROR(W7-V7,0)</f>
        <v>0</v>
      </c>
      <c r="Y7" s="10"/>
      <c r="Z7" s="10"/>
      <c r="AA7" s="10">
        <f t="shared" ref="AA7:AA21" si="7">IFERROR(Z7-Y7,0)</f>
        <v>0</v>
      </c>
      <c r="AB7" s="10"/>
      <c r="AC7" s="10"/>
      <c r="AD7" s="10">
        <f t="shared" ref="AD7:AD21" si="8">IFERROR(AC7-AB7,0)</f>
        <v>0</v>
      </c>
      <c r="AE7" s="10"/>
      <c r="AF7" s="10"/>
      <c r="AG7" s="10">
        <f t="shared" ref="AG7:AG21" si="9">IFERROR(AF7-AE7,0)</f>
        <v>0</v>
      </c>
      <c r="AH7" s="10"/>
      <c r="AI7" s="10"/>
      <c r="AJ7" s="10">
        <f t="shared" ref="AJ7:AJ21" si="10">IFERROR(AI7-AH7,0)</f>
        <v>0</v>
      </c>
      <c r="AK7" s="10"/>
      <c r="AL7" s="10"/>
      <c r="AM7" s="10">
        <f t="shared" ref="AM7:AM21" si="11">IFERROR(AL7-AK7,0)</f>
        <v>0</v>
      </c>
      <c r="AN7" s="10"/>
      <c r="AO7" s="10"/>
      <c r="AP7" s="10">
        <f t="shared" ref="AP7:AP21" si="12">IFERROR(AO7-AN7,0)</f>
        <v>0</v>
      </c>
      <c r="AQ7" s="10"/>
      <c r="AR7" s="10"/>
      <c r="AS7" s="10">
        <f t="shared" ref="AS7:AS21" si="13">IFERROR(AR7-AQ7,0)</f>
        <v>0</v>
      </c>
      <c r="AT7" s="10"/>
      <c r="AU7" s="10"/>
      <c r="AV7" s="10">
        <f t="shared" ref="AV7:AV21" si="14">IFERROR(AU7-AT7,0)</f>
        <v>0</v>
      </c>
      <c r="AW7" s="10"/>
      <c r="AX7" s="10"/>
      <c r="AY7" s="10">
        <f t="shared" ref="AY7:AY21" si="15">IFERROR(AX7-AW7,0)</f>
        <v>0</v>
      </c>
      <c r="AZ7" s="10"/>
      <c r="BA7" s="10"/>
      <c r="BB7" s="10">
        <f t="shared" ref="BB7:BB21" si="16">IFERROR(BA7-AZ7,0)</f>
        <v>0</v>
      </c>
      <c r="BC7" s="10"/>
      <c r="BD7" s="10"/>
      <c r="BE7" s="10">
        <f t="shared" ref="BE7:BE21" si="17">IFERROR(BD7-BC7,0)</f>
        <v>0</v>
      </c>
      <c r="BF7" s="10"/>
      <c r="BG7" s="10"/>
      <c r="BH7" s="10">
        <f t="shared" ref="BH7:BH21" si="18">IFERROR(BG7-BF7,0)</f>
        <v>0</v>
      </c>
      <c r="BI7" s="10"/>
      <c r="BJ7" s="10"/>
      <c r="BK7" s="10">
        <f t="shared" ref="BK7:BK21" si="19">IFERROR(BJ7-BI7,0)</f>
        <v>0</v>
      </c>
      <c r="BL7" s="10"/>
      <c r="BM7" s="10"/>
      <c r="BN7" s="10">
        <f t="shared" ref="BN7:BN21" si="20">IFERROR(BM7-BL7,0)</f>
        <v>0</v>
      </c>
      <c r="BO7" s="10"/>
      <c r="BP7" s="10"/>
      <c r="BQ7" s="10">
        <f t="shared" ref="BQ7:BQ21" si="21">IFERROR(BP7-BO7,0)</f>
        <v>0</v>
      </c>
      <c r="BR7" s="10"/>
      <c r="BS7" s="10"/>
      <c r="BT7" s="10">
        <f t="shared" ref="BT7:BT21" si="22">IFERROR(BS7-BR7,0)</f>
        <v>0</v>
      </c>
      <c r="BU7" s="10"/>
      <c r="BV7" s="10"/>
      <c r="BW7" s="10">
        <f t="shared" ref="BW7:BW21" si="23">IFERROR(BV7-BU7,0)</f>
        <v>0</v>
      </c>
      <c r="BX7" s="10"/>
      <c r="BY7" s="10"/>
      <c r="BZ7" s="10">
        <f t="shared" ref="BZ7:BZ21" si="24">IFERROR(BY7-BX7,0)</f>
        <v>0</v>
      </c>
      <c r="CA7" s="10"/>
      <c r="CB7" s="10"/>
      <c r="CC7" s="10">
        <f t="shared" ref="CC7:CC21" si="25">IFERROR(CB7-CA7,0)</f>
        <v>0</v>
      </c>
      <c r="CD7" s="10"/>
      <c r="CE7" s="10"/>
      <c r="CF7" s="10">
        <f t="shared" ref="CF7:CF21" si="26">IFERROR(CE7-CD7,0)</f>
        <v>0</v>
      </c>
      <c r="CG7" s="10"/>
      <c r="CH7" s="10"/>
      <c r="CI7" s="10">
        <f t="shared" ref="CI7:CI21" si="27">IFERROR(CH7-CG7,0)</f>
        <v>0</v>
      </c>
      <c r="CJ7" s="10"/>
      <c r="CK7" s="10"/>
      <c r="CL7" s="10">
        <f t="shared" ref="CL7:CL21" si="28">IFERROR(CK7-CJ7,0)</f>
        <v>0</v>
      </c>
      <c r="CM7" s="10"/>
      <c r="CN7" s="10"/>
      <c r="CO7" s="10">
        <f t="shared" ref="CO7:CO21" si="29">IFERROR(CN7-CM7,0)</f>
        <v>0</v>
      </c>
      <c r="CP7" s="10"/>
      <c r="CQ7" s="10"/>
      <c r="CR7" s="10">
        <f t="shared" ref="CR7:CR21" si="30">IFERROR(CQ7-CP7,0)</f>
        <v>0</v>
      </c>
      <c r="CS7" s="10"/>
      <c r="CT7" s="10"/>
      <c r="CU7" s="10">
        <f t="shared" ref="CU7:CU21" si="31">IFERROR(CT7-CS7,0)</f>
        <v>0</v>
      </c>
      <c r="CV7" s="10"/>
      <c r="CW7" s="10"/>
      <c r="CX7" s="10">
        <f t="shared" ref="CX7:CX21" si="32">IFERROR(CW7-CV7,0)</f>
        <v>0</v>
      </c>
      <c r="CY7" s="10"/>
      <c r="CZ7" s="10"/>
      <c r="DA7" s="10">
        <f t="shared" ref="DA7:DA21" si="33">IFERROR(CZ7-CY7,0)</f>
        <v>0</v>
      </c>
      <c r="DB7" s="10"/>
      <c r="DC7" s="10"/>
      <c r="DD7" s="10">
        <f t="shared" ref="DD7:DD21" si="34">IFERROR(DC7-DB7,0)</f>
        <v>0</v>
      </c>
      <c r="DE7" s="10"/>
      <c r="DF7" s="10"/>
      <c r="DG7" s="10">
        <f t="shared" ref="DG7:DG21" si="35">IFERROR(DF7-DE7,0)</f>
        <v>0</v>
      </c>
      <c r="DH7" s="10"/>
      <c r="DI7" s="10"/>
      <c r="DJ7" s="10">
        <f t="shared" ref="DJ7:DJ21" si="36">IFERROR(DI7-DH7,0)</f>
        <v>0</v>
      </c>
      <c r="DK7" s="10"/>
      <c r="DL7" s="10"/>
      <c r="DM7" s="10">
        <f t="shared" ref="DM7:DM21" si="37">IFERROR(DL7-DK7,0)</f>
        <v>0</v>
      </c>
      <c r="DN7" s="10"/>
      <c r="DO7" s="10"/>
      <c r="DP7" s="10">
        <f t="shared" ref="DP7:DP21" si="38">IFERROR(DO7-DN7,0)</f>
        <v>0</v>
      </c>
      <c r="DQ7" s="10"/>
      <c r="DR7" s="10"/>
      <c r="DS7" s="10">
        <f t="shared" ref="DS7:DS21" si="39">IFERROR(DR7-DQ7,0)</f>
        <v>0</v>
      </c>
      <c r="DT7" s="10"/>
      <c r="DU7" s="10"/>
      <c r="DV7" s="10">
        <f t="shared" ref="DV7:DV21" si="40">IFERROR(DU7-DT7,0)</f>
        <v>0</v>
      </c>
      <c r="DW7" s="10"/>
      <c r="DX7" s="10"/>
      <c r="DY7" s="10">
        <f t="shared" ref="DY7:DY21" si="41">IFERROR(DX7-DW7,0)</f>
        <v>0</v>
      </c>
      <c r="DZ7" s="10"/>
      <c r="EA7" s="10"/>
      <c r="EB7" s="10">
        <f t="shared" ref="EB7:EB21" si="42">IFERROR(EA7-DZ7,0)</f>
        <v>0</v>
      </c>
      <c r="EC7" s="10"/>
      <c r="ED7" s="10"/>
      <c r="EE7" s="10">
        <f t="shared" ref="EE7:EE21" si="43">IFERROR(ED7-EC7,0)</f>
        <v>0</v>
      </c>
      <c r="EF7" s="10"/>
      <c r="EG7" s="10"/>
      <c r="EH7" s="10">
        <f t="shared" ref="EH7:EH21" si="44">IFERROR(EG7-EF7,0)</f>
        <v>0</v>
      </c>
      <c r="EI7" s="10"/>
      <c r="EJ7" s="10"/>
      <c r="EK7" s="10">
        <f t="shared" ref="EK7:EK21" si="45">IFERROR(EJ7-EI7,0)</f>
        <v>0</v>
      </c>
      <c r="EL7" s="10"/>
      <c r="EM7" s="10"/>
      <c r="EN7" s="10">
        <f t="shared" ref="EN7:EN21" si="46">IFERROR(EM7-EL7,0)</f>
        <v>0</v>
      </c>
      <c r="EO7" s="10"/>
      <c r="EP7" s="10"/>
      <c r="EQ7" s="10">
        <f t="shared" ref="EQ7:EQ21" si="47">IFERROR(EP7-EO7,0)</f>
        <v>0</v>
      </c>
      <c r="ER7" s="10"/>
      <c r="ES7" s="10"/>
      <c r="ET7" s="10">
        <f t="shared" ref="ET7:ET21" si="48">IFERROR(ES7-ER7,0)</f>
        <v>0</v>
      </c>
      <c r="EU7" s="10"/>
      <c r="EV7" s="10"/>
      <c r="EW7" s="10">
        <f t="shared" ref="EW7:EW21" si="49">IFERROR(EV7-EU7,0)</f>
        <v>0</v>
      </c>
      <c r="EX7" s="10"/>
      <c r="EY7" s="10"/>
      <c r="EZ7" s="10">
        <f t="shared" ref="EZ7:EZ21" si="50">IFERROR(EY7-EX7,0)</f>
        <v>0</v>
      </c>
    </row>
    <row r="8" spans="1:156" s="5" customFormat="1" ht="19.5" customHeight="1" x14ac:dyDescent="0.3">
      <c r="A8" s="6"/>
      <c r="B8" s="8" t="str">
        <f>IF($D$95="oz","CE Cases","9L Cases")</f>
        <v>9L Cases</v>
      </c>
      <c r="C8" s="9"/>
      <c r="D8" s="11">
        <f>IFERROR(ROUND(SUM(SUM(G8,J8,M8,P8,S8,V8,Y8,AB8,AE8,AH8,AK8,AN8,AQ8,AT8,AW8,AZ8,BC8,BF8,BI8,BL8,BO8,BR8,BU8,BX8,CA8,CD8,CG8,CJ8,CM8,CP8),SUM(CS8,CV8,CY8,DB8,DE8,DH8,DK8,DN8,DQ8,DT8,DW8,DZ8,EC8,EF8,EI8,EL8,EO8,ER8,EU8,EX8)),$C$1),0)</f>
        <v>0</v>
      </c>
      <c r="E8" s="11">
        <f>IFERROR(ROUND(SUM(SUM(H8,K8,N8,Q8,T8,W8,Z8,AC8,AF8,AI8,AL8,AO8,AR8,AU8,AX8,BA8,BD8,BG8,BJ8,BM8,BP8,BS8,BV8,BY8,CB8,CE8,CH8,CK8,CN8,CQ8),SUM(CT8,CW8,CZ8,DC8,DF8,DI8,DL8,DO8,DR8,DU8,DX8,EA8,ED8,EG8,EJ8,EM8,EP8,ES8,EV8,EY8)),$C$1),0)</f>
        <v>0</v>
      </c>
      <c r="F8" s="11">
        <f t="shared" si="0"/>
        <v>0</v>
      </c>
      <c r="G8" s="11">
        <f>IFERROR((G7*G9*G10)/$E$95,0)</f>
        <v>0</v>
      </c>
      <c r="H8" s="11">
        <f>IFERROR((H7*H9*H10)/$E$95,0)</f>
        <v>0</v>
      </c>
      <c r="I8" s="11">
        <f t="shared" si="1"/>
        <v>0</v>
      </c>
      <c r="J8" s="11">
        <f>IFERROR((J7*J9*J10)/$E$95,0)</f>
        <v>0</v>
      </c>
      <c r="K8" s="11">
        <f>IFERROR((K7*K9*K10)/$E$95,0)</f>
        <v>0</v>
      </c>
      <c r="L8" s="11">
        <f t="shared" si="2"/>
        <v>0</v>
      </c>
      <c r="M8" s="11">
        <f>IFERROR((M7*M9*M10)/$E$95,0)</f>
        <v>0</v>
      </c>
      <c r="N8" s="11">
        <f>IFERROR((N7*N9*N10)/$E$95,0)</f>
        <v>0</v>
      </c>
      <c r="O8" s="11">
        <f t="shared" si="3"/>
        <v>0</v>
      </c>
      <c r="P8" s="11">
        <f>IFERROR((P7*P9*P10)/$E$95,0)</f>
        <v>0</v>
      </c>
      <c r="Q8" s="11">
        <f>IFERROR((Q7*Q9*Q10)/$E$95,0)</f>
        <v>0</v>
      </c>
      <c r="R8" s="11">
        <f t="shared" si="4"/>
        <v>0</v>
      </c>
      <c r="S8" s="11">
        <f>IFERROR((S7*S9*S10)/$E$95,0)</f>
        <v>0</v>
      </c>
      <c r="T8" s="11">
        <f>IFERROR((T7*T9*T10)/$E$95,0)</f>
        <v>0</v>
      </c>
      <c r="U8" s="11">
        <f t="shared" si="5"/>
        <v>0</v>
      </c>
      <c r="V8" s="11">
        <f>IFERROR((V7*V9*V10)/$E$95,0)</f>
        <v>0</v>
      </c>
      <c r="W8" s="11">
        <f>IFERROR((W7*W9*W10)/$E$95,0)</f>
        <v>0</v>
      </c>
      <c r="X8" s="11">
        <f t="shared" si="6"/>
        <v>0</v>
      </c>
      <c r="Y8" s="11">
        <f>IFERROR((Y7*Y9*Y10)/$E$95,0)</f>
        <v>0</v>
      </c>
      <c r="Z8" s="11">
        <f>IFERROR((Z7*Z9*Z10)/$E$95,0)</f>
        <v>0</v>
      </c>
      <c r="AA8" s="11">
        <f t="shared" si="7"/>
        <v>0</v>
      </c>
      <c r="AB8" s="11">
        <f>IFERROR((AB7*AB9*AB10)/$E$95,0)</f>
        <v>0</v>
      </c>
      <c r="AC8" s="11">
        <f>IFERROR((AC7*AC9*AC10)/$E$95,0)</f>
        <v>0</v>
      </c>
      <c r="AD8" s="11">
        <f t="shared" si="8"/>
        <v>0</v>
      </c>
      <c r="AE8" s="11">
        <f>IFERROR((AE7*AE9*AE10)/$E$95,0)</f>
        <v>0</v>
      </c>
      <c r="AF8" s="11">
        <f>IFERROR((AF7*AF9*AF10)/$E$95,0)</f>
        <v>0</v>
      </c>
      <c r="AG8" s="11">
        <f t="shared" si="9"/>
        <v>0</v>
      </c>
      <c r="AH8" s="11">
        <f>IFERROR((AH7*AH9*AH10)/$E$95,0)</f>
        <v>0</v>
      </c>
      <c r="AI8" s="11">
        <f>IFERROR((AI7*AI9*AI10)/$E$95,0)</f>
        <v>0</v>
      </c>
      <c r="AJ8" s="11">
        <f t="shared" si="10"/>
        <v>0</v>
      </c>
      <c r="AK8" s="11">
        <f>IFERROR((AK7*AK9*AK10)/$E$95,0)</f>
        <v>0</v>
      </c>
      <c r="AL8" s="11">
        <f>IFERROR((AL7*AL9*AL10)/$E$95,0)</f>
        <v>0</v>
      </c>
      <c r="AM8" s="11">
        <f t="shared" si="11"/>
        <v>0</v>
      </c>
      <c r="AN8" s="11">
        <f>IFERROR((AN7*AN9*AN10)/$E$95,0)</f>
        <v>0</v>
      </c>
      <c r="AO8" s="11">
        <f>IFERROR((AO7*AO9*AO10)/$E$95,0)</f>
        <v>0</v>
      </c>
      <c r="AP8" s="11">
        <f t="shared" si="12"/>
        <v>0</v>
      </c>
      <c r="AQ8" s="11">
        <f>IFERROR((AQ7*AQ9*AQ10)/$E$95,0)</f>
        <v>0</v>
      </c>
      <c r="AR8" s="11">
        <f>IFERROR((AR7*AR9*AR10)/$E$95,0)</f>
        <v>0</v>
      </c>
      <c r="AS8" s="11">
        <f t="shared" si="13"/>
        <v>0</v>
      </c>
      <c r="AT8" s="11">
        <f>IFERROR((AT7*AT9*AT10)/$E$95,0)</f>
        <v>0</v>
      </c>
      <c r="AU8" s="11">
        <f>IFERROR((AU7*AU9*AU10)/$E$95,0)</f>
        <v>0</v>
      </c>
      <c r="AV8" s="11">
        <f t="shared" si="14"/>
        <v>0</v>
      </c>
      <c r="AW8" s="11">
        <f>IFERROR((AW7*AW9*AW10)/$E$95,0)</f>
        <v>0</v>
      </c>
      <c r="AX8" s="11">
        <f>IFERROR((AX7*AX9*AX10)/$E$95,0)</f>
        <v>0</v>
      </c>
      <c r="AY8" s="11">
        <f t="shared" si="15"/>
        <v>0</v>
      </c>
      <c r="AZ8" s="11">
        <f>IFERROR((AZ7*AZ9*AZ10)/$E$95,0)</f>
        <v>0</v>
      </c>
      <c r="BA8" s="11">
        <f>IFERROR((BA7*BA9*BA10)/$E$95,0)</f>
        <v>0</v>
      </c>
      <c r="BB8" s="11">
        <f t="shared" si="16"/>
        <v>0</v>
      </c>
      <c r="BC8" s="11">
        <f>IFERROR((BC7*BC9*BC10)/$E$95,0)</f>
        <v>0</v>
      </c>
      <c r="BD8" s="11">
        <f>IFERROR((BD7*BD9*BD10)/$E$95,0)</f>
        <v>0</v>
      </c>
      <c r="BE8" s="11">
        <f t="shared" si="17"/>
        <v>0</v>
      </c>
      <c r="BF8" s="11">
        <f>IFERROR((BF7*BF9*BF10)/$E$95,0)</f>
        <v>0</v>
      </c>
      <c r="BG8" s="11">
        <f>IFERROR((BG7*BG9*BG10)/$E$95,0)</f>
        <v>0</v>
      </c>
      <c r="BH8" s="11">
        <f t="shared" si="18"/>
        <v>0</v>
      </c>
      <c r="BI8" s="11">
        <f>IFERROR((BI7*BI9*BI10)/$E$95,0)</f>
        <v>0</v>
      </c>
      <c r="BJ8" s="11">
        <f>IFERROR((BJ7*BJ9*BJ10)/$E$95,0)</f>
        <v>0</v>
      </c>
      <c r="BK8" s="11">
        <f t="shared" si="19"/>
        <v>0</v>
      </c>
      <c r="BL8" s="11">
        <f>IFERROR((BL7*BL9*BL10)/$E$95,0)</f>
        <v>0</v>
      </c>
      <c r="BM8" s="11">
        <f>IFERROR((BM7*BM9*BM10)/$E$95,0)</f>
        <v>0</v>
      </c>
      <c r="BN8" s="11">
        <f t="shared" si="20"/>
        <v>0</v>
      </c>
      <c r="BO8" s="11">
        <f>IFERROR((BO7*BO9*BO10)/$E$95,0)</f>
        <v>0</v>
      </c>
      <c r="BP8" s="11">
        <f>IFERROR((BP7*BP9*BP10)/$E$95,0)</f>
        <v>0</v>
      </c>
      <c r="BQ8" s="11">
        <f t="shared" si="21"/>
        <v>0</v>
      </c>
      <c r="BR8" s="11">
        <f>IFERROR((BR7*BR9*BR10)/$E$95,0)</f>
        <v>0</v>
      </c>
      <c r="BS8" s="11">
        <f>IFERROR((BS7*BS9*BS10)/$E$95,0)</f>
        <v>0</v>
      </c>
      <c r="BT8" s="11">
        <f t="shared" si="22"/>
        <v>0</v>
      </c>
      <c r="BU8" s="11">
        <f>IFERROR((BU7*BU9*BU10)/$E$95,0)</f>
        <v>0</v>
      </c>
      <c r="BV8" s="11">
        <f>IFERROR((BV7*BV9*BV10)/$E$95,0)</f>
        <v>0</v>
      </c>
      <c r="BW8" s="11">
        <f t="shared" si="23"/>
        <v>0</v>
      </c>
      <c r="BX8" s="11">
        <f>IFERROR((BX7*BX9*BX10)/$E$95,0)</f>
        <v>0</v>
      </c>
      <c r="BY8" s="11">
        <f>IFERROR((BY7*BY9*BY10)/$E$95,0)</f>
        <v>0</v>
      </c>
      <c r="BZ8" s="11">
        <f t="shared" si="24"/>
        <v>0</v>
      </c>
      <c r="CA8" s="11">
        <f>IFERROR((CA7*CA9*CA10)/$E$95,0)</f>
        <v>0</v>
      </c>
      <c r="CB8" s="11">
        <f>IFERROR((CB7*CB9*CB10)/$E$95,0)</f>
        <v>0</v>
      </c>
      <c r="CC8" s="11">
        <f t="shared" si="25"/>
        <v>0</v>
      </c>
      <c r="CD8" s="11">
        <f>IFERROR((CD7*CD9*CD10)/$E$95,0)</f>
        <v>0</v>
      </c>
      <c r="CE8" s="11">
        <f>IFERROR((CE7*CE9*CE10)/$E$95,0)</f>
        <v>0</v>
      </c>
      <c r="CF8" s="11">
        <f t="shared" si="26"/>
        <v>0</v>
      </c>
      <c r="CG8" s="11">
        <f>IFERROR((CG7*CG9*CG10)/$E$95,0)</f>
        <v>0</v>
      </c>
      <c r="CH8" s="11">
        <f>IFERROR((CH7*CH9*CH10)/$E$95,0)</f>
        <v>0</v>
      </c>
      <c r="CI8" s="11">
        <f t="shared" si="27"/>
        <v>0</v>
      </c>
      <c r="CJ8" s="11">
        <f>IFERROR((CJ7*CJ9*CJ10)/$E$95,0)</f>
        <v>0</v>
      </c>
      <c r="CK8" s="11">
        <f>IFERROR((CK7*CK9*CK10)/$E$95,0)</f>
        <v>0</v>
      </c>
      <c r="CL8" s="11">
        <f t="shared" si="28"/>
        <v>0</v>
      </c>
      <c r="CM8" s="11">
        <f>IFERROR((CM7*CM9*CM10)/$E$95,0)</f>
        <v>0</v>
      </c>
      <c r="CN8" s="11">
        <f>IFERROR((CN7*CN9*CN10)/$E$95,0)</f>
        <v>0</v>
      </c>
      <c r="CO8" s="11">
        <f t="shared" si="29"/>
        <v>0</v>
      </c>
      <c r="CP8" s="11">
        <f>IFERROR((CP7*CP9*CP10)/$E$95,0)</f>
        <v>0</v>
      </c>
      <c r="CQ8" s="11">
        <f>IFERROR((CQ7*CQ9*CQ10)/$E$95,0)</f>
        <v>0</v>
      </c>
      <c r="CR8" s="11">
        <f t="shared" si="30"/>
        <v>0</v>
      </c>
      <c r="CS8" s="11">
        <f>IFERROR((CS7*CS9*CS10)/$E$95,0)</f>
        <v>0</v>
      </c>
      <c r="CT8" s="11">
        <f>IFERROR((CT7*CT9*CT10)/$E$95,0)</f>
        <v>0</v>
      </c>
      <c r="CU8" s="11">
        <f t="shared" si="31"/>
        <v>0</v>
      </c>
      <c r="CV8" s="11">
        <f>IFERROR((CV7*CV9*CV10)/$E$95,0)</f>
        <v>0</v>
      </c>
      <c r="CW8" s="11">
        <f>IFERROR((CW7*CW9*CW10)/$E$95,0)</f>
        <v>0</v>
      </c>
      <c r="CX8" s="11">
        <f t="shared" si="32"/>
        <v>0</v>
      </c>
      <c r="CY8" s="11">
        <f>IFERROR((CY7*CY9*CY10)/$E$95,0)</f>
        <v>0</v>
      </c>
      <c r="CZ8" s="11">
        <f>IFERROR((CZ7*CZ9*CZ10)/$E$95,0)</f>
        <v>0</v>
      </c>
      <c r="DA8" s="11">
        <f t="shared" si="33"/>
        <v>0</v>
      </c>
      <c r="DB8" s="11">
        <f>IFERROR((DB7*DB9*DB10)/$E$95,0)</f>
        <v>0</v>
      </c>
      <c r="DC8" s="11">
        <f>IFERROR((DC7*DC9*DC10)/$E$95,0)</f>
        <v>0</v>
      </c>
      <c r="DD8" s="11">
        <f t="shared" si="34"/>
        <v>0</v>
      </c>
      <c r="DE8" s="11">
        <f>IFERROR((DE7*DE9*DE10)/$E$95,0)</f>
        <v>0</v>
      </c>
      <c r="DF8" s="11">
        <f>IFERROR((DF7*DF9*DF10)/$E$95,0)</f>
        <v>0</v>
      </c>
      <c r="DG8" s="11">
        <f t="shared" si="35"/>
        <v>0</v>
      </c>
      <c r="DH8" s="11">
        <f>IFERROR((DH7*DH9*DH10)/$E$95,0)</f>
        <v>0</v>
      </c>
      <c r="DI8" s="11">
        <f>IFERROR((DI7*DI9*DI10)/$E$95,0)</f>
        <v>0</v>
      </c>
      <c r="DJ8" s="11">
        <f t="shared" si="36"/>
        <v>0</v>
      </c>
      <c r="DK8" s="11">
        <f>IFERROR((DK7*DK9*DK10)/$E$95,0)</f>
        <v>0</v>
      </c>
      <c r="DL8" s="11">
        <f>IFERROR((DL7*DL9*DL10)/$E$95,0)</f>
        <v>0</v>
      </c>
      <c r="DM8" s="11">
        <f t="shared" si="37"/>
        <v>0</v>
      </c>
      <c r="DN8" s="11">
        <f>IFERROR((DN7*DN9*DN10)/$E$95,0)</f>
        <v>0</v>
      </c>
      <c r="DO8" s="11">
        <f>IFERROR((DO7*DO9*DO10)/$E$95,0)</f>
        <v>0</v>
      </c>
      <c r="DP8" s="11">
        <f t="shared" si="38"/>
        <v>0</v>
      </c>
      <c r="DQ8" s="11">
        <f>IFERROR((DQ7*DQ9*DQ10)/$E$95,0)</f>
        <v>0</v>
      </c>
      <c r="DR8" s="11">
        <f>IFERROR((DR7*DR9*DR10)/$E$95,0)</f>
        <v>0</v>
      </c>
      <c r="DS8" s="11">
        <f t="shared" si="39"/>
        <v>0</v>
      </c>
      <c r="DT8" s="11">
        <f>IFERROR((DT7*DT9*DT10)/$E$95,0)</f>
        <v>0</v>
      </c>
      <c r="DU8" s="11">
        <f>IFERROR((DU7*DU9*DU10)/$E$95,0)</f>
        <v>0</v>
      </c>
      <c r="DV8" s="11">
        <f t="shared" si="40"/>
        <v>0</v>
      </c>
      <c r="DW8" s="11">
        <f>IFERROR((DW7*DW9*DW10)/$E$95,0)</f>
        <v>0</v>
      </c>
      <c r="DX8" s="11">
        <f>IFERROR((DX7*DX9*DX10)/$E$95,0)</f>
        <v>0</v>
      </c>
      <c r="DY8" s="11">
        <f t="shared" si="41"/>
        <v>0</v>
      </c>
      <c r="DZ8" s="11">
        <f>IFERROR((DZ7*DZ9*DZ10)/$E$95,0)</f>
        <v>0</v>
      </c>
      <c r="EA8" s="11">
        <f>IFERROR((EA7*EA9*EA10)/$E$95,0)</f>
        <v>0</v>
      </c>
      <c r="EB8" s="11">
        <f t="shared" si="42"/>
        <v>0</v>
      </c>
      <c r="EC8" s="11">
        <f>IFERROR((EC7*EC9*EC10)/$E$95,0)</f>
        <v>0</v>
      </c>
      <c r="ED8" s="11">
        <f>IFERROR((ED7*ED9*ED10)/$E$95,0)</f>
        <v>0</v>
      </c>
      <c r="EE8" s="11">
        <f t="shared" si="43"/>
        <v>0</v>
      </c>
      <c r="EF8" s="11">
        <f>IFERROR((EF7*EF9*EF10)/$E$95,0)</f>
        <v>0</v>
      </c>
      <c r="EG8" s="11">
        <f>IFERROR((EG7*EG9*EG10)/$E$95,0)</f>
        <v>0</v>
      </c>
      <c r="EH8" s="11">
        <f t="shared" si="44"/>
        <v>0</v>
      </c>
      <c r="EI8" s="11">
        <f>IFERROR((EI7*EI9*EI10)/$E$95,0)</f>
        <v>0</v>
      </c>
      <c r="EJ8" s="11">
        <f>IFERROR((EJ7*EJ9*EJ10)/$E$95,0)</f>
        <v>0</v>
      </c>
      <c r="EK8" s="11">
        <f t="shared" si="45"/>
        <v>0</v>
      </c>
      <c r="EL8" s="11">
        <f>IFERROR((EL7*EL9*EL10)/$E$95,0)</f>
        <v>0</v>
      </c>
      <c r="EM8" s="11">
        <f>IFERROR((EM7*EM9*EM10)/$E$95,0)</f>
        <v>0</v>
      </c>
      <c r="EN8" s="11">
        <f t="shared" si="46"/>
        <v>0</v>
      </c>
      <c r="EO8" s="11">
        <f>IFERROR((EO7*EO9*EO10)/$E$95,0)</f>
        <v>0</v>
      </c>
      <c r="EP8" s="11">
        <f>IFERROR((EP7*EP9*EP10)/$E$95,0)</f>
        <v>0</v>
      </c>
      <c r="EQ8" s="11">
        <f t="shared" si="47"/>
        <v>0</v>
      </c>
      <c r="ER8" s="11">
        <f>IFERROR((ER7*ER9*ER10)/$E$95,0)</f>
        <v>0</v>
      </c>
      <c r="ES8" s="11">
        <f>IFERROR((ES7*ES9*ES10)/$E$95,0)</f>
        <v>0</v>
      </c>
      <c r="ET8" s="11">
        <f t="shared" si="48"/>
        <v>0</v>
      </c>
      <c r="EU8" s="11">
        <f>IFERROR((EU7*EU9*EU10)/$E$95,0)</f>
        <v>0</v>
      </c>
      <c r="EV8" s="11">
        <f>IFERROR((EV7*EV9*EV10)/$E$95,0)</f>
        <v>0</v>
      </c>
      <c r="EW8" s="11">
        <f t="shared" si="49"/>
        <v>0</v>
      </c>
      <c r="EX8" s="11">
        <f>IFERROR((EX7*EX9*EX10)/$E$95,0)</f>
        <v>0</v>
      </c>
      <c r="EY8" s="11">
        <f>IFERROR((EY7*EY9*EY10)/$E$95,0)</f>
        <v>0</v>
      </c>
      <c r="EZ8" s="11">
        <f t="shared" si="50"/>
        <v>0</v>
      </c>
    </row>
    <row r="9" spans="1:156" s="6" customFormat="1" ht="18.75" hidden="1" customHeight="1" x14ac:dyDescent="0.3">
      <c r="B9" s="12" t="s">
        <v>37</v>
      </c>
      <c r="C9" s="9"/>
      <c r="D9" s="13">
        <f>IFERROR(SUM(SUM(G9,J9,M9,P9,S9,V9,Y9,AB9,AE9,AH9,AK9,AN9,AQ9,AT9,AW9,AZ9,BC9,BF9,BI9,BL9,BO9,BR9,BU9,BX9,CA9,CD9,CG9,CJ9,CM9,CP9),SUM(CS9,CV9,CY9,DB9,DE9,DH9,DK9,DN9,DQ9,DT9,DW9,DZ9,EC9,EF9,EI9,EL9,EO9,ER9,EU9,EX9)),0)</f>
        <v>0</v>
      </c>
      <c r="E9" s="13">
        <f>IFERROR(SUM(SUM(H9,K9,N9,Q9,T9,W9,Z9,AC9,AF9,AI9,AL9,AO9,AR9,AU9,AX9,BA9,BD9,BG9,BJ9,BM9,BP9,BS9,BV9,BY9,CB9,CE9,CH9,CK9,CN9,CQ9),SUM(CT9,CW9,CZ9,DC9,DF9,DI9,DL9,DO9,DR9,DU9,DX9,EA9,ED9,EG9,EJ9,EM9,EP9,ES9,EV9,EY9)),0)</f>
        <v>0</v>
      </c>
      <c r="F9" s="13">
        <f t="shared" si="0"/>
        <v>0</v>
      </c>
      <c r="G9" s="13"/>
      <c r="H9" s="13"/>
      <c r="I9" s="13">
        <f t="shared" si="1"/>
        <v>0</v>
      </c>
      <c r="J9" s="13"/>
      <c r="K9" s="13"/>
      <c r="L9" s="13">
        <f t="shared" si="2"/>
        <v>0</v>
      </c>
      <c r="M9" s="13"/>
      <c r="N9" s="13"/>
      <c r="O9" s="13">
        <f t="shared" si="3"/>
        <v>0</v>
      </c>
      <c r="P9" s="13"/>
      <c r="Q9" s="13"/>
      <c r="R9" s="13">
        <f t="shared" si="4"/>
        <v>0</v>
      </c>
      <c r="S9" s="13"/>
      <c r="T9" s="13"/>
      <c r="U9" s="13">
        <f t="shared" si="5"/>
        <v>0</v>
      </c>
      <c r="V9" s="13"/>
      <c r="W9" s="13"/>
      <c r="X9" s="13">
        <f t="shared" si="6"/>
        <v>0</v>
      </c>
      <c r="Y9" s="13"/>
      <c r="Z9" s="13"/>
      <c r="AA9" s="13">
        <f t="shared" si="7"/>
        <v>0</v>
      </c>
      <c r="AB9" s="13"/>
      <c r="AC9" s="13"/>
      <c r="AD9" s="13">
        <f t="shared" si="8"/>
        <v>0</v>
      </c>
      <c r="AE9" s="13"/>
      <c r="AF9" s="13"/>
      <c r="AG9" s="13">
        <f t="shared" si="9"/>
        <v>0</v>
      </c>
      <c r="AH9" s="13"/>
      <c r="AI9" s="13"/>
      <c r="AJ9" s="13">
        <f t="shared" si="10"/>
        <v>0</v>
      </c>
      <c r="AK9" s="13"/>
      <c r="AL9" s="13"/>
      <c r="AM9" s="13">
        <f t="shared" si="11"/>
        <v>0</v>
      </c>
      <c r="AN9" s="13"/>
      <c r="AO9" s="13"/>
      <c r="AP9" s="13">
        <f t="shared" si="12"/>
        <v>0</v>
      </c>
      <c r="AQ9" s="13"/>
      <c r="AR9" s="13"/>
      <c r="AS9" s="13">
        <f t="shared" si="13"/>
        <v>0</v>
      </c>
      <c r="AT9" s="13"/>
      <c r="AU9" s="13"/>
      <c r="AV9" s="13">
        <f t="shared" si="14"/>
        <v>0</v>
      </c>
      <c r="AW9" s="13"/>
      <c r="AX9" s="13"/>
      <c r="AY9" s="13">
        <f t="shared" si="15"/>
        <v>0</v>
      </c>
      <c r="AZ9" s="13"/>
      <c r="BA9" s="13"/>
      <c r="BB9" s="13">
        <f t="shared" si="16"/>
        <v>0</v>
      </c>
      <c r="BC9" s="13"/>
      <c r="BD9" s="13"/>
      <c r="BE9" s="13">
        <f t="shared" si="17"/>
        <v>0</v>
      </c>
      <c r="BF9" s="13"/>
      <c r="BG9" s="13"/>
      <c r="BH9" s="13">
        <f t="shared" si="18"/>
        <v>0</v>
      </c>
      <c r="BI9" s="13"/>
      <c r="BJ9" s="13"/>
      <c r="BK9" s="13">
        <f t="shared" si="19"/>
        <v>0</v>
      </c>
      <c r="BL9" s="13"/>
      <c r="BM9" s="13"/>
      <c r="BN9" s="13">
        <f t="shared" si="20"/>
        <v>0</v>
      </c>
      <c r="BO9" s="13"/>
      <c r="BP9" s="13"/>
      <c r="BQ9" s="13">
        <f t="shared" si="21"/>
        <v>0</v>
      </c>
      <c r="BR9" s="13"/>
      <c r="BS9" s="13"/>
      <c r="BT9" s="13">
        <f t="shared" si="22"/>
        <v>0</v>
      </c>
      <c r="BU9" s="13"/>
      <c r="BV9" s="13"/>
      <c r="BW9" s="13">
        <f t="shared" si="23"/>
        <v>0</v>
      </c>
      <c r="BX9" s="13"/>
      <c r="BY9" s="13"/>
      <c r="BZ9" s="13">
        <f t="shared" si="24"/>
        <v>0</v>
      </c>
      <c r="CA9" s="13"/>
      <c r="CB9" s="13"/>
      <c r="CC9" s="13">
        <f t="shared" si="25"/>
        <v>0</v>
      </c>
      <c r="CD9" s="13"/>
      <c r="CE9" s="13"/>
      <c r="CF9" s="13">
        <f t="shared" si="26"/>
        <v>0</v>
      </c>
      <c r="CG9" s="13"/>
      <c r="CH9" s="13"/>
      <c r="CI9" s="13">
        <f t="shared" si="27"/>
        <v>0</v>
      </c>
      <c r="CJ9" s="13"/>
      <c r="CK9" s="13"/>
      <c r="CL9" s="13">
        <f t="shared" si="28"/>
        <v>0</v>
      </c>
      <c r="CM9" s="13"/>
      <c r="CN9" s="13"/>
      <c r="CO9" s="13">
        <f t="shared" si="29"/>
        <v>0</v>
      </c>
      <c r="CP9" s="13"/>
      <c r="CQ9" s="13"/>
      <c r="CR9" s="13">
        <f t="shared" si="30"/>
        <v>0</v>
      </c>
      <c r="CS9" s="13"/>
      <c r="CT9" s="13"/>
      <c r="CU9" s="13">
        <f t="shared" si="31"/>
        <v>0</v>
      </c>
      <c r="CV9" s="13"/>
      <c r="CW9" s="13"/>
      <c r="CX9" s="13">
        <f t="shared" si="32"/>
        <v>0</v>
      </c>
      <c r="CY9" s="13"/>
      <c r="CZ9" s="13"/>
      <c r="DA9" s="13">
        <f t="shared" si="33"/>
        <v>0</v>
      </c>
      <c r="DB9" s="13"/>
      <c r="DC9" s="13"/>
      <c r="DD9" s="13">
        <f t="shared" si="34"/>
        <v>0</v>
      </c>
      <c r="DE9" s="13"/>
      <c r="DF9" s="13"/>
      <c r="DG9" s="13">
        <f t="shared" si="35"/>
        <v>0</v>
      </c>
      <c r="DH9" s="13"/>
      <c r="DI9" s="13"/>
      <c r="DJ9" s="13">
        <f t="shared" si="36"/>
        <v>0</v>
      </c>
      <c r="DK9" s="13"/>
      <c r="DL9" s="13"/>
      <c r="DM9" s="13">
        <f t="shared" si="37"/>
        <v>0</v>
      </c>
      <c r="DN9" s="13"/>
      <c r="DO9" s="13"/>
      <c r="DP9" s="13">
        <f t="shared" si="38"/>
        <v>0</v>
      </c>
      <c r="DQ9" s="13"/>
      <c r="DR9" s="13"/>
      <c r="DS9" s="13">
        <f t="shared" si="39"/>
        <v>0</v>
      </c>
      <c r="DT9" s="13"/>
      <c r="DU9" s="13"/>
      <c r="DV9" s="13">
        <f t="shared" si="40"/>
        <v>0</v>
      </c>
      <c r="DW9" s="13"/>
      <c r="DX9" s="13"/>
      <c r="DY9" s="13">
        <f t="shared" si="41"/>
        <v>0</v>
      </c>
      <c r="DZ9" s="13"/>
      <c r="EA9" s="13"/>
      <c r="EB9" s="13">
        <f t="shared" si="42"/>
        <v>0</v>
      </c>
      <c r="EC9" s="13"/>
      <c r="ED9" s="13"/>
      <c r="EE9" s="13">
        <f t="shared" si="43"/>
        <v>0</v>
      </c>
      <c r="EF9" s="13"/>
      <c r="EG9" s="13"/>
      <c r="EH9" s="13">
        <f t="shared" si="44"/>
        <v>0</v>
      </c>
      <c r="EI9" s="13"/>
      <c r="EJ9" s="13"/>
      <c r="EK9" s="13">
        <f t="shared" si="45"/>
        <v>0</v>
      </c>
      <c r="EL9" s="13"/>
      <c r="EM9" s="13"/>
      <c r="EN9" s="13">
        <f t="shared" si="46"/>
        <v>0</v>
      </c>
      <c r="EO9" s="13"/>
      <c r="EP9" s="13"/>
      <c r="EQ9" s="13">
        <f t="shared" si="47"/>
        <v>0</v>
      </c>
      <c r="ER9" s="13"/>
      <c r="ES9" s="13"/>
      <c r="ET9" s="13">
        <f t="shared" si="48"/>
        <v>0</v>
      </c>
      <c r="EU9" s="13"/>
      <c r="EV9" s="13"/>
      <c r="EW9" s="13">
        <f t="shared" si="49"/>
        <v>0</v>
      </c>
      <c r="EX9" s="13"/>
      <c r="EY9" s="13"/>
      <c r="EZ9" s="13">
        <f t="shared" si="50"/>
        <v>0</v>
      </c>
    </row>
    <row r="10" spans="1:156" s="6" customFormat="1" ht="18.75" hidden="1" customHeight="1" x14ac:dyDescent="0.3">
      <c r="B10" s="12" t="s">
        <v>38</v>
      </c>
      <c r="C10" s="9"/>
      <c r="D10" s="13"/>
      <c r="E10" s="13"/>
      <c r="F10" s="13">
        <f t="shared" si="0"/>
        <v>0</v>
      </c>
      <c r="G10" s="13">
        <f>H10</f>
        <v>0</v>
      </c>
      <c r="H10" s="13"/>
      <c r="I10" s="13">
        <f t="shared" si="1"/>
        <v>0</v>
      </c>
      <c r="J10" s="13">
        <f>K10</f>
        <v>0</v>
      </c>
      <c r="K10" s="13"/>
      <c r="L10" s="13">
        <f t="shared" si="2"/>
        <v>0</v>
      </c>
      <c r="M10" s="13">
        <f>N10</f>
        <v>0</v>
      </c>
      <c r="N10" s="13"/>
      <c r="O10" s="13">
        <f t="shared" si="3"/>
        <v>0</v>
      </c>
      <c r="P10" s="13">
        <f>Q10</f>
        <v>0</v>
      </c>
      <c r="Q10" s="13"/>
      <c r="R10" s="13">
        <f t="shared" si="4"/>
        <v>0</v>
      </c>
      <c r="S10" s="13">
        <f>T10</f>
        <v>0</v>
      </c>
      <c r="T10" s="13"/>
      <c r="U10" s="13">
        <f t="shared" si="5"/>
        <v>0</v>
      </c>
      <c r="V10" s="13">
        <f>W10</f>
        <v>0</v>
      </c>
      <c r="W10" s="13"/>
      <c r="X10" s="13">
        <f t="shared" si="6"/>
        <v>0</v>
      </c>
      <c r="Y10" s="13">
        <f>Z10</f>
        <v>0</v>
      </c>
      <c r="Z10" s="13"/>
      <c r="AA10" s="13">
        <f t="shared" si="7"/>
        <v>0</v>
      </c>
      <c r="AB10" s="13">
        <f>AC10</f>
        <v>0</v>
      </c>
      <c r="AC10" s="13"/>
      <c r="AD10" s="13">
        <f t="shared" si="8"/>
        <v>0</v>
      </c>
      <c r="AE10" s="13">
        <f>AF10</f>
        <v>0</v>
      </c>
      <c r="AF10" s="13"/>
      <c r="AG10" s="13">
        <f t="shared" si="9"/>
        <v>0</v>
      </c>
      <c r="AH10" s="13">
        <f>AI10</f>
        <v>0</v>
      </c>
      <c r="AI10" s="13"/>
      <c r="AJ10" s="13">
        <f t="shared" si="10"/>
        <v>0</v>
      </c>
      <c r="AK10" s="13">
        <f>AL10</f>
        <v>0</v>
      </c>
      <c r="AL10" s="13"/>
      <c r="AM10" s="13">
        <f t="shared" si="11"/>
        <v>0</v>
      </c>
      <c r="AN10" s="13">
        <f>AO10</f>
        <v>0</v>
      </c>
      <c r="AO10" s="13"/>
      <c r="AP10" s="13">
        <f t="shared" si="12"/>
        <v>0</v>
      </c>
      <c r="AQ10" s="13">
        <f>AR10</f>
        <v>0</v>
      </c>
      <c r="AR10" s="13"/>
      <c r="AS10" s="13">
        <f t="shared" si="13"/>
        <v>0</v>
      </c>
      <c r="AT10" s="13">
        <f>AU10</f>
        <v>0</v>
      </c>
      <c r="AU10" s="13"/>
      <c r="AV10" s="13">
        <f t="shared" si="14"/>
        <v>0</v>
      </c>
      <c r="AW10" s="13">
        <f>AX10</f>
        <v>0</v>
      </c>
      <c r="AX10" s="13"/>
      <c r="AY10" s="13">
        <f t="shared" si="15"/>
        <v>0</v>
      </c>
      <c r="AZ10" s="13">
        <f>BA10</f>
        <v>0</v>
      </c>
      <c r="BA10" s="13"/>
      <c r="BB10" s="13">
        <f t="shared" si="16"/>
        <v>0</v>
      </c>
      <c r="BC10" s="13">
        <f>BD10</f>
        <v>0</v>
      </c>
      <c r="BD10" s="13"/>
      <c r="BE10" s="13">
        <f t="shared" si="17"/>
        <v>0</v>
      </c>
      <c r="BF10" s="13">
        <f>BG10</f>
        <v>0</v>
      </c>
      <c r="BG10" s="13"/>
      <c r="BH10" s="13">
        <f t="shared" si="18"/>
        <v>0</v>
      </c>
      <c r="BI10" s="13">
        <f>BJ10</f>
        <v>0</v>
      </c>
      <c r="BJ10" s="13"/>
      <c r="BK10" s="13">
        <f t="shared" si="19"/>
        <v>0</v>
      </c>
      <c r="BL10" s="13">
        <f>BM10</f>
        <v>0</v>
      </c>
      <c r="BM10" s="13"/>
      <c r="BN10" s="13">
        <f t="shared" si="20"/>
        <v>0</v>
      </c>
      <c r="BO10" s="13">
        <f>BP10</f>
        <v>0</v>
      </c>
      <c r="BP10" s="13"/>
      <c r="BQ10" s="13">
        <f t="shared" si="21"/>
        <v>0</v>
      </c>
      <c r="BR10" s="13">
        <f>BS10</f>
        <v>0</v>
      </c>
      <c r="BS10" s="13"/>
      <c r="BT10" s="13">
        <f t="shared" si="22"/>
        <v>0</v>
      </c>
      <c r="BU10" s="13">
        <f>BV10</f>
        <v>0</v>
      </c>
      <c r="BV10" s="13"/>
      <c r="BW10" s="13">
        <f t="shared" si="23"/>
        <v>0</v>
      </c>
      <c r="BX10" s="13">
        <f>BY10</f>
        <v>0</v>
      </c>
      <c r="BY10" s="13"/>
      <c r="BZ10" s="13">
        <f t="shared" si="24"/>
        <v>0</v>
      </c>
      <c r="CA10" s="13">
        <f>CB10</f>
        <v>0</v>
      </c>
      <c r="CB10" s="13"/>
      <c r="CC10" s="13">
        <f t="shared" si="25"/>
        <v>0</v>
      </c>
      <c r="CD10" s="13">
        <f>CE10</f>
        <v>0</v>
      </c>
      <c r="CE10" s="13"/>
      <c r="CF10" s="13">
        <f t="shared" si="26"/>
        <v>0</v>
      </c>
      <c r="CG10" s="13">
        <f>CH10</f>
        <v>0</v>
      </c>
      <c r="CH10" s="13"/>
      <c r="CI10" s="13">
        <f t="shared" si="27"/>
        <v>0</v>
      </c>
      <c r="CJ10" s="13">
        <f>CK10</f>
        <v>0</v>
      </c>
      <c r="CK10" s="13"/>
      <c r="CL10" s="13">
        <f t="shared" si="28"/>
        <v>0</v>
      </c>
      <c r="CM10" s="13">
        <f>CN10</f>
        <v>0</v>
      </c>
      <c r="CN10" s="13"/>
      <c r="CO10" s="13">
        <f t="shared" si="29"/>
        <v>0</v>
      </c>
      <c r="CP10" s="13">
        <f>CQ10</f>
        <v>0</v>
      </c>
      <c r="CQ10" s="13"/>
      <c r="CR10" s="13">
        <f t="shared" si="30"/>
        <v>0</v>
      </c>
      <c r="CS10" s="13">
        <f>CT10</f>
        <v>0</v>
      </c>
      <c r="CT10" s="13"/>
      <c r="CU10" s="13">
        <f t="shared" si="31"/>
        <v>0</v>
      </c>
      <c r="CV10" s="13">
        <f>CW10</f>
        <v>0</v>
      </c>
      <c r="CW10" s="13"/>
      <c r="CX10" s="13">
        <f t="shared" si="32"/>
        <v>0</v>
      </c>
      <c r="CY10" s="13">
        <f>CZ10</f>
        <v>0</v>
      </c>
      <c r="CZ10" s="13"/>
      <c r="DA10" s="13">
        <f t="shared" si="33"/>
        <v>0</v>
      </c>
      <c r="DB10" s="13">
        <f>DC10</f>
        <v>0</v>
      </c>
      <c r="DC10" s="13"/>
      <c r="DD10" s="13">
        <f t="shared" si="34"/>
        <v>0</v>
      </c>
      <c r="DE10" s="13">
        <f>DF10</f>
        <v>0</v>
      </c>
      <c r="DF10" s="13"/>
      <c r="DG10" s="13">
        <f t="shared" si="35"/>
        <v>0</v>
      </c>
      <c r="DH10" s="13">
        <f>DI10</f>
        <v>0</v>
      </c>
      <c r="DI10" s="13"/>
      <c r="DJ10" s="13">
        <f t="shared" si="36"/>
        <v>0</v>
      </c>
      <c r="DK10" s="13">
        <f>DL10</f>
        <v>0</v>
      </c>
      <c r="DL10" s="13"/>
      <c r="DM10" s="13">
        <f t="shared" si="37"/>
        <v>0</v>
      </c>
      <c r="DN10" s="13">
        <f>DO10</f>
        <v>0</v>
      </c>
      <c r="DO10" s="13"/>
      <c r="DP10" s="13">
        <f t="shared" si="38"/>
        <v>0</v>
      </c>
      <c r="DQ10" s="13">
        <f>DR10</f>
        <v>0</v>
      </c>
      <c r="DR10" s="13"/>
      <c r="DS10" s="13">
        <f t="shared" si="39"/>
        <v>0</v>
      </c>
      <c r="DT10" s="13">
        <f>DU10</f>
        <v>0</v>
      </c>
      <c r="DU10" s="13"/>
      <c r="DV10" s="13">
        <f t="shared" si="40"/>
        <v>0</v>
      </c>
      <c r="DW10" s="13">
        <f>DX10</f>
        <v>0</v>
      </c>
      <c r="DX10" s="13"/>
      <c r="DY10" s="13">
        <f t="shared" si="41"/>
        <v>0</v>
      </c>
      <c r="DZ10" s="13">
        <f>EA10</f>
        <v>0</v>
      </c>
      <c r="EA10" s="13"/>
      <c r="EB10" s="13">
        <f t="shared" si="42"/>
        <v>0</v>
      </c>
      <c r="EC10" s="13">
        <f>ED10</f>
        <v>0</v>
      </c>
      <c r="ED10" s="13"/>
      <c r="EE10" s="13">
        <f t="shared" si="43"/>
        <v>0</v>
      </c>
      <c r="EF10" s="13">
        <f>EG10</f>
        <v>0</v>
      </c>
      <c r="EG10" s="13"/>
      <c r="EH10" s="13">
        <f t="shared" si="44"/>
        <v>0</v>
      </c>
      <c r="EI10" s="13">
        <f>EJ10</f>
        <v>0</v>
      </c>
      <c r="EJ10" s="13"/>
      <c r="EK10" s="13">
        <f t="shared" si="45"/>
        <v>0</v>
      </c>
      <c r="EL10" s="13">
        <f>EM10</f>
        <v>0</v>
      </c>
      <c r="EM10" s="13"/>
      <c r="EN10" s="13">
        <f t="shared" si="46"/>
        <v>0</v>
      </c>
      <c r="EO10" s="13">
        <f>EP10</f>
        <v>0</v>
      </c>
      <c r="EP10" s="13"/>
      <c r="EQ10" s="13">
        <f t="shared" si="47"/>
        <v>0</v>
      </c>
      <c r="ER10" s="13">
        <f>ES10</f>
        <v>0</v>
      </c>
      <c r="ES10" s="13"/>
      <c r="ET10" s="13">
        <f t="shared" si="48"/>
        <v>0</v>
      </c>
      <c r="EU10" s="13">
        <f>EV10</f>
        <v>0</v>
      </c>
      <c r="EV10" s="13"/>
      <c r="EW10" s="13">
        <f t="shared" si="49"/>
        <v>0</v>
      </c>
      <c r="EX10" s="13">
        <f>EY10</f>
        <v>0</v>
      </c>
      <c r="EY10" s="13"/>
      <c r="EZ10" s="13">
        <f t="shared" si="50"/>
        <v>0</v>
      </c>
    </row>
    <row r="11" spans="1:156" ht="19.5" customHeight="1" x14ac:dyDescent="0.3">
      <c r="A11" s="6"/>
      <c r="B11" s="8" t="s">
        <v>39</v>
      </c>
      <c r="C11" s="9" t="s">
        <v>40</v>
      </c>
      <c r="D11" s="11">
        <f>IFERROR(SUM(SUM(G11,J11,M11,P11,S11,V11,Y11,AB11,AE11,AH11,AK11,AN11,AQ11,AT11,AW11,AZ11,BC11,BF11,BI11,BL11,BO11,BR11,BU11,BX11,CA11,CD11,CG11,CJ11,CM11,CP11),SUM(CS11,CV11,CY11,DB11,DE11,DH11,DK11,DN11,DQ11,DT11,DW11,DZ11,EC11,EF11,EI11,EL11,EO11,ER11,EU11,EX11)),0)</f>
        <v>0</v>
      </c>
      <c r="E11" s="11">
        <f>IFERROR(SUM(SUM(H11,K11,N11,Q11,T11,W11,Z11,AC11,AF11,AI11,AL11,AO11,AR11,AU11,AX11,BA11,BD11,BG11,BJ11,BM11,BP11,BS11,BV11,BY11,CB11,CE11,CH11,CK11,CN11,CQ11),SUM(CT11,CW11,CZ11,DC11,DF11,DI11,DL11,DO11,DR11,DU11,DX11,EA11,ED11,EG11,EJ11,EM11,EP11,ES11,EV11,EY11)),0)</f>
        <v>0</v>
      </c>
      <c r="F11" s="11">
        <f t="shared" si="0"/>
        <v>0</v>
      </c>
      <c r="G11" s="11">
        <f>IFERROR(G12*G7,0)</f>
        <v>0</v>
      </c>
      <c r="H11" s="11">
        <f>IFERROR(H12*H7,0)</f>
        <v>0</v>
      </c>
      <c r="I11" s="11">
        <f t="shared" si="1"/>
        <v>0</v>
      </c>
      <c r="J11" s="11">
        <f>IFERROR(J12*J7,0)</f>
        <v>0</v>
      </c>
      <c r="K11" s="11">
        <f>IFERROR(K12*K7,0)</f>
        <v>0</v>
      </c>
      <c r="L11" s="11">
        <f t="shared" si="2"/>
        <v>0</v>
      </c>
      <c r="M11" s="11">
        <f>IFERROR(M12*M7,0)</f>
        <v>0</v>
      </c>
      <c r="N11" s="11">
        <f>IFERROR(N12*N7,0)</f>
        <v>0</v>
      </c>
      <c r="O11" s="11">
        <f t="shared" si="3"/>
        <v>0</v>
      </c>
      <c r="P11" s="11">
        <f>IFERROR(P12*P7,0)</f>
        <v>0</v>
      </c>
      <c r="Q11" s="11">
        <f>IFERROR(Q12*Q7,0)</f>
        <v>0</v>
      </c>
      <c r="R11" s="11">
        <f t="shared" si="4"/>
        <v>0</v>
      </c>
      <c r="S11" s="11">
        <f>IFERROR(S12*S7,0)</f>
        <v>0</v>
      </c>
      <c r="T11" s="11">
        <f>IFERROR(T12*T7,0)</f>
        <v>0</v>
      </c>
      <c r="U11" s="11">
        <f t="shared" si="5"/>
        <v>0</v>
      </c>
      <c r="V11" s="11">
        <f>IFERROR(V12*V7,0)</f>
        <v>0</v>
      </c>
      <c r="W11" s="11">
        <f>IFERROR(W12*W7,0)</f>
        <v>0</v>
      </c>
      <c r="X11" s="11">
        <f t="shared" si="6"/>
        <v>0</v>
      </c>
      <c r="Y11" s="11">
        <f>IFERROR(Y12*Y7,0)</f>
        <v>0</v>
      </c>
      <c r="Z11" s="11">
        <f>IFERROR(Z12*Z7,0)</f>
        <v>0</v>
      </c>
      <c r="AA11" s="11">
        <f t="shared" si="7"/>
        <v>0</v>
      </c>
      <c r="AB11" s="11">
        <f>IFERROR(AB12*AB7,0)</f>
        <v>0</v>
      </c>
      <c r="AC11" s="11">
        <f>IFERROR(AC12*AC7,0)</f>
        <v>0</v>
      </c>
      <c r="AD11" s="11">
        <f t="shared" si="8"/>
        <v>0</v>
      </c>
      <c r="AE11" s="11">
        <f>IFERROR(AE12*AE7,0)</f>
        <v>0</v>
      </c>
      <c r="AF11" s="11">
        <f>IFERROR(AF12*AF7,0)</f>
        <v>0</v>
      </c>
      <c r="AG11" s="11">
        <f t="shared" si="9"/>
        <v>0</v>
      </c>
      <c r="AH11" s="11">
        <f>IFERROR(AH12*AH7,0)</f>
        <v>0</v>
      </c>
      <c r="AI11" s="11">
        <f>IFERROR(AI12*AI7,0)</f>
        <v>0</v>
      </c>
      <c r="AJ11" s="11">
        <f t="shared" si="10"/>
        <v>0</v>
      </c>
      <c r="AK11" s="11">
        <f>IFERROR(AK12*AK7,0)</f>
        <v>0</v>
      </c>
      <c r="AL11" s="11">
        <f>IFERROR(AL12*AL7,0)</f>
        <v>0</v>
      </c>
      <c r="AM11" s="11">
        <f t="shared" si="11"/>
        <v>0</v>
      </c>
      <c r="AN11" s="11">
        <f>IFERROR(AN12*AN7,0)</f>
        <v>0</v>
      </c>
      <c r="AO11" s="11">
        <f>IFERROR(AO12*AO7,0)</f>
        <v>0</v>
      </c>
      <c r="AP11" s="11">
        <f t="shared" si="12"/>
        <v>0</v>
      </c>
      <c r="AQ11" s="11">
        <f>IFERROR(AQ12*AQ7,0)</f>
        <v>0</v>
      </c>
      <c r="AR11" s="11">
        <f>IFERROR(AR12*AR7,0)</f>
        <v>0</v>
      </c>
      <c r="AS11" s="11">
        <f t="shared" si="13"/>
        <v>0</v>
      </c>
      <c r="AT11" s="11">
        <f>IFERROR(AT12*AT7,0)</f>
        <v>0</v>
      </c>
      <c r="AU11" s="11">
        <f>IFERROR(AU12*AU7,0)</f>
        <v>0</v>
      </c>
      <c r="AV11" s="11">
        <f t="shared" si="14"/>
        <v>0</v>
      </c>
      <c r="AW11" s="11">
        <f>IFERROR(AW12*AW7,0)</f>
        <v>0</v>
      </c>
      <c r="AX11" s="11">
        <f>IFERROR(AX12*AX7,0)</f>
        <v>0</v>
      </c>
      <c r="AY11" s="11">
        <f t="shared" si="15"/>
        <v>0</v>
      </c>
      <c r="AZ11" s="11">
        <f>IFERROR(AZ12*AZ7,0)</f>
        <v>0</v>
      </c>
      <c r="BA11" s="11">
        <f>IFERROR(BA12*BA7,0)</f>
        <v>0</v>
      </c>
      <c r="BB11" s="11">
        <f t="shared" si="16"/>
        <v>0</v>
      </c>
      <c r="BC11" s="11">
        <f>IFERROR(BC12*BC7,0)</f>
        <v>0</v>
      </c>
      <c r="BD11" s="11">
        <f>IFERROR(BD12*BD7,0)</f>
        <v>0</v>
      </c>
      <c r="BE11" s="11">
        <f t="shared" si="17"/>
        <v>0</v>
      </c>
      <c r="BF11" s="11">
        <f>IFERROR(BF12*BF7,0)</f>
        <v>0</v>
      </c>
      <c r="BG11" s="11">
        <f>IFERROR(BG12*BG7,0)</f>
        <v>0</v>
      </c>
      <c r="BH11" s="11">
        <f t="shared" si="18"/>
        <v>0</v>
      </c>
      <c r="BI11" s="11">
        <f>IFERROR(BI12*BI7,0)</f>
        <v>0</v>
      </c>
      <c r="BJ11" s="11">
        <f>IFERROR(BJ12*BJ7,0)</f>
        <v>0</v>
      </c>
      <c r="BK11" s="11">
        <f t="shared" si="19"/>
        <v>0</v>
      </c>
      <c r="BL11" s="11">
        <f>IFERROR(BL12*BL7,0)</f>
        <v>0</v>
      </c>
      <c r="BM11" s="11">
        <f>IFERROR(BM12*BM7,0)</f>
        <v>0</v>
      </c>
      <c r="BN11" s="11">
        <f t="shared" si="20"/>
        <v>0</v>
      </c>
      <c r="BO11" s="11">
        <f>IFERROR(BO12*BO7,0)</f>
        <v>0</v>
      </c>
      <c r="BP11" s="11">
        <f>IFERROR(BP12*BP7,0)</f>
        <v>0</v>
      </c>
      <c r="BQ11" s="11">
        <f t="shared" si="21"/>
        <v>0</v>
      </c>
      <c r="BR11" s="11">
        <f>IFERROR(BR12*BR7,0)</f>
        <v>0</v>
      </c>
      <c r="BS11" s="11">
        <f>IFERROR(BS12*BS7,0)</f>
        <v>0</v>
      </c>
      <c r="BT11" s="11">
        <f t="shared" si="22"/>
        <v>0</v>
      </c>
      <c r="BU11" s="11">
        <f>IFERROR(BU12*BU7,0)</f>
        <v>0</v>
      </c>
      <c r="BV11" s="11">
        <f>IFERROR(BV12*BV7,0)</f>
        <v>0</v>
      </c>
      <c r="BW11" s="11">
        <f t="shared" si="23"/>
        <v>0</v>
      </c>
      <c r="BX11" s="11">
        <f>IFERROR(BX12*BX7,0)</f>
        <v>0</v>
      </c>
      <c r="BY11" s="11">
        <f>IFERROR(BY12*BY7,0)</f>
        <v>0</v>
      </c>
      <c r="BZ11" s="11">
        <f t="shared" si="24"/>
        <v>0</v>
      </c>
      <c r="CA11" s="11">
        <f>IFERROR(CA12*CA7,0)</f>
        <v>0</v>
      </c>
      <c r="CB11" s="11">
        <f>IFERROR(CB12*CB7,0)</f>
        <v>0</v>
      </c>
      <c r="CC11" s="11">
        <f t="shared" si="25"/>
        <v>0</v>
      </c>
      <c r="CD11" s="11">
        <f>IFERROR(CD12*CD7,0)</f>
        <v>0</v>
      </c>
      <c r="CE11" s="11">
        <f>IFERROR(CE12*CE7,0)</f>
        <v>0</v>
      </c>
      <c r="CF11" s="11">
        <f t="shared" si="26"/>
        <v>0</v>
      </c>
      <c r="CG11" s="11">
        <f>IFERROR(CG12*CG7,0)</f>
        <v>0</v>
      </c>
      <c r="CH11" s="11">
        <f>IFERROR(CH12*CH7,0)</f>
        <v>0</v>
      </c>
      <c r="CI11" s="11">
        <f t="shared" si="27"/>
        <v>0</v>
      </c>
      <c r="CJ11" s="11">
        <f>IFERROR(CJ12*CJ7,0)</f>
        <v>0</v>
      </c>
      <c r="CK11" s="11">
        <f>IFERROR(CK12*CK7,0)</f>
        <v>0</v>
      </c>
      <c r="CL11" s="11">
        <f t="shared" si="28"/>
        <v>0</v>
      </c>
      <c r="CM11" s="11">
        <f>IFERROR(CM12*CM7,0)</f>
        <v>0</v>
      </c>
      <c r="CN11" s="11">
        <f>IFERROR(CN12*CN7,0)</f>
        <v>0</v>
      </c>
      <c r="CO11" s="11">
        <f t="shared" si="29"/>
        <v>0</v>
      </c>
      <c r="CP11" s="11">
        <f>IFERROR(CP12*CP7,0)</f>
        <v>0</v>
      </c>
      <c r="CQ11" s="11">
        <f>IFERROR(CQ12*CQ7,0)</f>
        <v>0</v>
      </c>
      <c r="CR11" s="11">
        <f t="shared" si="30"/>
        <v>0</v>
      </c>
      <c r="CS11" s="11">
        <f>IFERROR(CS12*CS7,0)</f>
        <v>0</v>
      </c>
      <c r="CT11" s="11">
        <f>IFERROR(CT12*CT7,0)</f>
        <v>0</v>
      </c>
      <c r="CU11" s="11">
        <f t="shared" si="31"/>
        <v>0</v>
      </c>
      <c r="CV11" s="11">
        <f>IFERROR(CV12*CV7,0)</f>
        <v>0</v>
      </c>
      <c r="CW11" s="11">
        <f>IFERROR(CW12*CW7,0)</f>
        <v>0</v>
      </c>
      <c r="CX11" s="11">
        <f t="shared" si="32"/>
        <v>0</v>
      </c>
      <c r="CY11" s="11">
        <f>IFERROR(CY12*CY7,0)</f>
        <v>0</v>
      </c>
      <c r="CZ11" s="11">
        <f>IFERROR(CZ12*CZ7,0)</f>
        <v>0</v>
      </c>
      <c r="DA11" s="11">
        <f t="shared" si="33"/>
        <v>0</v>
      </c>
      <c r="DB11" s="11">
        <f>IFERROR(DB12*DB7,0)</f>
        <v>0</v>
      </c>
      <c r="DC11" s="11">
        <f>IFERROR(DC12*DC7,0)</f>
        <v>0</v>
      </c>
      <c r="DD11" s="11">
        <f t="shared" si="34"/>
        <v>0</v>
      </c>
      <c r="DE11" s="11">
        <f>IFERROR(DE12*DE7,0)</f>
        <v>0</v>
      </c>
      <c r="DF11" s="11">
        <f>IFERROR(DF12*DF7,0)</f>
        <v>0</v>
      </c>
      <c r="DG11" s="11">
        <f t="shared" si="35"/>
        <v>0</v>
      </c>
      <c r="DH11" s="11">
        <f>IFERROR(DH12*DH7,0)</f>
        <v>0</v>
      </c>
      <c r="DI11" s="11">
        <f>IFERROR(DI12*DI7,0)</f>
        <v>0</v>
      </c>
      <c r="DJ11" s="11">
        <f t="shared" si="36"/>
        <v>0</v>
      </c>
      <c r="DK11" s="11">
        <f>IFERROR(DK12*DK7,0)</f>
        <v>0</v>
      </c>
      <c r="DL11" s="11">
        <f>IFERROR(DL12*DL7,0)</f>
        <v>0</v>
      </c>
      <c r="DM11" s="11">
        <f t="shared" si="37"/>
        <v>0</v>
      </c>
      <c r="DN11" s="11">
        <f>IFERROR(DN12*DN7,0)</f>
        <v>0</v>
      </c>
      <c r="DO11" s="11">
        <f>IFERROR(DO12*DO7,0)</f>
        <v>0</v>
      </c>
      <c r="DP11" s="11">
        <f t="shared" si="38"/>
        <v>0</v>
      </c>
      <c r="DQ11" s="11">
        <f>IFERROR(DQ12*DQ7,0)</f>
        <v>0</v>
      </c>
      <c r="DR11" s="11">
        <f>IFERROR(DR12*DR7,0)</f>
        <v>0</v>
      </c>
      <c r="DS11" s="11">
        <f t="shared" si="39"/>
        <v>0</v>
      </c>
      <c r="DT11" s="11">
        <f>IFERROR(DT12*DT7,0)</f>
        <v>0</v>
      </c>
      <c r="DU11" s="11">
        <f>IFERROR(DU12*DU7,0)</f>
        <v>0</v>
      </c>
      <c r="DV11" s="11">
        <f t="shared" si="40"/>
        <v>0</v>
      </c>
      <c r="DW11" s="11">
        <f>IFERROR(DW12*DW7,0)</f>
        <v>0</v>
      </c>
      <c r="DX11" s="11">
        <f>IFERROR(DX12*DX7,0)</f>
        <v>0</v>
      </c>
      <c r="DY11" s="11">
        <f t="shared" si="41"/>
        <v>0</v>
      </c>
      <c r="DZ11" s="11">
        <f>IFERROR(DZ12*DZ7,0)</f>
        <v>0</v>
      </c>
      <c r="EA11" s="11">
        <f>IFERROR(EA12*EA7,0)</f>
        <v>0</v>
      </c>
      <c r="EB11" s="11">
        <f t="shared" si="42"/>
        <v>0</v>
      </c>
      <c r="EC11" s="11">
        <f>IFERROR(EC12*EC7,0)</f>
        <v>0</v>
      </c>
      <c r="ED11" s="11">
        <f>IFERROR(ED12*ED7,0)</f>
        <v>0</v>
      </c>
      <c r="EE11" s="11">
        <f t="shared" si="43"/>
        <v>0</v>
      </c>
      <c r="EF11" s="11">
        <f>IFERROR(EF12*EF7,0)</f>
        <v>0</v>
      </c>
      <c r="EG11" s="11">
        <f>IFERROR(EG12*EG7,0)</f>
        <v>0</v>
      </c>
      <c r="EH11" s="11">
        <f t="shared" si="44"/>
        <v>0</v>
      </c>
      <c r="EI11" s="11">
        <f>IFERROR(EI12*EI7,0)</f>
        <v>0</v>
      </c>
      <c r="EJ11" s="11">
        <f>IFERROR(EJ12*EJ7,0)</f>
        <v>0</v>
      </c>
      <c r="EK11" s="11">
        <f t="shared" si="45"/>
        <v>0</v>
      </c>
      <c r="EL11" s="11">
        <f>IFERROR(EL12*EL7,0)</f>
        <v>0</v>
      </c>
      <c r="EM11" s="11">
        <f>IFERROR(EM12*EM7,0)</f>
        <v>0</v>
      </c>
      <c r="EN11" s="11">
        <f t="shared" si="46"/>
        <v>0</v>
      </c>
      <c r="EO11" s="11">
        <f>IFERROR(EO12*EO7,0)</f>
        <v>0</v>
      </c>
      <c r="EP11" s="11">
        <f>IFERROR(EP12*EP7,0)</f>
        <v>0</v>
      </c>
      <c r="EQ11" s="11">
        <f t="shared" si="47"/>
        <v>0</v>
      </c>
      <c r="ER11" s="11">
        <f>IFERROR(ER12*ER7,0)</f>
        <v>0</v>
      </c>
      <c r="ES11" s="11">
        <f>IFERROR(ES12*ES7,0)</f>
        <v>0</v>
      </c>
      <c r="ET11" s="11">
        <f t="shared" si="48"/>
        <v>0</v>
      </c>
      <c r="EU11" s="11">
        <f>IFERROR(EU12*EU7,0)</f>
        <v>0</v>
      </c>
      <c r="EV11" s="11">
        <f>IFERROR(EV12*EV7,0)</f>
        <v>0</v>
      </c>
      <c r="EW11" s="11">
        <f t="shared" si="49"/>
        <v>0</v>
      </c>
      <c r="EX11" s="11">
        <f>IFERROR(EX12*EX7,0)</f>
        <v>0</v>
      </c>
      <c r="EY11" s="11">
        <f>IFERROR(EY12*EY7,0)</f>
        <v>0</v>
      </c>
      <c r="EZ11" s="11">
        <f t="shared" si="50"/>
        <v>0</v>
      </c>
    </row>
    <row r="12" spans="1:156" s="6" customFormat="1" ht="18.75" hidden="1" customHeight="1" x14ac:dyDescent="0.3">
      <c r="B12" s="12" t="s">
        <v>41</v>
      </c>
      <c r="C12" s="9" t="s">
        <v>40</v>
      </c>
      <c r="D12" s="14"/>
      <c r="E12" s="14"/>
      <c r="F12" s="14">
        <f t="shared" si="0"/>
        <v>0</v>
      </c>
      <c r="G12" s="14"/>
      <c r="H12" s="14"/>
      <c r="I12" s="14">
        <f t="shared" si="1"/>
        <v>0</v>
      </c>
      <c r="J12" s="14"/>
      <c r="K12" s="14"/>
      <c r="L12" s="14">
        <f t="shared" si="2"/>
        <v>0</v>
      </c>
      <c r="M12" s="14"/>
      <c r="N12" s="14"/>
      <c r="O12" s="14">
        <f t="shared" si="3"/>
        <v>0</v>
      </c>
      <c r="P12" s="14"/>
      <c r="Q12" s="14"/>
      <c r="R12" s="14">
        <f t="shared" si="4"/>
        <v>0</v>
      </c>
      <c r="S12" s="14"/>
      <c r="T12" s="14"/>
      <c r="U12" s="14">
        <f t="shared" si="5"/>
        <v>0</v>
      </c>
      <c r="V12" s="14"/>
      <c r="W12" s="14"/>
      <c r="X12" s="14">
        <f t="shared" si="6"/>
        <v>0</v>
      </c>
      <c r="Y12" s="14"/>
      <c r="Z12" s="14"/>
      <c r="AA12" s="14">
        <f t="shared" si="7"/>
        <v>0</v>
      </c>
      <c r="AB12" s="14"/>
      <c r="AC12" s="14"/>
      <c r="AD12" s="14">
        <f t="shared" si="8"/>
        <v>0</v>
      </c>
      <c r="AE12" s="14"/>
      <c r="AF12" s="14"/>
      <c r="AG12" s="14">
        <f t="shared" si="9"/>
        <v>0</v>
      </c>
      <c r="AH12" s="14"/>
      <c r="AI12" s="14"/>
      <c r="AJ12" s="14">
        <f t="shared" si="10"/>
        <v>0</v>
      </c>
      <c r="AK12" s="14"/>
      <c r="AL12" s="14"/>
      <c r="AM12" s="14">
        <f t="shared" si="11"/>
        <v>0</v>
      </c>
      <c r="AN12" s="14"/>
      <c r="AO12" s="14"/>
      <c r="AP12" s="14">
        <f t="shared" si="12"/>
        <v>0</v>
      </c>
      <c r="AQ12" s="14"/>
      <c r="AR12" s="14"/>
      <c r="AS12" s="14">
        <f t="shared" si="13"/>
        <v>0</v>
      </c>
      <c r="AT12" s="14"/>
      <c r="AU12" s="14"/>
      <c r="AV12" s="14">
        <f t="shared" si="14"/>
        <v>0</v>
      </c>
      <c r="AW12" s="14"/>
      <c r="AX12" s="14"/>
      <c r="AY12" s="14">
        <f t="shared" si="15"/>
        <v>0</v>
      </c>
      <c r="AZ12" s="14"/>
      <c r="BA12" s="14"/>
      <c r="BB12" s="14">
        <f t="shared" si="16"/>
        <v>0</v>
      </c>
      <c r="BC12" s="14"/>
      <c r="BD12" s="14"/>
      <c r="BE12" s="14">
        <f t="shared" si="17"/>
        <v>0</v>
      </c>
      <c r="BF12" s="14"/>
      <c r="BG12" s="14"/>
      <c r="BH12" s="14">
        <f t="shared" si="18"/>
        <v>0</v>
      </c>
      <c r="BI12" s="14"/>
      <c r="BJ12" s="14"/>
      <c r="BK12" s="14">
        <f t="shared" si="19"/>
        <v>0</v>
      </c>
      <c r="BL12" s="14"/>
      <c r="BM12" s="14"/>
      <c r="BN12" s="14">
        <f t="shared" si="20"/>
        <v>0</v>
      </c>
      <c r="BO12" s="14"/>
      <c r="BP12" s="14"/>
      <c r="BQ12" s="14">
        <f t="shared" si="21"/>
        <v>0</v>
      </c>
      <c r="BR12" s="14"/>
      <c r="BS12" s="14"/>
      <c r="BT12" s="14">
        <f t="shared" si="22"/>
        <v>0</v>
      </c>
      <c r="BU12" s="14"/>
      <c r="BV12" s="14"/>
      <c r="BW12" s="14">
        <f t="shared" si="23"/>
        <v>0</v>
      </c>
      <c r="BX12" s="14"/>
      <c r="BY12" s="14"/>
      <c r="BZ12" s="14">
        <f t="shared" si="24"/>
        <v>0</v>
      </c>
      <c r="CA12" s="14"/>
      <c r="CB12" s="14"/>
      <c r="CC12" s="14">
        <f t="shared" si="25"/>
        <v>0</v>
      </c>
      <c r="CD12" s="14"/>
      <c r="CE12" s="14"/>
      <c r="CF12" s="14">
        <f t="shared" si="26"/>
        <v>0</v>
      </c>
      <c r="CG12" s="14"/>
      <c r="CH12" s="14"/>
      <c r="CI12" s="14">
        <f t="shared" si="27"/>
        <v>0</v>
      </c>
      <c r="CJ12" s="14"/>
      <c r="CK12" s="14"/>
      <c r="CL12" s="14">
        <f t="shared" si="28"/>
        <v>0</v>
      </c>
      <c r="CM12" s="14"/>
      <c r="CN12" s="14"/>
      <c r="CO12" s="14">
        <f t="shared" si="29"/>
        <v>0</v>
      </c>
      <c r="CP12" s="14"/>
      <c r="CQ12" s="14"/>
      <c r="CR12" s="14">
        <f t="shared" si="30"/>
        <v>0</v>
      </c>
      <c r="CS12" s="14"/>
      <c r="CT12" s="14"/>
      <c r="CU12" s="14">
        <f t="shared" si="31"/>
        <v>0</v>
      </c>
      <c r="CV12" s="14"/>
      <c r="CW12" s="14"/>
      <c r="CX12" s="14">
        <f t="shared" si="32"/>
        <v>0</v>
      </c>
      <c r="CY12" s="14"/>
      <c r="CZ12" s="14"/>
      <c r="DA12" s="14">
        <f t="shared" si="33"/>
        <v>0</v>
      </c>
      <c r="DB12" s="14"/>
      <c r="DC12" s="14"/>
      <c r="DD12" s="14">
        <f t="shared" si="34"/>
        <v>0</v>
      </c>
      <c r="DE12" s="14"/>
      <c r="DF12" s="14"/>
      <c r="DG12" s="14">
        <f t="shared" si="35"/>
        <v>0</v>
      </c>
      <c r="DH12" s="14"/>
      <c r="DI12" s="14"/>
      <c r="DJ12" s="14">
        <f t="shared" si="36"/>
        <v>0</v>
      </c>
      <c r="DK12" s="14"/>
      <c r="DL12" s="14"/>
      <c r="DM12" s="14">
        <f t="shared" si="37"/>
        <v>0</v>
      </c>
      <c r="DN12" s="14"/>
      <c r="DO12" s="14"/>
      <c r="DP12" s="14">
        <f t="shared" si="38"/>
        <v>0</v>
      </c>
      <c r="DQ12" s="14"/>
      <c r="DR12" s="14"/>
      <c r="DS12" s="14">
        <f t="shared" si="39"/>
        <v>0</v>
      </c>
      <c r="DT12" s="14"/>
      <c r="DU12" s="14"/>
      <c r="DV12" s="14">
        <f t="shared" si="40"/>
        <v>0</v>
      </c>
      <c r="DW12" s="14"/>
      <c r="DX12" s="14"/>
      <c r="DY12" s="14">
        <f t="shared" si="41"/>
        <v>0</v>
      </c>
      <c r="DZ12" s="14"/>
      <c r="EA12" s="14"/>
      <c r="EB12" s="14">
        <f t="shared" si="42"/>
        <v>0</v>
      </c>
      <c r="EC12" s="14"/>
      <c r="ED12" s="14"/>
      <c r="EE12" s="14">
        <f t="shared" si="43"/>
        <v>0</v>
      </c>
      <c r="EF12" s="14"/>
      <c r="EG12" s="14"/>
      <c r="EH12" s="14">
        <f t="shared" si="44"/>
        <v>0</v>
      </c>
      <c r="EI12" s="14"/>
      <c r="EJ12" s="14"/>
      <c r="EK12" s="14">
        <f t="shared" si="45"/>
        <v>0</v>
      </c>
      <c r="EL12" s="14"/>
      <c r="EM12" s="14"/>
      <c r="EN12" s="14">
        <f t="shared" si="46"/>
        <v>0</v>
      </c>
      <c r="EO12" s="14"/>
      <c r="EP12" s="14"/>
      <c r="EQ12" s="14">
        <f t="shared" si="47"/>
        <v>0</v>
      </c>
      <c r="ER12" s="14"/>
      <c r="ES12" s="14"/>
      <c r="ET12" s="14">
        <f t="shared" si="48"/>
        <v>0</v>
      </c>
      <c r="EU12" s="14"/>
      <c r="EV12" s="14"/>
      <c r="EW12" s="14">
        <f t="shared" si="49"/>
        <v>0</v>
      </c>
      <c r="EX12" s="14"/>
      <c r="EY12" s="14"/>
      <c r="EZ12" s="14">
        <f t="shared" si="50"/>
        <v>0</v>
      </c>
    </row>
    <row r="13" spans="1:156" s="6" customFormat="1" ht="19.5" customHeight="1" x14ac:dyDescent="0.3">
      <c r="B13" s="8" t="s">
        <v>42</v>
      </c>
      <c r="C13" s="9" t="s">
        <v>40</v>
      </c>
      <c r="D13" s="11">
        <f>IFERROR(SUM(SUM(G13,J13,M13,P13,S13,V13,Y13,AB13,AE13,AH13,AK13,AN13,AQ13,AT13,AW13,AZ13,BC13,BF13,BI13,BL13,BO13,BR13,BU13,BX13,CA13,CD13,CG13,CJ13,CM13,CP13),SUM(CS13,CV13,CY13,DB13,DE13,DH13,DK13,DN13,DQ13,DT13,DW13,DZ13,EC13,EF13,EI13,EL13,EO13,ER13,EU13,EX13)),0)</f>
        <v>0</v>
      </c>
      <c r="E13" s="11">
        <f>IFERROR(SUM(SUM(H13,K13,N13,Q13,T13,W13,Z13,AC13,AF13,AI13,AL13,AO13,AR13,AU13,AX13,BA13,BD13,BG13,BJ13,BM13,BP13,BS13,BV13,BY13,CB13,CE13,CH13,CK13,CN13,CQ13),SUM(CT13,CW13,CZ13,DC13,DF13,DI13,DL13,DO13,DR13,DU13,DX13,EA13,ED13,EG13,EJ13,EM13,EP13,ES13,EV13,EY13)),0)</f>
        <v>0</v>
      </c>
      <c r="F13" s="11">
        <f t="shared" si="0"/>
        <v>0</v>
      </c>
      <c r="G13" s="11">
        <f>IFERROR(G14*G7,0)</f>
        <v>0</v>
      </c>
      <c r="H13" s="11">
        <f>IFERROR(H14*H7,0)</f>
        <v>0</v>
      </c>
      <c r="I13" s="11">
        <f t="shared" si="1"/>
        <v>0</v>
      </c>
      <c r="J13" s="11">
        <f>IFERROR(J14*J7,0)</f>
        <v>0</v>
      </c>
      <c r="K13" s="11">
        <f>IFERROR(K14*K7,0)</f>
        <v>0</v>
      </c>
      <c r="L13" s="11">
        <f t="shared" si="2"/>
        <v>0</v>
      </c>
      <c r="M13" s="11">
        <f>IFERROR(M14*M7,0)</f>
        <v>0</v>
      </c>
      <c r="N13" s="11">
        <f>IFERROR(N14*N7,0)</f>
        <v>0</v>
      </c>
      <c r="O13" s="11">
        <f t="shared" si="3"/>
        <v>0</v>
      </c>
      <c r="P13" s="11">
        <f>IFERROR(P14*P7,0)</f>
        <v>0</v>
      </c>
      <c r="Q13" s="11">
        <f>IFERROR(Q14*Q7,0)</f>
        <v>0</v>
      </c>
      <c r="R13" s="11">
        <f t="shared" si="4"/>
        <v>0</v>
      </c>
      <c r="S13" s="11">
        <f>IFERROR(S14*S7,0)</f>
        <v>0</v>
      </c>
      <c r="T13" s="11">
        <f>IFERROR(T14*T7,0)</f>
        <v>0</v>
      </c>
      <c r="U13" s="11">
        <f t="shared" si="5"/>
        <v>0</v>
      </c>
      <c r="V13" s="11">
        <f>IFERROR(V14*V7,0)</f>
        <v>0</v>
      </c>
      <c r="W13" s="11">
        <f>IFERROR(W14*W7,0)</f>
        <v>0</v>
      </c>
      <c r="X13" s="11">
        <f t="shared" si="6"/>
        <v>0</v>
      </c>
      <c r="Y13" s="11">
        <f>IFERROR(Y14*Y7,0)</f>
        <v>0</v>
      </c>
      <c r="Z13" s="11">
        <f>IFERROR(Z14*Z7,0)</f>
        <v>0</v>
      </c>
      <c r="AA13" s="11">
        <f t="shared" si="7"/>
        <v>0</v>
      </c>
      <c r="AB13" s="11">
        <f>IFERROR(AB14*AB7,0)</f>
        <v>0</v>
      </c>
      <c r="AC13" s="11">
        <f>IFERROR(AC14*AC7,0)</f>
        <v>0</v>
      </c>
      <c r="AD13" s="11">
        <f t="shared" si="8"/>
        <v>0</v>
      </c>
      <c r="AE13" s="11">
        <f>IFERROR(AE14*AE7,0)</f>
        <v>0</v>
      </c>
      <c r="AF13" s="11">
        <f>IFERROR(AF14*AF7,0)</f>
        <v>0</v>
      </c>
      <c r="AG13" s="11">
        <f t="shared" si="9"/>
        <v>0</v>
      </c>
      <c r="AH13" s="11">
        <f>IFERROR(AH14*AH7,0)</f>
        <v>0</v>
      </c>
      <c r="AI13" s="11">
        <f>IFERROR(AI14*AI7,0)</f>
        <v>0</v>
      </c>
      <c r="AJ13" s="11">
        <f t="shared" si="10"/>
        <v>0</v>
      </c>
      <c r="AK13" s="11">
        <f>IFERROR(AK14*AK7,0)</f>
        <v>0</v>
      </c>
      <c r="AL13" s="11">
        <f>IFERROR(AL14*AL7,0)</f>
        <v>0</v>
      </c>
      <c r="AM13" s="11">
        <f t="shared" si="11"/>
        <v>0</v>
      </c>
      <c r="AN13" s="11">
        <f>IFERROR(AN14*AN7,0)</f>
        <v>0</v>
      </c>
      <c r="AO13" s="11">
        <f>IFERROR(AO14*AO7,0)</f>
        <v>0</v>
      </c>
      <c r="AP13" s="11">
        <f t="shared" si="12"/>
        <v>0</v>
      </c>
      <c r="AQ13" s="11">
        <f>IFERROR(AQ14*AQ7,0)</f>
        <v>0</v>
      </c>
      <c r="AR13" s="11">
        <f>IFERROR(AR14*AR7,0)</f>
        <v>0</v>
      </c>
      <c r="AS13" s="11">
        <f t="shared" si="13"/>
        <v>0</v>
      </c>
      <c r="AT13" s="11">
        <f>IFERROR(AT14*AT7,0)</f>
        <v>0</v>
      </c>
      <c r="AU13" s="11">
        <f>IFERROR(AU14*AU7,0)</f>
        <v>0</v>
      </c>
      <c r="AV13" s="11">
        <f t="shared" si="14"/>
        <v>0</v>
      </c>
      <c r="AW13" s="11">
        <f>IFERROR(AW14*AW7,0)</f>
        <v>0</v>
      </c>
      <c r="AX13" s="11">
        <f>IFERROR(AX14*AX7,0)</f>
        <v>0</v>
      </c>
      <c r="AY13" s="11">
        <f t="shared" si="15"/>
        <v>0</v>
      </c>
      <c r="AZ13" s="11">
        <f>IFERROR(AZ14*AZ7,0)</f>
        <v>0</v>
      </c>
      <c r="BA13" s="11">
        <f>IFERROR(BA14*BA7,0)</f>
        <v>0</v>
      </c>
      <c r="BB13" s="11">
        <f t="shared" si="16"/>
        <v>0</v>
      </c>
      <c r="BC13" s="11">
        <f>IFERROR(BC14*BC7,0)</f>
        <v>0</v>
      </c>
      <c r="BD13" s="11">
        <f>IFERROR(BD14*BD7,0)</f>
        <v>0</v>
      </c>
      <c r="BE13" s="11">
        <f t="shared" si="17"/>
        <v>0</v>
      </c>
      <c r="BF13" s="11">
        <f>IFERROR(BF14*BF7,0)</f>
        <v>0</v>
      </c>
      <c r="BG13" s="11">
        <f>IFERROR(BG14*BG7,0)</f>
        <v>0</v>
      </c>
      <c r="BH13" s="11">
        <f t="shared" si="18"/>
        <v>0</v>
      </c>
      <c r="BI13" s="11">
        <f>IFERROR(BI14*BI7,0)</f>
        <v>0</v>
      </c>
      <c r="BJ13" s="11">
        <f>IFERROR(BJ14*BJ7,0)</f>
        <v>0</v>
      </c>
      <c r="BK13" s="11">
        <f t="shared" si="19"/>
        <v>0</v>
      </c>
      <c r="BL13" s="11">
        <f>IFERROR(BL14*BL7,0)</f>
        <v>0</v>
      </c>
      <c r="BM13" s="11">
        <f>IFERROR(BM14*BM7,0)</f>
        <v>0</v>
      </c>
      <c r="BN13" s="11">
        <f t="shared" si="20"/>
        <v>0</v>
      </c>
      <c r="BO13" s="11">
        <f>IFERROR(BO14*BO7,0)</f>
        <v>0</v>
      </c>
      <c r="BP13" s="11">
        <f>IFERROR(BP14*BP7,0)</f>
        <v>0</v>
      </c>
      <c r="BQ13" s="11">
        <f t="shared" si="21"/>
        <v>0</v>
      </c>
      <c r="BR13" s="11">
        <f>IFERROR(BR14*BR7,0)</f>
        <v>0</v>
      </c>
      <c r="BS13" s="11">
        <f>IFERROR(BS14*BS7,0)</f>
        <v>0</v>
      </c>
      <c r="BT13" s="11">
        <f t="shared" si="22"/>
        <v>0</v>
      </c>
      <c r="BU13" s="11">
        <f>IFERROR(BU14*BU7,0)</f>
        <v>0</v>
      </c>
      <c r="BV13" s="11">
        <f>IFERROR(BV14*BV7,0)</f>
        <v>0</v>
      </c>
      <c r="BW13" s="11">
        <f t="shared" si="23"/>
        <v>0</v>
      </c>
      <c r="BX13" s="11">
        <f>IFERROR(BX14*BX7,0)</f>
        <v>0</v>
      </c>
      <c r="BY13" s="11">
        <f>IFERROR(BY14*BY7,0)</f>
        <v>0</v>
      </c>
      <c r="BZ13" s="11">
        <f t="shared" si="24"/>
        <v>0</v>
      </c>
      <c r="CA13" s="11">
        <f>IFERROR(CA14*CA7,0)</f>
        <v>0</v>
      </c>
      <c r="CB13" s="11">
        <f>IFERROR(CB14*CB7,0)</f>
        <v>0</v>
      </c>
      <c r="CC13" s="11">
        <f t="shared" si="25"/>
        <v>0</v>
      </c>
      <c r="CD13" s="11">
        <f>IFERROR(CD14*CD7,0)</f>
        <v>0</v>
      </c>
      <c r="CE13" s="11">
        <f>IFERROR(CE14*CE7,0)</f>
        <v>0</v>
      </c>
      <c r="CF13" s="11">
        <f t="shared" si="26"/>
        <v>0</v>
      </c>
      <c r="CG13" s="11">
        <f>IFERROR(CG14*CG7,0)</f>
        <v>0</v>
      </c>
      <c r="CH13" s="11">
        <f>IFERROR(CH14*CH7,0)</f>
        <v>0</v>
      </c>
      <c r="CI13" s="11">
        <f t="shared" si="27"/>
        <v>0</v>
      </c>
      <c r="CJ13" s="11">
        <f>IFERROR(CJ14*CJ7,0)</f>
        <v>0</v>
      </c>
      <c r="CK13" s="11">
        <f>IFERROR(CK14*CK7,0)</f>
        <v>0</v>
      </c>
      <c r="CL13" s="11">
        <f t="shared" si="28"/>
        <v>0</v>
      </c>
      <c r="CM13" s="11">
        <f>IFERROR(CM14*CM7,0)</f>
        <v>0</v>
      </c>
      <c r="CN13" s="11">
        <f>IFERROR(CN14*CN7,0)</f>
        <v>0</v>
      </c>
      <c r="CO13" s="11">
        <f t="shared" si="29"/>
        <v>0</v>
      </c>
      <c r="CP13" s="11">
        <f>IFERROR(CP14*CP7,0)</f>
        <v>0</v>
      </c>
      <c r="CQ13" s="11">
        <f>IFERROR(CQ14*CQ7,0)</f>
        <v>0</v>
      </c>
      <c r="CR13" s="11">
        <f t="shared" si="30"/>
        <v>0</v>
      </c>
      <c r="CS13" s="11">
        <f>IFERROR(CS14*CS7,0)</f>
        <v>0</v>
      </c>
      <c r="CT13" s="11">
        <f>IFERROR(CT14*CT7,0)</f>
        <v>0</v>
      </c>
      <c r="CU13" s="11">
        <f t="shared" si="31"/>
        <v>0</v>
      </c>
      <c r="CV13" s="11">
        <f>IFERROR(CV14*CV7,0)</f>
        <v>0</v>
      </c>
      <c r="CW13" s="11">
        <f>IFERROR(CW14*CW7,0)</f>
        <v>0</v>
      </c>
      <c r="CX13" s="11">
        <f t="shared" si="32"/>
        <v>0</v>
      </c>
      <c r="CY13" s="11">
        <f>IFERROR(CY14*CY7,0)</f>
        <v>0</v>
      </c>
      <c r="CZ13" s="11">
        <f>IFERROR(CZ14*CZ7,0)</f>
        <v>0</v>
      </c>
      <c r="DA13" s="11">
        <f t="shared" si="33"/>
        <v>0</v>
      </c>
      <c r="DB13" s="11">
        <f>IFERROR(DB14*DB7,0)</f>
        <v>0</v>
      </c>
      <c r="DC13" s="11">
        <f>IFERROR(DC14*DC7,0)</f>
        <v>0</v>
      </c>
      <c r="DD13" s="11">
        <f t="shared" si="34"/>
        <v>0</v>
      </c>
      <c r="DE13" s="11">
        <f>IFERROR(DE14*DE7,0)</f>
        <v>0</v>
      </c>
      <c r="DF13" s="11">
        <f>IFERROR(DF14*DF7,0)</f>
        <v>0</v>
      </c>
      <c r="DG13" s="11">
        <f t="shared" si="35"/>
        <v>0</v>
      </c>
      <c r="DH13" s="11">
        <f>IFERROR(DH14*DH7,0)</f>
        <v>0</v>
      </c>
      <c r="DI13" s="11">
        <f>IFERROR(DI14*DI7,0)</f>
        <v>0</v>
      </c>
      <c r="DJ13" s="11">
        <f t="shared" si="36"/>
        <v>0</v>
      </c>
      <c r="DK13" s="11">
        <f>IFERROR(DK14*DK7,0)</f>
        <v>0</v>
      </c>
      <c r="DL13" s="11">
        <f>IFERROR(DL14*DL7,0)</f>
        <v>0</v>
      </c>
      <c r="DM13" s="11">
        <f t="shared" si="37"/>
        <v>0</v>
      </c>
      <c r="DN13" s="11">
        <f>IFERROR(DN14*DN7,0)</f>
        <v>0</v>
      </c>
      <c r="DO13" s="11">
        <f>IFERROR(DO14*DO7,0)</f>
        <v>0</v>
      </c>
      <c r="DP13" s="11">
        <f t="shared" si="38"/>
        <v>0</v>
      </c>
      <c r="DQ13" s="11">
        <f>IFERROR(DQ14*DQ7,0)</f>
        <v>0</v>
      </c>
      <c r="DR13" s="11">
        <f>IFERROR(DR14*DR7,0)</f>
        <v>0</v>
      </c>
      <c r="DS13" s="11">
        <f t="shared" si="39"/>
        <v>0</v>
      </c>
      <c r="DT13" s="11">
        <f>IFERROR(DT14*DT7,0)</f>
        <v>0</v>
      </c>
      <c r="DU13" s="11">
        <f>IFERROR(DU14*DU7,0)</f>
        <v>0</v>
      </c>
      <c r="DV13" s="11">
        <f t="shared" si="40"/>
        <v>0</v>
      </c>
      <c r="DW13" s="11">
        <f>IFERROR(DW14*DW7,0)</f>
        <v>0</v>
      </c>
      <c r="DX13" s="11">
        <f>IFERROR(DX14*DX7,0)</f>
        <v>0</v>
      </c>
      <c r="DY13" s="11">
        <f t="shared" si="41"/>
        <v>0</v>
      </c>
      <c r="DZ13" s="11">
        <f>IFERROR(DZ14*DZ7,0)</f>
        <v>0</v>
      </c>
      <c r="EA13" s="11">
        <f>IFERROR(EA14*EA7,0)</f>
        <v>0</v>
      </c>
      <c r="EB13" s="11">
        <f t="shared" si="42"/>
        <v>0</v>
      </c>
      <c r="EC13" s="11">
        <f>IFERROR(EC14*EC7,0)</f>
        <v>0</v>
      </c>
      <c r="ED13" s="11">
        <f>IFERROR(ED14*ED7,0)</f>
        <v>0</v>
      </c>
      <c r="EE13" s="11">
        <f t="shared" si="43"/>
        <v>0</v>
      </c>
      <c r="EF13" s="11">
        <f>IFERROR(EF14*EF7,0)</f>
        <v>0</v>
      </c>
      <c r="EG13" s="11">
        <f>IFERROR(EG14*EG7,0)</f>
        <v>0</v>
      </c>
      <c r="EH13" s="11">
        <f t="shared" si="44"/>
        <v>0</v>
      </c>
      <c r="EI13" s="11">
        <f>IFERROR(EI14*EI7,0)</f>
        <v>0</v>
      </c>
      <c r="EJ13" s="11">
        <f>IFERROR(EJ14*EJ7,0)</f>
        <v>0</v>
      </c>
      <c r="EK13" s="11">
        <f t="shared" si="45"/>
        <v>0</v>
      </c>
      <c r="EL13" s="11">
        <f>IFERROR(EL14*EL7,0)</f>
        <v>0</v>
      </c>
      <c r="EM13" s="11">
        <f>IFERROR(EM14*EM7,0)</f>
        <v>0</v>
      </c>
      <c r="EN13" s="11">
        <f t="shared" si="46"/>
        <v>0</v>
      </c>
      <c r="EO13" s="11">
        <f>IFERROR(EO14*EO7,0)</f>
        <v>0</v>
      </c>
      <c r="EP13" s="11">
        <f>IFERROR(EP14*EP7,0)</f>
        <v>0</v>
      </c>
      <c r="EQ13" s="11">
        <f t="shared" si="47"/>
        <v>0</v>
      </c>
      <c r="ER13" s="11">
        <f>IFERROR(ER14*ER7,0)</f>
        <v>0</v>
      </c>
      <c r="ES13" s="11">
        <f>IFERROR(ES14*ES7,0)</f>
        <v>0</v>
      </c>
      <c r="ET13" s="11">
        <f t="shared" si="48"/>
        <v>0</v>
      </c>
      <c r="EU13" s="11">
        <f>IFERROR(EU14*EU7,0)</f>
        <v>0</v>
      </c>
      <c r="EV13" s="11">
        <f>IFERROR(EV14*EV7,0)</f>
        <v>0</v>
      </c>
      <c r="EW13" s="11">
        <f t="shared" si="49"/>
        <v>0</v>
      </c>
      <c r="EX13" s="11">
        <f>IFERROR(EX14*EX7,0)</f>
        <v>0</v>
      </c>
      <c r="EY13" s="11">
        <f>IFERROR(EY14*EY7,0)</f>
        <v>0</v>
      </c>
      <c r="EZ13" s="11">
        <f t="shared" si="50"/>
        <v>0</v>
      </c>
    </row>
    <row r="14" spans="1:156" s="6" customFormat="1" ht="18.75" hidden="1" customHeight="1" x14ac:dyDescent="0.3">
      <c r="B14" s="8" t="s">
        <v>43</v>
      </c>
      <c r="C14" s="9" t="s">
        <v>40</v>
      </c>
      <c r="D14" s="14"/>
      <c r="E14" s="14"/>
      <c r="F14" s="14">
        <f t="shared" si="0"/>
        <v>0</v>
      </c>
      <c r="G14" s="14"/>
      <c r="H14" s="14"/>
      <c r="I14" s="14">
        <f t="shared" si="1"/>
        <v>0</v>
      </c>
      <c r="J14" s="14"/>
      <c r="K14" s="14"/>
      <c r="L14" s="14">
        <f t="shared" si="2"/>
        <v>0</v>
      </c>
      <c r="M14" s="14"/>
      <c r="N14" s="14"/>
      <c r="O14" s="14">
        <f t="shared" si="3"/>
        <v>0</v>
      </c>
      <c r="P14" s="14"/>
      <c r="Q14" s="14"/>
      <c r="R14" s="14">
        <f t="shared" si="4"/>
        <v>0</v>
      </c>
      <c r="S14" s="14"/>
      <c r="T14" s="14"/>
      <c r="U14" s="14">
        <f t="shared" si="5"/>
        <v>0</v>
      </c>
      <c r="V14" s="14"/>
      <c r="W14" s="14"/>
      <c r="X14" s="14">
        <f t="shared" si="6"/>
        <v>0</v>
      </c>
      <c r="Y14" s="14"/>
      <c r="Z14" s="14"/>
      <c r="AA14" s="14">
        <f t="shared" si="7"/>
        <v>0</v>
      </c>
      <c r="AB14" s="14"/>
      <c r="AC14" s="14"/>
      <c r="AD14" s="14">
        <f t="shared" si="8"/>
        <v>0</v>
      </c>
      <c r="AE14" s="14"/>
      <c r="AF14" s="14"/>
      <c r="AG14" s="14">
        <f t="shared" si="9"/>
        <v>0</v>
      </c>
      <c r="AH14" s="14"/>
      <c r="AI14" s="14"/>
      <c r="AJ14" s="14">
        <f t="shared" si="10"/>
        <v>0</v>
      </c>
      <c r="AK14" s="14"/>
      <c r="AL14" s="14"/>
      <c r="AM14" s="14">
        <f t="shared" si="11"/>
        <v>0</v>
      </c>
      <c r="AN14" s="14"/>
      <c r="AO14" s="14"/>
      <c r="AP14" s="14">
        <f t="shared" si="12"/>
        <v>0</v>
      </c>
      <c r="AQ14" s="14"/>
      <c r="AR14" s="14"/>
      <c r="AS14" s="14">
        <f t="shared" si="13"/>
        <v>0</v>
      </c>
      <c r="AT14" s="14"/>
      <c r="AU14" s="14"/>
      <c r="AV14" s="14">
        <f t="shared" si="14"/>
        <v>0</v>
      </c>
      <c r="AW14" s="14"/>
      <c r="AX14" s="14"/>
      <c r="AY14" s="14">
        <f t="shared" si="15"/>
        <v>0</v>
      </c>
      <c r="AZ14" s="14"/>
      <c r="BA14" s="14"/>
      <c r="BB14" s="14">
        <f t="shared" si="16"/>
        <v>0</v>
      </c>
      <c r="BC14" s="14"/>
      <c r="BD14" s="14"/>
      <c r="BE14" s="14">
        <f t="shared" si="17"/>
        <v>0</v>
      </c>
      <c r="BF14" s="14"/>
      <c r="BG14" s="14"/>
      <c r="BH14" s="14">
        <f t="shared" si="18"/>
        <v>0</v>
      </c>
      <c r="BI14" s="14"/>
      <c r="BJ14" s="14"/>
      <c r="BK14" s="14">
        <f t="shared" si="19"/>
        <v>0</v>
      </c>
      <c r="BL14" s="14"/>
      <c r="BM14" s="14"/>
      <c r="BN14" s="14">
        <f t="shared" si="20"/>
        <v>0</v>
      </c>
      <c r="BO14" s="14"/>
      <c r="BP14" s="14"/>
      <c r="BQ14" s="14">
        <f t="shared" si="21"/>
        <v>0</v>
      </c>
      <c r="BR14" s="14"/>
      <c r="BS14" s="14"/>
      <c r="BT14" s="14">
        <f t="shared" si="22"/>
        <v>0</v>
      </c>
      <c r="BU14" s="14"/>
      <c r="BV14" s="14"/>
      <c r="BW14" s="14">
        <f t="shared" si="23"/>
        <v>0</v>
      </c>
      <c r="BX14" s="14"/>
      <c r="BY14" s="14"/>
      <c r="BZ14" s="14">
        <f t="shared" si="24"/>
        <v>0</v>
      </c>
      <c r="CA14" s="14"/>
      <c r="CB14" s="14"/>
      <c r="CC14" s="14">
        <f t="shared" si="25"/>
        <v>0</v>
      </c>
      <c r="CD14" s="14"/>
      <c r="CE14" s="14"/>
      <c r="CF14" s="14">
        <f t="shared" si="26"/>
        <v>0</v>
      </c>
      <c r="CG14" s="14"/>
      <c r="CH14" s="14"/>
      <c r="CI14" s="14">
        <f t="shared" si="27"/>
        <v>0</v>
      </c>
      <c r="CJ14" s="14"/>
      <c r="CK14" s="14"/>
      <c r="CL14" s="14">
        <f t="shared" si="28"/>
        <v>0</v>
      </c>
      <c r="CM14" s="14"/>
      <c r="CN14" s="14"/>
      <c r="CO14" s="14">
        <f t="shared" si="29"/>
        <v>0</v>
      </c>
      <c r="CP14" s="14"/>
      <c r="CQ14" s="14"/>
      <c r="CR14" s="14">
        <f t="shared" si="30"/>
        <v>0</v>
      </c>
      <c r="CS14" s="14"/>
      <c r="CT14" s="14"/>
      <c r="CU14" s="14">
        <f t="shared" si="31"/>
        <v>0</v>
      </c>
      <c r="CV14" s="14"/>
      <c r="CW14" s="14"/>
      <c r="CX14" s="14">
        <f t="shared" si="32"/>
        <v>0</v>
      </c>
      <c r="CY14" s="14"/>
      <c r="CZ14" s="14"/>
      <c r="DA14" s="14">
        <f t="shared" si="33"/>
        <v>0</v>
      </c>
      <c r="DB14" s="14"/>
      <c r="DC14" s="14"/>
      <c r="DD14" s="14">
        <f t="shared" si="34"/>
        <v>0</v>
      </c>
      <c r="DE14" s="14"/>
      <c r="DF14" s="14"/>
      <c r="DG14" s="14">
        <f t="shared" si="35"/>
        <v>0</v>
      </c>
      <c r="DH14" s="14"/>
      <c r="DI14" s="14"/>
      <c r="DJ14" s="14">
        <f t="shared" si="36"/>
        <v>0</v>
      </c>
      <c r="DK14" s="14"/>
      <c r="DL14" s="14"/>
      <c r="DM14" s="14">
        <f t="shared" si="37"/>
        <v>0</v>
      </c>
      <c r="DN14" s="14"/>
      <c r="DO14" s="14"/>
      <c r="DP14" s="14">
        <f t="shared" si="38"/>
        <v>0</v>
      </c>
      <c r="DQ14" s="14"/>
      <c r="DR14" s="14"/>
      <c r="DS14" s="14">
        <f t="shared" si="39"/>
        <v>0</v>
      </c>
      <c r="DT14" s="14"/>
      <c r="DU14" s="14"/>
      <c r="DV14" s="14">
        <f t="shared" si="40"/>
        <v>0</v>
      </c>
      <c r="DW14" s="14"/>
      <c r="DX14" s="14"/>
      <c r="DY14" s="14">
        <f t="shared" si="41"/>
        <v>0</v>
      </c>
      <c r="DZ14" s="14"/>
      <c r="EA14" s="14"/>
      <c r="EB14" s="14">
        <f t="shared" si="42"/>
        <v>0</v>
      </c>
      <c r="EC14" s="14"/>
      <c r="ED14" s="14"/>
      <c r="EE14" s="14">
        <f t="shared" si="43"/>
        <v>0</v>
      </c>
      <c r="EF14" s="14"/>
      <c r="EG14" s="14"/>
      <c r="EH14" s="14">
        <f t="shared" si="44"/>
        <v>0</v>
      </c>
      <c r="EI14" s="14"/>
      <c r="EJ14" s="14"/>
      <c r="EK14" s="14">
        <f t="shared" si="45"/>
        <v>0</v>
      </c>
      <c r="EL14" s="14"/>
      <c r="EM14" s="14"/>
      <c r="EN14" s="14">
        <f t="shared" si="46"/>
        <v>0</v>
      </c>
      <c r="EO14" s="14"/>
      <c r="EP14" s="14"/>
      <c r="EQ14" s="14">
        <f t="shared" si="47"/>
        <v>0</v>
      </c>
      <c r="ER14" s="14"/>
      <c r="ES14" s="14"/>
      <c r="ET14" s="14">
        <f t="shared" si="48"/>
        <v>0</v>
      </c>
      <c r="EU14" s="14"/>
      <c r="EV14" s="14"/>
      <c r="EW14" s="14">
        <f t="shared" si="49"/>
        <v>0</v>
      </c>
      <c r="EX14" s="14"/>
      <c r="EY14" s="14"/>
      <c r="EZ14" s="14">
        <f t="shared" si="50"/>
        <v>0</v>
      </c>
    </row>
    <row r="15" spans="1:156" ht="19.5" customHeight="1" x14ac:dyDescent="0.3">
      <c r="A15" s="6"/>
      <c r="B15" s="8" t="s">
        <v>44</v>
      </c>
      <c r="C15" s="9" t="s">
        <v>40</v>
      </c>
      <c r="D15" s="11">
        <f t="shared" ref="D15:E17" si="51">IFERROR(SUM(SUM(G15,J15,M15,P15,S15,V15,Y15,AB15,AE15,AH15,AK15,AN15,AQ15,AT15,AW15,AZ15,BC15,BF15,BI15,BL15,BO15,BR15,BU15,BX15,CA15,CD15,CG15,CJ15,CM15,CP15),SUM(CS15,CV15,CY15,DB15,DE15,DH15,DK15,DN15,DQ15,DT15,DW15,DZ15,EC15,EF15,EI15,EL15,EO15,ER15,EU15,EX15)),0)</f>
        <v>0</v>
      </c>
      <c r="E15" s="11">
        <f t="shared" si="51"/>
        <v>0</v>
      </c>
      <c r="F15" s="11">
        <f t="shared" si="0"/>
        <v>0</v>
      </c>
      <c r="G15" s="11">
        <f>IFERROR(G16*G7,0)</f>
        <v>0</v>
      </c>
      <c r="H15" s="11">
        <f>IFERROR(H16*H7,0)</f>
        <v>0</v>
      </c>
      <c r="I15" s="11">
        <f t="shared" si="1"/>
        <v>0</v>
      </c>
      <c r="J15" s="11">
        <f>IFERROR(J16*J7,0)</f>
        <v>0</v>
      </c>
      <c r="K15" s="11">
        <f>IFERROR(K16*K7,0)</f>
        <v>0</v>
      </c>
      <c r="L15" s="11">
        <f t="shared" si="2"/>
        <v>0</v>
      </c>
      <c r="M15" s="11">
        <f>IFERROR(M16*M7,0)</f>
        <v>0</v>
      </c>
      <c r="N15" s="11">
        <f>IFERROR(N16*N7,0)</f>
        <v>0</v>
      </c>
      <c r="O15" s="11">
        <f t="shared" si="3"/>
        <v>0</v>
      </c>
      <c r="P15" s="11">
        <f>IFERROR(P16*P7,0)</f>
        <v>0</v>
      </c>
      <c r="Q15" s="11">
        <f>IFERROR(Q16*Q7,0)</f>
        <v>0</v>
      </c>
      <c r="R15" s="11">
        <f t="shared" si="4"/>
        <v>0</v>
      </c>
      <c r="S15" s="11">
        <f>IFERROR(S16*S7,0)</f>
        <v>0</v>
      </c>
      <c r="T15" s="11">
        <f>IFERROR(T16*T7,0)</f>
        <v>0</v>
      </c>
      <c r="U15" s="11">
        <f t="shared" si="5"/>
        <v>0</v>
      </c>
      <c r="V15" s="11">
        <f>IFERROR(V16*V7,0)</f>
        <v>0</v>
      </c>
      <c r="W15" s="11">
        <f>IFERROR(W16*W7,0)</f>
        <v>0</v>
      </c>
      <c r="X15" s="11">
        <f t="shared" si="6"/>
        <v>0</v>
      </c>
      <c r="Y15" s="11">
        <f>IFERROR(Y16*Y7,0)</f>
        <v>0</v>
      </c>
      <c r="Z15" s="11">
        <f>IFERROR(Z16*Z7,0)</f>
        <v>0</v>
      </c>
      <c r="AA15" s="11">
        <f t="shared" si="7"/>
        <v>0</v>
      </c>
      <c r="AB15" s="11">
        <f>IFERROR(AB16*AB7,0)</f>
        <v>0</v>
      </c>
      <c r="AC15" s="11">
        <f>IFERROR(AC16*AC7,0)</f>
        <v>0</v>
      </c>
      <c r="AD15" s="11">
        <f t="shared" si="8"/>
        <v>0</v>
      </c>
      <c r="AE15" s="11">
        <f>IFERROR(AE16*AE7,0)</f>
        <v>0</v>
      </c>
      <c r="AF15" s="11">
        <f>IFERROR(AF16*AF7,0)</f>
        <v>0</v>
      </c>
      <c r="AG15" s="11">
        <f t="shared" si="9"/>
        <v>0</v>
      </c>
      <c r="AH15" s="11">
        <f>IFERROR(AH16*AH7,0)</f>
        <v>0</v>
      </c>
      <c r="AI15" s="11">
        <f>IFERROR(AI16*AI7,0)</f>
        <v>0</v>
      </c>
      <c r="AJ15" s="11">
        <f t="shared" si="10"/>
        <v>0</v>
      </c>
      <c r="AK15" s="11">
        <f>IFERROR(AK16*AK7,0)</f>
        <v>0</v>
      </c>
      <c r="AL15" s="11">
        <f>IFERROR(AL16*AL7,0)</f>
        <v>0</v>
      </c>
      <c r="AM15" s="11">
        <f t="shared" si="11"/>
        <v>0</v>
      </c>
      <c r="AN15" s="11">
        <f>IFERROR(AN16*AN7,0)</f>
        <v>0</v>
      </c>
      <c r="AO15" s="11">
        <f>IFERROR(AO16*AO7,0)</f>
        <v>0</v>
      </c>
      <c r="AP15" s="11">
        <f t="shared" si="12"/>
        <v>0</v>
      </c>
      <c r="AQ15" s="11">
        <f>IFERROR(AQ16*AQ7,0)</f>
        <v>0</v>
      </c>
      <c r="AR15" s="11">
        <f>IFERROR(AR16*AR7,0)</f>
        <v>0</v>
      </c>
      <c r="AS15" s="11">
        <f t="shared" si="13"/>
        <v>0</v>
      </c>
      <c r="AT15" s="11">
        <f>IFERROR(AT16*AT7,0)</f>
        <v>0</v>
      </c>
      <c r="AU15" s="11">
        <f>IFERROR(AU16*AU7,0)</f>
        <v>0</v>
      </c>
      <c r="AV15" s="11">
        <f t="shared" si="14"/>
        <v>0</v>
      </c>
      <c r="AW15" s="11">
        <f>IFERROR(AW16*AW7,0)</f>
        <v>0</v>
      </c>
      <c r="AX15" s="11">
        <f>IFERROR(AX16*AX7,0)</f>
        <v>0</v>
      </c>
      <c r="AY15" s="11">
        <f t="shared" si="15"/>
        <v>0</v>
      </c>
      <c r="AZ15" s="11">
        <f>IFERROR(AZ16*AZ7,0)</f>
        <v>0</v>
      </c>
      <c r="BA15" s="11">
        <f>IFERROR(BA16*BA7,0)</f>
        <v>0</v>
      </c>
      <c r="BB15" s="11">
        <f t="shared" si="16"/>
        <v>0</v>
      </c>
      <c r="BC15" s="11">
        <f>IFERROR(BC16*BC7,0)</f>
        <v>0</v>
      </c>
      <c r="BD15" s="11">
        <f>IFERROR(BD16*BD7,0)</f>
        <v>0</v>
      </c>
      <c r="BE15" s="11">
        <f t="shared" si="17"/>
        <v>0</v>
      </c>
      <c r="BF15" s="11">
        <f>IFERROR(BF16*BF7,0)</f>
        <v>0</v>
      </c>
      <c r="BG15" s="11">
        <f>IFERROR(BG16*BG7,0)</f>
        <v>0</v>
      </c>
      <c r="BH15" s="11">
        <f t="shared" si="18"/>
        <v>0</v>
      </c>
      <c r="BI15" s="11">
        <f>IFERROR(BI16*BI7,0)</f>
        <v>0</v>
      </c>
      <c r="BJ15" s="11">
        <f>IFERROR(BJ16*BJ7,0)</f>
        <v>0</v>
      </c>
      <c r="BK15" s="11">
        <f t="shared" si="19"/>
        <v>0</v>
      </c>
      <c r="BL15" s="11">
        <f>IFERROR(BL16*BL7,0)</f>
        <v>0</v>
      </c>
      <c r="BM15" s="11">
        <f>IFERROR(BM16*BM7,0)</f>
        <v>0</v>
      </c>
      <c r="BN15" s="11">
        <f t="shared" si="20"/>
        <v>0</v>
      </c>
      <c r="BO15" s="11">
        <f>IFERROR(BO16*BO7,0)</f>
        <v>0</v>
      </c>
      <c r="BP15" s="11">
        <f>IFERROR(BP16*BP7,0)</f>
        <v>0</v>
      </c>
      <c r="BQ15" s="11">
        <f t="shared" si="21"/>
        <v>0</v>
      </c>
      <c r="BR15" s="11">
        <f>IFERROR(BR16*BR7,0)</f>
        <v>0</v>
      </c>
      <c r="BS15" s="11">
        <f>IFERROR(BS16*BS7,0)</f>
        <v>0</v>
      </c>
      <c r="BT15" s="11">
        <f t="shared" si="22"/>
        <v>0</v>
      </c>
      <c r="BU15" s="11">
        <f>IFERROR(BU16*BU7,0)</f>
        <v>0</v>
      </c>
      <c r="BV15" s="11">
        <f>IFERROR(BV16*BV7,0)</f>
        <v>0</v>
      </c>
      <c r="BW15" s="11">
        <f t="shared" si="23"/>
        <v>0</v>
      </c>
      <c r="BX15" s="11">
        <f>IFERROR(BX16*BX7,0)</f>
        <v>0</v>
      </c>
      <c r="BY15" s="11">
        <f>IFERROR(BY16*BY7,0)</f>
        <v>0</v>
      </c>
      <c r="BZ15" s="11">
        <f t="shared" si="24"/>
        <v>0</v>
      </c>
      <c r="CA15" s="11">
        <f>IFERROR(CA16*CA7,0)</f>
        <v>0</v>
      </c>
      <c r="CB15" s="11">
        <f>IFERROR(CB16*CB7,0)</f>
        <v>0</v>
      </c>
      <c r="CC15" s="11">
        <f t="shared" si="25"/>
        <v>0</v>
      </c>
      <c r="CD15" s="11">
        <f>IFERROR(CD16*CD7,0)</f>
        <v>0</v>
      </c>
      <c r="CE15" s="11">
        <f>IFERROR(CE16*CE7,0)</f>
        <v>0</v>
      </c>
      <c r="CF15" s="11">
        <f t="shared" si="26"/>
        <v>0</v>
      </c>
      <c r="CG15" s="11">
        <f>IFERROR(CG16*CG7,0)</f>
        <v>0</v>
      </c>
      <c r="CH15" s="11">
        <f>IFERROR(CH16*CH7,0)</f>
        <v>0</v>
      </c>
      <c r="CI15" s="11">
        <f t="shared" si="27"/>
        <v>0</v>
      </c>
      <c r="CJ15" s="11">
        <f>IFERROR(CJ16*CJ7,0)</f>
        <v>0</v>
      </c>
      <c r="CK15" s="11">
        <f>IFERROR(CK16*CK7,0)</f>
        <v>0</v>
      </c>
      <c r="CL15" s="11">
        <f t="shared" si="28"/>
        <v>0</v>
      </c>
      <c r="CM15" s="11">
        <f>IFERROR(CM16*CM7,0)</f>
        <v>0</v>
      </c>
      <c r="CN15" s="11">
        <f>IFERROR(CN16*CN7,0)</f>
        <v>0</v>
      </c>
      <c r="CO15" s="11">
        <f t="shared" si="29"/>
        <v>0</v>
      </c>
      <c r="CP15" s="11">
        <f>IFERROR(CP16*CP7,0)</f>
        <v>0</v>
      </c>
      <c r="CQ15" s="11">
        <f>IFERROR(CQ16*CQ7,0)</f>
        <v>0</v>
      </c>
      <c r="CR15" s="11">
        <f t="shared" si="30"/>
        <v>0</v>
      </c>
      <c r="CS15" s="11">
        <f>IFERROR(CS16*CS7,0)</f>
        <v>0</v>
      </c>
      <c r="CT15" s="11">
        <f>IFERROR(CT16*CT7,0)</f>
        <v>0</v>
      </c>
      <c r="CU15" s="11">
        <f t="shared" si="31"/>
        <v>0</v>
      </c>
      <c r="CV15" s="11">
        <f>IFERROR(CV16*CV7,0)</f>
        <v>0</v>
      </c>
      <c r="CW15" s="11">
        <f>IFERROR(CW16*CW7,0)</f>
        <v>0</v>
      </c>
      <c r="CX15" s="11">
        <f t="shared" si="32"/>
        <v>0</v>
      </c>
      <c r="CY15" s="11">
        <f>IFERROR(CY16*CY7,0)</f>
        <v>0</v>
      </c>
      <c r="CZ15" s="11">
        <f>IFERROR(CZ16*CZ7,0)</f>
        <v>0</v>
      </c>
      <c r="DA15" s="11">
        <f t="shared" si="33"/>
        <v>0</v>
      </c>
      <c r="DB15" s="11">
        <f>IFERROR(DB16*DB7,0)</f>
        <v>0</v>
      </c>
      <c r="DC15" s="11">
        <f>IFERROR(DC16*DC7,0)</f>
        <v>0</v>
      </c>
      <c r="DD15" s="11">
        <f t="shared" si="34"/>
        <v>0</v>
      </c>
      <c r="DE15" s="11">
        <f>IFERROR(DE16*DE7,0)</f>
        <v>0</v>
      </c>
      <c r="DF15" s="11">
        <f>IFERROR(DF16*DF7,0)</f>
        <v>0</v>
      </c>
      <c r="DG15" s="11">
        <f t="shared" si="35"/>
        <v>0</v>
      </c>
      <c r="DH15" s="11">
        <f>IFERROR(DH16*DH7,0)</f>
        <v>0</v>
      </c>
      <c r="DI15" s="11">
        <f>IFERROR(DI16*DI7,0)</f>
        <v>0</v>
      </c>
      <c r="DJ15" s="11">
        <f t="shared" si="36"/>
        <v>0</v>
      </c>
      <c r="DK15" s="11">
        <f>IFERROR(DK16*DK7,0)</f>
        <v>0</v>
      </c>
      <c r="DL15" s="11">
        <f>IFERROR(DL16*DL7,0)</f>
        <v>0</v>
      </c>
      <c r="DM15" s="11">
        <f t="shared" si="37"/>
        <v>0</v>
      </c>
      <c r="DN15" s="11">
        <f>IFERROR(DN16*DN7,0)</f>
        <v>0</v>
      </c>
      <c r="DO15" s="11">
        <f>IFERROR(DO16*DO7,0)</f>
        <v>0</v>
      </c>
      <c r="DP15" s="11">
        <f t="shared" si="38"/>
        <v>0</v>
      </c>
      <c r="DQ15" s="11">
        <f>IFERROR(DQ16*DQ7,0)</f>
        <v>0</v>
      </c>
      <c r="DR15" s="11">
        <f>IFERROR(DR16*DR7,0)</f>
        <v>0</v>
      </c>
      <c r="DS15" s="11">
        <f t="shared" si="39"/>
        <v>0</v>
      </c>
      <c r="DT15" s="11">
        <f>IFERROR(DT16*DT7,0)</f>
        <v>0</v>
      </c>
      <c r="DU15" s="11">
        <f>IFERROR(DU16*DU7,0)</f>
        <v>0</v>
      </c>
      <c r="DV15" s="11">
        <f t="shared" si="40"/>
        <v>0</v>
      </c>
      <c r="DW15" s="11">
        <f>IFERROR(DW16*DW7,0)</f>
        <v>0</v>
      </c>
      <c r="DX15" s="11">
        <f>IFERROR(DX16*DX7,0)</f>
        <v>0</v>
      </c>
      <c r="DY15" s="11">
        <f t="shared" si="41"/>
        <v>0</v>
      </c>
      <c r="DZ15" s="11">
        <f>IFERROR(DZ16*DZ7,0)</f>
        <v>0</v>
      </c>
      <c r="EA15" s="11">
        <f>IFERROR(EA16*EA7,0)</f>
        <v>0</v>
      </c>
      <c r="EB15" s="11">
        <f t="shared" si="42"/>
        <v>0</v>
      </c>
      <c r="EC15" s="11">
        <f>IFERROR(EC16*EC7,0)</f>
        <v>0</v>
      </c>
      <c r="ED15" s="11">
        <f>IFERROR(ED16*ED7,0)</f>
        <v>0</v>
      </c>
      <c r="EE15" s="11">
        <f t="shared" si="43"/>
        <v>0</v>
      </c>
      <c r="EF15" s="11">
        <f>IFERROR(EF16*EF7,0)</f>
        <v>0</v>
      </c>
      <c r="EG15" s="11">
        <f>IFERROR(EG16*EG7,0)</f>
        <v>0</v>
      </c>
      <c r="EH15" s="11">
        <f t="shared" si="44"/>
        <v>0</v>
      </c>
      <c r="EI15" s="11">
        <f>IFERROR(EI16*EI7,0)</f>
        <v>0</v>
      </c>
      <c r="EJ15" s="11">
        <f>IFERROR(EJ16*EJ7,0)</f>
        <v>0</v>
      </c>
      <c r="EK15" s="11">
        <f t="shared" si="45"/>
        <v>0</v>
      </c>
      <c r="EL15" s="11">
        <f>IFERROR(EL16*EL7,0)</f>
        <v>0</v>
      </c>
      <c r="EM15" s="11">
        <f>IFERROR(EM16*EM7,0)</f>
        <v>0</v>
      </c>
      <c r="EN15" s="11">
        <f t="shared" si="46"/>
        <v>0</v>
      </c>
      <c r="EO15" s="11">
        <f>IFERROR(EO16*EO7,0)</f>
        <v>0</v>
      </c>
      <c r="EP15" s="11">
        <f>IFERROR(EP16*EP7,0)</f>
        <v>0</v>
      </c>
      <c r="EQ15" s="11">
        <f t="shared" si="47"/>
        <v>0</v>
      </c>
      <c r="ER15" s="11">
        <f>IFERROR(ER16*ER7,0)</f>
        <v>0</v>
      </c>
      <c r="ES15" s="11">
        <f>IFERROR(ES16*ES7,0)</f>
        <v>0</v>
      </c>
      <c r="ET15" s="11">
        <f t="shared" si="48"/>
        <v>0</v>
      </c>
      <c r="EU15" s="11">
        <f>IFERROR(EU16*EU7,0)</f>
        <v>0</v>
      </c>
      <c r="EV15" s="11">
        <f>IFERROR(EV16*EV7,0)</f>
        <v>0</v>
      </c>
      <c r="EW15" s="11">
        <f t="shared" si="49"/>
        <v>0</v>
      </c>
      <c r="EX15" s="11">
        <f>IFERROR(EX16*EX7,0)</f>
        <v>0</v>
      </c>
      <c r="EY15" s="11">
        <f>IFERROR(EY16*EY7,0)</f>
        <v>0</v>
      </c>
      <c r="EZ15" s="11">
        <f t="shared" si="50"/>
        <v>0</v>
      </c>
    </row>
    <row r="16" spans="1:156" s="6" customFormat="1" ht="18.75" hidden="1" customHeight="1" x14ac:dyDescent="0.3">
      <c r="B16" s="12" t="s">
        <v>45</v>
      </c>
      <c r="C16" s="9" t="s">
        <v>40</v>
      </c>
      <c r="D16" s="14">
        <f t="shared" si="51"/>
        <v>0</v>
      </c>
      <c r="E16" s="14">
        <f t="shared" si="51"/>
        <v>0</v>
      </c>
      <c r="F16" s="14">
        <f t="shared" si="0"/>
        <v>0</v>
      </c>
      <c r="G16" s="14"/>
      <c r="H16" s="14"/>
      <c r="I16" s="14">
        <f t="shared" si="1"/>
        <v>0</v>
      </c>
      <c r="J16" s="14"/>
      <c r="K16" s="14"/>
      <c r="L16" s="14">
        <f t="shared" si="2"/>
        <v>0</v>
      </c>
      <c r="M16" s="14"/>
      <c r="N16" s="14"/>
      <c r="O16" s="14">
        <f t="shared" si="3"/>
        <v>0</v>
      </c>
      <c r="P16" s="14"/>
      <c r="Q16" s="14"/>
      <c r="R16" s="14">
        <f t="shared" si="4"/>
        <v>0</v>
      </c>
      <c r="S16" s="14"/>
      <c r="T16" s="14"/>
      <c r="U16" s="14">
        <f t="shared" si="5"/>
        <v>0</v>
      </c>
      <c r="V16" s="14"/>
      <c r="W16" s="14"/>
      <c r="X16" s="14">
        <f t="shared" si="6"/>
        <v>0</v>
      </c>
      <c r="Y16" s="14"/>
      <c r="Z16" s="14"/>
      <c r="AA16" s="14">
        <f t="shared" si="7"/>
        <v>0</v>
      </c>
      <c r="AB16" s="14"/>
      <c r="AC16" s="14"/>
      <c r="AD16" s="14">
        <f t="shared" si="8"/>
        <v>0</v>
      </c>
      <c r="AE16" s="14"/>
      <c r="AF16" s="14"/>
      <c r="AG16" s="14">
        <f t="shared" si="9"/>
        <v>0</v>
      </c>
      <c r="AH16" s="14"/>
      <c r="AI16" s="14"/>
      <c r="AJ16" s="14">
        <f t="shared" si="10"/>
        <v>0</v>
      </c>
      <c r="AK16" s="14"/>
      <c r="AL16" s="14"/>
      <c r="AM16" s="14">
        <f t="shared" si="11"/>
        <v>0</v>
      </c>
      <c r="AN16" s="14"/>
      <c r="AO16" s="14"/>
      <c r="AP16" s="14">
        <f t="shared" si="12"/>
        <v>0</v>
      </c>
      <c r="AQ16" s="14"/>
      <c r="AR16" s="14"/>
      <c r="AS16" s="14">
        <f t="shared" si="13"/>
        <v>0</v>
      </c>
      <c r="AT16" s="14"/>
      <c r="AU16" s="14"/>
      <c r="AV16" s="14">
        <f t="shared" si="14"/>
        <v>0</v>
      </c>
      <c r="AW16" s="14"/>
      <c r="AX16" s="14"/>
      <c r="AY16" s="14">
        <f t="shared" si="15"/>
        <v>0</v>
      </c>
      <c r="AZ16" s="14"/>
      <c r="BA16" s="14"/>
      <c r="BB16" s="14">
        <f t="shared" si="16"/>
        <v>0</v>
      </c>
      <c r="BC16" s="14"/>
      <c r="BD16" s="14"/>
      <c r="BE16" s="14">
        <f t="shared" si="17"/>
        <v>0</v>
      </c>
      <c r="BF16" s="14"/>
      <c r="BG16" s="14"/>
      <c r="BH16" s="14">
        <f t="shared" si="18"/>
        <v>0</v>
      </c>
      <c r="BI16" s="14"/>
      <c r="BJ16" s="14"/>
      <c r="BK16" s="14">
        <f t="shared" si="19"/>
        <v>0</v>
      </c>
      <c r="BL16" s="14"/>
      <c r="BM16" s="14"/>
      <c r="BN16" s="14">
        <f t="shared" si="20"/>
        <v>0</v>
      </c>
      <c r="BO16" s="14"/>
      <c r="BP16" s="14"/>
      <c r="BQ16" s="14">
        <f t="shared" si="21"/>
        <v>0</v>
      </c>
      <c r="BR16" s="14"/>
      <c r="BS16" s="14"/>
      <c r="BT16" s="14">
        <f t="shared" si="22"/>
        <v>0</v>
      </c>
      <c r="BU16" s="14"/>
      <c r="BV16" s="14"/>
      <c r="BW16" s="14">
        <f t="shared" si="23"/>
        <v>0</v>
      </c>
      <c r="BX16" s="14"/>
      <c r="BY16" s="14"/>
      <c r="BZ16" s="14">
        <f t="shared" si="24"/>
        <v>0</v>
      </c>
      <c r="CA16" s="14"/>
      <c r="CB16" s="14"/>
      <c r="CC16" s="14">
        <f t="shared" si="25"/>
        <v>0</v>
      </c>
      <c r="CD16" s="14"/>
      <c r="CE16" s="14"/>
      <c r="CF16" s="14">
        <f t="shared" si="26"/>
        <v>0</v>
      </c>
      <c r="CG16" s="14"/>
      <c r="CH16" s="14"/>
      <c r="CI16" s="14">
        <f t="shared" si="27"/>
        <v>0</v>
      </c>
      <c r="CJ16" s="14"/>
      <c r="CK16" s="14"/>
      <c r="CL16" s="14">
        <f t="shared" si="28"/>
        <v>0</v>
      </c>
      <c r="CM16" s="14"/>
      <c r="CN16" s="14"/>
      <c r="CO16" s="14">
        <f t="shared" si="29"/>
        <v>0</v>
      </c>
      <c r="CP16" s="14"/>
      <c r="CQ16" s="14"/>
      <c r="CR16" s="14">
        <f t="shared" si="30"/>
        <v>0</v>
      </c>
      <c r="CS16" s="14"/>
      <c r="CT16" s="14"/>
      <c r="CU16" s="14">
        <f t="shared" si="31"/>
        <v>0</v>
      </c>
      <c r="CV16" s="14"/>
      <c r="CW16" s="14"/>
      <c r="CX16" s="14">
        <f t="shared" si="32"/>
        <v>0</v>
      </c>
      <c r="CY16" s="14"/>
      <c r="CZ16" s="14"/>
      <c r="DA16" s="14">
        <f t="shared" si="33"/>
        <v>0</v>
      </c>
      <c r="DB16" s="14"/>
      <c r="DC16" s="14"/>
      <c r="DD16" s="14">
        <f t="shared" si="34"/>
        <v>0</v>
      </c>
      <c r="DE16" s="14"/>
      <c r="DF16" s="14"/>
      <c r="DG16" s="14">
        <f t="shared" si="35"/>
        <v>0</v>
      </c>
      <c r="DH16" s="14"/>
      <c r="DI16" s="14"/>
      <c r="DJ16" s="14">
        <f t="shared" si="36"/>
        <v>0</v>
      </c>
      <c r="DK16" s="14"/>
      <c r="DL16" s="14"/>
      <c r="DM16" s="14">
        <f t="shared" si="37"/>
        <v>0</v>
      </c>
      <c r="DN16" s="14"/>
      <c r="DO16" s="14"/>
      <c r="DP16" s="14">
        <f t="shared" si="38"/>
        <v>0</v>
      </c>
      <c r="DQ16" s="14"/>
      <c r="DR16" s="14"/>
      <c r="DS16" s="14">
        <f t="shared" si="39"/>
        <v>0</v>
      </c>
      <c r="DT16" s="14"/>
      <c r="DU16" s="14"/>
      <c r="DV16" s="14">
        <f t="shared" si="40"/>
        <v>0</v>
      </c>
      <c r="DW16" s="14"/>
      <c r="DX16" s="14"/>
      <c r="DY16" s="14">
        <f t="shared" si="41"/>
        <v>0</v>
      </c>
      <c r="DZ16" s="14"/>
      <c r="EA16" s="14"/>
      <c r="EB16" s="14">
        <f t="shared" si="42"/>
        <v>0</v>
      </c>
      <c r="EC16" s="14"/>
      <c r="ED16" s="14"/>
      <c r="EE16" s="14">
        <f t="shared" si="43"/>
        <v>0</v>
      </c>
      <c r="EF16" s="14"/>
      <c r="EG16" s="14"/>
      <c r="EH16" s="14">
        <f t="shared" si="44"/>
        <v>0</v>
      </c>
      <c r="EI16" s="14"/>
      <c r="EJ16" s="14"/>
      <c r="EK16" s="14">
        <f t="shared" si="45"/>
        <v>0</v>
      </c>
      <c r="EL16" s="14"/>
      <c r="EM16" s="14"/>
      <c r="EN16" s="14">
        <f t="shared" si="46"/>
        <v>0</v>
      </c>
      <c r="EO16" s="14"/>
      <c r="EP16" s="14"/>
      <c r="EQ16" s="14">
        <f t="shared" si="47"/>
        <v>0</v>
      </c>
      <c r="ER16" s="14"/>
      <c r="ES16" s="14"/>
      <c r="ET16" s="14">
        <f t="shared" si="48"/>
        <v>0</v>
      </c>
      <c r="EU16" s="14"/>
      <c r="EV16" s="14"/>
      <c r="EW16" s="14">
        <f t="shared" si="49"/>
        <v>0</v>
      </c>
      <c r="EX16" s="14"/>
      <c r="EY16" s="14"/>
      <c r="EZ16" s="14">
        <f t="shared" si="50"/>
        <v>0</v>
      </c>
    </row>
    <row r="17" spans="1:156" ht="19.5" customHeight="1" x14ac:dyDescent="0.3">
      <c r="A17" s="6"/>
      <c r="B17" s="8" t="s">
        <v>651</v>
      </c>
      <c r="C17" s="9" t="s">
        <v>40</v>
      </c>
      <c r="D17" s="11">
        <f t="shared" si="51"/>
        <v>0</v>
      </c>
      <c r="E17" s="11">
        <f t="shared" si="51"/>
        <v>0</v>
      </c>
      <c r="F17" s="11">
        <f t="shared" si="0"/>
        <v>0</v>
      </c>
      <c r="G17" s="11">
        <f>IFERROR(G94*G7,0)</f>
        <v>0</v>
      </c>
      <c r="H17" s="11">
        <f>IFERROR(H94*H7,0)</f>
        <v>0</v>
      </c>
      <c r="I17" s="11">
        <f t="shared" si="1"/>
        <v>0</v>
      </c>
      <c r="J17" s="11">
        <f>IFERROR(J94*J7,0)</f>
        <v>0</v>
      </c>
      <c r="K17" s="11">
        <f>IFERROR(K94*K7,0)</f>
        <v>0</v>
      </c>
      <c r="L17" s="11">
        <f t="shared" si="2"/>
        <v>0</v>
      </c>
      <c r="M17" s="11">
        <f>IFERROR(M94*M7,0)</f>
        <v>0</v>
      </c>
      <c r="N17" s="11">
        <f>IFERROR(N94*N7,0)</f>
        <v>0</v>
      </c>
      <c r="O17" s="11">
        <f t="shared" si="3"/>
        <v>0</v>
      </c>
      <c r="P17" s="11">
        <f>IFERROR(P94*P7,0)</f>
        <v>0</v>
      </c>
      <c r="Q17" s="11">
        <f>IFERROR(Q94*Q7,0)</f>
        <v>0</v>
      </c>
      <c r="R17" s="11">
        <f t="shared" si="4"/>
        <v>0</v>
      </c>
      <c r="S17" s="11">
        <f>IFERROR(S94*S7,0)</f>
        <v>0</v>
      </c>
      <c r="T17" s="11">
        <f>IFERROR(T94*T7,0)</f>
        <v>0</v>
      </c>
      <c r="U17" s="11">
        <f t="shared" si="5"/>
        <v>0</v>
      </c>
      <c r="V17" s="11">
        <f>IFERROR(V94*V7,0)</f>
        <v>0</v>
      </c>
      <c r="W17" s="11">
        <f>IFERROR(W94*W7,0)</f>
        <v>0</v>
      </c>
      <c r="X17" s="11">
        <f t="shared" si="6"/>
        <v>0</v>
      </c>
      <c r="Y17" s="11">
        <f>IFERROR(Y94*Y7,0)</f>
        <v>0</v>
      </c>
      <c r="Z17" s="11">
        <f>IFERROR(Z94*Z7,0)</f>
        <v>0</v>
      </c>
      <c r="AA17" s="11">
        <f t="shared" si="7"/>
        <v>0</v>
      </c>
      <c r="AB17" s="11">
        <f>IFERROR(AB94*AB7,0)</f>
        <v>0</v>
      </c>
      <c r="AC17" s="11">
        <f>IFERROR(AC94*AC7,0)</f>
        <v>0</v>
      </c>
      <c r="AD17" s="11">
        <f t="shared" si="8"/>
        <v>0</v>
      </c>
      <c r="AE17" s="11">
        <f>IFERROR(AE94*AE7,0)</f>
        <v>0</v>
      </c>
      <c r="AF17" s="11">
        <f>IFERROR(AF94*AF7,0)</f>
        <v>0</v>
      </c>
      <c r="AG17" s="11">
        <f t="shared" si="9"/>
        <v>0</v>
      </c>
      <c r="AH17" s="11">
        <f>IFERROR(AH94*AH7,0)</f>
        <v>0</v>
      </c>
      <c r="AI17" s="11">
        <f>IFERROR(AI94*AI7,0)</f>
        <v>0</v>
      </c>
      <c r="AJ17" s="11">
        <f t="shared" si="10"/>
        <v>0</v>
      </c>
      <c r="AK17" s="11">
        <f>IFERROR(AK94*AK7,0)</f>
        <v>0</v>
      </c>
      <c r="AL17" s="11">
        <f>IFERROR(AL94*AL7,0)</f>
        <v>0</v>
      </c>
      <c r="AM17" s="11">
        <f t="shared" si="11"/>
        <v>0</v>
      </c>
      <c r="AN17" s="11">
        <f>IFERROR(AN94*AN7,0)</f>
        <v>0</v>
      </c>
      <c r="AO17" s="11">
        <f>IFERROR(AO94*AO7,0)</f>
        <v>0</v>
      </c>
      <c r="AP17" s="11">
        <f t="shared" si="12"/>
        <v>0</v>
      </c>
      <c r="AQ17" s="11">
        <f>IFERROR(AQ94*AQ7,0)</f>
        <v>0</v>
      </c>
      <c r="AR17" s="11">
        <f>IFERROR(AR94*AR7,0)</f>
        <v>0</v>
      </c>
      <c r="AS17" s="11">
        <f t="shared" si="13"/>
        <v>0</v>
      </c>
      <c r="AT17" s="11">
        <f>IFERROR(AT94*AT7,0)</f>
        <v>0</v>
      </c>
      <c r="AU17" s="11">
        <f>IFERROR(AU94*AU7,0)</f>
        <v>0</v>
      </c>
      <c r="AV17" s="11">
        <f t="shared" si="14"/>
        <v>0</v>
      </c>
      <c r="AW17" s="11">
        <f>IFERROR(AW94*AW7,0)</f>
        <v>0</v>
      </c>
      <c r="AX17" s="11">
        <f>IFERROR(AX94*AX7,0)</f>
        <v>0</v>
      </c>
      <c r="AY17" s="11">
        <f t="shared" si="15"/>
        <v>0</v>
      </c>
      <c r="AZ17" s="11">
        <f>IFERROR(AZ94*AZ7,0)</f>
        <v>0</v>
      </c>
      <c r="BA17" s="11">
        <f>IFERROR(BA94*BA7,0)</f>
        <v>0</v>
      </c>
      <c r="BB17" s="11">
        <f t="shared" si="16"/>
        <v>0</v>
      </c>
      <c r="BC17" s="11">
        <f>IFERROR(BC94*BC7,0)</f>
        <v>0</v>
      </c>
      <c r="BD17" s="11">
        <f>IFERROR(BD94*BD7,0)</f>
        <v>0</v>
      </c>
      <c r="BE17" s="11">
        <f t="shared" si="17"/>
        <v>0</v>
      </c>
      <c r="BF17" s="11">
        <f>IFERROR(BF94*BF7,0)</f>
        <v>0</v>
      </c>
      <c r="BG17" s="11">
        <f>IFERROR(BG94*BG7,0)</f>
        <v>0</v>
      </c>
      <c r="BH17" s="11">
        <f t="shared" si="18"/>
        <v>0</v>
      </c>
      <c r="BI17" s="11">
        <f>IFERROR(BI94*BI7,0)</f>
        <v>0</v>
      </c>
      <c r="BJ17" s="11">
        <f>IFERROR(BJ94*BJ7,0)</f>
        <v>0</v>
      </c>
      <c r="BK17" s="11">
        <f t="shared" si="19"/>
        <v>0</v>
      </c>
      <c r="BL17" s="11">
        <f>IFERROR(BL94*BL7,0)</f>
        <v>0</v>
      </c>
      <c r="BM17" s="11">
        <f>IFERROR(BM94*BM7,0)</f>
        <v>0</v>
      </c>
      <c r="BN17" s="11">
        <f t="shared" si="20"/>
        <v>0</v>
      </c>
      <c r="BO17" s="11">
        <f>IFERROR(BO94*BO7,0)</f>
        <v>0</v>
      </c>
      <c r="BP17" s="11">
        <f>IFERROR(BP94*BP7,0)</f>
        <v>0</v>
      </c>
      <c r="BQ17" s="11">
        <f t="shared" si="21"/>
        <v>0</v>
      </c>
      <c r="BR17" s="11">
        <f>IFERROR(BR94*BR7,0)</f>
        <v>0</v>
      </c>
      <c r="BS17" s="11">
        <f>IFERROR(BS94*BS7,0)</f>
        <v>0</v>
      </c>
      <c r="BT17" s="11">
        <f t="shared" si="22"/>
        <v>0</v>
      </c>
      <c r="BU17" s="11">
        <f>IFERROR(BU94*BU7,0)</f>
        <v>0</v>
      </c>
      <c r="BV17" s="11">
        <f>IFERROR(BV94*BV7,0)</f>
        <v>0</v>
      </c>
      <c r="BW17" s="11">
        <f t="shared" si="23"/>
        <v>0</v>
      </c>
      <c r="BX17" s="11">
        <f>IFERROR(BX94*BX7,0)</f>
        <v>0</v>
      </c>
      <c r="BY17" s="11">
        <f>IFERROR(BY94*BY7,0)</f>
        <v>0</v>
      </c>
      <c r="BZ17" s="11">
        <f t="shared" si="24"/>
        <v>0</v>
      </c>
      <c r="CA17" s="11">
        <f>IFERROR(CA94*CA7,0)</f>
        <v>0</v>
      </c>
      <c r="CB17" s="11">
        <f>IFERROR(CB94*CB7,0)</f>
        <v>0</v>
      </c>
      <c r="CC17" s="11">
        <f t="shared" si="25"/>
        <v>0</v>
      </c>
      <c r="CD17" s="11">
        <f>IFERROR(CD94*CD7,0)</f>
        <v>0</v>
      </c>
      <c r="CE17" s="11">
        <f>IFERROR(CE94*CE7,0)</f>
        <v>0</v>
      </c>
      <c r="CF17" s="11">
        <f t="shared" si="26"/>
        <v>0</v>
      </c>
      <c r="CG17" s="11">
        <f>IFERROR(CG94*CG7,0)</f>
        <v>0</v>
      </c>
      <c r="CH17" s="11">
        <f>IFERROR(CH94*CH7,0)</f>
        <v>0</v>
      </c>
      <c r="CI17" s="11">
        <f t="shared" si="27"/>
        <v>0</v>
      </c>
      <c r="CJ17" s="11">
        <f>IFERROR(CJ94*CJ7,0)</f>
        <v>0</v>
      </c>
      <c r="CK17" s="11">
        <f>IFERROR(CK94*CK7,0)</f>
        <v>0</v>
      </c>
      <c r="CL17" s="11">
        <f t="shared" si="28"/>
        <v>0</v>
      </c>
      <c r="CM17" s="11">
        <f>IFERROR(CM94*CM7,0)</f>
        <v>0</v>
      </c>
      <c r="CN17" s="11">
        <f>IFERROR(CN94*CN7,0)</f>
        <v>0</v>
      </c>
      <c r="CO17" s="11">
        <f t="shared" si="29"/>
        <v>0</v>
      </c>
      <c r="CP17" s="11">
        <f>IFERROR(CP94*CP7,0)</f>
        <v>0</v>
      </c>
      <c r="CQ17" s="11">
        <f>IFERROR(CQ94*CQ7,0)</f>
        <v>0</v>
      </c>
      <c r="CR17" s="11">
        <f t="shared" si="30"/>
        <v>0</v>
      </c>
      <c r="CS17" s="11">
        <f>IFERROR(CS94*CS7,0)</f>
        <v>0</v>
      </c>
      <c r="CT17" s="11">
        <f>IFERROR(CT94*CT7,0)</f>
        <v>0</v>
      </c>
      <c r="CU17" s="11">
        <f t="shared" si="31"/>
        <v>0</v>
      </c>
      <c r="CV17" s="11">
        <f>IFERROR(CV94*CV7,0)</f>
        <v>0</v>
      </c>
      <c r="CW17" s="11">
        <f>IFERROR(CW94*CW7,0)</f>
        <v>0</v>
      </c>
      <c r="CX17" s="11">
        <f t="shared" si="32"/>
        <v>0</v>
      </c>
      <c r="CY17" s="11">
        <f>IFERROR(CY94*CY7,0)</f>
        <v>0</v>
      </c>
      <c r="CZ17" s="11">
        <f>IFERROR(CZ94*CZ7,0)</f>
        <v>0</v>
      </c>
      <c r="DA17" s="11">
        <f t="shared" si="33"/>
        <v>0</v>
      </c>
      <c r="DB17" s="11">
        <f>IFERROR(DB94*DB7,0)</f>
        <v>0</v>
      </c>
      <c r="DC17" s="11">
        <f>IFERROR(DC94*DC7,0)</f>
        <v>0</v>
      </c>
      <c r="DD17" s="11">
        <f t="shared" si="34"/>
        <v>0</v>
      </c>
      <c r="DE17" s="11">
        <f>IFERROR(DE94*DE7,0)</f>
        <v>0</v>
      </c>
      <c r="DF17" s="11">
        <f>IFERROR(DF94*DF7,0)</f>
        <v>0</v>
      </c>
      <c r="DG17" s="11">
        <f t="shared" si="35"/>
        <v>0</v>
      </c>
      <c r="DH17" s="11">
        <f>IFERROR(DH94*DH7,0)</f>
        <v>0</v>
      </c>
      <c r="DI17" s="11">
        <f>IFERROR(DI94*DI7,0)</f>
        <v>0</v>
      </c>
      <c r="DJ17" s="11">
        <f t="shared" si="36"/>
        <v>0</v>
      </c>
      <c r="DK17" s="11">
        <f>IFERROR(DK94*DK7,0)</f>
        <v>0</v>
      </c>
      <c r="DL17" s="11">
        <f>IFERROR(DL94*DL7,0)</f>
        <v>0</v>
      </c>
      <c r="DM17" s="11">
        <f t="shared" si="37"/>
        <v>0</v>
      </c>
      <c r="DN17" s="11">
        <f>IFERROR(DN94*DN7,0)</f>
        <v>0</v>
      </c>
      <c r="DO17" s="11">
        <f>IFERROR(DO94*DO7,0)</f>
        <v>0</v>
      </c>
      <c r="DP17" s="11">
        <f t="shared" si="38"/>
        <v>0</v>
      </c>
      <c r="DQ17" s="11">
        <f>IFERROR(DQ94*DQ7,0)</f>
        <v>0</v>
      </c>
      <c r="DR17" s="11">
        <f>IFERROR(DR94*DR7,0)</f>
        <v>0</v>
      </c>
      <c r="DS17" s="11">
        <f t="shared" si="39"/>
        <v>0</v>
      </c>
      <c r="DT17" s="11">
        <f>IFERROR(DT94*DT7,0)</f>
        <v>0</v>
      </c>
      <c r="DU17" s="11">
        <f>IFERROR(DU94*DU7,0)</f>
        <v>0</v>
      </c>
      <c r="DV17" s="11">
        <f t="shared" si="40"/>
        <v>0</v>
      </c>
      <c r="DW17" s="11">
        <f>IFERROR(DW94*DW7,0)</f>
        <v>0</v>
      </c>
      <c r="DX17" s="11">
        <f>IFERROR(DX94*DX7,0)</f>
        <v>0</v>
      </c>
      <c r="DY17" s="11">
        <f t="shared" si="41"/>
        <v>0</v>
      </c>
      <c r="DZ17" s="11">
        <f>IFERROR(DZ94*DZ7,0)</f>
        <v>0</v>
      </c>
      <c r="EA17" s="11">
        <f>IFERROR(EA94*EA7,0)</f>
        <v>0</v>
      </c>
      <c r="EB17" s="11">
        <f t="shared" si="42"/>
        <v>0</v>
      </c>
      <c r="EC17" s="11">
        <f>IFERROR(EC94*EC7,0)</f>
        <v>0</v>
      </c>
      <c r="ED17" s="11">
        <f>IFERROR(ED94*ED7,0)</f>
        <v>0</v>
      </c>
      <c r="EE17" s="11">
        <f t="shared" si="43"/>
        <v>0</v>
      </c>
      <c r="EF17" s="11">
        <f>IFERROR(EF94*EF7,0)</f>
        <v>0</v>
      </c>
      <c r="EG17" s="11">
        <f>IFERROR(EG94*EG7,0)</f>
        <v>0</v>
      </c>
      <c r="EH17" s="11">
        <f t="shared" si="44"/>
        <v>0</v>
      </c>
      <c r="EI17" s="11">
        <f>IFERROR(EI94*EI7,0)</f>
        <v>0</v>
      </c>
      <c r="EJ17" s="11">
        <f>IFERROR(EJ94*EJ7,0)</f>
        <v>0</v>
      </c>
      <c r="EK17" s="11">
        <f t="shared" si="45"/>
        <v>0</v>
      </c>
      <c r="EL17" s="11">
        <f>IFERROR(EL94*EL7,0)</f>
        <v>0</v>
      </c>
      <c r="EM17" s="11">
        <f>IFERROR(EM94*EM7,0)</f>
        <v>0</v>
      </c>
      <c r="EN17" s="11">
        <f t="shared" si="46"/>
        <v>0</v>
      </c>
      <c r="EO17" s="11">
        <f>IFERROR(EO94*EO7,0)</f>
        <v>0</v>
      </c>
      <c r="EP17" s="11">
        <f>IFERROR(EP94*EP7,0)</f>
        <v>0</v>
      </c>
      <c r="EQ17" s="11">
        <f t="shared" si="47"/>
        <v>0</v>
      </c>
      <c r="ER17" s="11">
        <f>IFERROR(ER94*ER7,0)</f>
        <v>0</v>
      </c>
      <c r="ES17" s="11">
        <f>IFERROR(ES94*ES7,0)</f>
        <v>0</v>
      </c>
      <c r="ET17" s="11">
        <f t="shared" si="48"/>
        <v>0</v>
      </c>
      <c r="EU17" s="11">
        <f>IFERROR(EU94*EU7,0)</f>
        <v>0</v>
      </c>
      <c r="EV17" s="11">
        <f>IFERROR(EV94*EV7,0)</f>
        <v>0</v>
      </c>
      <c r="EW17" s="11">
        <f t="shared" si="49"/>
        <v>0</v>
      </c>
      <c r="EX17" s="11">
        <f>IFERROR(EX94*EX7,0)</f>
        <v>0</v>
      </c>
      <c r="EY17" s="11">
        <f>IFERROR(EY94*EY7,0)</f>
        <v>0</v>
      </c>
      <c r="EZ17" s="11">
        <f t="shared" si="50"/>
        <v>0</v>
      </c>
    </row>
    <row r="18" spans="1:156" ht="19.5" customHeight="1" x14ac:dyDescent="0.3">
      <c r="A18" s="6"/>
      <c r="B18" s="8" t="str">
        <f>IF($D$95="oz",$B$98,$B$97)</f>
        <v>Net FOB (NSV) /9Lcs</v>
      </c>
      <c r="C18" s="9" t="s">
        <v>40</v>
      </c>
      <c r="D18" s="15">
        <f>IFERROR(SUM(SUM(G18*G8,J18*J8,M18*M8,P18*P8,S18*S8,V18*V8,Y18*Y8,AB18*AB8,AE18*AE8,AH18*AH8,AK18*AK8,AN18*AN8,AQ18*AQ8,AT18*AT8,AW18*AW8,AZ18*AZ8,BC18*BC8,BF18*BF8,BI18*BI8,BL18*BL8,BO18*BO8,BR18*BR8,BU18*BU8,BX18*BX8,CA18*CA8,CD18*CD8,CG18*CG8,CJ18*CJ8,CM18*CM8,CP18*CP8),SUM(CS18*CS8,CV18*CV8,CY18*CY8,DB18*DB8,DE18*DE8,DH18*DH8,DK18*DK8,DN18*DN8,DQ18*DQ8,DT18*DT8,DW18*DW8,DZ18*DZ8,EC18*EC8,EF18*EF8,EI18*EI8,EL18*EL8,EO18*EO8,ER18*ER8,EU18*EU8,EX18*EX8))/D8,0)</f>
        <v>0</v>
      </c>
      <c r="E18" s="15">
        <f>IFERROR(SUM(SUM(H18*H8,K18*K8,N18*N8,Q18*Q8,T18*T8,W18*W8,Z18*Z8,AC18*AC8,AF18*AF8,AI18*AI8,AL18*AL8,AO18*AO8,AR18*AR8,AU18*AU8,AX18*AX8,BA18*BA8,BD18*BD8,BG18*BG8,BJ18*BJ8,BM18*BM8,BP18*BP8,BS18*BS8,BV18*BV8,BY18*BY8,CB18*CB8,CE18*CE8,CH18*CH8,CK18*CK8,CN18*CN8,CQ18*CQ8),SUM(CT18*CT8,CW18*CW8,CZ18*CZ8,DC18*DC8,DF18*DF8,DI18*DI8,DL18*DL8,DO18*DO8,DR18*DR8,DU18*DU8,DX18*DX8,EA18*EA8,ED18*ED8,EG18*EG8,EJ18*EJ8,EM18*EM8,EP18*EP8,ES18*ES8,EV18*EV8,EY18*EY8))/E8,0)</f>
        <v>0</v>
      </c>
      <c r="F18" s="15">
        <f t="shared" si="0"/>
        <v>0</v>
      </c>
      <c r="G18" s="15">
        <f>IFERROR(G17/G8,0)</f>
        <v>0</v>
      </c>
      <c r="H18" s="15">
        <f>IFERROR(H17/H8,0)</f>
        <v>0</v>
      </c>
      <c r="I18" s="15">
        <f t="shared" si="1"/>
        <v>0</v>
      </c>
      <c r="J18" s="15">
        <f>IFERROR(J17/J8,0)</f>
        <v>0</v>
      </c>
      <c r="K18" s="15">
        <f>IFERROR(K17/K8,0)</f>
        <v>0</v>
      </c>
      <c r="L18" s="15">
        <f t="shared" si="2"/>
        <v>0</v>
      </c>
      <c r="M18" s="15">
        <f>IFERROR(M17/M8,0)</f>
        <v>0</v>
      </c>
      <c r="N18" s="15">
        <f>IFERROR(N17/N8,0)</f>
        <v>0</v>
      </c>
      <c r="O18" s="15">
        <f t="shared" si="3"/>
        <v>0</v>
      </c>
      <c r="P18" s="15">
        <f>IFERROR(P17/P8,0)</f>
        <v>0</v>
      </c>
      <c r="Q18" s="15">
        <f>IFERROR(Q17/Q8,0)</f>
        <v>0</v>
      </c>
      <c r="R18" s="15">
        <f t="shared" si="4"/>
        <v>0</v>
      </c>
      <c r="S18" s="15">
        <f>IFERROR(S17/S8,0)</f>
        <v>0</v>
      </c>
      <c r="T18" s="15">
        <f>IFERROR(T17/T8,0)</f>
        <v>0</v>
      </c>
      <c r="U18" s="15">
        <f t="shared" si="5"/>
        <v>0</v>
      </c>
      <c r="V18" s="15">
        <f>IFERROR(V17/V8,0)</f>
        <v>0</v>
      </c>
      <c r="W18" s="15">
        <f>IFERROR(W17/W8,0)</f>
        <v>0</v>
      </c>
      <c r="X18" s="15">
        <f t="shared" si="6"/>
        <v>0</v>
      </c>
      <c r="Y18" s="15">
        <f>IFERROR(Y17/Y8,0)</f>
        <v>0</v>
      </c>
      <c r="Z18" s="15">
        <f>IFERROR(Z17/Z8,0)</f>
        <v>0</v>
      </c>
      <c r="AA18" s="15">
        <f t="shared" si="7"/>
        <v>0</v>
      </c>
      <c r="AB18" s="15">
        <f>IFERROR(AB17/AB8,0)</f>
        <v>0</v>
      </c>
      <c r="AC18" s="15">
        <f>IFERROR(AC17/AC8,0)</f>
        <v>0</v>
      </c>
      <c r="AD18" s="15">
        <f t="shared" si="8"/>
        <v>0</v>
      </c>
      <c r="AE18" s="15">
        <f>IFERROR(AE17/AE8,0)</f>
        <v>0</v>
      </c>
      <c r="AF18" s="15">
        <f>IFERROR(AF17/AF8,0)</f>
        <v>0</v>
      </c>
      <c r="AG18" s="15">
        <f t="shared" si="9"/>
        <v>0</v>
      </c>
      <c r="AH18" s="15">
        <f>IFERROR(AH17/AH8,0)</f>
        <v>0</v>
      </c>
      <c r="AI18" s="15">
        <f>IFERROR(AI17/AI8,0)</f>
        <v>0</v>
      </c>
      <c r="AJ18" s="15">
        <f t="shared" si="10"/>
        <v>0</v>
      </c>
      <c r="AK18" s="15">
        <f>IFERROR(AK17/AK8,0)</f>
        <v>0</v>
      </c>
      <c r="AL18" s="15">
        <f>IFERROR(AL17/AL8,0)</f>
        <v>0</v>
      </c>
      <c r="AM18" s="15">
        <f t="shared" si="11"/>
        <v>0</v>
      </c>
      <c r="AN18" s="15">
        <f>IFERROR(AN17/AN8,0)</f>
        <v>0</v>
      </c>
      <c r="AO18" s="15">
        <f>IFERROR(AO17/AO8,0)</f>
        <v>0</v>
      </c>
      <c r="AP18" s="15">
        <f t="shared" si="12"/>
        <v>0</v>
      </c>
      <c r="AQ18" s="15">
        <f>IFERROR(AQ17/AQ8,0)</f>
        <v>0</v>
      </c>
      <c r="AR18" s="15">
        <f>IFERROR(AR17/AR8,0)</f>
        <v>0</v>
      </c>
      <c r="AS18" s="15">
        <f t="shared" si="13"/>
        <v>0</v>
      </c>
      <c r="AT18" s="15">
        <f>IFERROR(AT17/AT8,0)</f>
        <v>0</v>
      </c>
      <c r="AU18" s="15">
        <f>IFERROR(AU17/AU8,0)</f>
        <v>0</v>
      </c>
      <c r="AV18" s="15">
        <f t="shared" si="14"/>
        <v>0</v>
      </c>
      <c r="AW18" s="15">
        <f>IFERROR(AW17/AW8,0)</f>
        <v>0</v>
      </c>
      <c r="AX18" s="15">
        <f>IFERROR(AX17/AX8,0)</f>
        <v>0</v>
      </c>
      <c r="AY18" s="15">
        <f t="shared" si="15"/>
        <v>0</v>
      </c>
      <c r="AZ18" s="15">
        <f>IFERROR(AZ17/AZ8,0)</f>
        <v>0</v>
      </c>
      <c r="BA18" s="15">
        <f>IFERROR(BA17/BA8,0)</f>
        <v>0</v>
      </c>
      <c r="BB18" s="15">
        <f t="shared" si="16"/>
        <v>0</v>
      </c>
      <c r="BC18" s="15">
        <f>IFERROR(BC17/BC8,0)</f>
        <v>0</v>
      </c>
      <c r="BD18" s="15">
        <f>IFERROR(BD17/BD8,0)</f>
        <v>0</v>
      </c>
      <c r="BE18" s="15">
        <f t="shared" si="17"/>
        <v>0</v>
      </c>
      <c r="BF18" s="15">
        <f>IFERROR(BF17/BF8,0)</f>
        <v>0</v>
      </c>
      <c r="BG18" s="15">
        <f>IFERROR(BG17/BG8,0)</f>
        <v>0</v>
      </c>
      <c r="BH18" s="15">
        <f t="shared" si="18"/>
        <v>0</v>
      </c>
      <c r="BI18" s="15">
        <f>IFERROR(BI17/BI8,0)</f>
        <v>0</v>
      </c>
      <c r="BJ18" s="15">
        <f>IFERROR(BJ17/BJ8,0)</f>
        <v>0</v>
      </c>
      <c r="BK18" s="15">
        <f t="shared" si="19"/>
        <v>0</v>
      </c>
      <c r="BL18" s="15">
        <f>IFERROR(BL17/BL8,0)</f>
        <v>0</v>
      </c>
      <c r="BM18" s="15">
        <f>IFERROR(BM17/BM8,0)</f>
        <v>0</v>
      </c>
      <c r="BN18" s="15">
        <f t="shared" si="20"/>
        <v>0</v>
      </c>
      <c r="BO18" s="15">
        <f>IFERROR(BO17/BO8,0)</f>
        <v>0</v>
      </c>
      <c r="BP18" s="15">
        <f>IFERROR(BP17/BP8,0)</f>
        <v>0</v>
      </c>
      <c r="BQ18" s="15">
        <f t="shared" si="21"/>
        <v>0</v>
      </c>
      <c r="BR18" s="15">
        <f>IFERROR(BR17/BR8,0)</f>
        <v>0</v>
      </c>
      <c r="BS18" s="15">
        <f>IFERROR(BS17/BS8,0)</f>
        <v>0</v>
      </c>
      <c r="BT18" s="15">
        <f t="shared" si="22"/>
        <v>0</v>
      </c>
      <c r="BU18" s="15">
        <f>IFERROR(BU17/BU8,0)</f>
        <v>0</v>
      </c>
      <c r="BV18" s="15">
        <f>IFERROR(BV17/BV8,0)</f>
        <v>0</v>
      </c>
      <c r="BW18" s="15">
        <f t="shared" si="23"/>
        <v>0</v>
      </c>
      <c r="BX18" s="15">
        <f>IFERROR(BX17/BX8,0)</f>
        <v>0</v>
      </c>
      <c r="BY18" s="15">
        <f>IFERROR(BY17/BY8,0)</f>
        <v>0</v>
      </c>
      <c r="BZ18" s="15">
        <f t="shared" si="24"/>
        <v>0</v>
      </c>
      <c r="CA18" s="15">
        <f>IFERROR(CA17/CA8,0)</f>
        <v>0</v>
      </c>
      <c r="CB18" s="15">
        <f>IFERROR(CB17/CB8,0)</f>
        <v>0</v>
      </c>
      <c r="CC18" s="15">
        <f t="shared" si="25"/>
        <v>0</v>
      </c>
      <c r="CD18" s="15">
        <f>IFERROR(CD17/CD8,0)</f>
        <v>0</v>
      </c>
      <c r="CE18" s="15">
        <f>IFERROR(CE17/CE8,0)</f>
        <v>0</v>
      </c>
      <c r="CF18" s="15">
        <f t="shared" si="26"/>
        <v>0</v>
      </c>
      <c r="CG18" s="15">
        <f>IFERROR(CG17/CG8,0)</f>
        <v>0</v>
      </c>
      <c r="CH18" s="15">
        <f>IFERROR(CH17/CH8,0)</f>
        <v>0</v>
      </c>
      <c r="CI18" s="15">
        <f t="shared" si="27"/>
        <v>0</v>
      </c>
      <c r="CJ18" s="15">
        <f>IFERROR(CJ17/CJ8,0)</f>
        <v>0</v>
      </c>
      <c r="CK18" s="15">
        <f>IFERROR(CK17/CK8,0)</f>
        <v>0</v>
      </c>
      <c r="CL18" s="15">
        <f t="shared" si="28"/>
        <v>0</v>
      </c>
      <c r="CM18" s="15">
        <f>IFERROR(CM17/CM8,0)</f>
        <v>0</v>
      </c>
      <c r="CN18" s="15">
        <f>IFERROR(CN17/CN8,0)</f>
        <v>0</v>
      </c>
      <c r="CO18" s="15">
        <f t="shared" si="29"/>
        <v>0</v>
      </c>
      <c r="CP18" s="15">
        <f>IFERROR(CP17/CP8,0)</f>
        <v>0</v>
      </c>
      <c r="CQ18" s="15">
        <f>IFERROR(CQ17/CQ8,0)</f>
        <v>0</v>
      </c>
      <c r="CR18" s="15">
        <f t="shared" si="30"/>
        <v>0</v>
      </c>
      <c r="CS18" s="15">
        <f>IFERROR(CS17/CS8,0)</f>
        <v>0</v>
      </c>
      <c r="CT18" s="15">
        <f>IFERROR(CT17/CT8,0)</f>
        <v>0</v>
      </c>
      <c r="CU18" s="15">
        <f t="shared" si="31"/>
        <v>0</v>
      </c>
      <c r="CV18" s="15">
        <f>IFERROR(CV17/CV8,0)</f>
        <v>0</v>
      </c>
      <c r="CW18" s="15">
        <f>IFERROR(CW17/CW8,0)</f>
        <v>0</v>
      </c>
      <c r="CX18" s="15">
        <f t="shared" si="32"/>
        <v>0</v>
      </c>
      <c r="CY18" s="15">
        <f>IFERROR(CY17/CY8,0)</f>
        <v>0</v>
      </c>
      <c r="CZ18" s="15">
        <f>IFERROR(CZ17/CZ8,0)</f>
        <v>0</v>
      </c>
      <c r="DA18" s="15">
        <f t="shared" si="33"/>
        <v>0</v>
      </c>
      <c r="DB18" s="15">
        <f>IFERROR(DB17/DB8,0)</f>
        <v>0</v>
      </c>
      <c r="DC18" s="15">
        <f>IFERROR(DC17/DC8,0)</f>
        <v>0</v>
      </c>
      <c r="DD18" s="15">
        <f t="shared" si="34"/>
        <v>0</v>
      </c>
      <c r="DE18" s="15">
        <f>IFERROR(DE17/DE8,0)</f>
        <v>0</v>
      </c>
      <c r="DF18" s="15">
        <f>IFERROR(DF17/DF8,0)</f>
        <v>0</v>
      </c>
      <c r="DG18" s="15">
        <f t="shared" si="35"/>
        <v>0</v>
      </c>
      <c r="DH18" s="15">
        <f>IFERROR(DH17/DH8,0)</f>
        <v>0</v>
      </c>
      <c r="DI18" s="15">
        <f>IFERROR(DI17/DI8,0)</f>
        <v>0</v>
      </c>
      <c r="DJ18" s="15">
        <f t="shared" si="36"/>
        <v>0</v>
      </c>
      <c r="DK18" s="15">
        <f>IFERROR(DK17/DK8,0)</f>
        <v>0</v>
      </c>
      <c r="DL18" s="15">
        <f>IFERROR(DL17/DL8,0)</f>
        <v>0</v>
      </c>
      <c r="DM18" s="15">
        <f t="shared" si="37"/>
        <v>0</v>
      </c>
      <c r="DN18" s="15">
        <f>IFERROR(DN17/DN8,0)</f>
        <v>0</v>
      </c>
      <c r="DO18" s="15">
        <f>IFERROR(DO17/DO8,0)</f>
        <v>0</v>
      </c>
      <c r="DP18" s="15">
        <f t="shared" si="38"/>
        <v>0</v>
      </c>
      <c r="DQ18" s="15">
        <f>IFERROR(DQ17/DQ8,0)</f>
        <v>0</v>
      </c>
      <c r="DR18" s="15">
        <f>IFERROR(DR17/DR8,0)</f>
        <v>0</v>
      </c>
      <c r="DS18" s="15">
        <f t="shared" si="39"/>
        <v>0</v>
      </c>
      <c r="DT18" s="15">
        <f>IFERROR(DT17/DT8,0)</f>
        <v>0</v>
      </c>
      <c r="DU18" s="15">
        <f>IFERROR(DU17/DU8,0)</f>
        <v>0</v>
      </c>
      <c r="DV18" s="15">
        <f t="shared" si="40"/>
        <v>0</v>
      </c>
      <c r="DW18" s="15">
        <f>IFERROR(DW17/DW8,0)</f>
        <v>0</v>
      </c>
      <c r="DX18" s="15">
        <f>IFERROR(DX17/DX8,0)</f>
        <v>0</v>
      </c>
      <c r="DY18" s="15">
        <f t="shared" si="41"/>
        <v>0</v>
      </c>
      <c r="DZ18" s="15">
        <f>IFERROR(DZ17/DZ8,0)</f>
        <v>0</v>
      </c>
      <c r="EA18" s="15">
        <f>IFERROR(EA17/EA8,0)</f>
        <v>0</v>
      </c>
      <c r="EB18" s="15">
        <f t="shared" si="42"/>
        <v>0</v>
      </c>
      <c r="EC18" s="15">
        <f>IFERROR(EC17/EC8,0)</f>
        <v>0</v>
      </c>
      <c r="ED18" s="15">
        <f>IFERROR(ED17/ED8,0)</f>
        <v>0</v>
      </c>
      <c r="EE18" s="15">
        <f t="shared" si="43"/>
        <v>0</v>
      </c>
      <c r="EF18" s="15">
        <f>IFERROR(EF17/EF8,0)</f>
        <v>0</v>
      </c>
      <c r="EG18" s="15">
        <f>IFERROR(EG17/EG8,0)</f>
        <v>0</v>
      </c>
      <c r="EH18" s="15">
        <f t="shared" si="44"/>
        <v>0</v>
      </c>
      <c r="EI18" s="15">
        <f>IFERROR(EI17/EI8,0)</f>
        <v>0</v>
      </c>
      <c r="EJ18" s="15">
        <f>IFERROR(EJ17/EJ8,0)</f>
        <v>0</v>
      </c>
      <c r="EK18" s="15">
        <f t="shared" si="45"/>
        <v>0</v>
      </c>
      <c r="EL18" s="15">
        <f>IFERROR(EL17/EL8,0)</f>
        <v>0</v>
      </c>
      <c r="EM18" s="15">
        <f>IFERROR(EM17/EM8,0)</f>
        <v>0</v>
      </c>
      <c r="EN18" s="15">
        <f t="shared" si="46"/>
        <v>0</v>
      </c>
      <c r="EO18" s="15">
        <f>IFERROR(EO17/EO8,0)</f>
        <v>0</v>
      </c>
      <c r="EP18" s="15">
        <f>IFERROR(EP17/EP8,0)</f>
        <v>0</v>
      </c>
      <c r="EQ18" s="15">
        <f t="shared" si="47"/>
        <v>0</v>
      </c>
      <c r="ER18" s="15">
        <f>IFERROR(ER17/ER8,0)</f>
        <v>0</v>
      </c>
      <c r="ES18" s="15">
        <f>IFERROR(ES17/ES8,0)</f>
        <v>0</v>
      </c>
      <c r="ET18" s="15">
        <f t="shared" si="48"/>
        <v>0</v>
      </c>
      <c r="EU18" s="15">
        <f>IFERROR(EU17/EU8,0)</f>
        <v>0</v>
      </c>
      <c r="EV18" s="15">
        <f>IFERROR(EV17/EV8,0)</f>
        <v>0</v>
      </c>
      <c r="EW18" s="15">
        <f t="shared" si="49"/>
        <v>0</v>
      </c>
      <c r="EX18" s="15">
        <f>IFERROR(EX17/EX8,0)</f>
        <v>0</v>
      </c>
      <c r="EY18" s="15">
        <f>IFERROR(EY17/EY8,0)</f>
        <v>0</v>
      </c>
      <c r="EZ18" s="15">
        <f t="shared" si="50"/>
        <v>0</v>
      </c>
    </row>
    <row r="19" spans="1:156" ht="19.5" customHeight="1" x14ac:dyDescent="0.3">
      <c r="A19" s="6"/>
      <c r="B19" s="8" t="s">
        <v>937</v>
      </c>
      <c r="C19" s="9" t="s">
        <v>40</v>
      </c>
      <c r="D19" s="11">
        <f>IFERROR(SUM(SUM(G19*G7,J19*J7,M19*M7,P19*P7,S19*S7,V19*V7,Y19*Y7,AB19*AB7,AE19*AE7,AH19*AH7,AK19*AK7,AN19*AN7,AQ19*AQ7,AT19*AT7,AW19*AW7,AZ19*AZ7,BC19*BC7,BF19*BF7,BI19*BI7,BL19*BL7,BO19*BO7,BR19*BR7,BU19*BU7,BX19*BX7,CA19*CA7,CD19*CD7,CG19*CG7,CJ19*CJ7,CM19*CM7,CP19*CP7),SUM(CS19*CS7,CV19*CV7,CY19*CY7,DB19*DB7,DE19*DE7,DH19*DH7,DK19*DK7,DN19*DN7,DQ19*DQ7,DT19*DT7,DW19*DW7,DZ19*DZ7,EC19*EC7,EF19*EF7,EI19*EI7,EL19*EL7,EO19*EO7,ER19*ER7,EU19*EU7,EX19*EX7))/D7,0)</f>
        <v>0</v>
      </c>
      <c r="E19" s="11">
        <f>IFERROR(SUM(SUM(H19*H7,K19*K7,N19*N7,Q19*Q7,T19*T7,W19*W7,Z19*Z7,AC19*AC7,AF19*AF7,AI19*AI7,AL19*AL7,AO19*AO7,AR19*AR7,AU19*AU7,AX19*AX7,BA19*BA7,BD19*BD7,BG19*BG7,BJ19*BJ7,BM19*BM7,BP19*BP7,BS19*BS7,BV19*BV7,BY19*BY7,CB19*CB7,CE19*CE7,CH19*CH7,CK19*CK7,CN19*CN7,CQ19*CQ7),SUM(CT19*CT7,CW19*CW7,CZ19*CZ7,DC19*DC7,DF19*DF7,DI19*DI7,DL19*DL7,DO19*DO7,DR19*DR7,DU19*DU7,DX19*DX7,EA19*EA7,ED19*ED7,EG19*EG7,EJ19*EJ7,EM19*EM7,EP19*EP7,ES19*ES7,EV19*EV7,EY19*EY7))/E7,0)</f>
        <v>0</v>
      </c>
      <c r="F19" s="11"/>
      <c r="G19" s="11">
        <f>IFERROR(G17/G7,0)</f>
        <v>0</v>
      </c>
      <c r="H19" s="11">
        <f>IFERROR(H17/H7,0)</f>
        <v>0</v>
      </c>
      <c r="I19" s="11"/>
      <c r="J19" s="11">
        <f t="shared" ref="J19:K19" si="52">IFERROR(J17/J7,0)</f>
        <v>0</v>
      </c>
      <c r="K19" s="11">
        <f t="shared" si="52"/>
        <v>0</v>
      </c>
      <c r="L19" s="11"/>
      <c r="M19" s="11">
        <f t="shared" ref="M19:N19" si="53">IFERROR(M17/M7,0)</f>
        <v>0</v>
      </c>
      <c r="N19" s="11">
        <f t="shared" si="53"/>
        <v>0</v>
      </c>
      <c r="O19" s="11"/>
      <c r="P19" s="11">
        <f t="shared" ref="P19:Q19" si="54">IFERROR(P17/P7,0)</f>
        <v>0</v>
      </c>
      <c r="Q19" s="11">
        <f t="shared" si="54"/>
        <v>0</v>
      </c>
      <c r="R19" s="11"/>
      <c r="S19" s="11">
        <f t="shared" ref="S19:T19" si="55">IFERROR(S17/S7,0)</f>
        <v>0</v>
      </c>
      <c r="T19" s="11">
        <f t="shared" si="55"/>
        <v>0</v>
      </c>
      <c r="U19" s="11"/>
      <c r="V19" s="11">
        <f t="shared" ref="V19:W19" si="56">IFERROR(V17/V7,0)</f>
        <v>0</v>
      </c>
      <c r="W19" s="11">
        <f t="shared" si="56"/>
        <v>0</v>
      </c>
      <c r="X19" s="11"/>
      <c r="Y19" s="11">
        <f t="shared" ref="Y19:Z19" si="57">IFERROR(Y17/Y7,0)</f>
        <v>0</v>
      </c>
      <c r="Z19" s="11">
        <f t="shared" si="57"/>
        <v>0</v>
      </c>
      <c r="AA19" s="11"/>
      <c r="AB19" s="11">
        <f t="shared" ref="AB19:AC19" si="58">IFERROR(AB17/AB7,0)</f>
        <v>0</v>
      </c>
      <c r="AC19" s="11">
        <f t="shared" si="58"/>
        <v>0</v>
      </c>
      <c r="AD19" s="11"/>
      <c r="AE19" s="11">
        <f t="shared" ref="AE19:AF19" si="59">IFERROR(AE17/AE7,0)</f>
        <v>0</v>
      </c>
      <c r="AF19" s="11">
        <f t="shared" si="59"/>
        <v>0</v>
      </c>
      <c r="AG19" s="11"/>
      <c r="AH19" s="11">
        <f t="shared" ref="AH19:AI19" si="60">IFERROR(AH17/AH7,0)</f>
        <v>0</v>
      </c>
      <c r="AI19" s="11">
        <f t="shared" si="60"/>
        <v>0</v>
      </c>
      <c r="AJ19" s="11"/>
      <c r="AK19" s="11">
        <f t="shared" ref="AK19:AL19" si="61">IFERROR(AK17/AK7,0)</f>
        <v>0</v>
      </c>
      <c r="AL19" s="11">
        <f t="shared" si="61"/>
        <v>0</v>
      </c>
      <c r="AM19" s="11"/>
      <c r="AN19" s="11">
        <f t="shared" ref="AN19:AO19" si="62">IFERROR(AN17/AN7,0)</f>
        <v>0</v>
      </c>
      <c r="AO19" s="11">
        <f t="shared" si="62"/>
        <v>0</v>
      </c>
      <c r="AP19" s="11"/>
      <c r="AQ19" s="11">
        <f t="shared" ref="AQ19:AR19" si="63">IFERROR(AQ17/AQ7,0)</f>
        <v>0</v>
      </c>
      <c r="AR19" s="11">
        <f t="shared" si="63"/>
        <v>0</v>
      </c>
      <c r="AS19" s="11"/>
      <c r="AT19" s="11">
        <f t="shared" ref="AT19:AU19" si="64">IFERROR(AT17/AT7,0)</f>
        <v>0</v>
      </c>
      <c r="AU19" s="11">
        <f t="shared" si="64"/>
        <v>0</v>
      </c>
      <c r="AV19" s="11"/>
      <c r="AW19" s="11">
        <f t="shared" ref="AW19:AX19" si="65">IFERROR(AW17/AW7,0)</f>
        <v>0</v>
      </c>
      <c r="AX19" s="11">
        <f t="shared" si="65"/>
        <v>0</v>
      </c>
      <c r="AY19" s="11"/>
      <c r="AZ19" s="11">
        <f t="shared" ref="AZ19:BA19" si="66">IFERROR(AZ17/AZ7,0)</f>
        <v>0</v>
      </c>
      <c r="BA19" s="11">
        <f t="shared" si="66"/>
        <v>0</v>
      </c>
      <c r="BB19" s="11"/>
      <c r="BC19" s="11">
        <f t="shared" ref="BC19:BD19" si="67">IFERROR(BC17/BC7,0)</f>
        <v>0</v>
      </c>
      <c r="BD19" s="11">
        <f t="shared" si="67"/>
        <v>0</v>
      </c>
      <c r="BE19" s="11"/>
      <c r="BF19" s="11">
        <f t="shared" ref="BF19:BG19" si="68">IFERROR(BF17/BF7,0)</f>
        <v>0</v>
      </c>
      <c r="BG19" s="11">
        <f t="shared" si="68"/>
        <v>0</v>
      </c>
      <c r="BH19" s="11"/>
      <c r="BI19" s="11">
        <f t="shared" ref="BI19:BJ19" si="69">IFERROR(BI17/BI7,0)</f>
        <v>0</v>
      </c>
      <c r="BJ19" s="11">
        <f t="shared" si="69"/>
        <v>0</v>
      </c>
      <c r="BK19" s="11"/>
      <c r="BL19" s="11">
        <f t="shared" ref="BL19:BM19" si="70">IFERROR(BL17/BL7,0)</f>
        <v>0</v>
      </c>
      <c r="BM19" s="11">
        <f t="shared" si="70"/>
        <v>0</v>
      </c>
      <c r="BN19" s="11"/>
      <c r="BO19" s="11">
        <f t="shared" ref="BO19:BP19" si="71">IFERROR(BO17/BO7,0)</f>
        <v>0</v>
      </c>
      <c r="BP19" s="11">
        <f t="shared" si="71"/>
        <v>0</v>
      </c>
      <c r="BQ19" s="11"/>
      <c r="BR19" s="11">
        <f t="shared" ref="BR19:BS19" si="72">IFERROR(BR17/BR7,0)</f>
        <v>0</v>
      </c>
      <c r="BS19" s="11">
        <f t="shared" si="72"/>
        <v>0</v>
      </c>
      <c r="BT19" s="11"/>
      <c r="BU19" s="11">
        <f t="shared" ref="BU19:BV19" si="73">IFERROR(BU17/BU7,0)</f>
        <v>0</v>
      </c>
      <c r="BV19" s="11">
        <f t="shared" si="73"/>
        <v>0</v>
      </c>
      <c r="BW19" s="11"/>
      <c r="BX19" s="11">
        <f t="shared" ref="BX19:BY19" si="74">IFERROR(BX17/BX7,0)</f>
        <v>0</v>
      </c>
      <c r="BY19" s="11">
        <f t="shared" si="74"/>
        <v>0</v>
      </c>
      <c r="BZ19" s="11"/>
      <c r="CA19" s="11">
        <f t="shared" ref="CA19:CB19" si="75">IFERROR(CA17/CA7,0)</f>
        <v>0</v>
      </c>
      <c r="CB19" s="11">
        <f t="shared" si="75"/>
        <v>0</v>
      </c>
      <c r="CC19" s="11"/>
      <c r="CD19" s="11">
        <f t="shared" ref="CD19:CE19" si="76">IFERROR(CD17/CD7,0)</f>
        <v>0</v>
      </c>
      <c r="CE19" s="11">
        <f t="shared" si="76"/>
        <v>0</v>
      </c>
      <c r="CF19" s="11"/>
      <c r="CG19" s="11">
        <f t="shared" ref="CG19:CH19" si="77">IFERROR(CG17/CG7,0)</f>
        <v>0</v>
      </c>
      <c r="CH19" s="11">
        <f t="shared" si="77"/>
        <v>0</v>
      </c>
      <c r="CI19" s="11"/>
      <c r="CJ19" s="11">
        <f t="shared" ref="CJ19:CK19" si="78">IFERROR(CJ17/CJ7,0)</f>
        <v>0</v>
      </c>
      <c r="CK19" s="11">
        <f t="shared" si="78"/>
        <v>0</v>
      </c>
      <c r="CL19" s="11"/>
      <c r="CM19" s="11">
        <f t="shared" ref="CM19:CN19" si="79">IFERROR(CM17/CM7,0)</f>
        <v>0</v>
      </c>
      <c r="CN19" s="11">
        <f t="shared" si="79"/>
        <v>0</v>
      </c>
      <c r="CO19" s="11"/>
      <c r="CP19" s="11">
        <f t="shared" ref="CP19:CQ19" si="80">IFERROR(CP17/CP7,0)</f>
        <v>0</v>
      </c>
      <c r="CQ19" s="11">
        <f t="shared" si="80"/>
        <v>0</v>
      </c>
      <c r="CR19" s="11"/>
      <c r="CS19" s="11">
        <f t="shared" ref="CS19:CT19" si="81">IFERROR(CS17/CS7,0)</f>
        <v>0</v>
      </c>
      <c r="CT19" s="11">
        <f t="shared" si="81"/>
        <v>0</v>
      </c>
      <c r="CU19" s="11"/>
      <c r="CV19" s="11">
        <f t="shared" ref="CV19:CW19" si="82">IFERROR(CV17/CV7,0)</f>
        <v>0</v>
      </c>
      <c r="CW19" s="11">
        <f t="shared" si="82"/>
        <v>0</v>
      </c>
      <c r="CX19" s="11"/>
      <c r="CY19" s="11">
        <f t="shared" ref="CY19:CZ19" si="83">IFERROR(CY17/CY7,0)</f>
        <v>0</v>
      </c>
      <c r="CZ19" s="11">
        <f t="shared" si="83"/>
        <v>0</v>
      </c>
      <c r="DA19" s="11"/>
      <c r="DB19" s="11">
        <f t="shared" ref="DB19:DC19" si="84">IFERROR(DB17/DB7,0)</f>
        <v>0</v>
      </c>
      <c r="DC19" s="11">
        <f t="shared" si="84"/>
        <v>0</v>
      </c>
      <c r="DD19" s="11"/>
      <c r="DE19" s="11">
        <f t="shared" ref="DE19:DF19" si="85">IFERROR(DE17/DE7,0)</f>
        <v>0</v>
      </c>
      <c r="DF19" s="11">
        <f t="shared" si="85"/>
        <v>0</v>
      </c>
      <c r="DG19" s="11"/>
      <c r="DH19" s="11">
        <f t="shared" ref="DH19:DI19" si="86">IFERROR(DH17/DH7,0)</f>
        <v>0</v>
      </c>
      <c r="DI19" s="11">
        <f t="shared" si="86"/>
        <v>0</v>
      </c>
      <c r="DJ19" s="11"/>
      <c r="DK19" s="11">
        <f t="shared" ref="DK19:DL19" si="87">IFERROR(DK17/DK7,0)</f>
        <v>0</v>
      </c>
      <c r="DL19" s="11">
        <f t="shared" si="87"/>
        <v>0</v>
      </c>
      <c r="DM19" s="11"/>
      <c r="DN19" s="11">
        <f t="shared" ref="DN19:DO19" si="88">IFERROR(DN17/DN7,0)</f>
        <v>0</v>
      </c>
      <c r="DO19" s="11">
        <f t="shared" si="88"/>
        <v>0</v>
      </c>
      <c r="DP19" s="11"/>
      <c r="DQ19" s="11">
        <f t="shared" ref="DQ19:DR19" si="89">IFERROR(DQ17/DQ7,0)</f>
        <v>0</v>
      </c>
      <c r="DR19" s="11">
        <f t="shared" si="89"/>
        <v>0</v>
      </c>
      <c r="DS19" s="11"/>
      <c r="DT19" s="11">
        <f t="shared" ref="DT19:DU19" si="90">IFERROR(DT17/DT7,0)</f>
        <v>0</v>
      </c>
      <c r="DU19" s="11">
        <f t="shared" si="90"/>
        <v>0</v>
      </c>
      <c r="DV19" s="11"/>
      <c r="DW19" s="11">
        <f t="shared" ref="DW19:DX19" si="91">IFERROR(DW17/DW7,0)</f>
        <v>0</v>
      </c>
      <c r="DX19" s="11">
        <f t="shared" si="91"/>
        <v>0</v>
      </c>
      <c r="DY19" s="11"/>
      <c r="DZ19" s="11">
        <f t="shared" ref="DZ19:EA19" si="92">IFERROR(DZ17/DZ7,0)</f>
        <v>0</v>
      </c>
      <c r="EA19" s="11">
        <f t="shared" si="92"/>
        <v>0</v>
      </c>
      <c r="EB19" s="11"/>
      <c r="EC19" s="11">
        <f t="shared" ref="EC19:ED19" si="93">IFERROR(EC17/EC7,0)</f>
        <v>0</v>
      </c>
      <c r="ED19" s="11">
        <f t="shared" si="93"/>
        <v>0</v>
      </c>
      <c r="EE19" s="11"/>
      <c r="EF19" s="11">
        <f t="shared" ref="EF19:EG19" si="94">IFERROR(EF17/EF7,0)</f>
        <v>0</v>
      </c>
      <c r="EG19" s="11">
        <f t="shared" si="94"/>
        <v>0</v>
      </c>
      <c r="EH19" s="11"/>
      <c r="EI19" s="11">
        <f t="shared" ref="EI19:EJ19" si="95">IFERROR(EI17/EI7,0)</f>
        <v>0</v>
      </c>
      <c r="EJ19" s="11">
        <f t="shared" si="95"/>
        <v>0</v>
      </c>
      <c r="EK19" s="11"/>
      <c r="EL19" s="11">
        <f t="shared" ref="EL19:EM19" si="96">IFERROR(EL17/EL7,0)</f>
        <v>0</v>
      </c>
      <c r="EM19" s="11">
        <f t="shared" si="96"/>
        <v>0</v>
      </c>
      <c r="EN19" s="11"/>
      <c r="EO19" s="11">
        <f t="shared" ref="EO19:EP19" si="97">IFERROR(EO17/EO7,0)</f>
        <v>0</v>
      </c>
      <c r="EP19" s="11">
        <f t="shared" si="97"/>
        <v>0</v>
      </c>
      <c r="EQ19" s="11"/>
      <c r="ER19" s="11">
        <f t="shared" ref="ER19:ES19" si="98">IFERROR(ER17/ER7,0)</f>
        <v>0</v>
      </c>
      <c r="ES19" s="11">
        <f t="shared" si="98"/>
        <v>0</v>
      </c>
      <c r="ET19" s="11"/>
      <c r="EU19" s="11">
        <f t="shared" ref="EU19:EV19" si="99">IFERROR(EU17/EU7,0)</f>
        <v>0</v>
      </c>
      <c r="EV19" s="11">
        <f t="shared" si="99"/>
        <v>0</v>
      </c>
      <c r="EW19" s="11"/>
      <c r="EX19" s="11">
        <f t="shared" ref="EX19:EY19" si="100">IFERROR(EX17/EX7,0)</f>
        <v>0</v>
      </c>
      <c r="EY19" s="11">
        <f t="shared" si="100"/>
        <v>0</v>
      </c>
      <c r="EZ19" s="11"/>
    </row>
    <row r="20" spans="1:156" ht="19.5" customHeight="1" x14ac:dyDescent="0.3">
      <c r="A20" s="6"/>
      <c r="B20" s="8" t="s">
        <v>46</v>
      </c>
      <c r="C20" s="9" t="s">
        <v>40</v>
      </c>
      <c r="D20" s="11">
        <f>IFERROR(SUM(SUM(G20,J20,M20,P20,S20,V20,Y20,AB20,AE20,AH20,AK20,AN20,AQ20,AT20,AW20,AZ20,BC20,BF20,BI20,BL20,BO20,BR20,BU20,BX20,CA20,CD20,CG20,CJ20,CM20,CP20),SUM(CS20,CV20,CY20,DB20,DE20,DH20,DK20,DN20,DQ20,DT20,DW20,DZ20,EC20,EF20,EI20,EL20,EO20,ER20,EU20,EX20)),0)</f>
        <v>0</v>
      </c>
      <c r="E20" s="11">
        <f>IFERROR(SUM(SUM(H20,K20,N20,Q20,T20,W20,Z20,AC20,AF20,AI20,AL20,AO20,AR20,AU20,AX20,BA20,BD20,BG20,BJ20,BM20,BP20,BS20,BV20,BY20,CB20,CE20,CH20,CK20,CN20,CQ20),SUM(CT20,CW20,CZ20,DC20,DF20,DI20,DL20,DO20,DR20,DU20,DX20,EA20,ED20,EG20,EJ20,EM20,EP20,ES20,EV20,EY20)),0)</f>
        <v>0</v>
      </c>
      <c r="F20" s="11">
        <f t="shared" si="0"/>
        <v>0</v>
      </c>
      <c r="G20" s="11">
        <f>IFERROR(G21*G7,0)</f>
        <v>0</v>
      </c>
      <c r="H20" s="11">
        <f>IFERROR(H21*H7,0)</f>
        <v>0</v>
      </c>
      <c r="I20" s="11">
        <f t="shared" si="1"/>
        <v>0</v>
      </c>
      <c r="J20" s="11">
        <f>IFERROR(J21*J7,0)</f>
        <v>0</v>
      </c>
      <c r="K20" s="11">
        <f>IFERROR(K21*K7,0)</f>
        <v>0</v>
      </c>
      <c r="L20" s="11">
        <f t="shared" si="2"/>
        <v>0</v>
      </c>
      <c r="M20" s="11">
        <f>IFERROR(M21*M7,0)</f>
        <v>0</v>
      </c>
      <c r="N20" s="11">
        <f>IFERROR(N21*N7,0)</f>
        <v>0</v>
      </c>
      <c r="O20" s="11">
        <f t="shared" si="3"/>
        <v>0</v>
      </c>
      <c r="P20" s="11">
        <f>IFERROR(P21*P7,0)</f>
        <v>0</v>
      </c>
      <c r="Q20" s="11">
        <f>IFERROR(Q21*Q7,0)</f>
        <v>0</v>
      </c>
      <c r="R20" s="11">
        <f t="shared" si="4"/>
        <v>0</v>
      </c>
      <c r="S20" s="11">
        <f>IFERROR(S21*S7,0)</f>
        <v>0</v>
      </c>
      <c r="T20" s="11">
        <f>IFERROR(T21*T7,0)</f>
        <v>0</v>
      </c>
      <c r="U20" s="11">
        <f t="shared" si="5"/>
        <v>0</v>
      </c>
      <c r="V20" s="11">
        <f>IFERROR(V21*V7,0)</f>
        <v>0</v>
      </c>
      <c r="W20" s="11">
        <f>IFERROR(W21*W7,0)</f>
        <v>0</v>
      </c>
      <c r="X20" s="11">
        <f t="shared" si="6"/>
        <v>0</v>
      </c>
      <c r="Y20" s="11">
        <f>IFERROR(Y21*Y7,0)</f>
        <v>0</v>
      </c>
      <c r="Z20" s="11">
        <f>IFERROR(Z21*Z7,0)</f>
        <v>0</v>
      </c>
      <c r="AA20" s="11">
        <f t="shared" si="7"/>
        <v>0</v>
      </c>
      <c r="AB20" s="11">
        <f>IFERROR(AB21*AB7,0)</f>
        <v>0</v>
      </c>
      <c r="AC20" s="11">
        <f>IFERROR(AC21*AC7,0)</f>
        <v>0</v>
      </c>
      <c r="AD20" s="11">
        <f t="shared" si="8"/>
        <v>0</v>
      </c>
      <c r="AE20" s="11">
        <f>IFERROR(AE21*AE7,0)</f>
        <v>0</v>
      </c>
      <c r="AF20" s="11">
        <f>IFERROR(AF21*AF7,0)</f>
        <v>0</v>
      </c>
      <c r="AG20" s="11">
        <f t="shared" si="9"/>
        <v>0</v>
      </c>
      <c r="AH20" s="11">
        <f>IFERROR(AH21*AH7,0)</f>
        <v>0</v>
      </c>
      <c r="AI20" s="11">
        <f>IFERROR(AI21*AI7,0)</f>
        <v>0</v>
      </c>
      <c r="AJ20" s="11">
        <f t="shared" si="10"/>
        <v>0</v>
      </c>
      <c r="AK20" s="11">
        <f>IFERROR(AK21*AK7,0)</f>
        <v>0</v>
      </c>
      <c r="AL20" s="11">
        <f>IFERROR(AL21*AL7,0)</f>
        <v>0</v>
      </c>
      <c r="AM20" s="11">
        <f t="shared" si="11"/>
        <v>0</v>
      </c>
      <c r="AN20" s="11">
        <f>IFERROR(AN21*AN7,0)</f>
        <v>0</v>
      </c>
      <c r="AO20" s="11">
        <f>IFERROR(AO21*AO7,0)</f>
        <v>0</v>
      </c>
      <c r="AP20" s="11">
        <f t="shared" si="12"/>
        <v>0</v>
      </c>
      <c r="AQ20" s="11">
        <f>IFERROR(AQ21*AQ7,0)</f>
        <v>0</v>
      </c>
      <c r="AR20" s="11">
        <f>IFERROR(AR21*AR7,0)</f>
        <v>0</v>
      </c>
      <c r="AS20" s="11">
        <f t="shared" si="13"/>
        <v>0</v>
      </c>
      <c r="AT20" s="11">
        <f>IFERROR(AT21*AT7,0)</f>
        <v>0</v>
      </c>
      <c r="AU20" s="11">
        <f>IFERROR(AU21*AU7,0)</f>
        <v>0</v>
      </c>
      <c r="AV20" s="11">
        <f t="shared" si="14"/>
        <v>0</v>
      </c>
      <c r="AW20" s="11">
        <f>IFERROR(AW21*AW7,0)</f>
        <v>0</v>
      </c>
      <c r="AX20" s="11">
        <f>IFERROR(AX21*AX7,0)</f>
        <v>0</v>
      </c>
      <c r="AY20" s="11">
        <f t="shared" si="15"/>
        <v>0</v>
      </c>
      <c r="AZ20" s="11">
        <f>IFERROR(AZ21*AZ7,0)</f>
        <v>0</v>
      </c>
      <c r="BA20" s="11">
        <f>IFERROR(BA21*BA7,0)</f>
        <v>0</v>
      </c>
      <c r="BB20" s="11">
        <f t="shared" si="16"/>
        <v>0</v>
      </c>
      <c r="BC20" s="11">
        <f>IFERROR(BC21*BC7,0)</f>
        <v>0</v>
      </c>
      <c r="BD20" s="11">
        <f>IFERROR(BD21*BD7,0)</f>
        <v>0</v>
      </c>
      <c r="BE20" s="11">
        <f t="shared" si="17"/>
        <v>0</v>
      </c>
      <c r="BF20" s="11">
        <f>IFERROR(BF21*BF7,0)</f>
        <v>0</v>
      </c>
      <c r="BG20" s="11">
        <f>IFERROR(BG21*BG7,0)</f>
        <v>0</v>
      </c>
      <c r="BH20" s="11">
        <f t="shared" si="18"/>
        <v>0</v>
      </c>
      <c r="BI20" s="11">
        <f>IFERROR(BI21*BI7,0)</f>
        <v>0</v>
      </c>
      <c r="BJ20" s="11">
        <f>IFERROR(BJ21*BJ7,0)</f>
        <v>0</v>
      </c>
      <c r="BK20" s="11">
        <f t="shared" si="19"/>
        <v>0</v>
      </c>
      <c r="BL20" s="11">
        <f>IFERROR(BL21*BL7,0)</f>
        <v>0</v>
      </c>
      <c r="BM20" s="11">
        <f>IFERROR(BM21*BM7,0)</f>
        <v>0</v>
      </c>
      <c r="BN20" s="11">
        <f t="shared" si="20"/>
        <v>0</v>
      </c>
      <c r="BO20" s="11">
        <f>IFERROR(BO21*BO7,0)</f>
        <v>0</v>
      </c>
      <c r="BP20" s="11">
        <f>IFERROR(BP21*BP7,0)</f>
        <v>0</v>
      </c>
      <c r="BQ20" s="11">
        <f t="shared" si="21"/>
        <v>0</v>
      </c>
      <c r="BR20" s="11">
        <f>IFERROR(BR21*BR7,0)</f>
        <v>0</v>
      </c>
      <c r="BS20" s="11">
        <f>IFERROR(BS21*BS7,0)</f>
        <v>0</v>
      </c>
      <c r="BT20" s="11">
        <f t="shared" si="22"/>
        <v>0</v>
      </c>
      <c r="BU20" s="11">
        <f>IFERROR(BU21*BU7,0)</f>
        <v>0</v>
      </c>
      <c r="BV20" s="11">
        <f>IFERROR(BV21*BV7,0)</f>
        <v>0</v>
      </c>
      <c r="BW20" s="11">
        <f t="shared" si="23"/>
        <v>0</v>
      </c>
      <c r="BX20" s="11">
        <f>IFERROR(BX21*BX7,0)</f>
        <v>0</v>
      </c>
      <c r="BY20" s="11">
        <f>IFERROR(BY21*BY7,0)</f>
        <v>0</v>
      </c>
      <c r="BZ20" s="11">
        <f t="shared" si="24"/>
        <v>0</v>
      </c>
      <c r="CA20" s="11">
        <f>IFERROR(CA21*CA7,0)</f>
        <v>0</v>
      </c>
      <c r="CB20" s="11">
        <f>IFERROR(CB21*CB7,0)</f>
        <v>0</v>
      </c>
      <c r="CC20" s="11">
        <f t="shared" si="25"/>
        <v>0</v>
      </c>
      <c r="CD20" s="11">
        <f>IFERROR(CD21*CD7,0)</f>
        <v>0</v>
      </c>
      <c r="CE20" s="11">
        <f>IFERROR(CE21*CE7,0)</f>
        <v>0</v>
      </c>
      <c r="CF20" s="11">
        <f t="shared" si="26"/>
        <v>0</v>
      </c>
      <c r="CG20" s="11">
        <f>IFERROR(CG21*CG7,0)</f>
        <v>0</v>
      </c>
      <c r="CH20" s="11">
        <f>IFERROR(CH21*CH7,0)</f>
        <v>0</v>
      </c>
      <c r="CI20" s="11">
        <f t="shared" si="27"/>
        <v>0</v>
      </c>
      <c r="CJ20" s="11">
        <f>IFERROR(CJ21*CJ7,0)</f>
        <v>0</v>
      </c>
      <c r="CK20" s="11">
        <f>IFERROR(CK21*CK7,0)</f>
        <v>0</v>
      </c>
      <c r="CL20" s="11">
        <f t="shared" si="28"/>
        <v>0</v>
      </c>
      <c r="CM20" s="11">
        <f>IFERROR(CM21*CM7,0)</f>
        <v>0</v>
      </c>
      <c r="CN20" s="11">
        <f>IFERROR(CN21*CN7,0)</f>
        <v>0</v>
      </c>
      <c r="CO20" s="11">
        <f t="shared" si="29"/>
        <v>0</v>
      </c>
      <c r="CP20" s="11">
        <f>IFERROR(CP21*CP7,0)</f>
        <v>0</v>
      </c>
      <c r="CQ20" s="11">
        <f>IFERROR(CQ21*CQ7,0)</f>
        <v>0</v>
      </c>
      <c r="CR20" s="11">
        <f t="shared" si="30"/>
        <v>0</v>
      </c>
      <c r="CS20" s="11">
        <f>IFERROR(CS21*CS7,0)</f>
        <v>0</v>
      </c>
      <c r="CT20" s="11">
        <f>IFERROR(CT21*CT7,0)</f>
        <v>0</v>
      </c>
      <c r="CU20" s="11">
        <f t="shared" si="31"/>
        <v>0</v>
      </c>
      <c r="CV20" s="11">
        <f>IFERROR(CV21*CV7,0)</f>
        <v>0</v>
      </c>
      <c r="CW20" s="11">
        <f>IFERROR(CW21*CW7,0)</f>
        <v>0</v>
      </c>
      <c r="CX20" s="11">
        <f t="shared" si="32"/>
        <v>0</v>
      </c>
      <c r="CY20" s="11">
        <f>IFERROR(CY21*CY7,0)</f>
        <v>0</v>
      </c>
      <c r="CZ20" s="11">
        <f>IFERROR(CZ21*CZ7,0)</f>
        <v>0</v>
      </c>
      <c r="DA20" s="11">
        <f t="shared" si="33"/>
        <v>0</v>
      </c>
      <c r="DB20" s="11">
        <f>IFERROR(DB21*DB7,0)</f>
        <v>0</v>
      </c>
      <c r="DC20" s="11">
        <f>IFERROR(DC21*DC7,0)</f>
        <v>0</v>
      </c>
      <c r="DD20" s="11">
        <f t="shared" si="34"/>
        <v>0</v>
      </c>
      <c r="DE20" s="11">
        <f>IFERROR(DE21*DE7,0)</f>
        <v>0</v>
      </c>
      <c r="DF20" s="11">
        <f>IFERROR(DF21*DF7,0)</f>
        <v>0</v>
      </c>
      <c r="DG20" s="11">
        <f t="shared" si="35"/>
        <v>0</v>
      </c>
      <c r="DH20" s="11">
        <f>IFERROR(DH21*DH7,0)</f>
        <v>0</v>
      </c>
      <c r="DI20" s="11">
        <f>IFERROR(DI21*DI7,0)</f>
        <v>0</v>
      </c>
      <c r="DJ20" s="11">
        <f t="shared" si="36"/>
        <v>0</v>
      </c>
      <c r="DK20" s="11">
        <f>IFERROR(DK21*DK7,0)</f>
        <v>0</v>
      </c>
      <c r="DL20" s="11">
        <f>IFERROR(DL21*DL7,0)</f>
        <v>0</v>
      </c>
      <c r="DM20" s="11">
        <f t="shared" si="37"/>
        <v>0</v>
      </c>
      <c r="DN20" s="11">
        <f>IFERROR(DN21*DN7,0)</f>
        <v>0</v>
      </c>
      <c r="DO20" s="11">
        <f>IFERROR(DO21*DO7,0)</f>
        <v>0</v>
      </c>
      <c r="DP20" s="11">
        <f t="shared" si="38"/>
        <v>0</v>
      </c>
      <c r="DQ20" s="11">
        <f>IFERROR(DQ21*DQ7,0)</f>
        <v>0</v>
      </c>
      <c r="DR20" s="11">
        <f>IFERROR(DR21*DR7,0)</f>
        <v>0</v>
      </c>
      <c r="DS20" s="11">
        <f t="shared" si="39"/>
        <v>0</v>
      </c>
      <c r="DT20" s="11">
        <f>IFERROR(DT21*DT7,0)</f>
        <v>0</v>
      </c>
      <c r="DU20" s="11">
        <f>IFERROR(DU21*DU7,0)</f>
        <v>0</v>
      </c>
      <c r="DV20" s="11">
        <f t="shared" si="40"/>
        <v>0</v>
      </c>
      <c r="DW20" s="11">
        <f>IFERROR(DW21*DW7,0)</f>
        <v>0</v>
      </c>
      <c r="DX20" s="11">
        <f>IFERROR(DX21*DX7,0)</f>
        <v>0</v>
      </c>
      <c r="DY20" s="11">
        <f t="shared" si="41"/>
        <v>0</v>
      </c>
      <c r="DZ20" s="11">
        <f>IFERROR(DZ21*DZ7,0)</f>
        <v>0</v>
      </c>
      <c r="EA20" s="11">
        <f>IFERROR(EA21*EA7,0)</f>
        <v>0</v>
      </c>
      <c r="EB20" s="11">
        <f t="shared" si="42"/>
        <v>0</v>
      </c>
      <c r="EC20" s="11">
        <f>IFERROR(EC21*EC7,0)</f>
        <v>0</v>
      </c>
      <c r="ED20" s="11">
        <f>IFERROR(ED21*ED7,0)</f>
        <v>0</v>
      </c>
      <c r="EE20" s="11">
        <f t="shared" si="43"/>
        <v>0</v>
      </c>
      <c r="EF20" s="11">
        <f>IFERROR(EF21*EF7,0)</f>
        <v>0</v>
      </c>
      <c r="EG20" s="11">
        <f>IFERROR(EG21*EG7,0)</f>
        <v>0</v>
      </c>
      <c r="EH20" s="11">
        <f t="shared" si="44"/>
        <v>0</v>
      </c>
      <c r="EI20" s="11">
        <f>IFERROR(EI21*EI7,0)</f>
        <v>0</v>
      </c>
      <c r="EJ20" s="11">
        <f>IFERROR(EJ21*EJ7,0)</f>
        <v>0</v>
      </c>
      <c r="EK20" s="11">
        <f t="shared" si="45"/>
        <v>0</v>
      </c>
      <c r="EL20" s="11">
        <f>IFERROR(EL21*EL7,0)</f>
        <v>0</v>
      </c>
      <c r="EM20" s="11">
        <f>IFERROR(EM21*EM7,0)</f>
        <v>0</v>
      </c>
      <c r="EN20" s="11">
        <f t="shared" si="46"/>
        <v>0</v>
      </c>
      <c r="EO20" s="11">
        <f>IFERROR(EO21*EO7,0)</f>
        <v>0</v>
      </c>
      <c r="EP20" s="11">
        <f>IFERROR(EP21*EP7,0)</f>
        <v>0</v>
      </c>
      <c r="EQ20" s="11">
        <f t="shared" si="47"/>
        <v>0</v>
      </c>
      <c r="ER20" s="11">
        <f>IFERROR(ER21*ER7,0)</f>
        <v>0</v>
      </c>
      <c r="ES20" s="11">
        <f>IFERROR(ES21*ES7,0)</f>
        <v>0</v>
      </c>
      <c r="ET20" s="11">
        <f t="shared" si="48"/>
        <v>0</v>
      </c>
      <c r="EU20" s="11">
        <f>IFERROR(EU21*EU7,0)</f>
        <v>0</v>
      </c>
      <c r="EV20" s="11">
        <f>IFERROR(EV21*EV7,0)</f>
        <v>0</v>
      </c>
      <c r="EW20" s="11">
        <f t="shared" si="49"/>
        <v>0</v>
      </c>
      <c r="EX20" s="11">
        <f>IFERROR(EX21*EX7,0)</f>
        <v>0</v>
      </c>
      <c r="EY20" s="11">
        <f>IFERROR(EY21*EY7,0)</f>
        <v>0</v>
      </c>
      <c r="EZ20" s="11">
        <f t="shared" si="50"/>
        <v>0</v>
      </c>
    </row>
    <row r="21" spans="1:156" s="6" customFormat="1" ht="18.75" hidden="1" customHeight="1" x14ac:dyDescent="0.3">
      <c r="B21" s="12" t="s">
        <v>47</v>
      </c>
      <c r="C21" s="9" t="s">
        <v>40</v>
      </c>
      <c r="D21" s="14"/>
      <c r="E21" s="14"/>
      <c r="F21" s="14">
        <f t="shared" si="0"/>
        <v>0</v>
      </c>
      <c r="G21" s="14"/>
      <c r="H21" s="14"/>
      <c r="I21" s="14">
        <f t="shared" si="1"/>
        <v>0</v>
      </c>
      <c r="J21" s="14"/>
      <c r="K21" s="14"/>
      <c r="L21" s="14">
        <f t="shared" si="2"/>
        <v>0</v>
      </c>
      <c r="M21" s="14"/>
      <c r="N21" s="14"/>
      <c r="O21" s="14">
        <f t="shared" si="3"/>
        <v>0</v>
      </c>
      <c r="P21" s="14"/>
      <c r="Q21" s="14"/>
      <c r="R21" s="14">
        <f t="shared" si="4"/>
        <v>0</v>
      </c>
      <c r="S21" s="14"/>
      <c r="T21" s="14"/>
      <c r="U21" s="14">
        <f t="shared" si="5"/>
        <v>0</v>
      </c>
      <c r="V21" s="14"/>
      <c r="W21" s="14"/>
      <c r="X21" s="14">
        <f t="shared" si="6"/>
        <v>0</v>
      </c>
      <c r="Y21" s="14"/>
      <c r="Z21" s="14"/>
      <c r="AA21" s="14">
        <f t="shared" si="7"/>
        <v>0</v>
      </c>
      <c r="AB21" s="14"/>
      <c r="AC21" s="14"/>
      <c r="AD21" s="14">
        <f t="shared" si="8"/>
        <v>0</v>
      </c>
      <c r="AE21" s="14"/>
      <c r="AF21" s="14"/>
      <c r="AG21" s="14">
        <f t="shared" si="9"/>
        <v>0</v>
      </c>
      <c r="AH21" s="14"/>
      <c r="AI21" s="14"/>
      <c r="AJ21" s="14">
        <f t="shared" si="10"/>
        <v>0</v>
      </c>
      <c r="AK21" s="14"/>
      <c r="AL21" s="14"/>
      <c r="AM21" s="14">
        <f t="shared" si="11"/>
        <v>0</v>
      </c>
      <c r="AN21" s="14"/>
      <c r="AO21" s="14"/>
      <c r="AP21" s="14">
        <f t="shared" si="12"/>
        <v>0</v>
      </c>
      <c r="AQ21" s="14"/>
      <c r="AR21" s="14"/>
      <c r="AS21" s="14">
        <f t="shared" si="13"/>
        <v>0</v>
      </c>
      <c r="AT21" s="14"/>
      <c r="AU21" s="14"/>
      <c r="AV21" s="14">
        <f t="shared" si="14"/>
        <v>0</v>
      </c>
      <c r="AW21" s="14"/>
      <c r="AX21" s="14"/>
      <c r="AY21" s="14">
        <f t="shared" si="15"/>
        <v>0</v>
      </c>
      <c r="AZ21" s="14"/>
      <c r="BA21" s="14"/>
      <c r="BB21" s="14">
        <f t="shared" si="16"/>
        <v>0</v>
      </c>
      <c r="BC21" s="14"/>
      <c r="BD21" s="14"/>
      <c r="BE21" s="14">
        <f t="shared" si="17"/>
        <v>0</v>
      </c>
      <c r="BF21" s="14"/>
      <c r="BG21" s="14"/>
      <c r="BH21" s="14">
        <f t="shared" si="18"/>
        <v>0</v>
      </c>
      <c r="BI21" s="14"/>
      <c r="BJ21" s="14"/>
      <c r="BK21" s="14">
        <f t="shared" si="19"/>
        <v>0</v>
      </c>
      <c r="BL21" s="14"/>
      <c r="BM21" s="14"/>
      <c r="BN21" s="14">
        <f t="shared" si="20"/>
        <v>0</v>
      </c>
      <c r="BO21" s="14"/>
      <c r="BP21" s="14"/>
      <c r="BQ21" s="14">
        <f t="shared" si="21"/>
        <v>0</v>
      </c>
      <c r="BR21" s="14"/>
      <c r="BS21" s="14"/>
      <c r="BT21" s="14">
        <f t="shared" si="22"/>
        <v>0</v>
      </c>
      <c r="BU21" s="14"/>
      <c r="BV21" s="14"/>
      <c r="BW21" s="14">
        <f t="shared" si="23"/>
        <v>0</v>
      </c>
      <c r="BX21" s="14"/>
      <c r="BY21" s="14"/>
      <c r="BZ21" s="14">
        <f t="shared" si="24"/>
        <v>0</v>
      </c>
      <c r="CA21" s="14"/>
      <c r="CB21" s="14"/>
      <c r="CC21" s="14">
        <f t="shared" si="25"/>
        <v>0</v>
      </c>
      <c r="CD21" s="14"/>
      <c r="CE21" s="14"/>
      <c r="CF21" s="14">
        <f t="shared" si="26"/>
        <v>0</v>
      </c>
      <c r="CG21" s="14"/>
      <c r="CH21" s="14"/>
      <c r="CI21" s="14">
        <f t="shared" si="27"/>
        <v>0</v>
      </c>
      <c r="CJ21" s="14"/>
      <c r="CK21" s="14"/>
      <c r="CL21" s="14">
        <f t="shared" si="28"/>
        <v>0</v>
      </c>
      <c r="CM21" s="14"/>
      <c r="CN21" s="14"/>
      <c r="CO21" s="14">
        <f t="shared" si="29"/>
        <v>0</v>
      </c>
      <c r="CP21" s="14"/>
      <c r="CQ21" s="14"/>
      <c r="CR21" s="14">
        <f t="shared" si="30"/>
        <v>0</v>
      </c>
      <c r="CS21" s="14"/>
      <c r="CT21" s="14"/>
      <c r="CU21" s="14">
        <f t="shared" si="31"/>
        <v>0</v>
      </c>
      <c r="CV21" s="14"/>
      <c r="CW21" s="14"/>
      <c r="CX21" s="14">
        <f t="shared" si="32"/>
        <v>0</v>
      </c>
      <c r="CY21" s="14"/>
      <c r="CZ21" s="14"/>
      <c r="DA21" s="14">
        <f t="shared" si="33"/>
        <v>0</v>
      </c>
      <c r="DB21" s="14"/>
      <c r="DC21" s="14"/>
      <c r="DD21" s="14">
        <f t="shared" si="34"/>
        <v>0</v>
      </c>
      <c r="DE21" s="14"/>
      <c r="DF21" s="14"/>
      <c r="DG21" s="14">
        <f t="shared" si="35"/>
        <v>0</v>
      </c>
      <c r="DH21" s="14"/>
      <c r="DI21" s="14"/>
      <c r="DJ21" s="14">
        <f t="shared" si="36"/>
        <v>0</v>
      </c>
      <c r="DK21" s="14"/>
      <c r="DL21" s="14"/>
      <c r="DM21" s="14">
        <f t="shared" si="37"/>
        <v>0</v>
      </c>
      <c r="DN21" s="14"/>
      <c r="DO21" s="14"/>
      <c r="DP21" s="14">
        <f t="shared" si="38"/>
        <v>0</v>
      </c>
      <c r="DQ21" s="14"/>
      <c r="DR21" s="14"/>
      <c r="DS21" s="14">
        <f t="shared" si="39"/>
        <v>0</v>
      </c>
      <c r="DT21" s="14"/>
      <c r="DU21" s="14"/>
      <c r="DV21" s="14">
        <f t="shared" si="40"/>
        <v>0</v>
      </c>
      <c r="DW21" s="14"/>
      <c r="DX21" s="14"/>
      <c r="DY21" s="14">
        <f t="shared" si="41"/>
        <v>0</v>
      </c>
      <c r="DZ21" s="14"/>
      <c r="EA21" s="14"/>
      <c r="EB21" s="14">
        <f t="shared" si="42"/>
        <v>0</v>
      </c>
      <c r="EC21" s="14"/>
      <c r="ED21" s="14"/>
      <c r="EE21" s="14">
        <f t="shared" si="43"/>
        <v>0</v>
      </c>
      <c r="EF21" s="14"/>
      <c r="EG21" s="14"/>
      <c r="EH21" s="14">
        <f t="shared" si="44"/>
        <v>0</v>
      </c>
      <c r="EI21" s="14"/>
      <c r="EJ21" s="14"/>
      <c r="EK21" s="14">
        <f t="shared" si="45"/>
        <v>0</v>
      </c>
      <c r="EL21" s="14"/>
      <c r="EM21" s="14"/>
      <c r="EN21" s="14">
        <f t="shared" si="46"/>
        <v>0</v>
      </c>
      <c r="EO21" s="14"/>
      <c r="EP21" s="14"/>
      <c r="EQ21" s="14">
        <f t="shared" si="47"/>
        <v>0</v>
      </c>
      <c r="ER21" s="14"/>
      <c r="ES21" s="14"/>
      <c r="ET21" s="14">
        <f t="shared" si="48"/>
        <v>0</v>
      </c>
      <c r="EU21" s="14"/>
      <c r="EV21" s="14"/>
      <c r="EW21" s="14">
        <f t="shared" si="49"/>
        <v>0</v>
      </c>
      <c r="EX21" s="14"/>
      <c r="EY21" s="14"/>
      <c r="EZ21" s="14">
        <f t="shared" si="50"/>
        <v>0</v>
      </c>
    </row>
    <row r="22" spans="1:156" s="6" customFormat="1" ht="18.75" hidden="1" customHeight="1" x14ac:dyDescent="0.3">
      <c r="B22" s="12" t="s">
        <v>48</v>
      </c>
      <c r="C22" s="9" t="s">
        <v>40</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row>
    <row r="23" spans="1:156" s="6" customFormat="1" ht="18.75" customHeight="1" x14ac:dyDescent="0.3">
      <c r="B23" s="12" t="s">
        <v>49</v>
      </c>
      <c r="C23" s="9" t="s">
        <v>40</v>
      </c>
      <c r="D23" s="11">
        <f>IFERROR(SUM(SUM(G23,J23,M23,P23,S23,V23,Y23,AB23,AE23,AH23,AK23,AN23,AQ23,AT23,AW23,AZ23,BC23,BF23,BI23,BL23,BO23,BR23,BU23,BX23,CA23,CD23,CG23,CJ23,CM23,CP23),SUM(CS23,CV23,CY23,DB23,DE23,DH23,DK23,DN23,DQ23,DT23,DW23,DZ23,EC23,EF23,EI23,EL23,EO23,ER23,EU23,EX23)),0)</f>
        <v>0</v>
      </c>
      <c r="E23" s="11">
        <f>IFERROR(SUM(SUM(H23,K23,N23,Q23,T23,W23,Z23,AC23,AF23,AI23,AL23,AO23,AR23,AU23,AX23,BA23,BD23,BG23,BJ23,BM23,BP23,BS23,BV23,BY23,CB23,CE23,CH23,CK23,CN23,CQ23),SUM(CT23,CW23,CZ23,DC23,DF23,DI23,DL23,DO23,DR23,DU23,DX23,EA23,ED23,EG23,EJ23,EM23,EP23,ES23,EV23,EY23)),0)</f>
        <v>0</v>
      </c>
      <c r="F23" s="11">
        <f t="shared" ref="F23:F30" si="101">IFERROR(E23-D23,0)</f>
        <v>0</v>
      </c>
      <c r="G23" s="11">
        <f>IFERROR(G22*G7,0)</f>
        <v>0</v>
      </c>
      <c r="H23" s="11">
        <f>IFERROR(H22*H7,0)</f>
        <v>0</v>
      </c>
      <c r="I23" s="11">
        <f t="shared" ref="I23:I30" si="102">IFERROR(H23-G23,0)</f>
        <v>0</v>
      </c>
      <c r="J23" s="11">
        <f>IFERROR(J22*J7,0)</f>
        <v>0</v>
      </c>
      <c r="K23" s="11">
        <f>IFERROR(K22*K7,0)</f>
        <v>0</v>
      </c>
      <c r="L23" s="11">
        <f t="shared" ref="L23:L30" si="103">IFERROR(K23-J23,0)</f>
        <v>0</v>
      </c>
      <c r="M23" s="11">
        <f>IFERROR(M22*M7,0)</f>
        <v>0</v>
      </c>
      <c r="N23" s="11">
        <f>IFERROR(N22*N7,0)</f>
        <v>0</v>
      </c>
      <c r="O23" s="11">
        <f t="shared" ref="O23:O30" si="104">IFERROR(N23-M23,0)</f>
        <v>0</v>
      </c>
      <c r="P23" s="11">
        <f>IFERROR(P22*P7,0)</f>
        <v>0</v>
      </c>
      <c r="Q23" s="11">
        <f>IFERROR(Q22*Q7,0)</f>
        <v>0</v>
      </c>
      <c r="R23" s="11">
        <f t="shared" ref="R23:R30" si="105">IFERROR(Q23-P23,0)</f>
        <v>0</v>
      </c>
      <c r="S23" s="11">
        <f>IFERROR(S22*S7,0)</f>
        <v>0</v>
      </c>
      <c r="T23" s="11">
        <f>IFERROR(T22*T7,0)</f>
        <v>0</v>
      </c>
      <c r="U23" s="11">
        <f t="shared" ref="U23:U30" si="106">IFERROR(T23-S23,0)</f>
        <v>0</v>
      </c>
      <c r="V23" s="11">
        <f>IFERROR(V22*V7,0)</f>
        <v>0</v>
      </c>
      <c r="W23" s="11">
        <f>IFERROR(W22*W7,0)</f>
        <v>0</v>
      </c>
      <c r="X23" s="11">
        <f t="shared" ref="X23:X30" si="107">IFERROR(W23-V23,0)</f>
        <v>0</v>
      </c>
      <c r="Y23" s="11">
        <f>IFERROR(Y22*Y7,0)</f>
        <v>0</v>
      </c>
      <c r="Z23" s="11">
        <f>IFERROR(Z22*Z7,0)</f>
        <v>0</v>
      </c>
      <c r="AA23" s="11">
        <f t="shared" ref="AA23:AA30" si="108">IFERROR(Z23-Y23,0)</f>
        <v>0</v>
      </c>
      <c r="AB23" s="11">
        <f>IFERROR(AB22*AB7,0)</f>
        <v>0</v>
      </c>
      <c r="AC23" s="11">
        <f>IFERROR(AC22*AC7,0)</f>
        <v>0</v>
      </c>
      <c r="AD23" s="11">
        <f t="shared" ref="AD23:AD30" si="109">IFERROR(AC23-AB23,0)</f>
        <v>0</v>
      </c>
      <c r="AE23" s="11">
        <f>IFERROR(AE22*AE7,0)</f>
        <v>0</v>
      </c>
      <c r="AF23" s="11">
        <f>IFERROR(AF22*AF7,0)</f>
        <v>0</v>
      </c>
      <c r="AG23" s="11">
        <f t="shared" ref="AG23:AG30" si="110">IFERROR(AF23-AE23,0)</f>
        <v>0</v>
      </c>
      <c r="AH23" s="11">
        <f>IFERROR(AH22*AH7,0)</f>
        <v>0</v>
      </c>
      <c r="AI23" s="11">
        <f>IFERROR(AI22*AI7,0)</f>
        <v>0</v>
      </c>
      <c r="AJ23" s="11">
        <f t="shared" ref="AJ23:AJ30" si="111">IFERROR(AI23-AH23,0)</f>
        <v>0</v>
      </c>
      <c r="AK23" s="11">
        <f>IFERROR(AK22*AK7,0)</f>
        <v>0</v>
      </c>
      <c r="AL23" s="11">
        <f>IFERROR(AL22*AL7,0)</f>
        <v>0</v>
      </c>
      <c r="AM23" s="11">
        <f t="shared" ref="AM23:AM30" si="112">IFERROR(AL23-AK23,0)</f>
        <v>0</v>
      </c>
      <c r="AN23" s="11">
        <f>IFERROR(AN22*AN7,0)</f>
        <v>0</v>
      </c>
      <c r="AO23" s="11">
        <f>IFERROR(AO22*AO7,0)</f>
        <v>0</v>
      </c>
      <c r="AP23" s="11">
        <f t="shared" ref="AP23:AP30" si="113">IFERROR(AO23-AN23,0)</f>
        <v>0</v>
      </c>
      <c r="AQ23" s="11">
        <f>IFERROR(AQ22*AQ7,0)</f>
        <v>0</v>
      </c>
      <c r="AR23" s="11">
        <f>IFERROR(AR22*AR7,0)</f>
        <v>0</v>
      </c>
      <c r="AS23" s="11">
        <f t="shared" ref="AS23:AS30" si="114">IFERROR(AR23-AQ23,0)</f>
        <v>0</v>
      </c>
      <c r="AT23" s="11">
        <f>IFERROR(AT22*AT7,0)</f>
        <v>0</v>
      </c>
      <c r="AU23" s="11">
        <f>IFERROR(AU22*AU7,0)</f>
        <v>0</v>
      </c>
      <c r="AV23" s="11">
        <f t="shared" ref="AV23:AV30" si="115">IFERROR(AU23-AT23,0)</f>
        <v>0</v>
      </c>
      <c r="AW23" s="11">
        <f>IFERROR(AW22*AW7,0)</f>
        <v>0</v>
      </c>
      <c r="AX23" s="11">
        <f>IFERROR(AX22*AX7,0)</f>
        <v>0</v>
      </c>
      <c r="AY23" s="11">
        <f t="shared" ref="AY23:AY30" si="116">IFERROR(AX23-AW23,0)</f>
        <v>0</v>
      </c>
      <c r="AZ23" s="11">
        <f>IFERROR(AZ22*AZ7,0)</f>
        <v>0</v>
      </c>
      <c r="BA23" s="11">
        <f>IFERROR(BA22*BA7,0)</f>
        <v>0</v>
      </c>
      <c r="BB23" s="11">
        <f t="shared" ref="BB23:BB30" si="117">IFERROR(BA23-AZ23,0)</f>
        <v>0</v>
      </c>
      <c r="BC23" s="11">
        <f>IFERROR(BC22*BC7,0)</f>
        <v>0</v>
      </c>
      <c r="BD23" s="11">
        <f>IFERROR(BD22*BD7,0)</f>
        <v>0</v>
      </c>
      <c r="BE23" s="11">
        <f t="shared" ref="BE23:BE30" si="118">IFERROR(BD23-BC23,0)</f>
        <v>0</v>
      </c>
      <c r="BF23" s="11">
        <f>IFERROR(BF22*BF7,0)</f>
        <v>0</v>
      </c>
      <c r="BG23" s="11">
        <f>IFERROR(BG22*BG7,0)</f>
        <v>0</v>
      </c>
      <c r="BH23" s="11">
        <f t="shared" ref="BH23:BH30" si="119">IFERROR(BG23-BF23,0)</f>
        <v>0</v>
      </c>
      <c r="BI23" s="11">
        <f>IFERROR(BI22*BI7,0)</f>
        <v>0</v>
      </c>
      <c r="BJ23" s="11">
        <f>IFERROR(BJ22*BJ7,0)</f>
        <v>0</v>
      </c>
      <c r="BK23" s="11">
        <f t="shared" ref="BK23:BK30" si="120">IFERROR(BJ23-BI23,0)</f>
        <v>0</v>
      </c>
      <c r="BL23" s="11">
        <f>IFERROR(BL22*BL7,0)</f>
        <v>0</v>
      </c>
      <c r="BM23" s="11">
        <f>IFERROR(BM22*BM7,0)</f>
        <v>0</v>
      </c>
      <c r="BN23" s="11">
        <f t="shared" ref="BN23:BN30" si="121">IFERROR(BM23-BL23,0)</f>
        <v>0</v>
      </c>
      <c r="BO23" s="11">
        <f>IFERROR(BO22*BO7,0)</f>
        <v>0</v>
      </c>
      <c r="BP23" s="11">
        <f>IFERROR(BP22*BP7,0)</f>
        <v>0</v>
      </c>
      <c r="BQ23" s="11">
        <f t="shared" ref="BQ23:BQ30" si="122">IFERROR(BP23-BO23,0)</f>
        <v>0</v>
      </c>
      <c r="BR23" s="11">
        <f>IFERROR(BR22*BR7,0)</f>
        <v>0</v>
      </c>
      <c r="BS23" s="11">
        <f>IFERROR(BS22*BS7,0)</f>
        <v>0</v>
      </c>
      <c r="BT23" s="11">
        <f t="shared" ref="BT23:BT30" si="123">IFERROR(BS23-BR23,0)</f>
        <v>0</v>
      </c>
      <c r="BU23" s="11">
        <f>IFERROR(BU22*BU7,0)</f>
        <v>0</v>
      </c>
      <c r="BV23" s="11">
        <f>IFERROR(BV22*BV7,0)</f>
        <v>0</v>
      </c>
      <c r="BW23" s="11">
        <f t="shared" ref="BW23:BW30" si="124">IFERROR(BV23-BU23,0)</f>
        <v>0</v>
      </c>
      <c r="BX23" s="11">
        <f>IFERROR(BX22*BX7,0)</f>
        <v>0</v>
      </c>
      <c r="BY23" s="11">
        <f>IFERROR(BY22*BY7,0)</f>
        <v>0</v>
      </c>
      <c r="BZ23" s="11">
        <f t="shared" ref="BZ23:BZ30" si="125">IFERROR(BY23-BX23,0)</f>
        <v>0</v>
      </c>
      <c r="CA23" s="11">
        <f>IFERROR(CA22*CA7,0)</f>
        <v>0</v>
      </c>
      <c r="CB23" s="11">
        <f>IFERROR(CB22*CB7,0)</f>
        <v>0</v>
      </c>
      <c r="CC23" s="11">
        <f t="shared" ref="CC23:CC30" si="126">IFERROR(CB23-CA23,0)</f>
        <v>0</v>
      </c>
      <c r="CD23" s="11">
        <f>IFERROR(CD22*CD7,0)</f>
        <v>0</v>
      </c>
      <c r="CE23" s="11">
        <f>IFERROR(CE22*CE7,0)</f>
        <v>0</v>
      </c>
      <c r="CF23" s="11">
        <f t="shared" ref="CF23:CF30" si="127">IFERROR(CE23-CD23,0)</f>
        <v>0</v>
      </c>
      <c r="CG23" s="11">
        <f>IFERROR(CG22*CG7,0)</f>
        <v>0</v>
      </c>
      <c r="CH23" s="11">
        <f>IFERROR(CH22*CH7,0)</f>
        <v>0</v>
      </c>
      <c r="CI23" s="11">
        <f t="shared" ref="CI23:CI30" si="128">IFERROR(CH23-CG23,0)</f>
        <v>0</v>
      </c>
      <c r="CJ23" s="11">
        <f>IFERROR(CJ22*CJ7,0)</f>
        <v>0</v>
      </c>
      <c r="CK23" s="11">
        <f>IFERROR(CK22*CK7,0)</f>
        <v>0</v>
      </c>
      <c r="CL23" s="11">
        <f t="shared" ref="CL23:CL30" si="129">IFERROR(CK23-CJ23,0)</f>
        <v>0</v>
      </c>
      <c r="CM23" s="11">
        <f>IFERROR(CM22*CM7,0)</f>
        <v>0</v>
      </c>
      <c r="CN23" s="11">
        <f>IFERROR(CN22*CN7,0)</f>
        <v>0</v>
      </c>
      <c r="CO23" s="11">
        <f t="shared" ref="CO23:CO30" si="130">IFERROR(CN23-CM23,0)</f>
        <v>0</v>
      </c>
      <c r="CP23" s="11">
        <f>IFERROR(CP22*CP7,0)</f>
        <v>0</v>
      </c>
      <c r="CQ23" s="11">
        <f>IFERROR(CQ22*CQ7,0)</f>
        <v>0</v>
      </c>
      <c r="CR23" s="11">
        <f t="shared" ref="CR23:CR30" si="131">IFERROR(CQ23-CP23,0)</f>
        <v>0</v>
      </c>
      <c r="CS23" s="11">
        <f>IFERROR(CS22*CS7,0)</f>
        <v>0</v>
      </c>
      <c r="CT23" s="11">
        <f>IFERROR(CT22*CT7,0)</f>
        <v>0</v>
      </c>
      <c r="CU23" s="11">
        <f t="shared" ref="CU23:CU30" si="132">IFERROR(CT23-CS23,0)</f>
        <v>0</v>
      </c>
      <c r="CV23" s="11">
        <f>IFERROR(CV22*CV7,0)</f>
        <v>0</v>
      </c>
      <c r="CW23" s="11">
        <f>IFERROR(CW22*CW7,0)</f>
        <v>0</v>
      </c>
      <c r="CX23" s="11">
        <f t="shared" ref="CX23:CX30" si="133">IFERROR(CW23-CV23,0)</f>
        <v>0</v>
      </c>
      <c r="CY23" s="11">
        <f>IFERROR(CY22*CY7,0)</f>
        <v>0</v>
      </c>
      <c r="CZ23" s="11">
        <f>IFERROR(CZ22*CZ7,0)</f>
        <v>0</v>
      </c>
      <c r="DA23" s="11">
        <f t="shared" ref="DA23:DA30" si="134">IFERROR(CZ23-CY23,0)</f>
        <v>0</v>
      </c>
      <c r="DB23" s="11">
        <f>IFERROR(DB22*DB7,0)</f>
        <v>0</v>
      </c>
      <c r="DC23" s="11">
        <f>IFERROR(DC22*DC7,0)</f>
        <v>0</v>
      </c>
      <c r="DD23" s="11">
        <f t="shared" ref="DD23:DD30" si="135">IFERROR(DC23-DB23,0)</f>
        <v>0</v>
      </c>
      <c r="DE23" s="11">
        <f>IFERROR(DE22*DE7,0)</f>
        <v>0</v>
      </c>
      <c r="DF23" s="11">
        <f>IFERROR(DF22*DF7,0)</f>
        <v>0</v>
      </c>
      <c r="DG23" s="11">
        <f t="shared" ref="DG23:DG30" si="136">IFERROR(DF23-DE23,0)</f>
        <v>0</v>
      </c>
      <c r="DH23" s="11">
        <f>IFERROR(DH22*DH7,0)</f>
        <v>0</v>
      </c>
      <c r="DI23" s="11">
        <f>IFERROR(DI22*DI7,0)</f>
        <v>0</v>
      </c>
      <c r="DJ23" s="11">
        <f t="shared" ref="DJ23:DJ30" si="137">IFERROR(DI23-DH23,0)</f>
        <v>0</v>
      </c>
      <c r="DK23" s="11">
        <f>IFERROR(DK22*DK7,0)</f>
        <v>0</v>
      </c>
      <c r="DL23" s="11">
        <f>IFERROR(DL22*DL7,0)</f>
        <v>0</v>
      </c>
      <c r="DM23" s="11">
        <f t="shared" ref="DM23:DM30" si="138">IFERROR(DL23-DK23,0)</f>
        <v>0</v>
      </c>
      <c r="DN23" s="11">
        <f>IFERROR(DN22*DN7,0)</f>
        <v>0</v>
      </c>
      <c r="DO23" s="11">
        <f>IFERROR(DO22*DO7,0)</f>
        <v>0</v>
      </c>
      <c r="DP23" s="11">
        <f t="shared" ref="DP23:DP30" si="139">IFERROR(DO23-DN23,0)</f>
        <v>0</v>
      </c>
      <c r="DQ23" s="11">
        <f>IFERROR(DQ22*DQ7,0)</f>
        <v>0</v>
      </c>
      <c r="DR23" s="11">
        <f>IFERROR(DR22*DR7,0)</f>
        <v>0</v>
      </c>
      <c r="DS23" s="11">
        <f t="shared" ref="DS23:DS30" si="140">IFERROR(DR23-DQ23,0)</f>
        <v>0</v>
      </c>
      <c r="DT23" s="11">
        <f>IFERROR(DT22*DT7,0)</f>
        <v>0</v>
      </c>
      <c r="DU23" s="11">
        <f>IFERROR(DU22*DU7,0)</f>
        <v>0</v>
      </c>
      <c r="DV23" s="11">
        <f t="shared" ref="DV23:DV30" si="141">IFERROR(DU23-DT23,0)</f>
        <v>0</v>
      </c>
      <c r="DW23" s="11">
        <f>IFERROR(DW22*DW7,0)</f>
        <v>0</v>
      </c>
      <c r="DX23" s="11">
        <f>IFERROR(DX22*DX7,0)</f>
        <v>0</v>
      </c>
      <c r="DY23" s="11">
        <f t="shared" ref="DY23:DY30" si="142">IFERROR(DX23-DW23,0)</f>
        <v>0</v>
      </c>
      <c r="DZ23" s="11">
        <f>IFERROR(DZ22*DZ7,0)</f>
        <v>0</v>
      </c>
      <c r="EA23" s="11">
        <f>IFERROR(EA22*EA7,0)</f>
        <v>0</v>
      </c>
      <c r="EB23" s="11">
        <f t="shared" ref="EB23:EB30" si="143">IFERROR(EA23-DZ23,0)</f>
        <v>0</v>
      </c>
      <c r="EC23" s="11">
        <f>IFERROR(EC22*EC7,0)</f>
        <v>0</v>
      </c>
      <c r="ED23" s="11">
        <f>IFERROR(ED22*ED7,0)</f>
        <v>0</v>
      </c>
      <c r="EE23" s="11">
        <f t="shared" ref="EE23:EE30" si="144">IFERROR(ED23-EC23,0)</f>
        <v>0</v>
      </c>
      <c r="EF23" s="11">
        <f>IFERROR(EF22*EF7,0)</f>
        <v>0</v>
      </c>
      <c r="EG23" s="11">
        <f>IFERROR(EG22*EG7,0)</f>
        <v>0</v>
      </c>
      <c r="EH23" s="11">
        <f t="shared" ref="EH23:EH30" si="145">IFERROR(EG23-EF23,0)</f>
        <v>0</v>
      </c>
      <c r="EI23" s="11">
        <f>IFERROR(EI22*EI7,0)</f>
        <v>0</v>
      </c>
      <c r="EJ23" s="11">
        <f>IFERROR(EJ22*EJ7,0)</f>
        <v>0</v>
      </c>
      <c r="EK23" s="11">
        <f t="shared" ref="EK23:EK30" si="146">IFERROR(EJ23-EI23,0)</f>
        <v>0</v>
      </c>
      <c r="EL23" s="11">
        <f>IFERROR(EL22*EL7,0)</f>
        <v>0</v>
      </c>
      <c r="EM23" s="11">
        <f>IFERROR(EM22*EM7,0)</f>
        <v>0</v>
      </c>
      <c r="EN23" s="11">
        <f t="shared" ref="EN23:EN30" si="147">IFERROR(EM23-EL23,0)</f>
        <v>0</v>
      </c>
      <c r="EO23" s="11">
        <f>IFERROR(EO22*EO7,0)</f>
        <v>0</v>
      </c>
      <c r="EP23" s="11">
        <f>IFERROR(EP22*EP7,0)</f>
        <v>0</v>
      </c>
      <c r="EQ23" s="11">
        <f t="shared" ref="EQ23:EQ30" si="148">IFERROR(EP23-EO23,0)</f>
        <v>0</v>
      </c>
      <c r="ER23" s="11">
        <f>IFERROR(ER22*ER7,0)</f>
        <v>0</v>
      </c>
      <c r="ES23" s="11">
        <f>IFERROR(ES22*ES7,0)</f>
        <v>0</v>
      </c>
      <c r="ET23" s="11">
        <f t="shared" ref="ET23:ET30" si="149">IFERROR(ES23-ER23,0)</f>
        <v>0</v>
      </c>
      <c r="EU23" s="11">
        <f>IFERROR(EU22*EU7,0)</f>
        <v>0</v>
      </c>
      <c r="EV23" s="11">
        <f>IFERROR(EV22*EV7,0)</f>
        <v>0</v>
      </c>
      <c r="EW23" s="11">
        <f t="shared" ref="EW23:EW30" si="150">IFERROR(EV23-EU23,0)</f>
        <v>0</v>
      </c>
      <c r="EX23" s="11">
        <f>IFERROR(EX22*EX7,0)</f>
        <v>0</v>
      </c>
      <c r="EY23" s="11">
        <f>IFERROR(EY22*EY7,0)</f>
        <v>0</v>
      </c>
      <c r="EZ23" s="11">
        <f t="shared" ref="EZ23:EZ30" si="151">IFERROR(EY23-EX23,0)</f>
        <v>0</v>
      </c>
    </row>
    <row r="24" spans="1:156" s="6" customFormat="1" ht="18.75" customHeight="1" x14ac:dyDescent="0.3">
      <c r="B24" s="12" t="str">
        <f>IF($D$95="oz",$B$100,$B$99)</f>
        <v>Total Allowance /9Lcs</v>
      </c>
      <c r="C24" s="9" t="s">
        <v>40</v>
      </c>
      <c r="D24" s="14">
        <f>IFERROR(SUM(SUM(G24*G8,J24*J8,M24*M8,P24*P8,S24*S8,V24*V8,Y24*Y8,AB24*AB8,AE24*AE8,AH24*AH8,AK24*AK8,AN24*AN8,AQ24*AQ8,AT24*AT8,AW24*AW8,AZ24*AZ8,BC24*BC8,BF24*BF8,BI24*BI8,BL24*BL8,BO24*BO8,BR24*BR8,BU24*BU8,BX24*BX8,CA24*CA8,CD24*CD8,CG24*CG8,CJ24*CJ8,CM24*CM8,CP24*CP8),SUM(CS24*CS8,CV24*CV8,CY24*CY8,DB24*DB8,DE24*DE8,DH24*DH8,DK24*DK8,DN24*DN8,DQ24*DQ8,DT24*DT8,DW24*DW8,DZ24*DZ8,EC24*EC8,EF24*EF8,EI24*EI8,EL24*EL8,EO24*EO8,ER24*ER8,EU24*EU8,EX24*EX8))/D8,0)</f>
        <v>0</v>
      </c>
      <c r="E24" s="14">
        <f>IFERROR(SUM(SUM(H24*H8,K24*K8,N24*N8,Q24*Q8,T24*T8,W24*W8,Z24*Z8,AC24*AC8,AF24*AF8,AI24*AI8,AL24*AL8,AO24*AO8,AR24*AR8,AU24*AU8,AX24*AX8,BA24*BA8,BD24*BD8,BG24*BG8,BJ24*BJ8,BM24*BM8,BP24*BP8,BS24*BS8,BV24*BV8,BY24*BY8,CB24*CB8,CE24*CE8,CH24*CH8,CK24*CK8,CN24*CN8,CQ24*CQ8),SUM(CT24*CT8,CW24*CW8,CZ24*CZ8,DC24*DC8,DF24*DF8,DI24*DI8,DL24*DL8,DO24*DO8,DR24*DR8,DU24*DU8,DX24*DX8,EA24*EA8,ED24*ED8,EG24*EG8,EJ24*EJ8,EM24*EM8,EP24*EP8,ES24*ES8,EV24*EV8,EY24*EY8))/E8,0)</f>
        <v>0</v>
      </c>
      <c r="F24" s="14">
        <f t="shared" si="101"/>
        <v>0</v>
      </c>
      <c r="G24" s="14">
        <f>IFERROR(G23/G8,0)</f>
        <v>0</v>
      </c>
      <c r="H24" s="14">
        <f>IFERROR(H23/H8,0)</f>
        <v>0</v>
      </c>
      <c r="I24" s="14">
        <f t="shared" si="102"/>
        <v>0</v>
      </c>
      <c r="J24" s="14">
        <f>IFERROR(J23/J8,0)</f>
        <v>0</v>
      </c>
      <c r="K24" s="14">
        <f>IFERROR(K23/K8,0)</f>
        <v>0</v>
      </c>
      <c r="L24" s="14">
        <f t="shared" si="103"/>
        <v>0</v>
      </c>
      <c r="M24" s="14">
        <f>IFERROR(M23/M8,0)</f>
        <v>0</v>
      </c>
      <c r="N24" s="14">
        <f>IFERROR(N23/N8,0)</f>
        <v>0</v>
      </c>
      <c r="O24" s="14">
        <f t="shared" si="104"/>
        <v>0</v>
      </c>
      <c r="P24" s="14">
        <f>IFERROR(P23/P8,0)</f>
        <v>0</v>
      </c>
      <c r="Q24" s="14">
        <f>IFERROR(Q23/Q8,0)</f>
        <v>0</v>
      </c>
      <c r="R24" s="14">
        <f t="shared" si="105"/>
        <v>0</v>
      </c>
      <c r="S24" s="14">
        <f>IFERROR(S23/S8,0)</f>
        <v>0</v>
      </c>
      <c r="T24" s="14">
        <f>IFERROR(T23/T8,0)</f>
        <v>0</v>
      </c>
      <c r="U24" s="14">
        <f t="shared" si="106"/>
        <v>0</v>
      </c>
      <c r="V24" s="14">
        <f>IFERROR(V23/V8,0)</f>
        <v>0</v>
      </c>
      <c r="W24" s="14">
        <f>IFERROR(W23/W8,0)</f>
        <v>0</v>
      </c>
      <c r="X24" s="14">
        <f t="shared" si="107"/>
        <v>0</v>
      </c>
      <c r="Y24" s="14">
        <f>IFERROR(Y23/Y8,0)</f>
        <v>0</v>
      </c>
      <c r="Z24" s="14">
        <f>IFERROR(Z23/Z8,0)</f>
        <v>0</v>
      </c>
      <c r="AA24" s="14">
        <f t="shared" si="108"/>
        <v>0</v>
      </c>
      <c r="AB24" s="14">
        <f>IFERROR(AB23/AB8,0)</f>
        <v>0</v>
      </c>
      <c r="AC24" s="14">
        <f>IFERROR(AC23/AC8,0)</f>
        <v>0</v>
      </c>
      <c r="AD24" s="14">
        <f t="shared" si="109"/>
        <v>0</v>
      </c>
      <c r="AE24" s="14">
        <f>IFERROR(AE23/AE8,0)</f>
        <v>0</v>
      </c>
      <c r="AF24" s="14">
        <f>IFERROR(AF23/AF8,0)</f>
        <v>0</v>
      </c>
      <c r="AG24" s="14">
        <f t="shared" si="110"/>
        <v>0</v>
      </c>
      <c r="AH24" s="14">
        <f>IFERROR(AH23/AH8,0)</f>
        <v>0</v>
      </c>
      <c r="AI24" s="14">
        <f>IFERROR(AI23/AI8,0)</f>
        <v>0</v>
      </c>
      <c r="AJ24" s="14">
        <f t="shared" si="111"/>
        <v>0</v>
      </c>
      <c r="AK24" s="14">
        <f>IFERROR(AK23/AK8,0)</f>
        <v>0</v>
      </c>
      <c r="AL24" s="14">
        <f>IFERROR(AL23/AL8,0)</f>
        <v>0</v>
      </c>
      <c r="AM24" s="14">
        <f t="shared" si="112"/>
        <v>0</v>
      </c>
      <c r="AN24" s="14">
        <f>IFERROR(AN23/AN8,0)</f>
        <v>0</v>
      </c>
      <c r="AO24" s="14">
        <f>IFERROR(AO23/AO8,0)</f>
        <v>0</v>
      </c>
      <c r="AP24" s="14">
        <f t="shared" si="113"/>
        <v>0</v>
      </c>
      <c r="AQ24" s="14">
        <f>IFERROR(AQ23/AQ8,0)</f>
        <v>0</v>
      </c>
      <c r="AR24" s="14">
        <f>IFERROR(AR23/AR8,0)</f>
        <v>0</v>
      </c>
      <c r="AS24" s="14">
        <f t="shared" si="114"/>
        <v>0</v>
      </c>
      <c r="AT24" s="14">
        <f>IFERROR(AT23/AT8,0)</f>
        <v>0</v>
      </c>
      <c r="AU24" s="14">
        <f>IFERROR(AU23/AU8,0)</f>
        <v>0</v>
      </c>
      <c r="AV24" s="14">
        <f t="shared" si="115"/>
        <v>0</v>
      </c>
      <c r="AW24" s="14">
        <f>IFERROR(AW23/AW8,0)</f>
        <v>0</v>
      </c>
      <c r="AX24" s="14">
        <f>IFERROR(AX23/AX8,0)</f>
        <v>0</v>
      </c>
      <c r="AY24" s="14">
        <f t="shared" si="116"/>
        <v>0</v>
      </c>
      <c r="AZ24" s="14">
        <f>IFERROR(AZ23/AZ8,0)</f>
        <v>0</v>
      </c>
      <c r="BA24" s="14">
        <f>IFERROR(BA23/BA8,0)</f>
        <v>0</v>
      </c>
      <c r="BB24" s="14">
        <f t="shared" si="117"/>
        <v>0</v>
      </c>
      <c r="BC24" s="14">
        <f>IFERROR(BC23/BC8,0)</f>
        <v>0</v>
      </c>
      <c r="BD24" s="14">
        <f>IFERROR(BD23/BD8,0)</f>
        <v>0</v>
      </c>
      <c r="BE24" s="14">
        <f t="shared" si="118"/>
        <v>0</v>
      </c>
      <c r="BF24" s="14">
        <f>IFERROR(BF23/BF8,0)</f>
        <v>0</v>
      </c>
      <c r="BG24" s="14">
        <f>IFERROR(BG23/BG8,0)</f>
        <v>0</v>
      </c>
      <c r="BH24" s="14">
        <f t="shared" si="119"/>
        <v>0</v>
      </c>
      <c r="BI24" s="14">
        <f>IFERROR(BI23/BI8,0)</f>
        <v>0</v>
      </c>
      <c r="BJ24" s="14">
        <f>IFERROR(BJ23/BJ8,0)</f>
        <v>0</v>
      </c>
      <c r="BK24" s="14">
        <f t="shared" si="120"/>
        <v>0</v>
      </c>
      <c r="BL24" s="14">
        <f>IFERROR(BL23/BL8,0)</f>
        <v>0</v>
      </c>
      <c r="BM24" s="14">
        <f>IFERROR(BM23/BM8,0)</f>
        <v>0</v>
      </c>
      <c r="BN24" s="14">
        <f t="shared" si="121"/>
        <v>0</v>
      </c>
      <c r="BO24" s="14">
        <f>IFERROR(BO23/BO8,0)</f>
        <v>0</v>
      </c>
      <c r="BP24" s="14">
        <f>IFERROR(BP23/BP8,0)</f>
        <v>0</v>
      </c>
      <c r="BQ24" s="14">
        <f t="shared" si="122"/>
        <v>0</v>
      </c>
      <c r="BR24" s="14">
        <f>IFERROR(BR23/BR8,0)</f>
        <v>0</v>
      </c>
      <c r="BS24" s="14">
        <f>IFERROR(BS23/BS8,0)</f>
        <v>0</v>
      </c>
      <c r="BT24" s="14">
        <f t="shared" si="123"/>
        <v>0</v>
      </c>
      <c r="BU24" s="14">
        <f>IFERROR(BU23/BU8,0)</f>
        <v>0</v>
      </c>
      <c r="BV24" s="14">
        <f>IFERROR(BV23/BV8,0)</f>
        <v>0</v>
      </c>
      <c r="BW24" s="14">
        <f t="shared" si="124"/>
        <v>0</v>
      </c>
      <c r="BX24" s="14">
        <f>IFERROR(BX23/BX8,0)</f>
        <v>0</v>
      </c>
      <c r="BY24" s="14">
        <f>IFERROR(BY23/BY8,0)</f>
        <v>0</v>
      </c>
      <c r="BZ24" s="14">
        <f t="shared" si="125"/>
        <v>0</v>
      </c>
      <c r="CA24" s="14">
        <f>IFERROR(CA23/CA8,0)</f>
        <v>0</v>
      </c>
      <c r="CB24" s="14">
        <f>IFERROR(CB23/CB8,0)</f>
        <v>0</v>
      </c>
      <c r="CC24" s="14">
        <f t="shared" si="126"/>
        <v>0</v>
      </c>
      <c r="CD24" s="14">
        <f>IFERROR(CD23/CD8,0)</f>
        <v>0</v>
      </c>
      <c r="CE24" s="14">
        <f>IFERROR(CE23/CE8,0)</f>
        <v>0</v>
      </c>
      <c r="CF24" s="14">
        <f t="shared" si="127"/>
        <v>0</v>
      </c>
      <c r="CG24" s="14">
        <f>IFERROR(CG23/CG8,0)</f>
        <v>0</v>
      </c>
      <c r="CH24" s="14">
        <f>IFERROR(CH23/CH8,0)</f>
        <v>0</v>
      </c>
      <c r="CI24" s="14">
        <f t="shared" si="128"/>
        <v>0</v>
      </c>
      <c r="CJ24" s="14">
        <f>IFERROR(CJ23/CJ8,0)</f>
        <v>0</v>
      </c>
      <c r="CK24" s="14">
        <f>IFERROR(CK23/CK8,0)</f>
        <v>0</v>
      </c>
      <c r="CL24" s="14">
        <f t="shared" si="129"/>
        <v>0</v>
      </c>
      <c r="CM24" s="14">
        <f>IFERROR(CM23/CM8,0)</f>
        <v>0</v>
      </c>
      <c r="CN24" s="14">
        <f>IFERROR(CN23/CN8,0)</f>
        <v>0</v>
      </c>
      <c r="CO24" s="14">
        <f t="shared" si="130"/>
        <v>0</v>
      </c>
      <c r="CP24" s="14">
        <f>IFERROR(CP23/CP8,0)</f>
        <v>0</v>
      </c>
      <c r="CQ24" s="14">
        <f>IFERROR(CQ23/CQ8,0)</f>
        <v>0</v>
      </c>
      <c r="CR24" s="14">
        <f t="shared" si="131"/>
        <v>0</v>
      </c>
      <c r="CS24" s="14">
        <f>IFERROR(CS23/CS8,0)</f>
        <v>0</v>
      </c>
      <c r="CT24" s="14">
        <f>IFERROR(CT23/CT8,0)</f>
        <v>0</v>
      </c>
      <c r="CU24" s="14">
        <f t="shared" si="132"/>
        <v>0</v>
      </c>
      <c r="CV24" s="14">
        <f>IFERROR(CV23/CV8,0)</f>
        <v>0</v>
      </c>
      <c r="CW24" s="14">
        <f>IFERROR(CW23/CW8,0)</f>
        <v>0</v>
      </c>
      <c r="CX24" s="14">
        <f t="shared" si="133"/>
        <v>0</v>
      </c>
      <c r="CY24" s="14">
        <f>IFERROR(CY23/CY8,0)</f>
        <v>0</v>
      </c>
      <c r="CZ24" s="14">
        <f>IFERROR(CZ23/CZ8,0)</f>
        <v>0</v>
      </c>
      <c r="DA24" s="14">
        <f t="shared" si="134"/>
        <v>0</v>
      </c>
      <c r="DB24" s="14">
        <f>IFERROR(DB23/DB8,0)</f>
        <v>0</v>
      </c>
      <c r="DC24" s="14">
        <f>IFERROR(DC23/DC8,0)</f>
        <v>0</v>
      </c>
      <c r="DD24" s="14">
        <f t="shared" si="135"/>
        <v>0</v>
      </c>
      <c r="DE24" s="14">
        <f>IFERROR(DE23/DE8,0)</f>
        <v>0</v>
      </c>
      <c r="DF24" s="14">
        <f>IFERROR(DF23/DF8,0)</f>
        <v>0</v>
      </c>
      <c r="DG24" s="14">
        <f t="shared" si="136"/>
        <v>0</v>
      </c>
      <c r="DH24" s="14">
        <f>IFERROR(DH23/DH8,0)</f>
        <v>0</v>
      </c>
      <c r="DI24" s="14">
        <f>IFERROR(DI23/DI8,0)</f>
        <v>0</v>
      </c>
      <c r="DJ24" s="14">
        <f t="shared" si="137"/>
        <v>0</v>
      </c>
      <c r="DK24" s="14">
        <f>IFERROR(DK23/DK8,0)</f>
        <v>0</v>
      </c>
      <c r="DL24" s="14">
        <f>IFERROR(DL23/DL8,0)</f>
        <v>0</v>
      </c>
      <c r="DM24" s="14">
        <f t="shared" si="138"/>
        <v>0</v>
      </c>
      <c r="DN24" s="14">
        <f>IFERROR(DN23/DN8,0)</f>
        <v>0</v>
      </c>
      <c r="DO24" s="14">
        <f>IFERROR(DO23/DO8,0)</f>
        <v>0</v>
      </c>
      <c r="DP24" s="14">
        <f t="shared" si="139"/>
        <v>0</v>
      </c>
      <c r="DQ24" s="14">
        <f>IFERROR(DQ23/DQ8,0)</f>
        <v>0</v>
      </c>
      <c r="DR24" s="14">
        <f>IFERROR(DR23/DR8,0)</f>
        <v>0</v>
      </c>
      <c r="DS24" s="14">
        <f t="shared" si="140"/>
        <v>0</v>
      </c>
      <c r="DT24" s="14">
        <f>IFERROR(DT23/DT8,0)</f>
        <v>0</v>
      </c>
      <c r="DU24" s="14">
        <f>IFERROR(DU23/DU8,0)</f>
        <v>0</v>
      </c>
      <c r="DV24" s="14">
        <f t="shared" si="141"/>
        <v>0</v>
      </c>
      <c r="DW24" s="14">
        <f>IFERROR(DW23/DW8,0)</f>
        <v>0</v>
      </c>
      <c r="DX24" s="14">
        <f>IFERROR(DX23/DX8,0)</f>
        <v>0</v>
      </c>
      <c r="DY24" s="14">
        <f t="shared" si="142"/>
        <v>0</v>
      </c>
      <c r="DZ24" s="14">
        <f>IFERROR(DZ23/DZ8,0)</f>
        <v>0</v>
      </c>
      <c r="EA24" s="14">
        <f>IFERROR(EA23/EA8,0)</f>
        <v>0</v>
      </c>
      <c r="EB24" s="14">
        <f t="shared" si="143"/>
        <v>0</v>
      </c>
      <c r="EC24" s="14">
        <f>IFERROR(EC23/EC8,0)</f>
        <v>0</v>
      </c>
      <c r="ED24" s="14">
        <f>IFERROR(ED23/ED8,0)</f>
        <v>0</v>
      </c>
      <c r="EE24" s="14">
        <f t="shared" si="144"/>
        <v>0</v>
      </c>
      <c r="EF24" s="14">
        <f>IFERROR(EF23/EF8,0)</f>
        <v>0</v>
      </c>
      <c r="EG24" s="14">
        <f>IFERROR(EG23/EG8,0)</f>
        <v>0</v>
      </c>
      <c r="EH24" s="14">
        <f t="shared" si="145"/>
        <v>0</v>
      </c>
      <c r="EI24" s="14">
        <f>IFERROR(EI23/EI8,0)</f>
        <v>0</v>
      </c>
      <c r="EJ24" s="14">
        <f>IFERROR(EJ23/EJ8,0)</f>
        <v>0</v>
      </c>
      <c r="EK24" s="14">
        <f t="shared" si="146"/>
        <v>0</v>
      </c>
      <c r="EL24" s="14">
        <f>IFERROR(EL23/EL8,0)</f>
        <v>0</v>
      </c>
      <c r="EM24" s="14">
        <f>IFERROR(EM23/EM8,0)</f>
        <v>0</v>
      </c>
      <c r="EN24" s="14">
        <f t="shared" si="147"/>
        <v>0</v>
      </c>
      <c r="EO24" s="14">
        <f>IFERROR(EO23/EO8,0)</f>
        <v>0</v>
      </c>
      <c r="EP24" s="14">
        <f>IFERROR(EP23/EP8,0)</f>
        <v>0</v>
      </c>
      <c r="EQ24" s="14">
        <f t="shared" si="148"/>
        <v>0</v>
      </c>
      <c r="ER24" s="14">
        <f>IFERROR(ER23/ER8,0)</f>
        <v>0</v>
      </c>
      <c r="ES24" s="14">
        <f>IFERROR(ES23/ES8,0)</f>
        <v>0</v>
      </c>
      <c r="ET24" s="14">
        <f t="shared" si="149"/>
        <v>0</v>
      </c>
      <c r="EU24" s="14">
        <f>IFERROR(EU23/EU8,0)</f>
        <v>0</v>
      </c>
      <c r="EV24" s="14">
        <f>IFERROR(EV23/EV8,0)</f>
        <v>0</v>
      </c>
      <c r="EW24" s="14">
        <f t="shared" si="150"/>
        <v>0</v>
      </c>
      <c r="EX24" s="14">
        <f>IFERROR(EX23/EX8,0)</f>
        <v>0</v>
      </c>
      <c r="EY24" s="14">
        <f>IFERROR(EY23/EY8,0)</f>
        <v>0</v>
      </c>
      <c r="EZ24" s="14">
        <f t="shared" si="151"/>
        <v>0</v>
      </c>
    </row>
    <row r="25" spans="1:156" s="6" customFormat="1" ht="18.75" customHeight="1" x14ac:dyDescent="0.3">
      <c r="B25" s="12" t="s">
        <v>946</v>
      </c>
      <c r="C25" s="9" t="s">
        <v>40</v>
      </c>
      <c r="D25" s="14">
        <f>IFERROR(SUM(SUM(G25*G7,J25*J7,M25*M7,P25*P7,S25*S7,V25*V7,Y25*Y7,AB25*AB7,AE25*AE7,AH25*AH7,AK25*AK7,AN25*AN7,AQ25*AQ7,AT25*AT7,AW25*AW7,AZ25*AZ7,BC25*BC7,BF25*BF7,BI25*BI7,BL25*BL7,BO25*BO7,BR25*BR7,BU25*BU7,BX25*BX7,CA25*CA7,CD25*CD7,CG25*CG7,CJ25*CJ7,CM25*CM7,CP25*CP7),SUM(CS25*CS7,CV25*CV7,CY25*CY7,DB25*DB7,DE25*DE7,DH25*DH7,DK25*DK7,DN25*DN7,DQ25*DQ7,DT25*DT7,DW25*DW7,DZ25*DZ7,EC25*EC7,EF25*EF7,EI25*EI7,EL25*EL7,EO25*EO7,ER25*ER7,EU25*EU7,EX25*EX7))/D7,0)</f>
        <v>0</v>
      </c>
      <c r="E25" s="14">
        <f>IFERROR(SUM(SUM(H25*H7,K25*K7,N25*N7,Q25*Q7,T25*T7,W25*W7,Z25*Z7,AC25*AC7,AF25*AF7,AI25*AI7,AL25*AL7,AO25*AO7,AR25*AR7,AU25*AU7,AX25*AX7,BA25*BA7,BD25*BD7,BG25*BG7,BJ25*BJ7,BM25*BM7,BP25*BP7,BS25*BS7,BV25*BV7,BY25*BY7,CB25*CB7,CE25*CE7,CH25*CH7,CK25*CK7,CN25*CN7,CQ25*CQ7),SUM(CT25*CT7,CW25*CW7,CZ25*CZ7,DC25*DC7,DF25*DF7,DI25*DI7,DL25*DL7,DO25*DO7,DR25*DR7,DU25*DU7,DX25*DX7,EA25*EA7,ED25*ED7,EG25*EG7,EJ25*EJ7,EM25*EM7,EP25*EP7,ES25*ES7,EV25*EV7,EY25*EY7))/E7,0)</f>
        <v>0</v>
      </c>
      <c r="F25" s="14"/>
      <c r="G25" s="14">
        <f>IFERROR(G23/G7,0)</f>
        <v>0</v>
      </c>
      <c r="H25" s="14">
        <f>IFERROR(H23/H7,0)</f>
        <v>0</v>
      </c>
      <c r="I25" s="14"/>
      <c r="J25" s="14">
        <f t="shared" ref="J25:K25" si="152">IFERROR(J23/J7,0)</f>
        <v>0</v>
      </c>
      <c r="K25" s="14">
        <f t="shared" si="152"/>
        <v>0</v>
      </c>
      <c r="L25" s="14"/>
      <c r="M25" s="14">
        <f t="shared" ref="M25:N25" si="153">IFERROR(M23/M7,0)</f>
        <v>0</v>
      </c>
      <c r="N25" s="14">
        <f t="shared" si="153"/>
        <v>0</v>
      </c>
      <c r="O25" s="14"/>
      <c r="P25" s="14">
        <f t="shared" ref="P25:Q25" si="154">IFERROR(P23/P7,0)</f>
        <v>0</v>
      </c>
      <c r="Q25" s="14">
        <f t="shared" si="154"/>
        <v>0</v>
      </c>
      <c r="R25" s="14"/>
      <c r="S25" s="14">
        <f t="shared" ref="S25:T25" si="155">IFERROR(S23/S7,0)</f>
        <v>0</v>
      </c>
      <c r="T25" s="14">
        <f t="shared" si="155"/>
        <v>0</v>
      </c>
      <c r="U25" s="14"/>
      <c r="V25" s="14">
        <f t="shared" ref="V25:W25" si="156">IFERROR(V23/V7,0)</f>
        <v>0</v>
      </c>
      <c r="W25" s="14">
        <f t="shared" si="156"/>
        <v>0</v>
      </c>
      <c r="X25" s="14"/>
      <c r="Y25" s="14">
        <f t="shared" ref="Y25:Z25" si="157">IFERROR(Y23/Y7,0)</f>
        <v>0</v>
      </c>
      <c r="Z25" s="14">
        <f t="shared" si="157"/>
        <v>0</v>
      </c>
      <c r="AA25" s="14"/>
      <c r="AB25" s="14">
        <f t="shared" ref="AB25:AC25" si="158">IFERROR(AB23/AB7,0)</f>
        <v>0</v>
      </c>
      <c r="AC25" s="14">
        <f t="shared" si="158"/>
        <v>0</v>
      </c>
      <c r="AD25" s="14"/>
      <c r="AE25" s="14">
        <f t="shared" ref="AE25:AF25" si="159">IFERROR(AE23/AE7,0)</f>
        <v>0</v>
      </c>
      <c r="AF25" s="14">
        <f t="shared" si="159"/>
        <v>0</v>
      </c>
      <c r="AG25" s="14"/>
      <c r="AH25" s="14">
        <f t="shared" ref="AH25:AI25" si="160">IFERROR(AH23/AH7,0)</f>
        <v>0</v>
      </c>
      <c r="AI25" s="14">
        <f t="shared" si="160"/>
        <v>0</v>
      </c>
      <c r="AJ25" s="14"/>
      <c r="AK25" s="14">
        <f t="shared" ref="AK25:AL25" si="161">IFERROR(AK23/AK7,0)</f>
        <v>0</v>
      </c>
      <c r="AL25" s="14">
        <f t="shared" si="161"/>
        <v>0</v>
      </c>
      <c r="AM25" s="14"/>
      <c r="AN25" s="14">
        <f t="shared" ref="AN25:AO25" si="162">IFERROR(AN23/AN7,0)</f>
        <v>0</v>
      </c>
      <c r="AO25" s="14">
        <f t="shared" si="162"/>
        <v>0</v>
      </c>
      <c r="AP25" s="14"/>
      <c r="AQ25" s="14">
        <f t="shared" ref="AQ25:AR25" si="163">IFERROR(AQ23/AQ7,0)</f>
        <v>0</v>
      </c>
      <c r="AR25" s="14">
        <f t="shared" si="163"/>
        <v>0</v>
      </c>
      <c r="AS25" s="14"/>
      <c r="AT25" s="14">
        <f t="shared" ref="AT25:AU25" si="164">IFERROR(AT23/AT7,0)</f>
        <v>0</v>
      </c>
      <c r="AU25" s="14">
        <f t="shared" si="164"/>
        <v>0</v>
      </c>
      <c r="AV25" s="14"/>
      <c r="AW25" s="14">
        <f t="shared" ref="AW25:AX25" si="165">IFERROR(AW23/AW7,0)</f>
        <v>0</v>
      </c>
      <c r="AX25" s="14">
        <f t="shared" si="165"/>
        <v>0</v>
      </c>
      <c r="AY25" s="14"/>
      <c r="AZ25" s="14">
        <f t="shared" ref="AZ25:BA25" si="166">IFERROR(AZ23/AZ7,0)</f>
        <v>0</v>
      </c>
      <c r="BA25" s="14">
        <f t="shared" si="166"/>
        <v>0</v>
      </c>
      <c r="BB25" s="14"/>
      <c r="BC25" s="14">
        <f t="shared" ref="BC25:BD25" si="167">IFERROR(BC23/BC7,0)</f>
        <v>0</v>
      </c>
      <c r="BD25" s="14">
        <f t="shared" si="167"/>
        <v>0</v>
      </c>
      <c r="BE25" s="14"/>
      <c r="BF25" s="14">
        <f t="shared" ref="BF25:BG25" si="168">IFERROR(BF23/BF7,0)</f>
        <v>0</v>
      </c>
      <c r="BG25" s="14">
        <f t="shared" si="168"/>
        <v>0</v>
      </c>
      <c r="BH25" s="14"/>
      <c r="BI25" s="14">
        <f t="shared" ref="BI25:BJ25" si="169">IFERROR(BI23/BI7,0)</f>
        <v>0</v>
      </c>
      <c r="BJ25" s="14">
        <f t="shared" si="169"/>
        <v>0</v>
      </c>
      <c r="BK25" s="14"/>
      <c r="BL25" s="14">
        <f t="shared" ref="BL25:BM25" si="170">IFERROR(BL23/BL7,0)</f>
        <v>0</v>
      </c>
      <c r="BM25" s="14">
        <f t="shared" si="170"/>
        <v>0</v>
      </c>
      <c r="BN25" s="14"/>
      <c r="BO25" s="14">
        <f t="shared" ref="BO25:BP25" si="171">IFERROR(BO23/BO7,0)</f>
        <v>0</v>
      </c>
      <c r="BP25" s="14">
        <f t="shared" si="171"/>
        <v>0</v>
      </c>
      <c r="BQ25" s="14"/>
      <c r="BR25" s="14">
        <f t="shared" ref="BR25:BS25" si="172">IFERROR(BR23/BR7,0)</f>
        <v>0</v>
      </c>
      <c r="BS25" s="14">
        <f t="shared" si="172"/>
        <v>0</v>
      </c>
      <c r="BT25" s="14"/>
      <c r="BU25" s="14">
        <f t="shared" ref="BU25:BV25" si="173">IFERROR(BU23/BU7,0)</f>
        <v>0</v>
      </c>
      <c r="BV25" s="14">
        <f t="shared" si="173"/>
        <v>0</v>
      </c>
      <c r="BW25" s="14"/>
      <c r="BX25" s="14">
        <f t="shared" ref="BX25:BY25" si="174">IFERROR(BX23/BX7,0)</f>
        <v>0</v>
      </c>
      <c r="BY25" s="14">
        <f t="shared" si="174"/>
        <v>0</v>
      </c>
      <c r="BZ25" s="14"/>
      <c r="CA25" s="14">
        <f t="shared" ref="CA25:CB25" si="175">IFERROR(CA23/CA7,0)</f>
        <v>0</v>
      </c>
      <c r="CB25" s="14">
        <f t="shared" si="175"/>
        <v>0</v>
      </c>
      <c r="CC25" s="14"/>
      <c r="CD25" s="14">
        <f t="shared" ref="CD25:CE25" si="176">IFERROR(CD23/CD7,0)</f>
        <v>0</v>
      </c>
      <c r="CE25" s="14">
        <f t="shared" si="176"/>
        <v>0</v>
      </c>
      <c r="CF25" s="14"/>
      <c r="CG25" s="14">
        <f t="shared" ref="CG25:CH25" si="177">IFERROR(CG23/CG7,0)</f>
        <v>0</v>
      </c>
      <c r="CH25" s="14">
        <f t="shared" si="177"/>
        <v>0</v>
      </c>
      <c r="CI25" s="14"/>
      <c r="CJ25" s="14">
        <f t="shared" ref="CJ25:CK25" si="178">IFERROR(CJ23/CJ7,0)</f>
        <v>0</v>
      </c>
      <c r="CK25" s="14">
        <f t="shared" si="178"/>
        <v>0</v>
      </c>
      <c r="CL25" s="14"/>
      <c r="CM25" s="14">
        <f t="shared" ref="CM25:CN25" si="179">IFERROR(CM23/CM7,0)</f>
        <v>0</v>
      </c>
      <c r="CN25" s="14">
        <f t="shared" si="179"/>
        <v>0</v>
      </c>
      <c r="CO25" s="14"/>
      <c r="CP25" s="14">
        <f t="shared" ref="CP25:CQ25" si="180">IFERROR(CP23/CP7,0)</f>
        <v>0</v>
      </c>
      <c r="CQ25" s="14">
        <f t="shared" si="180"/>
        <v>0</v>
      </c>
      <c r="CR25" s="14"/>
      <c r="CS25" s="14">
        <f t="shared" ref="CS25:CT25" si="181">IFERROR(CS23/CS7,0)</f>
        <v>0</v>
      </c>
      <c r="CT25" s="14">
        <f t="shared" si="181"/>
        <v>0</v>
      </c>
      <c r="CU25" s="14"/>
      <c r="CV25" s="14">
        <f t="shared" ref="CV25:CW25" si="182">IFERROR(CV23/CV7,0)</f>
        <v>0</v>
      </c>
      <c r="CW25" s="14">
        <f t="shared" si="182"/>
        <v>0</v>
      </c>
      <c r="CX25" s="14"/>
      <c r="CY25" s="14">
        <f t="shared" ref="CY25:CZ25" si="183">IFERROR(CY23/CY7,0)</f>
        <v>0</v>
      </c>
      <c r="CZ25" s="14">
        <f t="shared" si="183"/>
        <v>0</v>
      </c>
      <c r="DA25" s="14"/>
      <c r="DB25" s="14">
        <f t="shared" ref="DB25:DC25" si="184">IFERROR(DB23/DB7,0)</f>
        <v>0</v>
      </c>
      <c r="DC25" s="14">
        <f t="shared" si="184"/>
        <v>0</v>
      </c>
      <c r="DD25" s="14"/>
      <c r="DE25" s="14">
        <f t="shared" ref="DE25:DF25" si="185">IFERROR(DE23/DE7,0)</f>
        <v>0</v>
      </c>
      <c r="DF25" s="14">
        <f t="shared" si="185"/>
        <v>0</v>
      </c>
      <c r="DG25" s="14"/>
      <c r="DH25" s="14">
        <f t="shared" ref="DH25:DI25" si="186">IFERROR(DH23/DH7,0)</f>
        <v>0</v>
      </c>
      <c r="DI25" s="14">
        <f t="shared" si="186"/>
        <v>0</v>
      </c>
      <c r="DJ25" s="14"/>
      <c r="DK25" s="14">
        <f t="shared" ref="DK25:DL25" si="187">IFERROR(DK23/DK7,0)</f>
        <v>0</v>
      </c>
      <c r="DL25" s="14">
        <f t="shared" si="187"/>
        <v>0</v>
      </c>
      <c r="DM25" s="14"/>
      <c r="DN25" s="14">
        <f t="shared" ref="DN25:DO25" si="188">IFERROR(DN23/DN7,0)</f>
        <v>0</v>
      </c>
      <c r="DO25" s="14">
        <f t="shared" si="188"/>
        <v>0</v>
      </c>
      <c r="DP25" s="14"/>
      <c r="DQ25" s="14">
        <f t="shared" ref="DQ25:DR25" si="189">IFERROR(DQ23/DQ7,0)</f>
        <v>0</v>
      </c>
      <c r="DR25" s="14">
        <f t="shared" si="189"/>
        <v>0</v>
      </c>
      <c r="DS25" s="14"/>
      <c r="DT25" s="14">
        <f t="shared" ref="DT25:DU25" si="190">IFERROR(DT23/DT7,0)</f>
        <v>0</v>
      </c>
      <c r="DU25" s="14">
        <f t="shared" si="190"/>
        <v>0</v>
      </c>
      <c r="DV25" s="14"/>
      <c r="DW25" s="14">
        <f t="shared" ref="DW25:DX25" si="191">IFERROR(DW23/DW7,0)</f>
        <v>0</v>
      </c>
      <c r="DX25" s="14">
        <f t="shared" si="191"/>
        <v>0</v>
      </c>
      <c r="DY25" s="14"/>
      <c r="DZ25" s="14">
        <f t="shared" ref="DZ25:EA25" si="192">IFERROR(DZ23/DZ7,0)</f>
        <v>0</v>
      </c>
      <c r="EA25" s="14">
        <f t="shared" si="192"/>
        <v>0</v>
      </c>
      <c r="EB25" s="14"/>
      <c r="EC25" s="14">
        <f t="shared" ref="EC25:ED25" si="193">IFERROR(EC23/EC7,0)</f>
        <v>0</v>
      </c>
      <c r="ED25" s="14">
        <f t="shared" si="193"/>
        <v>0</v>
      </c>
      <c r="EE25" s="14"/>
      <c r="EF25" s="14">
        <f t="shared" ref="EF25:EG25" si="194">IFERROR(EF23/EF7,0)</f>
        <v>0</v>
      </c>
      <c r="EG25" s="14">
        <f t="shared" si="194"/>
        <v>0</v>
      </c>
      <c r="EH25" s="14"/>
      <c r="EI25" s="14">
        <f t="shared" ref="EI25:EJ25" si="195">IFERROR(EI23/EI7,0)</f>
        <v>0</v>
      </c>
      <c r="EJ25" s="14">
        <f t="shared" si="195"/>
        <v>0</v>
      </c>
      <c r="EK25" s="14"/>
      <c r="EL25" s="14">
        <f t="shared" ref="EL25:EM25" si="196">IFERROR(EL23/EL7,0)</f>
        <v>0</v>
      </c>
      <c r="EM25" s="14">
        <f t="shared" si="196"/>
        <v>0</v>
      </c>
      <c r="EN25" s="14"/>
      <c r="EO25" s="14">
        <f t="shared" ref="EO25:EP25" si="197">IFERROR(EO23/EO7,0)</f>
        <v>0</v>
      </c>
      <c r="EP25" s="14">
        <f t="shared" si="197"/>
        <v>0</v>
      </c>
      <c r="EQ25" s="14"/>
      <c r="ER25" s="14">
        <f t="shared" ref="ER25:ES25" si="198">IFERROR(ER23/ER7,0)</f>
        <v>0</v>
      </c>
      <c r="ES25" s="14">
        <f t="shared" si="198"/>
        <v>0</v>
      </c>
      <c r="ET25" s="14"/>
      <c r="EU25" s="14">
        <f t="shared" ref="EU25:EV25" si="199">IFERROR(EU23/EU7,0)</f>
        <v>0</v>
      </c>
      <c r="EV25" s="14">
        <f t="shared" si="199"/>
        <v>0</v>
      </c>
      <c r="EW25" s="14"/>
      <c r="EX25" s="14">
        <f t="shared" ref="EX25:EY25" si="200">IFERROR(EX23/EX7,0)</f>
        <v>0</v>
      </c>
      <c r="EY25" s="14">
        <f t="shared" si="200"/>
        <v>0</v>
      </c>
      <c r="EZ25" s="14"/>
    </row>
    <row r="26" spans="1:156" ht="19.5" customHeight="1" x14ac:dyDescent="0.3">
      <c r="A26" s="6"/>
      <c r="B26" s="8" t="s">
        <v>50</v>
      </c>
      <c r="C26" s="9" t="s">
        <v>40</v>
      </c>
      <c r="D26" s="11">
        <f>IFERROR(SUM(SUM(G26,J26,M26,P26,S26,V26,Y26,AB26,AE26,AH26,AK26,AN26,AQ26,AT26,AW26,AZ26,BC26,BF26,BI26,BL26,BO26,BR26,BU26,BX26,CA26,CD26,CG26,CJ26,CM26,CP26),SUM(CS26,CV26,CY26,DB26,DE26,DH26,DK26,DN26,DQ26,DT26,DW26,DZ26,EC26,EF26,EI26,EL26,EO26,ER26,EU26,EX26)),0)</f>
        <v>0</v>
      </c>
      <c r="E26" s="11">
        <f>IFERROR(SUM(SUM(H26,K26,N26,Q26,T26,W26,Z26,AC26,AF26,AI26,AL26,AO26,AR26,AU26,AX26,BA26,BD26,BG26,BJ26,BM26,BP26,BS26,BV26,BY26,CB26,CE26,CH26,CK26,CN26,CQ26),SUM(CT26,CW26,CZ26,DC26,DF26,DI26,DL26,DO26,DR26,DU26,DX26,EA26,ED26,EG26,EJ26,EM26,EP26,ES26,EV26,EY26)),0)</f>
        <v>0</v>
      </c>
      <c r="F26" s="11">
        <f t="shared" si="101"/>
        <v>0</v>
      </c>
      <c r="G26" s="11">
        <f>IFERROR(G27*G7,0)</f>
        <v>0</v>
      </c>
      <c r="H26" s="11">
        <f>IFERROR(H27*H7,0)</f>
        <v>0</v>
      </c>
      <c r="I26" s="11">
        <f t="shared" si="102"/>
        <v>0</v>
      </c>
      <c r="J26" s="11">
        <f>IFERROR(J27*J7,0)</f>
        <v>0</v>
      </c>
      <c r="K26" s="11">
        <f>IFERROR(K27*K7,0)</f>
        <v>0</v>
      </c>
      <c r="L26" s="11">
        <f t="shared" si="103"/>
        <v>0</v>
      </c>
      <c r="M26" s="11">
        <f>IFERROR(M27*M7,0)</f>
        <v>0</v>
      </c>
      <c r="N26" s="11">
        <f>IFERROR(N27*N7,0)</f>
        <v>0</v>
      </c>
      <c r="O26" s="11">
        <f t="shared" si="104"/>
        <v>0</v>
      </c>
      <c r="P26" s="11">
        <f>IFERROR(P27*P7,0)</f>
        <v>0</v>
      </c>
      <c r="Q26" s="11">
        <f>IFERROR(Q27*Q7,0)</f>
        <v>0</v>
      </c>
      <c r="R26" s="11">
        <f t="shared" si="105"/>
        <v>0</v>
      </c>
      <c r="S26" s="11">
        <f>IFERROR(S27*S7,0)</f>
        <v>0</v>
      </c>
      <c r="T26" s="11">
        <f>IFERROR(T27*T7,0)</f>
        <v>0</v>
      </c>
      <c r="U26" s="11">
        <f t="shared" si="106"/>
        <v>0</v>
      </c>
      <c r="V26" s="11">
        <f>IFERROR(V27*V7,0)</f>
        <v>0</v>
      </c>
      <c r="W26" s="11">
        <f>IFERROR(W27*W7,0)</f>
        <v>0</v>
      </c>
      <c r="X26" s="11">
        <f t="shared" si="107"/>
        <v>0</v>
      </c>
      <c r="Y26" s="11">
        <f>IFERROR(Y27*Y7,0)</f>
        <v>0</v>
      </c>
      <c r="Z26" s="11">
        <f>IFERROR(Z27*Z7,0)</f>
        <v>0</v>
      </c>
      <c r="AA26" s="11">
        <f t="shared" si="108"/>
        <v>0</v>
      </c>
      <c r="AB26" s="11">
        <f>IFERROR(AB27*AB7,0)</f>
        <v>0</v>
      </c>
      <c r="AC26" s="11">
        <f>IFERROR(AC27*AC7,0)</f>
        <v>0</v>
      </c>
      <c r="AD26" s="11">
        <f t="shared" si="109"/>
        <v>0</v>
      </c>
      <c r="AE26" s="11">
        <f>IFERROR(AE27*AE7,0)</f>
        <v>0</v>
      </c>
      <c r="AF26" s="11">
        <f>IFERROR(AF27*AF7,0)</f>
        <v>0</v>
      </c>
      <c r="AG26" s="11">
        <f t="shared" si="110"/>
        <v>0</v>
      </c>
      <c r="AH26" s="11">
        <f>IFERROR(AH27*AH7,0)</f>
        <v>0</v>
      </c>
      <c r="AI26" s="11">
        <f>IFERROR(AI27*AI7,0)</f>
        <v>0</v>
      </c>
      <c r="AJ26" s="11">
        <f t="shared" si="111"/>
        <v>0</v>
      </c>
      <c r="AK26" s="11">
        <f>IFERROR(AK27*AK7,0)</f>
        <v>0</v>
      </c>
      <c r="AL26" s="11">
        <f>IFERROR(AL27*AL7,0)</f>
        <v>0</v>
      </c>
      <c r="AM26" s="11">
        <f t="shared" si="112"/>
        <v>0</v>
      </c>
      <c r="AN26" s="11">
        <f>IFERROR(AN27*AN7,0)</f>
        <v>0</v>
      </c>
      <c r="AO26" s="11">
        <f>IFERROR(AO27*AO7,0)</f>
        <v>0</v>
      </c>
      <c r="AP26" s="11">
        <f t="shared" si="113"/>
        <v>0</v>
      </c>
      <c r="AQ26" s="11">
        <f>IFERROR(AQ27*AQ7,0)</f>
        <v>0</v>
      </c>
      <c r="AR26" s="11">
        <f>IFERROR(AR27*AR7,0)</f>
        <v>0</v>
      </c>
      <c r="AS26" s="11">
        <f t="shared" si="114"/>
        <v>0</v>
      </c>
      <c r="AT26" s="11">
        <f>IFERROR(AT27*AT7,0)</f>
        <v>0</v>
      </c>
      <c r="AU26" s="11">
        <f>IFERROR(AU27*AU7,0)</f>
        <v>0</v>
      </c>
      <c r="AV26" s="11">
        <f t="shared" si="115"/>
        <v>0</v>
      </c>
      <c r="AW26" s="11">
        <f>IFERROR(AW27*AW7,0)</f>
        <v>0</v>
      </c>
      <c r="AX26" s="11">
        <f>IFERROR(AX27*AX7,0)</f>
        <v>0</v>
      </c>
      <c r="AY26" s="11">
        <f t="shared" si="116"/>
        <v>0</v>
      </c>
      <c r="AZ26" s="11">
        <f>IFERROR(AZ27*AZ7,0)</f>
        <v>0</v>
      </c>
      <c r="BA26" s="11">
        <f>IFERROR(BA27*BA7,0)</f>
        <v>0</v>
      </c>
      <c r="BB26" s="11">
        <f t="shared" si="117"/>
        <v>0</v>
      </c>
      <c r="BC26" s="11">
        <f>IFERROR(BC27*BC7,0)</f>
        <v>0</v>
      </c>
      <c r="BD26" s="11">
        <f>IFERROR(BD27*BD7,0)</f>
        <v>0</v>
      </c>
      <c r="BE26" s="11">
        <f t="shared" si="118"/>
        <v>0</v>
      </c>
      <c r="BF26" s="11">
        <f>IFERROR(BF27*BF7,0)</f>
        <v>0</v>
      </c>
      <c r="BG26" s="11">
        <f>IFERROR(BG27*BG7,0)</f>
        <v>0</v>
      </c>
      <c r="BH26" s="11">
        <f t="shared" si="119"/>
        <v>0</v>
      </c>
      <c r="BI26" s="11">
        <f>IFERROR(BI27*BI7,0)</f>
        <v>0</v>
      </c>
      <c r="BJ26" s="11">
        <f>IFERROR(BJ27*BJ7,0)</f>
        <v>0</v>
      </c>
      <c r="BK26" s="11">
        <f t="shared" si="120"/>
        <v>0</v>
      </c>
      <c r="BL26" s="11">
        <f>IFERROR(BL27*BL7,0)</f>
        <v>0</v>
      </c>
      <c r="BM26" s="11">
        <f>IFERROR(BM27*BM7,0)</f>
        <v>0</v>
      </c>
      <c r="BN26" s="11">
        <f t="shared" si="121"/>
        <v>0</v>
      </c>
      <c r="BO26" s="11">
        <f>IFERROR(BO27*BO7,0)</f>
        <v>0</v>
      </c>
      <c r="BP26" s="11">
        <f>IFERROR(BP27*BP7,0)</f>
        <v>0</v>
      </c>
      <c r="BQ26" s="11">
        <f t="shared" si="122"/>
        <v>0</v>
      </c>
      <c r="BR26" s="11">
        <f>IFERROR(BR27*BR7,0)</f>
        <v>0</v>
      </c>
      <c r="BS26" s="11">
        <f>IFERROR(BS27*BS7,0)</f>
        <v>0</v>
      </c>
      <c r="BT26" s="11">
        <f t="shared" si="123"/>
        <v>0</v>
      </c>
      <c r="BU26" s="11">
        <f>IFERROR(BU27*BU7,0)</f>
        <v>0</v>
      </c>
      <c r="BV26" s="11">
        <f>IFERROR(BV27*BV7,0)</f>
        <v>0</v>
      </c>
      <c r="BW26" s="11">
        <f t="shared" si="124"/>
        <v>0</v>
      </c>
      <c r="BX26" s="11">
        <f>IFERROR(BX27*BX7,0)</f>
        <v>0</v>
      </c>
      <c r="BY26" s="11">
        <f>IFERROR(BY27*BY7,0)</f>
        <v>0</v>
      </c>
      <c r="BZ26" s="11">
        <f t="shared" si="125"/>
        <v>0</v>
      </c>
      <c r="CA26" s="11">
        <f>IFERROR(CA27*CA7,0)</f>
        <v>0</v>
      </c>
      <c r="CB26" s="11">
        <f>IFERROR(CB27*CB7,0)</f>
        <v>0</v>
      </c>
      <c r="CC26" s="11">
        <f t="shared" si="126"/>
        <v>0</v>
      </c>
      <c r="CD26" s="11">
        <f>IFERROR(CD27*CD7,0)</f>
        <v>0</v>
      </c>
      <c r="CE26" s="11">
        <f>IFERROR(CE27*CE7,0)</f>
        <v>0</v>
      </c>
      <c r="CF26" s="11">
        <f t="shared" si="127"/>
        <v>0</v>
      </c>
      <c r="CG26" s="11">
        <f>IFERROR(CG27*CG7,0)</f>
        <v>0</v>
      </c>
      <c r="CH26" s="11">
        <f>IFERROR(CH27*CH7,0)</f>
        <v>0</v>
      </c>
      <c r="CI26" s="11">
        <f t="shared" si="128"/>
        <v>0</v>
      </c>
      <c r="CJ26" s="11">
        <f>IFERROR(CJ27*CJ7,0)</f>
        <v>0</v>
      </c>
      <c r="CK26" s="11">
        <f>IFERROR(CK27*CK7,0)</f>
        <v>0</v>
      </c>
      <c r="CL26" s="11">
        <f t="shared" si="129"/>
        <v>0</v>
      </c>
      <c r="CM26" s="11">
        <f>IFERROR(CM27*CM7,0)</f>
        <v>0</v>
      </c>
      <c r="CN26" s="11">
        <f>IFERROR(CN27*CN7,0)</f>
        <v>0</v>
      </c>
      <c r="CO26" s="11">
        <f t="shared" si="130"/>
        <v>0</v>
      </c>
      <c r="CP26" s="11">
        <f>IFERROR(CP27*CP7,0)</f>
        <v>0</v>
      </c>
      <c r="CQ26" s="11">
        <f>IFERROR(CQ27*CQ7,0)</f>
        <v>0</v>
      </c>
      <c r="CR26" s="11">
        <f t="shared" si="131"/>
        <v>0</v>
      </c>
      <c r="CS26" s="11">
        <f>IFERROR(CS27*CS7,0)</f>
        <v>0</v>
      </c>
      <c r="CT26" s="11">
        <f>IFERROR(CT27*CT7,0)</f>
        <v>0</v>
      </c>
      <c r="CU26" s="11">
        <f t="shared" si="132"/>
        <v>0</v>
      </c>
      <c r="CV26" s="11">
        <f>IFERROR(CV27*CV7,0)</f>
        <v>0</v>
      </c>
      <c r="CW26" s="11">
        <f>IFERROR(CW27*CW7,0)</f>
        <v>0</v>
      </c>
      <c r="CX26" s="11">
        <f t="shared" si="133"/>
        <v>0</v>
      </c>
      <c r="CY26" s="11">
        <f>IFERROR(CY27*CY7,0)</f>
        <v>0</v>
      </c>
      <c r="CZ26" s="11">
        <f>IFERROR(CZ27*CZ7,0)</f>
        <v>0</v>
      </c>
      <c r="DA26" s="11">
        <f t="shared" si="134"/>
        <v>0</v>
      </c>
      <c r="DB26" s="11">
        <f>IFERROR(DB27*DB7,0)</f>
        <v>0</v>
      </c>
      <c r="DC26" s="11">
        <f>IFERROR(DC27*DC7,0)</f>
        <v>0</v>
      </c>
      <c r="DD26" s="11">
        <f t="shared" si="135"/>
        <v>0</v>
      </c>
      <c r="DE26" s="11">
        <f>IFERROR(DE27*DE7,0)</f>
        <v>0</v>
      </c>
      <c r="DF26" s="11">
        <f>IFERROR(DF27*DF7,0)</f>
        <v>0</v>
      </c>
      <c r="DG26" s="11">
        <f t="shared" si="136"/>
        <v>0</v>
      </c>
      <c r="DH26" s="11">
        <f>IFERROR(DH27*DH7,0)</f>
        <v>0</v>
      </c>
      <c r="DI26" s="11">
        <f>IFERROR(DI27*DI7,0)</f>
        <v>0</v>
      </c>
      <c r="DJ26" s="11">
        <f t="shared" si="137"/>
        <v>0</v>
      </c>
      <c r="DK26" s="11">
        <f>IFERROR(DK27*DK7,0)</f>
        <v>0</v>
      </c>
      <c r="DL26" s="11">
        <f>IFERROR(DL27*DL7,0)</f>
        <v>0</v>
      </c>
      <c r="DM26" s="11">
        <f t="shared" si="138"/>
        <v>0</v>
      </c>
      <c r="DN26" s="11">
        <f>IFERROR(DN27*DN7,0)</f>
        <v>0</v>
      </c>
      <c r="DO26" s="11">
        <f>IFERROR(DO27*DO7,0)</f>
        <v>0</v>
      </c>
      <c r="DP26" s="11">
        <f t="shared" si="139"/>
        <v>0</v>
      </c>
      <c r="DQ26" s="11">
        <f>IFERROR(DQ27*DQ7,0)</f>
        <v>0</v>
      </c>
      <c r="DR26" s="11">
        <f>IFERROR(DR27*DR7,0)</f>
        <v>0</v>
      </c>
      <c r="DS26" s="11">
        <f t="shared" si="140"/>
        <v>0</v>
      </c>
      <c r="DT26" s="11">
        <f>IFERROR(DT27*DT7,0)</f>
        <v>0</v>
      </c>
      <c r="DU26" s="11">
        <f>IFERROR(DU27*DU7,0)</f>
        <v>0</v>
      </c>
      <c r="DV26" s="11">
        <f t="shared" si="141"/>
        <v>0</v>
      </c>
      <c r="DW26" s="11">
        <f>IFERROR(DW27*DW7,0)</f>
        <v>0</v>
      </c>
      <c r="DX26" s="11">
        <f>IFERROR(DX27*DX7,0)</f>
        <v>0</v>
      </c>
      <c r="DY26" s="11">
        <f t="shared" si="142"/>
        <v>0</v>
      </c>
      <c r="DZ26" s="11">
        <f>IFERROR(DZ27*DZ7,0)</f>
        <v>0</v>
      </c>
      <c r="EA26" s="11">
        <f>IFERROR(EA27*EA7,0)</f>
        <v>0</v>
      </c>
      <c r="EB26" s="11">
        <f t="shared" si="143"/>
        <v>0</v>
      </c>
      <c r="EC26" s="11">
        <f>IFERROR(EC27*EC7,0)</f>
        <v>0</v>
      </c>
      <c r="ED26" s="11">
        <f>IFERROR(ED27*ED7,0)</f>
        <v>0</v>
      </c>
      <c r="EE26" s="11">
        <f t="shared" si="144"/>
        <v>0</v>
      </c>
      <c r="EF26" s="11">
        <f>IFERROR(EF27*EF7,0)</f>
        <v>0</v>
      </c>
      <c r="EG26" s="11">
        <f>IFERROR(EG27*EG7,0)</f>
        <v>0</v>
      </c>
      <c r="EH26" s="11">
        <f t="shared" si="145"/>
        <v>0</v>
      </c>
      <c r="EI26" s="11">
        <f>IFERROR(EI27*EI7,0)</f>
        <v>0</v>
      </c>
      <c r="EJ26" s="11">
        <f>IFERROR(EJ27*EJ7,0)</f>
        <v>0</v>
      </c>
      <c r="EK26" s="11">
        <f t="shared" si="146"/>
        <v>0</v>
      </c>
      <c r="EL26" s="11">
        <f>IFERROR(EL27*EL7,0)</f>
        <v>0</v>
      </c>
      <c r="EM26" s="11">
        <f>IFERROR(EM27*EM7,0)</f>
        <v>0</v>
      </c>
      <c r="EN26" s="11">
        <f t="shared" si="147"/>
        <v>0</v>
      </c>
      <c r="EO26" s="11">
        <f>IFERROR(EO27*EO7,0)</f>
        <v>0</v>
      </c>
      <c r="EP26" s="11">
        <f>IFERROR(EP27*EP7,0)</f>
        <v>0</v>
      </c>
      <c r="EQ26" s="11">
        <f t="shared" si="148"/>
        <v>0</v>
      </c>
      <c r="ER26" s="11">
        <f>IFERROR(ER27*ER7,0)</f>
        <v>0</v>
      </c>
      <c r="ES26" s="11">
        <f>IFERROR(ES27*ES7,0)</f>
        <v>0</v>
      </c>
      <c r="ET26" s="11">
        <f t="shared" si="149"/>
        <v>0</v>
      </c>
      <c r="EU26" s="11">
        <f>IFERROR(EU27*EU7,0)</f>
        <v>0</v>
      </c>
      <c r="EV26" s="11">
        <f>IFERROR(EV27*EV7,0)</f>
        <v>0</v>
      </c>
      <c r="EW26" s="11">
        <f t="shared" si="150"/>
        <v>0</v>
      </c>
      <c r="EX26" s="11">
        <f>IFERROR(EX27*EX7,0)</f>
        <v>0</v>
      </c>
      <c r="EY26" s="11">
        <f>IFERROR(EY27*EY7,0)</f>
        <v>0</v>
      </c>
      <c r="EZ26" s="11">
        <f t="shared" si="151"/>
        <v>0</v>
      </c>
    </row>
    <row r="27" spans="1:156" ht="15" hidden="1" customHeight="1" x14ac:dyDescent="0.3">
      <c r="B27" s="8" t="s">
        <v>68</v>
      </c>
      <c r="C27" s="9" t="s">
        <v>40</v>
      </c>
      <c r="D27" s="14">
        <f>IFERROR(SUM(SUM(G27*G315,J27*J315,M27*M315,P27*P315,S27*S315,V27*V315,Y27*Y315,AB27*AB315,AE27*AE315,AH27*AH315,AK27*AK315,AN27*AN315,AQ27*AQ315,AT27*AT315,AW27*AW315,AZ27*AZ315,BC27*BC315,BF27*BF315,BI27*BI315,BL27*BL315,BO27*BO315,BR27*BR315,BU27*BU315,BX27*BX315,CA27*CA315,CD27*CD315,CG27*CG315,CJ27*CJ315,CM27*CM315,CP27*CP315),SUM(CS27*CS315,CV27*CV315,CY27*CY315,DB27*DB315,DE27*DE315,DH27*DH315,DK27*DK315,DN27*DN315,DQ27*DQ315,DT27*DT315,DW27*DW315,DZ27*DZ315,EC27*EC315,EF27*EF315,EI27*EI315,EL27*EL315,EO27*EO315,ER27*ER315,EU27*EU315,EX27*EX315))/D315,0)</f>
        <v>0</v>
      </c>
      <c r="E27" s="14">
        <f>IFERROR(SUM(SUM(H27*H315,K27*K315,N27*N315,Q27*Q315,T27*T315,W27*W315,Z27*Z315,AC27*AC315,AF27*AF315,AI27*AI315,AL27*AL315,AO27*AO315,AR27*AR315,AU27*AU315,AX27*AX315,BA27*BA315,BD27*BD315,BG27*BG315,BJ27*BJ315,BM27*BM315,BP27*BP315,BS27*BS315,BV27*BV315,BY27*BY315,CB27*CB315,CE27*CE315,CH27*CH315,CK27*CK315,CN27*CN315,CQ27*CQ315),SUM(CT27*CT315,CW27*CW315,CZ27*CZ315,DC27*DC315,DF27*DF315,DI27*DI315,DL27*DL315,DO27*DO315,DR27*DR315,DU27*DU315,DX27*DX315,EA27*EA315,ED27*ED315,EG27*EG315,EJ27*EJ315,EM27*EM315,EP27*EP315,ES27*ES315,EV27*EV315,EY27*EY315))/E315,0)</f>
        <v>0</v>
      </c>
      <c r="F27" s="14">
        <f t="shared" si="101"/>
        <v>0</v>
      </c>
      <c r="G27" s="14"/>
      <c r="H27" s="14"/>
      <c r="I27" s="14">
        <f t="shared" si="102"/>
        <v>0</v>
      </c>
      <c r="J27" s="14"/>
      <c r="K27" s="14"/>
      <c r="L27" s="14">
        <f t="shared" si="103"/>
        <v>0</v>
      </c>
      <c r="M27" s="14"/>
      <c r="N27" s="14"/>
      <c r="O27" s="14">
        <f t="shared" si="104"/>
        <v>0</v>
      </c>
      <c r="P27" s="14"/>
      <c r="Q27" s="14"/>
      <c r="R27" s="14">
        <f t="shared" si="105"/>
        <v>0</v>
      </c>
      <c r="S27" s="14"/>
      <c r="T27" s="14"/>
      <c r="U27" s="14">
        <f t="shared" si="106"/>
        <v>0</v>
      </c>
      <c r="V27" s="14"/>
      <c r="W27" s="14"/>
      <c r="X27" s="14">
        <f t="shared" si="107"/>
        <v>0</v>
      </c>
      <c r="Y27" s="14"/>
      <c r="Z27" s="14"/>
      <c r="AA27" s="14">
        <f t="shared" si="108"/>
        <v>0</v>
      </c>
      <c r="AB27" s="14"/>
      <c r="AC27" s="14"/>
      <c r="AD27" s="14">
        <f t="shared" si="109"/>
        <v>0</v>
      </c>
      <c r="AE27" s="14"/>
      <c r="AF27" s="14"/>
      <c r="AG27" s="14">
        <f t="shared" si="110"/>
        <v>0</v>
      </c>
      <c r="AH27" s="14"/>
      <c r="AI27" s="14"/>
      <c r="AJ27" s="14">
        <f t="shared" si="111"/>
        <v>0</v>
      </c>
      <c r="AK27" s="14"/>
      <c r="AL27" s="14"/>
      <c r="AM27" s="14">
        <f t="shared" si="112"/>
        <v>0</v>
      </c>
      <c r="AN27" s="14"/>
      <c r="AO27" s="14"/>
      <c r="AP27" s="14">
        <f t="shared" si="113"/>
        <v>0</v>
      </c>
      <c r="AQ27" s="14"/>
      <c r="AR27" s="14"/>
      <c r="AS27" s="14">
        <f t="shared" si="114"/>
        <v>0</v>
      </c>
      <c r="AT27" s="14"/>
      <c r="AU27" s="14"/>
      <c r="AV27" s="14">
        <f t="shared" si="115"/>
        <v>0</v>
      </c>
      <c r="AW27" s="14"/>
      <c r="AX27" s="14"/>
      <c r="AY27" s="14">
        <f t="shared" si="116"/>
        <v>0</v>
      </c>
      <c r="AZ27" s="14"/>
      <c r="BA27" s="14"/>
      <c r="BB27" s="14">
        <f t="shared" si="117"/>
        <v>0</v>
      </c>
      <c r="BC27" s="14"/>
      <c r="BD27" s="14"/>
      <c r="BE27" s="14">
        <f t="shared" si="118"/>
        <v>0</v>
      </c>
      <c r="BF27" s="14"/>
      <c r="BG27" s="14"/>
      <c r="BH27" s="14">
        <f t="shared" si="119"/>
        <v>0</v>
      </c>
      <c r="BI27" s="14"/>
      <c r="BJ27" s="14"/>
      <c r="BK27" s="14">
        <f t="shared" si="120"/>
        <v>0</v>
      </c>
      <c r="BL27" s="14"/>
      <c r="BM27" s="14"/>
      <c r="BN27" s="14">
        <f t="shared" si="121"/>
        <v>0</v>
      </c>
      <c r="BO27" s="14"/>
      <c r="BP27" s="14"/>
      <c r="BQ27" s="14">
        <f t="shared" si="122"/>
        <v>0</v>
      </c>
      <c r="BR27" s="14"/>
      <c r="BS27" s="14"/>
      <c r="BT27" s="14">
        <f t="shared" si="123"/>
        <v>0</v>
      </c>
      <c r="BU27" s="14"/>
      <c r="BV27" s="14"/>
      <c r="BW27" s="14">
        <f t="shared" si="124"/>
        <v>0</v>
      </c>
      <c r="BX27" s="14"/>
      <c r="BY27" s="14"/>
      <c r="BZ27" s="14">
        <f t="shared" si="125"/>
        <v>0</v>
      </c>
      <c r="CA27" s="14"/>
      <c r="CB27" s="14"/>
      <c r="CC27" s="14">
        <f t="shared" si="126"/>
        <v>0</v>
      </c>
      <c r="CD27" s="14"/>
      <c r="CE27" s="14"/>
      <c r="CF27" s="14">
        <f t="shared" si="127"/>
        <v>0</v>
      </c>
      <c r="CG27" s="14"/>
      <c r="CH27" s="14"/>
      <c r="CI27" s="14">
        <f t="shared" si="128"/>
        <v>0</v>
      </c>
      <c r="CJ27" s="14"/>
      <c r="CK27" s="14"/>
      <c r="CL27" s="14">
        <f t="shared" si="129"/>
        <v>0</v>
      </c>
      <c r="CM27" s="14"/>
      <c r="CN27" s="14"/>
      <c r="CO27" s="14">
        <f t="shared" si="130"/>
        <v>0</v>
      </c>
      <c r="CP27" s="14"/>
      <c r="CQ27" s="14"/>
      <c r="CR27" s="14">
        <f t="shared" si="131"/>
        <v>0</v>
      </c>
      <c r="CS27" s="14"/>
      <c r="CT27" s="14"/>
      <c r="CU27" s="14">
        <f t="shared" si="132"/>
        <v>0</v>
      </c>
      <c r="CV27" s="14"/>
      <c r="CW27" s="14"/>
      <c r="CX27" s="14">
        <f t="shared" si="133"/>
        <v>0</v>
      </c>
      <c r="CY27" s="14"/>
      <c r="CZ27" s="14"/>
      <c r="DA27" s="14">
        <f t="shared" si="134"/>
        <v>0</v>
      </c>
      <c r="DB27" s="14"/>
      <c r="DC27" s="14"/>
      <c r="DD27" s="14">
        <f t="shared" si="135"/>
        <v>0</v>
      </c>
      <c r="DE27" s="14"/>
      <c r="DF27" s="14"/>
      <c r="DG27" s="14">
        <f t="shared" si="136"/>
        <v>0</v>
      </c>
      <c r="DH27" s="14"/>
      <c r="DI27" s="14"/>
      <c r="DJ27" s="14">
        <f t="shared" si="137"/>
        <v>0</v>
      </c>
      <c r="DK27" s="14"/>
      <c r="DL27" s="14"/>
      <c r="DM27" s="14">
        <f t="shared" si="138"/>
        <v>0</v>
      </c>
      <c r="DN27" s="14"/>
      <c r="DO27" s="14"/>
      <c r="DP27" s="14">
        <f t="shared" si="139"/>
        <v>0</v>
      </c>
      <c r="DQ27" s="14"/>
      <c r="DR27" s="14"/>
      <c r="DS27" s="14">
        <f t="shared" si="140"/>
        <v>0</v>
      </c>
      <c r="DT27" s="14"/>
      <c r="DU27" s="14"/>
      <c r="DV27" s="14">
        <f t="shared" si="141"/>
        <v>0</v>
      </c>
      <c r="DW27" s="14"/>
      <c r="DX27" s="14"/>
      <c r="DY27" s="14">
        <f t="shared" si="142"/>
        <v>0</v>
      </c>
      <c r="DZ27" s="14"/>
      <c r="EA27" s="14"/>
      <c r="EB27" s="14">
        <f t="shared" si="143"/>
        <v>0</v>
      </c>
      <c r="EC27" s="14"/>
      <c r="ED27" s="14"/>
      <c r="EE27" s="14">
        <f t="shared" si="144"/>
        <v>0</v>
      </c>
      <c r="EF27" s="14"/>
      <c r="EG27" s="14"/>
      <c r="EH27" s="14">
        <f t="shared" si="145"/>
        <v>0</v>
      </c>
      <c r="EI27" s="14"/>
      <c r="EJ27" s="14"/>
      <c r="EK27" s="14">
        <f t="shared" si="146"/>
        <v>0</v>
      </c>
      <c r="EL27" s="14"/>
      <c r="EM27" s="14"/>
      <c r="EN27" s="14">
        <f t="shared" si="147"/>
        <v>0</v>
      </c>
      <c r="EO27" s="14"/>
      <c r="EP27" s="14"/>
      <c r="EQ27" s="14">
        <f t="shared" si="148"/>
        <v>0</v>
      </c>
      <c r="ER27" s="14"/>
      <c r="ES27" s="14"/>
      <c r="ET27" s="14">
        <f t="shared" si="149"/>
        <v>0</v>
      </c>
      <c r="EU27" s="14"/>
      <c r="EV27" s="14"/>
      <c r="EW27" s="14">
        <f t="shared" si="150"/>
        <v>0</v>
      </c>
      <c r="EX27" s="14"/>
      <c r="EY27" s="14"/>
      <c r="EZ27" s="14">
        <f t="shared" si="151"/>
        <v>0</v>
      </c>
    </row>
    <row r="28" spans="1:156" ht="19.5" customHeight="1" x14ac:dyDescent="0.3">
      <c r="A28" s="6"/>
      <c r="B28" s="8" t="str">
        <f>IF($D$95="oz",$B$102,$B$101)</f>
        <v>SDA /9Lcs</v>
      </c>
      <c r="C28" s="9" t="s">
        <v>40</v>
      </c>
      <c r="D28" s="14">
        <f>IFERROR(SUM(SUM(G28*G8,J28*J8,M28*M8,P28*P8,S28*S8,V28*V8,Y28*Y8,AB28*AB8,AE28*AE8,AH28*AH8,AK28*AK8,AN28*AN8,AQ28*AQ8,AT28*AT8,AW28*AW8,AZ28*AZ8,BC28*BC8,BF28*BF8,BI28*BI8,BL28*BL8,BO28*BO8,BR28*BR8,BU28*BU8,BX28*BX8,CA28*CA8,CD28*CD8,CG28*CG8,CJ28*CJ8,CM28*CM8,CP28*CP8),SUM(CS28*CS8,CV28*CV8,CY28*CY8,DB28*DB8,DE28*DE8,DH28*DH8,DK28*DK8,DN28*DN8,DQ28*DQ8,DT28*DT8,DW28*DW8,DZ28*DZ8,EC28*EC8,EF28*EF8,EI28*EI8,EL28*EL8,EO28*EO8,ER28*ER8,EU28*EU8,EX28*EX8))/D8,0)</f>
        <v>0</v>
      </c>
      <c r="E28" s="14">
        <f>IFERROR(SUM(SUM(H28*H8,K28*K8,N28*N8,Q28*Q8,T28*T8,W28*W8,Z28*Z8,AC28*AC8,AF28*AF8,AI28*AI8,AL28*AL8,AO28*AO8,AR28*AR8,AU28*AU8,AX28*AX8,BA28*BA8,BD28*BD8,BG28*BG8,BJ28*BJ8,BM28*BM8,BP28*BP8,BS28*BS8,BV28*BV8,BY28*BY8,CB28*CB8,CE28*CE8,CH28*CH8,CK28*CK8,CN28*CN8,CQ28*CQ8),SUM(CT28*CT8,CW28*CW8,CZ28*CZ8,DC28*DC8,DF28*DF8,DI28*DI8,DL28*DL8,DO28*DO8,DR28*DR8,DU28*DU8,DX28*DX8,EA28*EA8,ED28*ED8,EG28*EG8,EJ28*EJ8,EM28*EM8,EP28*EP8,ES28*ES8,EV28*EV8,EY28*EY8))/E8,0)</f>
        <v>0</v>
      </c>
      <c r="F28" s="14">
        <f t="shared" si="101"/>
        <v>0</v>
      </c>
      <c r="G28" s="14">
        <f>IFERROR(G26/G8,0)</f>
        <v>0</v>
      </c>
      <c r="H28" s="14">
        <f>IFERROR(H26/H8,0)</f>
        <v>0</v>
      </c>
      <c r="I28" s="14">
        <f t="shared" si="102"/>
        <v>0</v>
      </c>
      <c r="J28" s="14">
        <f>IFERROR(J26/J8,0)</f>
        <v>0</v>
      </c>
      <c r="K28" s="14">
        <f>IFERROR(K26/K8,0)</f>
        <v>0</v>
      </c>
      <c r="L28" s="14">
        <f t="shared" si="103"/>
        <v>0</v>
      </c>
      <c r="M28" s="14">
        <f>IFERROR(M26/M8,0)</f>
        <v>0</v>
      </c>
      <c r="N28" s="14">
        <f>IFERROR(N26/N8,0)</f>
        <v>0</v>
      </c>
      <c r="O28" s="14">
        <f t="shared" si="104"/>
        <v>0</v>
      </c>
      <c r="P28" s="14">
        <f>IFERROR(P26/P8,0)</f>
        <v>0</v>
      </c>
      <c r="Q28" s="14">
        <f>IFERROR(Q26/Q8,0)</f>
        <v>0</v>
      </c>
      <c r="R28" s="14">
        <f t="shared" si="105"/>
        <v>0</v>
      </c>
      <c r="S28" s="14">
        <f>IFERROR(S26/S8,0)</f>
        <v>0</v>
      </c>
      <c r="T28" s="14">
        <f>IFERROR(T26/T8,0)</f>
        <v>0</v>
      </c>
      <c r="U28" s="14">
        <f t="shared" si="106"/>
        <v>0</v>
      </c>
      <c r="V28" s="14">
        <f>IFERROR(V26/V8,0)</f>
        <v>0</v>
      </c>
      <c r="W28" s="14">
        <f>IFERROR(W26/W8,0)</f>
        <v>0</v>
      </c>
      <c r="X28" s="14">
        <f t="shared" si="107"/>
        <v>0</v>
      </c>
      <c r="Y28" s="14">
        <f>IFERROR(Y26/Y8,0)</f>
        <v>0</v>
      </c>
      <c r="Z28" s="14">
        <f>IFERROR(Z26/Z8,0)</f>
        <v>0</v>
      </c>
      <c r="AA28" s="14">
        <f t="shared" si="108"/>
        <v>0</v>
      </c>
      <c r="AB28" s="14">
        <f>IFERROR(AB26/AB8,0)</f>
        <v>0</v>
      </c>
      <c r="AC28" s="14">
        <f>IFERROR(AC26/AC8,0)</f>
        <v>0</v>
      </c>
      <c r="AD28" s="14">
        <f t="shared" si="109"/>
        <v>0</v>
      </c>
      <c r="AE28" s="14">
        <f>IFERROR(AE26/AE8,0)</f>
        <v>0</v>
      </c>
      <c r="AF28" s="14">
        <f>IFERROR(AF26/AF8,0)</f>
        <v>0</v>
      </c>
      <c r="AG28" s="14">
        <f t="shared" si="110"/>
        <v>0</v>
      </c>
      <c r="AH28" s="14">
        <f>IFERROR(AH26/AH8,0)</f>
        <v>0</v>
      </c>
      <c r="AI28" s="14">
        <f>IFERROR(AI26/AI8,0)</f>
        <v>0</v>
      </c>
      <c r="AJ28" s="14">
        <f t="shared" si="111"/>
        <v>0</v>
      </c>
      <c r="AK28" s="14">
        <f>IFERROR(AK26/AK8,0)</f>
        <v>0</v>
      </c>
      <c r="AL28" s="14">
        <f>IFERROR(AL26/AL8,0)</f>
        <v>0</v>
      </c>
      <c r="AM28" s="14">
        <f t="shared" si="112"/>
        <v>0</v>
      </c>
      <c r="AN28" s="14">
        <f>IFERROR(AN26/AN8,0)</f>
        <v>0</v>
      </c>
      <c r="AO28" s="14">
        <f>IFERROR(AO26/AO8,0)</f>
        <v>0</v>
      </c>
      <c r="AP28" s="14">
        <f t="shared" si="113"/>
        <v>0</v>
      </c>
      <c r="AQ28" s="14">
        <f>IFERROR(AQ26/AQ8,0)</f>
        <v>0</v>
      </c>
      <c r="AR28" s="14">
        <f>IFERROR(AR26/AR8,0)</f>
        <v>0</v>
      </c>
      <c r="AS28" s="14">
        <f t="shared" si="114"/>
        <v>0</v>
      </c>
      <c r="AT28" s="14">
        <f>IFERROR(AT26/AT8,0)</f>
        <v>0</v>
      </c>
      <c r="AU28" s="14">
        <f>IFERROR(AU26/AU8,0)</f>
        <v>0</v>
      </c>
      <c r="AV28" s="14">
        <f t="shared" si="115"/>
        <v>0</v>
      </c>
      <c r="AW28" s="14">
        <f>IFERROR(AW26/AW8,0)</f>
        <v>0</v>
      </c>
      <c r="AX28" s="14">
        <f>IFERROR(AX26/AX8,0)</f>
        <v>0</v>
      </c>
      <c r="AY28" s="14">
        <f t="shared" si="116"/>
        <v>0</v>
      </c>
      <c r="AZ28" s="14">
        <f>IFERROR(AZ26/AZ8,0)</f>
        <v>0</v>
      </c>
      <c r="BA28" s="14">
        <f>IFERROR(BA26/BA8,0)</f>
        <v>0</v>
      </c>
      <c r="BB28" s="14">
        <f t="shared" si="117"/>
        <v>0</v>
      </c>
      <c r="BC28" s="14">
        <f>IFERROR(BC26/BC8,0)</f>
        <v>0</v>
      </c>
      <c r="BD28" s="14">
        <f>IFERROR(BD26/BD8,0)</f>
        <v>0</v>
      </c>
      <c r="BE28" s="14">
        <f t="shared" si="118"/>
        <v>0</v>
      </c>
      <c r="BF28" s="14">
        <f>IFERROR(BF26/BF8,0)</f>
        <v>0</v>
      </c>
      <c r="BG28" s="14">
        <f>IFERROR(BG26/BG8,0)</f>
        <v>0</v>
      </c>
      <c r="BH28" s="14">
        <f t="shared" si="119"/>
        <v>0</v>
      </c>
      <c r="BI28" s="14">
        <f>IFERROR(BI26/BI8,0)</f>
        <v>0</v>
      </c>
      <c r="BJ28" s="14">
        <f>IFERROR(BJ26/BJ8,0)</f>
        <v>0</v>
      </c>
      <c r="BK28" s="14">
        <f t="shared" si="120"/>
        <v>0</v>
      </c>
      <c r="BL28" s="14">
        <f>IFERROR(BL26/BL8,0)</f>
        <v>0</v>
      </c>
      <c r="BM28" s="14">
        <f>IFERROR(BM26/BM8,0)</f>
        <v>0</v>
      </c>
      <c r="BN28" s="14">
        <f t="shared" si="121"/>
        <v>0</v>
      </c>
      <c r="BO28" s="14">
        <f>IFERROR(BO26/BO8,0)</f>
        <v>0</v>
      </c>
      <c r="BP28" s="14">
        <f>IFERROR(BP26/BP8,0)</f>
        <v>0</v>
      </c>
      <c r="BQ28" s="14">
        <f t="shared" si="122"/>
        <v>0</v>
      </c>
      <c r="BR28" s="14">
        <f>IFERROR(BR26/BR8,0)</f>
        <v>0</v>
      </c>
      <c r="BS28" s="14">
        <f>IFERROR(BS26/BS8,0)</f>
        <v>0</v>
      </c>
      <c r="BT28" s="14">
        <f t="shared" si="123"/>
        <v>0</v>
      </c>
      <c r="BU28" s="14">
        <f>IFERROR(BU26/BU8,0)</f>
        <v>0</v>
      </c>
      <c r="BV28" s="14">
        <f>IFERROR(BV26/BV8,0)</f>
        <v>0</v>
      </c>
      <c r="BW28" s="14">
        <f t="shared" si="124"/>
        <v>0</v>
      </c>
      <c r="BX28" s="14">
        <f>IFERROR(BX26/BX8,0)</f>
        <v>0</v>
      </c>
      <c r="BY28" s="14">
        <f>IFERROR(BY26/BY8,0)</f>
        <v>0</v>
      </c>
      <c r="BZ28" s="14">
        <f t="shared" si="125"/>
        <v>0</v>
      </c>
      <c r="CA28" s="14">
        <f>IFERROR(CA26/CA8,0)</f>
        <v>0</v>
      </c>
      <c r="CB28" s="14">
        <f>IFERROR(CB26/CB8,0)</f>
        <v>0</v>
      </c>
      <c r="CC28" s="14">
        <f t="shared" si="126"/>
        <v>0</v>
      </c>
      <c r="CD28" s="14">
        <f>IFERROR(CD26/CD8,0)</f>
        <v>0</v>
      </c>
      <c r="CE28" s="14">
        <f>IFERROR(CE26/CE8,0)</f>
        <v>0</v>
      </c>
      <c r="CF28" s="14">
        <f t="shared" si="127"/>
        <v>0</v>
      </c>
      <c r="CG28" s="14">
        <f>IFERROR(CG26/CG8,0)</f>
        <v>0</v>
      </c>
      <c r="CH28" s="14">
        <f>IFERROR(CH26/CH8,0)</f>
        <v>0</v>
      </c>
      <c r="CI28" s="14">
        <f t="shared" si="128"/>
        <v>0</v>
      </c>
      <c r="CJ28" s="14">
        <f>IFERROR(CJ26/CJ8,0)</f>
        <v>0</v>
      </c>
      <c r="CK28" s="14">
        <f>IFERROR(CK26/CK8,0)</f>
        <v>0</v>
      </c>
      <c r="CL28" s="14">
        <f t="shared" si="129"/>
        <v>0</v>
      </c>
      <c r="CM28" s="14">
        <f>IFERROR(CM26/CM8,0)</f>
        <v>0</v>
      </c>
      <c r="CN28" s="14">
        <f>IFERROR(CN26/CN8,0)</f>
        <v>0</v>
      </c>
      <c r="CO28" s="14">
        <f t="shared" si="130"/>
        <v>0</v>
      </c>
      <c r="CP28" s="14">
        <f>IFERROR(CP26/CP8,0)</f>
        <v>0</v>
      </c>
      <c r="CQ28" s="14">
        <f>IFERROR(CQ26/CQ8,0)</f>
        <v>0</v>
      </c>
      <c r="CR28" s="14">
        <f t="shared" si="131"/>
        <v>0</v>
      </c>
      <c r="CS28" s="14">
        <f>IFERROR(CS26/CS8,0)</f>
        <v>0</v>
      </c>
      <c r="CT28" s="14">
        <f>IFERROR(CT26/CT8,0)</f>
        <v>0</v>
      </c>
      <c r="CU28" s="14">
        <f t="shared" si="132"/>
        <v>0</v>
      </c>
      <c r="CV28" s="14">
        <f>IFERROR(CV26/CV8,0)</f>
        <v>0</v>
      </c>
      <c r="CW28" s="14">
        <f>IFERROR(CW26/CW8,0)</f>
        <v>0</v>
      </c>
      <c r="CX28" s="14">
        <f t="shared" si="133"/>
        <v>0</v>
      </c>
      <c r="CY28" s="14">
        <f>IFERROR(CY26/CY8,0)</f>
        <v>0</v>
      </c>
      <c r="CZ28" s="14">
        <f>IFERROR(CZ26/CZ8,0)</f>
        <v>0</v>
      </c>
      <c r="DA28" s="14">
        <f t="shared" si="134"/>
        <v>0</v>
      </c>
      <c r="DB28" s="14">
        <f>IFERROR(DB26/DB8,0)</f>
        <v>0</v>
      </c>
      <c r="DC28" s="14">
        <f>IFERROR(DC26/DC8,0)</f>
        <v>0</v>
      </c>
      <c r="DD28" s="14">
        <f t="shared" si="135"/>
        <v>0</v>
      </c>
      <c r="DE28" s="14">
        <f>IFERROR(DE26/DE8,0)</f>
        <v>0</v>
      </c>
      <c r="DF28" s="14">
        <f>IFERROR(DF26/DF8,0)</f>
        <v>0</v>
      </c>
      <c r="DG28" s="14">
        <f t="shared" si="136"/>
        <v>0</v>
      </c>
      <c r="DH28" s="14">
        <f>IFERROR(DH26/DH8,0)</f>
        <v>0</v>
      </c>
      <c r="DI28" s="14">
        <f>IFERROR(DI26/DI8,0)</f>
        <v>0</v>
      </c>
      <c r="DJ28" s="14">
        <f t="shared" si="137"/>
        <v>0</v>
      </c>
      <c r="DK28" s="14">
        <f>IFERROR(DK26/DK8,0)</f>
        <v>0</v>
      </c>
      <c r="DL28" s="14">
        <f>IFERROR(DL26/DL8,0)</f>
        <v>0</v>
      </c>
      <c r="DM28" s="14">
        <f t="shared" si="138"/>
        <v>0</v>
      </c>
      <c r="DN28" s="14">
        <f>IFERROR(DN26/DN8,0)</f>
        <v>0</v>
      </c>
      <c r="DO28" s="14">
        <f>IFERROR(DO26/DO8,0)</f>
        <v>0</v>
      </c>
      <c r="DP28" s="14">
        <f t="shared" si="139"/>
        <v>0</v>
      </c>
      <c r="DQ28" s="14">
        <f>IFERROR(DQ26/DQ8,0)</f>
        <v>0</v>
      </c>
      <c r="DR28" s="14">
        <f>IFERROR(DR26/DR8,0)</f>
        <v>0</v>
      </c>
      <c r="DS28" s="14">
        <f t="shared" si="140"/>
        <v>0</v>
      </c>
      <c r="DT28" s="14">
        <f>IFERROR(DT26/DT8,0)</f>
        <v>0</v>
      </c>
      <c r="DU28" s="14">
        <f>IFERROR(DU26/DU8,0)</f>
        <v>0</v>
      </c>
      <c r="DV28" s="14">
        <f t="shared" si="141"/>
        <v>0</v>
      </c>
      <c r="DW28" s="14">
        <f>IFERROR(DW26/DW8,0)</f>
        <v>0</v>
      </c>
      <c r="DX28" s="14">
        <f>IFERROR(DX26/DX8,0)</f>
        <v>0</v>
      </c>
      <c r="DY28" s="14">
        <f t="shared" si="142"/>
        <v>0</v>
      </c>
      <c r="DZ28" s="14">
        <f>IFERROR(DZ26/DZ8,0)</f>
        <v>0</v>
      </c>
      <c r="EA28" s="14">
        <f>IFERROR(EA26/EA8,0)</f>
        <v>0</v>
      </c>
      <c r="EB28" s="14">
        <f t="shared" si="143"/>
        <v>0</v>
      </c>
      <c r="EC28" s="14">
        <f>IFERROR(EC26/EC8,0)</f>
        <v>0</v>
      </c>
      <c r="ED28" s="14">
        <f>IFERROR(ED26/ED8,0)</f>
        <v>0</v>
      </c>
      <c r="EE28" s="14">
        <f t="shared" si="144"/>
        <v>0</v>
      </c>
      <c r="EF28" s="14">
        <f>IFERROR(EF26/EF8,0)</f>
        <v>0</v>
      </c>
      <c r="EG28" s="14">
        <f>IFERROR(EG26/EG8,0)</f>
        <v>0</v>
      </c>
      <c r="EH28" s="14">
        <f t="shared" si="145"/>
        <v>0</v>
      </c>
      <c r="EI28" s="14">
        <f>IFERROR(EI26/EI8,0)</f>
        <v>0</v>
      </c>
      <c r="EJ28" s="14">
        <f>IFERROR(EJ26/EJ8,0)</f>
        <v>0</v>
      </c>
      <c r="EK28" s="14">
        <f t="shared" si="146"/>
        <v>0</v>
      </c>
      <c r="EL28" s="14">
        <f>IFERROR(EL26/EL8,0)</f>
        <v>0</v>
      </c>
      <c r="EM28" s="14">
        <f>IFERROR(EM26/EM8,0)</f>
        <v>0</v>
      </c>
      <c r="EN28" s="14">
        <f t="shared" si="147"/>
        <v>0</v>
      </c>
      <c r="EO28" s="14">
        <f>IFERROR(EO26/EO8,0)</f>
        <v>0</v>
      </c>
      <c r="EP28" s="14">
        <f>IFERROR(EP26/EP8,0)</f>
        <v>0</v>
      </c>
      <c r="EQ28" s="14">
        <f t="shared" si="148"/>
        <v>0</v>
      </c>
      <c r="ER28" s="14">
        <f>IFERROR(ER26/ER8,0)</f>
        <v>0</v>
      </c>
      <c r="ES28" s="14">
        <f>IFERROR(ES26/ES8,0)</f>
        <v>0</v>
      </c>
      <c r="ET28" s="14">
        <f t="shared" si="149"/>
        <v>0</v>
      </c>
      <c r="EU28" s="14">
        <f>IFERROR(EU26/EU8,0)</f>
        <v>0</v>
      </c>
      <c r="EV28" s="14">
        <f>IFERROR(EV26/EV8,0)</f>
        <v>0</v>
      </c>
      <c r="EW28" s="14">
        <f t="shared" si="150"/>
        <v>0</v>
      </c>
      <c r="EX28" s="14">
        <f>IFERROR(EX26/EX8,0)</f>
        <v>0</v>
      </c>
      <c r="EY28" s="14">
        <f>IFERROR(EY26/EY8,0)</f>
        <v>0</v>
      </c>
      <c r="EZ28" s="14">
        <f t="shared" si="151"/>
        <v>0</v>
      </c>
    </row>
    <row r="29" spans="1:156" ht="19.5" customHeight="1" x14ac:dyDescent="0.3">
      <c r="A29" s="6"/>
      <c r="B29" s="8" t="s">
        <v>945</v>
      </c>
      <c r="C29" s="9" t="s">
        <v>40</v>
      </c>
      <c r="D29" s="14">
        <f>IFERROR(SUM(SUM(G29*G7,J29*J7,M29*M7,P29*P7,S29*S7,V29*V7,Y29*Y7,AB29*AB7,AE29*AE7,AH29*AH7,AK29*AK7,AN29*AN7,AQ29*AQ7,AT29*AT7,AW29*AW7,AZ29*AZ7,BC29*BC7,BF29*BF7,BI29*BI7,BL29*BL7,BO29*BO7,BR29*BR7,BU29*BU7,BX29*BX7,CA29*CA7,CD29*CD7,CG29*CG7,CJ29*CJ7,CM29*CM7,CP29*CP7),SUM(CS29*CS7,CV29*CV7,CY29*CY7,DB29*DB7,DE29*DE7,DH29*DH7,DK29*DK7,DN29*DN7,DQ29*DQ7,DT29*DT7,DW29*DW7,DZ29*DZ7,EC29*EC7,EF29*EF7,EI29*EI7,EL29*EL7,EO29*EO7,ER29*ER7,EU29*EU7,EX29*EX7))/D7,0)</f>
        <v>0</v>
      </c>
      <c r="E29" s="14">
        <f>IFERROR(SUM(SUM(H29*H7,K29*K7,N29*N7,Q29*Q7,T29*T7,W29*W7,Z29*Z7,AC29*AC7,AF29*AF7,AI29*AI7,AL29*AL7,AO29*AO7,AR29*AR7,AU29*AU7,AX29*AX7,BA29*BA7,BD29*BD7,BG29*BG7,BJ29*BJ7,BM29*BM7,BP29*BP7,BS29*BS7,BV29*BV7,BY29*BY7,CB29*CB7,CE29*CE7,CH29*CH7,CK29*CK7,CN29*CN7,CQ29*CQ7),SUM(CT29*CT7,CW29*CW7,CZ29*CZ7,DC29*DC7,DF29*DF7,DI29*DI7,DL29*DL7,DO29*DO7,DR29*DR7,DU29*DU7,DX29*DX7,EA29*EA7,ED29*ED7,EG29*EG7,EJ29*EJ7,EM29*EM7,EP29*EP7,ES29*ES7,EV29*EV7,EY29*EY7))/E7,0)</f>
        <v>0</v>
      </c>
      <c r="F29" s="14"/>
      <c r="G29" s="14">
        <f>IFERROR(G26/G7,0)</f>
        <v>0</v>
      </c>
      <c r="H29" s="14">
        <f>IFERROR(H26/H7,0)</f>
        <v>0</v>
      </c>
      <c r="I29" s="14"/>
      <c r="J29" s="14">
        <f t="shared" ref="J29:K29" si="201">IFERROR(J26/J7,0)</f>
        <v>0</v>
      </c>
      <c r="K29" s="14">
        <f t="shared" si="201"/>
        <v>0</v>
      </c>
      <c r="L29" s="14"/>
      <c r="M29" s="14">
        <f t="shared" ref="M29:N29" si="202">IFERROR(M26/M7,0)</f>
        <v>0</v>
      </c>
      <c r="N29" s="14">
        <f t="shared" si="202"/>
        <v>0</v>
      </c>
      <c r="O29" s="14"/>
      <c r="P29" s="14">
        <f t="shared" ref="P29:Q29" si="203">IFERROR(P26/P7,0)</f>
        <v>0</v>
      </c>
      <c r="Q29" s="14">
        <f t="shared" si="203"/>
        <v>0</v>
      </c>
      <c r="R29" s="14"/>
      <c r="S29" s="14">
        <f t="shared" ref="S29:T29" si="204">IFERROR(S26/S7,0)</f>
        <v>0</v>
      </c>
      <c r="T29" s="14">
        <f t="shared" si="204"/>
        <v>0</v>
      </c>
      <c r="U29" s="14"/>
      <c r="V29" s="14">
        <f t="shared" ref="V29:W29" si="205">IFERROR(V26/V7,0)</f>
        <v>0</v>
      </c>
      <c r="W29" s="14">
        <f t="shared" si="205"/>
        <v>0</v>
      </c>
      <c r="X29" s="14"/>
      <c r="Y29" s="14">
        <f t="shared" ref="Y29:Z29" si="206">IFERROR(Y26/Y7,0)</f>
        <v>0</v>
      </c>
      <c r="Z29" s="14">
        <f t="shared" si="206"/>
        <v>0</v>
      </c>
      <c r="AA29" s="14"/>
      <c r="AB29" s="14">
        <f t="shared" ref="AB29:AC29" si="207">IFERROR(AB26/AB7,0)</f>
        <v>0</v>
      </c>
      <c r="AC29" s="14">
        <f t="shared" si="207"/>
        <v>0</v>
      </c>
      <c r="AD29" s="14"/>
      <c r="AE29" s="14">
        <f t="shared" ref="AE29:AF29" si="208">IFERROR(AE26/AE7,0)</f>
        <v>0</v>
      </c>
      <c r="AF29" s="14">
        <f t="shared" si="208"/>
        <v>0</v>
      </c>
      <c r="AG29" s="14"/>
      <c r="AH29" s="14">
        <f t="shared" ref="AH29:AI29" si="209">IFERROR(AH26/AH7,0)</f>
        <v>0</v>
      </c>
      <c r="AI29" s="14">
        <f t="shared" si="209"/>
        <v>0</v>
      </c>
      <c r="AJ29" s="14"/>
      <c r="AK29" s="14">
        <f t="shared" ref="AK29:AL29" si="210">IFERROR(AK26/AK7,0)</f>
        <v>0</v>
      </c>
      <c r="AL29" s="14">
        <f t="shared" si="210"/>
        <v>0</v>
      </c>
      <c r="AM29" s="14"/>
      <c r="AN29" s="14">
        <f t="shared" ref="AN29:AO29" si="211">IFERROR(AN26/AN7,0)</f>
        <v>0</v>
      </c>
      <c r="AO29" s="14">
        <f t="shared" si="211"/>
        <v>0</v>
      </c>
      <c r="AP29" s="14"/>
      <c r="AQ29" s="14">
        <f t="shared" ref="AQ29:AR29" si="212">IFERROR(AQ26/AQ7,0)</f>
        <v>0</v>
      </c>
      <c r="AR29" s="14">
        <f t="shared" si="212"/>
        <v>0</v>
      </c>
      <c r="AS29" s="14"/>
      <c r="AT29" s="14">
        <f t="shared" ref="AT29:AU29" si="213">IFERROR(AT26/AT7,0)</f>
        <v>0</v>
      </c>
      <c r="AU29" s="14">
        <f t="shared" si="213"/>
        <v>0</v>
      </c>
      <c r="AV29" s="14"/>
      <c r="AW29" s="14">
        <f t="shared" ref="AW29:AX29" si="214">IFERROR(AW26/AW7,0)</f>
        <v>0</v>
      </c>
      <c r="AX29" s="14">
        <f t="shared" si="214"/>
        <v>0</v>
      </c>
      <c r="AY29" s="14"/>
      <c r="AZ29" s="14">
        <f t="shared" ref="AZ29:BA29" si="215">IFERROR(AZ26/AZ7,0)</f>
        <v>0</v>
      </c>
      <c r="BA29" s="14">
        <f t="shared" si="215"/>
        <v>0</v>
      </c>
      <c r="BB29" s="14"/>
      <c r="BC29" s="14">
        <f t="shared" ref="BC29:BD29" si="216">IFERROR(BC26/BC7,0)</f>
        <v>0</v>
      </c>
      <c r="BD29" s="14">
        <f t="shared" si="216"/>
        <v>0</v>
      </c>
      <c r="BE29" s="14"/>
      <c r="BF29" s="14">
        <f t="shared" ref="BF29:BG29" si="217">IFERROR(BF26/BF7,0)</f>
        <v>0</v>
      </c>
      <c r="BG29" s="14">
        <f t="shared" si="217"/>
        <v>0</v>
      </c>
      <c r="BH29" s="14"/>
      <c r="BI29" s="14">
        <f t="shared" ref="BI29:BJ29" si="218">IFERROR(BI26/BI7,0)</f>
        <v>0</v>
      </c>
      <c r="BJ29" s="14">
        <f t="shared" si="218"/>
        <v>0</v>
      </c>
      <c r="BK29" s="14"/>
      <c r="BL29" s="14">
        <f t="shared" ref="BL29:BM29" si="219">IFERROR(BL26/BL7,0)</f>
        <v>0</v>
      </c>
      <c r="BM29" s="14">
        <f t="shared" si="219"/>
        <v>0</v>
      </c>
      <c r="BN29" s="14"/>
      <c r="BO29" s="14">
        <f t="shared" ref="BO29:BP29" si="220">IFERROR(BO26/BO7,0)</f>
        <v>0</v>
      </c>
      <c r="BP29" s="14">
        <f t="shared" si="220"/>
        <v>0</v>
      </c>
      <c r="BQ29" s="14"/>
      <c r="BR29" s="14">
        <f t="shared" ref="BR29:BS29" si="221">IFERROR(BR26/BR7,0)</f>
        <v>0</v>
      </c>
      <c r="BS29" s="14">
        <f t="shared" si="221"/>
        <v>0</v>
      </c>
      <c r="BT29" s="14"/>
      <c r="BU29" s="14">
        <f t="shared" ref="BU29:BV29" si="222">IFERROR(BU26/BU7,0)</f>
        <v>0</v>
      </c>
      <c r="BV29" s="14">
        <f t="shared" si="222"/>
        <v>0</v>
      </c>
      <c r="BW29" s="14"/>
      <c r="BX29" s="14">
        <f t="shared" ref="BX29:BY29" si="223">IFERROR(BX26/BX7,0)</f>
        <v>0</v>
      </c>
      <c r="BY29" s="14">
        <f t="shared" si="223"/>
        <v>0</v>
      </c>
      <c r="BZ29" s="14"/>
      <c r="CA29" s="14">
        <f t="shared" ref="CA29:CB29" si="224">IFERROR(CA26/CA7,0)</f>
        <v>0</v>
      </c>
      <c r="CB29" s="14">
        <f t="shared" si="224"/>
        <v>0</v>
      </c>
      <c r="CC29" s="14"/>
      <c r="CD29" s="14">
        <f t="shared" ref="CD29:CE29" si="225">IFERROR(CD26/CD7,0)</f>
        <v>0</v>
      </c>
      <c r="CE29" s="14">
        <f t="shared" si="225"/>
        <v>0</v>
      </c>
      <c r="CF29" s="14"/>
      <c r="CG29" s="14">
        <f t="shared" ref="CG29:CH29" si="226">IFERROR(CG26/CG7,0)</f>
        <v>0</v>
      </c>
      <c r="CH29" s="14">
        <f t="shared" si="226"/>
        <v>0</v>
      </c>
      <c r="CI29" s="14"/>
      <c r="CJ29" s="14">
        <f t="shared" ref="CJ29:CK29" si="227">IFERROR(CJ26/CJ7,0)</f>
        <v>0</v>
      </c>
      <c r="CK29" s="14">
        <f t="shared" si="227"/>
        <v>0</v>
      </c>
      <c r="CL29" s="14"/>
      <c r="CM29" s="14">
        <f t="shared" ref="CM29:CN29" si="228">IFERROR(CM26/CM7,0)</f>
        <v>0</v>
      </c>
      <c r="CN29" s="14">
        <f t="shared" si="228"/>
        <v>0</v>
      </c>
      <c r="CO29" s="14"/>
      <c r="CP29" s="14">
        <f t="shared" ref="CP29:CQ29" si="229">IFERROR(CP26/CP7,0)</f>
        <v>0</v>
      </c>
      <c r="CQ29" s="14">
        <f t="shared" si="229"/>
        <v>0</v>
      </c>
      <c r="CR29" s="14"/>
      <c r="CS29" s="14">
        <f t="shared" ref="CS29:CT29" si="230">IFERROR(CS26/CS7,0)</f>
        <v>0</v>
      </c>
      <c r="CT29" s="14">
        <f t="shared" si="230"/>
        <v>0</v>
      </c>
      <c r="CU29" s="14"/>
      <c r="CV29" s="14">
        <f t="shared" ref="CV29:CW29" si="231">IFERROR(CV26/CV7,0)</f>
        <v>0</v>
      </c>
      <c r="CW29" s="14">
        <f t="shared" si="231"/>
        <v>0</v>
      </c>
      <c r="CX29" s="14"/>
      <c r="CY29" s="14">
        <f t="shared" ref="CY29:CZ29" si="232">IFERROR(CY26/CY7,0)</f>
        <v>0</v>
      </c>
      <c r="CZ29" s="14">
        <f t="shared" si="232"/>
        <v>0</v>
      </c>
      <c r="DA29" s="14"/>
      <c r="DB29" s="14">
        <f t="shared" ref="DB29:DC29" si="233">IFERROR(DB26/DB7,0)</f>
        <v>0</v>
      </c>
      <c r="DC29" s="14">
        <f t="shared" si="233"/>
        <v>0</v>
      </c>
      <c r="DD29" s="14"/>
      <c r="DE29" s="14">
        <f t="shared" ref="DE29:DF29" si="234">IFERROR(DE26/DE7,0)</f>
        <v>0</v>
      </c>
      <c r="DF29" s="14">
        <f t="shared" si="234"/>
        <v>0</v>
      </c>
      <c r="DG29" s="14"/>
      <c r="DH29" s="14">
        <f t="shared" ref="DH29:DI29" si="235">IFERROR(DH26/DH7,0)</f>
        <v>0</v>
      </c>
      <c r="DI29" s="14">
        <f t="shared" si="235"/>
        <v>0</v>
      </c>
      <c r="DJ29" s="14"/>
      <c r="DK29" s="14">
        <f t="shared" ref="DK29:DL29" si="236">IFERROR(DK26/DK7,0)</f>
        <v>0</v>
      </c>
      <c r="DL29" s="14">
        <f t="shared" si="236"/>
        <v>0</v>
      </c>
      <c r="DM29" s="14"/>
      <c r="DN29" s="14">
        <f t="shared" ref="DN29:DO29" si="237">IFERROR(DN26/DN7,0)</f>
        <v>0</v>
      </c>
      <c r="DO29" s="14">
        <f t="shared" si="237"/>
        <v>0</v>
      </c>
      <c r="DP29" s="14"/>
      <c r="DQ29" s="14">
        <f t="shared" ref="DQ29:DR29" si="238">IFERROR(DQ26/DQ7,0)</f>
        <v>0</v>
      </c>
      <c r="DR29" s="14">
        <f t="shared" si="238"/>
        <v>0</v>
      </c>
      <c r="DS29" s="14"/>
      <c r="DT29" s="14">
        <f t="shared" ref="DT29:DU29" si="239">IFERROR(DT26/DT7,0)</f>
        <v>0</v>
      </c>
      <c r="DU29" s="14">
        <f t="shared" si="239"/>
        <v>0</v>
      </c>
      <c r="DV29" s="14"/>
      <c r="DW29" s="14">
        <f t="shared" ref="DW29:DX29" si="240">IFERROR(DW26/DW7,0)</f>
        <v>0</v>
      </c>
      <c r="DX29" s="14">
        <f t="shared" si="240"/>
        <v>0</v>
      </c>
      <c r="DY29" s="14"/>
      <c r="DZ29" s="14">
        <f t="shared" ref="DZ29:EA29" si="241">IFERROR(DZ26/DZ7,0)</f>
        <v>0</v>
      </c>
      <c r="EA29" s="14">
        <f t="shared" si="241"/>
        <v>0</v>
      </c>
      <c r="EB29" s="14"/>
      <c r="EC29" s="14">
        <f t="shared" ref="EC29:ED29" si="242">IFERROR(EC26/EC7,0)</f>
        <v>0</v>
      </c>
      <c r="ED29" s="14">
        <f t="shared" si="242"/>
        <v>0</v>
      </c>
      <c r="EE29" s="14"/>
      <c r="EF29" s="14">
        <f t="shared" ref="EF29:EG29" si="243">IFERROR(EF26/EF7,0)</f>
        <v>0</v>
      </c>
      <c r="EG29" s="14">
        <f t="shared" si="243"/>
        <v>0</v>
      </c>
      <c r="EH29" s="14"/>
      <c r="EI29" s="14">
        <f t="shared" ref="EI29:EJ29" si="244">IFERROR(EI26/EI7,0)</f>
        <v>0</v>
      </c>
      <c r="EJ29" s="14">
        <f t="shared" si="244"/>
        <v>0</v>
      </c>
      <c r="EK29" s="14"/>
      <c r="EL29" s="14">
        <f t="shared" ref="EL29:EM29" si="245">IFERROR(EL26/EL7,0)</f>
        <v>0</v>
      </c>
      <c r="EM29" s="14">
        <f t="shared" si="245"/>
        <v>0</v>
      </c>
      <c r="EN29" s="14"/>
      <c r="EO29" s="14">
        <f t="shared" ref="EO29:EP29" si="246">IFERROR(EO26/EO7,0)</f>
        <v>0</v>
      </c>
      <c r="EP29" s="14">
        <f t="shared" si="246"/>
        <v>0</v>
      </c>
      <c r="EQ29" s="14"/>
      <c r="ER29" s="14">
        <f t="shared" ref="ER29:ES29" si="247">IFERROR(ER26/ER7,0)</f>
        <v>0</v>
      </c>
      <c r="ES29" s="14">
        <f t="shared" si="247"/>
        <v>0</v>
      </c>
      <c r="ET29" s="14"/>
      <c r="EU29" s="14">
        <f t="shared" ref="EU29:EV29" si="248">IFERROR(EU26/EU7,0)</f>
        <v>0</v>
      </c>
      <c r="EV29" s="14">
        <f t="shared" si="248"/>
        <v>0</v>
      </c>
      <c r="EW29" s="14"/>
      <c r="EX29" s="14">
        <f t="shared" ref="EX29:EY29" si="249">IFERROR(EX26/EX7,0)</f>
        <v>0</v>
      </c>
      <c r="EY29" s="14">
        <f t="shared" si="249"/>
        <v>0</v>
      </c>
      <c r="EZ29" s="14"/>
    </row>
    <row r="30" spans="1:156" ht="19.5" customHeight="1" x14ac:dyDescent="0.3">
      <c r="A30" s="6"/>
      <c r="B30" s="8" t="s">
        <v>51</v>
      </c>
      <c r="C30" s="9" t="s">
        <v>40</v>
      </c>
      <c r="D30" s="11">
        <f>IFERROR(SUM(SUM(G30,J30,M30,P30,S30,V30,Y30,AB30,AE30,AH30,AK30,AN30,AQ30,AT30,AW30,AZ30,BC30,BF30,BI30,BL30,BO30,BR30,BU30,BX30,CA30,CD30,CG30,CJ30,CM30,CP30),SUM(CS30,CV30,CY30,DB30,DE30,DH30,DK30,DN30,DQ30,DT30,DW30,DZ30,EC30,EF30,EI30,EL30,EO30,ER30,EU30,EX30)),0)</f>
        <v>0</v>
      </c>
      <c r="E30" s="11">
        <f>IFERROR(SUM(SUM(H30,K30,N30,Q30,T30,W30,Z30,AC30,AF30,AI30,AL30,AO30,AR30,AU30,AX30,BA30,BD30,BG30,BJ30,BM30,BP30,BS30,BV30,BY30,CB30,CE30,CH30,CK30,CN30,CQ30),SUM(CT30,CW30,CZ30,DC30,DF30,DI30,DL30,DO30,DR30,DU30,DX30,EA30,ED30,EG30,EJ30,EM30,EP30,ES30,EV30,EY30)),0)</f>
        <v>0</v>
      </c>
      <c r="F30" s="11">
        <f t="shared" si="101"/>
        <v>0</v>
      </c>
      <c r="G30" s="11">
        <f>IFERROR(G31*G7,0)</f>
        <v>0</v>
      </c>
      <c r="H30" s="11">
        <f>IFERROR(H31*H7,0)</f>
        <v>0</v>
      </c>
      <c r="I30" s="11">
        <f t="shared" si="102"/>
        <v>0</v>
      </c>
      <c r="J30" s="11">
        <f>IFERROR(J31*J7,0)</f>
        <v>0</v>
      </c>
      <c r="K30" s="11">
        <f>IFERROR(K31*K7,0)</f>
        <v>0</v>
      </c>
      <c r="L30" s="11">
        <f t="shared" si="103"/>
        <v>0</v>
      </c>
      <c r="M30" s="11">
        <f>IFERROR(M31*M7,0)</f>
        <v>0</v>
      </c>
      <c r="N30" s="11">
        <f>IFERROR(N31*N7,0)</f>
        <v>0</v>
      </c>
      <c r="O30" s="11">
        <f t="shared" si="104"/>
        <v>0</v>
      </c>
      <c r="P30" s="11">
        <f>IFERROR(P31*P7,0)</f>
        <v>0</v>
      </c>
      <c r="Q30" s="11">
        <f>IFERROR(Q31*Q7,0)</f>
        <v>0</v>
      </c>
      <c r="R30" s="11">
        <f t="shared" si="105"/>
        <v>0</v>
      </c>
      <c r="S30" s="11">
        <f>IFERROR(S31*S7,0)</f>
        <v>0</v>
      </c>
      <c r="T30" s="11">
        <f>IFERROR(T31*T7,0)</f>
        <v>0</v>
      </c>
      <c r="U30" s="11">
        <f t="shared" si="106"/>
        <v>0</v>
      </c>
      <c r="V30" s="11">
        <f>IFERROR(V31*V7,0)</f>
        <v>0</v>
      </c>
      <c r="W30" s="11">
        <f>IFERROR(W31*W7,0)</f>
        <v>0</v>
      </c>
      <c r="X30" s="11">
        <f t="shared" si="107"/>
        <v>0</v>
      </c>
      <c r="Y30" s="11">
        <f>IFERROR(Y31*Y7,0)</f>
        <v>0</v>
      </c>
      <c r="Z30" s="11">
        <f>IFERROR(Z31*Z7,0)</f>
        <v>0</v>
      </c>
      <c r="AA30" s="11">
        <f t="shared" si="108"/>
        <v>0</v>
      </c>
      <c r="AB30" s="11">
        <f>IFERROR(AB31*AB7,0)</f>
        <v>0</v>
      </c>
      <c r="AC30" s="11">
        <f>IFERROR(AC31*AC7,0)</f>
        <v>0</v>
      </c>
      <c r="AD30" s="11">
        <f t="shared" si="109"/>
        <v>0</v>
      </c>
      <c r="AE30" s="11">
        <f>IFERROR(AE31*AE7,0)</f>
        <v>0</v>
      </c>
      <c r="AF30" s="11">
        <f>IFERROR(AF31*AF7,0)</f>
        <v>0</v>
      </c>
      <c r="AG30" s="11">
        <f t="shared" si="110"/>
        <v>0</v>
      </c>
      <c r="AH30" s="11">
        <f>IFERROR(AH31*AH7,0)</f>
        <v>0</v>
      </c>
      <c r="AI30" s="11">
        <f>IFERROR(AI31*AI7,0)</f>
        <v>0</v>
      </c>
      <c r="AJ30" s="11">
        <f t="shared" si="111"/>
        <v>0</v>
      </c>
      <c r="AK30" s="11">
        <f>IFERROR(AK31*AK7,0)</f>
        <v>0</v>
      </c>
      <c r="AL30" s="11">
        <f>IFERROR(AL31*AL7,0)</f>
        <v>0</v>
      </c>
      <c r="AM30" s="11">
        <f t="shared" si="112"/>
        <v>0</v>
      </c>
      <c r="AN30" s="11">
        <f>IFERROR(AN31*AN7,0)</f>
        <v>0</v>
      </c>
      <c r="AO30" s="11">
        <f>IFERROR(AO31*AO7,0)</f>
        <v>0</v>
      </c>
      <c r="AP30" s="11">
        <f t="shared" si="113"/>
        <v>0</v>
      </c>
      <c r="AQ30" s="11">
        <f>IFERROR(AQ31*AQ7,0)</f>
        <v>0</v>
      </c>
      <c r="AR30" s="11">
        <f>IFERROR(AR31*AR7,0)</f>
        <v>0</v>
      </c>
      <c r="AS30" s="11">
        <f t="shared" si="114"/>
        <v>0</v>
      </c>
      <c r="AT30" s="11">
        <f>IFERROR(AT31*AT7,0)</f>
        <v>0</v>
      </c>
      <c r="AU30" s="11">
        <f>IFERROR(AU31*AU7,0)</f>
        <v>0</v>
      </c>
      <c r="AV30" s="11">
        <f t="shared" si="115"/>
        <v>0</v>
      </c>
      <c r="AW30" s="11">
        <f>IFERROR(AW31*AW7,0)</f>
        <v>0</v>
      </c>
      <c r="AX30" s="11">
        <f>IFERROR(AX31*AX7,0)</f>
        <v>0</v>
      </c>
      <c r="AY30" s="11">
        <f t="shared" si="116"/>
        <v>0</v>
      </c>
      <c r="AZ30" s="11">
        <f>IFERROR(AZ31*AZ7,0)</f>
        <v>0</v>
      </c>
      <c r="BA30" s="11">
        <f>IFERROR(BA31*BA7,0)</f>
        <v>0</v>
      </c>
      <c r="BB30" s="11">
        <f t="shared" si="117"/>
        <v>0</v>
      </c>
      <c r="BC30" s="11">
        <f>IFERROR(BC31*BC7,0)</f>
        <v>0</v>
      </c>
      <c r="BD30" s="11">
        <f>IFERROR(BD31*BD7,0)</f>
        <v>0</v>
      </c>
      <c r="BE30" s="11">
        <f t="shared" si="118"/>
        <v>0</v>
      </c>
      <c r="BF30" s="11">
        <f>IFERROR(BF31*BF7,0)</f>
        <v>0</v>
      </c>
      <c r="BG30" s="11">
        <f>IFERROR(BG31*BG7,0)</f>
        <v>0</v>
      </c>
      <c r="BH30" s="11">
        <f t="shared" si="119"/>
        <v>0</v>
      </c>
      <c r="BI30" s="11">
        <f>IFERROR(BI31*BI7,0)</f>
        <v>0</v>
      </c>
      <c r="BJ30" s="11">
        <f>IFERROR(BJ31*BJ7,0)</f>
        <v>0</v>
      </c>
      <c r="BK30" s="11">
        <f t="shared" si="120"/>
        <v>0</v>
      </c>
      <c r="BL30" s="11">
        <f>IFERROR(BL31*BL7,0)</f>
        <v>0</v>
      </c>
      <c r="BM30" s="11">
        <f>IFERROR(BM31*BM7,0)</f>
        <v>0</v>
      </c>
      <c r="BN30" s="11">
        <f t="shared" si="121"/>
        <v>0</v>
      </c>
      <c r="BO30" s="11">
        <f>IFERROR(BO31*BO7,0)</f>
        <v>0</v>
      </c>
      <c r="BP30" s="11">
        <f>IFERROR(BP31*BP7,0)</f>
        <v>0</v>
      </c>
      <c r="BQ30" s="11">
        <f t="shared" si="122"/>
        <v>0</v>
      </c>
      <c r="BR30" s="11">
        <f>IFERROR(BR31*BR7,0)</f>
        <v>0</v>
      </c>
      <c r="BS30" s="11">
        <f>IFERROR(BS31*BS7,0)</f>
        <v>0</v>
      </c>
      <c r="BT30" s="11">
        <f t="shared" si="123"/>
        <v>0</v>
      </c>
      <c r="BU30" s="11">
        <f>IFERROR(BU31*BU7,0)</f>
        <v>0</v>
      </c>
      <c r="BV30" s="11">
        <f>IFERROR(BV31*BV7,0)</f>
        <v>0</v>
      </c>
      <c r="BW30" s="11">
        <f t="shared" si="124"/>
        <v>0</v>
      </c>
      <c r="BX30" s="11">
        <f>IFERROR(BX31*BX7,0)</f>
        <v>0</v>
      </c>
      <c r="BY30" s="11">
        <f>IFERROR(BY31*BY7,0)</f>
        <v>0</v>
      </c>
      <c r="BZ30" s="11">
        <f t="shared" si="125"/>
        <v>0</v>
      </c>
      <c r="CA30" s="11">
        <f>IFERROR(CA31*CA7,0)</f>
        <v>0</v>
      </c>
      <c r="CB30" s="11">
        <f>IFERROR(CB31*CB7,0)</f>
        <v>0</v>
      </c>
      <c r="CC30" s="11">
        <f t="shared" si="126"/>
        <v>0</v>
      </c>
      <c r="CD30" s="11">
        <f>IFERROR(CD31*CD7,0)</f>
        <v>0</v>
      </c>
      <c r="CE30" s="11">
        <f>IFERROR(CE31*CE7,0)</f>
        <v>0</v>
      </c>
      <c r="CF30" s="11">
        <f t="shared" si="127"/>
        <v>0</v>
      </c>
      <c r="CG30" s="11">
        <f>IFERROR(CG31*CG7,0)</f>
        <v>0</v>
      </c>
      <c r="CH30" s="11">
        <f>IFERROR(CH31*CH7,0)</f>
        <v>0</v>
      </c>
      <c r="CI30" s="11">
        <f t="shared" si="128"/>
        <v>0</v>
      </c>
      <c r="CJ30" s="11">
        <f>IFERROR(CJ31*CJ7,0)</f>
        <v>0</v>
      </c>
      <c r="CK30" s="11">
        <f>IFERROR(CK31*CK7,0)</f>
        <v>0</v>
      </c>
      <c r="CL30" s="11">
        <f t="shared" si="129"/>
        <v>0</v>
      </c>
      <c r="CM30" s="11">
        <f>IFERROR(CM31*CM7,0)</f>
        <v>0</v>
      </c>
      <c r="CN30" s="11">
        <f>IFERROR(CN31*CN7,0)</f>
        <v>0</v>
      </c>
      <c r="CO30" s="11">
        <f t="shared" si="130"/>
        <v>0</v>
      </c>
      <c r="CP30" s="11">
        <f>IFERROR(CP31*CP7,0)</f>
        <v>0</v>
      </c>
      <c r="CQ30" s="11">
        <f>IFERROR(CQ31*CQ7,0)</f>
        <v>0</v>
      </c>
      <c r="CR30" s="11">
        <f t="shared" si="131"/>
        <v>0</v>
      </c>
      <c r="CS30" s="11">
        <f>IFERROR(CS31*CS7,0)</f>
        <v>0</v>
      </c>
      <c r="CT30" s="11">
        <f>IFERROR(CT31*CT7,0)</f>
        <v>0</v>
      </c>
      <c r="CU30" s="11">
        <f t="shared" si="132"/>
        <v>0</v>
      </c>
      <c r="CV30" s="11">
        <f>IFERROR(CV31*CV7,0)</f>
        <v>0</v>
      </c>
      <c r="CW30" s="11">
        <f>IFERROR(CW31*CW7,0)</f>
        <v>0</v>
      </c>
      <c r="CX30" s="11">
        <f t="shared" si="133"/>
        <v>0</v>
      </c>
      <c r="CY30" s="11">
        <f>IFERROR(CY31*CY7,0)</f>
        <v>0</v>
      </c>
      <c r="CZ30" s="11">
        <f>IFERROR(CZ31*CZ7,0)</f>
        <v>0</v>
      </c>
      <c r="DA30" s="11">
        <f t="shared" si="134"/>
        <v>0</v>
      </c>
      <c r="DB30" s="11">
        <f>IFERROR(DB31*DB7,0)</f>
        <v>0</v>
      </c>
      <c r="DC30" s="11">
        <f>IFERROR(DC31*DC7,0)</f>
        <v>0</v>
      </c>
      <c r="DD30" s="11">
        <f t="shared" si="135"/>
        <v>0</v>
      </c>
      <c r="DE30" s="11">
        <f>IFERROR(DE31*DE7,0)</f>
        <v>0</v>
      </c>
      <c r="DF30" s="11">
        <f>IFERROR(DF31*DF7,0)</f>
        <v>0</v>
      </c>
      <c r="DG30" s="11">
        <f t="shared" si="136"/>
        <v>0</v>
      </c>
      <c r="DH30" s="11">
        <f>IFERROR(DH31*DH7,0)</f>
        <v>0</v>
      </c>
      <c r="DI30" s="11">
        <f>IFERROR(DI31*DI7,0)</f>
        <v>0</v>
      </c>
      <c r="DJ30" s="11">
        <f t="shared" si="137"/>
        <v>0</v>
      </c>
      <c r="DK30" s="11">
        <f>IFERROR(DK31*DK7,0)</f>
        <v>0</v>
      </c>
      <c r="DL30" s="11">
        <f>IFERROR(DL31*DL7,0)</f>
        <v>0</v>
      </c>
      <c r="DM30" s="11">
        <f t="shared" si="138"/>
        <v>0</v>
      </c>
      <c r="DN30" s="11">
        <f>IFERROR(DN31*DN7,0)</f>
        <v>0</v>
      </c>
      <c r="DO30" s="11">
        <f>IFERROR(DO31*DO7,0)</f>
        <v>0</v>
      </c>
      <c r="DP30" s="11">
        <f t="shared" si="139"/>
        <v>0</v>
      </c>
      <c r="DQ30" s="11">
        <f>IFERROR(DQ31*DQ7,0)</f>
        <v>0</v>
      </c>
      <c r="DR30" s="11">
        <f>IFERROR(DR31*DR7,0)</f>
        <v>0</v>
      </c>
      <c r="DS30" s="11">
        <f t="shared" si="140"/>
        <v>0</v>
      </c>
      <c r="DT30" s="11">
        <f>IFERROR(DT31*DT7,0)</f>
        <v>0</v>
      </c>
      <c r="DU30" s="11">
        <f>IFERROR(DU31*DU7,0)</f>
        <v>0</v>
      </c>
      <c r="DV30" s="11">
        <f t="shared" si="141"/>
        <v>0</v>
      </c>
      <c r="DW30" s="11">
        <f>IFERROR(DW31*DW7,0)</f>
        <v>0</v>
      </c>
      <c r="DX30" s="11">
        <f>IFERROR(DX31*DX7,0)</f>
        <v>0</v>
      </c>
      <c r="DY30" s="11">
        <f t="shared" si="142"/>
        <v>0</v>
      </c>
      <c r="DZ30" s="11">
        <f>IFERROR(DZ31*DZ7,0)</f>
        <v>0</v>
      </c>
      <c r="EA30" s="11">
        <f>IFERROR(EA31*EA7,0)</f>
        <v>0</v>
      </c>
      <c r="EB30" s="11">
        <f t="shared" si="143"/>
        <v>0</v>
      </c>
      <c r="EC30" s="11">
        <f>IFERROR(EC31*EC7,0)</f>
        <v>0</v>
      </c>
      <c r="ED30" s="11">
        <f>IFERROR(ED31*ED7,0)</f>
        <v>0</v>
      </c>
      <c r="EE30" s="11">
        <f t="shared" si="144"/>
        <v>0</v>
      </c>
      <c r="EF30" s="11">
        <f>IFERROR(EF31*EF7,0)</f>
        <v>0</v>
      </c>
      <c r="EG30" s="11">
        <f>IFERROR(EG31*EG7,0)</f>
        <v>0</v>
      </c>
      <c r="EH30" s="11">
        <f t="shared" si="145"/>
        <v>0</v>
      </c>
      <c r="EI30" s="11">
        <f>IFERROR(EI31*EI7,0)</f>
        <v>0</v>
      </c>
      <c r="EJ30" s="11">
        <f>IFERROR(EJ31*EJ7,0)</f>
        <v>0</v>
      </c>
      <c r="EK30" s="11">
        <f t="shared" si="146"/>
        <v>0</v>
      </c>
      <c r="EL30" s="11">
        <f>IFERROR(EL31*EL7,0)</f>
        <v>0</v>
      </c>
      <c r="EM30" s="11">
        <f>IFERROR(EM31*EM7,0)</f>
        <v>0</v>
      </c>
      <c r="EN30" s="11">
        <f t="shared" si="147"/>
        <v>0</v>
      </c>
      <c r="EO30" s="11">
        <f>IFERROR(EO31*EO7,0)</f>
        <v>0</v>
      </c>
      <c r="EP30" s="11">
        <f>IFERROR(EP31*EP7,0)</f>
        <v>0</v>
      </c>
      <c r="EQ30" s="11">
        <f t="shared" si="148"/>
        <v>0</v>
      </c>
      <c r="ER30" s="11">
        <f>IFERROR(ER31*ER7,0)</f>
        <v>0</v>
      </c>
      <c r="ES30" s="11">
        <f>IFERROR(ES31*ES7,0)</f>
        <v>0</v>
      </c>
      <c r="ET30" s="11">
        <f t="shared" si="149"/>
        <v>0</v>
      </c>
      <c r="EU30" s="11">
        <f>IFERROR(EU31*EU7,0)</f>
        <v>0</v>
      </c>
      <c r="EV30" s="11">
        <f>IFERROR(EV31*EV7,0)</f>
        <v>0</v>
      </c>
      <c r="EW30" s="11">
        <f t="shared" si="150"/>
        <v>0</v>
      </c>
      <c r="EX30" s="11">
        <f>IFERROR(EX31*EX7,0)</f>
        <v>0</v>
      </c>
      <c r="EY30" s="11">
        <f>IFERROR(EY31*EY7,0)</f>
        <v>0</v>
      </c>
      <c r="EZ30" s="11">
        <f t="shared" si="151"/>
        <v>0</v>
      </c>
    </row>
    <row r="31" spans="1:156" ht="15" hidden="1" customHeight="1" x14ac:dyDescent="0.3">
      <c r="A31" s="6"/>
      <c r="B31" s="8" t="s">
        <v>52</v>
      </c>
      <c r="C31" s="9"/>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row>
    <row r="32" spans="1:156" ht="19.5" customHeight="1" x14ac:dyDescent="0.3">
      <c r="A32" s="6"/>
      <c r="B32" s="8" t="str">
        <f>IF($D$95="oz",$B$104,$B$103)</f>
        <v>Retailer Support - Supplier /9Lcs</v>
      </c>
      <c r="C32" s="9" t="s">
        <v>40</v>
      </c>
      <c r="D32" s="14">
        <f>IFERROR(SUM(SUM(G32*G8,J32*J8,M32*M8,P32*P8,S32*S8,V32*V8,Y32*Y8,AB32*AB8,AE32*AE8,AH32*AH8,AK32*AK8,AN32*AN8,AQ32*AQ8,AT32*AT8,AW32*AW8,AZ32*AZ8,BC32*BC8,BF32*BF8,BI32*BI8,BL32*BL8,BO32*BO8,BR32*BR8,BU32*BU8,BX32*BX8,CA32*CA8,CD32*CD8,CG32*CG8,CJ32*CJ8,CM32*CM8,CP32*CP8),SUM(CS32*CS8,CV32*CV8,CY32*CY8,DB32*DB8,DE32*DE8,DH32*DH8,DK32*DK8,DN32*DN8,DQ32*DQ8,DT32*DT8,DW32*DW8,DZ32*DZ8,EC32*EC8,EF32*EF8,EI32*EI8,EL32*EL8,EO32*EO8,ER32*ER8,EU32*EU8,EX32*EX8))/D8,0)</f>
        <v>0</v>
      </c>
      <c r="E32" s="14">
        <f>IFERROR(SUM(SUM(H32*H8,K32*K8,N32*N8,Q32*Q8,T32*T8,W32*W8,Z32*Z8,AC32*AC8,AF32*AF8,AI32*AI8,AL32*AL8,AO32*AO8,AR32*AR8,AU32*AU8,AX32*AX8,BA32*BA8,BD32*BD8,BG32*BG8,BJ32*BJ8,BM32*BM8,BP32*BP8,BS32*BS8,BV32*BV8,BY32*BY8,CB32*CB8,CE32*CE8,CH32*CH8,CK32*CK8,CN32*CN8,CQ32*CQ8),SUM(CT32*CT8,CW32*CW8,CZ32*CZ8,DC32*DC8,DF32*DF8,DI32*DI8,DL32*DL8,DO32*DO8,DR32*DR8,DU32*DU8,DX32*DX8,EA32*EA8,ED32*ED8,EG32*EG8,EJ32*EJ8,EM32*EM8,EP32*EP8,ES32*ES8,EV32*EV8,EY32*EY8))/E8,0)</f>
        <v>0</v>
      </c>
      <c r="F32" s="14">
        <f>IFERROR(E32-D32,0)</f>
        <v>0</v>
      </c>
      <c r="G32" s="14">
        <f>IFERROR(G30/G8,0)</f>
        <v>0</v>
      </c>
      <c r="H32" s="14">
        <f>IFERROR(H30/H8,0)</f>
        <v>0</v>
      </c>
      <c r="I32" s="14">
        <f>IFERROR(H32-G32,0)</f>
        <v>0</v>
      </c>
      <c r="J32" s="14">
        <f>IFERROR(J30/J8,0)</f>
        <v>0</v>
      </c>
      <c r="K32" s="14">
        <f>IFERROR(K30/K8,0)</f>
        <v>0</v>
      </c>
      <c r="L32" s="14">
        <f>IFERROR(K32-J32,0)</f>
        <v>0</v>
      </c>
      <c r="M32" s="14">
        <f>IFERROR(M30/M8,0)</f>
        <v>0</v>
      </c>
      <c r="N32" s="14">
        <f>IFERROR(N30/N8,0)</f>
        <v>0</v>
      </c>
      <c r="O32" s="14">
        <f>IFERROR(N32-M32,0)</f>
        <v>0</v>
      </c>
      <c r="P32" s="14">
        <f>IFERROR(P30/P8,0)</f>
        <v>0</v>
      </c>
      <c r="Q32" s="14">
        <f>IFERROR(Q30/Q8,0)</f>
        <v>0</v>
      </c>
      <c r="R32" s="14">
        <f>IFERROR(Q32-P32,0)</f>
        <v>0</v>
      </c>
      <c r="S32" s="14">
        <f>IFERROR(S30/S8,0)</f>
        <v>0</v>
      </c>
      <c r="T32" s="14">
        <f>IFERROR(T30/T8,0)</f>
        <v>0</v>
      </c>
      <c r="U32" s="14">
        <f>IFERROR(T32-S32,0)</f>
        <v>0</v>
      </c>
      <c r="V32" s="14">
        <f>IFERROR(V30/V8,0)</f>
        <v>0</v>
      </c>
      <c r="W32" s="14">
        <f>IFERROR(W30/W8,0)</f>
        <v>0</v>
      </c>
      <c r="X32" s="14">
        <f>IFERROR(W32-V32,0)</f>
        <v>0</v>
      </c>
      <c r="Y32" s="14">
        <f>IFERROR(Y30/Y8,0)</f>
        <v>0</v>
      </c>
      <c r="Z32" s="14">
        <f>IFERROR(Z30/Z8,0)</f>
        <v>0</v>
      </c>
      <c r="AA32" s="14">
        <f>IFERROR(Z32-Y32,0)</f>
        <v>0</v>
      </c>
      <c r="AB32" s="14">
        <f>IFERROR(AB30/AB8,0)</f>
        <v>0</v>
      </c>
      <c r="AC32" s="14">
        <f>IFERROR(AC30/AC8,0)</f>
        <v>0</v>
      </c>
      <c r="AD32" s="14">
        <f>IFERROR(AC32-AB32,0)</f>
        <v>0</v>
      </c>
      <c r="AE32" s="14">
        <f>IFERROR(AE30/AE8,0)</f>
        <v>0</v>
      </c>
      <c r="AF32" s="14">
        <f>IFERROR(AF30/AF8,0)</f>
        <v>0</v>
      </c>
      <c r="AG32" s="14">
        <f>IFERROR(AF32-AE32,0)</f>
        <v>0</v>
      </c>
      <c r="AH32" s="14">
        <f>IFERROR(AH30/AH8,0)</f>
        <v>0</v>
      </c>
      <c r="AI32" s="14">
        <f>IFERROR(AI30/AI8,0)</f>
        <v>0</v>
      </c>
      <c r="AJ32" s="14">
        <f>IFERROR(AI32-AH32,0)</f>
        <v>0</v>
      </c>
      <c r="AK32" s="14">
        <f>IFERROR(AK30/AK8,0)</f>
        <v>0</v>
      </c>
      <c r="AL32" s="14">
        <f>IFERROR(AL30/AL8,0)</f>
        <v>0</v>
      </c>
      <c r="AM32" s="14">
        <f>IFERROR(AL32-AK32,0)</f>
        <v>0</v>
      </c>
      <c r="AN32" s="14">
        <f>IFERROR(AN30/AN8,0)</f>
        <v>0</v>
      </c>
      <c r="AO32" s="14">
        <f>IFERROR(AO30/AO8,0)</f>
        <v>0</v>
      </c>
      <c r="AP32" s="14">
        <f>IFERROR(AO32-AN32,0)</f>
        <v>0</v>
      </c>
      <c r="AQ32" s="14">
        <f>IFERROR(AQ30/AQ8,0)</f>
        <v>0</v>
      </c>
      <c r="AR32" s="14">
        <f>IFERROR(AR30/AR8,0)</f>
        <v>0</v>
      </c>
      <c r="AS32" s="14">
        <f>IFERROR(AR32-AQ32,0)</f>
        <v>0</v>
      </c>
      <c r="AT32" s="14">
        <f>IFERROR(AT30/AT8,0)</f>
        <v>0</v>
      </c>
      <c r="AU32" s="14">
        <f>IFERROR(AU30/AU8,0)</f>
        <v>0</v>
      </c>
      <c r="AV32" s="14">
        <f>IFERROR(AU32-AT32,0)</f>
        <v>0</v>
      </c>
      <c r="AW32" s="14">
        <f>IFERROR(AW30/AW8,0)</f>
        <v>0</v>
      </c>
      <c r="AX32" s="14">
        <f>IFERROR(AX30/AX8,0)</f>
        <v>0</v>
      </c>
      <c r="AY32" s="14">
        <f>IFERROR(AX32-AW32,0)</f>
        <v>0</v>
      </c>
      <c r="AZ32" s="14">
        <f>IFERROR(AZ30/AZ8,0)</f>
        <v>0</v>
      </c>
      <c r="BA32" s="14">
        <f>IFERROR(BA30/BA8,0)</f>
        <v>0</v>
      </c>
      <c r="BB32" s="14">
        <f>IFERROR(BA32-AZ32,0)</f>
        <v>0</v>
      </c>
      <c r="BC32" s="14">
        <f>IFERROR(BC30/BC8,0)</f>
        <v>0</v>
      </c>
      <c r="BD32" s="14">
        <f>IFERROR(BD30/BD8,0)</f>
        <v>0</v>
      </c>
      <c r="BE32" s="14">
        <f>IFERROR(BD32-BC32,0)</f>
        <v>0</v>
      </c>
      <c r="BF32" s="14">
        <f>IFERROR(BF30/BF8,0)</f>
        <v>0</v>
      </c>
      <c r="BG32" s="14">
        <f>IFERROR(BG30/BG8,0)</f>
        <v>0</v>
      </c>
      <c r="BH32" s="14">
        <f>IFERROR(BG32-BF32,0)</f>
        <v>0</v>
      </c>
      <c r="BI32" s="14">
        <f>IFERROR(BI30/BI8,0)</f>
        <v>0</v>
      </c>
      <c r="BJ32" s="14">
        <f>IFERROR(BJ30/BJ8,0)</f>
        <v>0</v>
      </c>
      <c r="BK32" s="14">
        <f>IFERROR(BJ32-BI32,0)</f>
        <v>0</v>
      </c>
      <c r="BL32" s="14">
        <f>IFERROR(BL30/BL8,0)</f>
        <v>0</v>
      </c>
      <c r="BM32" s="14">
        <f>IFERROR(BM30/BM8,0)</f>
        <v>0</v>
      </c>
      <c r="BN32" s="14">
        <f>IFERROR(BM32-BL32,0)</f>
        <v>0</v>
      </c>
      <c r="BO32" s="14">
        <f>IFERROR(BO30/BO8,0)</f>
        <v>0</v>
      </c>
      <c r="BP32" s="14">
        <f>IFERROR(BP30/BP8,0)</f>
        <v>0</v>
      </c>
      <c r="BQ32" s="14">
        <f>IFERROR(BP32-BO32,0)</f>
        <v>0</v>
      </c>
      <c r="BR32" s="14">
        <f>IFERROR(BR30/BR8,0)</f>
        <v>0</v>
      </c>
      <c r="BS32" s="14">
        <f>IFERROR(BS30/BS8,0)</f>
        <v>0</v>
      </c>
      <c r="BT32" s="14">
        <f>IFERROR(BS32-BR32,0)</f>
        <v>0</v>
      </c>
      <c r="BU32" s="14">
        <f>IFERROR(BU30/BU8,0)</f>
        <v>0</v>
      </c>
      <c r="BV32" s="14">
        <f>IFERROR(BV30/BV8,0)</f>
        <v>0</v>
      </c>
      <c r="BW32" s="14">
        <f>IFERROR(BV32-BU32,0)</f>
        <v>0</v>
      </c>
      <c r="BX32" s="14">
        <f>IFERROR(BX30/BX8,0)</f>
        <v>0</v>
      </c>
      <c r="BY32" s="14">
        <f>IFERROR(BY30/BY8,0)</f>
        <v>0</v>
      </c>
      <c r="BZ32" s="14">
        <f>IFERROR(BY32-BX32,0)</f>
        <v>0</v>
      </c>
      <c r="CA32" s="14">
        <f>IFERROR(CA30/CA8,0)</f>
        <v>0</v>
      </c>
      <c r="CB32" s="14">
        <f>IFERROR(CB30/CB8,0)</f>
        <v>0</v>
      </c>
      <c r="CC32" s="14">
        <f>IFERROR(CB32-CA32,0)</f>
        <v>0</v>
      </c>
      <c r="CD32" s="14">
        <f>IFERROR(CD30/CD8,0)</f>
        <v>0</v>
      </c>
      <c r="CE32" s="14">
        <f>IFERROR(CE30/CE8,0)</f>
        <v>0</v>
      </c>
      <c r="CF32" s="14">
        <f>IFERROR(CE32-CD32,0)</f>
        <v>0</v>
      </c>
      <c r="CG32" s="14">
        <f>IFERROR(CG30/CG8,0)</f>
        <v>0</v>
      </c>
      <c r="CH32" s="14">
        <f>IFERROR(CH30/CH8,0)</f>
        <v>0</v>
      </c>
      <c r="CI32" s="14">
        <f>IFERROR(CH32-CG32,0)</f>
        <v>0</v>
      </c>
      <c r="CJ32" s="14">
        <f>IFERROR(CJ30/CJ8,0)</f>
        <v>0</v>
      </c>
      <c r="CK32" s="14">
        <f>IFERROR(CK30/CK8,0)</f>
        <v>0</v>
      </c>
      <c r="CL32" s="14">
        <f>IFERROR(CK32-CJ32,0)</f>
        <v>0</v>
      </c>
      <c r="CM32" s="14">
        <f>IFERROR(CM30/CM8,0)</f>
        <v>0</v>
      </c>
      <c r="CN32" s="14">
        <f>IFERROR(CN30/CN8,0)</f>
        <v>0</v>
      </c>
      <c r="CO32" s="14">
        <f>IFERROR(CN32-CM32,0)</f>
        <v>0</v>
      </c>
      <c r="CP32" s="14">
        <f>IFERROR(CP30/CP8,0)</f>
        <v>0</v>
      </c>
      <c r="CQ32" s="14">
        <f>IFERROR(CQ30/CQ8,0)</f>
        <v>0</v>
      </c>
      <c r="CR32" s="14">
        <f>IFERROR(CQ32-CP32,0)</f>
        <v>0</v>
      </c>
      <c r="CS32" s="14">
        <f>IFERROR(CS30/CS8,0)</f>
        <v>0</v>
      </c>
      <c r="CT32" s="14">
        <f>IFERROR(CT30/CT8,0)</f>
        <v>0</v>
      </c>
      <c r="CU32" s="14">
        <f>IFERROR(CT32-CS32,0)</f>
        <v>0</v>
      </c>
      <c r="CV32" s="14">
        <f>IFERROR(CV30/CV8,0)</f>
        <v>0</v>
      </c>
      <c r="CW32" s="14">
        <f>IFERROR(CW30/CW8,0)</f>
        <v>0</v>
      </c>
      <c r="CX32" s="14">
        <f>IFERROR(CW32-CV32,0)</f>
        <v>0</v>
      </c>
      <c r="CY32" s="14">
        <f>IFERROR(CY30/CY8,0)</f>
        <v>0</v>
      </c>
      <c r="CZ32" s="14">
        <f>IFERROR(CZ30/CZ8,0)</f>
        <v>0</v>
      </c>
      <c r="DA32" s="14">
        <f>IFERROR(CZ32-CY32,0)</f>
        <v>0</v>
      </c>
      <c r="DB32" s="14">
        <f>IFERROR(DB30/DB8,0)</f>
        <v>0</v>
      </c>
      <c r="DC32" s="14">
        <f>IFERROR(DC30/DC8,0)</f>
        <v>0</v>
      </c>
      <c r="DD32" s="14">
        <f>IFERROR(DC32-DB32,0)</f>
        <v>0</v>
      </c>
      <c r="DE32" s="14">
        <f>IFERROR(DE30/DE8,0)</f>
        <v>0</v>
      </c>
      <c r="DF32" s="14">
        <f>IFERROR(DF30/DF8,0)</f>
        <v>0</v>
      </c>
      <c r="DG32" s="14">
        <f>IFERROR(DF32-DE32,0)</f>
        <v>0</v>
      </c>
      <c r="DH32" s="14">
        <f>IFERROR(DH30/DH8,0)</f>
        <v>0</v>
      </c>
      <c r="DI32" s="14">
        <f>IFERROR(DI30/DI8,0)</f>
        <v>0</v>
      </c>
      <c r="DJ32" s="14">
        <f>IFERROR(DI32-DH32,0)</f>
        <v>0</v>
      </c>
      <c r="DK32" s="14">
        <f>IFERROR(DK30/DK8,0)</f>
        <v>0</v>
      </c>
      <c r="DL32" s="14">
        <f>IFERROR(DL30/DL8,0)</f>
        <v>0</v>
      </c>
      <c r="DM32" s="14">
        <f>IFERROR(DL32-DK32,0)</f>
        <v>0</v>
      </c>
      <c r="DN32" s="14">
        <f>IFERROR(DN30/DN8,0)</f>
        <v>0</v>
      </c>
      <c r="DO32" s="14">
        <f>IFERROR(DO30/DO8,0)</f>
        <v>0</v>
      </c>
      <c r="DP32" s="14">
        <f>IFERROR(DO32-DN32,0)</f>
        <v>0</v>
      </c>
      <c r="DQ32" s="14">
        <f>IFERROR(DQ30/DQ8,0)</f>
        <v>0</v>
      </c>
      <c r="DR32" s="14">
        <f>IFERROR(DR30/DR8,0)</f>
        <v>0</v>
      </c>
      <c r="DS32" s="14">
        <f>IFERROR(DR32-DQ32,0)</f>
        <v>0</v>
      </c>
      <c r="DT32" s="14">
        <f>IFERROR(DT30/DT8,0)</f>
        <v>0</v>
      </c>
      <c r="DU32" s="14">
        <f>IFERROR(DU30/DU8,0)</f>
        <v>0</v>
      </c>
      <c r="DV32" s="14">
        <f>IFERROR(DU32-DT32,0)</f>
        <v>0</v>
      </c>
      <c r="DW32" s="14">
        <f>IFERROR(DW30/DW8,0)</f>
        <v>0</v>
      </c>
      <c r="DX32" s="14">
        <f>IFERROR(DX30/DX8,0)</f>
        <v>0</v>
      </c>
      <c r="DY32" s="14">
        <f>IFERROR(DX32-DW32,0)</f>
        <v>0</v>
      </c>
      <c r="DZ32" s="14">
        <f>IFERROR(DZ30/DZ8,0)</f>
        <v>0</v>
      </c>
      <c r="EA32" s="14">
        <f>IFERROR(EA30/EA8,0)</f>
        <v>0</v>
      </c>
      <c r="EB32" s="14">
        <f>IFERROR(EA32-DZ32,0)</f>
        <v>0</v>
      </c>
      <c r="EC32" s="14">
        <f>IFERROR(EC30/EC8,0)</f>
        <v>0</v>
      </c>
      <c r="ED32" s="14">
        <f>IFERROR(ED30/ED8,0)</f>
        <v>0</v>
      </c>
      <c r="EE32" s="14">
        <f>IFERROR(ED32-EC32,0)</f>
        <v>0</v>
      </c>
      <c r="EF32" s="14">
        <f>IFERROR(EF30/EF8,0)</f>
        <v>0</v>
      </c>
      <c r="EG32" s="14">
        <f>IFERROR(EG30/EG8,0)</f>
        <v>0</v>
      </c>
      <c r="EH32" s="14">
        <f>IFERROR(EG32-EF32,0)</f>
        <v>0</v>
      </c>
      <c r="EI32" s="14">
        <f>IFERROR(EI30/EI8,0)</f>
        <v>0</v>
      </c>
      <c r="EJ32" s="14">
        <f>IFERROR(EJ30/EJ8,0)</f>
        <v>0</v>
      </c>
      <c r="EK32" s="14">
        <f>IFERROR(EJ32-EI32,0)</f>
        <v>0</v>
      </c>
      <c r="EL32" s="14">
        <f>IFERROR(EL30/EL8,0)</f>
        <v>0</v>
      </c>
      <c r="EM32" s="14">
        <f>IFERROR(EM30/EM8,0)</f>
        <v>0</v>
      </c>
      <c r="EN32" s="14">
        <f>IFERROR(EM32-EL32,0)</f>
        <v>0</v>
      </c>
      <c r="EO32" s="14">
        <f>IFERROR(EO30/EO8,0)</f>
        <v>0</v>
      </c>
      <c r="EP32" s="14">
        <f>IFERROR(EP30/EP8,0)</f>
        <v>0</v>
      </c>
      <c r="EQ32" s="14">
        <f>IFERROR(EP32-EO32,0)</f>
        <v>0</v>
      </c>
      <c r="ER32" s="14">
        <f>IFERROR(ER30/ER8,0)</f>
        <v>0</v>
      </c>
      <c r="ES32" s="14">
        <f>IFERROR(ES30/ES8,0)</f>
        <v>0</v>
      </c>
      <c r="ET32" s="14">
        <f>IFERROR(ES32-ER32,0)</f>
        <v>0</v>
      </c>
      <c r="EU32" s="14">
        <f>IFERROR(EU30/EU8,0)</f>
        <v>0</v>
      </c>
      <c r="EV32" s="14">
        <f>IFERROR(EV30/EV8,0)</f>
        <v>0</v>
      </c>
      <c r="EW32" s="14">
        <f>IFERROR(EV32-EU32,0)</f>
        <v>0</v>
      </c>
      <c r="EX32" s="14">
        <f>IFERROR(EX30/EX8,0)</f>
        <v>0</v>
      </c>
      <c r="EY32" s="14">
        <f>IFERROR(EY30/EY8,0)</f>
        <v>0</v>
      </c>
      <c r="EZ32" s="14">
        <f>IFERROR(EY32-EX32,0)</f>
        <v>0</v>
      </c>
    </row>
    <row r="33" spans="1:156" ht="19.5" customHeight="1" x14ac:dyDescent="0.3">
      <c r="A33" s="6"/>
      <c r="B33" s="8" t="s">
        <v>944</v>
      </c>
      <c r="C33" s="9" t="s">
        <v>40</v>
      </c>
      <c r="D33" s="14">
        <f>IFERROR(SUM(SUM(G33*G7,J33*J7,M33*M7,P33*P7,S33*S7,V33*V7,Y33*Y7,AB33*AB7,AE33*AE7,AH33*AH7,AK33*AK7,AN33*AN7,AQ33*AQ7,AT33*AT7,AW33*AW7,AZ33*AZ7,BC33*BC7,BF33*BF7,BI33*BI7,BL33*BL7,BO33*BO7,BR33*BR7,BU33*BU7,BX33*BX7,CA33*CA7,CD33*CD7,CG33*CG7,CJ33*CJ7,CM33*CM7,CP33*CP7),SUM(CS33*CS7,CV33*CV7,CY33*CY7,DB33*DB7,DE33*DE7,DH33*DH7,DK33*DK7,DN33*DN7,DQ33*DQ7,DT33*DT7,DW33*DW7,DZ33*DZ7,EC33*EC7,EF33*EF7,EI33*EI7,EL33*EL7,EO33*EO7,ER33*ER7,EU33*EU7,EX33*EX7))/D7,0)</f>
        <v>0</v>
      </c>
      <c r="E33" s="14">
        <f>IFERROR(SUM(SUM(H33*H7,K33*K7,N33*N7,Q33*Q7,T33*T7,W33*W7,Z33*Z7,AC33*AC7,AF33*AF7,AI33*AI7,AL33*AL7,AO33*AO7,AR33*AR7,AU33*AU7,AX33*AX7,BA33*BA7,BD33*BD7,BG33*BG7,BJ33*BJ7,BM33*BM7,BP33*BP7,BS33*BS7,BV33*BV7,BY33*BY7,CB33*CB7,CE33*CE7,CH33*CH7,CK33*CK7,CN33*CN7,CQ33*CQ7),SUM(CT33*CT7,CW33*CW7,CZ33*CZ7,DC33*DC7,DF33*DF7,DI33*DI7,DL33*DL7,DO33*DO7,DR33*DR7,DU33*DU7,DX33*DX7,EA33*EA7,ED33*ED7,EG33*EG7,EJ33*EJ7,EM33*EM7,EP33*EP7,ES33*ES7,EV33*EV7,EY33*EY7))/E7,0)</f>
        <v>0</v>
      </c>
      <c r="F33" s="14"/>
      <c r="G33" s="14">
        <f>IFERROR(G30/G7,0)</f>
        <v>0</v>
      </c>
      <c r="H33" s="14">
        <f>IFERROR(H30/H7,0)</f>
        <v>0</v>
      </c>
      <c r="I33" s="14"/>
      <c r="J33" s="14">
        <f t="shared" ref="J33:K33" si="250">IFERROR(J30/J7,0)</f>
        <v>0</v>
      </c>
      <c r="K33" s="14">
        <f t="shared" si="250"/>
        <v>0</v>
      </c>
      <c r="L33" s="14"/>
      <c r="M33" s="14">
        <f t="shared" ref="M33:N33" si="251">IFERROR(M30/M7,0)</f>
        <v>0</v>
      </c>
      <c r="N33" s="14">
        <f t="shared" si="251"/>
        <v>0</v>
      </c>
      <c r="O33" s="14"/>
      <c r="P33" s="14">
        <f t="shared" ref="P33:Q33" si="252">IFERROR(P30/P7,0)</f>
        <v>0</v>
      </c>
      <c r="Q33" s="14">
        <f t="shared" si="252"/>
        <v>0</v>
      </c>
      <c r="R33" s="14"/>
      <c r="S33" s="14">
        <f t="shared" ref="S33:T33" si="253">IFERROR(S30/S7,0)</f>
        <v>0</v>
      </c>
      <c r="T33" s="14">
        <f t="shared" si="253"/>
        <v>0</v>
      </c>
      <c r="U33" s="14"/>
      <c r="V33" s="14">
        <f t="shared" ref="V33:W33" si="254">IFERROR(V30/V7,0)</f>
        <v>0</v>
      </c>
      <c r="W33" s="14">
        <f t="shared" si="254"/>
        <v>0</v>
      </c>
      <c r="X33" s="14"/>
      <c r="Y33" s="14">
        <f t="shared" ref="Y33:Z33" si="255">IFERROR(Y30/Y7,0)</f>
        <v>0</v>
      </c>
      <c r="Z33" s="14">
        <f t="shared" si="255"/>
        <v>0</v>
      </c>
      <c r="AA33" s="14"/>
      <c r="AB33" s="14">
        <f t="shared" ref="AB33:AC33" si="256">IFERROR(AB30/AB7,0)</f>
        <v>0</v>
      </c>
      <c r="AC33" s="14">
        <f t="shared" si="256"/>
        <v>0</v>
      </c>
      <c r="AD33" s="14"/>
      <c r="AE33" s="14">
        <f t="shared" ref="AE33:AF33" si="257">IFERROR(AE30/AE7,0)</f>
        <v>0</v>
      </c>
      <c r="AF33" s="14">
        <f t="shared" si="257"/>
        <v>0</v>
      </c>
      <c r="AG33" s="14"/>
      <c r="AH33" s="14">
        <f t="shared" ref="AH33:AI33" si="258">IFERROR(AH30/AH7,0)</f>
        <v>0</v>
      </c>
      <c r="AI33" s="14">
        <f t="shared" si="258"/>
        <v>0</v>
      </c>
      <c r="AJ33" s="14"/>
      <c r="AK33" s="14">
        <f t="shared" ref="AK33:AL33" si="259">IFERROR(AK30/AK7,0)</f>
        <v>0</v>
      </c>
      <c r="AL33" s="14">
        <f t="shared" si="259"/>
        <v>0</v>
      </c>
      <c r="AM33" s="14"/>
      <c r="AN33" s="14">
        <f t="shared" ref="AN33:AO33" si="260">IFERROR(AN30/AN7,0)</f>
        <v>0</v>
      </c>
      <c r="AO33" s="14">
        <f t="shared" si="260"/>
        <v>0</v>
      </c>
      <c r="AP33" s="14"/>
      <c r="AQ33" s="14">
        <f t="shared" ref="AQ33:AR33" si="261">IFERROR(AQ30/AQ7,0)</f>
        <v>0</v>
      </c>
      <c r="AR33" s="14">
        <f t="shared" si="261"/>
        <v>0</v>
      </c>
      <c r="AS33" s="14"/>
      <c r="AT33" s="14">
        <f t="shared" ref="AT33:AU33" si="262">IFERROR(AT30/AT7,0)</f>
        <v>0</v>
      </c>
      <c r="AU33" s="14">
        <f t="shared" si="262"/>
        <v>0</v>
      </c>
      <c r="AV33" s="14"/>
      <c r="AW33" s="14">
        <f t="shared" ref="AW33:AX33" si="263">IFERROR(AW30/AW7,0)</f>
        <v>0</v>
      </c>
      <c r="AX33" s="14">
        <f t="shared" si="263"/>
        <v>0</v>
      </c>
      <c r="AY33" s="14"/>
      <c r="AZ33" s="14">
        <f t="shared" ref="AZ33:BA33" si="264">IFERROR(AZ30/AZ7,0)</f>
        <v>0</v>
      </c>
      <c r="BA33" s="14">
        <f t="shared" si="264"/>
        <v>0</v>
      </c>
      <c r="BB33" s="14"/>
      <c r="BC33" s="14">
        <f t="shared" ref="BC33:BD33" si="265">IFERROR(BC30/BC7,0)</f>
        <v>0</v>
      </c>
      <c r="BD33" s="14">
        <f t="shared" si="265"/>
        <v>0</v>
      </c>
      <c r="BE33" s="14"/>
      <c r="BF33" s="14">
        <f t="shared" ref="BF33:BG33" si="266">IFERROR(BF30/BF7,0)</f>
        <v>0</v>
      </c>
      <c r="BG33" s="14">
        <f t="shared" si="266"/>
        <v>0</v>
      </c>
      <c r="BH33" s="14"/>
      <c r="BI33" s="14">
        <f t="shared" ref="BI33:BJ33" si="267">IFERROR(BI30/BI7,0)</f>
        <v>0</v>
      </c>
      <c r="BJ33" s="14">
        <f t="shared" si="267"/>
        <v>0</v>
      </c>
      <c r="BK33" s="14"/>
      <c r="BL33" s="14">
        <f t="shared" ref="BL33:BM33" si="268">IFERROR(BL30/BL7,0)</f>
        <v>0</v>
      </c>
      <c r="BM33" s="14">
        <f t="shared" si="268"/>
        <v>0</v>
      </c>
      <c r="BN33" s="14"/>
      <c r="BO33" s="14">
        <f t="shared" ref="BO33:BP33" si="269">IFERROR(BO30/BO7,0)</f>
        <v>0</v>
      </c>
      <c r="BP33" s="14">
        <f t="shared" si="269"/>
        <v>0</v>
      </c>
      <c r="BQ33" s="14"/>
      <c r="BR33" s="14">
        <f t="shared" ref="BR33:BS33" si="270">IFERROR(BR30/BR7,0)</f>
        <v>0</v>
      </c>
      <c r="BS33" s="14">
        <f t="shared" si="270"/>
        <v>0</v>
      </c>
      <c r="BT33" s="14"/>
      <c r="BU33" s="14">
        <f t="shared" ref="BU33:BV33" si="271">IFERROR(BU30/BU7,0)</f>
        <v>0</v>
      </c>
      <c r="BV33" s="14">
        <f t="shared" si="271"/>
        <v>0</v>
      </c>
      <c r="BW33" s="14"/>
      <c r="BX33" s="14">
        <f t="shared" ref="BX33:BY33" si="272">IFERROR(BX30/BX7,0)</f>
        <v>0</v>
      </c>
      <c r="BY33" s="14">
        <f t="shared" si="272"/>
        <v>0</v>
      </c>
      <c r="BZ33" s="14"/>
      <c r="CA33" s="14">
        <f t="shared" ref="CA33:CB33" si="273">IFERROR(CA30/CA7,0)</f>
        <v>0</v>
      </c>
      <c r="CB33" s="14">
        <f t="shared" si="273"/>
        <v>0</v>
      </c>
      <c r="CC33" s="14"/>
      <c r="CD33" s="14">
        <f t="shared" ref="CD33:CE33" si="274">IFERROR(CD30/CD7,0)</f>
        <v>0</v>
      </c>
      <c r="CE33" s="14">
        <f t="shared" si="274"/>
        <v>0</v>
      </c>
      <c r="CF33" s="14"/>
      <c r="CG33" s="14">
        <f t="shared" ref="CG33:CH33" si="275">IFERROR(CG30/CG7,0)</f>
        <v>0</v>
      </c>
      <c r="CH33" s="14">
        <f t="shared" si="275"/>
        <v>0</v>
      </c>
      <c r="CI33" s="14"/>
      <c r="CJ33" s="14">
        <f t="shared" ref="CJ33:CK33" si="276">IFERROR(CJ30/CJ7,0)</f>
        <v>0</v>
      </c>
      <c r="CK33" s="14">
        <f t="shared" si="276"/>
        <v>0</v>
      </c>
      <c r="CL33" s="14"/>
      <c r="CM33" s="14">
        <f t="shared" ref="CM33:CN33" si="277">IFERROR(CM30/CM7,0)</f>
        <v>0</v>
      </c>
      <c r="CN33" s="14">
        <f t="shared" si="277"/>
        <v>0</v>
      </c>
      <c r="CO33" s="14"/>
      <c r="CP33" s="14">
        <f t="shared" ref="CP33:CQ33" si="278">IFERROR(CP30/CP7,0)</f>
        <v>0</v>
      </c>
      <c r="CQ33" s="14">
        <f t="shared" si="278"/>
        <v>0</v>
      </c>
      <c r="CR33" s="14"/>
      <c r="CS33" s="14">
        <f t="shared" ref="CS33:CT33" si="279">IFERROR(CS30/CS7,0)</f>
        <v>0</v>
      </c>
      <c r="CT33" s="14">
        <f t="shared" si="279"/>
        <v>0</v>
      </c>
      <c r="CU33" s="14"/>
      <c r="CV33" s="14">
        <f t="shared" ref="CV33:CW33" si="280">IFERROR(CV30/CV7,0)</f>
        <v>0</v>
      </c>
      <c r="CW33" s="14">
        <f t="shared" si="280"/>
        <v>0</v>
      </c>
      <c r="CX33" s="14"/>
      <c r="CY33" s="14">
        <f t="shared" ref="CY33:CZ33" si="281">IFERROR(CY30/CY7,0)</f>
        <v>0</v>
      </c>
      <c r="CZ33" s="14">
        <f t="shared" si="281"/>
        <v>0</v>
      </c>
      <c r="DA33" s="14"/>
      <c r="DB33" s="14">
        <f t="shared" ref="DB33:DC33" si="282">IFERROR(DB30/DB7,0)</f>
        <v>0</v>
      </c>
      <c r="DC33" s="14">
        <f t="shared" si="282"/>
        <v>0</v>
      </c>
      <c r="DD33" s="14"/>
      <c r="DE33" s="14">
        <f t="shared" ref="DE33:DF33" si="283">IFERROR(DE30/DE7,0)</f>
        <v>0</v>
      </c>
      <c r="DF33" s="14">
        <f t="shared" si="283"/>
        <v>0</v>
      </c>
      <c r="DG33" s="14"/>
      <c r="DH33" s="14">
        <f t="shared" ref="DH33:DI33" si="284">IFERROR(DH30/DH7,0)</f>
        <v>0</v>
      </c>
      <c r="DI33" s="14">
        <f t="shared" si="284"/>
        <v>0</v>
      </c>
      <c r="DJ33" s="14"/>
      <c r="DK33" s="14">
        <f t="shared" ref="DK33:DL33" si="285">IFERROR(DK30/DK7,0)</f>
        <v>0</v>
      </c>
      <c r="DL33" s="14">
        <f t="shared" si="285"/>
        <v>0</v>
      </c>
      <c r="DM33" s="14"/>
      <c r="DN33" s="14">
        <f t="shared" ref="DN33:DO33" si="286">IFERROR(DN30/DN7,0)</f>
        <v>0</v>
      </c>
      <c r="DO33" s="14">
        <f t="shared" si="286"/>
        <v>0</v>
      </c>
      <c r="DP33" s="14"/>
      <c r="DQ33" s="14">
        <f t="shared" ref="DQ33:DR33" si="287">IFERROR(DQ30/DQ7,0)</f>
        <v>0</v>
      </c>
      <c r="DR33" s="14">
        <f t="shared" si="287"/>
        <v>0</v>
      </c>
      <c r="DS33" s="14"/>
      <c r="DT33" s="14">
        <f t="shared" ref="DT33:DU33" si="288">IFERROR(DT30/DT7,0)</f>
        <v>0</v>
      </c>
      <c r="DU33" s="14">
        <f t="shared" si="288"/>
        <v>0</v>
      </c>
      <c r="DV33" s="14"/>
      <c r="DW33" s="14">
        <f t="shared" ref="DW33:DX33" si="289">IFERROR(DW30/DW7,0)</f>
        <v>0</v>
      </c>
      <c r="DX33" s="14">
        <f t="shared" si="289"/>
        <v>0</v>
      </c>
      <c r="DY33" s="14"/>
      <c r="DZ33" s="14">
        <f t="shared" ref="DZ33:EA33" si="290">IFERROR(DZ30/DZ7,0)</f>
        <v>0</v>
      </c>
      <c r="EA33" s="14">
        <f t="shared" si="290"/>
        <v>0</v>
      </c>
      <c r="EB33" s="14"/>
      <c r="EC33" s="14">
        <f t="shared" ref="EC33:ED33" si="291">IFERROR(EC30/EC7,0)</f>
        <v>0</v>
      </c>
      <c r="ED33" s="14">
        <f t="shared" si="291"/>
        <v>0</v>
      </c>
      <c r="EE33" s="14"/>
      <c r="EF33" s="14">
        <f t="shared" ref="EF33:EG33" si="292">IFERROR(EF30/EF7,0)</f>
        <v>0</v>
      </c>
      <c r="EG33" s="14">
        <f t="shared" si="292"/>
        <v>0</v>
      </c>
      <c r="EH33" s="14"/>
      <c r="EI33" s="14">
        <f t="shared" ref="EI33:EJ33" si="293">IFERROR(EI30/EI7,0)</f>
        <v>0</v>
      </c>
      <c r="EJ33" s="14">
        <f t="shared" si="293"/>
        <v>0</v>
      </c>
      <c r="EK33" s="14"/>
      <c r="EL33" s="14">
        <f t="shared" ref="EL33:EM33" si="294">IFERROR(EL30/EL7,0)</f>
        <v>0</v>
      </c>
      <c r="EM33" s="14">
        <f t="shared" si="294"/>
        <v>0</v>
      </c>
      <c r="EN33" s="14"/>
      <c r="EO33" s="14">
        <f t="shared" ref="EO33:EP33" si="295">IFERROR(EO30/EO7,0)</f>
        <v>0</v>
      </c>
      <c r="EP33" s="14">
        <f t="shared" si="295"/>
        <v>0</v>
      </c>
      <c r="EQ33" s="14"/>
      <c r="ER33" s="14">
        <f t="shared" ref="ER33:ES33" si="296">IFERROR(ER30/ER7,0)</f>
        <v>0</v>
      </c>
      <c r="ES33" s="14">
        <f t="shared" si="296"/>
        <v>0</v>
      </c>
      <c r="ET33" s="14"/>
      <c r="EU33" s="14">
        <f t="shared" ref="EU33:EV33" si="297">IFERROR(EU30/EU7,0)</f>
        <v>0</v>
      </c>
      <c r="EV33" s="14">
        <f t="shared" si="297"/>
        <v>0</v>
      </c>
      <c r="EW33" s="14"/>
      <c r="EX33" s="14">
        <f t="shared" ref="EX33:EY33" si="298">IFERROR(EX30/EX7,0)</f>
        <v>0</v>
      </c>
      <c r="EY33" s="14">
        <f t="shared" si="298"/>
        <v>0</v>
      </c>
      <c r="EZ33" s="14"/>
    </row>
    <row r="34" spans="1:156" ht="19.5" customHeight="1" x14ac:dyDescent="0.3">
      <c r="A34" s="6"/>
      <c r="B34" s="8" t="s">
        <v>652</v>
      </c>
      <c r="C34" s="9" t="s">
        <v>40</v>
      </c>
      <c r="D34" s="11">
        <f>IFERROR(SUM(SUM(G34,J34,M34,P34,S34,V34,Y34,AB34,AE34,AH34,AK34,AN34,AQ34,AT34,AW34,AZ34,BC34,BF34,BI34,BL34,BO34,BR34,BU34,BX34,CA34,CD34,CG34,CJ34,CM34,CP34),SUM(CS34,CV34,CY34,DB34,DE34,DH34,DK34,DN34,DQ34,DT34,DW34,DZ34,EC34,EF34,EI34,EL34,EO34,ER34,EU34,EX34)),0)</f>
        <v>0</v>
      </c>
      <c r="E34" s="11">
        <f>IFERROR(SUM(SUM(H34,K34,N34,Q34,T34,W34,Z34,AC34,AF34,AI34,AL34,AO34,AR34,AU34,AX34,BA34,BD34,BG34,BJ34,BM34,BP34,BS34,BV34,BY34,CB34,CE34,CH34,CK34,CN34,CQ34),SUM(CT34,CW34,CZ34,DC34,DF34,DI34,DL34,DO34,DR34,DU34,DX34,EA34,ED34,EG34,EJ34,EM34,EP34,ES34,EV34,EY34)),0)</f>
        <v>0</v>
      </c>
      <c r="F34" s="11">
        <f>IFERROR(E34-D34,0)</f>
        <v>0</v>
      </c>
      <c r="G34" s="11">
        <f>IFERROR(G35*G7,0)</f>
        <v>0</v>
      </c>
      <c r="H34" s="11">
        <f>IFERROR(H35*H7,0)</f>
        <v>0</v>
      </c>
      <c r="I34" s="11">
        <f>IFERROR(H34-G34,0)</f>
        <v>0</v>
      </c>
      <c r="J34" s="11">
        <f>IFERROR(J35*J7,0)</f>
        <v>0</v>
      </c>
      <c r="K34" s="11">
        <f>IFERROR(K35*K7,0)</f>
        <v>0</v>
      </c>
      <c r="L34" s="11">
        <f>IFERROR(K34-J34,0)</f>
        <v>0</v>
      </c>
      <c r="M34" s="11">
        <f>IFERROR(M35*M7,0)</f>
        <v>0</v>
      </c>
      <c r="N34" s="11">
        <f>IFERROR(N35*N7,0)</f>
        <v>0</v>
      </c>
      <c r="O34" s="11">
        <f>IFERROR(N34-M34,0)</f>
        <v>0</v>
      </c>
      <c r="P34" s="11">
        <f>IFERROR(P35*P7,0)</f>
        <v>0</v>
      </c>
      <c r="Q34" s="11">
        <f>IFERROR(Q35*Q7,0)</f>
        <v>0</v>
      </c>
      <c r="R34" s="11">
        <f>IFERROR(Q34-P34,0)</f>
        <v>0</v>
      </c>
      <c r="S34" s="11">
        <f>IFERROR(S35*S7,0)</f>
        <v>0</v>
      </c>
      <c r="T34" s="11">
        <f>IFERROR(T35*T7,0)</f>
        <v>0</v>
      </c>
      <c r="U34" s="11">
        <f>IFERROR(T34-S34,0)</f>
        <v>0</v>
      </c>
      <c r="V34" s="11">
        <f>IFERROR(V35*V7,0)</f>
        <v>0</v>
      </c>
      <c r="W34" s="11">
        <f>IFERROR(W35*W7,0)</f>
        <v>0</v>
      </c>
      <c r="X34" s="11">
        <f>IFERROR(W34-V34,0)</f>
        <v>0</v>
      </c>
      <c r="Y34" s="11">
        <f>IFERROR(Y35*Y7,0)</f>
        <v>0</v>
      </c>
      <c r="Z34" s="11">
        <f>IFERROR(Z35*Z7,0)</f>
        <v>0</v>
      </c>
      <c r="AA34" s="11">
        <f>IFERROR(Z34-Y34,0)</f>
        <v>0</v>
      </c>
      <c r="AB34" s="11">
        <f>IFERROR(AB35*AB7,0)</f>
        <v>0</v>
      </c>
      <c r="AC34" s="11">
        <f>IFERROR(AC35*AC7,0)</f>
        <v>0</v>
      </c>
      <c r="AD34" s="11">
        <f>IFERROR(AC34-AB34,0)</f>
        <v>0</v>
      </c>
      <c r="AE34" s="11">
        <f>IFERROR(AE35*AE7,0)</f>
        <v>0</v>
      </c>
      <c r="AF34" s="11">
        <f>IFERROR(AF35*AF7,0)</f>
        <v>0</v>
      </c>
      <c r="AG34" s="11">
        <f>IFERROR(AF34-AE34,0)</f>
        <v>0</v>
      </c>
      <c r="AH34" s="11">
        <f>IFERROR(AH35*AH7,0)</f>
        <v>0</v>
      </c>
      <c r="AI34" s="11">
        <f>IFERROR(AI35*AI7,0)</f>
        <v>0</v>
      </c>
      <c r="AJ34" s="11">
        <f>IFERROR(AI34-AH34,0)</f>
        <v>0</v>
      </c>
      <c r="AK34" s="11">
        <f>IFERROR(AK35*AK7,0)</f>
        <v>0</v>
      </c>
      <c r="AL34" s="11">
        <f>IFERROR(AL35*AL7,0)</f>
        <v>0</v>
      </c>
      <c r="AM34" s="11">
        <f>IFERROR(AL34-AK34,0)</f>
        <v>0</v>
      </c>
      <c r="AN34" s="11">
        <f>IFERROR(AN35*AN7,0)</f>
        <v>0</v>
      </c>
      <c r="AO34" s="11">
        <f>IFERROR(AO35*AO7,0)</f>
        <v>0</v>
      </c>
      <c r="AP34" s="11">
        <f>IFERROR(AO34-AN34,0)</f>
        <v>0</v>
      </c>
      <c r="AQ34" s="11">
        <f>IFERROR(AQ35*AQ7,0)</f>
        <v>0</v>
      </c>
      <c r="AR34" s="11">
        <f>IFERROR(AR35*AR7,0)</f>
        <v>0</v>
      </c>
      <c r="AS34" s="11">
        <f>IFERROR(AR34-AQ34,0)</f>
        <v>0</v>
      </c>
      <c r="AT34" s="11">
        <f>IFERROR(AT35*AT7,0)</f>
        <v>0</v>
      </c>
      <c r="AU34" s="11">
        <f>IFERROR(AU35*AU7,0)</f>
        <v>0</v>
      </c>
      <c r="AV34" s="11">
        <f>IFERROR(AU34-AT34,0)</f>
        <v>0</v>
      </c>
      <c r="AW34" s="11">
        <f>IFERROR(AW35*AW7,0)</f>
        <v>0</v>
      </c>
      <c r="AX34" s="11">
        <f>IFERROR(AX35*AX7,0)</f>
        <v>0</v>
      </c>
      <c r="AY34" s="11">
        <f>IFERROR(AX34-AW34,0)</f>
        <v>0</v>
      </c>
      <c r="AZ34" s="11">
        <f>IFERROR(AZ35*AZ7,0)</f>
        <v>0</v>
      </c>
      <c r="BA34" s="11">
        <f>IFERROR(BA35*BA7,0)</f>
        <v>0</v>
      </c>
      <c r="BB34" s="11">
        <f>IFERROR(BA34-AZ34,0)</f>
        <v>0</v>
      </c>
      <c r="BC34" s="11">
        <f>IFERROR(BC35*BC7,0)</f>
        <v>0</v>
      </c>
      <c r="BD34" s="11">
        <f>IFERROR(BD35*BD7,0)</f>
        <v>0</v>
      </c>
      <c r="BE34" s="11">
        <f>IFERROR(BD34-BC34,0)</f>
        <v>0</v>
      </c>
      <c r="BF34" s="11">
        <f>IFERROR(BF35*BF7,0)</f>
        <v>0</v>
      </c>
      <c r="BG34" s="11">
        <f>IFERROR(BG35*BG7,0)</f>
        <v>0</v>
      </c>
      <c r="BH34" s="11">
        <f>IFERROR(BG34-BF34,0)</f>
        <v>0</v>
      </c>
      <c r="BI34" s="11">
        <f>IFERROR(BI35*BI7,0)</f>
        <v>0</v>
      </c>
      <c r="BJ34" s="11">
        <f>IFERROR(BJ35*BJ7,0)</f>
        <v>0</v>
      </c>
      <c r="BK34" s="11">
        <f>IFERROR(BJ34-BI34,0)</f>
        <v>0</v>
      </c>
      <c r="BL34" s="11">
        <f>IFERROR(BL35*BL7,0)</f>
        <v>0</v>
      </c>
      <c r="BM34" s="11">
        <f>IFERROR(BM35*BM7,0)</f>
        <v>0</v>
      </c>
      <c r="BN34" s="11">
        <f>IFERROR(BM34-BL34,0)</f>
        <v>0</v>
      </c>
      <c r="BO34" s="11">
        <f>IFERROR(BO35*BO7,0)</f>
        <v>0</v>
      </c>
      <c r="BP34" s="11">
        <f>IFERROR(BP35*BP7,0)</f>
        <v>0</v>
      </c>
      <c r="BQ34" s="11">
        <f>IFERROR(BP34-BO34,0)</f>
        <v>0</v>
      </c>
      <c r="BR34" s="11">
        <f>IFERROR(BR35*BR7,0)</f>
        <v>0</v>
      </c>
      <c r="BS34" s="11">
        <f>IFERROR(BS35*BS7,0)</f>
        <v>0</v>
      </c>
      <c r="BT34" s="11">
        <f>IFERROR(BS34-BR34,0)</f>
        <v>0</v>
      </c>
      <c r="BU34" s="11">
        <f>IFERROR(BU35*BU7,0)</f>
        <v>0</v>
      </c>
      <c r="BV34" s="11">
        <f>IFERROR(BV35*BV7,0)</f>
        <v>0</v>
      </c>
      <c r="BW34" s="11">
        <f>IFERROR(BV34-BU34,0)</f>
        <v>0</v>
      </c>
      <c r="BX34" s="11">
        <f>IFERROR(BX35*BX7,0)</f>
        <v>0</v>
      </c>
      <c r="BY34" s="11">
        <f>IFERROR(BY35*BY7,0)</f>
        <v>0</v>
      </c>
      <c r="BZ34" s="11">
        <f>IFERROR(BY34-BX34,0)</f>
        <v>0</v>
      </c>
      <c r="CA34" s="11">
        <f>IFERROR(CA35*CA7,0)</f>
        <v>0</v>
      </c>
      <c r="CB34" s="11">
        <f>IFERROR(CB35*CB7,0)</f>
        <v>0</v>
      </c>
      <c r="CC34" s="11">
        <f>IFERROR(CB34-CA34,0)</f>
        <v>0</v>
      </c>
      <c r="CD34" s="11">
        <f>IFERROR(CD35*CD7,0)</f>
        <v>0</v>
      </c>
      <c r="CE34" s="11">
        <f>IFERROR(CE35*CE7,0)</f>
        <v>0</v>
      </c>
      <c r="CF34" s="11">
        <f>IFERROR(CE34-CD34,0)</f>
        <v>0</v>
      </c>
      <c r="CG34" s="11">
        <f>IFERROR(CG35*CG7,0)</f>
        <v>0</v>
      </c>
      <c r="CH34" s="11">
        <f>IFERROR(CH35*CH7,0)</f>
        <v>0</v>
      </c>
      <c r="CI34" s="11">
        <f>IFERROR(CH34-CG34,0)</f>
        <v>0</v>
      </c>
      <c r="CJ34" s="11">
        <f>IFERROR(CJ35*CJ7,0)</f>
        <v>0</v>
      </c>
      <c r="CK34" s="11">
        <f>IFERROR(CK35*CK7,0)</f>
        <v>0</v>
      </c>
      <c r="CL34" s="11">
        <f>IFERROR(CK34-CJ34,0)</f>
        <v>0</v>
      </c>
      <c r="CM34" s="11">
        <f>IFERROR(CM35*CM7,0)</f>
        <v>0</v>
      </c>
      <c r="CN34" s="11">
        <f>IFERROR(CN35*CN7,0)</f>
        <v>0</v>
      </c>
      <c r="CO34" s="11">
        <f>IFERROR(CN34-CM34,0)</f>
        <v>0</v>
      </c>
      <c r="CP34" s="11">
        <f>IFERROR(CP35*CP7,0)</f>
        <v>0</v>
      </c>
      <c r="CQ34" s="11">
        <f>IFERROR(CQ35*CQ7,0)</f>
        <v>0</v>
      </c>
      <c r="CR34" s="11">
        <f>IFERROR(CQ34-CP34,0)</f>
        <v>0</v>
      </c>
      <c r="CS34" s="11">
        <f>IFERROR(CS35*CS7,0)</f>
        <v>0</v>
      </c>
      <c r="CT34" s="11">
        <f>IFERROR(CT35*CT7,0)</f>
        <v>0</v>
      </c>
      <c r="CU34" s="11">
        <f>IFERROR(CT34-CS34,0)</f>
        <v>0</v>
      </c>
      <c r="CV34" s="11">
        <f>IFERROR(CV35*CV7,0)</f>
        <v>0</v>
      </c>
      <c r="CW34" s="11">
        <f>IFERROR(CW35*CW7,0)</f>
        <v>0</v>
      </c>
      <c r="CX34" s="11">
        <f>IFERROR(CW34-CV34,0)</f>
        <v>0</v>
      </c>
      <c r="CY34" s="11">
        <f>IFERROR(CY35*CY7,0)</f>
        <v>0</v>
      </c>
      <c r="CZ34" s="11">
        <f>IFERROR(CZ35*CZ7,0)</f>
        <v>0</v>
      </c>
      <c r="DA34" s="11">
        <f>IFERROR(CZ34-CY34,0)</f>
        <v>0</v>
      </c>
      <c r="DB34" s="11">
        <f>IFERROR(DB35*DB7,0)</f>
        <v>0</v>
      </c>
      <c r="DC34" s="11">
        <f>IFERROR(DC35*DC7,0)</f>
        <v>0</v>
      </c>
      <c r="DD34" s="11">
        <f>IFERROR(DC34-DB34,0)</f>
        <v>0</v>
      </c>
      <c r="DE34" s="11">
        <f>IFERROR(DE35*DE7,0)</f>
        <v>0</v>
      </c>
      <c r="DF34" s="11">
        <f>IFERROR(DF35*DF7,0)</f>
        <v>0</v>
      </c>
      <c r="DG34" s="11">
        <f>IFERROR(DF34-DE34,0)</f>
        <v>0</v>
      </c>
      <c r="DH34" s="11">
        <f>IFERROR(DH35*DH7,0)</f>
        <v>0</v>
      </c>
      <c r="DI34" s="11">
        <f>IFERROR(DI35*DI7,0)</f>
        <v>0</v>
      </c>
      <c r="DJ34" s="11">
        <f>IFERROR(DI34-DH34,0)</f>
        <v>0</v>
      </c>
      <c r="DK34" s="11">
        <f>IFERROR(DK35*DK7,0)</f>
        <v>0</v>
      </c>
      <c r="DL34" s="11">
        <f>IFERROR(DL35*DL7,0)</f>
        <v>0</v>
      </c>
      <c r="DM34" s="11">
        <f>IFERROR(DL34-DK34,0)</f>
        <v>0</v>
      </c>
      <c r="DN34" s="11">
        <f>IFERROR(DN35*DN7,0)</f>
        <v>0</v>
      </c>
      <c r="DO34" s="11">
        <f>IFERROR(DO35*DO7,0)</f>
        <v>0</v>
      </c>
      <c r="DP34" s="11">
        <f>IFERROR(DO34-DN34,0)</f>
        <v>0</v>
      </c>
      <c r="DQ34" s="11">
        <f>IFERROR(DQ35*DQ7,0)</f>
        <v>0</v>
      </c>
      <c r="DR34" s="11">
        <f>IFERROR(DR35*DR7,0)</f>
        <v>0</v>
      </c>
      <c r="DS34" s="11">
        <f>IFERROR(DR34-DQ34,0)</f>
        <v>0</v>
      </c>
      <c r="DT34" s="11">
        <f>IFERROR(DT35*DT7,0)</f>
        <v>0</v>
      </c>
      <c r="DU34" s="11">
        <f>IFERROR(DU35*DU7,0)</f>
        <v>0</v>
      </c>
      <c r="DV34" s="11">
        <f>IFERROR(DU34-DT34,0)</f>
        <v>0</v>
      </c>
      <c r="DW34" s="11">
        <f>IFERROR(DW35*DW7,0)</f>
        <v>0</v>
      </c>
      <c r="DX34" s="11">
        <f>IFERROR(DX35*DX7,0)</f>
        <v>0</v>
      </c>
      <c r="DY34" s="11">
        <f>IFERROR(DX34-DW34,0)</f>
        <v>0</v>
      </c>
      <c r="DZ34" s="11">
        <f>IFERROR(DZ35*DZ7,0)</f>
        <v>0</v>
      </c>
      <c r="EA34" s="11">
        <f>IFERROR(EA35*EA7,0)</f>
        <v>0</v>
      </c>
      <c r="EB34" s="11">
        <f>IFERROR(EA34-DZ34,0)</f>
        <v>0</v>
      </c>
      <c r="EC34" s="11">
        <f>IFERROR(EC35*EC7,0)</f>
        <v>0</v>
      </c>
      <c r="ED34" s="11">
        <f>IFERROR(ED35*ED7,0)</f>
        <v>0</v>
      </c>
      <c r="EE34" s="11">
        <f>IFERROR(ED34-EC34,0)</f>
        <v>0</v>
      </c>
      <c r="EF34" s="11">
        <f>IFERROR(EF35*EF7,0)</f>
        <v>0</v>
      </c>
      <c r="EG34" s="11">
        <f>IFERROR(EG35*EG7,0)</f>
        <v>0</v>
      </c>
      <c r="EH34" s="11">
        <f>IFERROR(EG34-EF34,0)</f>
        <v>0</v>
      </c>
      <c r="EI34" s="11">
        <f>IFERROR(EI35*EI7,0)</f>
        <v>0</v>
      </c>
      <c r="EJ34" s="11">
        <f>IFERROR(EJ35*EJ7,0)</f>
        <v>0</v>
      </c>
      <c r="EK34" s="11">
        <f>IFERROR(EJ34-EI34,0)</f>
        <v>0</v>
      </c>
      <c r="EL34" s="11">
        <f>IFERROR(EL35*EL7,0)</f>
        <v>0</v>
      </c>
      <c r="EM34" s="11">
        <f>IFERROR(EM35*EM7,0)</f>
        <v>0</v>
      </c>
      <c r="EN34" s="11">
        <f>IFERROR(EM34-EL34,0)</f>
        <v>0</v>
      </c>
      <c r="EO34" s="11">
        <f>IFERROR(EO35*EO7,0)</f>
        <v>0</v>
      </c>
      <c r="EP34" s="11">
        <f>IFERROR(EP35*EP7,0)</f>
        <v>0</v>
      </c>
      <c r="EQ34" s="11">
        <f>IFERROR(EP34-EO34,0)</f>
        <v>0</v>
      </c>
      <c r="ER34" s="11">
        <f>IFERROR(ER35*ER7,0)</f>
        <v>0</v>
      </c>
      <c r="ES34" s="11">
        <f>IFERROR(ES35*ES7,0)</f>
        <v>0</v>
      </c>
      <c r="ET34" s="11">
        <f>IFERROR(ES34-ER34,0)</f>
        <v>0</v>
      </c>
      <c r="EU34" s="11">
        <f>IFERROR(EU35*EU7,0)</f>
        <v>0</v>
      </c>
      <c r="EV34" s="11">
        <f>IFERROR(EV35*EV7,0)</f>
        <v>0</v>
      </c>
      <c r="EW34" s="11">
        <f>IFERROR(EV34-EU34,0)</f>
        <v>0</v>
      </c>
      <c r="EX34" s="11">
        <f>IFERROR(EX35*EX7,0)</f>
        <v>0</v>
      </c>
      <c r="EY34" s="11">
        <f>IFERROR(EY35*EY7,0)</f>
        <v>0</v>
      </c>
      <c r="EZ34" s="11">
        <f>IFERROR(EY34-EX34,0)</f>
        <v>0</v>
      </c>
    </row>
    <row r="35" spans="1:156" ht="15" hidden="1" customHeight="1" x14ac:dyDescent="0.3">
      <c r="A35" s="6"/>
      <c r="B35" s="8" t="s">
        <v>653</v>
      </c>
      <c r="C35" s="9"/>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row>
    <row r="36" spans="1:156" ht="19.5" customHeight="1" x14ac:dyDescent="0.3">
      <c r="A36" s="6"/>
      <c r="B36" s="8" t="s">
        <v>680</v>
      </c>
      <c r="C36" s="9" t="s">
        <v>40</v>
      </c>
      <c r="D36" s="11">
        <f>IFERROR(SUM(SUM(G36,J36,M36,P36,S36,V36,Y36,AB36,AE36,AH36,AK36,AN36,AQ36,AT36,AW36,AZ36,BC36,BF36,BI36,BL36,BO36,BR36,BU36,BX36,CA36,CD36,CG36,CJ36,CM36,CP36),SUM(CS36,CV36,CY36,DB36,DE36,DH36,DK36,DN36,DQ36,DT36,DW36,DZ36,EC36,EF36,EI36,EL36,EO36,ER36,EU36,EX36)),0)</f>
        <v>0</v>
      </c>
      <c r="E36" s="11">
        <f>IFERROR(SUM(SUM(H36,K36,N36,Q36,T36,W36,Z36,AC36,AF36,AI36,AL36,AO36,AR36,AU36,AX36,BA36,BD36,BG36,BJ36,BM36,BP36,BS36,BV36,BY36,CB36,CE36,CH36,CK36,CN36,CQ36),SUM(CT36,CW36,CZ36,DC36,DF36,DI36,DL36,DO36,DR36,DU36,DX36,EA36,ED36,EG36,EJ36,EM36,EP36,ES36,EV36,EY36)),0)</f>
        <v>0</v>
      </c>
      <c r="F36" s="11">
        <f>IFERROR(E36-D36,0)</f>
        <v>0</v>
      </c>
      <c r="G36" s="11">
        <f>IFERROR(G37*G7,0)</f>
        <v>0</v>
      </c>
      <c r="H36" s="11">
        <f>IFERROR(H37*H7,0)</f>
        <v>0</v>
      </c>
      <c r="I36" s="11">
        <f>IFERROR(H36-G36,0)</f>
        <v>0</v>
      </c>
      <c r="J36" s="11">
        <f>IFERROR(J37*J7,0)</f>
        <v>0</v>
      </c>
      <c r="K36" s="11">
        <f>IFERROR(K37*K7,0)</f>
        <v>0</v>
      </c>
      <c r="L36" s="11">
        <f>IFERROR(K36-J36,0)</f>
        <v>0</v>
      </c>
      <c r="M36" s="11">
        <f>IFERROR(M37*M7,0)</f>
        <v>0</v>
      </c>
      <c r="N36" s="11">
        <f>IFERROR(N37*N7,0)</f>
        <v>0</v>
      </c>
      <c r="O36" s="11">
        <f>IFERROR(N36-M36,0)</f>
        <v>0</v>
      </c>
      <c r="P36" s="11">
        <f>IFERROR(P37*P7,0)</f>
        <v>0</v>
      </c>
      <c r="Q36" s="11">
        <f>IFERROR(Q37*Q7,0)</f>
        <v>0</v>
      </c>
      <c r="R36" s="11">
        <f>IFERROR(Q36-P36,0)</f>
        <v>0</v>
      </c>
      <c r="S36" s="11">
        <f>IFERROR(S37*S7,0)</f>
        <v>0</v>
      </c>
      <c r="T36" s="11">
        <f>IFERROR(T37*T7,0)</f>
        <v>0</v>
      </c>
      <c r="U36" s="11">
        <f>IFERROR(T36-S36,0)</f>
        <v>0</v>
      </c>
      <c r="V36" s="11">
        <f>IFERROR(V37*V7,0)</f>
        <v>0</v>
      </c>
      <c r="W36" s="11">
        <f>IFERROR(W37*W7,0)</f>
        <v>0</v>
      </c>
      <c r="X36" s="11">
        <f>IFERROR(W36-V36,0)</f>
        <v>0</v>
      </c>
      <c r="Y36" s="11">
        <f>IFERROR(Y37*Y7,0)</f>
        <v>0</v>
      </c>
      <c r="Z36" s="11">
        <f>IFERROR(Z37*Z7,0)</f>
        <v>0</v>
      </c>
      <c r="AA36" s="11">
        <f>IFERROR(Z36-Y36,0)</f>
        <v>0</v>
      </c>
      <c r="AB36" s="11">
        <f>IFERROR(AB37*AB7,0)</f>
        <v>0</v>
      </c>
      <c r="AC36" s="11">
        <f>IFERROR(AC37*AC7,0)</f>
        <v>0</v>
      </c>
      <c r="AD36" s="11">
        <f>IFERROR(AC36-AB36,0)</f>
        <v>0</v>
      </c>
      <c r="AE36" s="11">
        <f>IFERROR(AE37*AE7,0)</f>
        <v>0</v>
      </c>
      <c r="AF36" s="11">
        <f>IFERROR(AF37*AF7,0)</f>
        <v>0</v>
      </c>
      <c r="AG36" s="11">
        <f>IFERROR(AF36-AE36,0)</f>
        <v>0</v>
      </c>
      <c r="AH36" s="11">
        <f>IFERROR(AH37*AH7,0)</f>
        <v>0</v>
      </c>
      <c r="AI36" s="11">
        <f>IFERROR(AI37*AI7,0)</f>
        <v>0</v>
      </c>
      <c r="AJ36" s="11">
        <f>IFERROR(AI36-AH36,0)</f>
        <v>0</v>
      </c>
      <c r="AK36" s="11">
        <f>IFERROR(AK37*AK7,0)</f>
        <v>0</v>
      </c>
      <c r="AL36" s="11">
        <f>IFERROR(AL37*AL7,0)</f>
        <v>0</v>
      </c>
      <c r="AM36" s="11">
        <f>IFERROR(AL36-AK36,0)</f>
        <v>0</v>
      </c>
      <c r="AN36" s="11">
        <f>IFERROR(AN37*AN7,0)</f>
        <v>0</v>
      </c>
      <c r="AO36" s="11">
        <f>IFERROR(AO37*AO7,0)</f>
        <v>0</v>
      </c>
      <c r="AP36" s="11">
        <f>IFERROR(AO36-AN36,0)</f>
        <v>0</v>
      </c>
      <c r="AQ36" s="11">
        <f>IFERROR(AQ37*AQ7,0)</f>
        <v>0</v>
      </c>
      <c r="AR36" s="11">
        <f>IFERROR(AR37*AR7,0)</f>
        <v>0</v>
      </c>
      <c r="AS36" s="11">
        <f>IFERROR(AR36-AQ36,0)</f>
        <v>0</v>
      </c>
      <c r="AT36" s="11">
        <f>IFERROR(AT37*AT7,0)</f>
        <v>0</v>
      </c>
      <c r="AU36" s="11">
        <f>IFERROR(AU37*AU7,0)</f>
        <v>0</v>
      </c>
      <c r="AV36" s="11">
        <f>IFERROR(AU36-AT36,0)</f>
        <v>0</v>
      </c>
      <c r="AW36" s="11">
        <f>IFERROR(AW37*AW7,0)</f>
        <v>0</v>
      </c>
      <c r="AX36" s="11">
        <f>IFERROR(AX37*AX7,0)</f>
        <v>0</v>
      </c>
      <c r="AY36" s="11">
        <f>IFERROR(AX36-AW36,0)</f>
        <v>0</v>
      </c>
      <c r="AZ36" s="11">
        <f>IFERROR(AZ37*AZ7,0)</f>
        <v>0</v>
      </c>
      <c r="BA36" s="11">
        <f>IFERROR(BA37*BA7,0)</f>
        <v>0</v>
      </c>
      <c r="BB36" s="11">
        <f>IFERROR(BA36-AZ36,0)</f>
        <v>0</v>
      </c>
      <c r="BC36" s="11">
        <f>IFERROR(BC37*BC7,0)</f>
        <v>0</v>
      </c>
      <c r="BD36" s="11">
        <f>IFERROR(BD37*BD7,0)</f>
        <v>0</v>
      </c>
      <c r="BE36" s="11">
        <f>IFERROR(BD36-BC36,0)</f>
        <v>0</v>
      </c>
      <c r="BF36" s="11">
        <f>IFERROR(BF37*BF7,0)</f>
        <v>0</v>
      </c>
      <c r="BG36" s="11">
        <f>IFERROR(BG37*BG7,0)</f>
        <v>0</v>
      </c>
      <c r="BH36" s="11">
        <f>IFERROR(BG36-BF36,0)</f>
        <v>0</v>
      </c>
      <c r="BI36" s="11">
        <f>IFERROR(BI37*BI7,0)</f>
        <v>0</v>
      </c>
      <c r="BJ36" s="11">
        <f>IFERROR(BJ37*BJ7,0)</f>
        <v>0</v>
      </c>
      <c r="BK36" s="11">
        <f>IFERROR(BJ36-BI36,0)</f>
        <v>0</v>
      </c>
      <c r="BL36" s="11">
        <f>IFERROR(BL37*BL7,0)</f>
        <v>0</v>
      </c>
      <c r="BM36" s="11">
        <f>IFERROR(BM37*BM7,0)</f>
        <v>0</v>
      </c>
      <c r="BN36" s="11">
        <f>IFERROR(BM36-BL36,0)</f>
        <v>0</v>
      </c>
      <c r="BO36" s="11">
        <f>IFERROR(BO37*BO7,0)</f>
        <v>0</v>
      </c>
      <c r="BP36" s="11">
        <f>IFERROR(BP37*BP7,0)</f>
        <v>0</v>
      </c>
      <c r="BQ36" s="11">
        <f>IFERROR(BP36-BO36,0)</f>
        <v>0</v>
      </c>
      <c r="BR36" s="11">
        <f>IFERROR(BR37*BR7,0)</f>
        <v>0</v>
      </c>
      <c r="BS36" s="11">
        <f>IFERROR(BS37*BS7,0)</f>
        <v>0</v>
      </c>
      <c r="BT36" s="11">
        <f>IFERROR(BS36-BR36,0)</f>
        <v>0</v>
      </c>
      <c r="BU36" s="11">
        <f>IFERROR(BU37*BU7,0)</f>
        <v>0</v>
      </c>
      <c r="BV36" s="11">
        <f>IFERROR(BV37*BV7,0)</f>
        <v>0</v>
      </c>
      <c r="BW36" s="11">
        <f>IFERROR(BV36-BU36,0)</f>
        <v>0</v>
      </c>
      <c r="BX36" s="11">
        <f>IFERROR(BX37*BX7,0)</f>
        <v>0</v>
      </c>
      <c r="BY36" s="11">
        <f>IFERROR(BY37*BY7,0)</f>
        <v>0</v>
      </c>
      <c r="BZ36" s="11">
        <f>IFERROR(BY36-BX36,0)</f>
        <v>0</v>
      </c>
      <c r="CA36" s="11">
        <f>IFERROR(CA37*CA7,0)</f>
        <v>0</v>
      </c>
      <c r="CB36" s="11">
        <f>IFERROR(CB37*CB7,0)</f>
        <v>0</v>
      </c>
      <c r="CC36" s="11">
        <f>IFERROR(CB36-CA36,0)</f>
        <v>0</v>
      </c>
      <c r="CD36" s="11">
        <f>IFERROR(CD37*CD7,0)</f>
        <v>0</v>
      </c>
      <c r="CE36" s="11">
        <f>IFERROR(CE37*CE7,0)</f>
        <v>0</v>
      </c>
      <c r="CF36" s="11">
        <f>IFERROR(CE36-CD36,0)</f>
        <v>0</v>
      </c>
      <c r="CG36" s="11">
        <f>IFERROR(CG37*CG7,0)</f>
        <v>0</v>
      </c>
      <c r="CH36" s="11">
        <f>IFERROR(CH37*CH7,0)</f>
        <v>0</v>
      </c>
      <c r="CI36" s="11">
        <f>IFERROR(CH36-CG36,0)</f>
        <v>0</v>
      </c>
      <c r="CJ36" s="11">
        <f>IFERROR(CJ37*CJ7,0)</f>
        <v>0</v>
      </c>
      <c r="CK36" s="11">
        <f>IFERROR(CK37*CK7,0)</f>
        <v>0</v>
      </c>
      <c r="CL36" s="11">
        <f>IFERROR(CK36-CJ36,0)</f>
        <v>0</v>
      </c>
      <c r="CM36" s="11">
        <f>IFERROR(CM37*CM7,0)</f>
        <v>0</v>
      </c>
      <c r="CN36" s="11">
        <f>IFERROR(CN37*CN7,0)</f>
        <v>0</v>
      </c>
      <c r="CO36" s="11">
        <f>IFERROR(CN36-CM36,0)</f>
        <v>0</v>
      </c>
      <c r="CP36" s="11">
        <f>IFERROR(CP37*CP7,0)</f>
        <v>0</v>
      </c>
      <c r="CQ36" s="11">
        <f>IFERROR(CQ37*CQ7,0)</f>
        <v>0</v>
      </c>
      <c r="CR36" s="11">
        <f>IFERROR(CQ36-CP36,0)</f>
        <v>0</v>
      </c>
      <c r="CS36" s="11">
        <f>IFERROR(CS37*CS7,0)</f>
        <v>0</v>
      </c>
      <c r="CT36" s="11">
        <f>IFERROR(CT37*CT7,0)</f>
        <v>0</v>
      </c>
      <c r="CU36" s="11">
        <f>IFERROR(CT36-CS36,0)</f>
        <v>0</v>
      </c>
      <c r="CV36" s="11">
        <f>IFERROR(CV37*CV7,0)</f>
        <v>0</v>
      </c>
      <c r="CW36" s="11">
        <f>IFERROR(CW37*CW7,0)</f>
        <v>0</v>
      </c>
      <c r="CX36" s="11">
        <f>IFERROR(CW36-CV36,0)</f>
        <v>0</v>
      </c>
      <c r="CY36" s="11">
        <f>IFERROR(CY37*CY7,0)</f>
        <v>0</v>
      </c>
      <c r="CZ36" s="11">
        <f>IFERROR(CZ37*CZ7,0)</f>
        <v>0</v>
      </c>
      <c r="DA36" s="11">
        <f>IFERROR(CZ36-CY36,0)</f>
        <v>0</v>
      </c>
      <c r="DB36" s="11">
        <f>IFERROR(DB37*DB7,0)</f>
        <v>0</v>
      </c>
      <c r="DC36" s="11">
        <f>IFERROR(DC37*DC7,0)</f>
        <v>0</v>
      </c>
      <c r="DD36" s="11">
        <f>IFERROR(DC36-DB36,0)</f>
        <v>0</v>
      </c>
      <c r="DE36" s="11">
        <f>IFERROR(DE37*DE7,0)</f>
        <v>0</v>
      </c>
      <c r="DF36" s="11">
        <f>IFERROR(DF37*DF7,0)</f>
        <v>0</v>
      </c>
      <c r="DG36" s="11">
        <f>IFERROR(DF36-DE36,0)</f>
        <v>0</v>
      </c>
      <c r="DH36" s="11">
        <f>IFERROR(DH37*DH7,0)</f>
        <v>0</v>
      </c>
      <c r="DI36" s="11">
        <f>IFERROR(DI37*DI7,0)</f>
        <v>0</v>
      </c>
      <c r="DJ36" s="11">
        <f>IFERROR(DI36-DH36,0)</f>
        <v>0</v>
      </c>
      <c r="DK36" s="11">
        <f>IFERROR(DK37*DK7,0)</f>
        <v>0</v>
      </c>
      <c r="DL36" s="11">
        <f>IFERROR(DL37*DL7,0)</f>
        <v>0</v>
      </c>
      <c r="DM36" s="11">
        <f>IFERROR(DL36-DK36,0)</f>
        <v>0</v>
      </c>
      <c r="DN36" s="11">
        <f>IFERROR(DN37*DN7,0)</f>
        <v>0</v>
      </c>
      <c r="DO36" s="11">
        <f>IFERROR(DO37*DO7,0)</f>
        <v>0</v>
      </c>
      <c r="DP36" s="11">
        <f>IFERROR(DO36-DN36,0)</f>
        <v>0</v>
      </c>
      <c r="DQ36" s="11">
        <f>IFERROR(DQ37*DQ7,0)</f>
        <v>0</v>
      </c>
      <c r="DR36" s="11">
        <f>IFERROR(DR37*DR7,0)</f>
        <v>0</v>
      </c>
      <c r="DS36" s="11">
        <f>IFERROR(DR36-DQ36,0)</f>
        <v>0</v>
      </c>
      <c r="DT36" s="11">
        <f>IFERROR(DT37*DT7,0)</f>
        <v>0</v>
      </c>
      <c r="DU36" s="11">
        <f>IFERROR(DU37*DU7,0)</f>
        <v>0</v>
      </c>
      <c r="DV36" s="11">
        <f>IFERROR(DU36-DT36,0)</f>
        <v>0</v>
      </c>
      <c r="DW36" s="11">
        <f>IFERROR(DW37*DW7,0)</f>
        <v>0</v>
      </c>
      <c r="DX36" s="11">
        <f>IFERROR(DX37*DX7,0)</f>
        <v>0</v>
      </c>
      <c r="DY36" s="11">
        <f>IFERROR(DX36-DW36,0)</f>
        <v>0</v>
      </c>
      <c r="DZ36" s="11">
        <f>IFERROR(DZ37*DZ7,0)</f>
        <v>0</v>
      </c>
      <c r="EA36" s="11">
        <f>IFERROR(EA37*EA7,0)</f>
        <v>0</v>
      </c>
      <c r="EB36" s="11">
        <f>IFERROR(EA36-DZ36,0)</f>
        <v>0</v>
      </c>
      <c r="EC36" s="11">
        <f>IFERROR(EC37*EC7,0)</f>
        <v>0</v>
      </c>
      <c r="ED36" s="11">
        <f>IFERROR(ED37*ED7,0)</f>
        <v>0</v>
      </c>
      <c r="EE36" s="11">
        <f>IFERROR(ED36-EC36,0)</f>
        <v>0</v>
      </c>
      <c r="EF36" s="11">
        <f>IFERROR(EF37*EF7,0)</f>
        <v>0</v>
      </c>
      <c r="EG36" s="11">
        <f>IFERROR(EG37*EG7,0)</f>
        <v>0</v>
      </c>
      <c r="EH36" s="11">
        <f>IFERROR(EG36-EF36,0)</f>
        <v>0</v>
      </c>
      <c r="EI36" s="11">
        <f>IFERROR(EI37*EI7,0)</f>
        <v>0</v>
      </c>
      <c r="EJ36" s="11">
        <f>IFERROR(EJ37*EJ7,0)</f>
        <v>0</v>
      </c>
      <c r="EK36" s="11">
        <f>IFERROR(EJ36-EI36,0)</f>
        <v>0</v>
      </c>
      <c r="EL36" s="11">
        <f>IFERROR(EL37*EL7,0)</f>
        <v>0</v>
      </c>
      <c r="EM36" s="11">
        <f>IFERROR(EM37*EM7,0)</f>
        <v>0</v>
      </c>
      <c r="EN36" s="11">
        <f>IFERROR(EM36-EL36,0)</f>
        <v>0</v>
      </c>
      <c r="EO36" s="11">
        <f>IFERROR(EO37*EO7,0)</f>
        <v>0</v>
      </c>
      <c r="EP36" s="11">
        <f>IFERROR(EP37*EP7,0)</f>
        <v>0</v>
      </c>
      <c r="EQ36" s="11">
        <f>IFERROR(EP36-EO36,0)</f>
        <v>0</v>
      </c>
      <c r="ER36" s="11">
        <f>IFERROR(ER37*ER7,0)</f>
        <v>0</v>
      </c>
      <c r="ES36" s="11">
        <f>IFERROR(ES37*ES7,0)</f>
        <v>0</v>
      </c>
      <c r="ET36" s="11">
        <f>IFERROR(ES36-ER36,0)</f>
        <v>0</v>
      </c>
      <c r="EU36" s="11">
        <f>IFERROR(EU37*EU7,0)</f>
        <v>0</v>
      </c>
      <c r="EV36" s="11">
        <f>IFERROR(EV37*EV7,0)</f>
        <v>0</v>
      </c>
      <c r="EW36" s="11">
        <f>IFERROR(EV36-EU36,0)</f>
        <v>0</v>
      </c>
      <c r="EX36" s="11">
        <f>IFERROR(EX37*EX7,0)</f>
        <v>0</v>
      </c>
      <c r="EY36" s="11">
        <f>IFERROR(EY37*EY7,0)</f>
        <v>0</v>
      </c>
      <c r="EZ36" s="11">
        <f>IFERROR(EY36-EX36,0)</f>
        <v>0</v>
      </c>
    </row>
    <row r="37" spans="1:156" ht="19.5" hidden="1" customHeight="1" x14ac:dyDescent="0.3">
      <c r="A37" s="6"/>
      <c r="B37" s="8" t="s">
        <v>654</v>
      </c>
      <c r="C37" s="9"/>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row>
    <row r="38" spans="1:156" ht="19.5" customHeight="1" x14ac:dyDescent="0.3">
      <c r="A38" s="6"/>
      <c r="B38" s="8" t="s">
        <v>655</v>
      </c>
      <c r="C38" s="9" t="s">
        <v>40</v>
      </c>
      <c r="D38" s="11">
        <f>IFERROR(SUM(SUM(G38,J38,M38,P38,S38,V38,Y38,AB38,AE38,AH38,AK38,AN38,AQ38,AT38,AW38,AZ38,BC38,BF38,BI38,BL38,BO38,BR38,BU38,BX38,CA38,CD38,CG38,CJ38,CM38,CP38),SUM(CS38,CV38,CY38,DB38,DE38,DH38,DK38,DN38,DQ38,DT38,DW38,DZ38,EC38,EF38,EI38,EL38,EO38,ER38,EU38,EX38)),0)</f>
        <v>0</v>
      </c>
      <c r="E38" s="11">
        <f>IFERROR(SUM(SUM(H38,K38,N38,Q38,T38,W38,Z38,AC38,AF38,AI38,AL38,AO38,AR38,AU38,AX38,BA38,BD38,BG38,BJ38,BM38,BP38,BS38,BV38,BY38,CB38,CE38,CH38,CK38,CN38,CQ38),SUM(CT38,CW38,CZ38,DC38,DF38,DI38,DL38,DO38,DR38,DU38,DX38,EA38,ED38,EG38,EJ38,EM38,EP38,ES38,EV38,EY38)),0)</f>
        <v>0</v>
      </c>
      <c r="F38" s="11">
        <f>IFERROR(E38-D38,0)</f>
        <v>0</v>
      </c>
      <c r="G38" s="11">
        <f>IFERROR(G39*G7,0)</f>
        <v>0</v>
      </c>
      <c r="H38" s="11">
        <f>IFERROR(H39*H7,0)</f>
        <v>0</v>
      </c>
      <c r="I38" s="11">
        <f>IFERROR(H38-G38,0)</f>
        <v>0</v>
      </c>
      <c r="J38" s="11">
        <f>IFERROR(J39*J7,0)</f>
        <v>0</v>
      </c>
      <c r="K38" s="11">
        <f>IFERROR(K39*K7,0)</f>
        <v>0</v>
      </c>
      <c r="L38" s="11">
        <f>IFERROR(K38-J38,0)</f>
        <v>0</v>
      </c>
      <c r="M38" s="11">
        <f>IFERROR(M39*M7,0)</f>
        <v>0</v>
      </c>
      <c r="N38" s="11">
        <f>IFERROR(N39*N7,0)</f>
        <v>0</v>
      </c>
      <c r="O38" s="11">
        <f>IFERROR(N38-M38,0)</f>
        <v>0</v>
      </c>
      <c r="P38" s="11">
        <f>IFERROR(P39*P7,0)</f>
        <v>0</v>
      </c>
      <c r="Q38" s="11">
        <f>IFERROR(Q39*Q7,0)</f>
        <v>0</v>
      </c>
      <c r="R38" s="11">
        <f>IFERROR(Q38-P38,0)</f>
        <v>0</v>
      </c>
      <c r="S38" s="11">
        <f>IFERROR(S39*S7,0)</f>
        <v>0</v>
      </c>
      <c r="T38" s="11">
        <f>IFERROR(T39*T7,0)</f>
        <v>0</v>
      </c>
      <c r="U38" s="11">
        <f>IFERROR(T38-S38,0)</f>
        <v>0</v>
      </c>
      <c r="V38" s="11">
        <f>IFERROR(V39*V7,0)</f>
        <v>0</v>
      </c>
      <c r="W38" s="11">
        <f>IFERROR(W39*W7,0)</f>
        <v>0</v>
      </c>
      <c r="X38" s="11">
        <f>IFERROR(W38-V38,0)</f>
        <v>0</v>
      </c>
      <c r="Y38" s="11">
        <f>IFERROR(Y39*Y7,0)</f>
        <v>0</v>
      </c>
      <c r="Z38" s="11">
        <f>IFERROR(Z39*Z7,0)</f>
        <v>0</v>
      </c>
      <c r="AA38" s="11">
        <f>IFERROR(Z38-Y38,0)</f>
        <v>0</v>
      </c>
      <c r="AB38" s="11">
        <f>IFERROR(AB39*AB7,0)</f>
        <v>0</v>
      </c>
      <c r="AC38" s="11">
        <f>IFERROR(AC39*AC7,0)</f>
        <v>0</v>
      </c>
      <c r="AD38" s="11">
        <f>IFERROR(AC38-AB38,0)</f>
        <v>0</v>
      </c>
      <c r="AE38" s="11">
        <f>IFERROR(AE39*AE7,0)</f>
        <v>0</v>
      </c>
      <c r="AF38" s="11">
        <f>IFERROR(AF39*AF7,0)</f>
        <v>0</v>
      </c>
      <c r="AG38" s="11">
        <f>IFERROR(AF38-AE38,0)</f>
        <v>0</v>
      </c>
      <c r="AH38" s="11">
        <f>IFERROR(AH39*AH7,0)</f>
        <v>0</v>
      </c>
      <c r="AI38" s="11">
        <f>IFERROR(AI39*AI7,0)</f>
        <v>0</v>
      </c>
      <c r="AJ38" s="11">
        <f>IFERROR(AI38-AH38,0)</f>
        <v>0</v>
      </c>
      <c r="AK38" s="11">
        <f>IFERROR(AK39*AK7,0)</f>
        <v>0</v>
      </c>
      <c r="AL38" s="11">
        <f>IFERROR(AL39*AL7,0)</f>
        <v>0</v>
      </c>
      <c r="AM38" s="11">
        <f>IFERROR(AL38-AK38,0)</f>
        <v>0</v>
      </c>
      <c r="AN38" s="11">
        <f>IFERROR(AN39*AN7,0)</f>
        <v>0</v>
      </c>
      <c r="AO38" s="11">
        <f>IFERROR(AO39*AO7,0)</f>
        <v>0</v>
      </c>
      <c r="AP38" s="11">
        <f>IFERROR(AO38-AN38,0)</f>
        <v>0</v>
      </c>
      <c r="AQ38" s="11">
        <f>IFERROR(AQ39*AQ7,0)</f>
        <v>0</v>
      </c>
      <c r="AR38" s="11">
        <f>IFERROR(AR39*AR7,0)</f>
        <v>0</v>
      </c>
      <c r="AS38" s="11">
        <f>IFERROR(AR38-AQ38,0)</f>
        <v>0</v>
      </c>
      <c r="AT38" s="11">
        <f>IFERROR(AT39*AT7,0)</f>
        <v>0</v>
      </c>
      <c r="AU38" s="11">
        <f>IFERROR(AU39*AU7,0)</f>
        <v>0</v>
      </c>
      <c r="AV38" s="11">
        <f>IFERROR(AU38-AT38,0)</f>
        <v>0</v>
      </c>
      <c r="AW38" s="11">
        <f>IFERROR(AW39*AW7,0)</f>
        <v>0</v>
      </c>
      <c r="AX38" s="11">
        <f>IFERROR(AX39*AX7,0)</f>
        <v>0</v>
      </c>
      <c r="AY38" s="11">
        <f>IFERROR(AX38-AW38,0)</f>
        <v>0</v>
      </c>
      <c r="AZ38" s="11">
        <f>IFERROR(AZ39*AZ7,0)</f>
        <v>0</v>
      </c>
      <c r="BA38" s="11">
        <f>IFERROR(BA39*BA7,0)</f>
        <v>0</v>
      </c>
      <c r="BB38" s="11">
        <f>IFERROR(BA38-AZ38,0)</f>
        <v>0</v>
      </c>
      <c r="BC38" s="11">
        <f>IFERROR(BC39*BC7,0)</f>
        <v>0</v>
      </c>
      <c r="BD38" s="11">
        <f>IFERROR(BD39*BD7,0)</f>
        <v>0</v>
      </c>
      <c r="BE38" s="11">
        <f>IFERROR(BD38-BC38,0)</f>
        <v>0</v>
      </c>
      <c r="BF38" s="11">
        <f>IFERROR(BF39*BF7,0)</f>
        <v>0</v>
      </c>
      <c r="BG38" s="11">
        <f>IFERROR(BG39*BG7,0)</f>
        <v>0</v>
      </c>
      <c r="BH38" s="11">
        <f>IFERROR(BG38-BF38,0)</f>
        <v>0</v>
      </c>
      <c r="BI38" s="11">
        <f>IFERROR(BI39*BI7,0)</f>
        <v>0</v>
      </c>
      <c r="BJ38" s="11">
        <f>IFERROR(BJ39*BJ7,0)</f>
        <v>0</v>
      </c>
      <c r="BK38" s="11">
        <f>IFERROR(BJ38-BI38,0)</f>
        <v>0</v>
      </c>
      <c r="BL38" s="11">
        <f>IFERROR(BL39*BL7,0)</f>
        <v>0</v>
      </c>
      <c r="BM38" s="11">
        <f>IFERROR(BM39*BM7,0)</f>
        <v>0</v>
      </c>
      <c r="BN38" s="11">
        <f>IFERROR(BM38-BL38,0)</f>
        <v>0</v>
      </c>
      <c r="BO38" s="11">
        <f>IFERROR(BO39*BO7,0)</f>
        <v>0</v>
      </c>
      <c r="BP38" s="11">
        <f>IFERROR(BP39*BP7,0)</f>
        <v>0</v>
      </c>
      <c r="BQ38" s="11">
        <f>IFERROR(BP38-BO38,0)</f>
        <v>0</v>
      </c>
      <c r="BR38" s="11">
        <f>IFERROR(BR39*BR7,0)</f>
        <v>0</v>
      </c>
      <c r="BS38" s="11">
        <f>IFERROR(BS39*BS7,0)</f>
        <v>0</v>
      </c>
      <c r="BT38" s="11">
        <f>IFERROR(BS38-BR38,0)</f>
        <v>0</v>
      </c>
      <c r="BU38" s="11">
        <f>IFERROR(BU39*BU7,0)</f>
        <v>0</v>
      </c>
      <c r="BV38" s="11">
        <f>IFERROR(BV39*BV7,0)</f>
        <v>0</v>
      </c>
      <c r="BW38" s="11">
        <f>IFERROR(BV38-BU38,0)</f>
        <v>0</v>
      </c>
      <c r="BX38" s="11">
        <f>IFERROR(BX39*BX7,0)</f>
        <v>0</v>
      </c>
      <c r="BY38" s="11">
        <f>IFERROR(BY39*BY7,0)</f>
        <v>0</v>
      </c>
      <c r="BZ38" s="11">
        <f>IFERROR(BY38-BX38,0)</f>
        <v>0</v>
      </c>
      <c r="CA38" s="11">
        <f>IFERROR(CA39*CA7,0)</f>
        <v>0</v>
      </c>
      <c r="CB38" s="11">
        <f>IFERROR(CB39*CB7,0)</f>
        <v>0</v>
      </c>
      <c r="CC38" s="11">
        <f>IFERROR(CB38-CA38,0)</f>
        <v>0</v>
      </c>
      <c r="CD38" s="11">
        <f>IFERROR(CD39*CD7,0)</f>
        <v>0</v>
      </c>
      <c r="CE38" s="11">
        <f>IFERROR(CE39*CE7,0)</f>
        <v>0</v>
      </c>
      <c r="CF38" s="11">
        <f>IFERROR(CE38-CD38,0)</f>
        <v>0</v>
      </c>
      <c r="CG38" s="11">
        <f>IFERROR(CG39*CG7,0)</f>
        <v>0</v>
      </c>
      <c r="CH38" s="11">
        <f>IFERROR(CH39*CH7,0)</f>
        <v>0</v>
      </c>
      <c r="CI38" s="11">
        <f>IFERROR(CH38-CG38,0)</f>
        <v>0</v>
      </c>
      <c r="CJ38" s="11">
        <f>IFERROR(CJ39*CJ7,0)</f>
        <v>0</v>
      </c>
      <c r="CK38" s="11">
        <f>IFERROR(CK39*CK7,0)</f>
        <v>0</v>
      </c>
      <c r="CL38" s="11">
        <f>IFERROR(CK38-CJ38,0)</f>
        <v>0</v>
      </c>
      <c r="CM38" s="11">
        <f>IFERROR(CM39*CM7,0)</f>
        <v>0</v>
      </c>
      <c r="CN38" s="11">
        <f>IFERROR(CN39*CN7,0)</f>
        <v>0</v>
      </c>
      <c r="CO38" s="11">
        <f>IFERROR(CN38-CM38,0)</f>
        <v>0</v>
      </c>
      <c r="CP38" s="11">
        <f>IFERROR(CP39*CP7,0)</f>
        <v>0</v>
      </c>
      <c r="CQ38" s="11">
        <f>IFERROR(CQ39*CQ7,0)</f>
        <v>0</v>
      </c>
      <c r="CR38" s="11">
        <f>IFERROR(CQ38-CP38,0)</f>
        <v>0</v>
      </c>
      <c r="CS38" s="11">
        <f>IFERROR(CS39*CS7,0)</f>
        <v>0</v>
      </c>
      <c r="CT38" s="11">
        <f>IFERROR(CT39*CT7,0)</f>
        <v>0</v>
      </c>
      <c r="CU38" s="11">
        <f>IFERROR(CT38-CS38,0)</f>
        <v>0</v>
      </c>
      <c r="CV38" s="11">
        <f>IFERROR(CV39*CV7,0)</f>
        <v>0</v>
      </c>
      <c r="CW38" s="11">
        <f>IFERROR(CW39*CW7,0)</f>
        <v>0</v>
      </c>
      <c r="CX38" s="11">
        <f>IFERROR(CW38-CV38,0)</f>
        <v>0</v>
      </c>
      <c r="CY38" s="11">
        <f>IFERROR(CY39*CY7,0)</f>
        <v>0</v>
      </c>
      <c r="CZ38" s="11">
        <f>IFERROR(CZ39*CZ7,0)</f>
        <v>0</v>
      </c>
      <c r="DA38" s="11">
        <f>IFERROR(CZ38-CY38,0)</f>
        <v>0</v>
      </c>
      <c r="DB38" s="11">
        <f>IFERROR(DB39*DB7,0)</f>
        <v>0</v>
      </c>
      <c r="DC38" s="11">
        <f>IFERROR(DC39*DC7,0)</f>
        <v>0</v>
      </c>
      <c r="DD38" s="11">
        <f>IFERROR(DC38-DB38,0)</f>
        <v>0</v>
      </c>
      <c r="DE38" s="11">
        <f>IFERROR(DE39*DE7,0)</f>
        <v>0</v>
      </c>
      <c r="DF38" s="11">
        <f>IFERROR(DF39*DF7,0)</f>
        <v>0</v>
      </c>
      <c r="DG38" s="11">
        <f>IFERROR(DF38-DE38,0)</f>
        <v>0</v>
      </c>
      <c r="DH38" s="11">
        <f>IFERROR(DH39*DH7,0)</f>
        <v>0</v>
      </c>
      <c r="DI38" s="11">
        <f>IFERROR(DI39*DI7,0)</f>
        <v>0</v>
      </c>
      <c r="DJ38" s="11">
        <f>IFERROR(DI38-DH38,0)</f>
        <v>0</v>
      </c>
      <c r="DK38" s="11">
        <f>IFERROR(DK39*DK7,0)</f>
        <v>0</v>
      </c>
      <c r="DL38" s="11">
        <f>IFERROR(DL39*DL7,0)</f>
        <v>0</v>
      </c>
      <c r="DM38" s="11">
        <f>IFERROR(DL38-DK38,0)</f>
        <v>0</v>
      </c>
      <c r="DN38" s="11">
        <f>IFERROR(DN39*DN7,0)</f>
        <v>0</v>
      </c>
      <c r="DO38" s="11">
        <f>IFERROR(DO39*DO7,0)</f>
        <v>0</v>
      </c>
      <c r="DP38" s="11">
        <f>IFERROR(DO38-DN38,0)</f>
        <v>0</v>
      </c>
      <c r="DQ38" s="11">
        <f>IFERROR(DQ39*DQ7,0)</f>
        <v>0</v>
      </c>
      <c r="DR38" s="11">
        <f>IFERROR(DR39*DR7,0)</f>
        <v>0</v>
      </c>
      <c r="DS38" s="11">
        <f>IFERROR(DR38-DQ38,0)</f>
        <v>0</v>
      </c>
      <c r="DT38" s="11">
        <f>IFERROR(DT39*DT7,0)</f>
        <v>0</v>
      </c>
      <c r="DU38" s="11">
        <f>IFERROR(DU39*DU7,0)</f>
        <v>0</v>
      </c>
      <c r="DV38" s="11">
        <f>IFERROR(DU38-DT38,0)</f>
        <v>0</v>
      </c>
      <c r="DW38" s="11">
        <f>IFERROR(DW39*DW7,0)</f>
        <v>0</v>
      </c>
      <c r="DX38" s="11">
        <f>IFERROR(DX39*DX7,0)</f>
        <v>0</v>
      </c>
      <c r="DY38" s="11">
        <f>IFERROR(DX38-DW38,0)</f>
        <v>0</v>
      </c>
      <c r="DZ38" s="11">
        <f>IFERROR(DZ39*DZ7,0)</f>
        <v>0</v>
      </c>
      <c r="EA38" s="11">
        <f>IFERROR(EA39*EA7,0)</f>
        <v>0</v>
      </c>
      <c r="EB38" s="11">
        <f>IFERROR(EA38-DZ38,0)</f>
        <v>0</v>
      </c>
      <c r="EC38" s="11">
        <f>IFERROR(EC39*EC7,0)</f>
        <v>0</v>
      </c>
      <c r="ED38" s="11">
        <f>IFERROR(ED39*ED7,0)</f>
        <v>0</v>
      </c>
      <c r="EE38" s="11">
        <f>IFERROR(ED38-EC38,0)</f>
        <v>0</v>
      </c>
      <c r="EF38" s="11">
        <f>IFERROR(EF39*EF7,0)</f>
        <v>0</v>
      </c>
      <c r="EG38" s="11">
        <f>IFERROR(EG39*EG7,0)</f>
        <v>0</v>
      </c>
      <c r="EH38" s="11">
        <f>IFERROR(EG38-EF38,0)</f>
        <v>0</v>
      </c>
      <c r="EI38" s="11">
        <f>IFERROR(EI39*EI7,0)</f>
        <v>0</v>
      </c>
      <c r="EJ38" s="11">
        <f>IFERROR(EJ39*EJ7,0)</f>
        <v>0</v>
      </c>
      <c r="EK38" s="11">
        <f>IFERROR(EJ38-EI38,0)</f>
        <v>0</v>
      </c>
      <c r="EL38" s="11">
        <f>IFERROR(EL39*EL7,0)</f>
        <v>0</v>
      </c>
      <c r="EM38" s="11">
        <f>IFERROR(EM39*EM7,0)</f>
        <v>0</v>
      </c>
      <c r="EN38" s="11">
        <f>IFERROR(EM38-EL38,0)</f>
        <v>0</v>
      </c>
      <c r="EO38" s="11">
        <f>IFERROR(EO39*EO7,0)</f>
        <v>0</v>
      </c>
      <c r="EP38" s="11">
        <f>IFERROR(EP39*EP7,0)</f>
        <v>0</v>
      </c>
      <c r="EQ38" s="11">
        <f>IFERROR(EP38-EO38,0)</f>
        <v>0</v>
      </c>
      <c r="ER38" s="11">
        <f>IFERROR(ER39*ER7,0)</f>
        <v>0</v>
      </c>
      <c r="ES38" s="11">
        <f>IFERROR(ES39*ES7,0)</f>
        <v>0</v>
      </c>
      <c r="ET38" s="11">
        <f>IFERROR(ES38-ER38,0)</f>
        <v>0</v>
      </c>
      <c r="EU38" s="11">
        <f>IFERROR(EU39*EU7,0)</f>
        <v>0</v>
      </c>
      <c r="EV38" s="11">
        <f>IFERROR(EV39*EV7,0)</f>
        <v>0</v>
      </c>
      <c r="EW38" s="11">
        <f>IFERROR(EV38-EU38,0)</f>
        <v>0</v>
      </c>
      <c r="EX38" s="11">
        <f>IFERROR(EX39*EX7,0)</f>
        <v>0</v>
      </c>
      <c r="EY38" s="11">
        <f>IFERROR(EY39*EY7,0)</f>
        <v>0</v>
      </c>
      <c r="EZ38" s="11">
        <f>IFERROR(EY38-EX38,0)</f>
        <v>0</v>
      </c>
    </row>
    <row r="39" spans="1:156" ht="15" hidden="1" customHeight="1" x14ac:dyDescent="0.3">
      <c r="A39" s="6"/>
      <c r="B39" s="8" t="s">
        <v>656</v>
      </c>
      <c r="C39" s="9"/>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row>
    <row r="40" spans="1:156" ht="19.5" customHeight="1" x14ac:dyDescent="0.3">
      <c r="A40" s="6"/>
      <c r="B40" s="8" t="s">
        <v>657</v>
      </c>
      <c r="C40" s="9" t="s">
        <v>40</v>
      </c>
      <c r="D40" s="11">
        <f>IFERROR(SUM(SUM(G40,J40,M40,P40,S40,V40,Y40,AB40,AE40,AH40,AK40,AN40,AQ40,AT40,AW40,AZ40,BC40,BF40,BI40,BL40,BO40,BR40,BU40,BX40,CA40,CD40,CG40,CJ40,CM40,CP40),SUM(CS40,CV40,CY40,DB40,DE40,DH40,DK40,DN40,DQ40,DT40,DW40,DZ40,EC40,EF40,EI40,EL40,EO40,ER40,EU40,EX40)),0)</f>
        <v>0</v>
      </c>
      <c r="E40" s="11">
        <f>IFERROR(SUM(SUM(H40,K40,N40,Q40,T40,W40,Z40,AC40,AF40,AI40,AL40,AO40,AR40,AU40,AX40,BA40,BD40,BG40,BJ40,BM40,BP40,BS40,BV40,BY40,CB40,CE40,CH40,CK40,CN40,CQ40),SUM(CT40,CW40,CZ40,DC40,DF40,DI40,DL40,DO40,DR40,DU40,DX40,EA40,ED40,EG40,EJ40,EM40,EP40,ES40,EV40,EY40)),0)</f>
        <v>0</v>
      </c>
      <c r="F40" s="11">
        <f>IFERROR(E40-D40,0)</f>
        <v>0</v>
      </c>
      <c r="G40" s="11">
        <f>IFERROR(G41*G7,0)</f>
        <v>0</v>
      </c>
      <c r="H40" s="11">
        <f>IFERROR(H41*H7,0)</f>
        <v>0</v>
      </c>
      <c r="I40" s="11">
        <f>IFERROR(H40-G40,0)</f>
        <v>0</v>
      </c>
      <c r="J40" s="11">
        <f>IFERROR(J41*J7,0)</f>
        <v>0</v>
      </c>
      <c r="K40" s="11">
        <f>IFERROR(K41*K7,0)</f>
        <v>0</v>
      </c>
      <c r="L40" s="11">
        <f>IFERROR(K40-J40,0)</f>
        <v>0</v>
      </c>
      <c r="M40" s="11">
        <f>IFERROR(M41*M7,0)</f>
        <v>0</v>
      </c>
      <c r="N40" s="11">
        <f>IFERROR(N41*N7,0)</f>
        <v>0</v>
      </c>
      <c r="O40" s="11">
        <f>IFERROR(N40-M40,0)</f>
        <v>0</v>
      </c>
      <c r="P40" s="11">
        <f>IFERROR(P41*P7,0)</f>
        <v>0</v>
      </c>
      <c r="Q40" s="11">
        <f>IFERROR(Q41*Q7,0)</f>
        <v>0</v>
      </c>
      <c r="R40" s="11">
        <f>IFERROR(Q40-P40,0)</f>
        <v>0</v>
      </c>
      <c r="S40" s="11">
        <f>IFERROR(S41*S7,0)</f>
        <v>0</v>
      </c>
      <c r="T40" s="11">
        <f>IFERROR(T41*T7,0)</f>
        <v>0</v>
      </c>
      <c r="U40" s="11">
        <f>IFERROR(T40-S40,0)</f>
        <v>0</v>
      </c>
      <c r="V40" s="11">
        <f>IFERROR(V41*V7,0)</f>
        <v>0</v>
      </c>
      <c r="W40" s="11">
        <f>IFERROR(W41*W7,0)</f>
        <v>0</v>
      </c>
      <c r="X40" s="11">
        <f>IFERROR(W40-V40,0)</f>
        <v>0</v>
      </c>
      <c r="Y40" s="11">
        <f>IFERROR(Y41*Y7,0)</f>
        <v>0</v>
      </c>
      <c r="Z40" s="11">
        <f>IFERROR(Z41*Z7,0)</f>
        <v>0</v>
      </c>
      <c r="AA40" s="11">
        <f>IFERROR(Z40-Y40,0)</f>
        <v>0</v>
      </c>
      <c r="AB40" s="11">
        <f>IFERROR(AB41*AB7,0)</f>
        <v>0</v>
      </c>
      <c r="AC40" s="11">
        <f>IFERROR(AC41*AC7,0)</f>
        <v>0</v>
      </c>
      <c r="AD40" s="11">
        <f>IFERROR(AC40-AB40,0)</f>
        <v>0</v>
      </c>
      <c r="AE40" s="11">
        <f>IFERROR(AE41*AE7,0)</f>
        <v>0</v>
      </c>
      <c r="AF40" s="11">
        <f>IFERROR(AF41*AF7,0)</f>
        <v>0</v>
      </c>
      <c r="AG40" s="11">
        <f>IFERROR(AF40-AE40,0)</f>
        <v>0</v>
      </c>
      <c r="AH40" s="11">
        <f>IFERROR(AH41*AH7,0)</f>
        <v>0</v>
      </c>
      <c r="AI40" s="11">
        <f>IFERROR(AI41*AI7,0)</f>
        <v>0</v>
      </c>
      <c r="AJ40" s="11">
        <f>IFERROR(AI40-AH40,0)</f>
        <v>0</v>
      </c>
      <c r="AK40" s="11">
        <f>IFERROR(AK41*AK7,0)</f>
        <v>0</v>
      </c>
      <c r="AL40" s="11">
        <f>IFERROR(AL41*AL7,0)</f>
        <v>0</v>
      </c>
      <c r="AM40" s="11">
        <f>IFERROR(AL40-AK40,0)</f>
        <v>0</v>
      </c>
      <c r="AN40" s="11">
        <f>IFERROR(AN41*AN7,0)</f>
        <v>0</v>
      </c>
      <c r="AO40" s="11">
        <f>IFERROR(AO41*AO7,0)</f>
        <v>0</v>
      </c>
      <c r="AP40" s="11">
        <f>IFERROR(AO40-AN40,0)</f>
        <v>0</v>
      </c>
      <c r="AQ40" s="11">
        <f>IFERROR(AQ41*AQ7,0)</f>
        <v>0</v>
      </c>
      <c r="AR40" s="11">
        <f>IFERROR(AR41*AR7,0)</f>
        <v>0</v>
      </c>
      <c r="AS40" s="11">
        <f>IFERROR(AR40-AQ40,0)</f>
        <v>0</v>
      </c>
      <c r="AT40" s="11">
        <f>IFERROR(AT41*AT7,0)</f>
        <v>0</v>
      </c>
      <c r="AU40" s="11">
        <f>IFERROR(AU41*AU7,0)</f>
        <v>0</v>
      </c>
      <c r="AV40" s="11">
        <f>IFERROR(AU40-AT40,0)</f>
        <v>0</v>
      </c>
      <c r="AW40" s="11">
        <f>IFERROR(AW41*AW7,0)</f>
        <v>0</v>
      </c>
      <c r="AX40" s="11">
        <f>IFERROR(AX41*AX7,0)</f>
        <v>0</v>
      </c>
      <c r="AY40" s="11">
        <f>IFERROR(AX40-AW40,0)</f>
        <v>0</v>
      </c>
      <c r="AZ40" s="11">
        <f>IFERROR(AZ41*AZ7,0)</f>
        <v>0</v>
      </c>
      <c r="BA40" s="11">
        <f>IFERROR(BA41*BA7,0)</f>
        <v>0</v>
      </c>
      <c r="BB40" s="11">
        <f>IFERROR(BA40-AZ40,0)</f>
        <v>0</v>
      </c>
      <c r="BC40" s="11">
        <f>IFERROR(BC41*BC7,0)</f>
        <v>0</v>
      </c>
      <c r="BD40" s="11">
        <f>IFERROR(BD41*BD7,0)</f>
        <v>0</v>
      </c>
      <c r="BE40" s="11">
        <f>IFERROR(BD40-BC40,0)</f>
        <v>0</v>
      </c>
      <c r="BF40" s="11">
        <f>IFERROR(BF41*BF7,0)</f>
        <v>0</v>
      </c>
      <c r="BG40" s="11">
        <f>IFERROR(BG41*BG7,0)</f>
        <v>0</v>
      </c>
      <c r="BH40" s="11">
        <f>IFERROR(BG40-BF40,0)</f>
        <v>0</v>
      </c>
      <c r="BI40" s="11">
        <f>IFERROR(BI41*BI7,0)</f>
        <v>0</v>
      </c>
      <c r="BJ40" s="11">
        <f>IFERROR(BJ41*BJ7,0)</f>
        <v>0</v>
      </c>
      <c r="BK40" s="11">
        <f>IFERROR(BJ40-BI40,0)</f>
        <v>0</v>
      </c>
      <c r="BL40" s="11">
        <f>IFERROR(BL41*BL7,0)</f>
        <v>0</v>
      </c>
      <c r="BM40" s="11">
        <f>IFERROR(BM41*BM7,0)</f>
        <v>0</v>
      </c>
      <c r="BN40" s="11">
        <f>IFERROR(BM40-BL40,0)</f>
        <v>0</v>
      </c>
      <c r="BO40" s="11">
        <f>IFERROR(BO41*BO7,0)</f>
        <v>0</v>
      </c>
      <c r="BP40" s="11">
        <f>IFERROR(BP41*BP7,0)</f>
        <v>0</v>
      </c>
      <c r="BQ40" s="11">
        <f>IFERROR(BP40-BO40,0)</f>
        <v>0</v>
      </c>
      <c r="BR40" s="11">
        <f>IFERROR(BR41*BR7,0)</f>
        <v>0</v>
      </c>
      <c r="BS40" s="11">
        <f>IFERROR(BS41*BS7,0)</f>
        <v>0</v>
      </c>
      <c r="BT40" s="11">
        <f>IFERROR(BS40-BR40,0)</f>
        <v>0</v>
      </c>
      <c r="BU40" s="11">
        <f>IFERROR(BU41*BU7,0)</f>
        <v>0</v>
      </c>
      <c r="BV40" s="11">
        <f>IFERROR(BV41*BV7,0)</f>
        <v>0</v>
      </c>
      <c r="BW40" s="11">
        <f>IFERROR(BV40-BU40,0)</f>
        <v>0</v>
      </c>
      <c r="BX40" s="11">
        <f>IFERROR(BX41*BX7,0)</f>
        <v>0</v>
      </c>
      <c r="BY40" s="11">
        <f>IFERROR(BY41*BY7,0)</f>
        <v>0</v>
      </c>
      <c r="BZ40" s="11">
        <f>IFERROR(BY40-BX40,0)</f>
        <v>0</v>
      </c>
      <c r="CA40" s="11">
        <f>IFERROR(CA41*CA7,0)</f>
        <v>0</v>
      </c>
      <c r="CB40" s="11">
        <f>IFERROR(CB41*CB7,0)</f>
        <v>0</v>
      </c>
      <c r="CC40" s="11">
        <f>IFERROR(CB40-CA40,0)</f>
        <v>0</v>
      </c>
      <c r="CD40" s="11">
        <f>IFERROR(CD41*CD7,0)</f>
        <v>0</v>
      </c>
      <c r="CE40" s="11">
        <f>IFERROR(CE41*CE7,0)</f>
        <v>0</v>
      </c>
      <c r="CF40" s="11">
        <f>IFERROR(CE40-CD40,0)</f>
        <v>0</v>
      </c>
      <c r="CG40" s="11">
        <f>IFERROR(CG41*CG7,0)</f>
        <v>0</v>
      </c>
      <c r="CH40" s="11">
        <f>IFERROR(CH41*CH7,0)</f>
        <v>0</v>
      </c>
      <c r="CI40" s="11">
        <f>IFERROR(CH40-CG40,0)</f>
        <v>0</v>
      </c>
      <c r="CJ40" s="11">
        <f>IFERROR(CJ41*CJ7,0)</f>
        <v>0</v>
      </c>
      <c r="CK40" s="11">
        <f>IFERROR(CK41*CK7,0)</f>
        <v>0</v>
      </c>
      <c r="CL40" s="11">
        <f>IFERROR(CK40-CJ40,0)</f>
        <v>0</v>
      </c>
      <c r="CM40" s="11">
        <f>IFERROR(CM41*CM7,0)</f>
        <v>0</v>
      </c>
      <c r="CN40" s="11">
        <f>IFERROR(CN41*CN7,0)</f>
        <v>0</v>
      </c>
      <c r="CO40" s="11">
        <f>IFERROR(CN40-CM40,0)</f>
        <v>0</v>
      </c>
      <c r="CP40" s="11">
        <f>IFERROR(CP41*CP7,0)</f>
        <v>0</v>
      </c>
      <c r="CQ40" s="11">
        <f>IFERROR(CQ41*CQ7,0)</f>
        <v>0</v>
      </c>
      <c r="CR40" s="11">
        <f>IFERROR(CQ40-CP40,0)</f>
        <v>0</v>
      </c>
      <c r="CS40" s="11">
        <f>IFERROR(CS41*CS7,0)</f>
        <v>0</v>
      </c>
      <c r="CT40" s="11">
        <f>IFERROR(CT41*CT7,0)</f>
        <v>0</v>
      </c>
      <c r="CU40" s="11">
        <f>IFERROR(CT40-CS40,0)</f>
        <v>0</v>
      </c>
      <c r="CV40" s="11">
        <f>IFERROR(CV41*CV7,0)</f>
        <v>0</v>
      </c>
      <c r="CW40" s="11">
        <f>IFERROR(CW41*CW7,0)</f>
        <v>0</v>
      </c>
      <c r="CX40" s="11">
        <f>IFERROR(CW40-CV40,0)</f>
        <v>0</v>
      </c>
      <c r="CY40" s="11">
        <f>IFERROR(CY41*CY7,0)</f>
        <v>0</v>
      </c>
      <c r="CZ40" s="11">
        <f>IFERROR(CZ41*CZ7,0)</f>
        <v>0</v>
      </c>
      <c r="DA40" s="11">
        <f>IFERROR(CZ40-CY40,0)</f>
        <v>0</v>
      </c>
      <c r="DB40" s="11">
        <f>IFERROR(DB41*DB7,0)</f>
        <v>0</v>
      </c>
      <c r="DC40" s="11">
        <f>IFERROR(DC41*DC7,0)</f>
        <v>0</v>
      </c>
      <c r="DD40" s="11">
        <f>IFERROR(DC40-DB40,0)</f>
        <v>0</v>
      </c>
      <c r="DE40" s="11">
        <f>IFERROR(DE41*DE7,0)</f>
        <v>0</v>
      </c>
      <c r="DF40" s="11">
        <f>IFERROR(DF41*DF7,0)</f>
        <v>0</v>
      </c>
      <c r="DG40" s="11">
        <f>IFERROR(DF40-DE40,0)</f>
        <v>0</v>
      </c>
      <c r="DH40" s="11">
        <f>IFERROR(DH41*DH7,0)</f>
        <v>0</v>
      </c>
      <c r="DI40" s="11">
        <f>IFERROR(DI41*DI7,0)</f>
        <v>0</v>
      </c>
      <c r="DJ40" s="11">
        <f>IFERROR(DI40-DH40,0)</f>
        <v>0</v>
      </c>
      <c r="DK40" s="11">
        <f>IFERROR(DK41*DK7,0)</f>
        <v>0</v>
      </c>
      <c r="DL40" s="11">
        <f>IFERROR(DL41*DL7,0)</f>
        <v>0</v>
      </c>
      <c r="DM40" s="11">
        <f>IFERROR(DL40-DK40,0)</f>
        <v>0</v>
      </c>
      <c r="DN40" s="11">
        <f>IFERROR(DN41*DN7,0)</f>
        <v>0</v>
      </c>
      <c r="DO40" s="11">
        <f>IFERROR(DO41*DO7,0)</f>
        <v>0</v>
      </c>
      <c r="DP40" s="11">
        <f>IFERROR(DO40-DN40,0)</f>
        <v>0</v>
      </c>
      <c r="DQ40" s="11">
        <f>IFERROR(DQ41*DQ7,0)</f>
        <v>0</v>
      </c>
      <c r="DR40" s="11">
        <f>IFERROR(DR41*DR7,0)</f>
        <v>0</v>
      </c>
      <c r="DS40" s="11">
        <f>IFERROR(DR40-DQ40,0)</f>
        <v>0</v>
      </c>
      <c r="DT40" s="11">
        <f>IFERROR(DT41*DT7,0)</f>
        <v>0</v>
      </c>
      <c r="DU40" s="11">
        <f>IFERROR(DU41*DU7,0)</f>
        <v>0</v>
      </c>
      <c r="DV40" s="11">
        <f>IFERROR(DU40-DT40,0)</f>
        <v>0</v>
      </c>
      <c r="DW40" s="11">
        <f>IFERROR(DW41*DW7,0)</f>
        <v>0</v>
      </c>
      <c r="DX40" s="11">
        <f>IFERROR(DX41*DX7,0)</f>
        <v>0</v>
      </c>
      <c r="DY40" s="11">
        <f>IFERROR(DX40-DW40,0)</f>
        <v>0</v>
      </c>
      <c r="DZ40" s="11">
        <f>IFERROR(DZ41*DZ7,0)</f>
        <v>0</v>
      </c>
      <c r="EA40" s="11">
        <f>IFERROR(EA41*EA7,0)</f>
        <v>0</v>
      </c>
      <c r="EB40" s="11">
        <f>IFERROR(EA40-DZ40,0)</f>
        <v>0</v>
      </c>
      <c r="EC40" s="11">
        <f>IFERROR(EC41*EC7,0)</f>
        <v>0</v>
      </c>
      <c r="ED40" s="11">
        <f>IFERROR(ED41*ED7,0)</f>
        <v>0</v>
      </c>
      <c r="EE40" s="11">
        <f>IFERROR(ED40-EC40,0)</f>
        <v>0</v>
      </c>
      <c r="EF40" s="11">
        <f>IFERROR(EF41*EF7,0)</f>
        <v>0</v>
      </c>
      <c r="EG40" s="11">
        <f>IFERROR(EG41*EG7,0)</f>
        <v>0</v>
      </c>
      <c r="EH40" s="11">
        <f>IFERROR(EG40-EF40,0)</f>
        <v>0</v>
      </c>
      <c r="EI40" s="11">
        <f>IFERROR(EI41*EI7,0)</f>
        <v>0</v>
      </c>
      <c r="EJ40" s="11">
        <f>IFERROR(EJ41*EJ7,0)</f>
        <v>0</v>
      </c>
      <c r="EK40" s="11">
        <f>IFERROR(EJ40-EI40,0)</f>
        <v>0</v>
      </c>
      <c r="EL40" s="11">
        <f>IFERROR(EL41*EL7,0)</f>
        <v>0</v>
      </c>
      <c r="EM40" s="11">
        <f>IFERROR(EM41*EM7,0)</f>
        <v>0</v>
      </c>
      <c r="EN40" s="11">
        <f>IFERROR(EM40-EL40,0)</f>
        <v>0</v>
      </c>
      <c r="EO40" s="11">
        <f>IFERROR(EO41*EO7,0)</f>
        <v>0</v>
      </c>
      <c r="EP40" s="11">
        <f>IFERROR(EP41*EP7,0)</f>
        <v>0</v>
      </c>
      <c r="EQ40" s="11">
        <f>IFERROR(EP40-EO40,0)</f>
        <v>0</v>
      </c>
      <c r="ER40" s="11">
        <f>IFERROR(ER41*ER7,0)</f>
        <v>0</v>
      </c>
      <c r="ES40" s="11">
        <f>IFERROR(ES41*ES7,0)</f>
        <v>0</v>
      </c>
      <c r="ET40" s="11">
        <f>IFERROR(ES40-ER40,0)</f>
        <v>0</v>
      </c>
      <c r="EU40" s="11">
        <f>IFERROR(EU41*EU7,0)</f>
        <v>0</v>
      </c>
      <c r="EV40" s="11">
        <f>IFERROR(EV41*EV7,0)</f>
        <v>0</v>
      </c>
      <c r="EW40" s="11">
        <f>IFERROR(EV40-EU40,0)</f>
        <v>0</v>
      </c>
      <c r="EX40" s="11">
        <f>IFERROR(EX41*EX7,0)</f>
        <v>0</v>
      </c>
      <c r="EY40" s="11">
        <f>IFERROR(EY41*EY7,0)</f>
        <v>0</v>
      </c>
      <c r="EZ40" s="11">
        <f>IFERROR(EY40-EX40,0)</f>
        <v>0</v>
      </c>
    </row>
    <row r="41" spans="1:156" ht="19.5" hidden="1" customHeight="1" x14ac:dyDescent="0.3">
      <c r="A41" s="6"/>
      <c r="B41" s="8" t="s">
        <v>658</v>
      </c>
      <c r="C41" s="9"/>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row>
    <row r="42" spans="1:156" s="6" customFormat="1" ht="19.5" customHeight="1" x14ac:dyDescent="0.3">
      <c r="B42" s="8" t="s">
        <v>53</v>
      </c>
      <c r="C42" s="9" t="s">
        <v>40</v>
      </c>
      <c r="D42" s="11">
        <f>IFERROR(SUM(SUM(G42,J42,M42,P42,S42,V42,Y42,AB42,AE42,AH42,AK42,AN42,AQ42,AT42,AW42,AZ42,BC42,BF42,BI42,BL42,BO42,BR42,BU42,BX42,CA42,CD42,CG42,CJ42,CM42,CP42),SUM(CS42,CV42,CY42,DB42,DE42,DH42,DK42,DN42,DQ42,DT42,DW42,DZ42,EC42,EF42,EI42,EL42,EO42,ER42,EU42,EX42)),0)</f>
        <v>0</v>
      </c>
      <c r="E42" s="11">
        <f>IFERROR(SUM(SUM(H42,K42,N42,Q42,T42,W42,Z42,AC42,AF42,AI42,AL42,AO42,AR42,AU42,AX42,BA42,BD42,BG42,BJ42,BM42,BP42,BS42,BV42,BY42,CB42,CE42,CH42,CK42,CN42,CQ42),SUM(CT42,CW42,CZ42,DC42,DF42,DI42,DL42,DO42,DR42,DU42,DX42,EA42,ED42,EG42,EJ42,EM42,EP42,ES42,EV42,EY42)),0)</f>
        <v>0</v>
      </c>
      <c r="F42" s="11">
        <f t="shared" ref="F42:F56" si="299">IFERROR(E42-D42,0)</f>
        <v>0</v>
      </c>
      <c r="G42" s="11">
        <f>IFERROR(G43*G7,0)</f>
        <v>0</v>
      </c>
      <c r="H42" s="11">
        <f>IFERROR(H43*H7,0)</f>
        <v>0</v>
      </c>
      <c r="I42" s="11">
        <f t="shared" ref="I42:I60" si="300">IFERROR(H42-G42,0)</f>
        <v>0</v>
      </c>
      <c r="J42" s="11">
        <f>IFERROR(J43*J7,0)</f>
        <v>0</v>
      </c>
      <c r="K42" s="11">
        <f>IFERROR(K43*K7,0)</f>
        <v>0</v>
      </c>
      <c r="L42" s="11">
        <f t="shared" ref="L42:L60" si="301">IFERROR(K42-J42,0)</f>
        <v>0</v>
      </c>
      <c r="M42" s="11">
        <f>IFERROR(M43*M7,0)</f>
        <v>0</v>
      </c>
      <c r="N42" s="11">
        <f>IFERROR(N43*N7,0)</f>
        <v>0</v>
      </c>
      <c r="O42" s="11">
        <f t="shared" ref="O42:O60" si="302">IFERROR(N42-M42,0)</f>
        <v>0</v>
      </c>
      <c r="P42" s="11">
        <f>IFERROR(P43*P7,0)</f>
        <v>0</v>
      </c>
      <c r="Q42" s="11">
        <f>IFERROR(Q43*Q7,0)</f>
        <v>0</v>
      </c>
      <c r="R42" s="11">
        <f t="shared" ref="R42:R60" si="303">IFERROR(Q42-P42,0)</f>
        <v>0</v>
      </c>
      <c r="S42" s="11">
        <f>IFERROR(S43*S7,0)</f>
        <v>0</v>
      </c>
      <c r="T42" s="11">
        <f>IFERROR(T43*T7,0)</f>
        <v>0</v>
      </c>
      <c r="U42" s="11">
        <f t="shared" ref="U42:U60" si="304">IFERROR(T42-S42,0)</f>
        <v>0</v>
      </c>
      <c r="V42" s="11">
        <f>IFERROR(V43*V7,0)</f>
        <v>0</v>
      </c>
      <c r="W42" s="11">
        <f>IFERROR(W43*W7,0)</f>
        <v>0</v>
      </c>
      <c r="X42" s="11">
        <f t="shared" ref="X42:X60" si="305">IFERROR(W42-V42,0)</f>
        <v>0</v>
      </c>
      <c r="Y42" s="11">
        <f>IFERROR(Y43*Y7,0)</f>
        <v>0</v>
      </c>
      <c r="Z42" s="11">
        <f>IFERROR(Z43*Z7,0)</f>
        <v>0</v>
      </c>
      <c r="AA42" s="11">
        <f t="shared" ref="AA42:AA60" si="306">IFERROR(Z42-Y42,0)</f>
        <v>0</v>
      </c>
      <c r="AB42" s="11">
        <f>IFERROR(AB43*AB7,0)</f>
        <v>0</v>
      </c>
      <c r="AC42" s="11">
        <f>IFERROR(AC43*AC7,0)</f>
        <v>0</v>
      </c>
      <c r="AD42" s="11">
        <f t="shared" ref="AD42:AD60" si="307">IFERROR(AC42-AB42,0)</f>
        <v>0</v>
      </c>
      <c r="AE42" s="11">
        <f>IFERROR(AE43*AE7,0)</f>
        <v>0</v>
      </c>
      <c r="AF42" s="11">
        <f>IFERROR(AF43*AF7,0)</f>
        <v>0</v>
      </c>
      <c r="AG42" s="11">
        <f t="shared" ref="AG42:AG60" si="308">IFERROR(AF42-AE42,0)</f>
        <v>0</v>
      </c>
      <c r="AH42" s="11">
        <f>IFERROR(AH43*AH7,0)</f>
        <v>0</v>
      </c>
      <c r="AI42" s="11">
        <f>IFERROR(AI43*AI7,0)</f>
        <v>0</v>
      </c>
      <c r="AJ42" s="11">
        <f t="shared" ref="AJ42:AJ60" si="309">IFERROR(AI42-AH42,0)</f>
        <v>0</v>
      </c>
      <c r="AK42" s="11">
        <f>IFERROR(AK43*AK7,0)</f>
        <v>0</v>
      </c>
      <c r="AL42" s="11">
        <f>IFERROR(AL43*AL7,0)</f>
        <v>0</v>
      </c>
      <c r="AM42" s="11">
        <f t="shared" ref="AM42:AM60" si="310">IFERROR(AL42-AK42,0)</f>
        <v>0</v>
      </c>
      <c r="AN42" s="11">
        <f>IFERROR(AN43*AN7,0)</f>
        <v>0</v>
      </c>
      <c r="AO42" s="11">
        <f>IFERROR(AO43*AO7,0)</f>
        <v>0</v>
      </c>
      <c r="AP42" s="11">
        <f t="shared" ref="AP42:AP60" si="311">IFERROR(AO42-AN42,0)</f>
        <v>0</v>
      </c>
      <c r="AQ42" s="11">
        <f>IFERROR(AQ43*AQ7,0)</f>
        <v>0</v>
      </c>
      <c r="AR42" s="11">
        <f>IFERROR(AR43*AR7,0)</f>
        <v>0</v>
      </c>
      <c r="AS42" s="11">
        <f t="shared" ref="AS42:AS60" si="312">IFERROR(AR42-AQ42,0)</f>
        <v>0</v>
      </c>
      <c r="AT42" s="11">
        <f>IFERROR(AT43*AT7,0)</f>
        <v>0</v>
      </c>
      <c r="AU42" s="11">
        <f>IFERROR(AU43*AU7,0)</f>
        <v>0</v>
      </c>
      <c r="AV42" s="11">
        <f t="shared" ref="AV42:AV60" si="313">IFERROR(AU42-AT42,0)</f>
        <v>0</v>
      </c>
      <c r="AW42" s="11">
        <f>IFERROR(AW43*AW7,0)</f>
        <v>0</v>
      </c>
      <c r="AX42" s="11">
        <f>IFERROR(AX43*AX7,0)</f>
        <v>0</v>
      </c>
      <c r="AY42" s="11">
        <f t="shared" ref="AY42:AY60" si="314">IFERROR(AX42-AW42,0)</f>
        <v>0</v>
      </c>
      <c r="AZ42" s="11">
        <f>IFERROR(AZ43*AZ7,0)</f>
        <v>0</v>
      </c>
      <c r="BA42" s="11">
        <f>IFERROR(BA43*BA7,0)</f>
        <v>0</v>
      </c>
      <c r="BB42" s="11">
        <f t="shared" ref="BB42:BB60" si="315">IFERROR(BA42-AZ42,0)</f>
        <v>0</v>
      </c>
      <c r="BC42" s="11">
        <f>IFERROR(BC43*BC7,0)</f>
        <v>0</v>
      </c>
      <c r="BD42" s="11">
        <f>IFERROR(BD43*BD7,0)</f>
        <v>0</v>
      </c>
      <c r="BE42" s="11">
        <f t="shared" ref="BE42:BE60" si="316">IFERROR(BD42-BC42,0)</f>
        <v>0</v>
      </c>
      <c r="BF42" s="11">
        <f>IFERROR(BF43*BF7,0)</f>
        <v>0</v>
      </c>
      <c r="BG42" s="11">
        <f>IFERROR(BG43*BG7,0)</f>
        <v>0</v>
      </c>
      <c r="BH42" s="11">
        <f t="shared" ref="BH42:BH60" si="317">IFERROR(BG42-BF42,0)</f>
        <v>0</v>
      </c>
      <c r="BI42" s="11">
        <f>IFERROR(BI43*BI7,0)</f>
        <v>0</v>
      </c>
      <c r="BJ42" s="11">
        <f>IFERROR(BJ43*BJ7,0)</f>
        <v>0</v>
      </c>
      <c r="BK42" s="11">
        <f t="shared" ref="BK42:BK60" si="318">IFERROR(BJ42-BI42,0)</f>
        <v>0</v>
      </c>
      <c r="BL42" s="11">
        <f>IFERROR(BL43*BL7,0)</f>
        <v>0</v>
      </c>
      <c r="BM42" s="11">
        <f>IFERROR(BM43*BM7,0)</f>
        <v>0</v>
      </c>
      <c r="BN42" s="11">
        <f t="shared" ref="BN42:BN60" si="319">IFERROR(BM42-BL42,0)</f>
        <v>0</v>
      </c>
      <c r="BO42" s="11">
        <f>IFERROR(BO43*BO7,0)</f>
        <v>0</v>
      </c>
      <c r="BP42" s="11">
        <f>IFERROR(BP43*BP7,0)</f>
        <v>0</v>
      </c>
      <c r="BQ42" s="11">
        <f t="shared" ref="BQ42:BQ60" si="320">IFERROR(BP42-BO42,0)</f>
        <v>0</v>
      </c>
      <c r="BR42" s="11">
        <f>IFERROR(BR43*BR7,0)</f>
        <v>0</v>
      </c>
      <c r="BS42" s="11">
        <f>IFERROR(BS43*BS7,0)</f>
        <v>0</v>
      </c>
      <c r="BT42" s="11">
        <f t="shared" ref="BT42:BT60" si="321">IFERROR(BS42-BR42,0)</f>
        <v>0</v>
      </c>
      <c r="BU42" s="11">
        <f>IFERROR(BU43*BU7,0)</f>
        <v>0</v>
      </c>
      <c r="BV42" s="11">
        <f>IFERROR(BV43*BV7,0)</f>
        <v>0</v>
      </c>
      <c r="BW42" s="11">
        <f t="shared" ref="BW42:BW60" si="322">IFERROR(BV42-BU42,0)</f>
        <v>0</v>
      </c>
      <c r="BX42" s="11">
        <f>IFERROR(BX43*BX7,0)</f>
        <v>0</v>
      </c>
      <c r="BY42" s="11">
        <f>IFERROR(BY43*BY7,0)</f>
        <v>0</v>
      </c>
      <c r="BZ42" s="11">
        <f t="shared" ref="BZ42:BZ60" si="323">IFERROR(BY42-BX42,0)</f>
        <v>0</v>
      </c>
      <c r="CA42" s="11">
        <f>IFERROR(CA43*CA7,0)</f>
        <v>0</v>
      </c>
      <c r="CB42" s="11">
        <f>IFERROR(CB43*CB7,0)</f>
        <v>0</v>
      </c>
      <c r="CC42" s="11">
        <f t="shared" ref="CC42:CC60" si="324">IFERROR(CB42-CA42,0)</f>
        <v>0</v>
      </c>
      <c r="CD42" s="11">
        <f>IFERROR(CD43*CD7,0)</f>
        <v>0</v>
      </c>
      <c r="CE42" s="11">
        <f>IFERROR(CE43*CE7,0)</f>
        <v>0</v>
      </c>
      <c r="CF42" s="11">
        <f t="shared" ref="CF42:CF60" si="325">IFERROR(CE42-CD42,0)</f>
        <v>0</v>
      </c>
      <c r="CG42" s="11">
        <f>IFERROR(CG43*CG7,0)</f>
        <v>0</v>
      </c>
      <c r="CH42" s="11">
        <f>IFERROR(CH43*CH7,0)</f>
        <v>0</v>
      </c>
      <c r="CI42" s="11">
        <f t="shared" ref="CI42:CI60" si="326">IFERROR(CH42-CG42,0)</f>
        <v>0</v>
      </c>
      <c r="CJ42" s="11">
        <f>IFERROR(CJ43*CJ7,0)</f>
        <v>0</v>
      </c>
      <c r="CK42" s="11">
        <f>IFERROR(CK43*CK7,0)</f>
        <v>0</v>
      </c>
      <c r="CL42" s="11">
        <f t="shared" ref="CL42:CL60" si="327">IFERROR(CK42-CJ42,0)</f>
        <v>0</v>
      </c>
      <c r="CM42" s="11">
        <f>IFERROR(CM43*CM7,0)</f>
        <v>0</v>
      </c>
      <c r="CN42" s="11">
        <f>IFERROR(CN43*CN7,0)</f>
        <v>0</v>
      </c>
      <c r="CO42" s="11">
        <f t="shared" ref="CO42:CO60" si="328">IFERROR(CN42-CM42,0)</f>
        <v>0</v>
      </c>
      <c r="CP42" s="11">
        <f>IFERROR(CP43*CP7,0)</f>
        <v>0</v>
      </c>
      <c r="CQ42" s="11">
        <f>IFERROR(CQ43*CQ7,0)</f>
        <v>0</v>
      </c>
      <c r="CR42" s="11">
        <f t="shared" ref="CR42:CR60" si="329">IFERROR(CQ42-CP42,0)</f>
        <v>0</v>
      </c>
      <c r="CS42" s="11">
        <f>IFERROR(CS43*CS7,0)</f>
        <v>0</v>
      </c>
      <c r="CT42" s="11">
        <f>IFERROR(CT43*CT7,0)</f>
        <v>0</v>
      </c>
      <c r="CU42" s="11">
        <f t="shared" ref="CU42:CU60" si="330">IFERROR(CT42-CS42,0)</f>
        <v>0</v>
      </c>
      <c r="CV42" s="11">
        <f>IFERROR(CV43*CV7,0)</f>
        <v>0</v>
      </c>
      <c r="CW42" s="11">
        <f>IFERROR(CW43*CW7,0)</f>
        <v>0</v>
      </c>
      <c r="CX42" s="11">
        <f t="shared" ref="CX42:CX60" si="331">IFERROR(CW42-CV42,0)</f>
        <v>0</v>
      </c>
      <c r="CY42" s="11">
        <f>IFERROR(CY43*CY7,0)</f>
        <v>0</v>
      </c>
      <c r="CZ42" s="11">
        <f>IFERROR(CZ43*CZ7,0)</f>
        <v>0</v>
      </c>
      <c r="DA42" s="11">
        <f t="shared" ref="DA42:DA60" si="332">IFERROR(CZ42-CY42,0)</f>
        <v>0</v>
      </c>
      <c r="DB42" s="11">
        <f>IFERROR(DB43*DB7,0)</f>
        <v>0</v>
      </c>
      <c r="DC42" s="11">
        <f>IFERROR(DC43*DC7,0)</f>
        <v>0</v>
      </c>
      <c r="DD42" s="11">
        <f t="shared" ref="DD42:DD60" si="333">IFERROR(DC42-DB42,0)</f>
        <v>0</v>
      </c>
      <c r="DE42" s="11">
        <f>IFERROR(DE43*DE7,0)</f>
        <v>0</v>
      </c>
      <c r="DF42" s="11">
        <f>IFERROR(DF43*DF7,0)</f>
        <v>0</v>
      </c>
      <c r="DG42" s="11">
        <f t="shared" ref="DG42:DG60" si="334">IFERROR(DF42-DE42,0)</f>
        <v>0</v>
      </c>
      <c r="DH42" s="11">
        <f>IFERROR(DH43*DH7,0)</f>
        <v>0</v>
      </c>
      <c r="DI42" s="11">
        <f>IFERROR(DI43*DI7,0)</f>
        <v>0</v>
      </c>
      <c r="DJ42" s="11">
        <f t="shared" ref="DJ42:DJ60" si="335">IFERROR(DI42-DH42,0)</f>
        <v>0</v>
      </c>
      <c r="DK42" s="11">
        <f>IFERROR(DK43*DK7,0)</f>
        <v>0</v>
      </c>
      <c r="DL42" s="11">
        <f>IFERROR(DL43*DL7,0)</f>
        <v>0</v>
      </c>
      <c r="DM42" s="11">
        <f t="shared" ref="DM42:DM60" si="336">IFERROR(DL42-DK42,0)</f>
        <v>0</v>
      </c>
      <c r="DN42" s="11">
        <f>IFERROR(DN43*DN7,0)</f>
        <v>0</v>
      </c>
      <c r="DO42" s="11">
        <f>IFERROR(DO43*DO7,0)</f>
        <v>0</v>
      </c>
      <c r="DP42" s="11">
        <f t="shared" ref="DP42:DP60" si="337">IFERROR(DO42-DN42,0)</f>
        <v>0</v>
      </c>
      <c r="DQ42" s="11">
        <f>IFERROR(DQ43*DQ7,0)</f>
        <v>0</v>
      </c>
      <c r="DR42" s="11">
        <f>IFERROR(DR43*DR7,0)</f>
        <v>0</v>
      </c>
      <c r="DS42" s="11">
        <f t="shared" ref="DS42:DS60" si="338">IFERROR(DR42-DQ42,0)</f>
        <v>0</v>
      </c>
      <c r="DT42" s="11">
        <f>IFERROR(DT43*DT7,0)</f>
        <v>0</v>
      </c>
      <c r="DU42" s="11">
        <f>IFERROR(DU43*DU7,0)</f>
        <v>0</v>
      </c>
      <c r="DV42" s="11">
        <f t="shared" ref="DV42:DV60" si="339">IFERROR(DU42-DT42,0)</f>
        <v>0</v>
      </c>
      <c r="DW42" s="11">
        <f>IFERROR(DW43*DW7,0)</f>
        <v>0</v>
      </c>
      <c r="DX42" s="11">
        <f>IFERROR(DX43*DX7,0)</f>
        <v>0</v>
      </c>
      <c r="DY42" s="11">
        <f t="shared" ref="DY42:DY60" si="340">IFERROR(DX42-DW42,0)</f>
        <v>0</v>
      </c>
      <c r="DZ42" s="11">
        <f>IFERROR(DZ43*DZ7,0)</f>
        <v>0</v>
      </c>
      <c r="EA42" s="11">
        <f>IFERROR(EA43*EA7,0)</f>
        <v>0</v>
      </c>
      <c r="EB42" s="11">
        <f t="shared" ref="EB42:EB60" si="341">IFERROR(EA42-DZ42,0)</f>
        <v>0</v>
      </c>
      <c r="EC42" s="11">
        <f>IFERROR(EC43*EC7,0)</f>
        <v>0</v>
      </c>
      <c r="ED42" s="11">
        <f>IFERROR(ED43*ED7,0)</f>
        <v>0</v>
      </c>
      <c r="EE42" s="11">
        <f t="shared" ref="EE42:EE60" si="342">IFERROR(ED42-EC42,0)</f>
        <v>0</v>
      </c>
      <c r="EF42" s="11">
        <f>IFERROR(EF43*EF7,0)</f>
        <v>0</v>
      </c>
      <c r="EG42" s="11">
        <f>IFERROR(EG43*EG7,0)</f>
        <v>0</v>
      </c>
      <c r="EH42" s="11">
        <f t="shared" ref="EH42:EH60" si="343">IFERROR(EG42-EF42,0)</f>
        <v>0</v>
      </c>
      <c r="EI42" s="11">
        <f>IFERROR(EI43*EI7,0)</f>
        <v>0</v>
      </c>
      <c r="EJ42" s="11">
        <f>IFERROR(EJ43*EJ7,0)</f>
        <v>0</v>
      </c>
      <c r="EK42" s="11">
        <f t="shared" ref="EK42:EK60" si="344">IFERROR(EJ42-EI42,0)</f>
        <v>0</v>
      </c>
      <c r="EL42" s="11">
        <f>IFERROR(EL43*EL7,0)</f>
        <v>0</v>
      </c>
      <c r="EM42" s="11">
        <f>IFERROR(EM43*EM7,0)</f>
        <v>0</v>
      </c>
      <c r="EN42" s="11">
        <f t="shared" ref="EN42:EN60" si="345">IFERROR(EM42-EL42,0)</f>
        <v>0</v>
      </c>
      <c r="EO42" s="11">
        <f>IFERROR(EO43*EO7,0)</f>
        <v>0</v>
      </c>
      <c r="EP42" s="11">
        <f>IFERROR(EP43*EP7,0)</f>
        <v>0</v>
      </c>
      <c r="EQ42" s="11">
        <f t="shared" ref="EQ42:EQ60" si="346">IFERROR(EP42-EO42,0)</f>
        <v>0</v>
      </c>
      <c r="ER42" s="11">
        <f>IFERROR(ER43*ER7,0)</f>
        <v>0</v>
      </c>
      <c r="ES42" s="11">
        <f>IFERROR(ES43*ES7,0)</f>
        <v>0</v>
      </c>
      <c r="ET42" s="11">
        <f t="shared" ref="ET42:ET60" si="347">IFERROR(ES42-ER42,0)</f>
        <v>0</v>
      </c>
      <c r="EU42" s="11">
        <f>IFERROR(EU43*EU7,0)</f>
        <v>0</v>
      </c>
      <c r="EV42" s="11">
        <f>IFERROR(EV43*EV7,0)</f>
        <v>0</v>
      </c>
      <c r="EW42" s="11">
        <f t="shared" ref="EW42:EW60" si="348">IFERROR(EV42-EU42,0)</f>
        <v>0</v>
      </c>
      <c r="EX42" s="11">
        <f>IFERROR(EX43*EX7,0)</f>
        <v>0</v>
      </c>
      <c r="EY42" s="11">
        <f>IFERROR(EY43*EY7,0)</f>
        <v>0</v>
      </c>
      <c r="EZ42" s="11">
        <f t="shared" ref="EZ42:EZ60" si="349">IFERROR(EY42-EX42,0)</f>
        <v>0</v>
      </c>
    </row>
    <row r="43" spans="1:156" ht="15" hidden="1" customHeight="1" x14ac:dyDescent="0.3">
      <c r="B43" s="8" t="s">
        <v>69</v>
      </c>
      <c r="C43" s="9" t="s">
        <v>40</v>
      </c>
      <c r="D43" s="14">
        <f>IFERROR(SUM(SUM(G43*G316,J43*J316,M43*M316,P43*P316,S43*S316,V43*V316,Y43*Y316,AB43*AB316,AE43*AE316,AH43*AH316,AK43*AK316,AN43*AN316,AQ43*AQ316,AT43*AT316,AW43*AW316,AZ43*AZ316,BC43*BC316,BF43*BF316,BI43*BI316,BL43*BL316,BO43*BO316,BR43*BR316,BU43*BU316,BX43*BX316,CA43*CA316,CD43*CD316,CG43*CG316,CJ43*CJ316,CM43*CM316,CP43*CP316),SUM(CS43*CS316,CV43*CV316,CY43*CY316,DB43*DB316,DE43*DE316,DH43*DH316,DK43*DK316,DN43*DN316,DQ43*DQ316,DT43*DT316,DW43*DW316,DZ43*DZ316,EC43*EC316,EF43*EF316,EI43*EI316,EL43*EL316,EO43*EO316,ER43*ER316,EU43*EU316,EX43*EX316))/D316,0)</f>
        <v>0</v>
      </c>
      <c r="E43" s="14">
        <f>IFERROR(SUM(SUM(H43*H316,K43*K316,N43*N316,Q43*Q316,T43*T316,W43*W316,Z43*Z316,AC43*AC316,AF43*AF316,AI43*AI316,AL43*AL316,AO43*AO316,AR43*AR316,AU43*AU316,AX43*AX316,BA43*BA316,BD43*BD316,BG43*BG316,BJ43*BJ316,BM43*BM316,BP43*BP316,BS43*BS316,BV43*BV316,BY43*BY316,CB43*CB316,CE43*CE316,CH43*CH316,CK43*CK316,CN43*CN316,CQ43*CQ316),SUM(CT43*CT316,CW43*CW316,CZ43*CZ316,DC43*DC316,DF43*DF316,DI43*DI316,DL43*DL316,DO43*DO316,DR43*DR316,DU43*DU316,DX43*DX316,EA43*EA316,ED43*ED316,EG43*EG316,EJ43*EJ316,EM43*EM316,EP43*EP316,ES43*ES316,EV43*EV316,EY43*EY316))/E316,0)</f>
        <v>0</v>
      </c>
      <c r="F43" s="14">
        <f t="shared" si="299"/>
        <v>0</v>
      </c>
      <c r="G43" s="14"/>
      <c r="H43" s="14"/>
      <c r="I43" s="14">
        <f t="shared" si="300"/>
        <v>0</v>
      </c>
      <c r="J43" s="14"/>
      <c r="K43" s="14"/>
      <c r="L43" s="14">
        <f t="shared" si="301"/>
        <v>0</v>
      </c>
      <c r="M43" s="14"/>
      <c r="N43" s="14"/>
      <c r="O43" s="14">
        <f t="shared" si="302"/>
        <v>0</v>
      </c>
      <c r="P43" s="14"/>
      <c r="Q43" s="14"/>
      <c r="R43" s="14">
        <f t="shared" si="303"/>
        <v>0</v>
      </c>
      <c r="S43" s="14"/>
      <c r="T43" s="14"/>
      <c r="U43" s="14">
        <f t="shared" si="304"/>
        <v>0</v>
      </c>
      <c r="V43" s="14"/>
      <c r="W43" s="14"/>
      <c r="X43" s="14">
        <f t="shared" si="305"/>
        <v>0</v>
      </c>
      <c r="Y43" s="14"/>
      <c r="Z43" s="14"/>
      <c r="AA43" s="14">
        <f t="shared" si="306"/>
        <v>0</v>
      </c>
      <c r="AB43" s="14"/>
      <c r="AC43" s="14"/>
      <c r="AD43" s="14">
        <f t="shared" si="307"/>
        <v>0</v>
      </c>
      <c r="AE43" s="14"/>
      <c r="AF43" s="14"/>
      <c r="AG43" s="14">
        <f t="shared" si="308"/>
        <v>0</v>
      </c>
      <c r="AH43" s="14"/>
      <c r="AI43" s="14"/>
      <c r="AJ43" s="14">
        <f t="shared" si="309"/>
        <v>0</v>
      </c>
      <c r="AK43" s="14"/>
      <c r="AL43" s="14"/>
      <c r="AM43" s="14">
        <f t="shared" si="310"/>
        <v>0</v>
      </c>
      <c r="AN43" s="14"/>
      <c r="AO43" s="14"/>
      <c r="AP43" s="14">
        <f t="shared" si="311"/>
        <v>0</v>
      </c>
      <c r="AQ43" s="14"/>
      <c r="AR43" s="14"/>
      <c r="AS43" s="14">
        <f t="shared" si="312"/>
        <v>0</v>
      </c>
      <c r="AT43" s="14"/>
      <c r="AU43" s="14"/>
      <c r="AV43" s="14">
        <f t="shared" si="313"/>
        <v>0</v>
      </c>
      <c r="AW43" s="14"/>
      <c r="AX43" s="14"/>
      <c r="AY43" s="14">
        <f t="shared" si="314"/>
        <v>0</v>
      </c>
      <c r="AZ43" s="14"/>
      <c r="BA43" s="14"/>
      <c r="BB43" s="14">
        <f t="shared" si="315"/>
        <v>0</v>
      </c>
      <c r="BC43" s="14"/>
      <c r="BD43" s="14"/>
      <c r="BE43" s="14">
        <f t="shared" si="316"/>
        <v>0</v>
      </c>
      <c r="BF43" s="14"/>
      <c r="BG43" s="14"/>
      <c r="BH43" s="14">
        <f t="shared" si="317"/>
        <v>0</v>
      </c>
      <c r="BI43" s="14"/>
      <c r="BJ43" s="14"/>
      <c r="BK43" s="14">
        <f t="shared" si="318"/>
        <v>0</v>
      </c>
      <c r="BL43" s="14"/>
      <c r="BM43" s="14"/>
      <c r="BN43" s="14">
        <f t="shared" si="319"/>
        <v>0</v>
      </c>
      <c r="BO43" s="14"/>
      <c r="BP43" s="14"/>
      <c r="BQ43" s="14">
        <f t="shared" si="320"/>
        <v>0</v>
      </c>
      <c r="BR43" s="14"/>
      <c r="BS43" s="14"/>
      <c r="BT43" s="14">
        <f t="shared" si="321"/>
        <v>0</v>
      </c>
      <c r="BU43" s="14"/>
      <c r="BV43" s="14"/>
      <c r="BW43" s="14">
        <f t="shared" si="322"/>
        <v>0</v>
      </c>
      <c r="BX43" s="14"/>
      <c r="BY43" s="14"/>
      <c r="BZ43" s="14">
        <f t="shared" si="323"/>
        <v>0</v>
      </c>
      <c r="CA43" s="14"/>
      <c r="CB43" s="14"/>
      <c r="CC43" s="14">
        <f t="shared" si="324"/>
        <v>0</v>
      </c>
      <c r="CD43" s="14"/>
      <c r="CE43" s="14"/>
      <c r="CF43" s="14">
        <f t="shared" si="325"/>
        <v>0</v>
      </c>
      <c r="CG43" s="14"/>
      <c r="CH43" s="14"/>
      <c r="CI43" s="14">
        <f t="shared" si="326"/>
        <v>0</v>
      </c>
      <c r="CJ43" s="14"/>
      <c r="CK43" s="14"/>
      <c r="CL43" s="14">
        <f t="shared" si="327"/>
        <v>0</v>
      </c>
      <c r="CM43" s="14"/>
      <c r="CN43" s="14"/>
      <c r="CO43" s="14">
        <f t="shared" si="328"/>
        <v>0</v>
      </c>
      <c r="CP43" s="14"/>
      <c r="CQ43" s="14"/>
      <c r="CR43" s="14">
        <f t="shared" si="329"/>
        <v>0</v>
      </c>
      <c r="CS43" s="14"/>
      <c r="CT43" s="14"/>
      <c r="CU43" s="14">
        <f t="shared" si="330"/>
        <v>0</v>
      </c>
      <c r="CV43" s="14"/>
      <c r="CW43" s="14"/>
      <c r="CX43" s="14">
        <f t="shared" si="331"/>
        <v>0</v>
      </c>
      <c r="CY43" s="14"/>
      <c r="CZ43" s="14"/>
      <c r="DA43" s="14">
        <f t="shared" si="332"/>
        <v>0</v>
      </c>
      <c r="DB43" s="14"/>
      <c r="DC43" s="14"/>
      <c r="DD43" s="14">
        <f t="shared" si="333"/>
        <v>0</v>
      </c>
      <c r="DE43" s="14"/>
      <c r="DF43" s="14"/>
      <c r="DG43" s="14">
        <f t="shared" si="334"/>
        <v>0</v>
      </c>
      <c r="DH43" s="14"/>
      <c r="DI43" s="14"/>
      <c r="DJ43" s="14">
        <f t="shared" si="335"/>
        <v>0</v>
      </c>
      <c r="DK43" s="14"/>
      <c r="DL43" s="14"/>
      <c r="DM43" s="14">
        <f t="shared" si="336"/>
        <v>0</v>
      </c>
      <c r="DN43" s="14"/>
      <c r="DO43" s="14"/>
      <c r="DP43" s="14">
        <f t="shared" si="337"/>
        <v>0</v>
      </c>
      <c r="DQ43" s="14"/>
      <c r="DR43" s="14"/>
      <c r="DS43" s="14">
        <f t="shared" si="338"/>
        <v>0</v>
      </c>
      <c r="DT43" s="14"/>
      <c r="DU43" s="14"/>
      <c r="DV43" s="14">
        <f t="shared" si="339"/>
        <v>0</v>
      </c>
      <c r="DW43" s="14"/>
      <c r="DX43" s="14"/>
      <c r="DY43" s="14">
        <f t="shared" si="340"/>
        <v>0</v>
      </c>
      <c r="DZ43" s="14"/>
      <c r="EA43" s="14"/>
      <c r="EB43" s="14">
        <f t="shared" si="341"/>
        <v>0</v>
      </c>
      <c r="EC43" s="14"/>
      <c r="ED43" s="14"/>
      <c r="EE43" s="14">
        <f t="shared" si="342"/>
        <v>0</v>
      </c>
      <c r="EF43" s="14"/>
      <c r="EG43" s="14"/>
      <c r="EH43" s="14">
        <f t="shared" si="343"/>
        <v>0</v>
      </c>
      <c r="EI43" s="14"/>
      <c r="EJ43" s="14"/>
      <c r="EK43" s="14">
        <f t="shared" si="344"/>
        <v>0</v>
      </c>
      <c r="EL43" s="14"/>
      <c r="EM43" s="14"/>
      <c r="EN43" s="14">
        <f t="shared" si="345"/>
        <v>0</v>
      </c>
      <c r="EO43" s="14"/>
      <c r="EP43" s="14"/>
      <c r="EQ43" s="14">
        <f t="shared" si="346"/>
        <v>0</v>
      </c>
      <c r="ER43" s="14"/>
      <c r="ES43" s="14"/>
      <c r="ET43" s="14">
        <f t="shared" si="347"/>
        <v>0</v>
      </c>
      <c r="EU43" s="14"/>
      <c r="EV43" s="14"/>
      <c r="EW43" s="14">
        <f t="shared" si="348"/>
        <v>0</v>
      </c>
      <c r="EX43" s="14"/>
      <c r="EY43" s="14"/>
      <c r="EZ43" s="14">
        <f t="shared" si="349"/>
        <v>0</v>
      </c>
    </row>
    <row r="44" spans="1:156" s="6" customFormat="1" ht="19.5" customHeight="1" x14ac:dyDescent="0.3">
      <c r="B44" s="8" t="str">
        <f>IF($D$95="oz",$B$106,$B$105)</f>
        <v>Promotional Fund /9Lcs</v>
      </c>
      <c r="C44" s="9" t="s">
        <v>40</v>
      </c>
      <c r="D44" s="14">
        <f>IFERROR(SUM(SUM(G44*G8,J44*J8,M44*M8,P44*P8,S44*S8,V44*V8,Y44*Y8,AB44*AB8,AE44*AE8,AH44*AH8,AK44*AK8,AN44*AN8,AQ44*AQ8,AT44*AT8,AW44*AW8,AZ44*AZ8,BC44*BC8,BF44*BF8,BI44*BI8,BL44*BL8,BO44*BO8,BR44*BR8,BU44*BU8,BX44*BX8,CA44*CA8,CD44*CD8,CG44*CG8,CJ44*CJ8,CM44*CM8,CP44*CP8),SUM(CS44*CS8,CV44*CV8,CY44*CY8,DB44*DB8,DE44*DE8,DH44*DH8,DK44*DK8,DN44*DN8,DQ44*DQ8,DT44*DT8,DW44*DW8,DZ44*DZ8,EC44*EC8,EF44*EF8,EI44*EI8,EL44*EL8,EO44*EO8,ER44*ER8,EU44*EU8,EX44*EX8))/D8,0)</f>
        <v>0</v>
      </c>
      <c r="E44" s="14">
        <f>IFERROR(SUM(SUM(H44*H8,K44*K8,N44*N8,Q44*Q8,T44*T8,W44*W8,Z44*Z8,AC44*AC8,AF44*AF8,AI44*AI8,AL44*AL8,AO44*AO8,AR44*AR8,AU44*AU8,AX44*AX8,BA44*BA8,BD44*BD8,BG44*BG8,BJ44*BJ8,BM44*BM8,BP44*BP8,BS44*BS8,BV44*BV8,BY44*BY8,CB44*CB8,CE44*CE8,CH44*CH8,CK44*CK8,CN44*CN8,CQ44*CQ8),SUM(CT44*CT8,CW44*CW8,CZ44*CZ8,DC44*DC8,DF44*DF8,DI44*DI8,DL44*DL8,DO44*DO8,DR44*DR8,DU44*DU8,DX44*DX8,EA44*EA8,ED44*ED8,EG44*EG8,EJ44*EJ8,EM44*EM8,EP44*EP8,ES44*ES8,EV44*EV8,EY44*EY8))/E8,0)</f>
        <v>0</v>
      </c>
      <c r="F44" s="14">
        <f t="shared" si="299"/>
        <v>0</v>
      </c>
      <c r="G44" s="14">
        <f>IFERROR(G42/G8,0)</f>
        <v>0</v>
      </c>
      <c r="H44" s="14">
        <f>IFERROR(H42/H8,0)</f>
        <v>0</v>
      </c>
      <c r="I44" s="14">
        <f t="shared" si="300"/>
        <v>0</v>
      </c>
      <c r="J44" s="14">
        <f>IFERROR(J42/J8,0)</f>
        <v>0</v>
      </c>
      <c r="K44" s="14">
        <f>IFERROR(K42/K8,0)</f>
        <v>0</v>
      </c>
      <c r="L44" s="14">
        <f t="shared" si="301"/>
        <v>0</v>
      </c>
      <c r="M44" s="14">
        <f>IFERROR(M42/M8,0)</f>
        <v>0</v>
      </c>
      <c r="N44" s="14">
        <f>IFERROR(N42/N8,0)</f>
        <v>0</v>
      </c>
      <c r="O44" s="14">
        <f t="shared" si="302"/>
        <v>0</v>
      </c>
      <c r="P44" s="14">
        <f>IFERROR(P42/P8,0)</f>
        <v>0</v>
      </c>
      <c r="Q44" s="14">
        <f>IFERROR(Q42/Q8,0)</f>
        <v>0</v>
      </c>
      <c r="R44" s="14">
        <f t="shared" si="303"/>
        <v>0</v>
      </c>
      <c r="S44" s="14">
        <f>IFERROR(S42/S8,0)</f>
        <v>0</v>
      </c>
      <c r="T44" s="14">
        <f>IFERROR(T42/T8,0)</f>
        <v>0</v>
      </c>
      <c r="U44" s="14">
        <f t="shared" si="304"/>
        <v>0</v>
      </c>
      <c r="V44" s="14">
        <f>IFERROR(V42/V8,0)</f>
        <v>0</v>
      </c>
      <c r="W44" s="14">
        <f>IFERROR(W42/W8,0)</f>
        <v>0</v>
      </c>
      <c r="X44" s="14">
        <f t="shared" si="305"/>
        <v>0</v>
      </c>
      <c r="Y44" s="14">
        <f>IFERROR(Y42/Y8,0)</f>
        <v>0</v>
      </c>
      <c r="Z44" s="14">
        <f>IFERROR(Z42/Z8,0)</f>
        <v>0</v>
      </c>
      <c r="AA44" s="14">
        <f t="shared" si="306"/>
        <v>0</v>
      </c>
      <c r="AB44" s="14">
        <f>IFERROR(AB42/AB8,0)</f>
        <v>0</v>
      </c>
      <c r="AC44" s="14">
        <f>IFERROR(AC42/AC8,0)</f>
        <v>0</v>
      </c>
      <c r="AD44" s="14">
        <f t="shared" si="307"/>
        <v>0</v>
      </c>
      <c r="AE44" s="14">
        <f>IFERROR(AE42/AE8,0)</f>
        <v>0</v>
      </c>
      <c r="AF44" s="14">
        <f>IFERROR(AF42/AF8,0)</f>
        <v>0</v>
      </c>
      <c r="AG44" s="14">
        <f t="shared" si="308"/>
        <v>0</v>
      </c>
      <c r="AH44" s="14">
        <f>IFERROR(AH42/AH8,0)</f>
        <v>0</v>
      </c>
      <c r="AI44" s="14">
        <f>IFERROR(AI42/AI8,0)</f>
        <v>0</v>
      </c>
      <c r="AJ44" s="14">
        <f t="shared" si="309"/>
        <v>0</v>
      </c>
      <c r="AK44" s="14">
        <f>IFERROR(AK42/AK8,0)</f>
        <v>0</v>
      </c>
      <c r="AL44" s="14">
        <f>IFERROR(AL42/AL8,0)</f>
        <v>0</v>
      </c>
      <c r="AM44" s="14">
        <f t="shared" si="310"/>
        <v>0</v>
      </c>
      <c r="AN44" s="14">
        <f>IFERROR(AN42/AN8,0)</f>
        <v>0</v>
      </c>
      <c r="AO44" s="14">
        <f>IFERROR(AO42/AO8,0)</f>
        <v>0</v>
      </c>
      <c r="AP44" s="14">
        <f t="shared" si="311"/>
        <v>0</v>
      </c>
      <c r="AQ44" s="14">
        <f>IFERROR(AQ42/AQ8,0)</f>
        <v>0</v>
      </c>
      <c r="AR44" s="14">
        <f>IFERROR(AR42/AR8,0)</f>
        <v>0</v>
      </c>
      <c r="AS44" s="14">
        <f t="shared" si="312"/>
        <v>0</v>
      </c>
      <c r="AT44" s="14">
        <f>IFERROR(AT42/AT8,0)</f>
        <v>0</v>
      </c>
      <c r="AU44" s="14">
        <f>IFERROR(AU42/AU8,0)</f>
        <v>0</v>
      </c>
      <c r="AV44" s="14">
        <f t="shared" si="313"/>
        <v>0</v>
      </c>
      <c r="AW44" s="14">
        <f>IFERROR(AW42/AW8,0)</f>
        <v>0</v>
      </c>
      <c r="AX44" s="14">
        <f>IFERROR(AX42/AX8,0)</f>
        <v>0</v>
      </c>
      <c r="AY44" s="14">
        <f t="shared" si="314"/>
        <v>0</v>
      </c>
      <c r="AZ44" s="14">
        <f>IFERROR(AZ42/AZ8,0)</f>
        <v>0</v>
      </c>
      <c r="BA44" s="14">
        <f>IFERROR(BA42/BA8,0)</f>
        <v>0</v>
      </c>
      <c r="BB44" s="14">
        <f t="shared" si="315"/>
        <v>0</v>
      </c>
      <c r="BC44" s="14">
        <f>IFERROR(BC42/BC8,0)</f>
        <v>0</v>
      </c>
      <c r="BD44" s="14">
        <f>IFERROR(BD42/BD8,0)</f>
        <v>0</v>
      </c>
      <c r="BE44" s="14">
        <f t="shared" si="316"/>
        <v>0</v>
      </c>
      <c r="BF44" s="14">
        <f>IFERROR(BF42/BF8,0)</f>
        <v>0</v>
      </c>
      <c r="BG44" s="14">
        <f>IFERROR(BG42/BG8,0)</f>
        <v>0</v>
      </c>
      <c r="BH44" s="14">
        <f t="shared" si="317"/>
        <v>0</v>
      </c>
      <c r="BI44" s="14">
        <f>IFERROR(BI42/BI8,0)</f>
        <v>0</v>
      </c>
      <c r="BJ44" s="14">
        <f>IFERROR(BJ42/BJ8,0)</f>
        <v>0</v>
      </c>
      <c r="BK44" s="14">
        <f t="shared" si="318"/>
        <v>0</v>
      </c>
      <c r="BL44" s="14">
        <f>IFERROR(BL42/BL8,0)</f>
        <v>0</v>
      </c>
      <c r="BM44" s="14">
        <f>IFERROR(BM42/BM8,0)</f>
        <v>0</v>
      </c>
      <c r="BN44" s="14">
        <f t="shared" si="319"/>
        <v>0</v>
      </c>
      <c r="BO44" s="14">
        <f>IFERROR(BO42/BO8,0)</f>
        <v>0</v>
      </c>
      <c r="BP44" s="14">
        <f>IFERROR(BP42/BP8,0)</f>
        <v>0</v>
      </c>
      <c r="BQ44" s="14">
        <f t="shared" si="320"/>
        <v>0</v>
      </c>
      <c r="BR44" s="14">
        <f>IFERROR(BR42/BR8,0)</f>
        <v>0</v>
      </c>
      <c r="BS44" s="14">
        <f>IFERROR(BS42/BS8,0)</f>
        <v>0</v>
      </c>
      <c r="BT44" s="14">
        <f t="shared" si="321"/>
        <v>0</v>
      </c>
      <c r="BU44" s="14">
        <f>IFERROR(BU42/BU8,0)</f>
        <v>0</v>
      </c>
      <c r="BV44" s="14">
        <f>IFERROR(BV42/BV8,0)</f>
        <v>0</v>
      </c>
      <c r="BW44" s="14">
        <f t="shared" si="322"/>
        <v>0</v>
      </c>
      <c r="BX44" s="14">
        <f>IFERROR(BX42/BX8,0)</f>
        <v>0</v>
      </c>
      <c r="BY44" s="14">
        <f>IFERROR(BY42/BY8,0)</f>
        <v>0</v>
      </c>
      <c r="BZ44" s="14">
        <f t="shared" si="323"/>
        <v>0</v>
      </c>
      <c r="CA44" s="14">
        <f>IFERROR(CA42/CA8,0)</f>
        <v>0</v>
      </c>
      <c r="CB44" s="14">
        <f>IFERROR(CB42/CB8,0)</f>
        <v>0</v>
      </c>
      <c r="CC44" s="14">
        <f t="shared" si="324"/>
        <v>0</v>
      </c>
      <c r="CD44" s="14">
        <f>IFERROR(CD42/CD8,0)</f>
        <v>0</v>
      </c>
      <c r="CE44" s="14">
        <f>IFERROR(CE42/CE8,0)</f>
        <v>0</v>
      </c>
      <c r="CF44" s="14">
        <f t="shared" si="325"/>
        <v>0</v>
      </c>
      <c r="CG44" s="14">
        <f>IFERROR(CG42/CG8,0)</f>
        <v>0</v>
      </c>
      <c r="CH44" s="14">
        <f>IFERROR(CH42/CH8,0)</f>
        <v>0</v>
      </c>
      <c r="CI44" s="14">
        <f t="shared" si="326"/>
        <v>0</v>
      </c>
      <c r="CJ44" s="14">
        <f>IFERROR(CJ42/CJ8,0)</f>
        <v>0</v>
      </c>
      <c r="CK44" s="14">
        <f>IFERROR(CK42/CK8,0)</f>
        <v>0</v>
      </c>
      <c r="CL44" s="14">
        <f t="shared" si="327"/>
        <v>0</v>
      </c>
      <c r="CM44" s="14">
        <f>IFERROR(CM42/CM8,0)</f>
        <v>0</v>
      </c>
      <c r="CN44" s="14">
        <f>IFERROR(CN42/CN8,0)</f>
        <v>0</v>
      </c>
      <c r="CO44" s="14">
        <f t="shared" si="328"/>
        <v>0</v>
      </c>
      <c r="CP44" s="14">
        <f>IFERROR(CP42/CP8,0)</f>
        <v>0</v>
      </c>
      <c r="CQ44" s="14">
        <f>IFERROR(CQ42/CQ8,0)</f>
        <v>0</v>
      </c>
      <c r="CR44" s="14">
        <f t="shared" si="329"/>
        <v>0</v>
      </c>
      <c r="CS44" s="14">
        <f>IFERROR(CS42/CS8,0)</f>
        <v>0</v>
      </c>
      <c r="CT44" s="14">
        <f>IFERROR(CT42/CT8,0)</f>
        <v>0</v>
      </c>
      <c r="CU44" s="14">
        <f t="shared" si="330"/>
        <v>0</v>
      </c>
      <c r="CV44" s="14">
        <f>IFERROR(CV42/CV8,0)</f>
        <v>0</v>
      </c>
      <c r="CW44" s="14">
        <f>IFERROR(CW42/CW8,0)</f>
        <v>0</v>
      </c>
      <c r="CX44" s="14">
        <f t="shared" si="331"/>
        <v>0</v>
      </c>
      <c r="CY44" s="14">
        <f>IFERROR(CY42/CY8,0)</f>
        <v>0</v>
      </c>
      <c r="CZ44" s="14">
        <f>IFERROR(CZ42/CZ8,0)</f>
        <v>0</v>
      </c>
      <c r="DA44" s="14">
        <f t="shared" si="332"/>
        <v>0</v>
      </c>
      <c r="DB44" s="14">
        <f>IFERROR(DB42/DB8,0)</f>
        <v>0</v>
      </c>
      <c r="DC44" s="14">
        <f>IFERROR(DC42/DC8,0)</f>
        <v>0</v>
      </c>
      <c r="DD44" s="14">
        <f t="shared" si="333"/>
        <v>0</v>
      </c>
      <c r="DE44" s="14">
        <f>IFERROR(DE42/DE8,0)</f>
        <v>0</v>
      </c>
      <c r="DF44" s="14">
        <f>IFERROR(DF42/DF8,0)</f>
        <v>0</v>
      </c>
      <c r="DG44" s="14">
        <f t="shared" si="334"/>
        <v>0</v>
      </c>
      <c r="DH44" s="14">
        <f>IFERROR(DH42/DH8,0)</f>
        <v>0</v>
      </c>
      <c r="DI44" s="14">
        <f>IFERROR(DI42/DI8,0)</f>
        <v>0</v>
      </c>
      <c r="DJ44" s="14">
        <f t="shared" si="335"/>
        <v>0</v>
      </c>
      <c r="DK44" s="14">
        <f>IFERROR(DK42/DK8,0)</f>
        <v>0</v>
      </c>
      <c r="DL44" s="14">
        <f>IFERROR(DL42/DL8,0)</f>
        <v>0</v>
      </c>
      <c r="DM44" s="14">
        <f t="shared" si="336"/>
        <v>0</v>
      </c>
      <c r="DN44" s="14">
        <f>IFERROR(DN42/DN8,0)</f>
        <v>0</v>
      </c>
      <c r="DO44" s="14">
        <f>IFERROR(DO42/DO8,0)</f>
        <v>0</v>
      </c>
      <c r="DP44" s="14">
        <f t="shared" si="337"/>
        <v>0</v>
      </c>
      <c r="DQ44" s="14">
        <f>IFERROR(DQ42/DQ8,0)</f>
        <v>0</v>
      </c>
      <c r="DR44" s="14">
        <f>IFERROR(DR42/DR8,0)</f>
        <v>0</v>
      </c>
      <c r="DS44" s="14">
        <f t="shared" si="338"/>
        <v>0</v>
      </c>
      <c r="DT44" s="14">
        <f>IFERROR(DT42/DT8,0)</f>
        <v>0</v>
      </c>
      <c r="DU44" s="14">
        <f>IFERROR(DU42/DU8,0)</f>
        <v>0</v>
      </c>
      <c r="DV44" s="14">
        <f t="shared" si="339"/>
        <v>0</v>
      </c>
      <c r="DW44" s="14">
        <f>IFERROR(DW42/DW8,0)</f>
        <v>0</v>
      </c>
      <c r="DX44" s="14">
        <f>IFERROR(DX42/DX8,0)</f>
        <v>0</v>
      </c>
      <c r="DY44" s="14">
        <f t="shared" si="340"/>
        <v>0</v>
      </c>
      <c r="DZ44" s="14">
        <f>IFERROR(DZ42/DZ8,0)</f>
        <v>0</v>
      </c>
      <c r="EA44" s="14">
        <f>IFERROR(EA42/EA8,0)</f>
        <v>0</v>
      </c>
      <c r="EB44" s="14">
        <f t="shared" si="341"/>
        <v>0</v>
      </c>
      <c r="EC44" s="14">
        <f>IFERROR(EC42/EC8,0)</f>
        <v>0</v>
      </c>
      <c r="ED44" s="14">
        <f>IFERROR(ED42/ED8,0)</f>
        <v>0</v>
      </c>
      <c r="EE44" s="14">
        <f t="shared" si="342"/>
        <v>0</v>
      </c>
      <c r="EF44" s="14">
        <f>IFERROR(EF42/EF8,0)</f>
        <v>0</v>
      </c>
      <c r="EG44" s="14">
        <f>IFERROR(EG42/EG8,0)</f>
        <v>0</v>
      </c>
      <c r="EH44" s="14">
        <f t="shared" si="343"/>
        <v>0</v>
      </c>
      <c r="EI44" s="14">
        <f>IFERROR(EI42/EI8,0)</f>
        <v>0</v>
      </c>
      <c r="EJ44" s="14">
        <f>IFERROR(EJ42/EJ8,0)</f>
        <v>0</v>
      </c>
      <c r="EK44" s="14">
        <f t="shared" si="344"/>
        <v>0</v>
      </c>
      <c r="EL44" s="14">
        <f>IFERROR(EL42/EL8,0)</f>
        <v>0</v>
      </c>
      <c r="EM44" s="14">
        <f>IFERROR(EM42/EM8,0)</f>
        <v>0</v>
      </c>
      <c r="EN44" s="14">
        <f t="shared" si="345"/>
        <v>0</v>
      </c>
      <c r="EO44" s="14">
        <f>IFERROR(EO42/EO8,0)</f>
        <v>0</v>
      </c>
      <c r="EP44" s="14">
        <f>IFERROR(EP42/EP8,0)</f>
        <v>0</v>
      </c>
      <c r="EQ44" s="14">
        <f t="shared" si="346"/>
        <v>0</v>
      </c>
      <c r="ER44" s="14">
        <f>IFERROR(ER42/ER8,0)</f>
        <v>0</v>
      </c>
      <c r="ES44" s="14">
        <f>IFERROR(ES42/ES8,0)</f>
        <v>0</v>
      </c>
      <c r="ET44" s="14">
        <f t="shared" si="347"/>
        <v>0</v>
      </c>
      <c r="EU44" s="14">
        <f>IFERROR(EU42/EU8,0)</f>
        <v>0</v>
      </c>
      <c r="EV44" s="14">
        <f>IFERROR(EV42/EV8,0)</f>
        <v>0</v>
      </c>
      <c r="EW44" s="14">
        <f t="shared" si="348"/>
        <v>0</v>
      </c>
      <c r="EX44" s="14">
        <f>IFERROR(EX42/EX8,0)</f>
        <v>0</v>
      </c>
      <c r="EY44" s="14">
        <f>IFERROR(EY42/EY8,0)</f>
        <v>0</v>
      </c>
      <c r="EZ44" s="14">
        <f t="shared" si="349"/>
        <v>0</v>
      </c>
    </row>
    <row r="45" spans="1:156" s="6" customFormat="1" ht="19.5" customHeight="1" x14ac:dyDescent="0.3">
      <c r="B45" s="8" t="s">
        <v>943</v>
      </c>
      <c r="C45" s="9" t="s">
        <v>40</v>
      </c>
      <c r="D45" s="14">
        <f>IFERROR(SUM(SUM(G45*G7,J45*J7,M45*M7,P45*P7,S45*S7,V45*V7,Y45*Y7,AB45*AB7,AE45*AE7,AH45*AH7,AK45*AK7,AN45*AN7,AQ45*AQ7,AT45*AT7,AW45*AW7,AZ45*AZ7,BC45*BC7,BF45*BF7,BI45*BI7,BL45*BL7,BO45*BO7,BR45*BR7,BU45*BU7,BX45*BX7,CA45*CA7,CD45*CD7,CG45*CG7,CJ45*CJ7,CM45*CM7,CP45*CP7),SUM(CS45*CS7,CV45*CV7,CY45*CY7,DB45*DB7,DE45*DE7,DH45*DH7,DK45*DK7,DN45*DN7,DQ45*DQ7,DT45*DT7,DW45*DW7,DZ45*DZ7,EC45*EC7,EF45*EF7,EI45*EI7,EL45*EL7,EO45*EO7,ER45*ER7,EU45*EU7,EX45*EX7))/D7,0)</f>
        <v>0</v>
      </c>
      <c r="E45" s="14">
        <f>IFERROR(SUM(SUM(H45*H7,K45*K7,N45*N7,Q45*Q7,T45*T7,W45*W7,Z45*Z7,AC45*AC7,AF45*AF7,AI45*AI7,AL45*AL7,AO45*AO7,AR45*AR7,AU45*AU7,AX45*AX7,BA45*BA7,BD45*BD7,BG45*BG7,BJ45*BJ7,BM45*BM7,BP45*BP7,BS45*BS7,BV45*BV7,BY45*BY7,CB45*CB7,CE45*CE7,CH45*CH7,CK45*CK7,CN45*CN7,CQ45*CQ7),SUM(CT45*CT7,CW45*CW7,CZ45*CZ7,DC45*DC7,DF45*DF7,DI45*DI7,DL45*DL7,DO45*DO7,DR45*DR7,DU45*DU7,DX45*DX7,EA45*EA7,ED45*ED7,EG45*EG7,EJ45*EJ7,EM45*EM7,EP45*EP7,ES45*ES7,EV45*EV7,EY45*EY7))/E7,0)</f>
        <v>0</v>
      </c>
      <c r="F45" s="14"/>
      <c r="G45" s="14">
        <f>IFERROR(G42/G7,0)</f>
        <v>0</v>
      </c>
      <c r="H45" s="14">
        <f>IFERROR(H42/H7,0)</f>
        <v>0</v>
      </c>
      <c r="I45" s="14"/>
      <c r="J45" s="14">
        <f t="shared" ref="J45:K45" si="350">IFERROR(J42/J7,0)</f>
        <v>0</v>
      </c>
      <c r="K45" s="14">
        <f t="shared" si="350"/>
        <v>0</v>
      </c>
      <c r="L45" s="14"/>
      <c r="M45" s="14">
        <f t="shared" ref="M45:N45" si="351">IFERROR(M42/M7,0)</f>
        <v>0</v>
      </c>
      <c r="N45" s="14">
        <f t="shared" si="351"/>
        <v>0</v>
      </c>
      <c r="O45" s="14"/>
      <c r="P45" s="14">
        <f t="shared" ref="P45:Q45" si="352">IFERROR(P42/P7,0)</f>
        <v>0</v>
      </c>
      <c r="Q45" s="14">
        <f t="shared" si="352"/>
        <v>0</v>
      </c>
      <c r="R45" s="14"/>
      <c r="S45" s="14">
        <f t="shared" ref="S45:T45" si="353">IFERROR(S42/S7,0)</f>
        <v>0</v>
      </c>
      <c r="T45" s="14">
        <f t="shared" si="353"/>
        <v>0</v>
      </c>
      <c r="U45" s="14"/>
      <c r="V45" s="14">
        <f t="shared" ref="V45:W45" si="354">IFERROR(V42/V7,0)</f>
        <v>0</v>
      </c>
      <c r="W45" s="14">
        <f t="shared" si="354"/>
        <v>0</v>
      </c>
      <c r="X45" s="14"/>
      <c r="Y45" s="14">
        <f t="shared" ref="Y45:Z45" si="355">IFERROR(Y42/Y7,0)</f>
        <v>0</v>
      </c>
      <c r="Z45" s="14">
        <f t="shared" si="355"/>
        <v>0</v>
      </c>
      <c r="AA45" s="14"/>
      <c r="AB45" s="14">
        <f t="shared" ref="AB45:AC45" si="356">IFERROR(AB42/AB7,0)</f>
        <v>0</v>
      </c>
      <c r="AC45" s="14">
        <f t="shared" si="356"/>
        <v>0</v>
      </c>
      <c r="AD45" s="14"/>
      <c r="AE45" s="14">
        <f t="shared" ref="AE45:AF45" si="357">IFERROR(AE42/AE7,0)</f>
        <v>0</v>
      </c>
      <c r="AF45" s="14">
        <f t="shared" si="357"/>
        <v>0</v>
      </c>
      <c r="AG45" s="14"/>
      <c r="AH45" s="14">
        <f t="shared" ref="AH45:AI45" si="358">IFERROR(AH42/AH7,0)</f>
        <v>0</v>
      </c>
      <c r="AI45" s="14">
        <f t="shared" si="358"/>
        <v>0</v>
      </c>
      <c r="AJ45" s="14"/>
      <c r="AK45" s="14">
        <f t="shared" ref="AK45:AL45" si="359">IFERROR(AK42/AK7,0)</f>
        <v>0</v>
      </c>
      <c r="AL45" s="14">
        <f t="shared" si="359"/>
        <v>0</v>
      </c>
      <c r="AM45" s="14"/>
      <c r="AN45" s="14">
        <f t="shared" ref="AN45:AO45" si="360">IFERROR(AN42/AN7,0)</f>
        <v>0</v>
      </c>
      <c r="AO45" s="14">
        <f t="shared" si="360"/>
        <v>0</v>
      </c>
      <c r="AP45" s="14"/>
      <c r="AQ45" s="14">
        <f t="shared" ref="AQ45:AR45" si="361">IFERROR(AQ42/AQ7,0)</f>
        <v>0</v>
      </c>
      <c r="AR45" s="14">
        <f t="shared" si="361"/>
        <v>0</v>
      </c>
      <c r="AS45" s="14"/>
      <c r="AT45" s="14">
        <f t="shared" ref="AT45:AU45" si="362">IFERROR(AT42/AT7,0)</f>
        <v>0</v>
      </c>
      <c r="AU45" s="14">
        <f t="shared" si="362"/>
        <v>0</v>
      </c>
      <c r="AV45" s="14"/>
      <c r="AW45" s="14">
        <f t="shared" ref="AW45:AX45" si="363">IFERROR(AW42/AW7,0)</f>
        <v>0</v>
      </c>
      <c r="AX45" s="14">
        <f t="shared" si="363"/>
        <v>0</v>
      </c>
      <c r="AY45" s="14"/>
      <c r="AZ45" s="14">
        <f t="shared" ref="AZ45:BA45" si="364">IFERROR(AZ42/AZ7,0)</f>
        <v>0</v>
      </c>
      <c r="BA45" s="14">
        <f t="shared" si="364"/>
        <v>0</v>
      </c>
      <c r="BB45" s="14"/>
      <c r="BC45" s="14">
        <f t="shared" ref="BC45:BD45" si="365">IFERROR(BC42/BC7,0)</f>
        <v>0</v>
      </c>
      <c r="BD45" s="14">
        <f t="shared" si="365"/>
        <v>0</v>
      </c>
      <c r="BE45" s="14"/>
      <c r="BF45" s="14">
        <f t="shared" ref="BF45:BG45" si="366">IFERROR(BF42/BF7,0)</f>
        <v>0</v>
      </c>
      <c r="BG45" s="14">
        <f t="shared" si="366"/>
        <v>0</v>
      </c>
      <c r="BH45" s="14"/>
      <c r="BI45" s="14">
        <f t="shared" ref="BI45:BJ45" si="367">IFERROR(BI42/BI7,0)</f>
        <v>0</v>
      </c>
      <c r="BJ45" s="14">
        <f t="shared" si="367"/>
        <v>0</v>
      </c>
      <c r="BK45" s="14"/>
      <c r="BL45" s="14">
        <f t="shared" ref="BL45:BM45" si="368">IFERROR(BL42/BL7,0)</f>
        <v>0</v>
      </c>
      <c r="BM45" s="14">
        <f t="shared" si="368"/>
        <v>0</v>
      </c>
      <c r="BN45" s="14"/>
      <c r="BO45" s="14">
        <f t="shared" ref="BO45:BP45" si="369">IFERROR(BO42/BO7,0)</f>
        <v>0</v>
      </c>
      <c r="BP45" s="14">
        <f t="shared" si="369"/>
        <v>0</v>
      </c>
      <c r="BQ45" s="14"/>
      <c r="BR45" s="14">
        <f t="shared" ref="BR45:BS45" si="370">IFERROR(BR42/BR7,0)</f>
        <v>0</v>
      </c>
      <c r="BS45" s="14">
        <f t="shared" si="370"/>
        <v>0</v>
      </c>
      <c r="BT45" s="14"/>
      <c r="BU45" s="14">
        <f t="shared" ref="BU45:BV45" si="371">IFERROR(BU42/BU7,0)</f>
        <v>0</v>
      </c>
      <c r="BV45" s="14">
        <f t="shared" si="371"/>
        <v>0</v>
      </c>
      <c r="BW45" s="14"/>
      <c r="BX45" s="14">
        <f t="shared" ref="BX45:BY45" si="372">IFERROR(BX42/BX7,0)</f>
        <v>0</v>
      </c>
      <c r="BY45" s="14">
        <f t="shared" si="372"/>
        <v>0</v>
      </c>
      <c r="BZ45" s="14"/>
      <c r="CA45" s="14">
        <f t="shared" ref="CA45:CB45" si="373">IFERROR(CA42/CA7,0)</f>
        <v>0</v>
      </c>
      <c r="CB45" s="14">
        <f t="shared" si="373"/>
        <v>0</v>
      </c>
      <c r="CC45" s="14"/>
      <c r="CD45" s="14">
        <f t="shared" ref="CD45:CE45" si="374">IFERROR(CD42/CD7,0)</f>
        <v>0</v>
      </c>
      <c r="CE45" s="14">
        <f t="shared" si="374"/>
        <v>0</v>
      </c>
      <c r="CF45" s="14"/>
      <c r="CG45" s="14">
        <f t="shared" ref="CG45:CH45" si="375">IFERROR(CG42/CG7,0)</f>
        <v>0</v>
      </c>
      <c r="CH45" s="14">
        <f t="shared" si="375"/>
        <v>0</v>
      </c>
      <c r="CI45" s="14"/>
      <c r="CJ45" s="14">
        <f t="shared" ref="CJ45:CK45" si="376">IFERROR(CJ42/CJ7,0)</f>
        <v>0</v>
      </c>
      <c r="CK45" s="14">
        <f t="shared" si="376"/>
        <v>0</v>
      </c>
      <c r="CL45" s="14"/>
      <c r="CM45" s="14">
        <f t="shared" ref="CM45:CN45" si="377">IFERROR(CM42/CM7,0)</f>
        <v>0</v>
      </c>
      <c r="CN45" s="14">
        <f t="shared" si="377"/>
        <v>0</v>
      </c>
      <c r="CO45" s="14"/>
      <c r="CP45" s="14">
        <f t="shared" ref="CP45:CQ45" si="378">IFERROR(CP42/CP7,0)</f>
        <v>0</v>
      </c>
      <c r="CQ45" s="14">
        <f t="shared" si="378"/>
        <v>0</v>
      </c>
      <c r="CR45" s="14"/>
      <c r="CS45" s="14">
        <f t="shared" ref="CS45:CT45" si="379">IFERROR(CS42/CS7,0)</f>
        <v>0</v>
      </c>
      <c r="CT45" s="14">
        <f t="shared" si="379"/>
        <v>0</v>
      </c>
      <c r="CU45" s="14"/>
      <c r="CV45" s="14">
        <f t="shared" ref="CV45:CW45" si="380">IFERROR(CV42/CV7,0)</f>
        <v>0</v>
      </c>
      <c r="CW45" s="14">
        <f t="shared" si="380"/>
        <v>0</v>
      </c>
      <c r="CX45" s="14"/>
      <c r="CY45" s="14">
        <f t="shared" ref="CY45:CZ45" si="381">IFERROR(CY42/CY7,0)</f>
        <v>0</v>
      </c>
      <c r="CZ45" s="14">
        <f t="shared" si="381"/>
        <v>0</v>
      </c>
      <c r="DA45" s="14"/>
      <c r="DB45" s="14">
        <f t="shared" ref="DB45:DC45" si="382">IFERROR(DB42/DB7,0)</f>
        <v>0</v>
      </c>
      <c r="DC45" s="14">
        <f t="shared" si="382"/>
        <v>0</v>
      </c>
      <c r="DD45" s="14"/>
      <c r="DE45" s="14">
        <f t="shared" ref="DE45:DF45" si="383">IFERROR(DE42/DE7,0)</f>
        <v>0</v>
      </c>
      <c r="DF45" s="14">
        <f t="shared" si="383"/>
        <v>0</v>
      </c>
      <c r="DG45" s="14"/>
      <c r="DH45" s="14">
        <f t="shared" ref="DH45:DI45" si="384">IFERROR(DH42/DH7,0)</f>
        <v>0</v>
      </c>
      <c r="DI45" s="14">
        <f t="shared" si="384"/>
        <v>0</v>
      </c>
      <c r="DJ45" s="14"/>
      <c r="DK45" s="14">
        <f t="shared" ref="DK45:DL45" si="385">IFERROR(DK42/DK7,0)</f>
        <v>0</v>
      </c>
      <c r="DL45" s="14">
        <f t="shared" si="385"/>
        <v>0</v>
      </c>
      <c r="DM45" s="14"/>
      <c r="DN45" s="14">
        <f t="shared" ref="DN45:DO45" si="386">IFERROR(DN42/DN7,0)</f>
        <v>0</v>
      </c>
      <c r="DO45" s="14">
        <f t="shared" si="386"/>
        <v>0</v>
      </c>
      <c r="DP45" s="14"/>
      <c r="DQ45" s="14">
        <f t="shared" ref="DQ45:DR45" si="387">IFERROR(DQ42/DQ7,0)</f>
        <v>0</v>
      </c>
      <c r="DR45" s="14">
        <f t="shared" si="387"/>
        <v>0</v>
      </c>
      <c r="DS45" s="14"/>
      <c r="DT45" s="14">
        <f t="shared" ref="DT45:DU45" si="388">IFERROR(DT42/DT7,0)</f>
        <v>0</v>
      </c>
      <c r="DU45" s="14">
        <f t="shared" si="388"/>
        <v>0</v>
      </c>
      <c r="DV45" s="14"/>
      <c r="DW45" s="14">
        <f t="shared" ref="DW45:DX45" si="389">IFERROR(DW42/DW7,0)</f>
        <v>0</v>
      </c>
      <c r="DX45" s="14">
        <f t="shared" si="389"/>
        <v>0</v>
      </c>
      <c r="DY45" s="14"/>
      <c r="DZ45" s="14">
        <f t="shared" ref="DZ45:EA45" si="390">IFERROR(DZ42/DZ7,0)</f>
        <v>0</v>
      </c>
      <c r="EA45" s="14">
        <f t="shared" si="390"/>
        <v>0</v>
      </c>
      <c r="EB45" s="14"/>
      <c r="EC45" s="14">
        <f t="shared" ref="EC45:ED45" si="391">IFERROR(EC42/EC7,0)</f>
        <v>0</v>
      </c>
      <c r="ED45" s="14">
        <f t="shared" si="391"/>
        <v>0</v>
      </c>
      <c r="EE45" s="14"/>
      <c r="EF45" s="14">
        <f t="shared" ref="EF45:EG45" si="392">IFERROR(EF42/EF7,0)</f>
        <v>0</v>
      </c>
      <c r="EG45" s="14">
        <f t="shared" si="392"/>
        <v>0</v>
      </c>
      <c r="EH45" s="14"/>
      <c r="EI45" s="14">
        <f t="shared" ref="EI45:EJ45" si="393">IFERROR(EI42/EI7,0)</f>
        <v>0</v>
      </c>
      <c r="EJ45" s="14">
        <f t="shared" si="393"/>
        <v>0</v>
      </c>
      <c r="EK45" s="14"/>
      <c r="EL45" s="14">
        <f t="shared" ref="EL45:EM45" si="394">IFERROR(EL42/EL7,0)</f>
        <v>0</v>
      </c>
      <c r="EM45" s="14">
        <f t="shared" si="394"/>
        <v>0</v>
      </c>
      <c r="EN45" s="14"/>
      <c r="EO45" s="14">
        <f t="shared" ref="EO45:EP45" si="395">IFERROR(EO42/EO7,0)</f>
        <v>0</v>
      </c>
      <c r="EP45" s="14">
        <f t="shared" si="395"/>
        <v>0</v>
      </c>
      <c r="EQ45" s="14"/>
      <c r="ER45" s="14">
        <f t="shared" ref="ER45:ES45" si="396">IFERROR(ER42/ER7,0)</f>
        <v>0</v>
      </c>
      <c r="ES45" s="14">
        <f t="shared" si="396"/>
        <v>0</v>
      </c>
      <c r="ET45" s="14"/>
      <c r="EU45" s="14">
        <f t="shared" ref="EU45:EV45" si="397">IFERROR(EU42/EU7,0)</f>
        <v>0</v>
      </c>
      <c r="EV45" s="14">
        <f t="shared" si="397"/>
        <v>0</v>
      </c>
      <c r="EW45" s="14"/>
      <c r="EX45" s="14">
        <f t="shared" ref="EX45:EY45" si="398">IFERROR(EX42/EX7,0)</f>
        <v>0</v>
      </c>
      <c r="EY45" s="14">
        <f t="shared" si="398"/>
        <v>0</v>
      </c>
      <c r="EZ45" s="14"/>
    </row>
    <row r="46" spans="1:156" ht="19.5" customHeight="1" x14ac:dyDescent="0.3">
      <c r="A46" s="6"/>
      <c r="B46" s="8" t="s">
        <v>54</v>
      </c>
      <c r="C46" s="9" t="s">
        <v>40</v>
      </c>
      <c r="D46" s="11">
        <f>IFERROR(SUM(SUM(G46,J46,M46,P46,S46,V46,Y46,AB46,AE46,AH46,AK46,AN46,AQ46,AT46,AW46,AZ46,BC46,BF46,BI46,BL46,BO46,BR46,BU46,BX46,CA46,CD46,CG46,CJ46,CM46,CP46),SUM(CS46,CV46,CY46,DB46,DE46,DH46,DK46,DN46,DQ46,DT46,DW46,DZ46,EC46,EF46,EI46,EL46,EO46,ER46,EU46,EX46)),0)</f>
        <v>0</v>
      </c>
      <c r="E46" s="11">
        <f>IFERROR(SUM(SUM(H46,K46,N46,Q46,T46,W46,Z46,AC46,AF46,AI46,AL46,AO46,AR46,AU46,AX46,BA46,BD46,BG46,BJ46,BM46,BP46,BS46,BV46,BY46,CB46,CE46,CH46,CK46,CN46,CQ46),SUM(CT46,CW46,CZ46,DC46,DF46,DI46,DL46,DO46,DR46,DU46,DX46,EA46,ED46,EG46,EJ46,EM46,EP46,ES46,EV46,EY46)),0)</f>
        <v>0</v>
      </c>
      <c r="F46" s="11">
        <f t="shared" si="299"/>
        <v>0</v>
      </c>
      <c r="G46" s="11">
        <f>IFERROR(G47*G7,0)</f>
        <v>0</v>
      </c>
      <c r="H46" s="11">
        <f>IFERROR(H47*H7,0)</f>
        <v>0</v>
      </c>
      <c r="I46" s="11">
        <f t="shared" si="300"/>
        <v>0</v>
      </c>
      <c r="J46" s="11">
        <f>IFERROR(J47*J7,0)</f>
        <v>0</v>
      </c>
      <c r="K46" s="11">
        <f>IFERROR(K47*K7,0)</f>
        <v>0</v>
      </c>
      <c r="L46" s="11">
        <f t="shared" si="301"/>
        <v>0</v>
      </c>
      <c r="M46" s="11">
        <f>IFERROR(M47*M7,0)</f>
        <v>0</v>
      </c>
      <c r="N46" s="11">
        <f>IFERROR(N47*N7,0)</f>
        <v>0</v>
      </c>
      <c r="O46" s="11">
        <f t="shared" si="302"/>
        <v>0</v>
      </c>
      <c r="P46" s="11">
        <f>IFERROR(P47*P7,0)</f>
        <v>0</v>
      </c>
      <c r="Q46" s="11">
        <f>IFERROR(Q47*Q7,0)</f>
        <v>0</v>
      </c>
      <c r="R46" s="11">
        <f t="shared" si="303"/>
        <v>0</v>
      </c>
      <c r="S46" s="11">
        <f>IFERROR(S47*S7,0)</f>
        <v>0</v>
      </c>
      <c r="T46" s="11">
        <f>IFERROR(T47*T7,0)</f>
        <v>0</v>
      </c>
      <c r="U46" s="11">
        <f t="shared" si="304"/>
        <v>0</v>
      </c>
      <c r="V46" s="11">
        <f>IFERROR(V47*V7,0)</f>
        <v>0</v>
      </c>
      <c r="W46" s="11">
        <f>IFERROR(W47*W7,0)</f>
        <v>0</v>
      </c>
      <c r="X46" s="11">
        <f t="shared" si="305"/>
        <v>0</v>
      </c>
      <c r="Y46" s="11">
        <f>IFERROR(Y47*Y7,0)</f>
        <v>0</v>
      </c>
      <c r="Z46" s="11">
        <f>IFERROR(Z47*Z7,0)</f>
        <v>0</v>
      </c>
      <c r="AA46" s="11">
        <f t="shared" si="306"/>
        <v>0</v>
      </c>
      <c r="AB46" s="11">
        <f>IFERROR(AB47*AB7,0)</f>
        <v>0</v>
      </c>
      <c r="AC46" s="11">
        <f>IFERROR(AC47*AC7,0)</f>
        <v>0</v>
      </c>
      <c r="AD46" s="11">
        <f t="shared" si="307"/>
        <v>0</v>
      </c>
      <c r="AE46" s="11">
        <f>IFERROR(AE47*AE7,0)</f>
        <v>0</v>
      </c>
      <c r="AF46" s="11">
        <f>IFERROR(AF47*AF7,0)</f>
        <v>0</v>
      </c>
      <c r="AG46" s="11">
        <f t="shared" si="308"/>
        <v>0</v>
      </c>
      <c r="AH46" s="11">
        <f>IFERROR(AH47*AH7,0)</f>
        <v>0</v>
      </c>
      <c r="AI46" s="11">
        <f>IFERROR(AI47*AI7,0)</f>
        <v>0</v>
      </c>
      <c r="AJ46" s="11">
        <f t="shared" si="309"/>
        <v>0</v>
      </c>
      <c r="AK46" s="11">
        <f>IFERROR(AK47*AK7,0)</f>
        <v>0</v>
      </c>
      <c r="AL46" s="11">
        <f>IFERROR(AL47*AL7,0)</f>
        <v>0</v>
      </c>
      <c r="AM46" s="11">
        <f t="shared" si="310"/>
        <v>0</v>
      </c>
      <c r="AN46" s="11">
        <f>IFERROR(AN47*AN7,0)</f>
        <v>0</v>
      </c>
      <c r="AO46" s="11">
        <f>IFERROR(AO47*AO7,0)</f>
        <v>0</v>
      </c>
      <c r="AP46" s="11">
        <f t="shared" si="311"/>
        <v>0</v>
      </c>
      <c r="AQ46" s="11">
        <f>IFERROR(AQ47*AQ7,0)</f>
        <v>0</v>
      </c>
      <c r="AR46" s="11">
        <f>IFERROR(AR47*AR7,0)</f>
        <v>0</v>
      </c>
      <c r="AS46" s="11">
        <f t="shared" si="312"/>
        <v>0</v>
      </c>
      <c r="AT46" s="11">
        <f>IFERROR(AT47*AT7,0)</f>
        <v>0</v>
      </c>
      <c r="AU46" s="11">
        <f>IFERROR(AU47*AU7,0)</f>
        <v>0</v>
      </c>
      <c r="AV46" s="11">
        <f t="shared" si="313"/>
        <v>0</v>
      </c>
      <c r="AW46" s="11">
        <f>IFERROR(AW47*AW7,0)</f>
        <v>0</v>
      </c>
      <c r="AX46" s="11">
        <f>IFERROR(AX47*AX7,0)</f>
        <v>0</v>
      </c>
      <c r="AY46" s="11">
        <f t="shared" si="314"/>
        <v>0</v>
      </c>
      <c r="AZ46" s="11">
        <f>IFERROR(AZ47*AZ7,0)</f>
        <v>0</v>
      </c>
      <c r="BA46" s="11">
        <f>IFERROR(BA47*BA7,0)</f>
        <v>0</v>
      </c>
      <c r="BB46" s="11">
        <f t="shared" si="315"/>
        <v>0</v>
      </c>
      <c r="BC46" s="11">
        <f>IFERROR(BC47*BC7,0)</f>
        <v>0</v>
      </c>
      <c r="BD46" s="11">
        <f>IFERROR(BD47*BD7,0)</f>
        <v>0</v>
      </c>
      <c r="BE46" s="11">
        <f t="shared" si="316"/>
        <v>0</v>
      </c>
      <c r="BF46" s="11">
        <f>IFERROR(BF47*BF7,0)</f>
        <v>0</v>
      </c>
      <c r="BG46" s="11">
        <f>IFERROR(BG47*BG7,0)</f>
        <v>0</v>
      </c>
      <c r="BH46" s="11">
        <f t="shared" si="317"/>
        <v>0</v>
      </c>
      <c r="BI46" s="11">
        <f>IFERROR(BI47*BI7,0)</f>
        <v>0</v>
      </c>
      <c r="BJ46" s="11">
        <f>IFERROR(BJ47*BJ7,0)</f>
        <v>0</v>
      </c>
      <c r="BK46" s="11">
        <f t="shared" si="318"/>
        <v>0</v>
      </c>
      <c r="BL46" s="11">
        <f>IFERROR(BL47*BL7,0)</f>
        <v>0</v>
      </c>
      <c r="BM46" s="11">
        <f>IFERROR(BM47*BM7,0)</f>
        <v>0</v>
      </c>
      <c r="BN46" s="11">
        <f t="shared" si="319"/>
        <v>0</v>
      </c>
      <c r="BO46" s="11">
        <f>IFERROR(BO47*BO7,0)</f>
        <v>0</v>
      </c>
      <c r="BP46" s="11">
        <f>IFERROR(BP47*BP7,0)</f>
        <v>0</v>
      </c>
      <c r="BQ46" s="11">
        <f t="shared" si="320"/>
        <v>0</v>
      </c>
      <c r="BR46" s="11">
        <f>IFERROR(BR47*BR7,0)</f>
        <v>0</v>
      </c>
      <c r="BS46" s="11">
        <f>IFERROR(BS47*BS7,0)</f>
        <v>0</v>
      </c>
      <c r="BT46" s="11">
        <f t="shared" si="321"/>
        <v>0</v>
      </c>
      <c r="BU46" s="11">
        <f>IFERROR(BU47*BU7,0)</f>
        <v>0</v>
      </c>
      <c r="BV46" s="11">
        <f>IFERROR(BV47*BV7,0)</f>
        <v>0</v>
      </c>
      <c r="BW46" s="11">
        <f t="shared" si="322"/>
        <v>0</v>
      </c>
      <c r="BX46" s="11">
        <f>IFERROR(BX47*BX7,0)</f>
        <v>0</v>
      </c>
      <c r="BY46" s="11">
        <f>IFERROR(BY47*BY7,0)</f>
        <v>0</v>
      </c>
      <c r="BZ46" s="11">
        <f t="shared" si="323"/>
        <v>0</v>
      </c>
      <c r="CA46" s="11">
        <f>IFERROR(CA47*CA7,0)</f>
        <v>0</v>
      </c>
      <c r="CB46" s="11">
        <f>IFERROR(CB47*CB7,0)</f>
        <v>0</v>
      </c>
      <c r="CC46" s="11">
        <f t="shared" si="324"/>
        <v>0</v>
      </c>
      <c r="CD46" s="11">
        <f>IFERROR(CD47*CD7,0)</f>
        <v>0</v>
      </c>
      <c r="CE46" s="11">
        <f>IFERROR(CE47*CE7,0)</f>
        <v>0</v>
      </c>
      <c r="CF46" s="11">
        <f t="shared" si="325"/>
        <v>0</v>
      </c>
      <c r="CG46" s="11">
        <f>IFERROR(CG47*CG7,0)</f>
        <v>0</v>
      </c>
      <c r="CH46" s="11">
        <f>IFERROR(CH47*CH7,0)</f>
        <v>0</v>
      </c>
      <c r="CI46" s="11">
        <f t="shared" si="326"/>
        <v>0</v>
      </c>
      <c r="CJ46" s="11">
        <f>IFERROR(CJ47*CJ7,0)</f>
        <v>0</v>
      </c>
      <c r="CK46" s="11">
        <f>IFERROR(CK47*CK7,0)</f>
        <v>0</v>
      </c>
      <c r="CL46" s="11">
        <f t="shared" si="327"/>
        <v>0</v>
      </c>
      <c r="CM46" s="11">
        <f>IFERROR(CM47*CM7,0)</f>
        <v>0</v>
      </c>
      <c r="CN46" s="11">
        <f>IFERROR(CN47*CN7,0)</f>
        <v>0</v>
      </c>
      <c r="CO46" s="11">
        <f t="shared" si="328"/>
        <v>0</v>
      </c>
      <c r="CP46" s="11">
        <f>IFERROR(CP47*CP7,0)</f>
        <v>0</v>
      </c>
      <c r="CQ46" s="11">
        <f>IFERROR(CQ47*CQ7,0)</f>
        <v>0</v>
      </c>
      <c r="CR46" s="11">
        <f t="shared" si="329"/>
        <v>0</v>
      </c>
      <c r="CS46" s="11">
        <f>IFERROR(CS47*CS7,0)</f>
        <v>0</v>
      </c>
      <c r="CT46" s="11">
        <f>IFERROR(CT47*CT7,0)</f>
        <v>0</v>
      </c>
      <c r="CU46" s="11">
        <f t="shared" si="330"/>
        <v>0</v>
      </c>
      <c r="CV46" s="11">
        <f>IFERROR(CV47*CV7,0)</f>
        <v>0</v>
      </c>
      <c r="CW46" s="11">
        <f>IFERROR(CW47*CW7,0)</f>
        <v>0</v>
      </c>
      <c r="CX46" s="11">
        <f t="shared" si="331"/>
        <v>0</v>
      </c>
      <c r="CY46" s="11">
        <f>IFERROR(CY47*CY7,0)</f>
        <v>0</v>
      </c>
      <c r="CZ46" s="11">
        <f>IFERROR(CZ47*CZ7,0)</f>
        <v>0</v>
      </c>
      <c r="DA46" s="11">
        <f t="shared" si="332"/>
        <v>0</v>
      </c>
      <c r="DB46" s="11">
        <f>IFERROR(DB47*DB7,0)</f>
        <v>0</v>
      </c>
      <c r="DC46" s="11">
        <f>IFERROR(DC47*DC7,0)</f>
        <v>0</v>
      </c>
      <c r="DD46" s="11">
        <f t="shared" si="333"/>
        <v>0</v>
      </c>
      <c r="DE46" s="11">
        <f>IFERROR(DE47*DE7,0)</f>
        <v>0</v>
      </c>
      <c r="DF46" s="11">
        <f>IFERROR(DF47*DF7,0)</f>
        <v>0</v>
      </c>
      <c r="DG46" s="11">
        <f t="shared" si="334"/>
        <v>0</v>
      </c>
      <c r="DH46" s="11">
        <f>IFERROR(DH47*DH7,0)</f>
        <v>0</v>
      </c>
      <c r="DI46" s="11">
        <f>IFERROR(DI47*DI7,0)</f>
        <v>0</v>
      </c>
      <c r="DJ46" s="11">
        <f t="shared" si="335"/>
        <v>0</v>
      </c>
      <c r="DK46" s="11">
        <f>IFERROR(DK47*DK7,0)</f>
        <v>0</v>
      </c>
      <c r="DL46" s="11">
        <f>IFERROR(DL47*DL7,0)</f>
        <v>0</v>
      </c>
      <c r="DM46" s="11">
        <f t="shared" si="336"/>
        <v>0</v>
      </c>
      <c r="DN46" s="11">
        <f>IFERROR(DN47*DN7,0)</f>
        <v>0</v>
      </c>
      <c r="DO46" s="11">
        <f>IFERROR(DO47*DO7,0)</f>
        <v>0</v>
      </c>
      <c r="DP46" s="11">
        <f t="shared" si="337"/>
        <v>0</v>
      </c>
      <c r="DQ46" s="11">
        <f>IFERROR(DQ47*DQ7,0)</f>
        <v>0</v>
      </c>
      <c r="DR46" s="11">
        <f>IFERROR(DR47*DR7,0)</f>
        <v>0</v>
      </c>
      <c r="DS46" s="11">
        <f t="shared" si="338"/>
        <v>0</v>
      </c>
      <c r="DT46" s="11">
        <f>IFERROR(DT47*DT7,0)</f>
        <v>0</v>
      </c>
      <c r="DU46" s="11">
        <f>IFERROR(DU47*DU7,0)</f>
        <v>0</v>
      </c>
      <c r="DV46" s="11">
        <f t="shared" si="339"/>
        <v>0</v>
      </c>
      <c r="DW46" s="11">
        <f>IFERROR(DW47*DW7,0)</f>
        <v>0</v>
      </c>
      <c r="DX46" s="11">
        <f>IFERROR(DX47*DX7,0)</f>
        <v>0</v>
      </c>
      <c r="DY46" s="11">
        <f t="shared" si="340"/>
        <v>0</v>
      </c>
      <c r="DZ46" s="11">
        <f>IFERROR(DZ47*DZ7,0)</f>
        <v>0</v>
      </c>
      <c r="EA46" s="11">
        <f>IFERROR(EA47*EA7,0)</f>
        <v>0</v>
      </c>
      <c r="EB46" s="11">
        <f t="shared" si="341"/>
        <v>0</v>
      </c>
      <c r="EC46" s="11">
        <f>IFERROR(EC47*EC7,0)</f>
        <v>0</v>
      </c>
      <c r="ED46" s="11">
        <f>IFERROR(ED47*ED7,0)</f>
        <v>0</v>
      </c>
      <c r="EE46" s="11">
        <f t="shared" si="342"/>
        <v>0</v>
      </c>
      <c r="EF46" s="11">
        <f>IFERROR(EF47*EF7,0)</f>
        <v>0</v>
      </c>
      <c r="EG46" s="11">
        <f>IFERROR(EG47*EG7,0)</f>
        <v>0</v>
      </c>
      <c r="EH46" s="11">
        <f t="shared" si="343"/>
        <v>0</v>
      </c>
      <c r="EI46" s="11">
        <f>IFERROR(EI47*EI7,0)</f>
        <v>0</v>
      </c>
      <c r="EJ46" s="11">
        <f>IFERROR(EJ47*EJ7,0)</f>
        <v>0</v>
      </c>
      <c r="EK46" s="11">
        <f t="shared" si="344"/>
        <v>0</v>
      </c>
      <c r="EL46" s="11">
        <f>IFERROR(EL47*EL7,0)</f>
        <v>0</v>
      </c>
      <c r="EM46" s="11">
        <f>IFERROR(EM47*EM7,0)</f>
        <v>0</v>
      </c>
      <c r="EN46" s="11">
        <f t="shared" si="345"/>
        <v>0</v>
      </c>
      <c r="EO46" s="11">
        <f>IFERROR(EO47*EO7,0)</f>
        <v>0</v>
      </c>
      <c r="EP46" s="11">
        <f>IFERROR(EP47*EP7,0)</f>
        <v>0</v>
      </c>
      <c r="EQ46" s="11">
        <f t="shared" si="346"/>
        <v>0</v>
      </c>
      <c r="ER46" s="11">
        <f>IFERROR(ER47*ER7,0)</f>
        <v>0</v>
      </c>
      <c r="ES46" s="11">
        <f>IFERROR(ES47*ES7,0)</f>
        <v>0</v>
      </c>
      <c r="ET46" s="11">
        <f t="shared" si="347"/>
        <v>0</v>
      </c>
      <c r="EU46" s="11">
        <f>IFERROR(EU47*EU7,0)</f>
        <v>0</v>
      </c>
      <c r="EV46" s="11">
        <f>IFERROR(EV47*EV7,0)</f>
        <v>0</v>
      </c>
      <c r="EW46" s="11">
        <f t="shared" si="348"/>
        <v>0</v>
      </c>
      <c r="EX46" s="11">
        <f>IFERROR(EX47*EX7,0)</f>
        <v>0</v>
      </c>
      <c r="EY46" s="11">
        <f>IFERROR(EY47*EY7,0)</f>
        <v>0</v>
      </c>
      <c r="EZ46" s="11">
        <f t="shared" si="349"/>
        <v>0</v>
      </c>
    </row>
    <row r="47" spans="1:156" ht="15" hidden="1" customHeight="1" x14ac:dyDescent="0.3">
      <c r="B47" s="8" t="s">
        <v>70</v>
      </c>
      <c r="C47" s="9" t="s">
        <v>40</v>
      </c>
      <c r="D47" s="14">
        <f>IFERROR(SUM(SUM(G47*G317,J47*J317,M47*M317,P47*P317,S47*S317,V47*V317,Y47*Y317,AB47*AB317,AE47*AE317,AH47*AH317,AK47*AK317,AN47*AN317,AQ47*AQ317,AT47*AT317,AW47*AW317,AZ47*AZ317,BC47*BC317,BF47*BF317,BI47*BI317,BL47*BL317,BO47*BO317,BR47*BR317,BU47*BU317,BX47*BX317,CA47*CA317,CD47*CD317,CG47*CG317,CJ47*CJ317,CM47*CM317,CP47*CP317),SUM(CS47*CS317,CV47*CV317,CY47*CY317,DB47*DB317,DE47*DE317,DH47*DH317,DK47*DK317,DN47*DN317,DQ47*DQ317,DT47*DT317,DW47*DW317,DZ47*DZ317,EC47*EC317,EF47*EF317,EI47*EI317,EL47*EL317,EO47*EO317,ER47*ER317,EU47*EU317,EX47*EX317))/D317,0)</f>
        <v>0</v>
      </c>
      <c r="E47" s="14">
        <f>IFERROR(SUM(SUM(H47*H317,K47*K317,N47*N317,Q47*Q317,T47*T317,W47*W317,Z47*Z317,AC47*AC317,AF47*AF317,AI47*AI317,AL47*AL317,AO47*AO317,AR47*AR317,AU47*AU317,AX47*AX317,BA47*BA317,BD47*BD317,BG47*BG317,BJ47*BJ317,BM47*BM317,BP47*BP317,BS47*BS317,BV47*BV317,BY47*BY317,CB47*CB317,CE47*CE317,CH47*CH317,CK47*CK317,CN47*CN317,CQ47*CQ317),SUM(CT47*CT317,CW47*CW317,CZ47*CZ317,DC47*DC317,DF47*DF317,DI47*DI317,DL47*DL317,DO47*DO317,DR47*DR317,DU47*DU317,DX47*DX317,EA47*EA317,ED47*ED317,EG47*EG317,EJ47*EJ317,EM47*EM317,EP47*EP317,ES47*ES317,EV47*EV317,EY47*EY317))/E317,0)</f>
        <v>0</v>
      </c>
      <c r="F47" s="14">
        <f t="shared" si="299"/>
        <v>0</v>
      </c>
      <c r="G47" s="14"/>
      <c r="H47" s="14"/>
      <c r="I47" s="14">
        <f t="shared" si="300"/>
        <v>0</v>
      </c>
      <c r="J47" s="14"/>
      <c r="K47" s="14"/>
      <c r="L47" s="14">
        <f t="shared" si="301"/>
        <v>0</v>
      </c>
      <c r="M47" s="14"/>
      <c r="N47" s="14"/>
      <c r="O47" s="14">
        <f t="shared" si="302"/>
        <v>0</v>
      </c>
      <c r="P47" s="14"/>
      <c r="Q47" s="14"/>
      <c r="R47" s="14">
        <f t="shared" si="303"/>
        <v>0</v>
      </c>
      <c r="S47" s="14"/>
      <c r="T47" s="14"/>
      <c r="U47" s="14">
        <f t="shared" si="304"/>
        <v>0</v>
      </c>
      <c r="V47" s="14"/>
      <c r="W47" s="14"/>
      <c r="X47" s="14">
        <f t="shared" si="305"/>
        <v>0</v>
      </c>
      <c r="Y47" s="14"/>
      <c r="Z47" s="14"/>
      <c r="AA47" s="14">
        <f t="shared" si="306"/>
        <v>0</v>
      </c>
      <c r="AB47" s="14"/>
      <c r="AC47" s="14"/>
      <c r="AD47" s="14">
        <f t="shared" si="307"/>
        <v>0</v>
      </c>
      <c r="AE47" s="14"/>
      <c r="AF47" s="14"/>
      <c r="AG47" s="14">
        <f t="shared" si="308"/>
        <v>0</v>
      </c>
      <c r="AH47" s="14"/>
      <c r="AI47" s="14"/>
      <c r="AJ47" s="14">
        <f t="shared" si="309"/>
        <v>0</v>
      </c>
      <c r="AK47" s="14"/>
      <c r="AL47" s="14"/>
      <c r="AM47" s="14">
        <f t="shared" si="310"/>
        <v>0</v>
      </c>
      <c r="AN47" s="14"/>
      <c r="AO47" s="14"/>
      <c r="AP47" s="14">
        <f t="shared" si="311"/>
        <v>0</v>
      </c>
      <c r="AQ47" s="14"/>
      <c r="AR47" s="14"/>
      <c r="AS47" s="14">
        <f t="shared" si="312"/>
        <v>0</v>
      </c>
      <c r="AT47" s="14"/>
      <c r="AU47" s="14"/>
      <c r="AV47" s="14">
        <f t="shared" si="313"/>
        <v>0</v>
      </c>
      <c r="AW47" s="14"/>
      <c r="AX47" s="14"/>
      <c r="AY47" s="14">
        <f t="shared" si="314"/>
        <v>0</v>
      </c>
      <c r="AZ47" s="14"/>
      <c r="BA47" s="14"/>
      <c r="BB47" s="14">
        <f t="shared" si="315"/>
        <v>0</v>
      </c>
      <c r="BC47" s="14"/>
      <c r="BD47" s="14"/>
      <c r="BE47" s="14">
        <f t="shared" si="316"/>
        <v>0</v>
      </c>
      <c r="BF47" s="14"/>
      <c r="BG47" s="14"/>
      <c r="BH47" s="14">
        <f t="shared" si="317"/>
        <v>0</v>
      </c>
      <c r="BI47" s="14"/>
      <c r="BJ47" s="14"/>
      <c r="BK47" s="14">
        <f t="shared" si="318"/>
        <v>0</v>
      </c>
      <c r="BL47" s="14"/>
      <c r="BM47" s="14"/>
      <c r="BN47" s="14">
        <f t="shared" si="319"/>
        <v>0</v>
      </c>
      <c r="BO47" s="14"/>
      <c r="BP47" s="14"/>
      <c r="BQ47" s="14">
        <f t="shared" si="320"/>
        <v>0</v>
      </c>
      <c r="BR47" s="14"/>
      <c r="BS47" s="14"/>
      <c r="BT47" s="14">
        <f t="shared" si="321"/>
        <v>0</v>
      </c>
      <c r="BU47" s="14"/>
      <c r="BV47" s="14"/>
      <c r="BW47" s="14">
        <f t="shared" si="322"/>
        <v>0</v>
      </c>
      <c r="BX47" s="14"/>
      <c r="BY47" s="14"/>
      <c r="BZ47" s="14">
        <f t="shared" si="323"/>
        <v>0</v>
      </c>
      <c r="CA47" s="14"/>
      <c r="CB47" s="14"/>
      <c r="CC47" s="14">
        <f t="shared" si="324"/>
        <v>0</v>
      </c>
      <c r="CD47" s="14"/>
      <c r="CE47" s="14"/>
      <c r="CF47" s="14">
        <f t="shared" si="325"/>
        <v>0</v>
      </c>
      <c r="CG47" s="14"/>
      <c r="CH47" s="14"/>
      <c r="CI47" s="14">
        <f t="shared" si="326"/>
        <v>0</v>
      </c>
      <c r="CJ47" s="14"/>
      <c r="CK47" s="14"/>
      <c r="CL47" s="14">
        <f t="shared" si="327"/>
        <v>0</v>
      </c>
      <c r="CM47" s="14"/>
      <c r="CN47" s="14"/>
      <c r="CO47" s="14">
        <f t="shared" si="328"/>
        <v>0</v>
      </c>
      <c r="CP47" s="14"/>
      <c r="CQ47" s="14"/>
      <c r="CR47" s="14">
        <f t="shared" si="329"/>
        <v>0</v>
      </c>
      <c r="CS47" s="14"/>
      <c r="CT47" s="14"/>
      <c r="CU47" s="14">
        <f t="shared" si="330"/>
        <v>0</v>
      </c>
      <c r="CV47" s="14"/>
      <c r="CW47" s="14"/>
      <c r="CX47" s="14">
        <f t="shared" si="331"/>
        <v>0</v>
      </c>
      <c r="CY47" s="14"/>
      <c r="CZ47" s="14"/>
      <c r="DA47" s="14">
        <f t="shared" si="332"/>
        <v>0</v>
      </c>
      <c r="DB47" s="14"/>
      <c r="DC47" s="14"/>
      <c r="DD47" s="14">
        <f t="shared" si="333"/>
        <v>0</v>
      </c>
      <c r="DE47" s="14"/>
      <c r="DF47" s="14"/>
      <c r="DG47" s="14">
        <f t="shared" si="334"/>
        <v>0</v>
      </c>
      <c r="DH47" s="14"/>
      <c r="DI47" s="14"/>
      <c r="DJ47" s="14">
        <f t="shared" si="335"/>
        <v>0</v>
      </c>
      <c r="DK47" s="14"/>
      <c r="DL47" s="14"/>
      <c r="DM47" s="14">
        <f t="shared" si="336"/>
        <v>0</v>
      </c>
      <c r="DN47" s="14"/>
      <c r="DO47" s="14"/>
      <c r="DP47" s="14">
        <f t="shared" si="337"/>
        <v>0</v>
      </c>
      <c r="DQ47" s="14"/>
      <c r="DR47" s="14"/>
      <c r="DS47" s="14">
        <f t="shared" si="338"/>
        <v>0</v>
      </c>
      <c r="DT47" s="14"/>
      <c r="DU47" s="14"/>
      <c r="DV47" s="14">
        <f t="shared" si="339"/>
        <v>0</v>
      </c>
      <c r="DW47" s="14"/>
      <c r="DX47" s="14"/>
      <c r="DY47" s="14">
        <f t="shared" si="340"/>
        <v>0</v>
      </c>
      <c r="DZ47" s="14"/>
      <c r="EA47" s="14"/>
      <c r="EB47" s="14">
        <f t="shared" si="341"/>
        <v>0</v>
      </c>
      <c r="EC47" s="14"/>
      <c r="ED47" s="14"/>
      <c r="EE47" s="14">
        <f t="shared" si="342"/>
        <v>0</v>
      </c>
      <c r="EF47" s="14"/>
      <c r="EG47" s="14"/>
      <c r="EH47" s="14">
        <f t="shared" si="343"/>
        <v>0</v>
      </c>
      <c r="EI47" s="14"/>
      <c r="EJ47" s="14"/>
      <c r="EK47" s="14">
        <f t="shared" si="344"/>
        <v>0</v>
      </c>
      <c r="EL47" s="14"/>
      <c r="EM47" s="14"/>
      <c r="EN47" s="14">
        <f t="shared" si="345"/>
        <v>0</v>
      </c>
      <c r="EO47" s="14"/>
      <c r="EP47" s="14"/>
      <c r="EQ47" s="14">
        <f t="shared" si="346"/>
        <v>0</v>
      </c>
      <c r="ER47" s="14"/>
      <c r="ES47" s="14"/>
      <c r="ET47" s="14">
        <f t="shared" si="347"/>
        <v>0</v>
      </c>
      <c r="EU47" s="14"/>
      <c r="EV47" s="14"/>
      <c r="EW47" s="14">
        <f t="shared" si="348"/>
        <v>0</v>
      </c>
      <c r="EX47" s="14"/>
      <c r="EY47" s="14"/>
      <c r="EZ47" s="14">
        <f t="shared" si="349"/>
        <v>0</v>
      </c>
    </row>
    <row r="48" spans="1:156" s="6" customFormat="1" ht="19.5" customHeight="1" x14ac:dyDescent="0.3">
      <c r="B48" s="8" t="str">
        <f>IF($D$95="oz",$B$108,$B$107)</f>
        <v>Distributor Spend /9Lcs</v>
      </c>
      <c r="C48" s="9" t="s">
        <v>40</v>
      </c>
      <c r="D48" s="14">
        <f>IFERROR(SUM(SUM(G48*G8,J48*J8,M48*M8,P48*P8,S48*S8,V48*V8,Y48*Y8,AB48*AB8,AE48*AE8,AH48*AH8,AK48*AK8,AN48*AN8,AQ48*AQ8,AT48*AT8,AW48*AW8,AZ48*AZ8,BC48*BC8,BF48*BF8,BI48*BI8,BL48*BL8,BO48*BO8,BR48*BR8,BU48*BU8,BX48*BX8,CA48*CA8,CD48*CD8,CG48*CG8,CJ48*CJ8,CM48*CM8,CP48*CP8),SUM(CS48*CS8,CV48*CV8,CY48*CY8,DB48*DB8,DE48*DE8,DH48*DH8,DK48*DK8,DN48*DN8,DQ48*DQ8,DT48*DT8,DW48*DW8,DZ48*DZ8,EC48*EC8,EF48*EF8,EI48*EI8,EL48*EL8,EO48*EO8,ER48*ER8,EU48*EU8,EX48*EX8))/D8,0)</f>
        <v>0</v>
      </c>
      <c r="E48" s="14">
        <f>IFERROR(SUM(SUM(H48*H8,K48*K8,N48*N8,Q48*Q8,T48*T8,W48*W8,Z48*Z8,AC48*AC8,AF48*AF8,AI48*AI8,AL48*AL8,AO48*AO8,AR48*AR8,AU48*AU8,AX48*AX8,BA48*BA8,BD48*BD8,BG48*BG8,BJ48*BJ8,BM48*BM8,BP48*BP8,BS48*BS8,BV48*BV8,BY48*BY8,CB48*CB8,CE48*CE8,CH48*CH8,CK48*CK8,CN48*CN8,CQ48*CQ8),SUM(CT48*CT8,CW48*CW8,CZ48*CZ8,DC48*DC8,DF48*DF8,DI48*DI8,DL48*DL8,DO48*DO8,DR48*DR8,DU48*DU8,DX48*DX8,EA48*EA8,ED48*ED8,EG48*EG8,EJ48*EJ8,EM48*EM8,EP48*EP8,ES48*ES8,EV48*EV8,EY48*EY8))/E8,0)</f>
        <v>0</v>
      </c>
      <c r="F48" s="14">
        <f t="shared" si="299"/>
        <v>0</v>
      </c>
      <c r="G48" s="14">
        <f>IFERROR(G46/G8,0)</f>
        <v>0</v>
      </c>
      <c r="H48" s="14">
        <f>IFERROR(H46/H8,0)</f>
        <v>0</v>
      </c>
      <c r="I48" s="14">
        <f t="shared" si="300"/>
        <v>0</v>
      </c>
      <c r="J48" s="14">
        <f>IFERROR(J46/J8,0)</f>
        <v>0</v>
      </c>
      <c r="K48" s="14">
        <f>IFERROR(K46/K8,0)</f>
        <v>0</v>
      </c>
      <c r="L48" s="14">
        <f t="shared" si="301"/>
        <v>0</v>
      </c>
      <c r="M48" s="14">
        <f>IFERROR(M46/M8,0)</f>
        <v>0</v>
      </c>
      <c r="N48" s="14">
        <f>IFERROR(N46/N8,0)</f>
        <v>0</v>
      </c>
      <c r="O48" s="14">
        <f t="shared" si="302"/>
        <v>0</v>
      </c>
      <c r="P48" s="14">
        <f>IFERROR(P46/P8,0)</f>
        <v>0</v>
      </c>
      <c r="Q48" s="14">
        <f>IFERROR(Q46/Q8,0)</f>
        <v>0</v>
      </c>
      <c r="R48" s="14">
        <f t="shared" si="303"/>
        <v>0</v>
      </c>
      <c r="S48" s="14">
        <f>IFERROR(S46/S8,0)</f>
        <v>0</v>
      </c>
      <c r="T48" s="14">
        <f>IFERROR(T46/T8,0)</f>
        <v>0</v>
      </c>
      <c r="U48" s="14">
        <f t="shared" si="304"/>
        <v>0</v>
      </c>
      <c r="V48" s="14">
        <f>IFERROR(V46/V8,0)</f>
        <v>0</v>
      </c>
      <c r="W48" s="14">
        <f>IFERROR(W46/W8,0)</f>
        <v>0</v>
      </c>
      <c r="X48" s="14">
        <f t="shared" si="305"/>
        <v>0</v>
      </c>
      <c r="Y48" s="14">
        <f>IFERROR(Y46/Y8,0)</f>
        <v>0</v>
      </c>
      <c r="Z48" s="14">
        <f>IFERROR(Z46/Z8,0)</f>
        <v>0</v>
      </c>
      <c r="AA48" s="14">
        <f t="shared" si="306"/>
        <v>0</v>
      </c>
      <c r="AB48" s="14">
        <f>IFERROR(AB46/AB8,0)</f>
        <v>0</v>
      </c>
      <c r="AC48" s="14">
        <f>IFERROR(AC46/AC8,0)</f>
        <v>0</v>
      </c>
      <c r="AD48" s="14">
        <f t="shared" si="307"/>
        <v>0</v>
      </c>
      <c r="AE48" s="14">
        <f>IFERROR(AE46/AE8,0)</f>
        <v>0</v>
      </c>
      <c r="AF48" s="14">
        <f>IFERROR(AF46/AF8,0)</f>
        <v>0</v>
      </c>
      <c r="AG48" s="14">
        <f t="shared" si="308"/>
        <v>0</v>
      </c>
      <c r="AH48" s="14">
        <f>IFERROR(AH46/AH8,0)</f>
        <v>0</v>
      </c>
      <c r="AI48" s="14">
        <f>IFERROR(AI46/AI8,0)</f>
        <v>0</v>
      </c>
      <c r="AJ48" s="14">
        <f t="shared" si="309"/>
        <v>0</v>
      </c>
      <c r="AK48" s="14">
        <f>IFERROR(AK46/AK8,0)</f>
        <v>0</v>
      </c>
      <c r="AL48" s="14">
        <f>IFERROR(AL46/AL8,0)</f>
        <v>0</v>
      </c>
      <c r="AM48" s="14">
        <f t="shared" si="310"/>
        <v>0</v>
      </c>
      <c r="AN48" s="14">
        <f>IFERROR(AN46/AN8,0)</f>
        <v>0</v>
      </c>
      <c r="AO48" s="14">
        <f>IFERROR(AO46/AO8,0)</f>
        <v>0</v>
      </c>
      <c r="AP48" s="14">
        <f t="shared" si="311"/>
        <v>0</v>
      </c>
      <c r="AQ48" s="14">
        <f>IFERROR(AQ46/AQ8,0)</f>
        <v>0</v>
      </c>
      <c r="AR48" s="14">
        <f>IFERROR(AR46/AR8,0)</f>
        <v>0</v>
      </c>
      <c r="AS48" s="14">
        <f t="shared" si="312"/>
        <v>0</v>
      </c>
      <c r="AT48" s="14">
        <f>IFERROR(AT46/AT8,0)</f>
        <v>0</v>
      </c>
      <c r="AU48" s="14">
        <f>IFERROR(AU46/AU8,0)</f>
        <v>0</v>
      </c>
      <c r="AV48" s="14">
        <f t="shared" si="313"/>
        <v>0</v>
      </c>
      <c r="AW48" s="14">
        <f>IFERROR(AW46/AW8,0)</f>
        <v>0</v>
      </c>
      <c r="AX48" s="14">
        <f>IFERROR(AX46/AX8,0)</f>
        <v>0</v>
      </c>
      <c r="AY48" s="14">
        <f t="shared" si="314"/>
        <v>0</v>
      </c>
      <c r="AZ48" s="14">
        <f>IFERROR(AZ46/AZ8,0)</f>
        <v>0</v>
      </c>
      <c r="BA48" s="14">
        <f>IFERROR(BA46/BA8,0)</f>
        <v>0</v>
      </c>
      <c r="BB48" s="14">
        <f t="shared" si="315"/>
        <v>0</v>
      </c>
      <c r="BC48" s="14">
        <f>IFERROR(BC46/BC8,0)</f>
        <v>0</v>
      </c>
      <c r="BD48" s="14">
        <f>IFERROR(BD46/BD8,0)</f>
        <v>0</v>
      </c>
      <c r="BE48" s="14">
        <f t="shared" si="316"/>
        <v>0</v>
      </c>
      <c r="BF48" s="14">
        <f>IFERROR(BF46/BF8,0)</f>
        <v>0</v>
      </c>
      <c r="BG48" s="14">
        <f>IFERROR(BG46/BG8,0)</f>
        <v>0</v>
      </c>
      <c r="BH48" s="14">
        <f t="shared" si="317"/>
        <v>0</v>
      </c>
      <c r="BI48" s="14">
        <f>IFERROR(BI46/BI8,0)</f>
        <v>0</v>
      </c>
      <c r="BJ48" s="14">
        <f>IFERROR(BJ46/BJ8,0)</f>
        <v>0</v>
      </c>
      <c r="BK48" s="14">
        <f t="shared" si="318"/>
        <v>0</v>
      </c>
      <c r="BL48" s="14">
        <f>IFERROR(BL46/BL8,0)</f>
        <v>0</v>
      </c>
      <c r="BM48" s="14">
        <f>IFERROR(BM46/BM8,0)</f>
        <v>0</v>
      </c>
      <c r="BN48" s="14">
        <f t="shared" si="319"/>
        <v>0</v>
      </c>
      <c r="BO48" s="14">
        <f>IFERROR(BO46/BO8,0)</f>
        <v>0</v>
      </c>
      <c r="BP48" s="14">
        <f>IFERROR(BP46/BP8,0)</f>
        <v>0</v>
      </c>
      <c r="BQ48" s="14">
        <f t="shared" si="320"/>
        <v>0</v>
      </c>
      <c r="BR48" s="14">
        <f>IFERROR(BR46/BR8,0)</f>
        <v>0</v>
      </c>
      <c r="BS48" s="14">
        <f>IFERROR(BS46/BS8,0)</f>
        <v>0</v>
      </c>
      <c r="BT48" s="14">
        <f t="shared" si="321"/>
        <v>0</v>
      </c>
      <c r="BU48" s="14">
        <f>IFERROR(BU46/BU8,0)</f>
        <v>0</v>
      </c>
      <c r="BV48" s="14">
        <f>IFERROR(BV46/BV8,0)</f>
        <v>0</v>
      </c>
      <c r="BW48" s="14">
        <f t="shared" si="322"/>
        <v>0</v>
      </c>
      <c r="BX48" s="14">
        <f>IFERROR(BX46/BX8,0)</f>
        <v>0</v>
      </c>
      <c r="BY48" s="14">
        <f>IFERROR(BY46/BY8,0)</f>
        <v>0</v>
      </c>
      <c r="BZ48" s="14">
        <f t="shared" si="323"/>
        <v>0</v>
      </c>
      <c r="CA48" s="14">
        <f>IFERROR(CA46/CA8,0)</f>
        <v>0</v>
      </c>
      <c r="CB48" s="14">
        <f>IFERROR(CB46/CB8,0)</f>
        <v>0</v>
      </c>
      <c r="CC48" s="14">
        <f t="shared" si="324"/>
        <v>0</v>
      </c>
      <c r="CD48" s="14">
        <f>IFERROR(CD46/CD8,0)</f>
        <v>0</v>
      </c>
      <c r="CE48" s="14">
        <f>IFERROR(CE46/CE8,0)</f>
        <v>0</v>
      </c>
      <c r="CF48" s="14">
        <f t="shared" si="325"/>
        <v>0</v>
      </c>
      <c r="CG48" s="14">
        <f>IFERROR(CG46/CG8,0)</f>
        <v>0</v>
      </c>
      <c r="CH48" s="14">
        <f>IFERROR(CH46/CH8,0)</f>
        <v>0</v>
      </c>
      <c r="CI48" s="14">
        <f t="shared" si="326"/>
        <v>0</v>
      </c>
      <c r="CJ48" s="14">
        <f>IFERROR(CJ46/CJ8,0)</f>
        <v>0</v>
      </c>
      <c r="CK48" s="14">
        <f>IFERROR(CK46/CK8,0)</f>
        <v>0</v>
      </c>
      <c r="CL48" s="14">
        <f t="shared" si="327"/>
        <v>0</v>
      </c>
      <c r="CM48" s="14">
        <f>IFERROR(CM46/CM8,0)</f>
        <v>0</v>
      </c>
      <c r="CN48" s="14">
        <f>IFERROR(CN46/CN8,0)</f>
        <v>0</v>
      </c>
      <c r="CO48" s="14">
        <f t="shared" si="328"/>
        <v>0</v>
      </c>
      <c r="CP48" s="14">
        <f>IFERROR(CP46/CP8,0)</f>
        <v>0</v>
      </c>
      <c r="CQ48" s="14">
        <f>IFERROR(CQ46/CQ8,0)</f>
        <v>0</v>
      </c>
      <c r="CR48" s="14">
        <f t="shared" si="329"/>
        <v>0</v>
      </c>
      <c r="CS48" s="14">
        <f>IFERROR(CS46/CS8,0)</f>
        <v>0</v>
      </c>
      <c r="CT48" s="14">
        <f>IFERROR(CT46/CT8,0)</f>
        <v>0</v>
      </c>
      <c r="CU48" s="14">
        <f t="shared" si="330"/>
        <v>0</v>
      </c>
      <c r="CV48" s="14">
        <f>IFERROR(CV46/CV8,0)</f>
        <v>0</v>
      </c>
      <c r="CW48" s="14">
        <f>IFERROR(CW46/CW8,0)</f>
        <v>0</v>
      </c>
      <c r="CX48" s="14">
        <f t="shared" si="331"/>
        <v>0</v>
      </c>
      <c r="CY48" s="14">
        <f>IFERROR(CY46/CY8,0)</f>
        <v>0</v>
      </c>
      <c r="CZ48" s="14">
        <f>IFERROR(CZ46/CZ8,0)</f>
        <v>0</v>
      </c>
      <c r="DA48" s="14">
        <f t="shared" si="332"/>
        <v>0</v>
      </c>
      <c r="DB48" s="14">
        <f>IFERROR(DB46/DB8,0)</f>
        <v>0</v>
      </c>
      <c r="DC48" s="14">
        <f>IFERROR(DC46/DC8,0)</f>
        <v>0</v>
      </c>
      <c r="DD48" s="14">
        <f t="shared" si="333"/>
        <v>0</v>
      </c>
      <c r="DE48" s="14">
        <f>IFERROR(DE46/DE8,0)</f>
        <v>0</v>
      </c>
      <c r="DF48" s="14">
        <f>IFERROR(DF46/DF8,0)</f>
        <v>0</v>
      </c>
      <c r="DG48" s="14">
        <f t="shared" si="334"/>
        <v>0</v>
      </c>
      <c r="DH48" s="14">
        <f>IFERROR(DH46/DH8,0)</f>
        <v>0</v>
      </c>
      <c r="DI48" s="14">
        <f>IFERROR(DI46/DI8,0)</f>
        <v>0</v>
      </c>
      <c r="DJ48" s="14">
        <f t="shared" si="335"/>
        <v>0</v>
      </c>
      <c r="DK48" s="14">
        <f>IFERROR(DK46/DK8,0)</f>
        <v>0</v>
      </c>
      <c r="DL48" s="14">
        <f>IFERROR(DL46/DL8,0)</f>
        <v>0</v>
      </c>
      <c r="DM48" s="14">
        <f t="shared" si="336"/>
        <v>0</v>
      </c>
      <c r="DN48" s="14">
        <f>IFERROR(DN46/DN8,0)</f>
        <v>0</v>
      </c>
      <c r="DO48" s="14">
        <f>IFERROR(DO46/DO8,0)</f>
        <v>0</v>
      </c>
      <c r="DP48" s="14">
        <f t="shared" si="337"/>
        <v>0</v>
      </c>
      <c r="DQ48" s="14">
        <f>IFERROR(DQ46/DQ8,0)</f>
        <v>0</v>
      </c>
      <c r="DR48" s="14">
        <f>IFERROR(DR46/DR8,0)</f>
        <v>0</v>
      </c>
      <c r="DS48" s="14">
        <f t="shared" si="338"/>
        <v>0</v>
      </c>
      <c r="DT48" s="14">
        <f>IFERROR(DT46/DT8,0)</f>
        <v>0</v>
      </c>
      <c r="DU48" s="14">
        <f>IFERROR(DU46/DU8,0)</f>
        <v>0</v>
      </c>
      <c r="DV48" s="14">
        <f t="shared" si="339"/>
        <v>0</v>
      </c>
      <c r="DW48" s="14">
        <f>IFERROR(DW46/DW8,0)</f>
        <v>0</v>
      </c>
      <c r="DX48" s="14">
        <f>IFERROR(DX46/DX8,0)</f>
        <v>0</v>
      </c>
      <c r="DY48" s="14">
        <f t="shared" si="340"/>
        <v>0</v>
      </c>
      <c r="DZ48" s="14">
        <f>IFERROR(DZ46/DZ8,0)</f>
        <v>0</v>
      </c>
      <c r="EA48" s="14">
        <f>IFERROR(EA46/EA8,0)</f>
        <v>0</v>
      </c>
      <c r="EB48" s="14">
        <f t="shared" si="341"/>
        <v>0</v>
      </c>
      <c r="EC48" s="14">
        <f>IFERROR(EC46/EC8,0)</f>
        <v>0</v>
      </c>
      <c r="ED48" s="14">
        <f>IFERROR(ED46/ED8,0)</f>
        <v>0</v>
      </c>
      <c r="EE48" s="14">
        <f t="shared" si="342"/>
        <v>0</v>
      </c>
      <c r="EF48" s="14">
        <f>IFERROR(EF46/EF8,0)</f>
        <v>0</v>
      </c>
      <c r="EG48" s="14">
        <f>IFERROR(EG46/EG8,0)</f>
        <v>0</v>
      </c>
      <c r="EH48" s="14">
        <f t="shared" si="343"/>
        <v>0</v>
      </c>
      <c r="EI48" s="14">
        <f>IFERROR(EI46/EI8,0)</f>
        <v>0</v>
      </c>
      <c r="EJ48" s="14">
        <f>IFERROR(EJ46/EJ8,0)</f>
        <v>0</v>
      </c>
      <c r="EK48" s="14">
        <f t="shared" si="344"/>
        <v>0</v>
      </c>
      <c r="EL48" s="14">
        <f>IFERROR(EL46/EL8,0)</f>
        <v>0</v>
      </c>
      <c r="EM48" s="14">
        <f>IFERROR(EM46/EM8,0)</f>
        <v>0</v>
      </c>
      <c r="EN48" s="14">
        <f t="shared" si="345"/>
        <v>0</v>
      </c>
      <c r="EO48" s="14">
        <f>IFERROR(EO46/EO8,0)</f>
        <v>0</v>
      </c>
      <c r="EP48" s="14">
        <f>IFERROR(EP46/EP8,0)</f>
        <v>0</v>
      </c>
      <c r="EQ48" s="14">
        <f t="shared" si="346"/>
        <v>0</v>
      </c>
      <c r="ER48" s="14">
        <f>IFERROR(ER46/ER8,0)</f>
        <v>0</v>
      </c>
      <c r="ES48" s="14">
        <f>IFERROR(ES46/ES8,0)</f>
        <v>0</v>
      </c>
      <c r="ET48" s="14">
        <f t="shared" si="347"/>
        <v>0</v>
      </c>
      <c r="EU48" s="14">
        <f>IFERROR(EU46/EU8,0)</f>
        <v>0</v>
      </c>
      <c r="EV48" s="14">
        <f>IFERROR(EV46/EV8,0)</f>
        <v>0</v>
      </c>
      <c r="EW48" s="14">
        <f t="shared" si="348"/>
        <v>0</v>
      </c>
      <c r="EX48" s="14">
        <f>IFERROR(EX46/EX8,0)</f>
        <v>0</v>
      </c>
      <c r="EY48" s="14">
        <f>IFERROR(EY46/EY8,0)</f>
        <v>0</v>
      </c>
      <c r="EZ48" s="14">
        <f t="shared" si="349"/>
        <v>0</v>
      </c>
    </row>
    <row r="49" spans="1:156" s="6" customFormat="1" ht="19.5" customHeight="1" x14ac:dyDescent="0.3">
      <c r="B49" s="8" t="s">
        <v>942</v>
      </c>
      <c r="C49" s="9" t="s">
        <v>40</v>
      </c>
      <c r="D49" s="14">
        <f>IFERROR(SUM(SUM(G49*G7,J49*J7,M49*M7,P49*P7,S49*S7,V49*V7,Y49*Y7,AB49*AB7,AE49*AE7,AH49*AH7,AK49*AK7,AN49*AN7,AQ49*AQ7,AT49*AT7,AW49*AW7,AZ49*AZ7,BC49*BC7,BF49*BF7,BI49*BI7,BL49*BL7,BO49*BO7,BR49*BR7,BU49*BU7,BX49*BX7,CA49*CA7,CD49*CD7,CG49*CG7,CJ49*CJ7,CM49*CM7,CP49*CP7),SUM(CS49*CS7,CV49*CV7,CY49*CY7,DB49*DB7,DE49*DE7,DH49*DH7,DK49*DK7,DN49*DN7,DQ49*DQ7,DT49*DT7,DW49*DW7,DZ49*DZ7,EC49*EC7,EF49*EF7,EI49*EI7,EL49*EL7,EO49*EO7,ER49*ER7,EU49*EU7,EX49*EX7))/D7,0)</f>
        <v>0</v>
      </c>
      <c r="E49" s="14">
        <f>IFERROR(SUM(SUM(H49*H7,K49*K7,N49*N7,Q49*Q7,T49*T7,W49*W7,Z49*Z7,AC49*AC7,AF49*AF7,AI49*AI7,AL49*AL7,AO49*AO7,AR49*AR7,AU49*AU7,AX49*AX7,BA49*BA7,BD49*BD7,BG49*BG7,BJ49*BJ7,BM49*BM7,BP49*BP7,BS49*BS7,BV49*BV7,BY49*BY7,CB49*CB7,CE49*CE7,CH49*CH7,CK49*CK7,CN49*CN7,CQ49*CQ7),SUM(CT49*CT7,CW49*CW7,CZ49*CZ7,DC49*DC7,DF49*DF7,DI49*DI7,DL49*DL7,DO49*DO7,DR49*DR7,DU49*DU7,DX49*DX7,EA49*EA7,ED49*ED7,EG49*EG7,EJ49*EJ7,EM49*EM7,EP49*EP7,ES49*ES7,EV49*EV7,EY49*EY7))/E7,0)</f>
        <v>0</v>
      </c>
      <c r="F49" s="14"/>
      <c r="G49" s="14">
        <f>IFERROR(G46/G7,0)</f>
        <v>0</v>
      </c>
      <c r="H49" s="14">
        <f>IFERROR(H46/H7,0)</f>
        <v>0</v>
      </c>
      <c r="I49" s="14"/>
      <c r="J49" s="14">
        <f t="shared" ref="J49:K49" si="399">IFERROR(J46/J7,0)</f>
        <v>0</v>
      </c>
      <c r="K49" s="14">
        <f t="shared" si="399"/>
        <v>0</v>
      </c>
      <c r="L49" s="14"/>
      <c r="M49" s="14">
        <f t="shared" ref="M49:N49" si="400">IFERROR(M46/M7,0)</f>
        <v>0</v>
      </c>
      <c r="N49" s="14">
        <f t="shared" si="400"/>
        <v>0</v>
      </c>
      <c r="O49" s="14"/>
      <c r="P49" s="14">
        <f t="shared" ref="P49:Q49" si="401">IFERROR(P46/P7,0)</f>
        <v>0</v>
      </c>
      <c r="Q49" s="14">
        <f t="shared" si="401"/>
        <v>0</v>
      </c>
      <c r="R49" s="14"/>
      <c r="S49" s="14">
        <f t="shared" ref="S49:T49" si="402">IFERROR(S46/S7,0)</f>
        <v>0</v>
      </c>
      <c r="T49" s="14">
        <f t="shared" si="402"/>
        <v>0</v>
      </c>
      <c r="U49" s="14"/>
      <c r="V49" s="14">
        <f t="shared" ref="V49:W49" si="403">IFERROR(V46/V7,0)</f>
        <v>0</v>
      </c>
      <c r="W49" s="14">
        <f t="shared" si="403"/>
        <v>0</v>
      </c>
      <c r="X49" s="14"/>
      <c r="Y49" s="14">
        <f t="shared" ref="Y49:Z49" si="404">IFERROR(Y46/Y7,0)</f>
        <v>0</v>
      </c>
      <c r="Z49" s="14">
        <f t="shared" si="404"/>
        <v>0</v>
      </c>
      <c r="AA49" s="14"/>
      <c r="AB49" s="14">
        <f t="shared" ref="AB49:AC49" si="405">IFERROR(AB46/AB7,0)</f>
        <v>0</v>
      </c>
      <c r="AC49" s="14">
        <f t="shared" si="405"/>
        <v>0</v>
      </c>
      <c r="AD49" s="14"/>
      <c r="AE49" s="14">
        <f t="shared" ref="AE49:AF49" si="406">IFERROR(AE46/AE7,0)</f>
        <v>0</v>
      </c>
      <c r="AF49" s="14">
        <f t="shared" si="406"/>
        <v>0</v>
      </c>
      <c r="AG49" s="14"/>
      <c r="AH49" s="14">
        <f t="shared" ref="AH49:AI49" si="407">IFERROR(AH46/AH7,0)</f>
        <v>0</v>
      </c>
      <c r="AI49" s="14">
        <f t="shared" si="407"/>
        <v>0</v>
      </c>
      <c r="AJ49" s="14"/>
      <c r="AK49" s="14">
        <f t="shared" ref="AK49:AL49" si="408">IFERROR(AK46/AK7,0)</f>
        <v>0</v>
      </c>
      <c r="AL49" s="14">
        <f t="shared" si="408"/>
        <v>0</v>
      </c>
      <c r="AM49" s="14"/>
      <c r="AN49" s="14">
        <f t="shared" ref="AN49:AO49" si="409">IFERROR(AN46/AN7,0)</f>
        <v>0</v>
      </c>
      <c r="AO49" s="14">
        <f t="shared" si="409"/>
        <v>0</v>
      </c>
      <c r="AP49" s="14"/>
      <c r="AQ49" s="14">
        <f t="shared" ref="AQ49:AR49" si="410">IFERROR(AQ46/AQ7,0)</f>
        <v>0</v>
      </c>
      <c r="AR49" s="14">
        <f t="shared" si="410"/>
        <v>0</v>
      </c>
      <c r="AS49" s="14"/>
      <c r="AT49" s="14">
        <f t="shared" ref="AT49:AU49" si="411">IFERROR(AT46/AT7,0)</f>
        <v>0</v>
      </c>
      <c r="AU49" s="14">
        <f t="shared" si="411"/>
        <v>0</v>
      </c>
      <c r="AV49" s="14"/>
      <c r="AW49" s="14">
        <f t="shared" ref="AW49:AX49" si="412">IFERROR(AW46/AW7,0)</f>
        <v>0</v>
      </c>
      <c r="AX49" s="14">
        <f t="shared" si="412"/>
        <v>0</v>
      </c>
      <c r="AY49" s="14"/>
      <c r="AZ49" s="14">
        <f t="shared" ref="AZ49:BA49" si="413">IFERROR(AZ46/AZ7,0)</f>
        <v>0</v>
      </c>
      <c r="BA49" s="14">
        <f t="shared" si="413"/>
        <v>0</v>
      </c>
      <c r="BB49" s="14"/>
      <c r="BC49" s="14">
        <f t="shared" ref="BC49:BD49" si="414">IFERROR(BC46/BC7,0)</f>
        <v>0</v>
      </c>
      <c r="BD49" s="14">
        <f t="shared" si="414"/>
        <v>0</v>
      </c>
      <c r="BE49" s="14"/>
      <c r="BF49" s="14">
        <f t="shared" ref="BF49:BG49" si="415">IFERROR(BF46/BF7,0)</f>
        <v>0</v>
      </c>
      <c r="BG49" s="14">
        <f t="shared" si="415"/>
        <v>0</v>
      </c>
      <c r="BH49" s="14"/>
      <c r="BI49" s="14">
        <f t="shared" ref="BI49:BJ49" si="416">IFERROR(BI46/BI7,0)</f>
        <v>0</v>
      </c>
      <c r="BJ49" s="14">
        <f t="shared" si="416"/>
        <v>0</v>
      </c>
      <c r="BK49" s="14"/>
      <c r="BL49" s="14">
        <f t="shared" ref="BL49:BM49" si="417">IFERROR(BL46/BL7,0)</f>
        <v>0</v>
      </c>
      <c r="BM49" s="14">
        <f t="shared" si="417"/>
        <v>0</v>
      </c>
      <c r="BN49" s="14"/>
      <c r="BO49" s="14">
        <f t="shared" ref="BO49:BP49" si="418">IFERROR(BO46/BO7,0)</f>
        <v>0</v>
      </c>
      <c r="BP49" s="14">
        <f t="shared" si="418"/>
        <v>0</v>
      </c>
      <c r="BQ49" s="14"/>
      <c r="BR49" s="14">
        <f t="shared" ref="BR49:BS49" si="419">IFERROR(BR46/BR7,0)</f>
        <v>0</v>
      </c>
      <c r="BS49" s="14">
        <f t="shared" si="419"/>
        <v>0</v>
      </c>
      <c r="BT49" s="14"/>
      <c r="BU49" s="14">
        <f t="shared" ref="BU49:BV49" si="420">IFERROR(BU46/BU7,0)</f>
        <v>0</v>
      </c>
      <c r="BV49" s="14">
        <f t="shared" si="420"/>
        <v>0</v>
      </c>
      <c r="BW49" s="14"/>
      <c r="BX49" s="14">
        <f t="shared" ref="BX49:BY49" si="421">IFERROR(BX46/BX7,0)</f>
        <v>0</v>
      </c>
      <c r="BY49" s="14">
        <f t="shared" si="421"/>
        <v>0</v>
      </c>
      <c r="BZ49" s="14"/>
      <c r="CA49" s="14">
        <f t="shared" ref="CA49:CB49" si="422">IFERROR(CA46/CA7,0)</f>
        <v>0</v>
      </c>
      <c r="CB49" s="14">
        <f t="shared" si="422"/>
        <v>0</v>
      </c>
      <c r="CC49" s="14"/>
      <c r="CD49" s="14">
        <f t="shared" ref="CD49:CE49" si="423">IFERROR(CD46/CD7,0)</f>
        <v>0</v>
      </c>
      <c r="CE49" s="14">
        <f t="shared" si="423"/>
        <v>0</v>
      </c>
      <c r="CF49" s="14"/>
      <c r="CG49" s="14">
        <f t="shared" ref="CG49:CH49" si="424">IFERROR(CG46/CG7,0)</f>
        <v>0</v>
      </c>
      <c r="CH49" s="14">
        <f t="shared" si="424"/>
        <v>0</v>
      </c>
      <c r="CI49" s="14"/>
      <c r="CJ49" s="14">
        <f t="shared" ref="CJ49:CK49" si="425">IFERROR(CJ46/CJ7,0)</f>
        <v>0</v>
      </c>
      <c r="CK49" s="14">
        <f t="shared" si="425"/>
        <v>0</v>
      </c>
      <c r="CL49" s="14"/>
      <c r="CM49" s="14">
        <f t="shared" ref="CM49:CN49" si="426">IFERROR(CM46/CM7,0)</f>
        <v>0</v>
      </c>
      <c r="CN49" s="14">
        <f t="shared" si="426"/>
        <v>0</v>
      </c>
      <c r="CO49" s="14"/>
      <c r="CP49" s="14">
        <f t="shared" ref="CP49:CQ49" si="427">IFERROR(CP46/CP7,0)</f>
        <v>0</v>
      </c>
      <c r="CQ49" s="14">
        <f t="shared" si="427"/>
        <v>0</v>
      </c>
      <c r="CR49" s="14"/>
      <c r="CS49" s="14">
        <f t="shared" ref="CS49:CT49" si="428">IFERROR(CS46/CS7,0)</f>
        <v>0</v>
      </c>
      <c r="CT49" s="14">
        <f t="shared" si="428"/>
        <v>0</v>
      </c>
      <c r="CU49" s="14"/>
      <c r="CV49" s="14">
        <f t="shared" ref="CV49:CW49" si="429">IFERROR(CV46/CV7,0)</f>
        <v>0</v>
      </c>
      <c r="CW49" s="14">
        <f t="shared" si="429"/>
        <v>0</v>
      </c>
      <c r="CX49" s="14"/>
      <c r="CY49" s="14">
        <f t="shared" ref="CY49:CZ49" si="430">IFERROR(CY46/CY7,0)</f>
        <v>0</v>
      </c>
      <c r="CZ49" s="14">
        <f t="shared" si="430"/>
        <v>0</v>
      </c>
      <c r="DA49" s="14"/>
      <c r="DB49" s="14">
        <f t="shared" ref="DB49:DC49" si="431">IFERROR(DB46/DB7,0)</f>
        <v>0</v>
      </c>
      <c r="DC49" s="14">
        <f t="shared" si="431"/>
        <v>0</v>
      </c>
      <c r="DD49" s="14"/>
      <c r="DE49" s="14">
        <f t="shared" ref="DE49:DF49" si="432">IFERROR(DE46/DE7,0)</f>
        <v>0</v>
      </c>
      <c r="DF49" s="14">
        <f t="shared" si="432"/>
        <v>0</v>
      </c>
      <c r="DG49" s="14"/>
      <c r="DH49" s="14">
        <f t="shared" ref="DH49:DI49" si="433">IFERROR(DH46/DH7,0)</f>
        <v>0</v>
      </c>
      <c r="DI49" s="14">
        <f t="shared" si="433"/>
        <v>0</v>
      </c>
      <c r="DJ49" s="14"/>
      <c r="DK49" s="14">
        <f t="shared" ref="DK49:DL49" si="434">IFERROR(DK46/DK7,0)</f>
        <v>0</v>
      </c>
      <c r="DL49" s="14">
        <f t="shared" si="434"/>
        <v>0</v>
      </c>
      <c r="DM49" s="14"/>
      <c r="DN49" s="14">
        <f t="shared" ref="DN49:DO49" si="435">IFERROR(DN46/DN7,0)</f>
        <v>0</v>
      </c>
      <c r="DO49" s="14">
        <f t="shared" si="435"/>
        <v>0</v>
      </c>
      <c r="DP49" s="14"/>
      <c r="DQ49" s="14">
        <f t="shared" ref="DQ49:DR49" si="436">IFERROR(DQ46/DQ7,0)</f>
        <v>0</v>
      </c>
      <c r="DR49" s="14">
        <f t="shared" si="436"/>
        <v>0</v>
      </c>
      <c r="DS49" s="14"/>
      <c r="DT49" s="14">
        <f t="shared" ref="DT49:DU49" si="437">IFERROR(DT46/DT7,0)</f>
        <v>0</v>
      </c>
      <c r="DU49" s="14">
        <f t="shared" si="437"/>
        <v>0</v>
      </c>
      <c r="DV49" s="14"/>
      <c r="DW49" s="14">
        <f t="shared" ref="DW49:DX49" si="438">IFERROR(DW46/DW7,0)</f>
        <v>0</v>
      </c>
      <c r="DX49" s="14">
        <f t="shared" si="438"/>
        <v>0</v>
      </c>
      <c r="DY49" s="14"/>
      <c r="DZ49" s="14">
        <f t="shared" ref="DZ49:EA49" si="439">IFERROR(DZ46/DZ7,0)</f>
        <v>0</v>
      </c>
      <c r="EA49" s="14">
        <f t="shared" si="439"/>
        <v>0</v>
      </c>
      <c r="EB49" s="14"/>
      <c r="EC49" s="14">
        <f t="shared" ref="EC49:ED49" si="440">IFERROR(EC46/EC7,0)</f>
        <v>0</v>
      </c>
      <c r="ED49" s="14">
        <f t="shared" si="440"/>
        <v>0</v>
      </c>
      <c r="EE49" s="14"/>
      <c r="EF49" s="14">
        <f t="shared" ref="EF49:EG49" si="441">IFERROR(EF46/EF7,0)</f>
        <v>0</v>
      </c>
      <c r="EG49" s="14">
        <f t="shared" si="441"/>
        <v>0</v>
      </c>
      <c r="EH49" s="14"/>
      <c r="EI49" s="14">
        <f t="shared" ref="EI49:EJ49" si="442">IFERROR(EI46/EI7,0)</f>
        <v>0</v>
      </c>
      <c r="EJ49" s="14">
        <f t="shared" si="442"/>
        <v>0</v>
      </c>
      <c r="EK49" s="14"/>
      <c r="EL49" s="14">
        <f t="shared" ref="EL49:EM49" si="443">IFERROR(EL46/EL7,0)</f>
        <v>0</v>
      </c>
      <c r="EM49" s="14">
        <f t="shared" si="443"/>
        <v>0</v>
      </c>
      <c r="EN49" s="14"/>
      <c r="EO49" s="14">
        <f t="shared" ref="EO49:EP49" si="444">IFERROR(EO46/EO7,0)</f>
        <v>0</v>
      </c>
      <c r="EP49" s="14">
        <f t="shared" si="444"/>
        <v>0</v>
      </c>
      <c r="EQ49" s="14"/>
      <c r="ER49" s="14">
        <f t="shared" ref="ER49:ES49" si="445">IFERROR(ER46/ER7,0)</f>
        <v>0</v>
      </c>
      <c r="ES49" s="14">
        <f t="shared" si="445"/>
        <v>0</v>
      </c>
      <c r="ET49" s="14"/>
      <c r="EU49" s="14">
        <f t="shared" ref="EU49:EV49" si="446">IFERROR(EU46/EU7,0)</f>
        <v>0</v>
      </c>
      <c r="EV49" s="14">
        <f t="shared" si="446"/>
        <v>0</v>
      </c>
      <c r="EW49" s="14"/>
      <c r="EX49" s="14">
        <f t="shared" ref="EX49:EY49" si="447">IFERROR(EX46/EX7,0)</f>
        <v>0</v>
      </c>
      <c r="EY49" s="14">
        <f t="shared" si="447"/>
        <v>0</v>
      </c>
      <c r="EZ49" s="14"/>
    </row>
    <row r="50" spans="1:156" s="6" customFormat="1" ht="19.5" customHeight="1" x14ac:dyDescent="0.3">
      <c r="B50" s="8" t="s">
        <v>55</v>
      </c>
      <c r="C50" s="9" t="s">
        <v>40</v>
      </c>
      <c r="D50" s="11">
        <f>IFERROR(SUM(SUM(G50,J50,M50,P50,S50,V50,Y50,AB50,AE50,AH50,AK50,AN50,AQ50,AT50,AW50,AZ50,BC50,BF50,BI50,BL50,BO50,BR50,BU50,BX50,CA50,CD50,CG50,CJ50,CM50,CP50),SUM(CS50,CV50,CY50,DB50,DE50,DH50,DK50,DN50,DQ50,DT50,DW50,DZ50,EC50,EF50,EI50,EL50,EO50,ER50,EU50,EX50)),0)</f>
        <v>0</v>
      </c>
      <c r="E50" s="11">
        <f>IFERROR(SUM(SUM(H50,K50,N50,Q50,T50,W50,Z50,AC50,AF50,AI50,AL50,AO50,AR50,AU50,AX50,BA50,BD50,BG50,BJ50,BM50,BP50,BS50,BV50,BY50,CB50,CE50,CH50,CK50,CN50,CQ50),SUM(CT50,CW50,CZ50,DC50,DF50,DI50,DL50,DO50,DR50,DU50,DX50,EA50,ED50,EG50,EJ50,EM50,EP50,ES50,EV50,EY50)),0)</f>
        <v>0</v>
      </c>
      <c r="F50" s="11">
        <f t="shared" si="299"/>
        <v>0</v>
      </c>
      <c r="G50" s="11">
        <f>IFERROR(G51*G7,0)</f>
        <v>0</v>
      </c>
      <c r="H50" s="11">
        <f>IFERROR(H51*H7,0)</f>
        <v>0</v>
      </c>
      <c r="I50" s="11">
        <f t="shared" si="300"/>
        <v>0</v>
      </c>
      <c r="J50" s="11">
        <f>IFERROR(J51*J7,0)</f>
        <v>0</v>
      </c>
      <c r="K50" s="11">
        <f>IFERROR(K51*K7,0)</f>
        <v>0</v>
      </c>
      <c r="L50" s="11">
        <f t="shared" si="301"/>
        <v>0</v>
      </c>
      <c r="M50" s="11">
        <f>IFERROR(M51*M7,0)</f>
        <v>0</v>
      </c>
      <c r="N50" s="11">
        <f>IFERROR(N51*N7,0)</f>
        <v>0</v>
      </c>
      <c r="O50" s="11">
        <f t="shared" si="302"/>
        <v>0</v>
      </c>
      <c r="P50" s="11">
        <f>IFERROR(P51*P7,0)</f>
        <v>0</v>
      </c>
      <c r="Q50" s="11">
        <f>IFERROR(Q51*Q7,0)</f>
        <v>0</v>
      </c>
      <c r="R50" s="11">
        <f t="shared" si="303"/>
        <v>0</v>
      </c>
      <c r="S50" s="11">
        <f>IFERROR(S51*S7,0)</f>
        <v>0</v>
      </c>
      <c r="T50" s="11">
        <f>IFERROR(T51*T7,0)</f>
        <v>0</v>
      </c>
      <c r="U50" s="11">
        <f t="shared" si="304"/>
        <v>0</v>
      </c>
      <c r="V50" s="11">
        <f>IFERROR(V51*V7,0)</f>
        <v>0</v>
      </c>
      <c r="W50" s="11">
        <f>IFERROR(W51*W7,0)</f>
        <v>0</v>
      </c>
      <c r="X50" s="11">
        <f t="shared" si="305"/>
        <v>0</v>
      </c>
      <c r="Y50" s="11">
        <f>IFERROR(Y51*Y7,0)</f>
        <v>0</v>
      </c>
      <c r="Z50" s="11">
        <f>IFERROR(Z51*Z7,0)</f>
        <v>0</v>
      </c>
      <c r="AA50" s="11">
        <f t="shared" si="306"/>
        <v>0</v>
      </c>
      <c r="AB50" s="11">
        <f>IFERROR(AB51*AB7,0)</f>
        <v>0</v>
      </c>
      <c r="AC50" s="11">
        <f>IFERROR(AC51*AC7,0)</f>
        <v>0</v>
      </c>
      <c r="AD50" s="11">
        <f t="shared" si="307"/>
        <v>0</v>
      </c>
      <c r="AE50" s="11">
        <f>IFERROR(AE51*AE7,0)</f>
        <v>0</v>
      </c>
      <c r="AF50" s="11">
        <f>IFERROR(AF51*AF7,0)</f>
        <v>0</v>
      </c>
      <c r="AG50" s="11">
        <f t="shared" si="308"/>
        <v>0</v>
      </c>
      <c r="AH50" s="11">
        <f>IFERROR(AH51*AH7,0)</f>
        <v>0</v>
      </c>
      <c r="AI50" s="11">
        <f>IFERROR(AI51*AI7,0)</f>
        <v>0</v>
      </c>
      <c r="AJ50" s="11">
        <f t="shared" si="309"/>
        <v>0</v>
      </c>
      <c r="AK50" s="11">
        <f>IFERROR(AK51*AK7,0)</f>
        <v>0</v>
      </c>
      <c r="AL50" s="11">
        <f>IFERROR(AL51*AL7,0)</f>
        <v>0</v>
      </c>
      <c r="AM50" s="11">
        <f t="shared" si="310"/>
        <v>0</v>
      </c>
      <c r="AN50" s="11">
        <f>IFERROR(AN51*AN7,0)</f>
        <v>0</v>
      </c>
      <c r="AO50" s="11">
        <f>IFERROR(AO51*AO7,0)</f>
        <v>0</v>
      </c>
      <c r="AP50" s="11">
        <f t="shared" si="311"/>
        <v>0</v>
      </c>
      <c r="AQ50" s="11">
        <f>IFERROR(AQ51*AQ7,0)</f>
        <v>0</v>
      </c>
      <c r="AR50" s="11">
        <f>IFERROR(AR51*AR7,0)</f>
        <v>0</v>
      </c>
      <c r="AS50" s="11">
        <f t="shared" si="312"/>
        <v>0</v>
      </c>
      <c r="AT50" s="11">
        <f>IFERROR(AT51*AT7,0)</f>
        <v>0</v>
      </c>
      <c r="AU50" s="11">
        <f>IFERROR(AU51*AU7,0)</f>
        <v>0</v>
      </c>
      <c r="AV50" s="11">
        <f t="shared" si="313"/>
        <v>0</v>
      </c>
      <c r="AW50" s="11">
        <f>IFERROR(AW51*AW7,0)</f>
        <v>0</v>
      </c>
      <c r="AX50" s="11">
        <f>IFERROR(AX51*AX7,0)</f>
        <v>0</v>
      </c>
      <c r="AY50" s="11">
        <f t="shared" si="314"/>
        <v>0</v>
      </c>
      <c r="AZ50" s="11">
        <f>IFERROR(AZ51*AZ7,0)</f>
        <v>0</v>
      </c>
      <c r="BA50" s="11">
        <f>IFERROR(BA51*BA7,0)</f>
        <v>0</v>
      </c>
      <c r="BB50" s="11">
        <f t="shared" si="315"/>
        <v>0</v>
      </c>
      <c r="BC50" s="11">
        <f>IFERROR(BC51*BC7,0)</f>
        <v>0</v>
      </c>
      <c r="BD50" s="11">
        <f>IFERROR(BD51*BD7,0)</f>
        <v>0</v>
      </c>
      <c r="BE50" s="11">
        <f t="shared" si="316"/>
        <v>0</v>
      </c>
      <c r="BF50" s="11">
        <f>IFERROR(BF51*BF7,0)</f>
        <v>0</v>
      </c>
      <c r="BG50" s="11">
        <f>IFERROR(BG51*BG7,0)</f>
        <v>0</v>
      </c>
      <c r="BH50" s="11">
        <f t="shared" si="317"/>
        <v>0</v>
      </c>
      <c r="BI50" s="11">
        <f>IFERROR(BI51*BI7,0)</f>
        <v>0</v>
      </c>
      <c r="BJ50" s="11">
        <f>IFERROR(BJ51*BJ7,0)</f>
        <v>0</v>
      </c>
      <c r="BK50" s="11">
        <f t="shared" si="318"/>
        <v>0</v>
      </c>
      <c r="BL50" s="11">
        <f>IFERROR(BL51*BL7,0)</f>
        <v>0</v>
      </c>
      <c r="BM50" s="11">
        <f>IFERROR(BM51*BM7,0)</f>
        <v>0</v>
      </c>
      <c r="BN50" s="11">
        <f t="shared" si="319"/>
        <v>0</v>
      </c>
      <c r="BO50" s="11">
        <f>IFERROR(BO51*BO7,0)</f>
        <v>0</v>
      </c>
      <c r="BP50" s="11">
        <f>IFERROR(BP51*BP7,0)</f>
        <v>0</v>
      </c>
      <c r="BQ50" s="11">
        <f t="shared" si="320"/>
        <v>0</v>
      </c>
      <c r="BR50" s="11">
        <f>IFERROR(BR51*BR7,0)</f>
        <v>0</v>
      </c>
      <c r="BS50" s="11">
        <f>IFERROR(BS51*BS7,0)</f>
        <v>0</v>
      </c>
      <c r="BT50" s="11">
        <f t="shared" si="321"/>
        <v>0</v>
      </c>
      <c r="BU50" s="11">
        <f>IFERROR(BU51*BU7,0)</f>
        <v>0</v>
      </c>
      <c r="BV50" s="11">
        <f>IFERROR(BV51*BV7,0)</f>
        <v>0</v>
      </c>
      <c r="BW50" s="11">
        <f t="shared" si="322"/>
        <v>0</v>
      </c>
      <c r="BX50" s="11">
        <f>IFERROR(BX51*BX7,0)</f>
        <v>0</v>
      </c>
      <c r="BY50" s="11">
        <f>IFERROR(BY51*BY7,0)</f>
        <v>0</v>
      </c>
      <c r="BZ50" s="11">
        <f t="shared" si="323"/>
        <v>0</v>
      </c>
      <c r="CA50" s="11">
        <f>IFERROR(CA51*CA7,0)</f>
        <v>0</v>
      </c>
      <c r="CB50" s="11">
        <f>IFERROR(CB51*CB7,0)</f>
        <v>0</v>
      </c>
      <c r="CC50" s="11">
        <f t="shared" si="324"/>
        <v>0</v>
      </c>
      <c r="CD50" s="11">
        <f>IFERROR(CD51*CD7,0)</f>
        <v>0</v>
      </c>
      <c r="CE50" s="11">
        <f>IFERROR(CE51*CE7,0)</f>
        <v>0</v>
      </c>
      <c r="CF50" s="11">
        <f t="shared" si="325"/>
        <v>0</v>
      </c>
      <c r="CG50" s="11">
        <f>IFERROR(CG51*CG7,0)</f>
        <v>0</v>
      </c>
      <c r="CH50" s="11">
        <f>IFERROR(CH51*CH7,0)</f>
        <v>0</v>
      </c>
      <c r="CI50" s="11">
        <f t="shared" si="326"/>
        <v>0</v>
      </c>
      <c r="CJ50" s="11">
        <f>IFERROR(CJ51*CJ7,0)</f>
        <v>0</v>
      </c>
      <c r="CK50" s="11">
        <f>IFERROR(CK51*CK7,0)</f>
        <v>0</v>
      </c>
      <c r="CL50" s="11">
        <f t="shared" si="327"/>
        <v>0</v>
      </c>
      <c r="CM50" s="11">
        <f>IFERROR(CM51*CM7,0)</f>
        <v>0</v>
      </c>
      <c r="CN50" s="11">
        <f>IFERROR(CN51*CN7,0)</f>
        <v>0</v>
      </c>
      <c r="CO50" s="11">
        <f t="shared" si="328"/>
        <v>0</v>
      </c>
      <c r="CP50" s="11">
        <f>IFERROR(CP51*CP7,0)</f>
        <v>0</v>
      </c>
      <c r="CQ50" s="11">
        <f>IFERROR(CQ51*CQ7,0)</f>
        <v>0</v>
      </c>
      <c r="CR50" s="11">
        <f t="shared" si="329"/>
        <v>0</v>
      </c>
      <c r="CS50" s="11">
        <f>IFERROR(CS51*CS7,0)</f>
        <v>0</v>
      </c>
      <c r="CT50" s="11">
        <f>IFERROR(CT51*CT7,0)</f>
        <v>0</v>
      </c>
      <c r="CU50" s="11">
        <f t="shared" si="330"/>
        <v>0</v>
      </c>
      <c r="CV50" s="11">
        <f>IFERROR(CV51*CV7,0)</f>
        <v>0</v>
      </c>
      <c r="CW50" s="11">
        <f>IFERROR(CW51*CW7,0)</f>
        <v>0</v>
      </c>
      <c r="CX50" s="11">
        <f t="shared" si="331"/>
        <v>0</v>
      </c>
      <c r="CY50" s="11">
        <f>IFERROR(CY51*CY7,0)</f>
        <v>0</v>
      </c>
      <c r="CZ50" s="11">
        <f>IFERROR(CZ51*CZ7,0)</f>
        <v>0</v>
      </c>
      <c r="DA50" s="11">
        <f t="shared" si="332"/>
        <v>0</v>
      </c>
      <c r="DB50" s="11">
        <f>IFERROR(DB51*DB7,0)</f>
        <v>0</v>
      </c>
      <c r="DC50" s="11">
        <f>IFERROR(DC51*DC7,0)</f>
        <v>0</v>
      </c>
      <c r="DD50" s="11">
        <f t="shared" si="333"/>
        <v>0</v>
      </c>
      <c r="DE50" s="11">
        <f>IFERROR(DE51*DE7,0)</f>
        <v>0</v>
      </c>
      <c r="DF50" s="11">
        <f>IFERROR(DF51*DF7,0)</f>
        <v>0</v>
      </c>
      <c r="DG50" s="11">
        <f t="shared" si="334"/>
        <v>0</v>
      </c>
      <c r="DH50" s="11">
        <f>IFERROR(DH51*DH7,0)</f>
        <v>0</v>
      </c>
      <c r="DI50" s="11">
        <f>IFERROR(DI51*DI7,0)</f>
        <v>0</v>
      </c>
      <c r="DJ50" s="11">
        <f t="shared" si="335"/>
        <v>0</v>
      </c>
      <c r="DK50" s="11">
        <f>IFERROR(DK51*DK7,0)</f>
        <v>0</v>
      </c>
      <c r="DL50" s="11">
        <f>IFERROR(DL51*DL7,0)</f>
        <v>0</v>
      </c>
      <c r="DM50" s="11">
        <f t="shared" si="336"/>
        <v>0</v>
      </c>
      <c r="DN50" s="11">
        <f>IFERROR(DN51*DN7,0)</f>
        <v>0</v>
      </c>
      <c r="DO50" s="11">
        <f>IFERROR(DO51*DO7,0)</f>
        <v>0</v>
      </c>
      <c r="DP50" s="11">
        <f t="shared" si="337"/>
        <v>0</v>
      </c>
      <c r="DQ50" s="11">
        <f>IFERROR(DQ51*DQ7,0)</f>
        <v>0</v>
      </c>
      <c r="DR50" s="11">
        <f>IFERROR(DR51*DR7,0)</f>
        <v>0</v>
      </c>
      <c r="DS50" s="11">
        <f t="shared" si="338"/>
        <v>0</v>
      </c>
      <c r="DT50" s="11">
        <f>IFERROR(DT51*DT7,0)</f>
        <v>0</v>
      </c>
      <c r="DU50" s="11">
        <f>IFERROR(DU51*DU7,0)</f>
        <v>0</v>
      </c>
      <c r="DV50" s="11">
        <f t="shared" si="339"/>
        <v>0</v>
      </c>
      <c r="DW50" s="11">
        <f>IFERROR(DW51*DW7,0)</f>
        <v>0</v>
      </c>
      <c r="DX50" s="11">
        <f>IFERROR(DX51*DX7,0)</f>
        <v>0</v>
      </c>
      <c r="DY50" s="11">
        <f t="shared" si="340"/>
        <v>0</v>
      </c>
      <c r="DZ50" s="11">
        <f>IFERROR(DZ51*DZ7,0)</f>
        <v>0</v>
      </c>
      <c r="EA50" s="11">
        <f>IFERROR(EA51*EA7,0)</f>
        <v>0</v>
      </c>
      <c r="EB50" s="11">
        <f t="shared" si="341"/>
        <v>0</v>
      </c>
      <c r="EC50" s="11">
        <f>IFERROR(EC51*EC7,0)</f>
        <v>0</v>
      </c>
      <c r="ED50" s="11">
        <f>IFERROR(ED51*ED7,0)</f>
        <v>0</v>
      </c>
      <c r="EE50" s="11">
        <f t="shared" si="342"/>
        <v>0</v>
      </c>
      <c r="EF50" s="11">
        <f>IFERROR(EF51*EF7,0)</f>
        <v>0</v>
      </c>
      <c r="EG50" s="11">
        <f>IFERROR(EG51*EG7,0)</f>
        <v>0</v>
      </c>
      <c r="EH50" s="11">
        <f t="shared" si="343"/>
        <v>0</v>
      </c>
      <c r="EI50" s="11">
        <f>IFERROR(EI51*EI7,0)</f>
        <v>0</v>
      </c>
      <c r="EJ50" s="11">
        <f>IFERROR(EJ51*EJ7,0)</f>
        <v>0</v>
      </c>
      <c r="EK50" s="11">
        <f t="shared" si="344"/>
        <v>0</v>
      </c>
      <c r="EL50" s="11">
        <f>IFERROR(EL51*EL7,0)</f>
        <v>0</v>
      </c>
      <c r="EM50" s="11">
        <f>IFERROR(EM51*EM7,0)</f>
        <v>0</v>
      </c>
      <c r="EN50" s="11">
        <f t="shared" si="345"/>
        <v>0</v>
      </c>
      <c r="EO50" s="11">
        <f>IFERROR(EO51*EO7,0)</f>
        <v>0</v>
      </c>
      <c r="EP50" s="11">
        <f>IFERROR(EP51*EP7,0)</f>
        <v>0</v>
      </c>
      <c r="EQ50" s="11">
        <f t="shared" si="346"/>
        <v>0</v>
      </c>
      <c r="ER50" s="11">
        <f>IFERROR(ER51*ER7,0)</f>
        <v>0</v>
      </c>
      <c r="ES50" s="11">
        <f>IFERROR(ES51*ES7,0)</f>
        <v>0</v>
      </c>
      <c r="ET50" s="11">
        <f t="shared" si="347"/>
        <v>0</v>
      </c>
      <c r="EU50" s="11">
        <f>IFERROR(EU51*EU7,0)</f>
        <v>0</v>
      </c>
      <c r="EV50" s="11">
        <f>IFERROR(EV51*EV7,0)</f>
        <v>0</v>
      </c>
      <c r="EW50" s="11">
        <f t="shared" si="348"/>
        <v>0</v>
      </c>
      <c r="EX50" s="11">
        <f>IFERROR(EX51*EX7,0)</f>
        <v>0</v>
      </c>
      <c r="EY50" s="11">
        <f>IFERROR(EY51*EY7,0)</f>
        <v>0</v>
      </c>
      <c r="EZ50" s="11">
        <f t="shared" si="349"/>
        <v>0</v>
      </c>
    </row>
    <row r="51" spans="1:156" ht="15" hidden="1" customHeight="1" x14ac:dyDescent="0.3">
      <c r="B51" s="8" t="s">
        <v>71</v>
      </c>
      <c r="C51" s="9" t="s">
        <v>40</v>
      </c>
      <c r="D51" s="14">
        <f>IFERROR(SUM(SUM(G51*G318,J51*J318,M51*M318,P51*P318,S51*S318,V51*V318,Y51*Y318,AB51*AB318,AE51*AE318,AH51*AH318,AK51*AK318,AN51*AN318,AQ51*AQ318,AT51*AT318,AW51*AW318,AZ51*AZ318,BC51*BC318,BF51*BF318,BI51*BI318,BL51*BL318,BO51*BO318,BR51*BR318,BU51*BU318,BX51*BX318,CA51*CA318,CD51*CD318,CG51*CG318,CJ51*CJ318,CM51*CM318,CP51*CP318),SUM(CS51*CS318,CV51*CV318,CY51*CY318,DB51*DB318,DE51*DE318,DH51*DH318,DK51*DK318,DN51*DN318,DQ51*DQ318,DT51*DT318,DW51*DW318,DZ51*DZ318,EC51*EC318,EF51*EF318,EI51*EI318,EL51*EL318,EO51*EO318,ER51*ER318,EU51*EU318,EX51*EX318))/D318,0)</f>
        <v>0</v>
      </c>
      <c r="E51" s="14">
        <f>IFERROR(SUM(SUM(H51*H318,K51*K318,N51*N318,Q51*Q318,T51*T318,W51*W318,Z51*Z318,AC51*AC318,AF51*AF318,AI51*AI318,AL51*AL318,AO51*AO318,AR51*AR318,AU51*AU318,AX51*AX318,BA51*BA318,BD51*BD318,BG51*BG318,BJ51*BJ318,BM51*BM318,BP51*BP318,BS51*BS318,BV51*BV318,BY51*BY318,CB51*CB318,CE51*CE318,CH51*CH318,CK51*CK318,CN51*CN318,CQ51*CQ318),SUM(CT51*CT318,CW51*CW318,CZ51*CZ318,DC51*DC318,DF51*DF318,DI51*DI318,DL51*DL318,DO51*DO318,DR51*DR318,DU51*DU318,DX51*DX318,EA51*EA318,ED51*ED318,EG51*EG318,EJ51*EJ318,EM51*EM318,EP51*EP318,ES51*ES318,EV51*EV318,EY51*EY318))/E318,0)</f>
        <v>0</v>
      </c>
      <c r="F51" s="14">
        <f t="shared" si="299"/>
        <v>0</v>
      </c>
      <c r="G51" s="14"/>
      <c r="H51" s="14"/>
      <c r="I51" s="14">
        <f t="shared" si="300"/>
        <v>0</v>
      </c>
      <c r="J51" s="14"/>
      <c r="K51" s="14"/>
      <c r="L51" s="14">
        <f t="shared" si="301"/>
        <v>0</v>
      </c>
      <c r="M51" s="14"/>
      <c r="N51" s="14"/>
      <c r="O51" s="14">
        <f t="shared" si="302"/>
        <v>0</v>
      </c>
      <c r="P51" s="14"/>
      <c r="Q51" s="14"/>
      <c r="R51" s="14">
        <f t="shared" si="303"/>
        <v>0</v>
      </c>
      <c r="S51" s="14"/>
      <c r="T51" s="14"/>
      <c r="U51" s="14">
        <f t="shared" si="304"/>
        <v>0</v>
      </c>
      <c r="V51" s="14"/>
      <c r="W51" s="14"/>
      <c r="X51" s="14">
        <f t="shared" si="305"/>
        <v>0</v>
      </c>
      <c r="Y51" s="14"/>
      <c r="Z51" s="14"/>
      <c r="AA51" s="14">
        <f t="shared" si="306"/>
        <v>0</v>
      </c>
      <c r="AB51" s="14"/>
      <c r="AC51" s="14"/>
      <c r="AD51" s="14">
        <f t="shared" si="307"/>
        <v>0</v>
      </c>
      <c r="AE51" s="14"/>
      <c r="AF51" s="14"/>
      <c r="AG51" s="14">
        <f t="shared" si="308"/>
        <v>0</v>
      </c>
      <c r="AH51" s="14"/>
      <c r="AI51" s="14"/>
      <c r="AJ51" s="14">
        <f t="shared" si="309"/>
        <v>0</v>
      </c>
      <c r="AK51" s="14"/>
      <c r="AL51" s="14"/>
      <c r="AM51" s="14">
        <f t="shared" si="310"/>
        <v>0</v>
      </c>
      <c r="AN51" s="14"/>
      <c r="AO51" s="14"/>
      <c r="AP51" s="14">
        <f t="shared" si="311"/>
        <v>0</v>
      </c>
      <c r="AQ51" s="14"/>
      <c r="AR51" s="14"/>
      <c r="AS51" s="14">
        <f t="shared" si="312"/>
        <v>0</v>
      </c>
      <c r="AT51" s="14"/>
      <c r="AU51" s="14"/>
      <c r="AV51" s="14">
        <f t="shared" si="313"/>
        <v>0</v>
      </c>
      <c r="AW51" s="14"/>
      <c r="AX51" s="14"/>
      <c r="AY51" s="14">
        <f t="shared" si="314"/>
        <v>0</v>
      </c>
      <c r="AZ51" s="14"/>
      <c r="BA51" s="14"/>
      <c r="BB51" s="14">
        <f t="shared" si="315"/>
        <v>0</v>
      </c>
      <c r="BC51" s="14"/>
      <c r="BD51" s="14"/>
      <c r="BE51" s="14">
        <f t="shared" si="316"/>
        <v>0</v>
      </c>
      <c r="BF51" s="14"/>
      <c r="BG51" s="14"/>
      <c r="BH51" s="14">
        <f t="shared" si="317"/>
        <v>0</v>
      </c>
      <c r="BI51" s="14"/>
      <c r="BJ51" s="14"/>
      <c r="BK51" s="14">
        <f t="shared" si="318"/>
        <v>0</v>
      </c>
      <c r="BL51" s="14"/>
      <c r="BM51" s="14"/>
      <c r="BN51" s="14">
        <f t="shared" si="319"/>
        <v>0</v>
      </c>
      <c r="BO51" s="14"/>
      <c r="BP51" s="14"/>
      <c r="BQ51" s="14">
        <f t="shared" si="320"/>
        <v>0</v>
      </c>
      <c r="BR51" s="14"/>
      <c r="BS51" s="14"/>
      <c r="BT51" s="14">
        <f t="shared" si="321"/>
        <v>0</v>
      </c>
      <c r="BU51" s="14"/>
      <c r="BV51" s="14"/>
      <c r="BW51" s="14">
        <f t="shared" si="322"/>
        <v>0</v>
      </c>
      <c r="BX51" s="14"/>
      <c r="BY51" s="14"/>
      <c r="BZ51" s="14">
        <f t="shared" si="323"/>
        <v>0</v>
      </c>
      <c r="CA51" s="14"/>
      <c r="CB51" s="14"/>
      <c r="CC51" s="14">
        <f t="shared" si="324"/>
        <v>0</v>
      </c>
      <c r="CD51" s="14"/>
      <c r="CE51" s="14"/>
      <c r="CF51" s="14">
        <f t="shared" si="325"/>
        <v>0</v>
      </c>
      <c r="CG51" s="14"/>
      <c r="CH51" s="14"/>
      <c r="CI51" s="14">
        <f t="shared" si="326"/>
        <v>0</v>
      </c>
      <c r="CJ51" s="14"/>
      <c r="CK51" s="14"/>
      <c r="CL51" s="14">
        <f t="shared" si="327"/>
        <v>0</v>
      </c>
      <c r="CM51" s="14"/>
      <c r="CN51" s="14"/>
      <c r="CO51" s="14">
        <f t="shared" si="328"/>
        <v>0</v>
      </c>
      <c r="CP51" s="14"/>
      <c r="CQ51" s="14"/>
      <c r="CR51" s="14">
        <f t="shared" si="329"/>
        <v>0</v>
      </c>
      <c r="CS51" s="14"/>
      <c r="CT51" s="14"/>
      <c r="CU51" s="14">
        <f t="shared" si="330"/>
        <v>0</v>
      </c>
      <c r="CV51" s="14"/>
      <c r="CW51" s="14"/>
      <c r="CX51" s="14">
        <f t="shared" si="331"/>
        <v>0</v>
      </c>
      <c r="CY51" s="14"/>
      <c r="CZ51" s="14"/>
      <c r="DA51" s="14">
        <f t="shared" si="332"/>
        <v>0</v>
      </c>
      <c r="DB51" s="14"/>
      <c r="DC51" s="14"/>
      <c r="DD51" s="14">
        <f t="shared" si="333"/>
        <v>0</v>
      </c>
      <c r="DE51" s="14"/>
      <c r="DF51" s="14"/>
      <c r="DG51" s="14">
        <f t="shared" si="334"/>
        <v>0</v>
      </c>
      <c r="DH51" s="14"/>
      <c r="DI51" s="14"/>
      <c r="DJ51" s="14">
        <f t="shared" si="335"/>
        <v>0</v>
      </c>
      <c r="DK51" s="14"/>
      <c r="DL51" s="14"/>
      <c r="DM51" s="14">
        <f t="shared" si="336"/>
        <v>0</v>
      </c>
      <c r="DN51" s="14"/>
      <c r="DO51" s="14"/>
      <c r="DP51" s="14">
        <f t="shared" si="337"/>
        <v>0</v>
      </c>
      <c r="DQ51" s="14"/>
      <c r="DR51" s="14"/>
      <c r="DS51" s="14">
        <f t="shared" si="338"/>
        <v>0</v>
      </c>
      <c r="DT51" s="14"/>
      <c r="DU51" s="14"/>
      <c r="DV51" s="14">
        <f t="shared" si="339"/>
        <v>0</v>
      </c>
      <c r="DW51" s="14"/>
      <c r="DX51" s="14"/>
      <c r="DY51" s="14">
        <f t="shared" si="340"/>
        <v>0</v>
      </c>
      <c r="DZ51" s="14"/>
      <c r="EA51" s="14"/>
      <c r="EB51" s="14">
        <f t="shared" si="341"/>
        <v>0</v>
      </c>
      <c r="EC51" s="14"/>
      <c r="ED51" s="14"/>
      <c r="EE51" s="14">
        <f t="shared" si="342"/>
        <v>0</v>
      </c>
      <c r="EF51" s="14"/>
      <c r="EG51" s="14"/>
      <c r="EH51" s="14">
        <f t="shared" si="343"/>
        <v>0</v>
      </c>
      <c r="EI51" s="14"/>
      <c r="EJ51" s="14"/>
      <c r="EK51" s="14">
        <f t="shared" si="344"/>
        <v>0</v>
      </c>
      <c r="EL51" s="14"/>
      <c r="EM51" s="14"/>
      <c r="EN51" s="14">
        <f t="shared" si="345"/>
        <v>0</v>
      </c>
      <c r="EO51" s="14"/>
      <c r="EP51" s="14"/>
      <c r="EQ51" s="14">
        <f t="shared" si="346"/>
        <v>0</v>
      </c>
      <c r="ER51" s="14"/>
      <c r="ES51" s="14"/>
      <c r="ET51" s="14">
        <f t="shared" si="347"/>
        <v>0</v>
      </c>
      <c r="EU51" s="14"/>
      <c r="EV51" s="14"/>
      <c r="EW51" s="14">
        <f t="shared" si="348"/>
        <v>0</v>
      </c>
      <c r="EX51" s="14"/>
      <c r="EY51" s="14"/>
      <c r="EZ51" s="14">
        <f t="shared" si="349"/>
        <v>0</v>
      </c>
    </row>
    <row r="52" spans="1:156" s="6" customFormat="1" ht="19.5" customHeight="1" x14ac:dyDescent="0.3">
      <c r="B52" s="8" t="str">
        <f>IF($D$95="oz",$B$110,$B$109)</f>
        <v>DM /9Lcs</v>
      </c>
      <c r="C52" s="9" t="s">
        <v>40</v>
      </c>
      <c r="D52" s="14">
        <f>IFERROR(SUM(SUM(G52*G8,J52*J8,M52*M8,P52*P8,S52*S8,V52*V8,Y52*Y8,AB52*AB8,AE52*AE8,AH52*AH8,AK52*AK8,AN52*AN8,AQ52*AQ8,AT52*AT8,AW52*AW8,AZ52*AZ8,BC52*BC8,BF52*BF8,BI52*BI8,BL52*BL8,BO52*BO8,BR52*BR8,BU52*BU8,BX52*BX8,CA52*CA8,CD52*CD8,CG52*CG8,CJ52*CJ8,CM52*CM8,CP52*CP8),SUM(CS52*CS8,CV52*CV8,CY52*CY8,DB52*DB8,DE52*DE8,DH52*DH8,DK52*DK8,DN52*DN8,DQ52*DQ8,DT52*DT8,DW52*DW8,DZ52*DZ8,EC52*EC8,EF52*EF8,EI52*EI8,EL52*EL8,EO52*EO8,ER52*ER8,EU52*EU8,EX52*EX8))/D8,0)</f>
        <v>0</v>
      </c>
      <c r="E52" s="14">
        <f>IFERROR(SUM(SUM(H52*H8,K52*K8,N52*N8,Q52*Q8,T52*T8,W52*W8,Z52*Z8,AC52*AC8,AF52*AF8,AI52*AI8,AL52*AL8,AO52*AO8,AR52*AR8,AU52*AU8,AX52*AX8,BA52*BA8,BD52*BD8,BG52*BG8,BJ52*BJ8,BM52*BM8,BP52*BP8,BS52*BS8,BV52*BV8,BY52*BY8,CB52*CB8,CE52*CE8,CH52*CH8,CK52*CK8,CN52*CN8,CQ52*CQ8),SUM(CT52*CT8,CW52*CW8,CZ52*CZ8,DC52*DC8,DF52*DF8,DI52*DI8,DL52*DL8,DO52*DO8,DR52*DR8,DU52*DU8,DX52*DX8,EA52*EA8,ED52*ED8,EG52*EG8,EJ52*EJ8,EM52*EM8,EP52*EP8,ES52*ES8,EV52*EV8,EY52*EY8))/E8,0)</f>
        <v>0</v>
      </c>
      <c r="F52" s="14">
        <f t="shared" si="299"/>
        <v>0</v>
      </c>
      <c r="G52" s="14">
        <f>IFERROR(G50/G8,0)</f>
        <v>0</v>
      </c>
      <c r="H52" s="14">
        <f>IFERROR(H50/H8,0)</f>
        <v>0</v>
      </c>
      <c r="I52" s="14">
        <f t="shared" si="300"/>
        <v>0</v>
      </c>
      <c r="J52" s="14">
        <f>IFERROR(J50/J8,0)</f>
        <v>0</v>
      </c>
      <c r="K52" s="14">
        <f>IFERROR(K50/K8,0)</f>
        <v>0</v>
      </c>
      <c r="L52" s="14">
        <f t="shared" si="301"/>
        <v>0</v>
      </c>
      <c r="M52" s="14">
        <f>IFERROR(M50/M8,0)</f>
        <v>0</v>
      </c>
      <c r="N52" s="14">
        <f>IFERROR(N50/N8,0)</f>
        <v>0</v>
      </c>
      <c r="O52" s="14">
        <f t="shared" si="302"/>
        <v>0</v>
      </c>
      <c r="P52" s="14">
        <f>IFERROR(P50/P8,0)</f>
        <v>0</v>
      </c>
      <c r="Q52" s="14">
        <f>IFERROR(Q50/Q8,0)</f>
        <v>0</v>
      </c>
      <c r="R52" s="14">
        <f t="shared" si="303"/>
        <v>0</v>
      </c>
      <c r="S52" s="14">
        <f>IFERROR(S50/S8,0)</f>
        <v>0</v>
      </c>
      <c r="T52" s="14">
        <f>IFERROR(T50/T8,0)</f>
        <v>0</v>
      </c>
      <c r="U52" s="14">
        <f t="shared" si="304"/>
        <v>0</v>
      </c>
      <c r="V52" s="14">
        <f>IFERROR(V50/V8,0)</f>
        <v>0</v>
      </c>
      <c r="W52" s="14">
        <f>IFERROR(W50/W8,0)</f>
        <v>0</v>
      </c>
      <c r="X52" s="14">
        <f t="shared" si="305"/>
        <v>0</v>
      </c>
      <c r="Y52" s="14">
        <f>IFERROR(Y50/Y8,0)</f>
        <v>0</v>
      </c>
      <c r="Z52" s="14">
        <f>IFERROR(Z50/Z8,0)</f>
        <v>0</v>
      </c>
      <c r="AA52" s="14">
        <f t="shared" si="306"/>
        <v>0</v>
      </c>
      <c r="AB52" s="14">
        <f>IFERROR(AB50/AB8,0)</f>
        <v>0</v>
      </c>
      <c r="AC52" s="14">
        <f>IFERROR(AC50/AC8,0)</f>
        <v>0</v>
      </c>
      <c r="AD52" s="14">
        <f t="shared" si="307"/>
        <v>0</v>
      </c>
      <c r="AE52" s="14">
        <f>IFERROR(AE50/AE8,0)</f>
        <v>0</v>
      </c>
      <c r="AF52" s="14">
        <f>IFERROR(AF50/AF8,0)</f>
        <v>0</v>
      </c>
      <c r="AG52" s="14">
        <f t="shared" si="308"/>
        <v>0</v>
      </c>
      <c r="AH52" s="14">
        <f>IFERROR(AH50/AH8,0)</f>
        <v>0</v>
      </c>
      <c r="AI52" s="14">
        <f>IFERROR(AI50/AI8,0)</f>
        <v>0</v>
      </c>
      <c r="AJ52" s="14">
        <f t="shared" si="309"/>
        <v>0</v>
      </c>
      <c r="AK52" s="14">
        <f>IFERROR(AK50/AK8,0)</f>
        <v>0</v>
      </c>
      <c r="AL52" s="14">
        <f>IFERROR(AL50/AL8,0)</f>
        <v>0</v>
      </c>
      <c r="AM52" s="14">
        <f t="shared" si="310"/>
        <v>0</v>
      </c>
      <c r="AN52" s="14">
        <f>IFERROR(AN50/AN8,0)</f>
        <v>0</v>
      </c>
      <c r="AO52" s="14">
        <f>IFERROR(AO50/AO8,0)</f>
        <v>0</v>
      </c>
      <c r="AP52" s="14">
        <f t="shared" si="311"/>
        <v>0</v>
      </c>
      <c r="AQ52" s="14">
        <f>IFERROR(AQ50/AQ8,0)</f>
        <v>0</v>
      </c>
      <c r="AR52" s="14">
        <f>IFERROR(AR50/AR8,0)</f>
        <v>0</v>
      </c>
      <c r="AS52" s="14">
        <f t="shared" si="312"/>
        <v>0</v>
      </c>
      <c r="AT52" s="14">
        <f>IFERROR(AT50/AT8,0)</f>
        <v>0</v>
      </c>
      <c r="AU52" s="14">
        <f>IFERROR(AU50/AU8,0)</f>
        <v>0</v>
      </c>
      <c r="AV52" s="14">
        <f t="shared" si="313"/>
        <v>0</v>
      </c>
      <c r="AW52" s="14">
        <f>IFERROR(AW50/AW8,0)</f>
        <v>0</v>
      </c>
      <c r="AX52" s="14">
        <f>IFERROR(AX50/AX8,0)</f>
        <v>0</v>
      </c>
      <c r="AY52" s="14">
        <f t="shared" si="314"/>
        <v>0</v>
      </c>
      <c r="AZ52" s="14">
        <f>IFERROR(AZ50/AZ8,0)</f>
        <v>0</v>
      </c>
      <c r="BA52" s="14">
        <f>IFERROR(BA50/BA8,0)</f>
        <v>0</v>
      </c>
      <c r="BB52" s="14">
        <f t="shared" si="315"/>
        <v>0</v>
      </c>
      <c r="BC52" s="14">
        <f>IFERROR(BC50/BC8,0)</f>
        <v>0</v>
      </c>
      <c r="BD52" s="14">
        <f>IFERROR(BD50/BD8,0)</f>
        <v>0</v>
      </c>
      <c r="BE52" s="14">
        <f t="shared" si="316"/>
        <v>0</v>
      </c>
      <c r="BF52" s="14">
        <f>IFERROR(BF50/BF8,0)</f>
        <v>0</v>
      </c>
      <c r="BG52" s="14">
        <f>IFERROR(BG50/BG8,0)</f>
        <v>0</v>
      </c>
      <c r="BH52" s="14">
        <f t="shared" si="317"/>
        <v>0</v>
      </c>
      <c r="BI52" s="14">
        <f>IFERROR(BI50/BI8,0)</f>
        <v>0</v>
      </c>
      <c r="BJ52" s="14">
        <f>IFERROR(BJ50/BJ8,0)</f>
        <v>0</v>
      </c>
      <c r="BK52" s="14">
        <f t="shared" si="318"/>
        <v>0</v>
      </c>
      <c r="BL52" s="14">
        <f>IFERROR(BL50/BL8,0)</f>
        <v>0</v>
      </c>
      <c r="BM52" s="14">
        <f>IFERROR(BM50/BM8,0)</f>
        <v>0</v>
      </c>
      <c r="BN52" s="14">
        <f t="shared" si="319"/>
        <v>0</v>
      </c>
      <c r="BO52" s="14">
        <f>IFERROR(BO50/BO8,0)</f>
        <v>0</v>
      </c>
      <c r="BP52" s="14">
        <f>IFERROR(BP50/BP8,0)</f>
        <v>0</v>
      </c>
      <c r="BQ52" s="14">
        <f t="shared" si="320"/>
        <v>0</v>
      </c>
      <c r="BR52" s="14">
        <f>IFERROR(BR50/BR8,0)</f>
        <v>0</v>
      </c>
      <c r="BS52" s="14">
        <f>IFERROR(BS50/BS8,0)</f>
        <v>0</v>
      </c>
      <c r="BT52" s="14">
        <f t="shared" si="321"/>
        <v>0</v>
      </c>
      <c r="BU52" s="14">
        <f>IFERROR(BU50/BU8,0)</f>
        <v>0</v>
      </c>
      <c r="BV52" s="14">
        <f>IFERROR(BV50/BV8,0)</f>
        <v>0</v>
      </c>
      <c r="BW52" s="14">
        <f t="shared" si="322"/>
        <v>0</v>
      </c>
      <c r="BX52" s="14">
        <f>IFERROR(BX50/BX8,0)</f>
        <v>0</v>
      </c>
      <c r="BY52" s="14">
        <f>IFERROR(BY50/BY8,0)</f>
        <v>0</v>
      </c>
      <c r="BZ52" s="14">
        <f t="shared" si="323"/>
        <v>0</v>
      </c>
      <c r="CA52" s="14">
        <f>IFERROR(CA50/CA8,0)</f>
        <v>0</v>
      </c>
      <c r="CB52" s="14">
        <f>IFERROR(CB50/CB8,0)</f>
        <v>0</v>
      </c>
      <c r="CC52" s="14">
        <f t="shared" si="324"/>
        <v>0</v>
      </c>
      <c r="CD52" s="14">
        <f>IFERROR(CD50/CD8,0)</f>
        <v>0</v>
      </c>
      <c r="CE52" s="14">
        <f>IFERROR(CE50/CE8,0)</f>
        <v>0</v>
      </c>
      <c r="CF52" s="14">
        <f t="shared" si="325"/>
        <v>0</v>
      </c>
      <c r="CG52" s="14">
        <f>IFERROR(CG50/CG8,0)</f>
        <v>0</v>
      </c>
      <c r="CH52" s="14">
        <f>IFERROR(CH50/CH8,0)</f>
        <v>0</v>
      </c>
      <c r="CI52" s="14">
        <f t="shared" si="326"/>
        <v>0</v>
      </c>
      <c r="CJ52" s="14">
        <f>IFERROR(CJ50/CJ8,0)</f>
        <v>0</v>
      </c>
      <c r="CK52" s="14">
        <f>IFERROR(CK50/CK8,0)</f>
        <v>0</v>
      </c>
      <c r="CL52" s="14">
        <f t="shared" si="327"/>
        <v>0</v>
      </c>
      <c r="CM52" s="14">
        <f>IFERROR(CM50/CM8,0)</f>
        <v>0</v>
      </c>
      <c r="CN52" s="14">
        <f>IFERROR(CN50/CN8,0)</f>
        <v>0</v>
      </c>
      <c r="CO52" s="14">
        <f t="shared" si="328"/>
        <v>0</v>
      </c>
      <c r="CP52" s="14">
        <f>IFERROR(CP50/CP8,0)</f>
        <v>0</v>
      </c>
      <c r="CQ52" s="14">
        <f>IFERROR(CQ50/CQ8,0)</f>
        <v>0</v>
      </c>
      <c r="CR52" s="14">
        <f t="shared" si="329"/>
        <v>0</v>
      </c>
      <c r="CS52" s="14">
        <f>IFERROR(CS50/CS8,0)</f>
        <v>0</v>
      </c>
      <c r="CT52" s="14">
        <f>IFERROR(CT50/CT8,0)</f>
        <v>0</v>
      </c>
      <c r="CU52" s="14">
        <f t="shared" si="330"/>
        <v>0</v>
      </c>
      <c r="CV52" s="14">
        <f>IFERROR(CV50/CV8,0)</f>
        <v>0</v>
      </c>
      <c r="CW52" s="14">
        <f>IFERROR(CW50/CW8,0)</f>
        <v>0</v>
      </c>
      <c r="CX52" s="14">
        <f t="shared" si="331"/>
        <v>0</v>
      </c>
      <c r="CY52" s="14">
        <f>IFERROR(CY50/CY8,0)</f>
        <v>0</v>
      </c>
      <c r="CZ52" s="14">
        <f>IFERROR(CZ50/CZ8,0)</f>
        <v>0</v>
      </c>
      <c r="DA52" s="14">
        <f t="shared" si="332"/>
        <v>0</v>
      </c>
      <c r="DB52" s="14">
        <f>IFERROR(DB50/DB8,0)</f>
        <v>0</v>
      </c>
      <c r="DC52" s="14">
        <f>IFERROR(DC50/DC8,0)</f>
        <v>0</v>
      </c>
      <c r="DD52" s="14">
        <f t="shared" si="333"/>
        <v>0</v>
      </c>
      <c r="DE52" s="14">
        <f>IFERROR(DE50/DE8,0)</f>
        <v>0</v>
      </c>
      <c r="DF52" s="14">
        <f>IFERROR(DF50/DF8,0)</f>
        <v>0</v>
      </c>
      <c r="DG52" s="14">
        <f t="shared" si="334"/>
        <v>0</v>
      </c>
      <c r="DH52" s="14">
        <f>IFERROR(DH50/DH8,0)</f>
        <v>0</v>
      </c>
      <c r="DI52" s="14">
        <f>IFERROR(DI50/DI8,0)</f>
        <v>0</v>
      </c>
      <c r="DJ52" s="14">
        <f t="shared" si="335"/>
        <v>0</v>
      </c>
      <c r="DK52" s="14">
        <f>IFERROR(DK50/DK8,0)</f>
        <v>0</v>
      </c>
      <c r="DL52" s="14">
        <f>IFERROR(DL50/DL8,0)</f>
        <v>0</v>
      </c>
      <c r="DM52" s="14">
        <f t="shared" si="336"/>
        <v>0</v>
      </c>
      <c r="DN52" s="14">
        <f>IFERROR(DN50/DN8,0)</f>
        <v>0</v>
      </c>
      <c r="DO52" s="14">
        <f>IFERROR(DO50/DO8,0)</f>
        <v>0</v>
      </c>
      <c r="DP52" s="14">
        <f t="shared" si="337"/>
        <v>0</v>
      </c>
      <c r="DQ52" s="14">
        <f>IFERROR(DQ50/DQ8,0)</f>
        <v>0</v>
      </c>
      <c r="DR52" s="14">
        <f>IFERROR(DR50/DR8,0)</f>
        <v>0</v>
      </c>
      <c r="DS52" s="14">
        <f t="shared" si="338"/>
        <v>0</v>
      </c>
      <c r="DT52" s="14">
        <f>IFERROR(DT50/DT8,0)</f>
        <v>0</v>
      </c>
      <c r="DU52" s="14">
        <f>IFERROR(DU50/DU8,0)</f>
        <v>0</v>
      </c>
      <c r="DV52" s="14">
        <f t="shared" si="339"/>
        <v>0</v>
      </c>
      <c r="DW52" s="14">
        <f>IFERROR(DW50/DW8,0)</f>
        <v>0</v>
      </c>
      <c r="DX52" s="14">
        <f>IFERROR(DX50/DX8,0)</f>
        <v>0</v>
      </c>
      <c r="DY52" s="14">
        <f t="shared" si="340"/>
        <v>0</v>
      </c>
      <c r="DZ52" s="14">
        <f>IFERROR(DZ50/DZ8,0)</f>
        <v>0</v>
      </c>
      <c r="EA52" s="14">
        <f>IFERROR(EA50/EA8,0)</f>
        <v>0</v>
      </c>
      <c r="EB52" s="14">
        <f t="shared" si="341"/>
        <v>0</v>
      </c>
      <c r="EC52" s="14">
        <f>IFERROR(EC50/EC8,0)</f>
        <v>0</v>
      </c>
      <c r="ED52" s="14">
        <f>IFERROR(ED50/ED8,0)</f>
        <v>0</v>
      </c>
      <c r="EE52" s="14">
        <f t="shared" si="342"/>
        <v>0</v>
      </c>
      <c r="EF52" s="14">
        <f>IFERROR(EF50/EF8,0)</f>
        <v>0</v>
      </c>
      <c r="EG52" s="14">
        <f>IFERROR(EG50/EG8,0)</f>
        <v>0</v>
      </c>
      <c r="EH52" s="14">
        <f t="shared" si="343"/>
        <v>0</v>
      </c>
      <c r="EI52" s="14">
        <f>IFERROR(EI50/EI8,0)</f>
        <v>0</v>
      </c>
      <c r="EJ52" s="14">
        <f>IFERROR(EJ50/EJ8,0)</f>
        <v>0</v>
      </c>
      <c r="EK52" s="14">
        <f t="shared" si="344"/>
        <v>0</v>
      </c>
      <c r="EL52" s="14">
        <f>IFERROR(EL50/EL8,0)</f>
        <v>0</v>
      </c>
      <c r="EM52" s="14">
        <f>IFERROR(EM50/EM8,0)</f>
        <v>0</v>
      </c>
      <c r="EN52" s="14">
        <f t="shared" si="345"/>
        <v>0</v>
      </c>
      <c r="EO52" s="14">
        <f>IFERROR(EO50/EO8,0)</f>
        <v>0</v>
      </c>
      <c r="EP52" s="14">
        <f>IFERROR(EP50/EP8,0)</f>
        <v>0</v>
      </c>
      <c r="EQ52" s="14">
        <f t="shared" si="346"/>
        <v>0</v>
      </c>
      <c r="ER52" s="14">
        <f>IFERROR(ER50/ER8,0)</f>
        <v>0</v>
      </c>
      <c r="ES52" s="14">
        <f>IFERROR(ES50/ES8,0)</f>
        <v>0</v>
      </c>
      <c r="ET52" s="14">
        <f t="shared" si="347"/>
        <v>0</v>
      </c>
      <c r="EU52" s="14">
        <f>IFERROR(EU50/EU8,0)</f>
        <v>0</v>
      </c>
      <c r="EV52" s="14">
        <f>IFERROR(EV50/EV8,0)</f>
        <v>0</v>
      </c>
      <c r="EW52" s="14">
        <f t="shared" si="348"/>
        <v>0</v>
      </c>
      <c r="EX52" s="14">
        <f>IFERROR(EX50/EX8,0)</f>
        <v>0</v>
      </c>
      <c r="EY52" s="14">
        <f>IFERROR(EY50/EY8,0)</f>
        <v>0</v>
      </c>
      <c r="EZ52" s="14">
        <f t="shared" si="349"/>
        <v>0</v>
      </c>
    </row>
    <row r="53" spans="1:156" s="6" customFormat="1" hidden="1" x14ac:dyDescent="0.3">
      <c r="B53" s="12" t="s">
        <v>56</v>
      </c>
      <c r="C53" s="9" t="s">
        <v>40</v>
      </c>
      <c r="D53" s="14">
        <f>IFERROR(SUM(SUM(G53,J53,M53,P53,S53,V53,Y53,AB53,AE53,AH53,AK53,AN53,AQ53,AT53,AW53,AZ53,BC53,BF53,BI53,BL53,BO53,BR53,BU53,BX53,CA53,CD53,CG53,CJ53,CM53,CP53),SUM(CS53,CV53,CY53,DB53,DE53,DH53,DK53,DN53,DQ53,DT53,DW53,DZ53,EC53,EF53,EI53,EL53,EO53,ER53,EU53,EX53)),0)</f>
        <v>0</v>
      </c>
      <c r="E53" s="14">
        <f>IFERROR(SUM(SUM(H53,K53,N53,Q53,T53,W53,Z53,AC53,AF53,AI53,AL53,AO53,AR53,AU53,AX53,BA53,BD53,BG53,BJ53,BM53,BP53,BS53,BV53,BY53,CB53,CE53,CH53,CK53,CN53,CQ53),SUM(CT53,CW53,CZ53,DC53,DF53,DI53,DL53,DO53,DR53,DU53,DX53,EA53,ED53,EG53,EJ53,EM53,EP53,ES53,EV53,EY53)),0)</f>
        <v>0</v>
      </c>
      <c r="F53" s="14">
        <f t="shared" si="299"/>
        <v>0</v>
      </c>
      <c r="G53" s="14"/>
      <c r="H53" s="14"/>
      <c r="I53" s="14">
        <f t="shared" si="300"/>
        <v>0</v>
      </c>
      <c r="J53" s="14"/>
      <c r="K53" s="14"/>
      <c r="L53" s="14">
        <f t="shared" si="301"/>
        <v>0</v>
      </c>
      <c r="M53" s="14"/>
      <c r="N53" s="14"/>
      <c r="O53" s="14">
        <f t="shared" si="302"/>
        <v>0</v>
      </c>
      <c r="P53" s="14"/>
      <c r="Q53" s="14"/>
      <c r="R53" s="14">
        <f t="shared" si="303"/>
        <v>0</v>
      </c>
      <c r="S53" s="14"/>
      <c r="T53" s="14"/>
      <c r="U53" s="14">
        <f t="shared" si="304"/>
        <v>0</v>
      </c>
      <c r="V53" s="14"/>
      <c r="W53" s="14"/>
      <c r="X53" s="14">
        <f t="shared" si="305"/>
        <v>0</v>
      </c>
      <c r="Y53" s="14"/>
      <c r="Z53" s="14"/>
      <c r="AA53" s="14">
        <f t="shared" si="306"/>
        <v>0</v>
      </c>
      <c r="AB53" s="14"/>
      <c r="AC53" s="14"/>
      <c r="AD53" s="14">
        <f t="shared" si="307"/>
        <v>0</v>
      </c>
      <c r="AE53" s="14"/>
      <c r="AF53" s="14"/>
      <c r="AG53" s="14">
        <f t="shared" si="308"/>
        <v>0</v>
      </c>
      <c r="AH53" s="14"/>
      <c r="AI53" s="14"/>
      <c r="AJ53" s="14">
        <f t="shared" si="309"/>
        <v>0</v>
      </c>
      <c r="AK53" s="14"/>
      <c r="AL53" s="14"/>
      <c r="AM53" s="14">
        <f t="shared" si="310"/>
        <v>0</v>
      </c>
      <c r="AN53" s="14"/>
      <c r="AO53" s="14"/>
      <c r="AP53" s="14">
        <f t="shared" si="311"/>
        <v>0</v>
      </c>
      <c r="AQ53" s="14"/>
      <c r="AR53" s="14"/>
      <c r="AS53" s="14">
        <f t="shared" si="312"/>
        <v>0</v>
      </c>
      <c r="AT53" s="14"/>
      <c r="AU53" s="14"/>
      <c r="AV53" s="14">
        <f t="shared" si="313"/>
        <v>0</v>
      </c>
      <c r="AW53" s="14"/>
      <c r="AX53" s="14"/>
      <c r="AY53" s="14">
        <f t="shared" si="314"/>
        <v>0</v>
      </c>
      <c r="AZ53" s="14"/>
      <c r="BA53" s="14"/>
      <c r="BB53" s="14">
        <f t="shared" si="315"/>
        <v>0</v>
      </c>
      <c r="BC53" s="14"/>
      <c r="BD53" s="14"/>
      <c r="BE53" s="14">
        <f t="shared" si="316"/>
        <v>0</v>
      </c>
      <c r="BF53" s="14"/>
      <c r="BG53" s="14"/>
      <c r="BH53" s="14">
        <f t="shared" si="317"/>
        <v>0</v>
      </c>
      <c r="BI53" s="14"/>
      <c r="BJ53" s="14"/>
      <c r="BK53" s="14">
        <f t="shared" si="318"/>
        <v>0</v>
      </c>
      <c r="BL53" s="14"/>
      <c r="BM53" s="14"/>
      <c r="BN53" s="14">
        <f t="shared" si="319"/>
        <v>0</v>
      </c>
      <c r="BO53" s="14"/>
      <c r="BP53" s="14"/>
      <c r="BQ53" s="14">
        <f t="shared" si="320"/>
        <v>0</v>
      </c>
      <c r="BR53" s="14"/>
      <c r="BS53" s="14"/>
      <c r="BT53" s="14">
        <f t="shared" si="321"/>
        <v>0</v>
      </c>
      <c r="BU53" s="14"/>
      <c r="BV53" s="14"/>
      <c r="BW53" s="14">
        <f t="shared" si="322"/>
        <v>0</v>
      </c>
      <c r="BX53" s="14"/>
      <c r="BY53" s="14"/>
      <c r="BZ53" s="14">
        <f t="shared" si="323"/>
        <v>0</v>
      </c>
      <c r="CA53" s="14"/>
      <c r="CB53" s="14"/>
      <c r="CC53" s="14">
        <f t="shared" si="324"/>
        <v>0</v>
      </c>
      <c r="CD53" s="14"/>
      <c r="CE53" s="14"/>
      <c r="CF53" s="14">
        <f t="shared" si="325"/>
        <v>0</v>
      </c>
      <c r="CG53" s="14"/>
      <c r="CH53" s="14"/>
      <c r="CI53" s="14">
        <f t="shared" si="326"/>
        <v>0</v>
      </c>
      <c r="CJ53" s="14"/>
      <c r="CK53" s="14"/>
      <c r="CL53" s="14">
        <f t="shared" si="327"/>
        <v>0</v>
      </c>
      <c r="CM53" s="14"/>
      <c r="CN53" s="14"/>
      <c r="CO53" s="14">
        <f t="shared" si="328"/>
        <v>0</v>
      </c>
      <c r="CP53" s="14"/>
      <c r="CQ53" s="14"/>
      <c r="CR53" s="14">
        <f t="shared" si="329"/>
        <v>0</v>
      </c>
      <c r="CS53" s="14"/>
      <c r="CT53" s="14"/>
      <c r="CU53" s="14">
        <f t="shared" si="330"/>
        <v>0</v>
      </c>
      <c r="CV53" s="14"/>
      <c r="CW53" s="14"/>
      <c r="CX53" s="14">
        <f t="shared" si="331"/>
        <v>0</v>
      </c>
      <c r="CY53" s="14"/>
      <c r="CZ53" s="14"/>
      <c r="DA53" s="14">
        <f t="shared" si="332"/>
        <v>0</v>
      </c>
      <c r="DB53" s="14"/>
      <c r="DC53" s="14"/>
      <c r="DD53" s="14">
        <f t="shared" si="333"/>
        <v>0</v>
      </c>
      <c r="DE53" s="14"/>
      <c r="DF53" s="14"/>
      <c r="DG53" s="14">
        <f t="shared" si="334"/>
        <v>0</v>
      </c>
      <c r="DH53" s="14"/>
      <c r="DI53" s="14"/>
      <c r="DJ53" s="14">
        <f t="shared" si="335"/>
        <v>0</v>
      </c>
      <c r="DK53" s="14"/>
      <c r="DL53" s="14"/>
      <c r="DM53" s="14">
        <f t="shared" si="336"/>
        <v>0</v>
      </c>
      <c r="DN53" s="14"/>
      <c r="DO53" s="14"/>
      <c r="DP53" s="14">
        <f t="shared" si="337"/>
        <v>0</v>
      </c>
      <c r="DQ53" s="14"/>
      <c r="DR53" s="14"/>
      <c r="DS53" s="14">
        <f t="shared" si="338"/>
        <v>0</v>
      </c>
      <c r="DT53" s="14"/>
      <c r="DU53" s="14"/>
      <c r="DV53" s="14">
        <f t="shared" si="339"/>
        <v>0</v>
      </c>
      <c r="DW53" s="14"/>
      <c r="DX53" s="14"/>
      <c r="DY53" s="14">
        <f t="shared" si="340"/>
        <v>0</v>
      </c>
      <c r="DZ53" s="14"/>
      <c r="EA53" s="14"/>
      <c r="EB53" s="14">
        <f t="shared" si="341"/>
        <v>0</v>
      </c>
      <c r="EC53" s="14"/>
      <c r="ED53" s="14"/>
      <c r="EE53" s="14">
        <f t="shared" si="342"/>
        <v>0</v>
      </c>
      <c r="EF53" s="14"/>
      <c r="EG53" s="14"/>
      <c r="EH53" s="14">
        <f t="shared" si="343"/>
        <v>0</v>
      </c>
      <c r="EI53" s="14"/>
      <c r="EJ53" s="14"/>
      <c r="EK53" s="14">
        <f t="shared" si="344"/>
        <v>0</v>
      </c>
      <c r="EL53" s="14"/>
      <c r="EM53" s="14"/>
      <c r="EN53" s="14">
        <f t="shared" si="345"/>
        <v>0</v>
      </c>
      <c r="EO53" s="14"/>
      <c r="EP53" s="14"/>
      <c r="EQ53" s="14">
        <f t="shared" si="346"/>
        <v>0</v>
      </c>
      <c r="ER53" s="14"/>
      <c r="ES53" s="14"/>
      <c r="ET53" s="14">
        <f t="shared" si="347"/>
        <v>0</v>
      </c>
      <c r="EU53" s="14"/>
      <c r="EV53" s="14"/>
      <c r="EW53" s="14">
        <f t="shared" si="348"/>
        <v>0</v>
      </c>
      <c r="EX53" s="14"/>
      <c r="EY53" s="14"/>
      <c r="EZ53" s="14">
        <f t="shared" si="349"/>
        <v>0</v>
      </c>
    </row>
    <row r="54" spans="1:156" s="6" customFormat="1" ht="19.5" customHeight="1" x14ac:dyDescent="0.3">
      <c r="B54" s="12" t="s">
        <v>941</v>
      </c>
      <c r="C54" s="9" t="s">
        <v>40</v>
      </c>
      <c r="D54" s="14">
        <f>IFERROR(SUM(SUM(G54*G7,J54*J7,M54*M7,P54*P7,S54*S7,V54*V7,Y54*Y7,AB54*AB7,AE54*AE7,AH54*AH7,AK54*AK7,AN54*AN7,AQ54*AQ7,AT54*AT7,AW54*AW7,AZ54*AZ7,BC54*BC7,BF54*BF7,BI54*BI7,BL54*BL7,BO54*BO7,BR54*BR7,BU54*BU7,BX54*BX7,CA54*CA7,CD54*CD7,CG54*CG7,CJ54*CJ7,CM54*CM7,CP54*CP7),SUM(CS54*CS7,CV54*CV7,CY54*CY7,DB54*DB7,DE54*DE7,DH54*DH7,DK54*DK7,DN54*DN7,DQ54*DQ7,DT54*DT7,DW54*DW7,DZ54*DZ7,EC54*EC7,EF54*EF7,EI54*EI7,EL54*EL7,EO54*EO7,ER54*ER7,EU54*EU7,EX54*EX7))/D7,0)</f>
        <v>0</v>
      </c>
      <c r="E54" s="14">
        <f>IFERROR(SUM(SUM(H54*H7,K54*K7,N54*N7,Q54*Q7,T54*T7,W54*W7,Z54*Z7,AC54*AC7,AF54*AF7,AI54*AI7,AL54*AL7,AO54*AO7,AR54*AR7,AU54*AU7,AX54*AX7,BA54*BA7,BD54*BD7,BG54*BG7,BJ54*BJ7,BM54*BM7,BP54*BP7,BS54*BS7,BV54*BV7,BY54*BY7,CB54*CB7,CE54*CE7,CH54*CH7,CK54*CK7,CN54*CN7,CQ54*CQ7),SUM(CT54*CT7,CW54*CW7,CZ54*CZ7,DC54*DC7,DF54*DF7,DI54*DI7,DL54*DL7,DO54*DO7,DR54*DR7,DU54*DU7,DX54*DX7,EA54*EA7,ED54*ED7,EG54*EG7,EJ54*EJ7,EM54*EM7,EP54*EP7,ES54*ES7,EV54*EV7,EY54*EY7))/E7,0)</f>
        <v>0</v>
      </c>
      <c r="F54" s="14"/>
      <c r="G54" s="14">
        <f>IFERROR(G50/G7,0)</f>
        <v>0</v>
      </c>
      <c r="H54" s="14">
        <f>IFERROR(H50/H7,0)</f>
        <v>0</v>
      </c>
      <c r="I54" s="14"/>
      <c r="J54" s="14">
        <f t="shared" ref="J54:K54" si="448">IFERROR(J50/J7,0)</f>
        <v>0</v>
      </c>
      <c r="K54" s="14">
        <f t="shared" si="448"/>
        <v>0</v>
      </c>
      <c r="L54" s="14"/>
      <c r="M54" s="14">
        <f t="shared" ref="M54:N54" si="449">IFERROR(M50/M7,0)</f>
        <v>0</v>
      </c>
      <c r="N54" s="14">
        <f t="shared" si="449"/>
        <v>0</v>
      </c>
      <c r="O54" s="14"/>
      <c r="P54" s="14">
        <f t="shared" ref="P54:Q54" si="450">IFERROR(P50/P7,0)</f>
        <v>0</v>
      </c>
      <c r="Q54" s="14">
        <f t="shared" si="450"/>
        <v>0</v>
      </c>
      <c r="R54" s="14"/>
      <c r="S54" s="14">
        <f t="shared" ref="S54:T54" si="451">IFERROR(S50/S7,0)</f>
        <v>0</v>
      </c>
      <c r="T54" s="14">
        <f t="shared" si="451"/>
        <v>0</v>
      </c>
      <c r="U54" s="14"/>
      <c r="V54" s="14">
        <f t="shared" ref="V54:W54" si="452">IFERROR(V50/V7,0)</f>
        <v>0</v>
      </c>
      <c r="W54" s="14">
        <f t="shared" si="452"/>
        <v>0</v>
      </c>
      <c r="X54" s="14"/>
      <c r="Y54" s="14">
        <f t="shared" ref="Y54:Z54" si="453">IFERROR(Y50/Y7,0)</f>
        <v>0</v>
      </c>
      <c r="Z54" s="14">
        <f t="shared" si="453"/>
        <v>0</v>
      </c>
      <c r="AA54" s="14"/>
      <c r="AB54" s="14">
        <f t="shared" ref="AB54:AC54" si="454">IFERROR(AB50/AB7,0)</f>
        <v>0</v>
      </c>
      <c r="AC54" s="14">
        <f t="shared" si="454"/>
        <v>0</v>
      </c>
      <c r="AD54" s="14"/>
      <c r="AE54" s="14">
        <f t="shared" ref="AE54:AF54" si="455">IFERROR(AE50/AE7,0)</f>
        <v>0</v>
      </c>
      <c r="AF54" s="14">
        <f t="shared" si="455"/>
        <v>0</v>
      </c>
      <c r="AG54" s="14"/>
      <c r="AH54" s="14">
        <f t="shared" ref="AH54:AI54" si="456">IFERROR(AH50/AH7,0)</f>
        <v>0</v>
      </c>
      <c r="AI54" s="14">
        <f t="shared" si="456"/>
        <v>0</v>
      </c>
      <c r="AJ54" s="14"/>
      <c r="AK54" s="14">
        <f t="shared" ref="AK54:AL54" si="457">IFERROR(AK50/AK7,0)</f>
        <v>0</v>
      </c>
      <c r="AL54" s="14">
        <f t="shared" si="457"/>
        <v>0</v>
      </c>
      <c r="AM54" s="14"/>
      <c r="AN54" s="14">
        <f t="shared" ref="AN54:AO54" si="458">IFERROR(AN50/AN7,0)</f>
        <v>0</v>
      </c>
      <c r="AO54" s="14">
        <f t="shared" si="458"/>
        <v>0</v>
      </c>
      <c r="AP54" s="14"/>
      <c r="AQ54" s="14">
        <f t="shared" ref="AQ54:AR54" si="459">IFERROR(AQ50/AQ7,0)</f>
        <v>0</v>
      </c>
      <c r="AR54" s="14">
        <f t="shared" si="459"/>
        <v>0</v>
      </c>
      <c r="AS54" s="14"/>
      <c r="AT54" s="14">
        <f t="shared" ref="AT54:AU54" si="460">IFERROR(AT50/AT7,0)</f>
        <v>0</v>
      </c>
      <c r="AU54" s="14">
        <f t="shared" si="460"/>
        <v>0</v>
      </c>
      <c r="AV54" s="14"/>
      <c r="AW54" s="14">
        <f t="shared" ref="AW54:AX54" si="461">IFERROR(AW50/AW7,0)</f>
        <v>0</v>
      </c>
      <c r="AX54" s="14">
        <f t="shared" si="461"/>
        <v>0</v>
      </c>
      <c r="AY54" s="14"/>
      <c r="AZ54" s="14">
        <f t="shared" ref="AZ54:BA54" si="462">IFERROR(AZ50/AZ7,0)</f>
        <v>0</v>
      </c>
      <c r="BA54" s="14">
        <f t="shared" si="462"/>
        <v>0</v>
      </c>
      <c r="BB54" s="14"/>
      <c r="BC54" s="14">
        <f t="shared" ref="BC54:BD54" si="463">IFERROR(BC50/BC7,0)</f>
        <v>0</v>
      </c>
      <c r="BD54" s="14">
        <f t="shared" si="463"/>
        <v>0</v>
      </c>
      <c r="BE54" s="14"/>
      <c r="BF54" s="14">
        <f t="shared" ref="BF54:BG54" si="464">IFERROR(BF50/BF7,0)</f>
        <v>0</v>
      </c>
      <c r="BG54" s="14">
        <f t="shared" si="464"/>
        <v>0</v>
      </c>
      <c r="BH54" s="14"/>
      <c r="BI54" s="14">
        <f t="shared" ref="BI54:BJ54" si="465">IFERROR(BI50/BI7,0)</f>
        <v>0</v>
      </c>
      <c r="BJ54" s="14">
        <f t="shared" si="465"/>
        <v>0</v>
      </c>
      <c r="BK54" s="14"/>
      <c r="BL54" s="14">
        <f t="shared" ref="BL54:BM54" si="466">IFERROR(BL50/BL7,0)</f>
        <v>0</v>
      </c>
      <c r="BM54" s="14">
        <f t="shared" si="466"/>
        <v>0</v>
      </c>
      <c r="BN54" s="14"/>
      <c r="BO54" s="14">
        <f t="shared" ref="BO54:BP54" si="467">IFERROR(BO50/BO7,0)</f>
        <v>0</v>
      </c>
      <c r="BP54" s="14">
        <f t="shared" si="467"/>
        <v>0</v>
      </c>
      <c r="BQ54" s="14"/>
      <c r="BR54" s="14">
        <f t="shared" ref="BR54:BS54" si="468">IFERROR(BR50/BR7,0)</f>
        <v>0</v>
      </c>
      <c r="BS54" s="14">
        <f t="shared" si="468"/>
        <v>0</v>
      </c>
      <c r="BT54" s="14"/>
      <c r="BU54" s="14">
        <f t="shared" ref="BU54:BV54" si="469">IFERROR(BU50/BU7,0)</f>
        <v>0</v>
      </c>
      <c r="BV54" s="14">
        <f t="shared" si="469"/>
        <v>0</v>
      </c>
      <c r="BW54" s="14"/>
      <c r="BX54" s="14">
        <f t="shared" ref="BX54:BY54" si="470">IFERROR(BX50/BX7,0)</f>
        <v>0</v>
      </c>
      <c r="BY54" s="14">
        <f t="shared" si="470"/>
        <v>0</v>
      </c>
      <c r="BZ54" s="14"/>
      <c r="CA54" s="14">
        <f t="shared" ref="CA54:CB54" si="471">IFERROR(CA50/CA7,0)</f>
        <v>0</v>
      </c>
      <c r="CB54" s="14">
        <f t="shared" si="471"/>
        <v>0</v>
      </c>
      <c r="CC54" s="14"/>
      <c r="CD54" s="14">
        <f t="shared" ref="CD54:CE54" si="472">IFERROR(CD50/CD7,0)</f>
        <v>0</v>
      </c>
      <c r="CE54" s="14">
        <f t="shared" si="472"/>
        <v>0</v>
      </c>
      <c r="CF54" s="14"/>
      <c r="CG54" s="14">
        <f t="shared" ref="CG54:CH54" si="473">IFERROR(CG50/CG7,0)</f>
        <v>0</v>
      </c>
      <c r="CH54" s="14">
        <f t="shared" si="473"/>
        <v>0</v>
      </c>
      <c r="CI54" s="14"/>
      <c r="CJ54" s="14">
        <f t="shared" ref="CJ54:CK54" si="474">IFERROR(CJ50/CJ7,0)</f>
        <v>0</v>
      </c>
      <c r="CK54" s="14">
        <f t="shared" si="474"/>
        <v>0</v>
      </c>
      <c r="CL54" s="14"/>
      <c r="CM54" s="14">
        <f t="shared" ref="CM54:CN54" si="475">IFERROR(CM50/CM7,0)</f>
        <v>0</v>
      </c>
      <c r="CN54" s="14">
        <f t="shared" si="475"/>
        <v>0</v>
      </c>
      <c r="CO54" s="14"/>
      <c r="CP54" s="14">
        <f t="shared" ref="CP54:CQ54" si="476">IFERROR(CP50/CP7,0)</f>
        <v>0</v>
      </c>
      <c r="CQ54" s="14">
        <f t="shared" si="476"/>
        <v>0</v>
      </c>
      <c r="CR54" s="14"/>
      <c r="CS54" s="14">
        <f t="shared" ref="CS54:CT54" si="477">IFERROR(CS50/CS7,0)</f>
        <v>0</v>
      </c>
      <c r="CT54" s="14">
        <f t="shared" si="477"/>
        <v>0</v>
      </c>
      <c r="CU54" s="14"/>
      <c r="CV54" s="14">
        <f t="shared" ref="CV54:CW54" si="478">IFERROR(CV50/CV7,0)</f>
        <v>0</v>
      </c>
      <c r="CW54" s="14">
        <f t="shared" si="478"/>
        <v>0</v>
      </c>
      <c r="CX54" s="14"/>
      <c r="CY54" s="14">
        <f t="shared" ref="CY54:CZ54" si="479">IFERROR(CY50/CY7,0)</f>
        <v>0</v>
      </c>
      <c r="CZ54" s="14">
        <f t="shared" si="479"/>
        <v>0</v>
      </c>
      <c r="DA54" s="14"/>
      <c r="DB54" s="14">
        <f t="shared" ref="DB54:DC54" si="480">IFERROR(DB50/DB7,0)</f>
        <v>0</v>
      </c>
      <c r="DC54" s="14">
        <f t="shared" si="480"/>
        <v>0</v>
      </c>
      <c r="DD54" s="14"/>
      <c r="DE54" s="14">
        <f t="shared" ref="DE54:DF54" si="481">IFERROR(DE50/DE7,0)</f>
        <v>0</v>
      </c>
      <c r="DF54" s="14">
        <f t="shared" si="481"/>
        <v>0</v>
      </c>
      <c r="DG54" s="14"/>
      <c r="DH54" s="14">
        <f t="shared" ref="DH54:DI54" si="482">IFERROR(DH50/DH7,0)</f>
        <v>0</v>
      </c>
      <c r="DI54" s="14">
        <f t="shared" si="482"/>
        <v>0</v>
      </c>
      <c r="DJ54" s="14"/>
      <c r="DK54" s="14">
        <f t="shared" ref="DK54:DL54" si="483">IFERROR(DK50/DK7,0)</f>
        <v>0</v>
      </c>
      <c r="DL54" s="14">
        <f t="shared" si="483"/>
        <v>0</v>
      </c>
      <c r="DM54" s="14"/>
      <c r="DN54" s="14">
        <f t="shared" ref="DN54:DO54" si="484">IFERROR(DN50/DN7,0)</f>
        <v>0</v>
      </c>
      <c r="DO54" s="14">
        <f t="shared" si="484"/>
        <v>0</v>
      </c>
      <c r="DP54" s="14"/>
      <c r="DQ54" s="14">
        <f t="shared" ref="DQ54:DR54" si="485">IFERROR(DQ50/DQ7,0)</f>
        <v>0</v>
      </c>
      <c r="DR54" s="14">
        <f t="shared" si="485"/>
        <v>0</v>
      </c>
      <c r="DS54" s="14"/>
      <c r="DT54" s="14">
        <f t="shared" ref="DT54:DU54" si="486">IFERROR(DT50/DT7,0)</f>
        <v>0</v>
      </c>
      <c r="DU54" s="14">
        <f t="shared" si="486"/>
        <v>0</v>
      </c>
      <c r="DV54" s="14"/>
      <c r="DW54" s="14">
        <f t="shared" ref="DW54:DX54" si="487">IFERROR(DW50/DW7,0)</f>
        <v>0</v>
      </c>
      <c r="DX54" s="14">
        <f t="shared" si="487"/>
        <v>0</v>
      </c>
      <c r="DY54" s="14"/>
      <c r="DZ54" s="14">
        <f t="shared" ref="DZ54:EA54" si="488">IFERROR(DZ50/DZ7,0)</f>
        <v>0</v>
      </c>
      <c r="EA54" s="14">
        <f t="shared" si="488"/>
        <v>0</v>
      </c>
      <c r="EB54" s="14"/>
      <c r="EC54" s="14">
        <f t="shared" ref="EC54:ED54" si="489">IFERROR(EC50/EC7,0)</f>
        <v>0</v>
      </c>
      <c r="ED54" s="14">
        <f t="shared" si="489"/>
        <v>0</v>
      </c>
      <c r="EE54" s="14"/>
      <c r="EF54" s="14">
        <f t="shared" ref="EF54:EG54" si="490">IFERROR(EF50/EF7,0)</f>
        <v>0</v>
      </c>
      <c r="EG54" s="14">
        <f t="shared" si="490"/>
        <v>0</v>
      </c>
      <c r="EH54" s="14"/>
      <c r="EI54" s="14">
        <f t="shared" ref="EI54:EJ54" si="491">IFERROR(EI50/EI7,0)</f>
        <v>0</v>
      </c>
      <c r="EJ54" s="14">
        <f t="shared" si="491"/>
        <v>0</v>
      </c>
      <c r="EK54" s="14"/>
      <c r="EL54" s="14">
        <f t="shared" ref="EL54:EM54" si="492">IFERROR(EL50/EL7,0)</f>
        <v>0</v>
      </c>
      <c r="EM54" s="14">
        <f t="shared" si="492"/>
        <v>0</v>
      </c>
      <c r="EN54" s="14"/>
      <c r="EO54" s="14">
        <f t="shared" ref="EO54:EP54" si="493">IFERROR(EO50/EO7,0)</f>
        <v>0</v>
      </c>
      <c r="EP54" s="14">
        <f t="shared" si="493"/>
        <v>0</v>
      </c>
      <c r="EQ54" s="14"/>
      <c r="ER54" s="14">
        <f t="shared" ref="ER54:ES54" si="494">IFERROR(ER50/ER7,0)</f>
        <v>0</v>
      </c>
      <c r="ES54" s="14">
        <f t="shared" si="494"/>
        <v>0</v>
      </c>
      <c r="ET54" s="14"/>
      <c r="EU54" s="14">
        <f t="shared" ref="EU54:EV54" si="495">IFERROR(EU50/EU7,0)</f>
        <v>0</v>
      </c>
      <c r="EV54" s="14">
        <f t="shared" si="495"/>
        <v>0</v>
      </c>
      <c r="EW54" s="14"/>
      <c r="EX54" s="14">
        <f t="shared" ref="EX54:EY54" si="496">IFERROR(EX50/EX7,0)</f>
        <v>0</v>
      </c>
      <c r="EY54" s="14">
        <f t="shared" si="496"/>
        <v>0</v>
      </c>
      <c r="EZ54" s="14"/>
    </row>
    <row r="55" spans="1:156" ht="19.5" customHeight="1" x14ac:dyDescent="0.3">
      <c r="A55" s="6"/>
      <c r="B55" s="8" t="s">
        <v>57</v>
      </c>
      <c r="C55" s="9"/>
      <c r="D55" s="16">
        <f>IFERROR(D50/ROUND(D69,$C$1),0)</f>
        <v>0</v>
      </c>
      <c r="E55" s="16">
        <f>IFERROR(E50/ROUND(E69,$C$1),0)</f>
        <v>0</v>
      </c>
      <c r="F55" s="16">
        <f t="shared" si="299"/>
        <v>0</v>
      </c>
      <c r="G55" s="16">
        <f>IFERROR(G50/ROUND(G69,$C$1),0)</f>
        <v>0</v>
      </c>
      <c r="H55" s="16">
        <f>IFERROR(H50/ROUND(H69,$C$1),0)</f>
        <v>0</v>
      </c>
      <c r="I55" s="16">
        <f t="shared" si="300"/>
        <v>0</v>
      </c>
      <c r="J55" s="16">
        <f>IFERROR(J50/ROUND(J69,$C$1),0)</f>
        <v>0</v>
      </c>
      <c r="K55" s="16">
        <f>IFERROR(K50/ROUND(K69,$C$1),0)</f>
        <v>0</v>
      </c>
      <c r="L55" s="16">
        <f t="shared" si="301"/>
        <v>0</v>
      </c>
      <c r="M55" s="16">
        <f>IFERROR(M50/ROUND(M69,$C$1),0)</f>
        <v>0</v>
      </c>
      <c r="N55" s="16">
        <f>IFERROR(N50/ROUND(N69,$C$1),0)</f>
        <v>0</v>
      </c>
      <c r="O55" s="16">
        <f t="shared" si="302"/>
        <v>0</v>
      </c>
      <c r="P55" s="16">
        <f>IFERROR(P50/ROUND(P69,$C$1),0)</f>
        <v>0</v>
      </c>
      <c r="Q55" s="16">
        <f>IFERROR(Q50/ROUND(Q69,$C$1),0)</f>
        <v>0</v>
      </c>
      <c r="R55" s="16">
        <f t="shared" si="303"/>
        <v>0</v>
      </c>
      <c r="S55" s="16">
        <f>IFERROR(S50/ROUND(S69,$C$1),0)</f>
        <v>0</v>
      </c>
      <c r="T55" s="16">
        <f>IFERROR(T50/ROUND(T69,$C$1),0)</f>
        <v>0</v>
      </c>
      <c r="U55" s="16">
        <f t="shared" si="304"/>
        <v>0</v>
      </c>
      <c r="V55" s="16">
        <f>IFERROR(V50/ROUND(V69,$C$1),0)</f>
        <v>0</v>
      </c>
      <c r="W55" s="16">
        <f>IFERROR(W50/ROUND(W69,$C$1),0)</f>
        <v>0</v>
      </c>
      <c r="X55" s="16">
        <f t="shared" si="305"/>
        <v>0</v>
      </c>
      <c r="Y55" s="16">
        <f>IFERROR(Y50/ROUND(Y69,$C$1),0)</f>
        <v>0</v>
      </c>
      <c r="Z55" s="16">
        <f>IFERROR(Z50/ROUND(Z69,$C$1),0)</f>
        <v>0</v>
      </c>
      <c r="AA55" s="16">
        <f t="shared" si="306"/>
        <v>0</v>
      </c>
      <c r="AB55" s="16">
        <f>IFERROR(AB50/ROUND(AB69,$C$1),0)</f>
        <v>0</v>
      </c>
      <c r="AC55" s="16">
        <f>IFERROR(AC50/ROUND(AC69,$C$1),0)</f>
        <v>0</v>
      </c>
      <c r="AD55" s="16">
        <f t="shared" si="307"/>
        <v>0</v>
      </c>
      <c r="AE55" s="16">
        <f>IFERROR(AE50/ROUND(AE69,$C$1),0)</f>
        <v>0</v>
      </c>
      <c r="AF55" s="16">
        <f>IFERROR(AF50/ROUND(AF69,$C$1),0)</f>
        <v>0</v>
      </c>
      <c r="AG55" s="16">
        <f t="shared" si="308"/>
        <v>0</v>
      </c>
      <c r="AH55" s="16">
        <f>IFERROR(AH50/ROUND(AH69,$C$1),0)</f>
        <v>0</v>
      </c>
      <c r="AI55" s="16">
        <f>IFERROR(AI50/ROUND(AI69,$C$1),0)</f>
        <v>0</v>
      </c>
      <c r="AJ55" s="16">
        <f t="shared" si="309"/>
        <v>0</v>
      </c>
      <c r="AK55" s="16">
        <f>IFERROR(AK50/ROUND(AK69,$C$1),0)</f>
        <v>0</v>
      </c>
      <c r="AL55" s="16">
        <f>IFERROR(AL50/ROUND(AL69,$C$1),0)</f>
        <v>0</v>
      </c>
      <c r="AM55" s="16">
        <f t="shared" si="310"/>
        <v>0</v>
      </c>
      <c r="AN55" s="16">
        <f>IFERROR(AN50/ROUND(AN69,$C$1),0)</f>
        <v>0</v>
      </c>
      <c r="AO55" s="16">
        <f>IFERROR(AO50/ROUND(AO69,$C$1),0)</f>
        <v>0</v>
      </c>
      <c r="AP55" s="16">
        <f t="shared" si="311"/>
        <v>0</v>
      </c>
      <c r="AQ55" s="16">
        <f>IFERROR(AQ50/ROUND(AQ69,$C$1),0)</f>
        <v>0</v>
      </c>
      <c r="AR55" s="16">
        <f>IFERROR(AR50/ROUND(AR69,$C$1),0)</f>
        <v>0</v>
      </c>
      <c r="AS55" s="16">
        <f t="shared" si="312"/>
        <v>0</v>
      </c>
      <c r="AT55" s="16">
        <f>IFERROR(AT50/ROUND(AT69,$C$1),0)</f>
        <v>0</v>
      </c>
      <c r="AU55" s="16">
        <f>IFERROR(AU50/ROUND(AU69,$C$1),0)</f>
        <v>0</v>
      </c>
      <c r="AV55" s="16">
        <f t="shared" si="313"/>
        <v>0</v>
      </c>
      <c r="AW55" s="16">
        <f>IFERROR(AW50/ROUND(AW69,$C$1),0)</f>
        <v>0</v>
      </c>
      <c r="AX55" s="16">
        <f>IFERROR(AX50/ROUND(AX69,$C$1),0)</f>
        <v>0</v>
      </c>
      <c r="AY55" s="16">
        <f t="shared" si="314"/>
        <v>0</v>
      </c>
      <c r="AZ55" s="16">
        <f>IFERROR(AZ50/ROUND(AZ69,$C$1),0)</f>
        <v>0</v>
      </c>
      <c r="BA55" s="16">
        <f>IFERROR(BA50/ROUND(BA69,$C$1),0)</f>
        <v>0</v>
      </c>
      <c r="BB55" s="16">
        <f t="shared" si="315"/>
        <v>0</v>
      </c>
      <c r="BC55" s="16">
        <f>IFERROR(BC50/ROUND(BC69,$C$1),0)</f>
        <v>0</v>
      </c>
      <c r="BD55" s="16">
        <f>IFERROR(BD50/ROUND(BD69,$C$1),0)</f>
        <v>0</v>
      </c>
      <c r="BE55" s="16">
        <f t="shared" si="316"/>
        <v>0</v>
      </c>
      <c r="BF55" s="16">
        <f>IFERROR(BF50/ROUND(BF69,$C$1),0)</f>
        <v>0</v>
      </c>
      <c r="BG55" s="16">
        <f>IFERROR(BG50/ROUND(BG69,$C$1),0)</f>
        <v>0</v>
      </c>
      <c r="BH55" s="16">
        <f t="shared" si="317"/>
        <v>0</v>
      </c>
      <c r="BI55" s="16">
        <f>IFERROR(BI50/ROUND(BI69,$C$1),0)</f>
        <v>0</v>
      </c>
      <c r="BJ55" s="16">
        <f>IFERROR(BJ50/ROUND(BJ69,$C$1),0)</f>
        <v>0</v>
      </c>
      <c r="BK55" s="16">
        <f t="shared" si="318"/>
        <v>0</v>
      </c>
      <c r="BL55" s="16">
        <f>IFERROR(BL50/ROUND(BL69,$C$1),0)</f>
        <v>0</v>
      </c>
      <c r="BM55" s="16">
        <f>IFERROR(BM50/ROUND(BM69,$C$1),0)</f>
        <v>0</v>
      </c>
      <c r="BN55" s="16">
        <f t="shared" si="319"/>
        <v>0</v>
      </c>
      <c r="BO55" s="16">
        <f>IFERROR(BO50/ROUND(BO69,$C$1),0)</f>
        <v>0</v>
      </c>
      <c r="BP55" s="16">
        <f>IFERROR(BP50/ROUND(BP69,$C$1),0)</f>
        <v>0</v>
      </c>
      <c r="BQ55" s="16">
        <f t="shared" si="320"/>
        <v>0</v>
      </c>
      <c r="BR55" s="16">
        <f>IFERROR(BR50/ROUND(BR69,$C$1),0)</f>
        <v>0</v>
      </c>
      <c r="BS55" s="16">
        <f>IFERROR(BS50/ROUND(BS69,$C$1),0)</f>
        <v>0</v>
      </c>
      <c r="BT55" s="16">
        <f t="shared" si="321"/>
        <v>0</v>
      </c>
      <c r="BU55" s="16">
        <f>IFERROR(BU50/ROUND(BU69,$C$1),0)</f>
        <v>0</v>
      </c>
      <c r="BV55" s="16">
        <f>IFERROR(BV50/ROUND(BV69,$C$1),0)</f>
        <v>0</v>
      </c>
      <c r="BW55" s="16">
        <f t="shared" si="322"/>
        <v>0</v>
      </c>
      <c r="BX55" s="16">
        <f>IFERROR(BX50/ROUND(BX69,$C$1),0)</f>
        <v>0</v>
      </c>
      <c r="BY55" s="16">
        <f>IFERROR(BY50/ROUND(BY69,$C$1),0)</f>
        <v>0</v>
      </c>
      <c r="BZ55" s="16">
        <f t="shared" si="323"/>
        <v>0</v>
      </c>
      <c r="CA55" s="16">
        <f>IFERROR(CA50/ROUND(CA69,$C$1),0)</f>
        <v>0</v>
      </c>
      <c r="CB55" s="16">
        <f>IFERROR(CB50/ROUND(CB69,$C$1),0)</f>
        <v>0</v>
      </c>
      <c r="CC55" s="16">
        <f t="shared" si="324"/>
        <v>0</v>
      </c>
      <c r="CD55" s="16">
        <f>IFERROR(CD50/ROUND(CD69,$C$1),0)</f>
        <v>0</v>
      </c>
      <c r="CE55" s="16">
        <f>IFERROR(CE50/ROUND(CE69,$C$1),0)</f>
        <v>0</v>
      </c>
      <c r="CF55" s="16">
        <f t="shared" si="325"/>
        <v>0</v>
      </c>
      <c r="CG55" s="16">
        <f>IFERROR(CG50/ROUND(CG69,$C$1),0)</f>
        <v>0</v>
      </c>
      <c r="CH55" s="16">
        <f>IFERROR(CH50/ROUND(CH69,$C$1),0)</f>
        <v>0</v>
      </c>
      <c r="CI55" s="16">
        <f t="shared" si="326"/>
        <v>0</v>
      </c>
      <c r="CJ55" s="16">
        <f>IFERROR(CJ50/ROUND(CJ69,$C$1),0)</f>
        <v>0</v>
      </c>
      <c r="CK55" s="16">
        <f>IFERROR(CK50/ROUND(CK69,$C$1),0)</f>
        <v>0</v>
      </c>
      <c r="CL55" s="16">
        <f t="shared" si="327"/>
        <v>0</v>
      </c>
      <c r="CM55" s="16">
        <f>IFERROR(CM50/ROUND(CM69,$C$1),0)</f>
        <v>0</v>
      </c>
      <c r="CN55" s="16">
        <f>IFERROR(CN50/ROUND(CN69,$C$1),0)</f>
        <v>0</v>
      </c>
      <c r="CO55" s="16">
        <f t="shared" si="328"/>
        <v>0</v>
      </c>
      <c r="CP55" s="16">
        <f>IFERROR(CP50/ROUND(CP69,$C$1),0)</f>
        <v>0</v>
      </c>
      <c r="CQ55" s="16">
        <f>IFERROR(CQ50/ROUND(CQ69,$C$1),0)</f>
        <v>0</v>
      </c>
      <c r="CR55" s="16">
        <f t="shared" si="329"/>
        <v>0</v>
      </c>
      <c r="CS55" s="16">
        <f>IFERROR(CS50/ROUND(CS69,$C$1),0)</f>
        <v>0</v>
      </c>
      <c r="CT55" s="16">
        <f>IFERROR(CT50/ROUND(CT69,$C$1),0)</f>
        <v>0</v>
      </c>
      <c r="CU55" s="16">
        <f t="shared" si="330"/>
        <v>0</v>
      </c>
      <c r="CV55" s="16">
        <f>IFERROR(CV50/ROUND(CV69,$C$1),0)</f>
        <v>0</v>
      </c>
      <c r="CW55" s="16">
        <f>IFERROR(CW50/ROUND(CW69,$C$1),0)</f>
        <v>0</v>
      </c>
      <c r="CX55" s="16">
        <f t="shared" si="331"/>
        <v>0</v>
      </c>
      <c r="CY55" s="16">
        <f>IFERROR(CY50/ROUND(CY69,$C$1),0)</f>
        <v>0</v>
      </c>
      <c r="CZ55" s="16">
        <f>IFERROR(CZ50/ROUND(CZ69,$C$1),0)</f>
        <v>0</v>
      </c>
      <c r="DA55" s="16">
        <f t="shared" si="332"/>
        <v>0</v>
      </c>
      <c r="DB55" s="16">
        <f>IFERROR(DB50/ROUND(DB69,$C$1),0)</f>
        <v>0</v>
      </c>
      <c r="DC55" s="16">
        <f>IFERROR(DC50/ROUND(DC69,$C$1),0)</f>
        <v>0</v>
      </c>
      <c r="DD55" s="16">
        <f t="shared" si="333"/>
        <v>0</v>
      </c>
      <c r="DE55" s="16">
        <f>IFERROR(DE50/ROUND(DE69,$C$1),0)</f>
        <v>0</v>
      </c>
      <c r="DF55" s="16">
        <f>IFERROR(DF50/ROUND(DF69,$C$1),0)</f>
        <v>0</v>
      </c>
      <c r="DG55" s="16">
        <f t="shared" si="334"/>
        <v>0</v>
      </c>
      <c r="DH55" s="16">
        <f>IFERROR(DH50/ROUND(DH69,$C$1),0)</f>
        <v>0</v>
      </c>
      <c r="DI55" s="16">
        <f>IFERROR(DI50/ROUND(DI69,$C$1),0)</f>
        <v>0</v>
      </c>
      <c r="DJ55" s="16">
        <f t="shared" si="335"/>
        <v>0</v>
      </c>
      <c r="DK55" s="16">
        <f>IFERROR(DK50/ROUND(DK69,$C$1),0)</f>
        <v>0</v>
      </c>
      <c r="DL55" s="16">
        <f>IFERROR(DL50/ROUND(DL69,$C$1),0)</f>
        <v>0</v>
      </c>
      <c r="DM55" s="16">
        <f t="shared" si="336"/>
        <v>0</v>
      </c>
      <c r="DN55" s="16">
        <f>IFERROR(DN50/ROUND(DN69,$C$1),0)</f>
        <v>0</v>
      </c>
      <c r="DO55" s="16">
        <f>IFERROR(DO50/ROUND(DO69,$C$1),0)</f>
        <v>0</v>
      </c>
      <c r="DP55" s="16">
        <f t="shared" si="337"/>
        <v>0</v>
      </c>
      <c r="DQ55" s="16">
        <f>IFERROR(DQ50/ROUND(DQ69,$C$1),0)</f>
        <v>0</v>
      </c>
      <c r="DR55" s="16">
        <f>IFERROR(DR50/ROUND(DR69,$C$1),0)</f>
        <v>0</v>
      </c>
      <c r="DS55" s="16">
        <f t="shared" si="338"/>
        <v>0</v>
      </c>
      <c r="DT55" s="16">
        <f>IFERROR(DT50/ROUND(DT69,$C$1),0)</f>
        <v>0</v>
      </c>
      <c r="DU55" s="16">
        <f>IFERROR(DU50/ROUND(DU69,$C$1),0)</f>
        <v>0</v>
      </c>
      <c r="DV55" s="16">
        <f t="shared" si="339"/>
        <v>0</v>
      </c>
      <c r="DW55" s="16">
        <f>IFERROR(DW50/ROUND(DW69,$C$1),0)</f>
        <v>0</v>
      </c>
      <c r="DX55" s="16">
        <f>IFERROR(DX50/ROUND(DX69,$C$1),0)</f>
        <v>0</v>
      </c>
      <c r="DY55" s="16">
        <f t="shared" si="340"/>
        <v>0</v>
      </c>
      <c r="DZ55" s="16">
        <f>IFERROR(DZ50/ROUND(DZ69,$C$1),0)</f>
        <v>0</v>
      </c>
      <c r="EA55" s="16">
        <f>IFERROR(EA50/ROUND(EA69,$C$1),0)</f>
        <v>0</v>
      </c>
      <c r="EB55" s="16">
        <f t="shared" si="341"/>
        <v>0</v>
      </c>
      <c r="EC55" s="16">
        <f>IFERROR(EC50/ROUND(EC69,$C$1),0)</f>
        <v>0</v>
      </c>
      <c r="ED55" s="16">
        <f>IFERROR(ED50/ROUND(ED69,$C$1),0)</f>
        <v>0</v>
      </c>
      <c r="EE55" s="16">
        <f t="shared" si="342"/>
        <v>0</v>
      </c>
      <c r="EF55" s="16">
        <f>IFERROR(EF50/ROUND(EF69,$C$1),0)</f>
        <v>0</v>
      </c>
      <c r="EG55" s="16">
        <f>IFERROR(EG50/ROUND(EG69,$C$1),0)</f>
        <v>0</v>
      </c>
      <c r="EH55" s="16">
        <f t="shared" si="343"/>
        <v>0</v>
      </c>
      <c r="EI55" s="16">
        <f>IFERROR(EI50/ROUND(EI69,$C$1),0)</f>
        <v>0</v>
      </c>
      <c r="EJ55" s="16">
        <f>IFERROR(EJ50/ROUND(EJ69,$C$1),0)</f>
        <v>0</v>
      </c>
      <c r="EK55" s="16">
        <f t="shared" si="344"/>
        <v>0</v>
      </c>
      <c r="EL55" s="16">
        <f>IFERROR(EL50/ROUND(EL69,$C$1),0)</f>
        <v>0</v>
      </c>
      <c r="EM55" s="16">
        <f>IFERROR(EM50/ROUND(EM69,$C$1),0)</f>
        <v>0</v>
      </c>
      <c r="EN55" s="16">
        <f t="shared" si="345"/>
        <v>0</v>
      </c>
      <c r="EO55" s="16">
        <f>IFERROR(EO50/ROUND(EO69,$C$1),0)</f>
        <v>0</v>
      </c>
      <c r="EP55" s="16">
        <f>IFERROR(EP50/ROUND(EP69,$C$1),0)</f>
        <v>0</v>
      </c>
      <c r="EQ55" s="16">
        <f t="shared" si="346"/>
        <v>0</v>
      </c>
      <c r="ER55" s="16">
        <f>IFERROR(ER50/ROUND(ER69,$C$1),0)</f>
        <v>0</v>
      </c>
      <c r="ES55" s="16">
        <f>IFERROR(ES50/ROUND(ES69,$C$1),0)</f>
        <v>0</v>
      </c>
      <c r="ET55" s="16">
        <f t="shared" si="347"/>
        <v>0</v>
      </c>
      <c r="EU55" s="16">
        <f>IFERROR(EU50/ROUND(EU69,$C$1),0)</f>
        <v>0</v>
      </c>
      <c r="EV55" s="16">
        <f>IFERROR(EV50/ROUND(EV69,$C$1),0)</f>
        <v>0</v>
      </c>
      <c r="EW55" s="16">
        <f t="shared" si="348"/>
        <v>0</v>
      </c>
      <c r="EX55" s="16">
        <f>IFERROR(EX50/ROUND(EX69,$C$1),0)</f>
        <v>0</v>
      </c>
      <c r="EY55" s="16">
        <f>IFERROR(EY50/ROUND(EY69,$C$1),0)</f>
        <v>0</v>
      </c>
      <c r="EZ55" s="16">
        <f t="shared" si="349"/>
        <v>0</v>
      </c>
    </row>
    <row r="56" spans="1:156" ht="19.5" customHeight="1" x14ac:dyDescent="0.3">
      <c r="A56" s="6"/>
      <c r="B56" s="8" t="s">
        <v>58</v>
      </c>
      <c r="C56" s="9" t="s">
        <v>40</v>
      </c>
      <c r="D56" s="11">
        <f>IFERROR(SUM(SUM(G56,J56,M56,P56,S56,V56,Y56,AB56,AE56,AH56,AK56,AN56,AQ56,AT56,AW56,AZ56,BC56,BF56,BI56,BL56,BO56,BR56,BU56,BX56,CA56,CD56,CG56,CJ56,CM56,CP56),SUM(CS56,CV56,CY56,DB56,DE56,DH56,DK56,DN56,DQ56,DT56,DW56,DZ56,EC56,EF56,EI56,EL56,EO56,ER56,EU56,EX56)),0)</f>
        <v>0</v>
      </c>
      <c r="E56" s="11">
        <f>IFERROR(SUM(SUM(H56,K56,N56,Q56,T56,W56,Z56,AC56,AF56,AI56,AL56,AO56,AR56,AU56,AX56,BA56,BD56,BG56,BJ56,BM56,BP56,BS56,BV56,BY56,CB56,CE56,CH56,CK56,CN56,CQ56),SUM(CT56,CW56,CZ56,DC56,DF56,DI56,DL56,DO56,DR56,DU56,DX56,EA56,ED56,EG56,EJ56,EM56,EP56,ES56,EV56,EY56)),0)</f>
        <v>0</v>
      </c>
      <c r="F56" s="11">
        <f t="shared" si="299"/>
        <v>0</v>
      </c>
      <c r="G56" s="11">
        <f>IFERROR(G57*G7,0)</f>
        <v>0</v>
      </c>
      <c r="H56" s="11">
        <f>IFERROR(H57*H7,0)</f>
        <v>0</v>
      </c>
      <c r="I56" s="11">
        <f t="shared" si="300"/>
        <v>0</v>
      </c>
      <c r="J56" s="11">
        <f>IFERROR(J57*J7,0)</f>
        <v>0</v>
      </c>
      <c r="K56" s="11">
        <f>IFERROR(K57*K7,0)</f>
        <v>0</v>
      </c>
      <c r="L56" s="11">
        <f t="shared" si="301"/>
        <v>0</v>
      </c>
      <c r="M56" s="11">
        <f>IFERROR(M57*M7,0)</f>
        <v>0</v>
      </c>
      <c r="N56" s="11">
        <f>IFERROR(N57*N7,0)</f>
        <v>0</v>
      </c>
      <c r="O56" s="11">
        <f t="shared" si="302"/>
        <v>0</v>
      </c>
      <c r="P56" s="11">
        <f>IFERROR(P57*P7,0)</f>
        <v>0</v>
      </c>
      <c r="Q56" s="11">
        <f>IFERROR(Q57*Q7,0)</f>
        <v>0</v>
      </c>
      <c r="R56" s="11">
        <f t="shared" si="303"/>
        <v>0</v>
      </c>
      <c r="S56" s="11">
        <f>IFERROR(S57*S7,0)</f>
        <v>0</v>
      </c>
      <c r="T56" s="11">
        <f>IFERROR(T57*T7,0)</f>
        <v>0</v>
      </c>
      <c r="U56" s="11">
        <f t="shared" si="304"/>
        <v>0</v>
      </c>
      <c r="V56" s="11">
        <f>IFERROR(V57*V7,0)</f>
        <v>0</v>
      </c>
      <c r="W56" s="11">
        <f>IFERROR(W57*W7,0)</f>
        <v>0</v>
      </c>
      <c r="X56" s="11">
        <f t="shared" si="305"/>
        <v>0</v>
      </c>
      <c r="Y56" s="11">
        <f>IFERROR(Y57*Y7,0)</f>
        <v>0</v>
      </c>
      <c r="Z56" s="11">
        <f>IFERROR(Z57*Z7,0)</f>
        <v>0</v>
      </c>
      <c r="AA56" s="11">
        <f t="shared" si="306"/>
        <v>0</v>
      </c>
      <c r="AB56" s="11">
        <f>IFERROR(AB57*AB7,0)</f>
        <v>0</v>
      </c>
      <c r="AC56" s="11">
        <f>IFERROR(AC57*AC7,0)</f>
        <v>0</v>
      </c>
      <c r="AD56" s="11">
        <f t="shared" si="307"/>
        <v>0</v>
      </c>
      <c r="AE56" s="11">
        <f>IFERROR(AE57*AE7,0)</f>
        <v>0</v>
      </c>
      <c r="AF56" s="11">
        <f>IFERROR(AF57*AF7,0)</f>
        <v>0</v>
      </c>
      <c r="AG56" s="11">
        <f t="shared" si="308"/>
        <v>0</v>
      </c>
      <c r="AH56" s="11">
        <f>IFERROR(AH57*AH7,0)</f>
        <v>0</v>
      </c>
      <c r="AI56" s="11">
        <f>IFERROR(AI57*AI7,0)</f>
        <v>0</v>
      </c>
      <c r="AJ56" s="11">
        <f t="shared" si="309"/>
        <v>0</v>
      </c>
      <c r="AK56" s="11">
        <f>IFERROR(AK57*AK7,0)</f>
        <v>0</v>
      </c>
      <c r="AL56" s="11">
        <f>IFERROR(AL57*AL7,0)</f>
        <v>0</v>
      </c>
      <c r="AM56" s="11">
        <f t="shared" si="310"/>
        <v>0</v>
      </c>
      <c r="AN56" s="11">
        <f>IFERROR(AN57*AN7,0)</f>
        <v>0</v>
      </c>
      <c r="AO56" s="11">
        <f>IFERROR(AO57*AO7,0)</f>
        <v>0</v>
      </c>
      <c r="AP56" s="11">
        <f t="shared" si="311"/>
        <v>0</v>
      </c>
      <c r="AQ56" s="11">
        <f>IFERROR(AQ57*AQ7,0)</f>
        <v>0</v>
      </c>
      <c r="AR56" s="11">
        <f>IFERROR(AR57*AR7,0)</f>
        <v>0</v>
      </c>
      <c r="AS56" s="11">
        <f t="shared" si="312"/>
        <v>0</v>
      </c>
      <c r="AT56" s="11">
        <f>IFERROR(AT57*AT7,0)</f>
        <v>0</v>
      </c>
      <c r="AU56" s="11">
        <f>IFERROR(AU57*AU7,0)</f>
        <v>0</v>
      </c>
      <c r="AV56" s="11">
        <f t="shared" si="313"/>
        <v>0</v>
      </c>
      <c r="AW56" s="11">
        <f>IFERROR(AW57*AW7,0)</f>
        <v>0</v>
      </c>
      <c r="AX56" s="11">
        <f>IFERROR(AX57*AX7,0)</f>
        <v>0</v>
      </c>
      <c r="AY56" s="11">
        <f t="shared" si="314"/>
        <v>0</v>
      </c>
      <c r="AZ56" s="11">
        <f>IFERROR(AZ57*AZ7,0)</f>
        <v>0</v>
      </c>
      <c r="BA56" s="11">
        <f>IFERROR(BA57*BA7,0)</f>
        <v>0</v>
      </c>
      <c r="BB56" s="11">
        <f t="shared" si="315"/>
        <v>0</v>
      </c>
      <c r="BC56" s="11">
        <f>IFERROR(BC57*BC7,0)</f>
        <v>0</v>
      </c>
      <c r="BD56" s="11">
        <f>IFERROR(BD57*BD7,0)</f>
        <v>0</v>
      </c>
      <c r="BE56" s="11">
        <f t="shared" si="316"/>
        <v>0</v>
      </c>
      <c r="BF56" s="11">
        <f>IFERROR(BF57*BF7,0)</f>
        <v>0</v>
      </c>
      <c r="BG56" s="11">
        <f>IFERROR(BG57*BG7,0)</f>
        <v>0</v>
      </c>
      <c r="BH56" s="11">
        <f t="shared" si="317"/>
        <v>0</v>
      </c>
      <c r="BI56" s="11">
        <f>IFERROR(BI57*BI7,0)</f>
        <v>0</v>
      </c>
      <c r="BJ56" s="11">
        <f>IFERROR(BJ57*BJ7,0)</f>
        <v>0</v>
      </c>
      <c r="BK56" s="11">
        <f t="shared" si="318"/>
        <v>0</v>
      </c>
      <c r="BL56" s="11">
        <f>IFERROR(BL57*BL7,0)</f>
        <v>0</v>
      </c>
      <c r="BM56" s="11">
        <f>IFERROR(BM57*BM7,0)</f>
        <v>0</v>
      </c>
      <c r="BN56" s="11">
        <f t="shared" si="319"/>
        <v>0</v>
      </c>
      <c r="BO56" s="11">
        <f>IFERROR(BO57*BO7,0)</f>
        <v>0</v>
      </c>
      <c r="BP56" s="11">
        <f>IFERROR(BP57*BP7,0)</f>
        <v>0</v>
      </c>
      <c r="BQ56" s="11">
        <f t="shared" si="320"/>
        <v>0</v>
      </c>
      <c r="BR56" s="11">
        <f>IFERROR(BR57*BR7,0)</f>
        <v>0</v>
      </c>
      <c r="BS56" s="11">
        <f>IFERROR(BS57*BS7,0)</f>
        <v>0</v>
      </c>
      <c r="BT56" s="11">
        <f t="shared" si="321"/>
        <v>0</v>
      </c>
      <c r="BU56" s="11">
        <f>IFERROR(BU57*BU7,0)</f>
        <v>0</v>
      </c>
      <c r="BV56" s="11">
        <f>IFERROR(BV57*BV7,0)</f>
        <v>0</v>
      </c>
      <c r="BW56" s="11">
        <f t="shared" si="322"/>
        <v>0</v>
      </c>
      <c r="BX56" s="11">
        <f>IFERROR(BX57*BX7,0)</f>
        <v>0</v>
      </c>
      <c r="BY56" s="11">
        <f>IFERROR(BY57*BY7,0)</f>
        <v>0</v>
      </c>
      <c r="BZ56" s="11">
        <f t="shared" si="323"/>
        <v>0</v>
      </c>
      <c r="CA56" s="11">
        <f>IFERROR(CA57*CA7,0)</f>
        <v>0</v>
      </c>
      <c r="CB56" s="11">
        <f>IFERROR(CB57*CB7,0)</f>
        <v>0</v>
      </c>
      <c r="CC56" s="11">
        <f t="shared" si="324"/>
        <v>0</v>
      </c>
      <c r="CD56" s="11">
        <f>IFERROR(CD57*CD7,0)</f>
        <v>0</v>
      </c>
      <c r="CE56" s="11">
        <f>IFERROR(CE57*CE7,0)</f>
        <v>0</v>
      </c>
      <c r="CF56" s="11">
        <f t="shared" si="325"/>
        <v>0</v>
      </c>
      <c r="CG56" s="11">
        <f>IFERROR(CG57*CG7,0)</f>
        <v>0</v>
      </c>
      <c r="CH56" s="11">
        <f>IFERROR(CH57*CH7,0)</f>
        <v>0</v>
      </c>
      <c r="CI56" s="11">
        <f t="shared" si="326"/>
        <v>0</v>
      </c>
      <c r="CJ56" s="11">
        <f>IFERROR(CJ57*CJ7,0)</f>
        <v>0</v>
      </c>
      <c r="CK56" s="11">
        <f>IFERROR(CK57*CK7,0)</f>
        <v>0</v>
      </c>
      <c r="CL56" s="11">
        <f t="shared" si="327"/>
        <v>0</v>
      </c>
      <c r="CM56" s="11">
        <f>IFERROR(CM57*CM7,0)</f>
        <v>0</v>
      </c>
      <c r="CN56" s="11">
        <f>IFERROR(CN57*CN7,0)</f>
        <v>0</v>
      </c>
      <c r="CO56" s="11">
        <f t="shared" si="328"/>
        <v>0</v>
      </c>
      <c r="CP56" s="11">
        <f>IFERROR(CP57*CP7,0)</f>
        <v>0</v>
      </c>
      <c r="CQ56" s="11">
        <f>IFERROR(CQ57*CQ7,0)</f>
        <v>0</v>
      </c>
      <c r="CR56" s="11">
        <f t="shared" si="329"/>
        <v>0</v>
      </c>
      <c r="CS56" s="11">
        <f>IFERROR(CS57*CS7,0)</f>
        <v>0</v>
      </c>
      <c r="CT56" s="11">
        <f>IFERROR(CT57*CT7,0)</f>
        <v>0</v>
      </c>
      <c r="CU56" s="11">
        <f t="shared" si="330"/>
        <v>0</v>
      </c>
      <c r="CV56" s="11">
        <f>IFERROR(CV57*CV7,0)</f>
        <v>0</v>
      </c>
      <c r="CW56" s="11">
        <f>IFERROR(CW57*CW7,0)</f>
        <v>0</v>
      </c>
      <c r="CX56" s="11">
        <f t="shared" si="331"/>
        <v>0</v>
      </c>
      <c r="CY56" s="11">
        <f>IFERROR(CY57*CY7,0)</f>
        <v>0</v>
      </c>
      <c r="CZ56" s="11">
        <f>IFERROR(CZ57*CZ7,0)</f>
        <v>0</v>
      </c>
      <c r="DA56" s="11">
        <f t="shared" si="332"/>
        <v>0</v>
      </c>
      <c r="DB56" s="11">
        <f>IFERROR(DB57*DB7,0)</f>
        <v>0</v>
      </c>
      <c r="DC56" s="11">
        <f>IFERROR(DC57*DC7,0)</f>
        <v>0</v>
      </c>
      <c r="DD56" s="11">
        <f t="shared" si="333"/>
        <v>0</v>
      </c>
      <c r="DE56" s="11">
        <f>IFERROR(DE57*DE7,0)</f>
        <v>0</v>
      </c>
      <c r="DF56" s="11">
        <f>IFERROR(DF57*DF7,0)</f>
        <v>0</v>
      </c>
      <c r="DG56" s="11">
        <f t="shared" si="334"/>
        <v>0</v>
      </c>
      <c r="DH56" s="11">
        <f>IFERROR(DH57*DH7,0)</f>
        <v>0</v>
      </c>
      <c r="DI56" s="11">
        <f>IFERROR(DI57*DI7,0)</f>
        <v>0</v>
      </c>
      <c r="DJ56" s="11">
        <f t="shared" si="335"/>
        <v>0</v>
      </c>
      <c r="DK56" s="11">
        <f>IFERROR(DK57*DK7,0)</f>
        <v>0</v>
      </c>
      <c r="DL56" s="11">
        <f>IFERROR(DL57*DL7,0)</f>
        <v>0</v>
      </c>
      <c r="DM56" s="11">
        <f t="shared" si="336"/>
        <v>0</v>
      </c>
      <c r="DN56" s="11">
        <f>IFERROR(DN57*DN7,0)</f>
        <v>0</v>
      </c>
      <c r="DO56" s="11">
        <f>IFERROR(DO57*DO7,0)</f>
        <v>0</v>
      </c>
      <c r="DP56" s="11">
        <f t="shared" si="337"/>
        <v>0</v>
      </c>
      <c r="DQ56" s="11">
        <f>IFERROR(DQ57*DQ7,0)</f>
        <v>0</v>
      </c>
      <c r="DR56" s="11">
        <f>IFERROR(DR57*DR7,0)</f>
        <v>0</v>
      </c>
      <c r="DS56" s="11">
        <f t="shared" si="338"/>
        <v>0</v>
      </c>
      <c r="DT56" s="11">
        <f>IFERROR(DT57*DT7,0)</f>
        <v>0</v>
      </c>
      <c r="DU56" s="11">
        <f>IFERROR(DU57*DU7,0)</f>
        <v>0</v>
      </c>
      <c r="DV56" s="11">
        <f t="shared" si="339"/>
        <v>0</v>
      </c>
      <c r="DW56" s="11">
        <f>IFERROR(DW57*DW7,0)</f>
        <v>0</v>
      </c>
      <c r="DX56" s="11">
        <f>IFERROR(DX57*DX7,0)</f>
        <v>0</v>
      </c>
      <c r="DY56" s="11">
        <f t="shared" si="340"/>
        <v>0</v>
      </c>
      <c r="DZ56" s="11">
        <f>IFERROR(DZ57*DZ7,0)</f>
        <v>0</v>
      </c>
      <c r="EA56" s="11">
        <f>IFERROR(EA57*EA7,0)</f>
        <v>0</v>
      </c>
      <c r="EB56" s="11">
        <f t="shared" si="341"/>
        <v>0</v>
      </c>
      <c r="EC56" s="11">
        <f>IFERROR(EC57*EC7,0)</f>
        <v>0</v>
      </c>
      <c r="ED56" s="11">
        <f>IFERROR(ED57*ED7,0)</f>
        <v>0</v>
      </c>
      <c r="EE56" s="11">
        <f t="shared" si="342"/>
        <v>0</v>
      </c>
      <c r="EF56" s="11">
        <f>IFERROR(EF57*EF7,0)</f>
        <v>0</v>
      </c>
      <c r="EG56" s="11">
        <f>IFERROR(EG57*EG7,0)</f>
        <v>0</v>
      </c>
      <c r="EH56" s="11">
        <f t="shared" si="343"/>
        <v>0</v>
      </c>
      <c r="EI56" s="11">
        <f>IFERROR(EI57*EI7,0)</f>
        <v>0</v>
      </c>
      <c r="EJ56" s="11">
        <f>IFERROR(EJ57*EJ7,0)</f>
        <v>0</v>
      </c>
      <c r="EK56" s="11">
        <f t="shared" si="344"/>
        <v>0</v>
      </c>
      <c r="EL56" s="11">
        <f>IFERROR(EL57*EL7,0)</f>
        <v>0</v>
      </c>
      <c r="EM56" s="11">
        <f>IFERROR(EM57*EM7,0)</f>
        <v>0</v>
      </c>
      <c r="EN56" s="11">
        <f t="shared" si="345"/>
        <v>0</v>
      </c>
      <c r="EO56" s="11">
        <f>IFERROR(EO57*EO7,0)</f>
        <v>0</v>
      </c>
      <c r="EP56" s="11">
        <f>IFERROR(EP57*EP7,0)</f>
        <v>0</v>
      </c>
      <c r="EQ56" s="11">
        <f t="shared" si="346"/>
        <v>0</v>
      </c>
      <c r="ER56" s="11">
        <f>IFERROR(ER57*ER7,0)</f>
        <v>0</v>
      </c>
      <c r="ES56" s="11">
        <f>IFERROR(ES57*ES7,0)</f>
        <v>0</v>
      </c>
      <c r="ET56" s="11">
        <f t="shared" si="347"/>
        <v>0</v>
      </c>
      <c r="EU56" s="11">
        <f>IFERROR(EU57*EU7,0)</f>
        <v>0</v>
      </c>
      <c r="EV56" s="11">
        <f>IFERROR(EV57*EV7,0)</f>
        <v>0</v>
      </c>
      <c r="EW56" s="11">
        <f t="shared" si="348"/>
        <v>0</v>
      </c>
      <c r="EX56" s="11">
        <f>IFERROR(EX57*EX7,0)</f>
        <v>0</v>
      </c>
      <c r="EY56" s="11">
        <f>IFERROR(EY57*EY7,0)</f>
        <v>0</v>
      </c>
      <c r="EZ56" s="11">
        <f t="shared" si="349"/>
        <v>0</v>
      </c>
    </row>
    <row r="57" spans="1:156" s="6" customFormat="1" ht="15" hidden="1" customHeight="1" x14ac:dyDescent="0.3">
      <c r="B57" s="12" t="s">
        <v>59</v>
      </c>
      <c r="C57" s="9" t="s">
        <v>40</v>
      </c>
      <c r="D57" s="14"/>
      <c r="E57" s="14"/>
      <c r="F57" s="14"/>
      <c r="G57" s="14"/>
      <c r="H57" s="14"/>
      <c r="I57" s="14">
        <f t="shared" si="300"/>
        <v>0</v>
      </c>
      <c r="J57" s="14"/>
      <c r="K57" s="14"/>
      <c r="L57" s="14">
        <f t="shared" si="301"/>
        <v>0</v>
      </c>
      <c r="M57" s="14"/>
      <c r="N57" s="14"/>
      <c r="O57" s="14">
        <f t="shared" si="302"/>
        <v>0</v>
      </c>
      <c r="P57" s="14"/>
      <c r="Q57" s="14"/>
      <c r="R57" s="14">
        <f t="shared" si="303"/>
        <v>0</v>
      </c>
      <c r="S57" s="14"/>
      <c r="T57" s="14"/>
      <c r="U57" s="14">
        <f t="shared" si="304"/>
        <v>0</v>
      </c>
      <c r="V57" s="14"/>
      <c r="W57" s="14"/>
      <c r="X57" s="14">
        <f t="shared" si="305"/>
        <v>0</v>
      </c>
      <c r="Y57" s="14"/>
      <c r="Z57" s="14"/>
      <c r="AA57" s="14">
        <f t="shared" si="306"/>
        <v>0</v>
      </c>
      <c r="AB57" s="14"/>
      <c r="AC57" s="14"/>
      <c r="AD57" s="14">
        <f t="shared" si="307"/>
        <v>0</v>
      </c>
      <c r="AE57" s="14"/>
      <c r="AF57" s="14"/>
      <c r="AG57" s="14">
        <f t="shared" si="308"/>
        <v>0</v>
      </c>
      <c r="AH57" s="14"/>
      <c r="AI57" s="14"/>
      <c r="AJ57" s="14">
        <f t="shared" si="309"/>
        <v>0</v>
      </c>
      <c r="AK57" s="14"/>
      <c r="AL57" s="14"/>
      <c r="AM57" s="14">
        <f t="shared" si="310"/>
        <v>0</v>
      </c>
      <c r="AN57" s="14"/>
      <c r="AO57" s="14"/>
      <c r="AP57" s="14">
        <f t="shared" si="311"/>
        <v>0</v>
      </c>
      <c r="AQ57" s="14"/>
      <c r="AR57" s="14"/>
      <c r="AS57" s="14">
        <f t="shared" si="312"/>
        <v>0</v>
      </c>
      <c r="AT57" s="14"/>
      <c r="AU57" s="14"/>
      <c r="AV57" s="14">
        <f t="shared" si="313"/>
        <v>0</v>
      </c>
      <c r="AW57" s="14"/>
      <c r="AX57" s="14"/>
      <c r="AY57" s="14">
        <f t="shared" si="314"/>
        <v>0</v>
      </c>
      <c r="AZ57" s="14"/>
      <c r="BA57" s="14"/>
      <c r="BB57" s="14">
        <f t="shared" si="315"/>
        <v>0</v>
      </c>
      <c r="BC57" s="14"/>
      <c r="BD57" s="14"/>
      <c r="BE57" s="14">
        <f t="shared" si="316"/>
        <v>0</v>
      </c>
      <c r="BF57" s="14"/>
      <c r="BG57" s="14"/>
      <c r="BH57" s="14">
        <f t="shared" si="317"/>
        <v>0</v>
      </c>
      <c r="BI57" s="14"/>
      <c r="BJ57" s="14"/>
      <c r="BK57" s="14">
        <f t="shared" si="318"/>
        <v>0</v>
      </c>
      <c r="BL57" s="14"/>
      <c r="BM57" s="14"/>
      <c r="BN57" s="14">
        <f t="shared" si="319"/>
        <v>0</v>
      </c>
      <c r="BO57" s="14"/>
      <c r="BP57" s="14"/>
      <c r="BQ57" s="14">
        <f t="shared" si="320"/>
        <v>0</v>
      </c>
      <c r="BR57" s="14"/>
      <c r="BS57" s="14"/>
      <c r="BT57" s="14">
        <f t="shared" si="321"/>
        <v>0</v>
      </c>
      <c r="BU57" s="14"/>
      <c r="BV57" s="14"/>
      <c r="BW57" s="14">
        <f t="shared" si="322"/>
        <v>0</v>
      </c>
      <c r="BX57" s="14"/>
      <c r="BY57" s="14"/>
      <c r="BZ57" s="14">
        <f t="shared" si="323"/>
        <v>0</v>
      </c>
      <c r="CA57" s="14"/>
      <c r="CB57" s="14"/>
      <c r="CC57" s="14">
        <f t="shared" si="324"/>
        <v>0</v>
      </c>
      <c r="CD57" s="14"/>
      <c r="CE57" s="14"/>
      <c r="CF57" s="14">
        <f t="shared" si="325"/>
        <v>0</v>
      </c>
      <c r="CG57" s="14"/>
      <c r="CH57" s="14"/>
      <c r="CI57" s="14">
        <f t="shared" si="326"/>
        <v>0</v>
      </c>
      <c r="CJ57" s="14"/>
      <c r="CK57" s="14"/>
      <c r="CL57" s="14">
        <f t="shared" si="327"/>
        <v>0</v>
      </c>
      <c r="CM57" s="14"/>
      <c r="CN57" s="14"/>
      <c r="CO57" s="14">
        <f t="shared" si="328"/>
        <v>0</v>
      </c>
      <c r="CP57" s="14"/>
      <c r="CQ57" s="14"/>
      <c r="CR57" s="14">
        <f t="shared" si="329"/>
        <v>0</v>
      </c>
      <c r="CS57" s="14"/>
      <c r="CT57" s="14"/>
      <c r="CU57" s="14">
        <f t="shared" si="330"/>
        <v>0</v>
      </c>
      <c r="CV57" s="14"/>
      <c r="CW57" s="14"/>
      <c r="CX57" s="14">
        <f t="shared" si="331"/>
        <v>0</v>
      </c>
      <c r="CY57" s="14"/>
      <c r="CZ57" s="14"/>
      <c r="DA57" s="14">
        <f t="shared" si="332"/>
        <v>0</v>
      </c>
      <c r="DB57" s="14"/>
      <c r="DC57" s="14"/>
      <c r="DD57" s="14">
        <f t="shared" si="333"/>
        <v>0</v>
      </c>
      <c r="DE57" s="14"/>
      <c r="DF57" s="14"/>
      <c r="DG57" s="14">
        <f t="shared" si="334"/>
        <v>0</v>
      </c>
      <c r="DH57" s="14"/>
      <c r="DI57" s="14"/>
      <c r="DJ57" s="14">
        <f t="shared" si="335"/>
        <v>0</v>
      </c>
      <c r="DK57" s="14"/>
      <c r="DL57" s="14"/>
      <c r="DM57" s="14">
        <f t="shared" si="336"/>
        <v>0</v>
      </c>
      <c r="DN57" s="14"/>
      <c r="DO57" s="14"/>
      <c r="DP57" s="14">
        <f t="shared" si="337"/>
        <v>0</v>
      </c>
      <c r="DQ57" s="14"/>
      <c r="DR57" s="14"/>
      <c r="DS57" s="14">
        <f t="shared" si="338"/>
        <v>0</v>
      </c>
      <c r="DT57" s="14"/>
      <c r="DU57" s="14"/>
      <c r="DV57" s="14">
        <f t="shared" si="339"/>
        <v>0</v>
      </c>
      <c r="DW57" s="14"/>
      <c r="DX57" s="14"/>
      <c r="DY57" s="14">
        <f t="shared" si="340"/>
        <v>0</v>
      </c>
      <c r="DZ57" s="14"/>
      <c r="EA57" s="14"/>
      <c r="EB57" s="14">
        <f t="shared" si="341"/>
        <v>0</v>
      </c>
      <c r="EC57" s="14"/>
      <c r="ED57" s="14"/>
      <c r="EE57" s="14">
        <f t="shared" si="342"/>
        <v>0</v>
      </c>
      <c r="EF57" s="14"/>
      <c r="EG57" s="14"/>
      <c r="EH57" s="14">
        <f t="shared" si="343"/>
        <v>0</v>
      </c>
      <c r="EI57" s="14"/>
      <c r="EJ57" s="14"/>
      <c r="EK57" s="14">
        <f t="shared" si="344"/>
        <v>0</v>
      </c>
      <c r="EL57" s="14"/>
      <c r="EM57" s="14"/>
      <c r="EN57" s="14">
        <f t="shared" si="345"/>
        <v>0</v>
      </c>
      <c r="EO57" s="14"/>
      <c r="EP57" s="14"/>
      <c r="EQ57" s="14">
        <f t="shared" si="346"/>
        <v>0</v>
      </c>
      <c r="ER57" s="14"/>
      <c r="ES57" s="14"/>
      <c r="ET57" s="14">
        <f t="shared" si="347"/>
        <v>0</v>
      </c>
      <c r="EU57" s="14"/>
      <c r="EV57" s="14"/>
      <c r="EW57" s="14">
        <f t="shared" si="348"/>
        <v>0</v>
      </c>
      <c r="EX57" s="14"/>
      <c r="EY57" s="14"/>
      <c r="EZ57" s="14">
        <f t="shared" si="349"/>
        <v>0</v>
      </c>
    </row>
    <row r="58" spans="1:156" s="6" customFormat="1" ht="19.5" customHeight="1" x14ac:dyDescent="0.3">
      <c r="B58" s="8" t="str">
        <f>IF($D$95="oz",$B$112,$B$111)</f>
        <v>Dist. Net Profit /9Lcs</v>
      </c>
      <c r="C58" s="9" t="s">
        <v>40</v>
      </c>
      <c r="D58" s="14">
        <f>IFERROR(SUM(SUM(G58*G8,J58*J8,M58*M8,P58*P8,S58*S8,V58*V8,Y58*Y8,AB58*AB8,AE58*AE8,AH58*AH8,AK58*AK8,AN58*AN8,AQ58*AQ8,AT58*AT8,AW58*AW8,AZ58*AZ8,BC58*BC8,BF58*BF8,BI58*BI8,BL58*BL8,BO58*BO8,BR58*BR8,BU58*BU8,BX58*BX8,CA58*CA8,CD58*CD8,CG58*CG8,CJ58*CJ8,CM58*CM8,CP58*CP8),SUM(CS58*CS8,CV58*CV8,CY58*CY8,DB58*DB8,DE58*DE8,DH58*DH8,DK58*DK8,DN58*DN8,DQ58*DQ8,DT58*DT8,DW58*DW8,DZ58*DZ8,EC58*EC8,EF58*EF8,EI58*EI8,EL58*EL8,EO58*EO8,ER58*ER8,EU58*EU8,EX58*EX8))/D8,0)</f>
        <v>0</v>
      </c>
      <c r="E58" s="14">
        <f>IFERROR(SUM(SUM(H58*H8,K58*K8,N58*N8,Q58*Q8,T58*T8,W58*W8,Z58*Z8,AC58*AC8,AF58*AF8,AI58*AI8,AL58*AL8,AO58*AO8,AR58*AR8,AU58*AU8,AX58*AX8,BA58*BA8,BD58*BD8,BG58*BG8,BJ58*BJ8,BM58*BM8,BP58*BP8,BS58*BS8,BV58*BV8,BY58*BY8,CB58*CB8,CE58*CE8,CH58*CH8,CK58*CK8,CN58*CN8,CQ58*CQ8),SUM(CT58*CT8,CW58*CW8,CZ58*CZ8,DC58*DC8,DF58*DF8,DI58*DI8,DL58*DL8,DO58*DO8,DR58*DR8,DU58*DU8,DX58*DX8,EA58*EA8,ED58*ED8,EG58*EG8,EJ58*EJ8,EM58*EM8,EP58*EP8,ES58*ES8,EV58*EV8,EY58*EY8))/E8,0)</f>
        <v>0</v>
      </c>
      <c r="F58" s="14">
        <f>IFERROR(E58-D58,0)</f>
        <v>0</v>
      </c>
      <c r="G58" s="14">
        <f>IFERROR(G56/G8,0)</f>
        <v>0</v>
      </c>
      <c r="H58" s="14">
        <f>IFERROR(H56/H8,0)</f>
        <v>0</v>
      </c>
      <c r="I58" s="14">
        <f t="shared" si="300"/>
        <v>0</v>
      </c>
      <c r="J58" s="14">
        <f>IFERROR(J56/J8,0)</f>
        <v>0</v>
      </c>
      <c r="K58" s="14">
        <f>IFERROR(K56/K8,0)</f>
        <v>0</v>
      </c>
      <c r="L58" s="14">
        <f t="shared" si="301"/>
        <v>0</v>
      </c>
      <c r="M58" s="14">
        <f>IFERROR(M56/M8,0)</f>
        <v>0</v>
      </c>
      <c r="N58" s="14">
        <f>IFERROR(N56/N8,0)</f>
        <v>0</v>
      </c>
      <c r="O58" s="14">
        <f t="shared" si="302"/>
        <v>0</v>
      </c>
      <c r="P58" s="14">
        <f>IFERROR(P56/P8,0)</f>
        <v>0</v>
      </c>
      <c r="Q58" s="14">
        <f>IFERROR(Q56/Q8,0)</f>
        <v>0</v>
      </c>
      <c r="R58" s="14">
        <f t="shared" si="303"/>
        <v>0</v>
      </c>
      <c r="S58" s="14">
        <f>IFERROR(S56/S8,0)</f>
        <v>0</v>
      </c>
      <c r="T58" s="14">
        <f>IFERROR(T56/T8,0)</f>
        <v>0</v>
      </c>
      <c r="U58" s="14">
        <f t="shared" si="304"/>
        <v>0</v>
      </c>
      <c r="V58" s="14">
        <f>IFERROR(V56/V8,0)</f>
        <v>0</v>
      </c>
      <c r="W58" s="14">
        <f>IFERROR(W56/W8,0)</f>
        <v>0</v>
      </c>
      <c r="X58" s="14">
        <f t="shared" si="305"/>
        <v>0</v>
      </c>
      <c r="Y58" s="14">
        <f>IFERROR(Y56/Y8,0)</f>
        <v>0</v>
      </c>
      <c r="Z58" s="14">
        <f>IFERROR(Z56/Z8,0)</f>
        <v>0</v>
      </c>
      <c r="AA58" s="14">
        <f t="shared" si="306"/>
        <v>0</v>
      </c>
      <c r="AB58" s="14">
        <f>IFERROR(AB56/AB8,0)</f>
        <v>0</v>
      </c>
      <c r="AC58" s="14">
        <f>IFERROR(AC56/AC8,0)</f>
        <v>0</v>
      </c>
      <c r="AD58" s="14">
        <f t="shared" si="307"/>
        <v>0</v>
      </c>
      <c r="AE58" s="14">
        <f>IFERROR(AE56/AE8,0)</f>
        <v>0</v>
      </c>
      <c r="AF58" s="14">
        <f>IFERROR(AF56/AF8,0)</f>
        <v>0</v>
      </c>
      <c r="AG58" s="14">
        <f t="shared" si="308"/>
        <v>0</v>
      </c>
      <c r="AH58" s="14">
        <f>IFERROR(AH56/AH8,0)</f>
        <v>0</v>
      </c>
      <c r="AI58" s="14">
        <f>IFERROR(AI56/AI8,0)</f>
        <v>0</v>
      </c>
      <c r="AJ58" s="14">
        <f t="shared" si="309"/>
        <v>0</v>
      </c>
      <c r="AK58" s="14">
        <f>IFERROR(AK56/AK8,0)</f>
        <v>0</v>
      </c>
      <c r="AL58" s="14">
        <f>IFERROR(AL56/AL8,0)</f>
        <v>0</v>
      </c>
      <c r="AM58" s="14">
        <f t="shared" si="310"/>
        <v>0</v>
      </c>
      <c r="AN58" s="14">
        <f>IFERROR(AN56/AN8,0)</f>
        <v>0</v>
      </c>
      <c r="AO58" s="14">
        <f>IFERROR(AO56/AO8,0)</f>
        <v>0</v>
      </c>
      <c r="AP58" s="14">
        <f t="shared" si="311"/>
        <v>0</v>
      </c>
      <c r="AQ58" s="14">
        <f>IFERROR(AQ56/AQ8,0)</f>
        <v>0</v>
      </c>
      <c r="AR58" s="14">
        <f>IFERROR(AR56/AR8,0)</f>
        <v>0</v>
      </c>
      <c r="AS58" s="14">
        <f t="shared" si="312"/>
        <v>0</v>
      </c>
      <c r="AT58" s="14">
        <f>IFERROR(AT56/AT8,0)</f>
        <v>0</v>
      </c>
      <c r="AU58" s="14">
        <f>IFERROR(AU56/AU8,0)</f>
        <v>0</v>
      </c>
      <c r="AV58" s="14">
        <f t="shared" si="313"/>
        <v>0</v>
      </c>
      <c r="AW58" s="14">
        <f>IFERROR(AW56/AW8,0)</f>
        <v>0</v>
      </c>
      <c r="AX58" s="14">
        <f>IFERROR(AX56/AX8,0)</f>
        <v>0</v>
      </c>
      <c r="AY58" s="14">
        <f t="shared" si="314"/>
        <v>0</v>
      </c>
      <c r="AZ58" s="14">
        <f>IFERROR(AZ56/AZ8,0)</f>
        <v>0</v>
      </c>
      <c r="BA58" s="14">
        <f>IFERROR(BA56/BA8,0)</f>
        <v>0</v>
      </c>
      <c r="BB58" s="14">
        <f t="shared" si="315"/>
        <v>0</v>
      </c>
      <c r="BC58" s="14">
        <f>IFERROR(BC56/BC8,0)</f>
        <v>0</v>
      </c>
      <c r="BD58" s="14">
        <f>IFERROR(BD56/BD8,0)</f>
        <v>0</v>
      </c>
      <c r="BE58" s="14">
        <f t="shared" si="316"/>
        <v>0</v>
      </c>
      <c r="BF58" s="14">
        <f>IFERROR(BF56/BF8,0)</f>
        <v>0</v>
      </c>
      <c r="BG58" s="14">
        <f>IFERROR(BG56/BG8,0)</f>
        <v>0</v>
      </c>
      <c r="BH58" s="14">
        <f t="shared" si="317"/>
        <v>0</v>
      </c>
      <c r="BI58" s="14">
        <f>IFERROR(BI56/BI8,0)</f>
        <v>0</v>
      </c>
      <c r="BJ58" s="14">
        <f>IFERROR(BJ56/BJ8,0)</f>
        <v>0</v>
      </c>
      <c r="BK58" s="14">
        <f t="shared" si="318"/>
        <v>0</v>
      </c>
      <c r="BL58" s="14">
        <f>IFERROR(BL56/BL8,0)</f>
        <v>0</v>
      </c>
      <c r="BM58" s="14">
        <f>IFERROR(BM56/BM8,0)</f>
        <v>0</v>
      </c>
      <c r="BN58" s="14">
        <f t="shared" si="319"/>
        <v>0</v>
      </c>
      <c r="BO58" s="14">
        <f>IFERROR(BO56/BO8,0)</f>
        <v>0</v>
      </c>
      <c r="BP58" s="14">
        <f>IFERROR(BP56/BP8,0)</f>
        <v>0</v>
      </c>
      <c r="BQ58" s="14">
        <f t="shared" si="320"/>
        <v>0</v>
      </c>
      <c r="BR58" s="14">
        <f>IFERROR(BR56/BR8,0)</f>
        <v>0</v>
      </c>
      <c r="BS58" s="14">
        <f>IFERROR(BS56/BS8,0)</f>
        <v>0</v>
      </c>
      <c r="BT58" s="14">
        <f t="shared" si="321"/>
        <v>0</v>
      </c>
      <c r="BU58" s="14">
        <f>IFERROR(BU56/BU8,0)</f>
        <v>0</v>
      </c>
      <c r="BV58" s="14">
        <f>IFERROR(BV56/BV8,0)</f>
        <v>0</v>
      </c>
      <c r="BW58" s="14">
        <f t="shared" si="322"/>
        <v>0</v>
      </c>
      <c r="BX58" s="14">
        <f>IFERROR(BX56/BX8,0)</f>
        <v>0</v>
      </c>
      <c r="BY58" s="14">
        <f>IFERROR(BY56/BY8,0)</f>
        <v>0</v>
      </c>
      <c r="BZ58" s="14">
        <f t="shared" si="323"/>
        <v>0</v>
      </c>
      <c r="CA58" s="14">
        <f>IFERROR(CA56/CA8,0)</f>
        <v>0</v>
      </c>
      <c r="CB58" s="14">
        <f>IFERROR(CB56/CB8,0)</f>
        <v>0</v>
      </c>
      <c r="CC58" s="14">
        <f t="shared" si="324"/>
        <v>0</v>
      </c>
      <c r="CD58" s="14">
        <f>IFERROR(CD56/CD8,0)</f>
        <v>0</v>
      </c>
      <c r="CE58" s="14">
        <f>IFERROR(CE56/CE8,0)</f>
        <v>0</v>
      </c>
      <c r="CF58" s="14">
        <f t="shared" si="325"/>
        <v>0</v>
      </c>
      <c r="CG58" s="14">
        <f>IFERROR(CG56/CG8,0)</f>
        <v>0</v>
      </c>
      <c r="CH58" s="14">
        <f>IFERROR(CH56/CH8,0)</f>
        <v>0</v>
      </c>
      <c r="CI58" s="14">
        <f t="shared" si="326"/>
        <v>0</v>
      </c>
      <c r="CJ58" s="14">
        <f>IFERROR(CJ56/CJ8,0)</f>
        <v>0</v>
      </c>
      <c r="CK58" s="14">
        <f>IFERROR(CK56/CK8,0)</f>
        <v>0</v>
      </c>
      <c r="CL58" s="14">
        <f t="shared" si="327"/>
        <v>0</v>
      </c>
      <c r="CM58" s="14">
        <f>IFERROR(CM56/CM8,0)</f>
        <v>0</v>
      </c>
      <c r="CN58" s="14">
        <f>IFERROR(CN56/CN8,0)</f>
        <v>0</v>
      </c>
      <c r="CO58" s="14">
        <f t="shared" si="328"/>
        <v>0</v>
      </c>
      <c r="CP58" s="14">
        <f>IFERROR(CP56/CP8,0)</f>
        <v>0</v>
      </c>
      <c r="CQ58" s="14">
        <f>IFERROR(CQ56/CQ8,0)</f>
        <v>0</v>
      </c>
      <c r="CR58" s="14">
        <f t="shared" si="329"/>
        <v>0</v>
      </c>
      <c r="CS58" s="14">
        <f>IFERROR(CS56/CS8,0)</f>
        <v>0</v>
      </c>
      <c r="CT58" s="14">
        <f>IFERROR(CT56/CT8,0)</f>
        <v>0</v>
      </c>
      <c r="CU58" s="14">
        <f t="shared" si="330"/>
        <v>0</v>
      </c>
      <c r="CV58" s="14">
        <f>IFERROR(CV56/CV8,0)</f>
        <v>0</v>
      </c>
      <c r="CW58" s="14">
        <f>IFERROR(CW56/CW8,0)</f>
        <v>0</v>
      </c>
      <c r="CX58" s="14">
        <f t="shared" si="331"/>
        <v>0</v>
      </c>
      <c r="CY58" s="14">
        <f>IFERROR(CY56/CY8,0)</f>
        <v>0</v>
      </c>
      <c r="CZ58" s="14">
        <f>IFERROR(CZ56/CZ8,0)</f>
        <v>0</v>
      </c>
      <c r="DA58" s="14">
        <f t="shared" si="332"/>
        <v>0</v>
      </c>
      <c r="DB58" s="14">
        <f>IFERROR(DB56/DB8,0)</f>
        <v>0</v>
      </c>
      <c r="DC58" s="14">
        <f>IFERROR(DC56/DC8,0)</f>
        <v>0</v>
      </c>
      <c r="DD58" s="14">
        <f t="shared" si="333"/>
        <v>0</v>
      </c>
      <c r="DE58" s="14">
        <f>IFERROR(DE56/DE8,0)</f>
        <v>0</v>
      </c>
      <c r="DF58" s="14">
        <f>IFERROR(DF56/DF8,0)</f>
        <v>0</v>
      </c>
      <c r="DG58" s="14">
        <f t="shared" si="334"/>
        <v>0</v>
      </c>
      <c r="DH58" s="14">
        <f>IFERROR(DH56/DH8,0)</f>
        <v>0</v>
      </c>
      <c r="DI58" s="14">
        <f>IFERROR(DI56/DI8,0)</f>
        <v>0</v>
      </c>
      <c r="DJ58" s="14">
        <f t="shared" si="335"/>
        <v>0</v>
      </c>
      <c r="DK58" s="14">
        <f>IFERROR(DK56/DK8,0)</f>
        <v>0</v>
      </c>
      <c r="DL58" s="14">
        <f>IFERROR(DL56/DL8,0)</f>
        <v>0</v>
      </c>
      <c r="DM58" s="14">
        <f t="shared" si="336"/>
        <v>0</v>
      </c>
      <c r="DN58" s="14">
        <f>IFERROR(DN56/DN8,0)</f>
        <v>0</v>
      </c>
      <c r="DO58" s="14">
        <f>IFERROR(DO56/DO8,0)</f>
        <v>0</v>
      </c>
      <c r="DP58" s="14">
        <f t="shared" si="337"/>
        <v>0</v>
      </c>
      <c r="DQ58" s="14">
        <f>IFERROR(DQ56/DQ8,0)</f>
        <v>0</v>
      </c>
      <c r="DR58" s="14">
        <f>IFERROR(DR56/DR8,0)</f>
        <v>0</v>
      </c>
      <c r="DS58" s="14">
        <f t="shared" si="338"/>
        <v>0</v>
      </c>
      <c r="DT58" s="14">
        <f>IFERROR(DT56/DT8,0)</f>
        <v>0</v>
      </c>
      <c r="DU58" s="14">
        <f>IFERROR(DU56/DU8,0)</f>
        <v>0</v>
      </c>
      <c r="DV58" s="14">
        <f t="shared" si="339"/>
        <v>0</v>
      </c>
      <c r="DW58" s="14">
        <f>IFERROR(DW56/DW8,0)</f>
        <v>0</v>
      </c>
      <c r="DX58" s="14">
        <f>IFERROR(DX56/DX8,0)</f>
        <v>0</v>
      </c>
      <c r="DY58" s="14">
        <f t="shared" si="340"/>
        <v>0</v>
      </c>
      <c r="DZ58" s="14">
        <f>IFERROR(DZ56/DZ8,0)</f>
        <v>0</v>
      </c>
      <c r="EA58" s="14">
        <f>IFERROR(EA56/EA8,0)</f>
        <v>0</v>
      </c>
      <c r="EB58" s="14">
        <f t="shared" si="341"/>
        <v>0</v>
      </c>
      <c r="EC58" s="14">
        <f>IFERROR(EC56/EC8,0)</f>
        <v>0</v>
      </c>
      <c r="ED58" s="14">
        <f>IFERROR(ED56/ED8,0)</f>
        <v>0</v>
      </c>
      <c r="EE58" s="14">
        <f t="shared" si="342"/>
        <v>0</v>
      </c>
      <c r="EF58" s="14">
        <f>IFERROR(EF56/EF8,0)</f>
        <v>0</v>
      </c>
      <c r="EG58" s="14">
        <f>IFERROR(EG56/EG8,0)</f>
        <v>0</v>
      </c>
      <c r="EH58" s="14">
        <f t="shared" si="343"/>
        <v>0</v>
      </c>
      <c r="EI58" s="14">
        <f>IFERROR(EI56/EI8,0)</f>
        <v>0</v>
      </c>
      <c r="EJ58" s="14">
        <f>IFERROR(EJ56/EJ8,0)</f>
        <v>0</v>
      </c>
      <c r="EK58" s="14">
        <f t="shared" si="344"/>
        <v>0</v>
      </c>
      <c r="EL58" s="14">
        <f>IFERROR(EL56/EL8,0)</f>
        <v>0</v>
      </c>
      <c r="EM58" s="14">
        <f>IFERROR(EM56/EM8,0)</f>
        <v>0</v>
      </c>
      <c r="EN58" s="14">
        <f t="shared" si="345"/>
        <v>0</v>
      </c>
      <c r="EO58" s="14">
        <f>IFERROR(EO56/EO8,0)</f>
        <v>0</v>
      </c>
      <c r="EP58" s="14">
        <f>IFERROR(EP56/EP8,0)</f>
        <v>0</v>
      </c>
      <c r="EQ58" s="14">
        <f t="shared" si="346"/>
        <v>0</v>
      </c>
      <c r="ER58" s="14">
        <f>IFERROR(ER56/ER8,0)</f>
        <v>0</v>
      </c>
      <c r="ES58" s="14">
        <f>IFERROR(ES56/ES8,0)</f>
        <v>0</v>
      </c>
      <c r="ET58" s="14">
        <f t="shared" si="347"/>
        <v>0</v>
      </c>
      <c r="EU58" s="14">
        <f>IFERROR(EU56/EU8,0)</f>
        <v>0</v>
      </c>
      <c r="EV58" s="14">
        <f>IFERROR(EV56/EV8,0)</f>
        <v>0</v>
      </c>
      <c r="EW58" s="14">
        <f t="shared" si="348"/>
        <v>0</v>
      </c>
      <c r="EX58" s="14">
        <f>IFERROR(EX56/EX8,0)</f>
        <v>0</v>
      </c>
      <c r="EY58" s="14">
        <f>IFERROR(EY56/EY8,0)</f>
        <v>0</v>
      </c>
      <c r="EZ58" s="14">
        <f t="shared" si="349"/>
        <v>0</v>
      </c>
    </row>
    <row r="59" spans="1:156" s="6" customFormat="1" ht="19.5" customHeight="1" x14ac:dyDescent="0.3">
      <c r="B59" s="8" t="s">
        <v>940</v>
      </c>
      <c r="C59" s="9" t="s">
        <v>40</v>
      </c>
      <c r="D59" s="14">
        <f>IFERROR(SUM(SUM(G59*G7,J59*J7,M59*M7,P59*P7,S59*S7,V59*V7,Y59*Y7,AB59*AB7,AE59*AE7,AH59*AH7,AK59*AK7,AN59*AN7,AQ59*AQ7,AT59*AT7,AW59*AW7,AZ59*AZ7,BC59*BC7,BF59*BF7,BI59*BI7,BL59*BL7,BO59*BO7,BR59*BR7,BU59*BU7,BX59*BX7,CA59*CA7,CD59*CD7,CG59*CG7,CJ59*CJ7,CM59*CM7,CP59*CP7),SUM(CS59*CS7,CV59*CV7,CY59*CY7,DB59*DB7,DE59*DE7,DH59*DH7,DK59*DK7,DN59*DN7,DQ59*DQ7,DT59*DT7,DW59*DW7,DZ59*DZ7,EC59*EC7,EF59*EF7,EI59*EI7,EL59*EL7,EO59*EO7,ER59*ER7,EU59*EU7,EX59*EX7))/D7,0)</f>
        <v>0</v>
      </c>
      <c r="E59" s="14">
        <f>IFERROR(SUM(SUM(H59*H7,K59*K7,N59*N7,Q59*Q7,T59*T7,W59*W7,Z59*Z7,AC59*AC7,AF59*AF7,AI59*AI7,AL59*AL7,AO59*AO7,AR59*AR7,AU59*AU7,AX59*AX7,BA59*BA7,BD59*BD7,BG59*BG7,BJ59*BJ7,BM59*BM7,BP59*BP7,BS59*BS7,BV59*BV7,BY59*BY7,CB59*CB7,CE59*CE7,CH59*CH7,CK59*CK7,CN59*CN7,CQ59*CQ7),SUM(CT59*CT7,CW59*CW7,CZ59*CZ7,DC59*DC7,DF59*DF7,DI59*DI7,DL59*DL7,DO59*DO7,DR59*DR7,DU59*DU7,DX59*DX7,EA59*EA7,ED59*ED7,EG59*EG7,EJ59*EJ7,EM59*EM7,EP59*EP7,ES59*ES7,EV59*EV7,EY59*EY7))/E7,0)</f>
        <v>0</v>
      </c>
      <c r="F59" s="14"/>
      <c r="G59" s="14">
        <f t="shared" ref="G59:H59" si="497">IFERROR(G56/G7,0)</f>
        <v>0</v>
      </c>
      <c r="H59" s="14">
        <f t="shared" si="497"/>
        <v>0</v>
      </c>
      <c r="I59" s="14"/>
      <c r="J59" s="14">
        <f t="shared" ref="J59:K59" si="498">IFERROR(J56/J7,0)</f>
        <v>0</v>
      </c>
      <c r="K59" s="14">
        <f t="shared" si="498"/>
        <v>0</v>
      </c>
      <c r="L59" s="14"/>
      <c r="M59" s="14">
        <f t="shared" ref="M59:N59" si="499">IFERROR(M56/M7,0)</f>
        <v>0</v>
      </c>
      <c r="N59" s="14">
        <f t="shared" si="499"/>
        <v>0</v>
      </c>
      <c r="O59" s="14"/>
      <c r="P59" s="14">
        <f t="shared" ref="P59:Q59" si="500">IFERROR(P56/P7,0)</f>
        <v>0</v>
      </c>
      <c r="Q59" s="14">
        <f t="shared" si="500"/>
        <v>0</v>
      </c>
      <c r="R59" s="14"/>
      <c r="S59" s="14">
        <f t="shared" ref="S59:T59" si="501">IFERROR(S56/S7,0)</f>
        <v>0</v>
      </c>
      <c r="T59" s="14">
        <f t="shared" si="501"/>
        <v>0</v>
      </c>
      <c r="U59" s="14"/>
      <c r="V59" s="14">
        <f t="shared" ref="V59:W59" si="502">IFERROR(V56/V7,0)</f>
        <v>0</v>
      </c>
      <c r="W59" s="14">
        <f t="shared" si="502"/>
        <v>0</v>
      </c>
      <c r="X59" s="14"/>
      <c r="Y59" s="14">
        <f t="shared" ref="Y59:Z59" si="503">IFERROR(Y56/Y7,0)</f>
        <v>0</v>
      </c>
      <c r="Z59" s="14">
        <f t="shared" si="503"/>
        <v>0</v>
      </c>
      <c r="AA59" s="14"/>
      <c r="AB59" s="14">
        <f t="shared" ref="AB59:AC59" si="504">IFERROR(AB56/AB7,0)</f>
        <v>0</v>
      </c>
      <c r="AC59" s="14">
        <f t="shared" si="504"/>
        <v>0</v>
      </c>
      <c r="AD59" s="14"/>
      <c r="AE59" s="14">
        <f t="shared" ref="AE59:AF59" si="505">IFERROR(AE56/AE7,0)</f>
        <v>0</v>
      </c>
      <c r="AF59" s="14">
        <f t="shared" si="505"/>
        <v>0</v>
      </c>
      <c r="AG59" s="14"/>
      <c r="AH59" s="14">
        <f t="shared" ref="AH59:AI59" si="506">IFERROR(AH56/AH7,0)</f>
        <v>0</v>
      </c>
      <c r="AI59" s="14">
        <f t="shared" si="506"/>
        <v>0</v>
      </c>
      <c r="AJ59" s="14"/>
      <c r="AK59" s="14">
        <f t="shared" ref="AK59:AL59" si="507">IFERROR(AK56/AK7,0)</f>
        <v>0</v>
      </c>
      <c r="AL59" s="14">
        <f t="shared" si="507"/>
        <v>0</v>
      </c>
      <c r="AM59" s="14"/>
      <c r="AN59" s="14">
        <f t="shared" ref="AN59:AO59" si="508">IFERROR(AN56/AN7,0)</f>
        <v>0</v>
      </c>
      <c r="AO59" s="14">
        <f t="shared" si="508"/>
        <v>0</v>
      </c>
      <c r="AP59" s="14"/>
      <c r="AQ59" s="14">
        <f t="shared" ref="AQ59:AR59" si="509">IFERROR(AQ56/AQ7,0)</f>
        <v>0</v>
      </c>
      <c r="AR59" s="14">
        <f t="shared" si="509"/>
        <v>0</v>
      </c>
      <c r="AS59" s="14"/>
      <c r="AT59" s="14">
        <f t="shared" ref="AT59:AU59" si="510">IFERROR(AT56/AT7,0)</f>
        <v>0</v>
      </c>
      <c r="AU59" s="14">
        <f t="shared" si="510"/>
        <v>0</v>
      </c>
      <c r="AV59" s="14"/>
      <c r="AW59" s="14">
        <f t="shared" ref="AW59:AX59" si="511">IFERROR(AW56/AW7,0)</f>
        <v>0</v>
      </c>
      <c r="AX59" s="14">
        <f t="shared" si="511"/>
        <v>0</v>
      </c>
      <c r="AY59" s="14"/>
      <c r="AZ59" s="14">
        <f t="shared" ref="AZ59:BA59" si="512">IFERROR(AZ56/AZ7,0)</f>
        <v>0</v>
      </c>
      <c r="BA59" s="14">
        <f t="shared" si="512"/>
        <v>0</v>
      </c>
      <c r="BB59" s="14"/>
      <c r="BC59" s="14">
        <f t="shared" ref="BC59:BD59" si="513">IFERROR(BC56/BC7,0)</f>
        <v>0</v>
      </c>
      <c r="BD59" s="14">
        <f t="shared" si="513"/>
        <v>0</v>
      </c>
      <c r="BE59" s="14"/>
      <c r="BF59" s="14">
        <f t="shared" ref="BF59:BG59" si="514">IFERROR(BF56/BF7,0)</f>
        <v>0</v>
      </c>
      <c r="BG59" s="14">
        <f t="shared" si="514"/>
        <v>0</v>
      </c>
      <c r="BH59" s="14"/>
      <c r="BI59" s="14">
        <f t="shared" ref="BI59:BJ59" si="515">IFERROR(BI56/BI7,0)</f>
        <v>0</v>
      </c>
      <c r="BJ59" s="14">
        <f t="shared" si="515"/>
        <v>0</v>
      </c>
      <c r="BK59" s="14"/>
      <c r="BL59" s="14">
        <f t="shared" ref="BL59:BM59" si="516">IFERROR(BL56/BL7,0)</f>
        <v>0</v>
      </c>
      <c r="BM59" s="14">
        <f t="shared" si="516"/>
        <v>0</v>
      </c>
      <c r="BN59" s="14"/>
      <c r="BO59" s="14">
        <f t="shared" ref="BO59:BP59" si="517">IFERROR(BO56/BO7,0)</f>
        <v>0</v>
      </c>
      <c r="BP59" s="14">
        <f t="shared" si="517"/>
        <v>0</v>
      </c>
      <c r="BQ59" s="14"/>
      <c r="BR59" s="14">
        <f t="shared" ref="BR59:BS59" si="518">IFERROR(BR56/BR7,0)</f>
        <v>0</v>
      </c>
      <c r="BS59" s="14">
        <f t="shared" si="518"/>
        <v>0</v>
      </c>
      <c r="BT59" s="14"/>
      <c r="BU59" s="14">
        <f t="shared" ref="BU59:BV59" si="519">IFERROR(BU56/BU7,0)</f>
        <v>0</v>
      </c>
      <c r="BV59" s="14">
        <f t="shared" si="519"/>
        <v>0</v>
      </c>
      <c r="BW59" s="14"/>
      <c r="BX59" s="14">
        <f t="shared" ref="BX59:BY59" si="520">IFERROR(BX56/BX7,0)</f>
        <v>0</v>
      </c>
      <c r="BY59" s="14">
        <f t="shared" si="520"/>
        <v>0</v>
      </c>
      <c r="BZ59" s="14"/>
      <c r="CA59" s="14">
        <f t="shared" ref="CA59:CB59" si="521">IFERROR(CA56/CA7,0)</f>
        <v>0</v>
      </c>
      <c r="CB59" s="14">
        <f t="shared" si="521"/>
        <v>0</v>
      </c>
      <c r="CC59" s="14"/>
      <c r="CD59" s="14">
        <f t="shared" ref="CD59:CE59" si="522">IFERROR(CD56/CD7,0)</f>
        <v>0</v>
      </c>
      <c r="CE59" s="14">
        <f t="shared" si="522"/>
        <v>0</v>
      </c>
      <c r="CF59" s="14"/>
      <c r="CG59" s="14">
        <f t="shared" ref="CG59:CH59" si="523">IFERROR(CG56/CG7,0)</f>
        <v>0</v>
      </c>
      <c r="CH59" s="14">
        <f t="shared" si="523"/>
        <v>0</v>
      </c>
      <c r="CI59" s="14"/>
      <c r="CJ59" s="14">
        <f t="shared" ref="CJ59:CK59" si="524">IFERROR(CJ56/CJ7,0)</f>
        <v>0</v>
      </c>
      <c r="CK59" s="14">
        <f t="shared" si="524"/>
        <v>0</v>
      </c>
      <c r="CL59" s="14"/>
      <c r="CM59" s="14">
        <f t="shared" ref="CM59:CN59" si="525">IFERROR(CM56/CM7,0)</f>
        <v>0</v>
      </c>
      <c r="CN59" s="14">
        <f t="shared" si="525"/>
        <v>0</v>
      </c>
      <c r="CO59" s="14"/>
      <c r="CP59" s="14">
        <f t="shared" ref="CP59:CQ59" si="526">IFERROR(CP56/CP7,0)</f>
        <v>0</v>
      </c>
      <c r="CQ59" s="14">
        <f t="shared" si="526"/>
        <v>0</v>
      </c>
      <c r="CR59" s="14"/>
      <c r="CS59" s="14">
        <f t="shared" ref="CS59:CT59" si="527">IFERROR(CS56/CS7,0)</f>
        <v>0</v>
      </c>
      <c r="CT59" s="14">
        <f t="shared" si="527"/>
        <v>0</v>
      </c>
      <c r="CU59" s="14"/>
      <c r="CV59" s="14">
        <f t="shared" ref="CV59:CW59" si="528">IFERROR(CV56/CV7,0)</f>
        <v>0</v>
      </c>
      <c r="CW59" s="14">
        <f t="shared" si="528"/>
        <v>0</v>
      </c>
      <c r="CX59" s="14"/>
      <c r="CY59" s="14">
        <f t="shared" ref="CY59:CZ59" si="529">IFERROR(CY56/CY7,0)</f>
        <v>0</v>
      </c>
      <c r="CZ59" s="14">
        <f t="shared" si="529"/>
        <v>0</v>
      </c>
      <c r="DA59" s="14"/>
      <c r="DB59" s="14">
        <f t="shared" ref="DB59:DC59" si="530">IFERROR(DB56/DB7,0)</f>
        <v>0</v>
      </c>
      <c r="DC59" s="14">
        <f t="shared" si="530"/>
        <v>0</v>
      </c>
      <c r="DD59" s="14"/>
      <c r="DE59" s="14">
        <f t="shared" ref="DE59:DF59" si="531">IFERROR(DE56/DE7,0)</f>
        <v>0</v>
      </c>
      <c r="DF59" s="14">
        <f t="shared" si="531"/>
        <v>0</v>
      </c>
      <c r="DG59" s="14"/>
      <c r="DH59" s="14">
        <f t="shared" ref="DH59:DI59" si="532">IFERROR(DH56/DH7,0)</f>
        <v>0</v>
      </c>
      <c r="DI59" s="14">
        <f t="shared" si="532"/>
        <v>0</v>
      </c>
      <c r="DJ59" s="14"/>
      <c r="DK59" s="14">
        <f t="shared" ref="DK59:DL59" si="533">IFERROR(DK56/DK7,0)</f>
        <v>0</v>
      </c>
      <c r="DL59" s="14">
        <f t="shared" si="533"/>
        <v>0</v>
      </c>
      <c r="DM59" s="14"/>
      <c r="DN59" s="14">
        <f t="shared" ref="DN59:DO59" si="534">IFERROR(DN56/DN7,0)</f>
        <v>0</v>
      </c>
      <c r="DO59" s="14">
        <f t="shared" si="534"/>
        <v>0</v>
      </c>
      <c r="DP59" s="14"/>
      <c r="DQ59" s="14">
        <f t="shared" ref="DQ59:DR59" si="535">IFERROR(DQ56/DQ7,0)</f>
        <v>0</v>
      </c>
      <c r="DR59" s="14">
        <f t="shared" si="535"/>
        <v>0</v>
      </c>
      <c r="DS59" s="14"/>
      <c r="DT59" s="14">
        <f t="shared" ref="DT59:DU59" si="536">IFERROR(DT56/DT7,0)</f>
        <v>0</v>
      </c>
      <c r="DU59" s="14">
        <f t="shared" si="536"/>
        <v>0</v>
      </c>
      <c r="DV59" s="14"/>
      <c r="DW59" s="14">
        <f t="shared" ref="DW59:DX59" si="537">IFERROR(DW56/DW7,0)</f>
        <v>0</v>
      </c>
      <c r="DX59" s="14">
        <f t="shared" si="537"/>
        <v>0</v>
      </c>
      <c r="DY59" s="14"/>
      <c r="DZ59" s="14">
        <f t="shared" ref="DZ59:EA59" si="538">IFERROR(DZ56/DZ7,0)</f>
        <v>0</v>
      </c>
      <c r="EA59" s="14">
        <f t="shared" si="538"/>
        <v>0</v>
      </c>
      <c r="EB59" s="14"/>
      <c r="EC59" s="14">
        <f t="shared" ref="EC59:ED59" si="539">IFERROR(EC56/EC7,0)</f>
        <v>0</v>
      </c>
      <c r="ED59" s="14">
        <f t="shared" si="539"/>
        <v>0</v>
      </c>
      <c r="EE59" s="14"/>
      <c r="EF59" s="14">
        <f t="shared" ref="EF59:EG59" si="540">IFERROR(EF56/EF7,0)</f>
        <v>0</v>
      </c>
      <c r="EG59" s="14">
        <f t="shared" si="540"/>
        <v>0</v>
      </c>
      <c r="EH59" s="14"/>
      <c r="EI59" s="14">
        <f t="shared" ref="EI59:EJ59" si="541">IFERROR(EI56/EI7,0)</f>
        <v>0</v>
      </c>
      <c r="EJ59" s="14">
        <f t="shared" si="541"/>
        <v>0</v>
      </c>
      <c r="EK59" s="14"/>
      <c r="EL59" s="14">
        <f t="shared" ref="EL59:EM59" si="542">IFERROR(EL56/EL7,0)</f>
        <v>0</v>
      </c>
      <c r="EM59" s="14">
        <f t="shared" si="542"/>
        <v>0</v>
      </c>
      <c r="EN59" s="14"/>
      <c r="EO59" s="14">
        <f t="shared" ref="EO59:EP59" si="543">IFERROR(EO56/EO7,0)</f>
        <v>0</v>
      </c>
      <c r="EP59" s="14">
        <f t="shared" si="543"/>
        <v>0</v>
      </c>
      <c r="EQ59" s="14"/>
      <c r="ER59" s="14">
        <f t="shared" ref="ER59:ES59" si="544">IFERROR(ER56/ER7,0)</f>
        <v>0</v>
      </c>
      <c r="ES59" s="14">
        <f t="shared" si="544"/>
        <v>0</v>
      </c>
      <c r="ET59" s="14"/>
      <c r="EU59" s="14">
        <f>IFERROR(EU56/EU7,0)</f>
        <v>0</v>
      </c>
      <c r="EV59" s="14">
        <f>IFERROR(EV56/EV7,0)</f>
        <v>0</v>
      </c>
      <c r="EW59" s="14"/>
      <c r="EX59" s="14">
        <f>IFERROR(EX56/EX7,0)</f>
        <v>0</v>
      </c>
      <c r="EY59" s="14">
        <f>IFERROR(EY56/EY7,0)</f>
        <v>0</v>
      </c>
      <c r="EZ59" s="14"/>
    </row>
    <row r="60" spans="1:156" ht="19.5" customHeight="1" x14ac:dyDescent="0.3">
      <c r="A60" s="6"/>
      <c r="B60" s="8" t="s">
        <v>60</v>
      </c>
      <c r="C60" s="9"/>
      <c r="D60" s="16">
        <f>IFERROR(D56/ROUND(D69,$C$1),0)</f>
        <v>0</v>
      </c>
      <c r="E60" s="16">
        <f>IFERROR(E56/ROUND(E69,$C$1),0)</f>
        <v>0</v>
      </c>
      <c r="F60" s="16">
        <f>IFERROR(E60-D60,0)</f>
        <v>0</v>
      </c>
      <c r="G60" s="16"/>
      <c r="H60" s="16"/>
      <c r="I60" s="16">
        <f t="shared" si="300"/>
        <v>0</v>
      </c>
      <c r="J60" s="16"/>
      <c r="K60" s="16"/>
      <c r="L60" s="16">
        <f t="shared" si="301"/>
        <v>0</v>
      </c>
      <c r="M60" s="16"/>
      <c r="N60" s="16"/>
      <c r="O60" s="16">
        <f t="shared" si="302"/>
        <v>0</v>
      </c>
      <c r="P60" s="16"/>
      <c r="Q60" s="16"/>
      <c r="R60" s="16">
        <f t="shared" si="303"/>
        <v>0</v>
      </c>
      <c r="S60" s="16"/>
      <c r="T60" s="16"/>
      <c r="U60" s="16">
        <f t="shared" si="304"/>
        <v>0</v>
      </c>
      <c r="V60" s="16"/>
      <c r="W60" s="16"/>
      <c r="X60" s="16">
        <f t="shared" si="305"/>
        <v>0</v>
      </c>
      <c r="Y60" s="16"/>
      <c r="Z60" s="16"/>
      <c r="AA60" s="16">
        <f t="shared" si="306"/>
        <v>0</v>
      </c>
      <c r="AB60" s="16"/>
      <c r="AC60" s="16"/>
      <c r="AD60" s="16">
        <f t="shared" si="307"/>
        <v>0</v>
      </c>
      <c r="AE60" s="16"/>
      <c r="AF60" s="16"/>
      <c r="AG60" s="16">
        <f t="shared" si="308"/>
        <v>0</v>
      </c>
      <c r="AH60" s="16"/>
      <c r="AI60" s="16"/>
      <c r="AJ60" s="16">
        <f t="shared" si="309"/>
        <v>0</v>
      </c>
      <c r="AK60" s="16"/>
      <c r="AL60" s="16"/>
      <c r="AM60" s="16">
        <f t="shared" si="310"/>
        <v>0</v>
      </c>
      <c r="AN60" s="16"/>
      <c r="AO60" s="16"/>
      <c r="AP60" s="16">
        <f t="shared" si="311"/>
        <v>0</v>
      </c>
      <c r="AQ60" s="16"/>
      <c r="AR60" s="16"/>
      <c r="AS60" s="16">
        <f t="shared" si="312"/>
        <v>0</v>
      </c>
      <c r="AT60" s="16"/>
      <c r="AU60" s="16"/>
      <c r="AV60" s="16">
        <f t="shared" si="313"/>
        <v>0</v>
      </c>
      <c r="AW60" s="16"/>
      <c r="AX60" s="16"/>
      <c r="AY60" s="16">
        <f t="shared" si="314"/>
        <v>0</v>
      </c>
      <c r="AZ60" s="16"/>
      <c r="BA60" s="16"/>
      <c r="BB60" s="16">
        <f t="shared" si="315"/>
        <v>0</v>
      </c>
      <c r="BC60" s="16"/>
      <c r="BD60" s="16"/>
      <c r="BE60" s="16">
        <f t="shared" si="316"/>
        <v>0</v>
      </c>
      <c r="BF60" s="16"/>
      <c r="BG60" s="16"/>
      <c r="BH60" s="16">
        <f t="shared" si="317"/>
        <v>0</v>
      </c>
      <c r="BI60" s="16"/>
      <c r="BJ60" s="16"/>
      <c r="BK60" s="16">
        <f t="shared" si="318"/>
        <v>0</v>
      </c>
      <c r="BL60" s="16"/>
      <c r="BM60" s="16"/>
      <c r="BN60" s="16">
        <f t="shared" si="319"/>
        <v>0</v>
      </c>
      <c r="BO60" s="16"/>
      <c r="BP60" s="16"/>
      <c r="BQ60" s="16">
        <f t="shared" si="320"/>
        <v>0</v>
      </c>
      <c r="BR60" s="16"/>
      <c r="BS60" s="16"/>
      <c r="BT60" s="16">
        <f t="shared" si="321"/>
        <v>0</v>
      </c>
      <c r="BU60" s="16"/>
      <c r="BV60" s="16"/>
      <c r="BW60" s="16">
        <f t="shared" si="322"/>
        <v>0</v>
      </c>
      <c r="BX60" s="16"/>
      <c r="BY60" s="16"/>
      <c r="BZ60" s="16">
        <f t="shared" si="323"/>
        <v>0</v>
      </c>
      <c r="CA60" s="16"/>
      <c r="CB60" s="16"/>
      <c r="CC60" s="16">
        <f t="shared" si="324"/>
        <v>0</v>
      </c>
      <c r="CD60" s="16"/>
      <c r="CE60" s="16"/>
      <c r="CF60" s="16">
        <f t="shared" si="325"/>
        <v>0</v>
      </c>
      <c r="CG60" s="16"/>
      <c r="CH60" s="16"/>
      <c r="CI60" s="16">
        <f t="shared" si="326"/>
        <v>0</v>
      </c>
      <c r="CJ60" s="16"/>
      <c r="CK60" s="16"/>
      <c r="CL60" s="16">
        <f t="shared" si="327"/>
        <v>0</v>
      </c>
      <c r="CM60" s="16"/>
      <c r="CN60" s="16"/>
      <c r="CO60" s="16">
        <f t="shared" si="328"/>
        <v>0</v>
      </c>
      <c r="CP60" s="16"/>
      <c r="CQ60" s="16"/>
      <c r="CR60" s="16">
        <f t="shared" si="329"/>
        <v>0</v>
      </c>
      <c r="CS60" s="16"/>
      <c r="CT60" s="16"/>
      <c r="CU60" s="16">
        <f t="shared" si="330"/>
        <v>0</v>
      </c>
      <c r="CV60" s="16"/>
      <c r="CW60" s="16"/>
      <c r="CX60" s="16">
        <f t="shared" si="331"/>
        <v>0</v>
      </c>
      <c r="CY60" s="16"/>
      <c r="CZ60" s="16"/>
      <c r="DA60" s="16">
        <f t="shared" si="332"/>
        <v>0</v>
      </c>
      <c r="DB60" s="16"/>
      <c r="DC60" s="16"/>
      <c r="DD60" s="16">
        <f t="shared" si="333"/>
        <v>0</v>
      </c>
      <c r="DE60" s="16"/>
      <c r="DF60" s="16"/>
      <c r="DG60" s="16">
        <f t="shared" si="334"/>
        <v>0</v>
      </c>
      <c r="DH60" s="16"/>
      <c r="DI60" s="16"/>
      <c r="DJ60" s="16">
        <f t="shared" si="335"/>
        <v>0</v>
      </c>
      <c r="DK60" s="16"/>
      <c r="DL60" s="16"/>
      <c r="DM60" s="16">
        <f t="shared" si="336"/>
        <v>0</v>
      </c>
      <c r="DN60" s="16"/>
      <c r="DO60" s="16"/>
      <c r="DP60" s="16">
        <f t="shared" si="337"/>
        <v>0</v>
      </c>
      <c r="DQ60" s="16"/>
      <c r="DR60" s="16"/>
      <c r="DS60" s="16">
        <f t="shared" si="338"/>
        <v>0</v>
      </c>
      <c r="DT60" s="16"/>
      <c r="DU60" s="16"/>
      <c r="DV60" s="16">
        <f t="shared" si="339"/>
        <v>0</v>
      </c>
      <c r="DW60" s="16"/>
      <c r="DX60" s="16"/>
      <c r="DY60" s="16">
        <f t="shared" si="340"/>
        <v>0</v>
      </c>
      <c r="DZ60" s="16"/>
      <c r="EA60" s="16"/>
      <c r="EB60" s="16">
        <f t="shared" si="341"/>
        <v>0</v>
      </c>
      <c r="EC60" s="16"/>
      <c r="ED60" s="16"/>
      <c r="EE60" s="16">
        <f t="shared" si="342"/>
        <v>0</v>
      </c>
      <c r="EF60" s="16"/>
      <c r="EG60" s="16"/>
      <c r="EH60" s="16">
        <f t="shared" si="343"/>
        <v>0</v>
      </c>
      <c r="EI60" s="16"/>
      <c r="EJ60" s="16"/>
      <c r="EK60" s="16">
        <f t="shared" si="344"/>
        <v>0</v>
      </c>
      <c r="EL60" s="16"/>
      <c r="EM60" s="16"/>
      <c r="EN60" s="16">
        <f t="shared" si="345"/>
        <v>0</v>
      </c>
      <c r="EO60" s="16"/>
      <c r="EP60" s="16"/>
      <c r="EQ60" s="16">
        <f t="shared" si="346"/>
        <v>0</v>
      </c>
      <c r="ER60" s="16"/>
      <c r="ES60" s="16"/>
      <c r="ET60" s="16">
        <f t="shared" si="347"/>
        <v>0</v>
      </c>
      <c r="EU60" s="16"/>
      <c r="EV60" s="16"/>
      <c r="EW60" s="16">
        <f t="shared" si="348"/>
        <v>0</v>
      </c>
      <c r="EX60" s="16"/>
      <c r="EY60" s="16"/>
      <c r="EZ60" s="16">
        <f t="shared" si="349"/>
        <v>0</v>
      </c>
    </row>
    <row r="61" spans="1:156" ht="19.5" hidden="1" customHeight="1" x14ac:dyDescent="0.3">
      <c r="A61" s="6"/>
      <c r="B61" s="8" t="s">
        <v>699</v>
      </c>
      <c r="C61" s="9" t="s">
        <v>40</v>
      </c>
      <c r="D61" s="11">
        <f>IFERROR(SUM(SUM(G61*G10,J61*J10,M61*M10,P61*P10,S61*S10,V61*V10,Y61*Y10,AB61*AB10,AE61*AE10,AH61*AH10,AK61*AK10,AN61*AN10,AQ61*AQ10,AT61*AT10,AW61*AW10,AZ61*AZ10,BC61*BC10,BF61*BF10,BI61*BI10,BL61*BL10,BO61*BO10,BR61*BR10,BU61*BU10,BX61*BX10,CA61*CA10,CD61*CD10,CG61*CG10,CJ61*CJ10,CM61*CM10,CP61*CP10),SUM(CS61*CS10,CV61*CV10,CY61*CY10,DB61*DB10,DE61*DE10,DH61*DH10,DK61*DK10,DN61*DN10,DQ61*DQ10,DT61*DT10,DW61*DW10,DZ61*DZ10,EC61*EC10,EF61*EF10,EI61*EI10,EL61*EL10,EO61*EO10,ER61*ER10,EU61*EU10,EX61*EX10))/D10,0)</f>
        <v>0</v>
      </c>
      <c r="E61" s="11">
        <f>IFERROR(SUM(SUM(H61*H10,K61*K10,N61*N10,Q61*Q10,T61*T10,W61*W10,Z61*Z10,AC61*AC10,AF61*AF10,AI61*AI10,AL61*AL10,AO61*AO10,AR61*AR10,AU61*AU10,AX61*AX10,BA61*BA10,BD61*BD10,BG61*BG10,BJ61*BJ10,BM61*BM10,BP61*BP10,BS61*BS10,BV61*BV10,BY61*BY10,CB61*CB10,CE61*CE10,CH61*CH10,CK61*CK10,CN61*CN10,CQ61*CQ10),SUM(CT61*CT10,CW61*CW10,CZ61*CZ10,DC61*DC10,DF61*DF10,DI61*DI10,DL61*DL10,DO61*DO10,DR61*DR10,DU61*DU10,DX61*DX10,EA61*EA10,ED61*ED10,EG61*EG10,EJ61*EJ10,EM61*EM10,EP61*EP10,ES61*ES10,EV61*EV10,EY61*EY10))/E10,0)</f>
        <v>0</v>
      </c>
      <c r="F61" s="11">
        <f>IFERROR(E61-D61,0)</f>
        <v>0</v>
      </c>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row>
    <row r="62" spans="1:156" ht="19.5" customHeight="1" x14ac:dyDescent="0.3">
      <c r="A62" s="6"/>
      <c r="B62" s="8" t="s">
        <v>700</v>
      </c>
      <c r="C62" s="9" t="s">
        <v>40</v>
      </c>
      <c r="D62" s="11">
        <f>IFERROR(SUM(SUM(G62,J62,M62,P62,S62,V62,Y62,AB62,AE62,AH62,AK62,AN62,AQ62,AT62,AW62,AZ62,BC62,BF62,BI62,BL62,BO62,BR62,BU62,BX62,CA62,CD62,CG62,CJ62,CM62,CP62),SUM(CS62,CV62,CY62,DB62,DE62,DH62,DK62,DN62,DQ62,DT62,DW62,DZ62,EC62,EF62,EI62,EL62,EO62,ER62,EU62,EX62)),0)</f>
        <v>0</v>
      </c>
      <c r="E62" s="11">
        <f>IFERROR(SUM(SUM(H62,K62,N62,Q62,T62,W62,Z62,AC62,AF62,AI62,AL62,AO62,AR62,AU62,AX62,BA62,BD62,BG62,BJ62,BM62,BP62,BS62,BV62,BY62,CB62,CE62,CH62,CK62,CN62,CQ62),SUM(CT62,CW62,CZ62,DC62,DF62,DI62,DL62,DO62,DR62,DU62,DX62,EA62,ED62,EG62,EJ62,EM62,EP62,ES62,EV62,EY62)),0)</f>
        <v>0</v>
      </c>
      <c r="F62" s="11">
        <f>IFERROR(E62-D62,0)</f>
        <v>0</v>
      </c>
      <c r="G62" s="11">
        <f>IFERROR(G61*G7,0)</f>
        <v>0</v>
      </c>
      <c r="H62" s="11">
        <f>IFERROR(H61*H7,0)</f>
        <v>0</v>
      </c>
      <c r="I62" s="11">
        <f>IFERROR(H62-G62,0)</f>
        <v>0</v>
      </c>
      <c r="J62" s="11">
        <f>IFERROR(J61*J7,0)</f>
        <v>0</v>
      </c>
      <c r="K62" s="11">
        <f>IFERROR(K61*K7,0)</f>
        <v>0</v>
      </c>
      <c r="L62" s="11">
        <f>IFERROR(K62-J62,0)</f>
        <v>0</v>
      </c>
      <c r="M62" s="11">
        <f>IFERROR(M61*M7,0)</f>
        <v>0</v>
      </c>
      <c r="N62" s="11">
        <f>IFERROR(N61*N7,0)</f>
        <v>0</v>
      </c>
      <c r="O62" s="11">
        <f>IFERROR(N62-M62,0)</f>
        <v>0</v>
      </c>
      <c r="P62" s="11">
        <f>IFERROR(P61*P7,0)</f>
        <v>0</v>
      </c>
      <c r="Q62" s="11">
        <f>IFERROR(Q61*Q7,0)</f>
        <v>0</v>
      </c>
      <c r="R62" s="11">
        <f>IFERROR(Q62-P62,0)</f>
        <v>0</v>
      </c>
      <c r="S62" s="11">
        <f>IFERROR(S61*S7,0)</f>
        <v>0</v>
      </c>
      <c r="T62" s="11">
        <f>IFERROR(T61*T7,0)</f>
        <v>0</v>
      </c>
      <c r="U62" s="11">
        <f>IFERROR(T62-S62,0)</f>
        <v>0</v>
      </c>
      <c r="V62" s="11">
        <f>IFERROR(V61*V7,0)</f>
        <v>0</v>
      </c>
      <c r="W62" s="11">
        <f>IFERROR(W61*W7,0)</f>
        <v>0</v>
      </c>
      <c r="X62" s="11">
        <f>IFERROR(W62-V62,0)</f>
        <v>0</v>
      </c>
      <c r="Y62" s="11">
        <f>IFERROR(Y61*Y7,0)</f>
        <v>0</v>
      </c>
      <c r="Z62" s="11">
        <f>IFERROR(Z61*Z7,0)</f>
        <v>0</v>
      </c>
      <c r="AA62" s="11">
        <f>IFERROR(Z62-Y62,0)</f>
        <v>0</v>
      </c>
      <c r="AB62" s="11">
        <f>IFERROR(AB61*AB7,0)</f>
        <v>0</v>
      </c>
      <c r="AC62" s="11">
        <f>IFERROR(AC61*AC7,0)</f>
        <v>0</v>
      </c>
      <c r="AD62" s="11">
        <f>IFERROR(AC62-AB62,0)</f>
        <v>0</v>
      </c>
      <c r="AE62" s="11">
        <f>IFERROR(AE61*AE7,0)</f>
        <v>0</v>
      </c>
      <c r="AF62" s="11">
        <f>IFERROR(AF61*AF7,0)</f>
        <v>0</v>
      </c>
      <c r="AG62" s="11">
        <f>IFERROR(AF62-AE62,0)</f>
        <v>0</v>
      </c>
      <c r="AH62" s="11">
        <f>IFERROR(AH61*AH7,0)</f>
        <v>0</v>
      </c>
      <c r="AI62" s="11">
        <f>IFERROR(AI61*AI7,0)</f>
        <v>0</v>
      </c>
      <c r="AJ62" s="11">
        <f>IFERROR(AI62-AH62,0)</f>
        <v>0</v>
      </c>
      <c r="AK62" s="11">
        <f>IFERROR(AK61*AK7,0)</f>
        <v>0</v>
      </c>
      <c r="AL62" s="11">
        <f>IFERROR(AL61*AL7,0)</f>
        <v>0</v>
      </c>
      <c r="AM62" s="11">
        <f>IFERROR(AL62-AK62,0)</f>
        <v>0</v>
      </c>
      <c r="AN62" s="11">
        <f>IFERROR(AN61*AN7,0)</f>
        <v>0</v>
      </c>
      <c r="AO62" s="11">
        <f>IFERROR(AO61*AO7,0)</f>
        <v>0</v>
      </c>
      <c r="AP62" s="11">
        <f>IFERROR(AO62-AN62,0)</f>
        <v>0</v>
      </c>
      <c r="AQ62" s="11">
        <f>IFERROR(AQ61*AQ7,0)</f>
        <v>0</v>
      </c>
      <c r="AR62" s="11">
        <f>IFERROR(AR61*AR7,0)</f>
        <v>0</v>
      </c>
      <c r="AS62" s="11">
        <f>IFERROR(AR62-AQ62,0)</f>
        <v>0</v>
      </c>
      <c r="AT62" s="11">
        <f>IFERROR(AT61*AT7,0)</f>
        <v>0</v>
      </c>
      <c r="AU62" s="11">
        <f>IFERROR(AU61*AU7,0)</f>
        <v>0</v>
      </c>
      <c r="AV62" s="11">
        <f>IFERROR(AU62-AT62,0)</f>
        <v>0</v>
      </c>
      <c r="AW62" s="11">
        <f>IFERROR(AW61*AW7,0)</f>
        <v>0</v>
      </c>
      <c r="AX62" s="11">
        <f>IFERROR(AX61*AX7,0)</f>
        <v>0</v>
      </c>
      <c r="AY62" s="11">
        <f>IFERROR(AX62-AW62,0)</f>
        <v>0</v>
      </c>
      <c r="AZ62" s="11">
        <f>IFERROR(AZ61*AZ7,0)</f>
        <v>0</v>
      </c>
      <c r="BA62" s="11">
        <f>IFERROR(BA61*BA7,0)</f>
        <v>0</v>
      </c>
      <c r="BB62" s="11">
        <f>IFERROR(BA62-AZ62,0)</f>
        <v>0</v>
      </c>
      <c r="BC62" s="11">
        <f>IFERROR(BC61*BC7,0)</f>
        <v>0</v>
      </c>
      <c r="BD62" s="11">
        <f>IFERROR(BD61*BD7,0)</f>
        <v>0</v>
      </c>
      <c r="BE62" s="11">
        <f>IFERROR(BD62-BC62,0)</f>
        <v>0</v>
      </c>
      <c r="BF62" s="11">
        <f>IFERROR(BF61*BF7,0)</f>
        <v>0</v>
      </c>
      <c r="BG62" s="11">
        <f>IFERROR(BG61*BG7,0)</f>
        <v>0</v>
      </c>
      <c r="BH62" s="11">
        <f>IFERROR(BG62-BF62,0)</f>
        <v>0</v>
      </c>
      <c r="BI62" s="11">
        <f>IFERROR(BI61*BI7,0)</f>
        <v>0</v>
      </c>
      <c r="BJ62" s="11">
        <f>IFERROR(BJ61*BJ7,0)</f>
        <v>0</v>
      </c>
      <c r="BK62" s="11">
        <f>IFERROR(BJ62-BI62,0)</f>
        <v>0</v>
      </c>
      <c r="BL62" s="11">
        <f>IFERROR(BL61*BL7,0)</f>
        <v>0</v>
      </c>
      <c r="BM62" s="11">
        <f>IFERROR(BM61*BM7,0)</f>
        <v>0</v>
      </c>
      <c r="BN62" s="11">
        <f>IFERROR(BM62-BL62,0)</f>
        <v>0</v>
      </c>
      <c r="BO62" s="11">
        <f>IFERROR(BO61*BO7,0)</f>
        <v>0</v>
      </c>
      <c r="BP62" s="11">
        <f>IFERROR(BP61*BP7,0)</f>
        <v>0</v>
      </c>
      <c r="BQ62" s="11">
        <f>IFERROR(BP62-BO62,0)</f>
        <v>0</v>
      </c>
      <c r="BR62" s="11">
        <f>IFERROR(BR61*BR7,0)</f>
        <v>0</v>
      </c>
      <c r="BS62" s="11">
        <f>IFERROR(BS61*BS7,0)</f>
        <v>0</v>
      </c>
      <c r="BT62" s="11">
        <f>IFERROR(BS62-BR62,0)</f>
        <v>0</v>
      </c>
      <c r="BU62" s="11">
        <f>IFERROR(BU61*BU7,0)</f>
        <v>0</v>
      </c>
      <c r="BV62" s="11">
        <f>IFERROR(BV61*BV7,0)</f>
        <v>0</v>
      </c>
      <c r="BW62" s="11">
        <f>IFERROR(BV62-BU62,0)</f>
        <v>0</v>
      </c>
      <c r="BX62" s="11">
        <f>IFERROR(BX61*BX7,0)</f>
        <v>0</v>
      </c>
      <c r="BY62" s="11">
        <f>IFERROR(BY61*BY7,0)</f>
        <v>0</v>
      </c>
      <c r="BZ62" s="11">
        <f>IFERROR(BY62-BX62,0)</f>
        <v>0</v>
      </c>
      <c r="CA62" s="11">
        <f>IFERROR(CA61*CA7,0)</f>
        <v>0</v>
      </c>
      <c r="CB62" s="11">
        <f>IFERROR(CB61*CB7,0)</f>
        <v>0</v>
      </c>
      <c r="CC62" s="11">
        <f>IFERROR(CB62-CA62,0)</f>
        <v>0</v>
      </c>
      <c r="CD62" s="11">
        <f>IFERROR(CD61*CD7,0)</f>
        <v>0</v>
      </c>
      <c r="CE62" s="11">
        <f>IFERROR(CE61*CE7,0)</f>
        <v>0</v>
      </c>
      <c r="CF62" s="11">
        <f>IFERROR(CE62-CD62,0)</f>
        <v>0</v>
      </c>
      <c r="CG62" s="11">
        <f>IFERROR(CG61*CG7,0)</f>
        <v>0</v>
      </c>
      <c r="CH62" s="11">
        <f>IFERROR(CH61*CH7,0)</f>
        <v>0</v>
      </c>
      <c r="CI62" s="11">
        <f>IFERROR(CH62-CG62,0)</f>
        <v>0</v>
      </c>
      <c r="CJ62" s="11">
        <f>IFERROR(CJ61*CJ7,0)</f>
        <v>0</v>
      </c>
      <c r="CK62" s="11">
        <f>IFERROR(CK61*CK7,0)</f>
        <v>0</v>
      </c>
      <c r="CL62" s="11">
        <f>IFERROR(CK62-CJ62,0)</f>
        <v>0</v>
      </c>
      <c r="CM62" s="11">
        <f>IFERROR(CM61*CM7,0)</f>
        <v>0</v>
      </c>
      <c r="CN62" s="11">
        <f>IFERROR(CN61*CN7,0)</f>
        <v>0</v>
      </c>
      <c r="CO62" s="11">
        <f>IFERROR(CN62-CM62,0)</f>
        <v>0</v>
      </c>
      <c r="CP62" s="11">
        <f>IFERROR(CP61*CP7,0)</f>
        <v>0</v>
      </c>
      <c r="CQ62" s="11">
        <f>IFERROR(CQ61*CQ7,0)</f>
        <v>0</v>
      </c>
      <c r="CR62" s="11">
        <f>IFERROR(CQ62-CP62,0)</f>
        <v>0</v>
      </c>
      <c r="CS62" s="11">
        <f>IFERROR(CS61*CS7,0)</f>
        <v>0</v>
      </c>
      <c r="CT62" s="11">
        <f>IFERROR(CT61*CT7,0)</f>
        <v>0</v>
      </c>
      <c r="CU62" s="11">
        <f>IFERROR(CT62-CS62,0)</f>
        <v>0</v>
      </c>
      <c r="CV62" s="11">
        <f>IFERROR(CV61*CV7,0)</f>
        <v>0</v>
      </c>
      <c r="CW62" s="11">
        <f>IFERROR(CW61*CW7,0)</f>
        <v>0</v>
      </c>
      <c r="CX62" s="11">
        <f>IFERROR(CW62-CV62,0)</f>
        <v>0</v>
      </c>
      <c r="CY62" s="11">
        <f>IFERROR(CY61*CY7,0)</f>
        <v>0</v>
      </c>
      <c r="CZ62" s="11">
        <f>IFERROR(CZ61*CZ7,0)</f>
        <v>0</v>
      </c>
      <c r="DA62" s="11">
        <f>IFERROR(CZ62-CY62,0)</f>
        <v>0</v>
      </c>
      <c r="DB62" s="11">
        <f>IFERROR(DB61*DB7,0)</f>
        <v>0</v>
      </c>
      <c r="DC62" s="11">
        <f>IFERROR(DC61*DC7,0)</f>
        <v>0</v>
      </c>
      <c r="DD62" s="11">
        <f>IFERROR(DC62-DB62,0)</f>
        <v>0</v>
      </c>
      <c r="DE62" s="11">
        <f>IFERROR(DE61*DE7,0)</f>
        <v>0</v>
      </c>
      <c r="DF62" s="11">
        <f>IFERROR(DF61*DF7,0)</f>
        <v>0</v>
      </c>
      <c r="DG62" s="11">
        <f>IFERROR(DF62-DE62,0)</f>
        <v>0</v>
      </c>
      <c r="DH62" s="11">
        <f>IFERROR(DH61*DH7,0)</f>
        <v>0</v>
      </c>
      <c r="DI62" s="11">
        <f>IFERROR(DI61*DI7,0)</f>
        <v>0</v>
      </c>
      <c r="DJ62" s="11">
        <f>IFERROR(DI62-DH62,0)</f>
        <v>0</v>
      </c>
      <c r="DK62" s="11">
        <f>IFERROR(DK61*DK7,0)</f>
        <v>0</v>
      </c>
      <c r="DL62" s="11">
        <f>IFERROR(DL61*DL7,0)</f>
        <v>0</v>
      </c>
      <c r="DM62" s="11">
        <f>IFERROR(DL62-DK62,0)</f>
        <v>0</v>
      </c>
      <c r="DN62" s="11">
        <f>IFERROR(DN61*DN7,0)</f>
        <v>0</v>
      </c>
      <c r="DO62" s="11">
        <f>IFERROR(DO61*DO7,0)</f>
        <v>0</v>
      </c>
      <c r="DP62" s="11">
        <f>IFERROR(DO62-DN62,0)</f>
        <v>0</v>
      </c>
      <c r="DQ62" s="11">
        <f>IFERROR(DQ61*DQ7,0)</f>
        <v>0</v>
      </c>
      <c r="DR62" s="11">
        <f>IFERROR(DR61*DR7,0)</f>
        <v>0</v>
      </c>
      <c r="DS62" s="11">
        <f>IFERROR(DR62-DQ62,0)</f>
        <v>0</v>
      </c>
      <c r="DT62" s="11">
        <f>IFERROR(DT61*DT7,0)</f>
        <v>0</v>
      </c>
      <c r="DU62" s="11">
        <f>IFERROR(DU61*DU7,0)</f>
        <v>0</v>
      </c>
      <c r="DV62" s="11">
        <f>IFERROR(DU62-DT62,0)</f>
        <v>0</v>
      </c>
      <c r="DW62" s="11">
        <f>IFERROR(DW61*DW7,0)</f>
        <v>0</v>
      </c>
      <c r="DX62" s="11">
        <f>IFERROR(DX61*DX7,0)</f>
        <v>0</v>
      </c>
      <c r="DY62" s="11">
        <f>IFERROR(DX62-DW62,0)</f>
        <v>0</v>
      </c>
      <c r="DZ62" s="11">
        <f>IFERROR(DZ61*DZ7,0)</f>
        <v>0</v>
      </c>
      <c r="EA62" s="11">
        <f>IFERROR(EA61*EA7,0)</f>
        <v>0</v>
      </c>
      <c r="EB62" s="11">
        <f>IFERROR(EA62-DZ62,0)</f>
        <v>0</v>
      </c>
      <c r="EC62" s="11">
        <f>IFERROR(EC61*EC7,0)</f>
        <v>0</v>
      </c>
      <c r="ED62" s="11">
        <f>IFERROR(ED61*ED7,0)</f>
        <v>0</v>
      </c>
      <c r="EE62" s="11">
        <f>IFERROR(ED62-EC62,0)</f>
        <v>0</v>
      </c>
      <c r="EF62" s="11">
        <f>IFERROR(EF61*EF7,0)</f>
        <v>0</v>
      </c>
      <c r="EG62" s="11">
        <f>IFERROR(EG61*EG7,0)</f>
        <v>0</v>
      </c>
      <c r="EH62" s="11">
        <f>IFERROR(EG62-EF62,0)</f>
        <v>0</v>
      </c>
      <c r="EI62" s="11">
        <f>IFERROR(EI61*EI7,0)</f>
        <v>0</v>
      </c>
      <c r="EJ62" s="11">
        <f>IFERROR(EJ61*EJ7,0)</f>
        <v>0</v>
      </c>
      <c r="EK62" s="11">
        <f>IFERROR(EJ62-EI62,0)</f>
        <v>0</v>
      </c>
      <c r="EL62" s="11">
        <f>IFERROR(EL61*EL7,0)</f>
        <v>0</v>
      </c>
      <c r="EM62" s="11">
        <f>IFERROR(EM61*EM7,0)</f>
        <v>0</v>
      </c>
      <c r="EN62" s="11">
        <f>IFERROR(EM62-EL62,0)</f>
        <v>0</v>
      </c>
      <c r="EO62" s="11">
        <f>IFERROR(EO61*EO7,0)</f>
        <v>0</v>
      </c>
      <c r="EP62" s="11">
        <f>IFERROR(EP61*EP7,0)</f>
        <v>0</v>
      </c>
      <c r="EQ62" s="11">
        <f>IFERROR(EP62-EO62,0)</f>
        <v>0</v>
      </c>
      <c r="ER62" s="11">
        <f>IFERROR(ER61*ER7,0)</f>
        <v>0</v>
      </c>
      <c r="ES62" s="11">
        <f>IFERROR(ES61*ES7,0)</f>
        <v>0</v>
      </c>
      <c r="ET62" s="11">
        <f>IFERROR(ES62-ER62,0)</f>
        <v>0</v>
      </c>
      <c r="EU62" s="11">
        <f>IFERROR(EU61*EU7,0)</f>
        <v>0</v>
      </c>
      <c r="EV62" s="11">
        <f>IFERROR(EV61*EV7,0)</f>
        <v>0</v>
      </c>
      <c r="EW62" s="11">
        <f>IFERROR(EV62-EU62,0)</f>
        <v>0</v>
      </c>
      <c r="EX62" s="11">
        <f>IFERROR(EX61*EX7,0)</f>
        <v>0</v>
      </c>
      <c r="EY62" s="11">
        <f>IFERROR(EY61*EY7,0)</f>
        <v>0</v>
      </c>
      <c r="EZ62" s="11">
        <f>IFERROR(EY62-EX62,0)</f>
        <v>0</v>
      </c>
    </row>
    <row r="63" spans="1:156" ht="19.5" hidden="1" customHeight="1" x14ac:dyDescent="0.3">
      <c r="A63" s="6"/>
      <c r="B63" s="8" t="s">
        <v>150</v>
      </c>
      <c r="C63" s="9"/>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row>
    <row r="64" spans="1:156" ht="19.5" hidden="1" customHeight="1" x14ac:dyDescent="0.3">
      <c r="A64" s="6"/>
      <c r="B64" s="8" t="s">
        <v>701</v>
      </c>
      <c r="C64" s="9" t="s">
        <v>40</v>
      </c>
      <c r="D64" s="14">
        <f>IFERROR(SUM(SUM(G64,J64,M64,P64,S64,V64,Y64,AB64,AE64,AH64,AK64,AN64,AQ64,AT64,AW64,AZ64,BC64,BF64,BI64,BL64,BO64,BR64,BU64,BX64,CA64,CD64,CG64,CJ64,CM64,CP64),SUM(CS64,CV64,CY64,DB64,DE64,DH64,DK64,DN64,DQ64,DT64,DW64,DZ64,EC64,EF64,EI64,EL64,EO64,ER64,EU64,EX64)),0)</f>
        <v>0</v>
      </c>
      <c r="E64" s="14">
        <f>IFERROR(SUM(SUM(H64,K64,N64,Q64,T64,W64,Z64,AC64,AF64,AI64,AL64,AO64,AR64,AU64,AX64,BA64,BD64,BG64,BJ64,BM64,BP64,BS64,BV64,BY64,CB64,CE64,CH64,CK64,CN64,CQ64),SUM(CT64,CW64,CZ64,DC64,DF64,DI64,DL64,DO64,DR64,DU64,DX64,EA64,ED64,EG64,EJ64,EM64,EP64,ES64,EV64,EY64)),0)</f>
        <v>0</v>
      </c>
      <c r="F64" s="14">
        <f>IFERROR(E64-D64,0)</f>
        <v>0</v>
      </c>
      <c r="G64" s="14">
        <f>IFERROR(G96*G7,0)</f>
        <v>0</v>
      </c>
      <c r="H64" s="14">
        <f>IFERROR(H96*H7,0)</f>
        <v>0</v>
      </c>
      <c r="I64" s="14">
        <f t="shared" ref="I64:I69" si="545">IFERROR(H64-G64,0)</f>
        <v>0</v>
      </c>
      <c r="J64" s="14">
        <f>IFERROR(J96*J7,0)</f>
        <v>0</v>
      </c>
      <c r="K64" s="14">
        <f>IFERROR(K96*K7,0)</f>
        <v>0</v>
      </c>
      <c r="L64" s="14">
        <f t="shared" ref="L64:L69" si="546">IFERROR(K64-J64,0)</f>
        <v>0</v>
      </c>
      <c r="M64" s="14">
        <f>IFERROR(M96*M7,0)</f>
        <v>0</v>
      </c>
      <c r="N64" s="14">
        <f>IFERROR(N96*N7,0)</f>
        <v>0</v>
      </c>
      <c r="O64" s="14">
        <f t="shared" ref="O64:O69" si="547">IFERROR(N64-M64,0)</f>
        <v>0</v>
      </c>
      <c r="P64" s="14">
        <f>IFERROR(P96*P7,0)</f>
        <v>0</v>
      </c>
      <c r="Q64" s="14">
        <f>IFERROR(Q96*Q7,0)</f>
        <v>0</v>
      </c>
      <c r="R64" s="14">
        <f t="shared" ref="R64:R69" si="548">IFERROR(Q64-P64,0)</f>
        <v>0</v>
      </c>
      <c r="S64" s="14">
        <f>IFERROR(S96*S7,0)</f>
        <v>0</v>
      </c>
      <c r="T64" s="14">
        <f>IFERROR(T96*T7,0)</f>
        <v>0</v>
      </c>
      <c r="U64" s="14">
        <f t="shared" ref="U64:U69" si="549">IFERROR(T64-S64,0)</f>
        <v>0</v>
      </c>
      <c r="V64" s="14">
        <f>IFERROR(V96*V7,0)</f>
        <v>0</v>
      </c>
      <c r="W64" s="14">
        <f>IFERROR(W96*W7,0)</f>
        <v>0</v>
      </c>
      <c r="X64" s="14">
        <f t="shared" ref="X64:X69" si="550">IFERROR(W64-V64,0)</f>
        <v>0</v>
      </c>
      <c r="Y64" s="14">
        <f>IFERROR(Y96*Y7,0)</f>
        <v>0</v>
      </c>
      <c r="Z64" s="14">
        <f>IFERROR(Z96*Z7,0)</f>
        <v>0</v>
      </c>
      <c r="AA64" s="14">
        <f t="shared" ref="AA64:AA69" si="551">IFERROR(Z64-Y64,0)</f>
        <v>0</v>
      </c>
      <c r="AB64" s="14">
        <f>IFERROR(AB96*AB7,0)</f>
        <v>0</v>
      </c>
      <c r="AC64" s="14">
        <f>IFERROR(AC96*AC7,0)</f>
        <v>0</v>
      </c>
      <c r="AD64" s="14">
        <f t="shared" ref="AD64:AD69" si="552">IFERROR(AC64-AB64,0)</f>
        <v>0</v>
      </c>
      <c r="AE64" s="14">
        <f>IFERROR(AE96*AE7,0)</f>
        <v>0</v>
      </c>
      <c r="AF64" s="14">
        <f>IFERROR(AF96*AF7,0)</f>
        <v>0</v>
      </c>
      <c r="AG64" s="14">
        <f t="shared" ref="AG64:AG69" si="553">IFERROR(AF64-AE64,0)</f>
        <v>0</v>
      </c>
      <c r="AH64" s="14">
        <f>IFERROR(AH96*AH7,0)</f>
        <v>0</v>
      </c>
      <c r="AI64" s="14">
        <f>IFERROR(AI96*AI7,0)</f>
        <v>0</v>
      </c>
      <c r="AJ64" s="14">
        <f t="shared" ref="AJ64:AJ69" si="554">IFERROR(AI64-AH64,0)</f>
        <v>0</v>
      </c>
      <c r="AK64" s="14">
        <f>IFERROR(AK96*AK7,0)</f>
        <v>0</v>
      </c>
      <c r="AL64" s="14">
        <f>IFERROR(AL96*AL7,0)</f>
        <v>0</v>
      </c>
      <c r="AM64" s="14">
        <f t="shared" ref="AM64:AM69" si="555">IFERROR(AL64-AK64,0)</f>
        <v>0</v>
      </c>
      <c r="AN64" s="14">
        <f>IFERROR(AN96*AN7,0)</f>
        <v>0</v>
      </c>
      <c r="AO64" s="14">
        <f>IFERROR(AO96*AO7,0)</f>
        <v>0</v>
      </c>
      <c r="AP64" s="14">
        <f t="shared" ref="AP64:AP69" si="556">IFERROR(AO64-AN64,0)</f>
        <v>0</v>
      </c>
      <c r="AQ64" s="14">
        <f>IFERROR(AQ96*AQ7,0)</f>
        <v>0</v>
      </c>
      <c r="AR64" s="14">
        <f>IFERROR(AR96*AR7,0)</f>
        <v>0</v>
      </c>
      <c r="AS64" s="14">
        <f t="shared" ref="AS64:AS69" si="557">IFERROR(AR64-AQ64,0)</f>
        <v>0</v>
      </c>
      <c r="AT64" s="14">
        <f>IFERROR(AT96*AT7,0)</f>
        <v>0</v>
      </c>
      <c r="AU64" s="14">
        <f>IFERROR(AU96*AU7,0)</f>
        <v>0</v>
      </c>
      <c r="AV64" s="14">
        <f t="shared" ref="AV64:AV69" si="558">IFERROR(AU64-AT64,0)</f>
        <v>0</v>
      </c>
      <c r="AW64" s="14">
        <f>IFERROR(AW96*AW7,0)</f>
        <v>0</v>
      </c>
      <c r="AX64" s="14">
        <f>IFERROR(AX96*AX7,0)</f>
        <v>0</v>
      </c>
      <c r="AY64" s="14">
        <f t="shared" ref="AY64:AY69" si="559">IFERROR(AX64-AW64,0)</f>
        <v>0</v>
      </c>
      <c r="AZ64" s="14">
        <f>IFERROR(AZ96*AZ7,0)</f>
        <v>0</v>
      </c>
      <c r="BA64" s="14">
        <f>IFERROR(BA96*BA7,0)</f>
        <v>0</v>
      </c>
      <c r="BB64" s="14">
        <f t="shared" ref="BB64:BB69" si="560">IFERROR(BA64-AZ64,0)</f>
        <v>0</v>
      </c>
      <c r="BC64" s="14">
        <f>IFERROR(BC96*BC7,0)</f>
        <v>0</v>
      </c>
      <c r="BD64" s="14">
        <f>IFERROR(BD96*BD7,0)</f>
        <v>0</v>
      </c>
      <c r="BE64" s="14">
        <f t="shared" ref="BE64:BE69" si="561">IFERROR(BD64-BC64,0)</f>
        <v>0</v>
      </c>
      <c r="BF64" s="14">
        <f>IFERROR(BF96*BF7,0)</f>
        <v>0</v>
      </c>
      <c r="BG64" s="14">
        <f>IFERROR(BG96*BG7,0)</f>
        <v>0</v>
      </c>
      <c r="BH64" s="14">
        <f t="shared" ref="BH64:BH69" si="562">IFERROR(BG64-BF64,0)</f>
        <v>0</v>
      </c>
      <c r="BI64" s="14">
        <f>IFERROR(BI96*BI7,0)</f>
        <v>0</v>
      </c>
      <c r="BJ64" s="14">
        <f>IFERROR(BJ96*BJ7,0)</f>
        <v>0</v>
      </c>
      <c r="BK64" s="14">
        <f t="shared" ref="BK64:BK69" si="563">IFERROR(BJ64-BI64,0)</f>
        <v>0</v>
      </c>
      <c r="BL64" s="14">
        <f>IFERROR(BL96*BL7,0)</f>
        <v>0</v>
      </c>
      <c r="BM64" s="14">
        <f>IFERROR(BM96*BM7,0)</f>
        <v>0</v>
      </c>
      <c r="BN64" s="14">
        <f t="shared" ref="BN64:BN69" si="564">IFERROR(BM64-BL64,0)</f>
        <v>0</v>
      </c>
      <c r="BO64" s="14">
        <f>IFERROR(BO96*BO7,0)</f>
        <v>0</v>
      </c>
      <c r="BP64" s="14">
        <f>IFERROR(BP96*BP7,0)</f>
        <v>0</v>
      </c>
      <c r="BQ64" s="14">
        <f t="shared" ref="BQ64:BQ69" si="565">IFERROR(BP64-BO64,0)</f>
        <v>0</v>
      </c>
      <c r="BR64" s="14">
        <f>IFERROR(BR96*BR7,0)</f>
        <v>0</v>
      </c>
      <c r="BS64" s="14">
        <f>IFERROR(BS96*BS7,0)</f>
        <v>0</v>
      </c>
      <c r="BT64" s="14">
        <f t="shared" ref="BT64:BT69" si="566">IFERROR(BS64-BR64,0)</f>
        <v>0</v>
      </c>
      <c r="BU64" s="14">
        <f>IFERROR(BU96*BU7,0)</f>
        <v>0</v>
      </c>
      <c r="BV64" s="14">
        <f>IFERROR(BV96*BV7,0)</f>
        <v>0</v>
      </c>
      <c r="BW64" s="14">
        <f t="shared" ref="BW64:BW69" si="567">IFERROR(BV64-BU64,0)</f>
        <v>0</v>
      </c>
      <c r="BX64" s="14">
        <f>IFERROR(BX96*BX7,0)</f>
        <v>0</v>
      </c>
      <c r="BY64" s="14">
        <f>IFERROR(BY96*BY7,0)</f>
        <v>0</v>
      </c>
      <c r="BZ64" s="14">
        <f t="shared" ref="BZ64:BZ69" si="568">IFERROR(BY64-BX64,0)</f>
        <v>0</v>
      </c>
      <c r="CA64" s="14">
        <f>IFERROR(CA96*CA7,0)</f>
        <v>0</v>
      </c>
      <c r="CB64" s="14">
        <f>IFERROR(CB96*CB7,0)</f>
        <v>0</v>
      </c>
      <c r="CC64" s="14">
        <f t="shared" ref="CC64:CC69" si="569">IFERROR(CB64-CA64,0)</f>
        <v>0</v>
      </c>
      <c r="CD64" s="14">
        <f>IFERROR(CD96*CD7,0)</f>
        <v>0</v>
      </c>
      <c r="CE64" s="14">
        <f>IFERROR(CE96*CE7,0)</f>
        <v>0</v>
      </c>
      <c r="CF64" s="14">
        <f t="shared" ref="CF64:CF69" si="570">IFERROR(CE64-CD64,0)</f>
        <v>0</v>
      </c>
      <c r="CG64" s="14">
        <f>IFERROR(CG96*CG7,0)</f>
        <v>0</v>
      </c>
      <c r="CH64" s="14">
        <f>IFERROR(CH96*CH7,0)</f>
        <v>0</v>
      </c>
      <c r="CI64" s="14">
        <f t="shared" ref="CI64:CI69" si="571">IFERROR(CH64-CG64,0)</f>
        <v>0</v>
      </c>
      <c r="CJ64" s="14">
        <f>IFERROR(CJ96*CJ7,0)</f>
        <v>0</v>
      </c>
      <c r="CK64" s="14">
        <f>IFERROR(CK96*CK7,0)</f>
        <v>0</v>
      </c>
      <c r="CL64" s="14">
        <f t="shared" ref="CL64:CL69" si="572">IFERROR(CK64-CJ64,0)</f>
        <v>0</v>
      </c>
      <c r="CM64" s="14">
        <f>IFERROR(CM96*CM7,0)</f>
        <v>0</v>
      </c>
      <c r="CN64" s="14">
        <f>IFERROR(CN96*CN7,0)</f>
        <v>0</v>
      </c>
      <c r="CO64" s="14">
        <f t="shared" ref="CO64:CO69" si="573">IFERROR(CN64-CM64,0)</f>
        <v>0</v>
      </c>
      <c r="CP64" s="14">
        <f>IFERROR(CP96*CP7,0)</f>
        <v>0</v>
      </c>
      <c r="CQ64" s="14">
        <f>IFERROR(CQ96*CQ7,0)</f>
        <v>0</v>
      </c>
      <c r="CR64" s="14">
        <f t="shared" ref="CR64:CR69" si="574">IFERROR(CQ64-CP64,0)</f>
        <v>0</v>
      </c>
      <c r="CS64" s="14">
        <f>IFERROR(CS96*CS7,0)</f>
        <v>0</v>
      </c>
      <c r="CT64" s="14">
        <f>IFERROR(CT96*CT7,0)</f>
        <v>0</v>
      </c>
      <c r="CU64" s="14">
        <f t="shared" ref="CU64:CU69" si="575">IFERROR(CT64-CS64,0)</f>
        <v>0</v>
      </c>
      <c r="CV64" s="14">
        <f>IFERROR(CV96*CV7,0)</f>
        <v>0</v>
      </c>
      <c r="CW64" s="14">
        <f>IFERROR(CW96*CW7,0)</f>
        <v>0</v>
      </c>
      <c r="CX64" s="14">
        <f t="shared" ref="CX64:CX69" si="576">IFERROR(CW64-CV64,0)</f>
        <v>0</v>
      </c>
      <c r="CY64" s="14">
        <f>IFERROR(CY96*CY7,0)</f>
        <v>0</v>
      </c>
      <c r="CZ64" s="14">
        <f>IFERROR(CZ96*CZ7,0)</f>
        <v>0</v>
      </c>
      <c r="DA64" s="14">
        <f t="shared" ref="DA64:DA69" si="577">IFERROR(CZ64-CY64,0)</f>
        <v>0</v>
      </c>
      <c r="DB64" s="14">
        <f>IFERROR(DB96*DB7,0)</f>
        <v>0</v>
      </c>
      <c r="DC64" s="14">
        <f>IFERROR(DC96*DC7,0)</f>
        <v>0</v>
      </c>
      <c r="DD64" s="14">
        <f t="shared" ref="DD64:DD69" si="578">IFERROR(DC64-DB64,0)</f>
        <v>0</v>
      </c>
      <c r="DE64" s="14">
        <f>IFERROR(DE96*DE7,0)</f>
        <v>0</v>
      </c>
      <c r="DF64" s="14">
        <f>IFERROR(DF96*DF7,0)</f>
        <v>0</v>
      </c>
      <c r="DG64" s="14">
        <f t="shared" ref="DG64:DG69" si="579">IFERROR(DF64-DE64,0)</f>
        <v>0</v>
      </c>
      <c r="DH64" s="14">
        <f>IFERROR(DH96*DH7,0)</f>
        <v>0</v>
      </c>
      <c r="DI64" s="14">
        <f>IFERROR(DI96*DI7,0)</f>
        <v>0</v>
      </c>
      <c r="DJ64" s="14">
        <f t="shared" ref="DJ64:DJ69" si="580">IFERROR(DI64-DH64,0)</f>
        <v>0</v>
      </c>
      <c r="DK64" s="14">
        <f>IFERROR(DK96*DK7,0)</f>
        <v>0</v>
      </c>
      <c r="DL64" s="14">
        <f>IFERROR(DL96*DL7,0)</f>
        <v>0</v>
      </c>
      <c r="DM64" s="14">
        <f t="shared" ref="DM64:DM69" si="581">IFERROR(DL64-DK64,0)</f>
        <v>0</v>
      </c>
      <c r="DN64" s="14">
        <f>IFERROR(DN96*DN7,0)</f>
        <v>0</v>
      </c>
      <c r="DO64" s="14">
        <f>IFERROR(DO96*DO7,0)</f>
        <v>0</v>
      </c>
      <c r="DP64" s="14">
        <f t="shared" ref="DP64:DP69" si="582">IFERROR(DO64-DN64,0)</f>
        <v>0</v>
      </c>
      <c r="DQ64" s="14">
        <f>IFERROR(DQ96*DQ7,0)</f>
        <v>0</v>
      </c>
      <c r="DR64" s="14">
        <f>IFERROR(DR96*DR7,0)</f>
        <v>0</v>
      </c>
      <c r="DS64" s="14">
        <f t="shared" ref="DS64:DS69" si="583">IFERROR(DR64-DQ64,0)</f>
        <v>0</v>
      </c>
      <c r="DT64" s="14">
        <f>IFERROR(DT96*DT7,0)</f>
        <v>0</v>
      </c>
      <c r="DU64" s="14">
        <f>IFERROR(DU96*DU7,0)</f>
        <v>0</v>
      </c>
      <c r="DV64" s="14">
        <f t="shared" ref="DV64:DV69" si="584">IFERROR(DU64-DT64,0)</f>
        <v>0</v>
      </c>
      <c r="DW64" s="14">
        <f>IFERROR(DW96*DW7,0)</f>
        <v>0</v>
      </c>
      <c r="DX64" s="14">
        <f>IFERROR(DX96*DX7,0)</f>
        <v>0</v>
      </c>
      <c r="DY64" s="14">
        <f t="shared" ref="DY64:DY69" si="585">IFERROR(DX64-DW64,0)</f>
        <v>0</v>
      </c>
      <c r="DZ64" s="14">
        <f>IFERROR(DZ96*DZ7,0)</f>
        <v>0</v>
      </c>
      <c r="EA64" s="14">
        <f>IFERROR(EA96*EA7,0)</f>
        <v>0</v>
      </c>
      <c r="EB64" s="14">
        <f t="shared" ref="EB64:EB69" si="586">IFERROR(EA64-DZ64,0)</f>
        <v>0</v>
      </c>
      <c r="EC64" s="14">
        <f>IFERROR(EC96*EC7,0)</f>
        <v>0</v>
      </c>
      <c r="ED64" s="14">
        <f>IFERROR(ED96*ED7,0)</f>
        <v>0</v>
      </c>
      <c r="EE64" s="14">
        <f t="shared" ref="EE64:EE69" si="587">IFERROR(ED64-EC64,0)</f>
        <v>0</v>
      </c>
      <c r="EF64" s="14">
        <f>IFERROR(EF96*EF7,0)</f>
        <v>0</v>
      </c>
      <c r="EG64" s="14">
        <f>IFERROR(EG96*EG7,0)</f>
        <v>0</v>
      </c>
      <c r="EH64" s="14">
        <f t="shared" ref="EH64:EH69" si="588">IFERROR(EG64-EF64,0)</f>
        <v>0</v>
      </c>
      <c r="EI64" s="14">
        <f>IFERROR(EI96*EI7,0)</f>
        <v>0</v>
      </c>
      <c r="EJ64" s="14">
        <f>IFERROR(EJ96*EJ7,0)</f>
        <v>0</v>
      </c>
      <c r="EK64" s="14">
        <f t="shared" ref="EK64:EK69" si="589">IFERROR(EJ64-EI64,0)</f>
        <v>0</v>
      </c>
      <c r="EL64" s="14">
        <f>IFERROR(EL96*EL7,0)</f>
        <v>0</v>
      </c>
      <c r="EM64" s="14">
        <f>IFERROR(EM96*EM7,0)</f>
        <v>0</v>
      </c>
      <c r="EN64" s="14">
        <f t="shared" ref="EN64:EN69" si="590">IFERROR(EM64-EL64,0)</f>
        <v>0</v>
      </c>
      <c r="EO64" s="14">
        <f>IFERROR(EO96*EO7,0)</f>
        <v>0</v>
      </c>
      <c r="EP64" s="14">
        <f>IFERROR(EP96*EP7,0)</f>
        <v>0</v>
      </c>
      <c r="EQ64" s="14">
        <f t="shared" ref="EQ64:EQ69" si="591">IFERROR(EP64-EO64,0)</f>
        <v>0</v>
      </c>
      <c r="ER64" s="14">
        <f>IFERROR(ER96*ER7,0)</f>
        <v>0</v>
      </c>
      <c r="ES64" s="14">
        <f>IFERROR(ES96*ES7,0)</f>
        <v>0</v>
      </c>
      <c r="ET64" s="14">
        <f t="shared" ref="ET64:ET69" si="592">IFERROR(ES64-ER64,0)</f>
        <v>0</v>
      </c>
      <c r="EU64" s="14">
        <f>IFERROR(EU96*EU7,0)</f>
        <v>0</v>
      </c>
      <c r="EV64" s="14">
        <f>IFERROR(EV96*EV7,0)</f>
        <v>0</v>
      </c>
      <c r="EW64" s="14">
        <f t="shared" ref="EW64:EW69" si="593">IFERROR(EV64-EU64,0)</f>
        <v>0</v>
      </c>
      <c r="EX64" s="14">
        <f>IFERROR(EX96*EX7,0)</f>
        <v>0</v>
      </c>
      <c r="EY64" s="14">
        <f>IFERROR(EY96*EY7,0)</f>
        <v>0</v>
      </c>
      <c r="EZ64" s="14">
        <f t="shared" ref="EZ64:EZ69" si="594">IFERROR(EY64-EX64,0)</f>
        <v>0</v>
      </c>
    </row>
    <row r="65" spans="1:156" ht="19.5" customHeight="1" x14ac:dyDescent="0.3">
      <c r="A65" s="6"/>
      <c r="B65" s="8" t="s">
        <v>702</v>
      </c>
      <c r="C65" s="9" t="s">
        <v>40</v>
      </c>
      <c r="D65" s="11">
        <f>IFERROR(SUM(SUM(G65,J65,M65,P65,S65,V65,Y65,AB65,AE65,AH65,AK65,AN65,AQ65,AT65,AW65,AZ65,BC65,BF65,BI65,BL65,BO65,BR65,BU65,BX65,CA65,CD65,CG65,CJ65,CM65,CP65),SUM(CS65,CV65,CY65,DB65,DE65,DH65,DK65,DN65,DQ65,DT65,DW65,DZ65,EC65,EF65,EI65,EL65,EO65,ER65,EU65,EX65)),0)</f>
        <v>0</v>
      </c>
      <c r="E65" s="11">
        <f>IFERROR(SUM(SUM(H65,K65,N65,Q65,T65,W65,Z65,AC65,AF65,AI65,AL65,AO65,AR65,AU65,AX65,BA65,BD65,BG65,BJ65,BM65,BP65,BS65,BV65,BY65,CB65,CE65,CH65,CK65,CN65,CQ65),SUM(CT65,CW65,CZ65,DC65,DF65,DI65,DL65,DO65,DR65,DU65,DX65,EA65,ED65,EG65,EJ65,EM65,EP65,ES65,EV65,EY65)),0)</f>
        <v>0</v>
      </c>
      <c r="F65" s="11">
        <f>IFERROR(E65-D65,0)</f>
        <v>0</v>
      </c>
      <c r="G65" s="11">
        <f>IFERROR(G62+G64,0)</f>
        <v>0</v>
      </c>
      <c r="H65" s="11">
        <f>IFERROR(H62+H64,0)</f>
        <v>0</v>
      </c>
      <c r="I65" s="11">
        <f t="shared" si="545"/>
        <v>0</v>
      </c>
      <c r="J65" s="11">
        <f>IFERROR(J62+J64,0)</f>
        <v>0</v>
      </c>
      <c r="K65" s="11">
        <f>IFERROR(K62+K64,0)</f>
        <v>0</v>
      </c>
      <c r="L65" s="11">
        <f t="shared" si="546"/>
        <v>0</v>
      </c>
      <c r="M65" s="11">
        <f>IFERROR(M62+M64,0)</f>
        <v>0</v>
      </c>
      <c r="N65" s="11">
        <f>IFERROR(N62+N64,0)</f>
        <v>0</v>
      </c>
      <c r="O65" s="11">
        <f t="shared" si="547"/>
        <v>0</v>
      </c>
      <c r="P65" s="11">
        <f>IFERROR(P62+P64,0)</f>
        <v>0</v>
      </c>
      <c r="Q65" s="11">
        <f>IFERROR(Q62+Q64,0)</f>
        <v>0</v>
      </c>
      <c r="R65" s="11">
        <f t="shared" si="548"/>
        <v>0</v>
      </c>
      <c r="S65" s="11">
        <f>IFERROR(S62+S64,0)</f>
        <v>0</v>
      </c>
      <c r="T65" s="11">
        <f>IFERROR(T62+T64,0)</f>
        <v>0</v>
      </c>
      <c r="U65" s="11">
        <f t="shared" si="549"/>
        <v>0</v>
      </c>
      <c r="V65" s="11">
        <f>IFERROR(V62+V64,0)</f>
        <v>0</v>
      </c>
      <c r="W65" s="11">
        <f>IFERROR(W62+W64,0)</f>
        <v>0</v>
      </c>
      <c r="X65" s="11">
        <f t="shared" si="550"/>
        <v>0</v>
      </c>
      <c r="Y65" s="11">
        <f>IFERROR(Y62+Y64,0)</f>
        <v>0</v>
      </c>
      <c r="Z65" s="11">
        <f>IFERROR(Z62+Z64,0)</f>
        <v>0</v>
      </c>
      <c r="AA65" s="11">
        <f t="shared" si="551"/>
        <v>0</v>
      </c>
      <c r="AB65" s="11">
        <f>IFERROR(AB62+AB64,0)</f>
        <v>0</v>
      </c>
      <c r="AC65" s="11">
        <f>IFERROR(AC62+AC64,0)</f>
        <v>0</v>
      </c>
      <c r="AD65" s="11">
        <f t="shared" si="552"/>
        <v>0</v>
      </c>
      <c r="AE65" s="11">
        <f>IFERROR(AE62+AE64,0)</f>
        <v>0</v>
      </c>
      <c r="AF65" s="11">
        <f>IFERROR(AF62+AF64,0)</f>
        <v>0</v>
      </c>
      <c r="AG65" s="11">
        <f t="shared" si="553"/>
        <v>0</v>
      </c>
      <c r="AH65" s="11">
        <f>IFERROR(AH62+AH64,0)</f>
        <v>0</v>
      </c>
      <c r="AI65" s="11">
        <f>IFERROR(AI62+AI64,0)</f>
        <v>0</v>
      </c>
      <c r="AJ65" s="11">
        <f t="shared" si="554"/>
        <v>0</v>
      </c>
      <c r="AK65" s="11">
        <f>IFERROR(AK62+AK64,0)</f>
        <v>0</v>
      </c>
      <c r="AL65" s="11">
        <f>IFERROR(AL62+AL64,0)</f>
        <v>0</v>
      </c>
      <c r="AM65" s="11">
        <f t="shared" si="555"/>
        <v>0</v>
      </c>
      <c r="AN65" s="11">
        <f>IFERROR(AN62+AN64,0)</f>
        <v>0</v>
      </c>
      <c r="AO65" s="11">
        <f>IFERROR(AO62+AO64,0)</f>
        <v>0</v>
      </c>
      <c r="AP65" s="11">
        <f t="shared" si="556"/>
        <v>0</v>
      </c>
      <c r="AQ65" s="11">
        <f>IFERROR(AQ62+AQ64,0)</f>
        <v>0</v>
      </c>
      <c r="AR65" s="11">
        <f>IFERROR(AR62+AR64,0)</f>
        <v>0</v>
      </c>
      <c r="AS65" s="11">
        <f t="shared" si="557"/>
        <v>0</v>
      </c>
      <c r="AT65" s="11">
        <f>IFERROR(AT62+AT64,0)</f>
        <v>0</v>
      </c>
      <c r="AU65" s="11">
        <f>IFERROR(AU62+AU64,0)</f>
        <v>0</v>
      </c>
      <c r="AV65" s="11">
        <f t="shared" si="558"/>
        <v>0</v>
      </c>
      <c r="AW65" s="11">
        <f>IFERROR(AW62+AW64,0)</f>
        <v>0</v>
      </c>
      <c r="AX65" s="11">
        <f>IFERROR(AX62+AX64,0)</f>
        <v>0</v>
      </c>
      <c r="AY65" s="11">
        <f t="shared" si="559"/>
        <v>0</v>
      </c>
      <c r="AZ65" s="11">
        <f>IFERROR(AZ62+AZ64,0)</f>
        <v>0</v>
      </c>
      <c r="BA65" s="11">
        <f>IFERROR(BA62+BA64,0)</f>
        <v>0</v>
      </c>
      <c r="BB65" s="11">
        <f t="shared" si="560"/>
        <v>0</v>
      </c>
      <c r="BC65" s="11">
        <f>IFERROR(BC62+BC64,0)</f>
        <v>0</v>
      </c>
      <c r="BD65" s="11">
        <f>IFERROR(BD62+BD64,0)</f>
        <v>0</v>
      </c>
      <c r="BE65" s="11">
        <f t="shared" si="561"/>
        <v>0</v>
      </c>
      <c r="BF65" s="11">
        <f>IFERROR(BF62+BF64,0)</f>
        <v>0</v>
      </c>
      <c r="BG65" s="11">
        <f>IFERROR(BG62+BG64,0)</f>
        <v>0</v>
      </c>
      <c r="BH65" s="11">
        <f t="shared" si="562"/>
        <v>0</v>
      </c>
      <c r="BI65" s="11">
        <f>IFERROR(BI62+BI64,0)</f>
        <v>0</v>
      </c>
      <c r="BJ65" s="11">
        <f>IFERROR(BJ62+BJ64,0)</f>
        <v>0</v>
      </c>
      <c r="BK65" s="11">
        <f t="shared" si="563"/>
        <v>0</v>
      </c>
      <c r="BL65" s="11">
        <f>IFERROR(BL62+BL64,0)</f>
        <v>0</v>
      </c>
      <c r="BM65" s="11">
        <f>IFERROR(BM62+BM64,0)</f>
        <v>0</v>
      </c>
      <c r="BN65" s="11">
        <f t="shared" si="564"/>
        <v>0</v>
      </c>
      <c r="BO65" s="11">
        <f>IFERROR(BO62+BO64,0)</f>
        <v>0</v>
      </c>
      <c r="BP65" s="11">
        <f>IFERROR(BP62+BP64,0)</f>
        <v>0</v>
      </c>
      <c r="BQ65" s="11">
        <f t="shared" si="565"/>
        <v>0</v>
      </c>
      <c r="BR65" s="11">
        <f>IFERROR(BR62+BR64,0)</f>
        <v>0</v>
      </c>
      <c r="BS65" s="11">
        <f>IFERROR(BS62+BS64,0)</f>
        <v>0</v>
      </c>
      <c r="BT65" s="11">
        <f t="shared" si="566"/>
        <v>0</v>
      </c>
      <c r="BU65" s="11">
        <f>IFERROR(BU62+BU64,0)</f>
        <v>0</v>
      </c>
      <c r="BV65" s="11">
        <f>IFERROR(BV62+BV64,0)</f>
        <v>0</v>
      </c>
      <c r="BW65" s="11">
        <f t="shared" si="567"/>
        <v>0</v>
      </c>
      <c r="BX65" s="11">
        <f>IFERROR(BX62+BX64,0)</f>
        <v>0</v>
      </c>
      <c r="BY65" s="11">
        <f>IFERROR(BY62+BY64,0)</f>
        <v>0</v>
      </c>
      <c r="BZ65" s="11">
        <f t="shared" si="568"/>
        <v>0</v>
      </c>
      <c r="CA65" s="11">
        <f>IFERROR(CA62+CA64,0)</f>
        <v>0</v>
      </c>
      <c r="CB65" s="11">
        <f>IFERROR(CB62+CB64,0)</f>
        <v>0</v>
      </c>
      <c r="CC65" s="11">
        <f t="shared" si="569"/>
        <v>0</v>
      </c>
      <c r="CD65" s="11">
        <f>IFERROR(CD62+CD64,0)</f>
        <v>0</v>
      </c>
      <c r="CE65" s="11">
        <f>IFERROR(CE62+CE64,0)</f>
        <v>0</v>
      </c>
      <c r="CF65" s="11">
        <f t="shared" si="570"/>
        <v>0</v>
      </c>
      <c r="CG65" s="11">
        <f>IFERROR(CG62+CG64,0)</f>
        <v>0</v>
      </c>
      <c r="CH65" s="11">
        <f>IFERROR(CH62+CH64,0)</f>
        <v>0</v>
      </c>
      <c r="CI65" s="11">
        <f t="shared" si="571"/>
        <v>0</v>
      </c>
      <c r="CJ65" s="11">
        <f>IFERROR(CJ62+CJ64,0)</f>
        <v>0</v>
      </c>
      <c r="CK65" s="11">
        <f>IFERROR(CK62+CK64,0)</f>
        <v>0</v>
      </c>
      <c r="CL65" s="11">
        <f t="shared" si="572"/>
        <v>0</v>
      </c>
      <c r="CM65" s="11">
        <f>IFERROR(CM62+CM64,0)</f>
        <v>0</v>
      </c>
      <c r="CN65" s="11">
        <f>IFERROR(CN62+CN64,0)</f>
        <v>0</v>
      </c>
      <c r="CO65" s="11">
        <f t="shared" si="573"/>
        <v>0</v>
      </c>
      <c r="CP65" s="11">
        <f>IFERROR(CP62+CP64,0)</f>
        <v>0</v>
      </c>
      <c r="CQ65" s="11">
        <f>IFERROR(CQ62+CQ64,0)</f>
        <v>0</v>
      </c>
      <c r="CR65" s="11">
        <f t="shared" si="574"/>
        <v>0</v>
      </c>
      <c r="CS65" s="11">
        <f>IFERROR(CS62+CS64,0)</f>
        <v>0</v>
      </c>
      <c r="CT65" s="11">
        <f>IFERROR(CT62+CT64,0)</f>
        <v>0</v>
      </c>
      <c r="CU65" s="11">
        <f t="shared" si="575"/>
        <v>0</v>
      </c>
      <c r="CV65" s="11">
        <f>IFERROR(CV62+CV64,0)</f>
        <v>0</v>
      </c>
      <c r="CW65" s="11">
        <f>IFERROR(CW62+CW64,0)</f>
        <v>0</v>
      </c>
      <c r="CX65" s="11">
        <f t="shared" si="576"/>
        <v>0</v>
      </c>
      <c r="CY65" s="11">
        <f>IFERROR(CY62+CY64,0)</f>
        <v>0</v>
      </c>
      <c r="CZ65" s="11">
        <f>IFERROR(CZ62+CZ64,0)</f>
        <v>0</v>
      </c>
      <c r="DA65" s="11">
        <f t="shared" si="577"/>
        <v>0</v>
      </c>
      <c r="DB65" s="11">
        <f>IFERROR(DB62+DB64,0)</f>
        <v>0</v>
      </c>
      <c r="DC65" s="11">
        <f>IFERROR(DC62+DC64,0)</f>
        <v>0</v>
      </c>
      <c r="DD65" s="11">
        <f t="shared" si="578"/>
        <v>0</v>
      </c>
      <c r="DE65" s="11">
        <f>IFERROR(DE62+DE64,0)</f>
        <v>0</v>
      </c>
      <c r="DF65" s="11">
        <f>IFERROR(DF62+DF64,0)</f>
        <v>0</v>
      </c>
      <c r="DG65" s="11">
        <f t="shared" si="579"/>
        <v>0</v>
      </c>
      <c r="DH65" s="11">
        <f>IFERROR(DH62+DH64,0)</f>
        <v>0</v>
      </c>
      <c r="DI65" s="11">
        <f>IFERROR(DI62+DI64,0)</f>
        <v>0</v>
      </c>
      <c r="DJ65" s="11">
        <f t="shared" si="580"/>
        <v>0</v>
      </c>
      <c r="DK65" s="11">
        <f>IFERROR(DK62+DK64,0)</f>
        <v>0</v>
      </c>
      <c r="DL65" s="11">
        <f>IFERROR(DL62+DL64,0)</f>
        <v>0</v>
      </c>
      <c r="DM65" s="11">
        <f t="shared" si="581"/>
        <v>0</v>
      </c>
      <c r="DN65" s="11">
        <f>IFERROR(DN62+DN64,0)</f>
        <v>0</v>
      </c>
      <c r="DO65" s="11">
        <f>IFERROR(DO62+DO64,0)</f>
        <v>0</v>
      </c>
      <c r="DP65" s="11">
        <f t="shared" si="582"/>
        <v>0</v>
      </c>
      <c r="DQ65" s="11">
        <f>IFERROR(DQ62+DQ64,0)</f>
        <v>0</v>
      </c>
      <c r="DR65" s="11">
        <f>IFERROR(DR62+DR64,0)</f>
        <v>0</v>
      </c>
      <c r="DS65" s="11">
        <f t="shared" si="583"/>
        <v>0</v>
      </c>
      <c r="DT65" s="11">
        <f>IFERROR(DT62+DT64,0)</f>
        <v>0</v>
      </c>
      <c r="DU65" s="11">
        <f>IFERROR(DU62+DU64,0)</f>
        <v>0</v>
      </c>
      <c r="DV65" s="11">
        <f t="shared" si="584"/>
        <v>0</v>
      </c>
      <c r="DW65" s="11">
        <f>IFERROR(DW62+DW64,0)</f>
        <v>0</v>
      </c>
      <c r="DX65" s="11">
        <f>IFERROR(DX62+DX64,0)</f>
        <v>0</v>
      </c>
      <c r="DY65" s="11">
        <f t="shared" si="585"/>
        <v>0</v>
      </c>
      <c r="DZ65" s="11">
        <f>IFERROR(DZ62+DZ64,0)</f>
        <v>0</v>
      </c>
      <c r="EA65" s="11">
        <f>IFERROR(EA62+EA64,0)</f>
        <v>0</v>
      </c>
      <c r="EB65" s="11">
        <f t="shared" si="586"/>
        <v>0</v>
      </c>
      <c r="EC65" s="11">
        <f>IFERROR(EC62+EC64,0)</f>
        <v>0</v>
      </c>
      <c r="ED65" s="11">
        <f>IFERROR(ED62+ED64,0)</f>
        <v>0</v>
      </c>
      <c r="EE65" s="11">
        <f t="shared" si="587"/>
        <v>0</v>
      </c>
      <c r="EF65" s="11">
        <f>IFERROR(EF62+EF64,0)</f>
        <v>0</v>
      </c>
      <c r="EG65" s="11">
        <f>IFERROR(EG62+EG64,0)</f>
        <v>0</v>
      </c>
      <c r="EH65" s="11">
        <f t="shared" si="588"/>
        <v>0</v>
      </c>
      <c r="EI65" s="11">
        <f>IFERROR(EI62+EI64,0)</f>
        <v>0</v>
      </c>
      <c r="EJ65" s="11">
        <f>IFERROR(EJ62+EJ64,0)</f>
        <v>0</v>
      </c>
      <c r="EK65" s="11">
        <f t="shared" si="589"/>
        <v>0</v>
      </c>
      <c r="EL65" s="11">
        <f>IFERROR(EL62+EL64,0)</f>
        <v>0</v>
      </c>
      <c r="EM65" s="11">
        <f>IFERROR(EM62+EM64,0)</f>
        <v>0</v>
      </c>
      <c r="EN65" s="11">
        <f t="shared" si="590"/>
        <v>0</v>
      </c>
      <c r="EO65" s="11">
        <f>IFERROR(EO62+EO64,0)</f>
        <v>0</v>
      </c>
      <c r="EP65" s="11">
        <f>IFERROR(EP62+EP64,0)</f>
        <v>0</v>
      </c>
      <c r="EQ65" s="11">
        <f t="shared" si="591"/>
        <v>0</v>
      </c>
      <c r="ER65" s="11">
        <f>IFERROR(ER62+ER64,0)</f>
        <v>0</v>
      </c>
      <c r="ES65" s="11">
        <f>IFERROR(ES62+ES64,0)</f>
        <v>0</v>
      </c>
      <c r="ET65" s="11">
        <f t="shared" si="592"/>
        <v>0</v>
      </c>
      <c r="EU65" s="11">
        <f>IFERROR(EU62+EU64,0)</f>
        <v>0</v>
      </c>
      <c r="EV65" s="11">
        <f>IFERROR(EV62+EV64,0)</f>
        <v>0</v>
      </c>
      <c r="EW65" s="11">
        <f t="shared" si="593"/>
        <v>0</v>
      </c>
      <c r="EX65" s="11">
        <f>IFERROR(EX62+EX64,0)</f>
        <v>0</v>
      </c>
      <c r="EY65" s="11">
        <f>IFERROR(EY62+EY64,0)</f>
        <v>0</v>
      </c>
      <c r="EZ65" s="11">
        <f t="shared" si="594"/>
        <v>0</v>
      </c>
    </row>
    <row r="66" spans="1:156" ht="19.5" customHeight="1" x14ac:dyDescent="0.3">
      <c r="A66" s="6"/>
      <c r="B66" s="8" t="s">
        <v>401</v>
      </c>
      <c r="C66" s="9" t="s">
        <v>40</v>
      </c>
      <c r="D66" s="14">
        <f>IFERROR(SUM(SUM(G66*G7,J66*J7,M66*M7,P66*P7,S66*S7,V66*V7,Y66*Y7,AB66*AB7,AE66*AE7,AH66*AH7,AK66*AK7,AN66*AN7,AQ66*AQ7,AT66*AT7,AW66*AW7,AZ66*AZ7,BC66*BC7,BF66*BF7,BI66*BI7,BL66*BL7,BO66*BO7,BR66*BR7,BU66*BU7,BX66*BX7,CA66*CA7,CD66*CD7,CG66*CG7,CJ66*CJ7,CM66*CM7,CP66*CP7),SUM(CS66*CS7,CV66*CV7,CY66*CY7,DB66*DB7,DE66*DE7,DH66*DH7,DK66*DK7,DN66*DN7,DQ66*DQ7,DT66*DT7,DW66*DW7,DZ66*DZ7,EC66*EC7,EF66*EF7,EI66*EI7,EL66*EL7,EO66*EO7,ER66*ER7,EU66*EU7,EX66*EX7))/D7,0)</f>
        <v>0</v>
      </c>
      <c r="E66" s="14">
        <f>IFERROR(SUM(SUM(H66*H7,K66*K7,N66*N7,Q66*Q7,T66*T7,W66*W7,Z66*Z7,AC66*AC7,AF66*AF7,AI66*AI7,AL66*AL7,AO66*AO7,AR66*AR7,AU66*AU7,AX66*AX7,BA66*BA7,BD66*BD7,BG66*BG7,BJ66*BJ7,BM66*BM7,BP66*BP7,BS66*BS7,BV66*BV7,BY66*BY7,CB66*CB7,CE66*CE7,CH66*CH7,CK66*CK7,CN66*CN7,CQ66*CQ7),SUM(CT66*CT7,CW66*CW7,CZ66*CZ7,DC66*DC7,DF66*DF7,DI66*DI7,DL66*DL7,DO66*DO7,DR66*DR7,DU66*DU7,DX66*DX7,EA66*EA7,ED66*ED7,EG66*EG7,EJ66*EJ7,EM66*EM7,EP66*EP7,ES66*ES7,EV66*EV7,EY66*EY7))/E7,0)</f>
        <v>0</v>
      </c>
      <c r="F66" s="14">
        <f>IFERROR(E66-D66,0)</f>
        <v>0</v>
      </c>
      <c r="G66" s="14"/>
      <c r="H66" s="14"/>
      <c r="I66" s="14">
        <f t="shared" si="545"/>
        <v>0</v>
      </c>
      <c r="J66" s="14"/>
      <c r="K66" s="14"/>
      <c r="L66" s="14">
        <f t="shared" si="546"/>
        <v>0</v>
      </c>
      <c r="M66" s="14"/>
      <c r="N66" s="14"/>
      <c r="O66" s="14">
        <f t="shared" si="547"/>
        <v>0</v>
      </c>
      <c r="P66" s="14"/>
      <c r="Q66" s="14"/>
      <c r="R66" s="14">
        <f t="shared" si="548"/>
        <v>0</v>
      </c>
      <c r="S66" s="14"/>
      <c r="T66" s="14"/>
      <c r="U66" s="14">
        <f t="shared" si="549"/>
        <v>0</v>
      </c>
      <c r="V66" s="14"/>
      <c r="W66" s="14"/>
      <c r="X66" s="14">
        <f t="shared" si="550"/>
        <v>0</v>
      </c>
      <c r="Y66" s="14"/>
      <c r="Z66" s="14"/>
      <c r="AA66" s="14">
        <f t="shared" si="551"/>
        <v>0</v>
      </c>
      <c r="AB66" s="14"/>
      <c r="AC66" s="14"/>
      <c r="AD66" s="14">
        <f t="shared" si="552"/>
        <v>0</v>
      </c>
      <c r="AE66" s="14"/>
      <c r="AF66" s="14"/>
      <c r="AG66" s="14">
        <f t="shared" si="553"/>
        <v>0</v>
      </c>
      <c r="AH66" s="14"/>
      <c r="AI66" s="14"/>
      <c r="AJ66" s="14">
        <f t="shared" si="554"/>
        <v>0</v>
      </c>
      <c r="AK66" s="14"/>
      <c r="AL66" s="14"/>
      <c r="AM66" s="14">
        <f t="shared" si="555"/>
        <v>0</v>
      </c>
      <c r="AN66" s="14"/>
      <c r="AO66" s="14"/>
      <c r="AP66" s="14">
        <f t="shared" si="556"/>
        <v>0</v>
      </c>
      <c r="AQ66" s="14"/>
      <c r="AR66" s="14"/>
      <c r="AS66" s="14">
        <f t="shared" si="557"/>
        <v>0</v>
      </c>
      <c r="AT66" s="14"/>
      <c r="AU66" s="14"/>
      <c r="AV66" s="14">
        <f t="shared" si="558"/>
        <v>0</v>
      </c>
      <c r="AW66" s="14"/>
      <c r="AX66" s="14"/>
      <c r="AY66" s="14">
        <f t="shared" si="559"/>
        <v>0</v>
      </c>
      <c r="AZ66" s="14"/>
      <c r="BA66" s="14"/>
      <c r="BB66" s="14">
        <f t="shared" si="560"/>
        <v>0</v>
      </c>
      <c r="BC66" s="14"/>
      <c r="BD66" s="14"/>
      <c r="BE66" s="14">
        <f t="shared" si="561"/>
        <v>0</v>
      </c>
      <c r="BF66" s="14"/>
      <c r="BG66" s="14"/>
      <c r="BH66" s="14">
        <f t="shared" si="562"/>
        <v>0</v>
      </c>
      <c r="BI66" s="14"/>
      <c r="BJ66" s="14"/>
      <c r="BK66" s="14">
        <f t="shared" si="563"/>
        <v>0</v>
      </c>
      <c r="BL66" s="14"/>
      <c r="BM66" s="14"/>
      <c r="BN66" s="14">
        <f t="shared" si="564"/>
        <v>0</v>
      </c>
      <c r="BO66" s="14"/>
      <c r="BP66" s="14"/>
      <c r="BQ66" s="14">
        <f t="shared" si="565"/>
        <v>0</v>
      </c>
      <c r="BR66" s="14"/>
      <c r="BS66" s="14"/>
      <c r="BT66" s="14">
        <f t="shared" si="566"/>
        <v>0</v>
      </c>
      <c r="BU66" s="14"/>
      <c r="BV66" s="14"/>
      <c r="BW66" s="14">
        <f t="shared" si="567"/>
        <v>0</v>
      </c>
      <c r="BX66" s="14"/>
      <c r="BY66" s="14"/>
      <c r="BZ66" s="14">
        <f t="shared" si="568"/>
        <v>0</v>
      </c>
      <c r="CA66" s="14"/>
      <c r="CB66" s="14"/>
      <c r="CC66" s="14">
        <f t="shared" si="569"/>
        <v>0</v>
      </c>
      <c r="CD66" s="14"/>
      <c r="CE66" s="14"/>
      <c r="CF66" s="14">
        <f t="shared" si="570"/>
        <v>0</v>
      </c>
      <c r="CG66" s="14"/>
      <c r="CH66" s="14"/>
      <c r="CI66" s="14">
        <f t="shared" si="571"/>
        <v>0</v>
      </c>
      <c r="CJ66" s="14"/>
      <c r="CK66" s="14"/>
      <c r="CL66" s="14">
        <f t="shared" si="572"/>
        <v>0</v>
      </c>
      <c r="CM66" s="14"/>
      <c r="CN66" s="14"/>
      <c r="CO66" s="14">
        <f t="shared" si="573"/>
        <v>0</v>
      </c>
      <c r="CP66" s="14"/>
      <c r="CQ66" s="14"/>
      <c r="CR66" s="14">
        <f t="shared" si="574"/>
        <v>0</v>
      </c>
      <c r="CS66" s="14"/>
      <c r="CT66" s="14"/>
      <c r="CU66" s="14">
        <f t="shared" si="575"/>
        <v>0</v>
      </c>
      <c r="CV66" s="14"/>
      <c r="CW66" s="14"/>
      <c r="CX66" s="14">
        <f t="shared" si="576"/>
        <v>0</v>
      </c>
      <c r="CY66" s="14"/>
      <c r="CZ66" s="14"/>
      <c r="DA66" s="14">
        <f t="shared" si="577"/>
        <v>0</v>
      </c>
      <c r="DB66" s="14"/>
      <c r="DC66" s="14"/>
      <c r="DD66" s="14">
        <f t="shared" si="578"/>
        <v>0</v>
      </c>
      <c r="DE66" s="14"/>
      <c r="DF66" s="14"/>
      <c r="DG66" s="14">
        <f t="shared" si="579"/>
        <v>0</v>
      </c>
      <c r="DH66" s="14"/>
      <c r="DI66" s="14"/>
      <c r="DJ66" s="14">
        <f t="shared" si="580"/>
        <v>0</v>
      </c>
      <c r="DK66" s="14"/>
      <c r="DL66" s="14"/>
      <c r="DM66" s="14">
        <f t="shared" si="581"/>
        <v>0</v>
      </c>
      <c r="DN66" s="14"/>
      <c r="DO66" s="14"/>
      <c r="DP66" s="14">
        <f t="shared" si="582"/>
        <v>0</v>
      </c>
      <c r="DQ66" s="14"/>
      <c r="DR66" s="14"/>
      <c r="DS66" s="14">
        <f t="shared" si="583"/>
        <v>0</v>
      </c>
      <c r="DT66" s="14"/>
      <c r="DU66" s="14"/>
      <c r="DV66" s="14">
        <f t="shared" si="584"/>
        <v>0</v>
      </c>
      <c r="DW66" s="14"/>
      <c r="DX66" s="14"/>
      <c r="DY66" s="14">
        <f t="shared" si="585"/>
        <v>0</v>
      </c>
      <c r="DZ66" s="14"/>
      <c r="EA66" s="14"/>
      <c r="EB66" s="14">
        <f t="shared" si="586"/>
        <v>0</v>
      </c>
      <c r="EC66" s="14"/>
      <c r="ED66" s="14"/>
      <c r="EE66" s="14">
        <f t="shared" si="587"/>
        <v>0</v>
      </c>
      <c r="EF66" s="14"/>
      <c r="EG66" s="14"/>
      <c r="EH66" s="14">
        <f t="shared" si="588"/>
        <v>0</v>
      </c>
      <c r="EI66" s="14"/>
      <c r="EJ66" s="14"/>
      <c r="EK66" s="14">
        <f t="shared" si="589"/>
        <v>0</v>
      </c>
      <c r="EL66" s="14"/>
      <c r="EM66" s="14"/>
      <c r="EN66" s="14">
        <f t="shared" si="590"/>
        <v>0</v>
      </c>
      <c r="EO66" s="14"/>
      <c r="EP66" s="14"/>
      <c r="EQ66" s="14">
        <f t="shared" si="591"/>
        <v>0</v>
      </c>
      <c r="ER66" s="14"/>
      <c r="ES66" s="14"/>
      <c r="ET66" s="14">
        <f t="shared" si="592"/>
        <v>0</v>
      </c>
      <c r="EU66" s="14"/>
      <c r="EV66" s="14"/>
      <c r="EW66" s="14">
        <f t="shared" si="593"/>
        <v>0</v>
      </c>
      <c r="EX66" s="14"/>
      <c r="EY66" s="14"/>
      <c r="EZ66" s="14">
        <f t="shared" si="594"/>
        <v>0</v>
      </c>
    </row>
    <row r="67" spans="1:156" ht="19.5" customHeight="1" x14ac:dyDescent="0.3">
      <c r="A67" s="6"/>
      <c r="B67" s="8" t="s">
        <v>703</v>
      </c>
      <c r="C67" s="9" t="s">
        <v>40</v>
      </c>
      <c r="D67" s="14"/>
      <c r="E67" s="14"/>
      <c r="F67" s="14"/>
      <c r="G67" s="14"/>
      <c r="H67" s="14"/>
      <c r="I67" s="14">
        <f t="shared" si="545"/>
        <v>0</v>
      </c>
      <c r="J67" s="14"/>
      <c r="K67" s="14"/>
      <c r="L67" s="14">
        <f t="shared" si="546"/>
        <v>0</v>
      </c>
      <c r="M67" s="14"/>
      <c r="N67" s="14"/>
      <c r="O67" s="14">
        <f t="shared" si="547"/>
        <v>0</v>
      </c>
      <c r="P67" s="14"/>
      <c r="Q67" s="14"/>
      <c r="R67" s="14">
        <f t="shared" si="548"/>
        <v>0</v>
      </c>
      <c r="S67" s="14"/>
      <c r="T67" s="14"/>
      <c r="U67" s="14">
        <f t="shared" si="549"/>
        <v>0</v>
      </c>
      <c r="V67" s="14"/>
      <c r="W67" s="14"/>
      <c r="X67" s="14">
        <f t="shared" si="550"/>
        <v>0</v>
      </c>
      <c r="Y67" s="14"/>
      <c r="Z67" s="14"/>
      <c r="AA67" s="14">
        <f t="shared" si="551"/>
        <v>0</v>
      </c>
      <c r="AB67" s="14"/>
      <c r="AC67" s="14"/>
      <c r="AD67" s="14">
        <f t="shared" si="552"/>
        <v>0</v>
      </c>
      <c r="AE67" s="14"/>
      <c r="AF67" s="14"/>
      <c r="AG67" s="14">
        <f t="shared" si="553"/>
        <v>0</v>
      </c>
      <c r="AH67" s="14"/>
      <c r="AI67" s="14"/>
      <c r="AJ67" s="14">
        <f t="shared" si="554"/>
        <v>0</v>
      </c>
      <c r="AK67" s="14"/>
      <c r="AL67" s="14"/>
      <c r="AM67" s="14">
        <f t="shared" si="555"/>
        <v>0</v>
      </c>
      <c r="AN67" s="14"/>
      <c r="AO67" s="14"/>
      <c r="AP67" s="14">
        <f t="shared" si="556"/>
        <v>0</v>
      </c>
      <c r="AQ67" s="14"/>
      <c r="AR67" s="14"/>
      <c r="AS67" s="14">
        <f t="shared" si="557"/>
        <v>0</v>
      </c>
      <c r="AT67" s="14"/>
      <c r="AU67" s="14"/>
      <c r="AV67" s="14">
        <f t="shared" si="558"/>
        <v>0</v>
      </c>
      <c r="AW67" s="14"/>
      <c r="AX67" s="14"/>
      <c r="AY67" s="14">
        <f t="shared" si="559"/>
        <v>0</v>
      </c>
      <c r="AZ67" s="14"/>
      <c r="BA67" s="14"/>
      <c r="BB67" s="14">
        <f t="shared" si="560"/>
        <v>0</v>
      </c>
      <c r="BC67" s="14"/>
      <c r="BD67" s="14"/>
      <c r="BE67" s="14">
        <f t="shared" si="561"/>
        <v>0</v>
      </c>
      <c r="BF67" s="14"/>
      <c r="BG67" s="14"/>
      <c r="BH67" s="14">
        <f t="shared" si="562"/>
        <v>0</v>
      </c>
      <c r="BI67" s="14"/>
      <c r="BJ67" s="14"/>
      <c r="BK67" s="14">
        <f t="shared" si="563"/>
        <v>0</v>
      </c>
      <c r="BL67" s="14"/>
      <c r="BM67" s="14"/>
      <c r="BN67" s="14">
        <f t="shared" si="564"/>
        <v>0</v>
      </c>
      <c r="BO67" s="14"/>
      <c r="BP67" s="14"/>
      <c r="BQ67" s="14">
        <f t="shared" si="565"/>
        <v>0</v>
      </c>
      <c r="BR67" s="14"/>
      <c r="BS67" s="14"/>
      <c r="BT67" s="14">
        <f t="shared" si="566"/>
        <v>0</v>
      </c>
      <c r="BU67" s="14"/>
      <c r="BV67" s="14"/>
      <c r="BW67" s="14">
        <f t="shared" si="567"/>
        <v>0</v>
      </c>
      <c r="BX67" s="14"/>
      <c r="BY67" s="14"/>
      <c r="BZ67" s="14">
        <f t="shared" si="568"/>
        <v>0</v>
      </c>
      <c r="CA67" s="14"/>
      <c r="CB67" s="14"/>
      <c r="CC67" s="14">
        <f t="shared" si="569"/>
        <v>0</v>
      </c>
      <c r="CD67" s="14"/>
      <c r="CE67" s="14"/>
      <c r="CF67" s="14">
        <f t="shared" si="570"/>
        <v>0</v>
      </c>
      <c r="CG67" s="14"/>
      <c r="CH67" s="14"/>
      <c r="CI67" s="14">
        <f t="shared" si="571"/>
        <v>0</v>
      </c>
      <c r="CJ67" s="14"/>
      <c r="CK67" s="14"/>
      <c r="CL67" s="14">
        <f t="shared" si="572"/>
        <v>0</v>
      </c>
      <c r="CM67" s="14"/>
      <c r="CN67" s="14"/>
      <c r="CO67" s="14">
        <f t="shared" si="573"/>
        <v>0</v>
      </c>
      <c r="CP67" s="14"/>
      <c r="CQ67" s="14"/>
      <c r="CR67" s="14">
        <f t="shared" si="574"/>
        <v>0</v>
      </c>
      <c r="CS67" s="14"/>
      <c r="CT67" s="14"/>
      <c r="CU67" s="14">
        <f t="shared" si="575"/>
        <v>0</v>
      </c>
      <c r="CV67" s="14"/>
      <c r="CW67" s="14"/>
      <c r="CX67" s="14">
        <f t="shared" si="576"/>
        <v>0</v>
      </c>
      <c r="CY67" s="14"/>
      <c r="CZ67" s="14"/>
      <c r="DA67" s="14">
        <f t="shared" si="577"/>
        <v>0</v>
      </c>
      <c r="DB67" s="14"/>
      <c r="DC67" s="14"/>
      <c r="DD67" s="14">
        <f t="shared" si="578"/>
        <v>0</v>
      </c>
      <c r="DE67" s="14"/>
      <c r="DF67" s="14"/>
      <c r="DG67" s="14">
        <f t="shared" si="579"/>
        <v>0</v>
      </c>
      <c r="DH67" s="14"/>
      <c r="DI67" s="14"/>
      <c r="DJ67" s="14">
        <f t="shared" si="580"/>
        <v>0</v>
      </c>
      <c r="DK67" s="14"/>
      <c r="DL67" s="14"/>
      <c r="DM67" s="14">
        <f t="shared" si="581"/>
        <v>0</v>
      </c>
      <c r="DN67" s="14"/>
      <c r="DO67" s="14"/>
      <c r="DP67" s="14">
        <f t="shared" si="582"/>
        <v>0</v>
      </c>
      <c r="DQ67" s="14"/>
      <c r="DR67" s="14"/>
      <c r="DS67" s="14">
        <f t="shared" si="583"/>
        <v>0</v>
      </c>
      <c r="DT67" s="14"/>
      <c r="DU67" s="14"/>
      <c r="DV67" s="14">
        <f t="shared" si="584"/>
        <v>0</v>
      </c>
      <c r="DW67" s="14"/>
      <c r="DX67" s="14"/>
      <c r="DY67" s="14">
        <f t="shared" si="585"/>
        <v>0</v>
      </c>
      <c r="DZ67" s="14"/>
      <c r="EA67" s="14"/>
      <c r="EB67" s="14">
        <f t="shared" si="586"/>
        <v>0</v>
      </c>
      <c r="EC67" s="14"/>
      <c r="ED67" s="14"/>
      <c r="EE67" s="14">
        <f t="shared" si="587"/>
        <v>0</v>
      </c>
      <c r="EF67" s="14"/>
      <c r="EG67" s="14"/>
      <c r="EH67" s="14">
        <f t="shared" si="588"/>
        <v>0</v>
      </c>
      <c r="EI67" s="14"/>
      <c r="EJ67" s="14"/>
      <c r="EK67" s="14">
        <f t="shared" si="589"/>
        <v>0</v>
      </c>
      <c r="EL67" s="14"/>
      <c r="EM67" s="14"/>
      <c r="EN67" s="14">
        <f t="shared" si="590"/>
        <v>0</v>
      </c>
      <c r="EO67" s="14"/>
      <c r="EP67" s="14"/>
      <c r="EQ67" s="14">
        <f t="shared" si="591"/>
        <v>0</v>
      </c>
      <c r="ER67" s="14"/>
      <c r="ES67" s="14"/>
      <c r="ET67" s="14">
        <f t="shared" si="592"/>
        <v>0</v>
      </c>
      <c r="EU67" s="14"/>
      <c r="EV67" s="14"/>
      <c r="EW67" s="14">
        <f t="shared" si="593"/>
        <v>0</v>
      </c>
      <c r="EX67" s="14"/>
      <c r="EY67" s="14"/>
      <c r="EZ67" s="14">
        <f t="shared" si="594"/>
        <v>0</v>
      </c>
    </row>
    <row r="68" spans="1:156" ht="19.5" customHeight="1" x14ac:dyDescent="0.3">
      <c r="A68" s="6"/>
      <c r="B68" s="8" t="s">
        <v>704</v>
      </c>
      <c r="C68" s="9" t="s">
        <v>40</v>
      </c>
      <c r="D68" s="14"/>
      <c r="E68" s="14"/>
      <c r="F68" s="14"/>
      <c r="G68" s="14">
        <f>IFERROR(G67/G63,0)</f>
        <v>0</v>
      </c>
      <c r="H68" s="14">
        <f>IFERROR(H67/H63,0)</f>
        <v>0</v>
      </c>
      <c r="I68" s="14">
        <f t="shared" si="545"/>
        <v>0</v>
      </c>
      <c r="J68" s="14">
        <f>IFERROR(J67/J63,0)</f>
        <v>0</v>
      </c>
      <c r="K68" s="14">
        <f>IFERROR(K67/K63,0)</f>
        <v>0</v>
      </c>
      <c r="L68" s="14">
        <f t="shared" si="546"/>
        <v>0</v>
      </c>
      <c r="M68" s="14">
        <f>IFERROR(M67/M63,0)</f>
        <v>0</v>
      </c>
      <c r="N68" s="14">
        <f>IFERROR(N67/N63,0)</f>
        <v>0</v>
      </c>
      <c r="O68" s="14">
        <f t="shared" si="547"/>
        <v>0</v>
      </c>
      <c r="P68" s="14">
        <f>IFERROR(P67/P63,0)</f>
        <v>0</v>
      </c>
      <c r="Q68" s="14">
        <f>IFERROR(Q67/Q63,0)</f>
        <v>0</v>
      </c>
      <c r="R68" s="14">
        <f t="shared" si="548"/>
        <v>0</v>
      </c>
      <c r="S68" s="14">
        <f>IFERROR(S67/S63,0)</f>
        <v>0</v>
      </c>
      <c r="T68" s="14">
        <f>IFERROR(T67/T63,0)</f>
        <v>0</v>
      </c>
      <c r="U68" s="14">
        <f t="shared" si="549"/>
        <v>0</v>
      </c>
      <c r="V68" s="14">
        <f>IFERROR(V67/V63,0)</f>
        <v>0</v>
      </c>
      <c r="W68" s="14">
        <f>IFERROR(W67/W63,0)</f>
        <v>0</v>
      </c>
      <c r="X68" s="14">
        <f t="shared" si="550"/>
        <v>0</v>
      </c>
      <c r="Y68" s="14">
        <f>IFERROR(Y67/Y63,0)</f>
        <v>0</v>
      </c>
      <c r="Z68" s="14">
        <f>IFERROR(Z67/Z63,0)</f>
        <v>0</v>
      </c>
      <c r="AA68" s="14">
        <f t="shared" si="551"/>
        <v>0</v>
      </c>
      <c r="AB68" s="14">
        <f>IFERROR(AB67/AB63,0)</f>
        <v>0</v>
      </c>
      <c r="AC68" s="14">
        <f>IFERROR(AC67/AC63,0)</f>
        <v>0</v>
      </c>
      <c r="AD68" s="14">
        <f t="shared" si="552"/>
        <v>0</v>
      </c>
      <c r="AE68" s="14">
        <f>IFERROR(AE67/AE63,0)</f>
        <v>0</v>
      </c>
      <c r="AF68" s="14">
        <f>IFERROR(AF67/AF63,0)</f>
        <v>0</v>
      </c>
      <c r="AG68" s="14">
        <f t="shared" si="553"/>
        <v>0</v>
      </c>
      <c r="AH68" s="14">
        <f>IFERROR(AH67/AH63,0)</f>
        <v>0</v>
      </c>
      <c r="AI68" s="14">
        <f>IFERROR(AI67/AI63,0)</f>
        <v>0</v>
      </c>
      <c r="AJ68" s="14">
        <f t="shared" si="554"/>
        <v>0</v>
      </c>
      <c r="AK68" s="14">
        <f>IFERROR(AK67/AK63,0)</f>
        <v>0</v>
      </c>
      <c r="AL68" s="14">
        <f>IFERROR(AL67/AL63,0)</f>
        <v>0</v>
      </c>
      <c r="AM68" s="14">
        <f t="shared" si="555"/>
        <v>0</v>
      </c>
      <c r="AN68" s="14">
        <f>IFERROR(AN67/AN63,0)</f>
        <v>0</v>
      </c>
      <c r="AO68" s="14">
        <f>IFERROR(AO67/AO63,0)</f>
        <v>0</v>
      </c>
      <c r="AP68" s="14">
        <f t="shared" si="556"/>
        <v>0</v>
      </c>
      <c r="AQ68" s="14">
        <f>IFERROR(AQ67/AQ63,0)</f>
        <v>0</v>
      </c>
      <c r="AR68" s="14">
        <f>IFERROR(AR67/AR63,0)</f>
        <v>0</v>
      </c>
      <c r="AS68" s="14">
        <f t="shared" si="557"/>
        <v>0</v>
      </c>
      <c r="AT68" s="14">
        <f>IFERROR(AT67/AT63,0)</f>
        <v>0</v>
      </c>
      <c r="AU68" s="14">
        <f>IFERROR(AU67/AU63,0)</f>
        <v>0</v>
      </c>
      <c r="AV68" s="14">
        <f t="shared" si="558"/>
        <v>0</v>
      </c>
      <c r="AW68" s="14">
        <f>IFERROR(AW67/AW63,0)</f>
        <v>0</v>
      </c>
      <c r="AX68" s="14">
        <f>IFERROR(AX67/AX63,0)</f>
        <v>0</v>
      </c>
      <c r="AY68" s="14">
        <f t="shared" si="559"/>
        <v>0</v>
      </c>
      <c r="AZ68" s="14">
        <f>IFERROR(AZ67/AZ63,0)</f>
        <v>0</v>
      </c>
      <c r="BA68" s="14">
        <f>IFERROR(BA67/BA63,0)</f>
        <v>0</v>
      </c>
      <c r="BB68" s="14">
        <f t="shared" si="560"/>
        <v>0</v>
      </c>
      <c r="BC68" s="14">
        <f>IFERROR(BC67/BC63,0)</f>
        <v>0</v>
      </c>
      <c r="BD68" s="14">
        <f>IFERROR(BD67/BD63,0)</f>
        <v>0</v>
      </c>
      <c r="BE68" s="14">
        <f t="shared" si="561"/>
        <v>0</v>
      </c>
      <c r="BF68" s="14">
        <f>IFERROR(BF67/BF63,0)</f>
        <v>0</v>
      </c>
      <c r="BG68" s="14">
        <f>IFERROR(BG67/BG63,0)</f>
        <v>0</v>
      </c>
      <c r="BH68" s="14">
        <f t="shared" si="562"/>
        <v>0</v>
      </c>
      <c r="BI68" s="14">
        <f>IFERROR(BI67/BI63,0)</f>
        <v>0</v>
      </c>
      <c r="BJ68" s="14">
        <f>IFERROR(BJ67/BJ63,0)</f>
        <v>0</v>
      </c>
      <c r="BK68" s="14">
        <f t="shared" si="563"/>
        <v>0</v>
      </c>
      <c r="BL68" s="14">
        <f>IFERROR(BL67/BL63,0)</f>
        <v>0</v>
      </c>
      <c r="BM68" s="14">
        <f>IFERROR(BM67/BM63,0)</f>
        <v>0</v>
      </c>
      <c r="BN68" s="14">
        <f t="shared" si="564"/>
        <v>0</v>
      </c>
      <c r="BO68" s="14">
        <f>IFERROR(BO67/BO63,0)</f>
        <v>0</v>
      </c>
      <c r="BP68" s="14">
        <f>IFERROR(BP67/BP63,0)</f>
        <v>0</v>
      </c>
      <c r="BQ68" s="14">
        <f t="shared" si="565"/>
        <v>0</v>
      </c>
      <c r="BR68" s="14">
        <f>IFERROR(BR67/BR63,0)</f>
        <v>0</v>
      </c>
      <c r="BS68" s="14">
        <f>IFERROR(BS67/BS63,0)</f>
        <v>0</v>
      </c>
      <c r="BT68" s="14">
        <f t="shared" si="566"/>
        <v>0</v>
      </c>
      <c r="BU68" s="14">
        <f>IFERROR(BU67/BU63,0)</f>
        <v>0</v>
      </c>
      <c r="BV68" s="14">
        <f>IFERROR(BV67/BV63,0)</f>
        <v>0</v>
      </c>
      <c r="BW68" s="14">
        <f t="shared" si="567"/>
        <v>0</v>
      </c>
      <c r="BX68" s="14">
        <f>IFERROR(BX67/BX63,0)</f>
        <v>0</v>
      </c>
      <c r="BY68" s="14">
        <f>IFERROR(BY67/BY63,0)</f>
        <v>0</v>
      </c>
      <c r="BZ68" s="14">
        <f t="shared" si="568"/>
        <v>0</v>
      </c>
      <c r="CA68" s="14">
        <f>IFERROR(CA67/CA63,0)</f>
        <v>0</v>
      </c>
      <c r="CB68" s="14">
        <f>IFERROR(CB67/CB63,0)</f>
        <v>0</v>
      </c>
      <c r="CC68" s="14">
        <f t="shared" si="569"/>
        <v>0</v>
      </c>
      <c r="CD68" s="14">
        <f>IFERROR(CD67/CD63,0)</f>
        <v>0</v>
      </c>
      <c r="CE68" s="14">
        <f>IFERROR(CE67/CE63,0)</f>
        <v>0</v>
      </c>
      <c r="CF68" s="14">
        <f t="shared" si="570"/>
        <v>0</v>
      </c>
      <c r="CG68" s="14">
        <f>IFERROR(CG67/CG63,0)</f>
        <v>0</v>
      </c>
      <c r="CH68" s="14">
        <f>IFERROR(CH67/CH63,0)</f>
        <v>0</v>
      </c>
      <c r="CI68" s="14">
        <f t="shared" si="571"/>
        <v>0</v>
      </c>
      <c r="CJ68" s="14">
        <f>IFERROR(CJ67/CJ63,0)</f>
        <v>0</v>
      </c>
      <c r="CK68" s="14">
        <f>IFERROR(CK67/CK63,0)</f>
        <v>0</v>
      </c>
      <c r="CL68" s="14">
        <f t="shared" si="572"/>
        <v>0</v>
      </c>
      <c r="CM68" s="14">
        <f>IFERROR(CM67/CM63,0)</f>
        <v>0</v>
      </c>
      <c r="CN68" s="14">
        <f>IFERROR(CN67/CN63,0)</f>
        <v>0</v>
      </c>
      <c r="CO68" s="14">
        <f t="shared" si="573"/>
        <v>0</v>
      </c>
      <c r="CP68" s="14">
        <f>IFERROR(CP67/CP63,0)</f>
        <v>0</v>
      </c>
      <c r="CQ68" s="14">
        <f>IFERROR(CQ67/CQ63,0)</f>
        <v>0</v>
      </c>
      <c r="CR68" s="14">
        <f t="shared" si="574"/>
        <v>0</v>
      </c>
      <c r="CS68" s="14">
        <f>IFERROR(CS67/CS63,0)</f>
        <v>0</v>
      </c>
      <c r="CT68" s="14">
        <f>IFERROR(CT67/CT63,0)</f>
        <v>0</v>
      </c>
      <c r="CU68" s="14">
        <f t="shared" si="575"/>
        <v>0</v>
      </c>
      <c r="CV68" s="14">
        <f>IFERROR(CV67/CV63,0)</f>
        <v>0</v>
      </c>
      <c r="CW68" s="14">
        <f>IFERROR(CW67/CW63,0)</f>
        <v>0</v>
      </c>
      <c r="CX68" s="14">
        <f t="shared" si="576"/>
        <v>0</v>
      </c>
      <c r="CY68" s="14">
        <f>IFERROR(CY67/CY63,0)</f>
        <v>0</v>
      </c>
      <c r="CZ68" s="14">
        <f>IFERROR(CZ67/CZ63,0)</f>
        <v>0</v>
      </c>
      <c r="DA68" s="14">
        <f t="shared" si="577"/>
        <v>0</v>
      </c>
      <c r="DB68" s="14">
        <f>IFERROR(DB67/DB63,0)</f>
        <v>0</v>
      </c>
      <c r="DC68" s="14">
        <f>IFERROR(DC67/DC63,0)</f>
        <v>0</v>
      </c>
      <c r="DD68" s="14">
        <f t="shared" si="578"/>
        <v>0</v>
      </c>
      <c r="DE68" s="14">
        <f>IFERROR(DE67/DE63,0)</f>
        <v>0</v>
      </c>
      <c r="DF68" s="14">
        <f>IFERROR(DF67/DF63,0)</f>
        <v>0</v>
      </c>
      <c r="DG68" s="14">
        <f t="shared" si="579"/>
        <v>0</v>
      </c>
      <c r="DH68" s="14">
        <f>IFERROR(DH67/DH63,0)</f>
        <v>0</v>
      </c>
      <c r="DI68" s="14">
        <f>IFERROR(DI67/DI63,0)</f>
        <v>0</v>
      </c>
      <c r="DJ68" s="14">
        <f t="shared" si="580"/>
        <v>0</v>
      </c>
      <c r="DK68" s="14">
        <f>IFERROR(DK67/DK63,0)</f>
        <v>0</v>
      </c>
      <c r="DL68" s="14">
        <f>IFERROR(DL67/DL63,0)</f>
        <v>0</v>
      </c>
      <c r="DM68" s="14">
        <f t="shared" si="581"/>
        <v>0</v>
      </c>
      <c r="DN68" s="14">
        <f>IFERROR(DN67/DN63,0)</f>
        <v>0</v>
      </c>
      <c r="DO68" s="14">
        <f>IFERROR(DO67/DO63,0)</f>
        <v>0</v>
      </c>
      <c r="DP68" s="14">
        <f t="shared" si="582"/>
        <v>0</v>
      </c>
      <c r="DQ68" s="14">
        <f>IFERROR(DQ67/DQ63,0)</f>
        <v>0</v>
      </c>
      <c r="DR68" s="14">
        <f>IFERROR(DR67/DR63,0)</f>
        <v>0</v>
      </c>
      <c r="DS68" s="14">
        <f t="shared" si="583"/>
        <v>0</v>
      </c>
      <c r="DT68" s="14">
        <f>IFERROR(DT67/DT63,0)</f>
        <v>0</v>
      </c>
      <c r="DU68" s="14">
        <f>IFERROR(DU67/DU63,0)</f>
        <v>0</v>
      </c>
      <c r="DV68" s="14">
        <f t="shared" si="584"/>
        <v>0</v>
      </c>
      <c r="DW68" s="14">
        <f>IFERROR(DW67/DW63,0)</f>
        <v>0</v>
      </c>
      <c r="DX68" s="14">
        <f>IFERROR(DX67/DX63,0)</f>
        <v>0</v>
      </c>
      <c r="DY68" s="14">
        <f t="shared" si="585"/>
        <v>0</v>
      </c>
      <c r="DZ68" s="14">
        <f>IFERROR(DZ67/DZ63,0)</f>
        <v>0</v>
      </c>
      <c r="EA68" s="14">
        <f>IFERROR(EA67/EA63,0)</f>
        <v>0</v>
      </c>
      <c r="EB68" s="14">
        <f t="shared" si="586"/>
        <v>0</v>
      </c>
      <c r="EC68" s="14">
        <f>IFERROR(EC67/EC63,0)</f>
        <v>0</v>
      </c>
      <c r="ED68" s="14">
        <f>IFERROR(ED67/ED63,0)</f>
        <v>0</v>
      </c>
      <c r="EE68" s="14">
        <f t="shared" si="587"/>
        <v>0</v>
      </c>
      <c r="EF68" s="14">
        <f>IFERROR(EF67/EF63,0)</f>
        <v>0</v>
      </c>
      <c r="EG68" s="14">
        <f>IFERROR(EG67/EG63,0)</f>
        <v>0</v>
      </c>
      <c r="EH68" s="14">
        <f t="shared" si="588"/>
        <v>0</v>
      </c>
      <c r="EI68" s="14">
        <f>IFERROR(EI67/EI63,0)</f>
        <v>0</v>
      </c>
      <c r="EJ68" s="14">
        <f>IFERROR(EJ67/EJ63,0)</f>
        <v>0</v>
      </c>
      <c r="EK68" s="14">
        <f t="shared" si="589"/>
        <v>0</v>
      </c>
      <c r="EL68" s="14">
        <f>IFERROR(EL67/EL63,0)</f>
        <v>0</v>
      </c>
      <c r="EM68" s="14">
        <f>IFERROR(EM67/EM63,0)</f>
        <v>0</v>
      </c>
      <c r="EN68" s="14">
        <f t="shared" si="590"/>
        <v>0</v>
      </c>
      <c r="EO68" s="14">
        <f>IFERROR(EO67/EO63,0)</f>
        <v>0</v>
      </c>
      <c r="EP68" s="14">
        <f>IFERROR(EP67/EP63,0)</f>
        <v>0</v>
      </c>
      <c r="EQ68" s="14">
        <f t="shared" si="591"/>
        <v>0</v>
      </c>
      <c r="ER68" s="14">
        <f>IFERROR(ER67/ER63,0)</f>
        <v>0</v>
      </c>
      <c r="ES68" s="14">
        <f>IFERROR(ES67/ES63,0)</f>
        <v>0</v>
      </c>
      <c r="ET68" s="14">
        <f t="shared" si="592"/>
        <v>0</v>
      </c>
      <c r="EU68" s="14">
        <f>IFERROR(EU67/EU63,0)</f>
        <v>0</v>
      </c>
      <c r="EV68" s="14">
        <f>IFERROR(EV67/EV63,0)</f>
        <v>0</v>
      </c>
      <c r="EW68" s="14">
        <f t="shared" si="593"/>
        <v>0</v>
      </c>
      <c r="EX68" s="14">
        <f>IFERROR(EX67/EX63,0)</f>
        <v>0</v>
      </c>
      <c r="EY68" s="14">
        <f>IFERROR(EY67/EY63,0)</f>
        <v>0</v>
      </c>
      <c r="EZ68" s="14">
        <f t="shared" si="594"/>
        <v>0</v>
      </c>
    </row>
    <row r="69" spans="1:156" ht="19.5" customHeight="1" x14ac:dyDescent="0.3">
      <c r="A69" s="6"/>
      <c r="B69" s="8" t="s">
        <v>61</v>
      </c>
      <c r="C69" s="9" t="s">
        <v>40</v>
      </c>
      <c r="D69" s="11">
        <f>IFERROR(SUM(SUM(G69,J69,M69,P69,S69,V69,Y69,AB69,AE69,AH69,AK69,AN69,AQ69,AT69,AW69,AZ69,BC69,BF69,BI69,BL69,BO69,BR69,BU69,BX69,CA69,CD69,CG69,CJ69,CM69,CP69),SUM(CS69,CV69,CY69,DB69,DE69,DH69,DK69,DN69,DQ69,DT69,DW69,DZ69,EC69,EF69,EI69,EL69,EO69,ER69,EU69,EX69)),0)</f>
        <v>0</v>
      </c>
      <c r="E69" s="11">
        <f>IFERROR(SUM(SUM(H69,K69,N69,Q69,T69,W69,Z69,AC69,AF69,AI69,AL69,AO69,AR69,AU69,AX69,BA69,BD69,BG69,BJ69,BM69,BP69,BS69,BV69,BY69,CB69,CE69,CH69,CK69,CN69,CQ69),SUM(CT69,CW69,CZ69,DC69,DF69,DI69,DL69,DO69,DR69,DU69,DX69,EA69,ED69,EG69,EJ69,EM69,EP69,ES69,EV69,EY69)),0)</f>
        <v>0</v>
      </c>
      <c r="F69" s="11">
        <f>IFERROR(E69-D69,0)</f>
        <v>0</v>
      </c>
      <c r="G69" s="11">
        <f>IFERROR(G7*G53,0)</f>
        <v>0</v>
      </c>
      <c r="H69" s="11">
        <f>IFERROR(H7*H53,0)</f>
        <v>0</v>
      </c>
      <c r="I69" s="11">
        <f t="shared" si="545"/>
        <v>0</v>
      </c>
      <c r="J69" s="11">
        <f>IFERROR(J7*J53,0)</f>
        <v>0</v>
      </c>
      <c r="K69" s="11">
        <f>IFERROR(K7*K53,0)</f>
        <v>0</v>
      </c>
      <c r="L69" s="11">
        <f t="shared" si="546"/>
        <v>0</v>
      </c>
      <c r="M69" s="11">
        <f>IFERROR(M7*M53,0)</f>
        <v>0</v>
      </c>
      <c r="N69" s="11">
        <f>IFERROR(N7*N53,0)</f>
        <v>0</v>
      </c>
      <c r="O69" s="11">
        <f t="shared" si="547"/>
        <v>0</v>
      </c>
      <c r="P69" s="11">
        <f>IFERROR(P7*P53,0)</f>
        <v>0</v>
      </c>
      <c r="Q69" s="11">
        <f>IFERROR(Q7*Q53,0)</f>
        <v>0</v>
      </c>
      <c r="R69" s="11">
        <f t="shared" si="548"/>
        <v>0</v>
      </c>
      <c r="S69" s="11">
        <f>IFERROR(S7*S53,0)</f>
        <v>0</v>
      </c>
      <c r="T69" s="11">
        <f>IFERROR(T7*T53,0)</f>
        <v>0</v>
      </c>
      <c r="U69" s="11">
        <f t="shared" si="549"/>
        <v>0</v>
      </c>
      <c r="V69" s="11">
        <f>IFERROR(V7*V53,0)</f>
        <v>0</v>
      </c>
      <c r="W69" s="11">
        <f>IFERROR(W7*W53,0)</f>
        <v>0</v>
      </c>
      <c r="X69" s="11">
        <f t="shared" si="550"/>
        <v>0</v>
      </c>
      <c r="Y69" s="11">
        <f>IFERROR(Y7*Y53,0)</f>
        <v>0</v>
      </c>
      <c r="Z69" s="11">
        <f>IFERROR(Z7*Z53,0)</f>
        <v>0</v>
      </c>
      <c r="AA69" s="11">
        <f t="shared" si="551"/>
        <v>0</v>
      </c>
      <c r="AB69" s="11">
        <f>IFERROR(AB7*AB53,0)</f>
        <v>0</v>
      </c>
      <c r="AC69" s="11">
        <f>IFERROR(AC7*AC53,0)</f>
        <v>0</v>
      </c>
      <c r="AD69" s="11">
        <f t="shared" si="552"/>
        <v>0</v>
      </c>
      <c r="AE69" s="11">
        <f>IFERROR(AE7*AE53,0)</f>
        <v>0</v>
      </c>
      <c r="AF69" s="11">
        <f>IFERROR(AF7*AF53,0)</f>
        <v>0</v>
      </c>
      <c r="AG69" s="11">
        <f t="shared" si="553"/>
        <v>0</v>
      </c>
      <c r="AH69" s="11">
        <f>IFERROR(AH7*AH53,0)</f>
        <v>0</v>
      </c>
      <c r="AI69" s="11">
        <f>IFERROR(AI7*AI53,0)</f>
        <v>0</v>
      </c>
      <c r="AJ69" s="11">
        <f t="shared" si="554"/>
        <v>0</v>
      </c>
      <c r="AK69" s="11">
        <f>IFERROR(AK7*AK53,0)</f>
        <v>0</v>
      </c>
      <c r="AL69" s="11">
        <f>IFERROR(AL7*AL53,0)</f>
        <v>0</v>
      </c>
      <c r="AM69" s="11">
        <f t="shared" si="555"/>
        <v>0</v>
      </c>
      <c r="AN69" s="11">
        <f>IFERROR(AN7*AN53,0)</f>
        <v>0</v>
      </c>
      <c r="AO69" s="11">
        <f>IFERROR(AO7*AO53,0)</f>
        <v>0</v>
      </c>
      <c r="AP69" s="11">
        <f t="shared" si="556"/>
        <v>0</v>
      </c>
      <c r="AQ69" s="11">
        <f>IFERROR(AQ7*AQ53,0)</f>
        <v>0</v>
      </c>
      <c r="AR69" s="11">
        <f>IFERROR(AR7*AR53,0)</f>
        <v>0</v>
      </c>
      <c r="AS69" s="11">
        <f t="shared" si="557"/>
        <v>0</v>
      </c>
      <c r="AT69" s="11">
        <f>IFERROR(AT7*AT53,0)</f>
        <v>0</v>
      </c>
      <c r="AU69" s="11">
        <f>IFERROR(AU7*AU53,0)</f>
        <v>0</v>
      </c>
      <c r="AV69" s="11">
        <f t="shared" si="558"/>
        <v>0</v>
      </c>
      <c r="AW69" s="11">
        <f>IFERROR(AW7*AW53,0)</f>
        <v>0</v>
      </c>
      <c r="AX69" s="11">
        <f>IFERROR(AX7*AX53,0)</f>
        <v>0</v>
      </c>
      <c r="AY69" s="11">
        <f t="shared" si="559"/>
        <v>0</v>
      </c>
      <c r="AZ69" s="11">
        <f>IFERROR(AZ7*AZ53,0)</f>
        <v>0</v>
      </c>
      <c r="BA69" s="11">
        <f>IFERROR(BA7*BA53,0)</f>
        <v>0</v>
      </c>
      <c r="BB69" s="11">
        <f t="shared" si="560"/>
        <v>0</v>
      </c>
      <c r="BC69" s="11">
        <f>IFERROR(BC7*BC53,0)</f>
        <v>0</v>
      </c>
      <c r="BD69" s="11">
        <f>IFERROR(BD7*BD53,0)</f>
        <v>0</v>
      </c>
      <c r="BE69" s="11">
        <f t="shared" si="561"/>
        <v>0</v>
      </c>
      <c r="BF69" s="11">
        <f>IFERROR(BF7*BF53,0)</f>
        <v>0</v>
      </c>
      <c r="BG69" s="11">
        <f>IFERROR(BG7*BG53,0)</f>
        <v>0</v>
      </c>
      <c r="BH69" s="11">
        <f t="shared" si="562"/>
        <v>0</v>
      </c>
      <c r="BI69" s="11">
        <f>IFERROR(BI7*BI53,0)</f>
        <v>0</v>
      </c>
      <c r="BJ69" s="11">
        <f>IFERROR(BJ7*BJ53,0)</f>
        <v>0</v>
      </c>
      <c r="BK69" s="11">
        <f t="shared" si="563"/>
        <v>0</v>
      </c>
      <c r="BL69" s="11">
        <f>IFERROR(BL7*BL53,0)</f>
        <v>0</v>
      </c>
      <c r="BM69" s="11">
        <f>IFERROR(BM7*BM53,0)</f>
        <v>0</v>
      </c>
      <c r="BN69" s="11">
        <f t="shared" si="564"/>
        <v>0</v>
      </c>
      <c r="BO69" s="11">
        <f>IFERROR(BO7*BO53,0)</f>
        <v>0</v>
      </c>
      <c r="BP69" s="11">
        <f>IFERROR(BP7*BP53,0)</f>
        <v>0</v>
      </c>
      <c r="BQ69" s="11">
        <f t="shared" si="565"/>
        <v>0</v>
      </c>
      <c r="BR69" s="11">
        <f>IFERROR(BR7*BR53,0)</f>
        <v>0</v>
      </c>
      <c r="BS69" s="11">
        <f>IFERROR(BS7*BS53,0)</f>
        <v>0</v>
      </c>
      <c r="BT69" s="11">
        <f t="shared" si="566"/>
        <v>0</v>
      </c>
      <c r="BU69" s="11">
        <f>IFERROR(BU7*BU53,0)</f>
        <v>0</v>
      </c>
      <c r="BV69" s="11">
        <f>IFERROR(BV7*BV53,0)</f>
        <v>0</v>
      </c>
      <c r="BW69" s="11">
        <f t="shared" si="567"/>
        <v>0</v>
      </c>
      <c r="BX69" s="11">
        <f>IFERROR(BX7*BX53,0)</f>
        <v>0</v>
      </c>
      <c r="BY69" s="11">
        <f>IFERROR(BY7*BY53,0)</f>
        <v>0</v>
      </c>
      <c r="BZ69" s="11">
        <f t="shared" si="568"/>
        <v>0</v>
      </c>
      <c r="CA69" s="11">
        <f>IFERROR(CA7*CA53,0)</f>
        <v>0</v>
      </c>
      <c r="CB69" s="11">
        <f>IFERROR(CB7*CB53,0)</f>
        <v>0</v>
      </c>
      <c r="CC69" s="11">
        <f t="shared" si="569"/>
        <v>0</v>
      </c>
      <c r="CD69" s="11">
        <f>IFERROR(CD7*CD53,0)</f>
        <v>0</v>
      </c>
      <c r="CE69" s="11">
        <f>IFERROR(CE7*CE53,0)</f>
        <v>0</v>
      </c>
      <c r="CF69" s="11">
        <f t="shared" si="570"/>
        <v>0</v>
      </c>
      <c r="CG69" s="11">
        <f>IFERROR(CG7*CG53,0)</f>
        <v>0</v>
      </c>
      <c r="CH69" s="11">
        <f>IFERROR(CH7*CH53,0)</f>
        <v>0</v>
      </c>
      <c r="CI69" s="11">
        <f t="shared" si="571"/>
        <v>0</v>
      </c>
      <c r="CJ69" s="11">
        <f>IFERROR(CJ7*CJ53,0)</f>
        <v>0</v>
      </c>
      <c r="CK69" s="11">
        <f>IFERROR(CK7*CK53,0)</f>
        <v>0</v>
      </c>
      <c r="CL69" s="11">
        <f t="shared" si="572"/>
        <v>0</v>
      </c>
      <c r="CM69" s="11">
        <f>IFERROR(CM7*CM53,0)</f>
        <v>0</v>
      </c>
      <c r="CN69" s="11">
        <f>IFERROR(CN7*CN53,0)</f>
        <v>0</v>
      </c>
      <c r="CO69" s="11">
        <f t="shared" si="573"/>
        <v>0</v>
      </c>
      <c r="CP69" s="11">
        <f>IFERROR(CP7*CP53,0)</f>
        <v>0</v>
      </c>
      <c r="CQ69" s="11">
        <f>IFERROR(CQ7*CQ53,0)</f>
        <v>0</v>
      </c>
      <c r="CR69" s="11">
        <f t="shared" si="574"/>
        <v>0</v>
      </c>
      <c r="CS69" s="11">
        <f>IFERROR(CS7*CS53,0)</f>
        <v>0</v>
      </c>
      <c r="CT69" s="11">
        <f>IFERROR(CT7*CT53,0)</f>
        <v>0</v>
      </c>
      <c r="CU69" s="11">
        <f t="shared" si="575"/>
        <v>0</v>
      </c>
      <c r="CV69" s="11">
        <f>IFERROR(CV7*CV53,0)</f>
        <v>0</v>
      </c>
      <c r="CW69" s="11">
        <f>IFERROR(CW7*CW53,0)</f>
        <v>0</v>
      </c>
      <c r="CX69" s="11">
        <f t="shared" si="576"/>
        <v>0</v>
      </c>
      <c r="CY69" s="11">
        <f>IFERROR(CY7*CY53,0)</f>
        <v>0</v>
      </c>
      <c r="CZ69" s="11">
        <f>IFERROR(CZ7*CZ53,0)</f>
        <v>0</v>
      </c>
      <c r="DA69" s="11">
        <f t="shared" si="577"/>
        <v>0</v>
      </c>
      <c r="DB69" s="11">
        <f>IFERROR(DB7*DB53,0)</f>
        <v>0</v>
      </c>
      <c r="DC69" s="11">
        <f>IFERROR(DC7*DC53,0)</f>
        <v>0</v>
      </c>
      <c r="DD69" s="11">
        <f t="shared" si="578"/>
        <v>0</v>
      </c>
      <c r="DE69" s="11">
        <f>IFERROR(DE7*DE53,0)</f>
        <v>0</v>
      </c>
      <c r="DF69" s="11">
        <f>IFERROR(DF7*DF53,0)</f>
        <v>0</v>
      </c>
      <c r="DG69" s="11">
        <f t="shared" si="579"/>
        <v>0</v>
      </c>
      <c r="DH69" s="11">
        <f>IFERROR(DH7*DH53,0)</f>
        <v>0</v>
      </c>
      <c r="DI69" s="11">
        <f>IFERROR(DI7*DI53,0)</f>
        <v>0</v>
      </c>
      <c r="DJ69" s="11">
        <f t="shared" si="580"/>
        <v>0</v>
      </c>
      <c r="DK69" s="11">
        <f>IFERROR(DK7*DK53,0)</f>
        <v>0</v>
      </c>
      <c r="DL69" s="11">
        <f>IFERROR(DL7*DL53,0)</f>
        <v>0</v>
      </c>
      <c r="DM69" s="11">
        <f t="shared" si="581"/>
        <v>0</v>
      </c>
      <c r="DN69" s="11">
        <f>IFERROR(DN7*DN53,0)</f>
        <v>0</v>
      </c>
      <c r="DO69" s="11">
        <f>IFERROR(DO7*DO53,0)</f>
        <v>0</v>
      </c>
      <c r="DP69" s="11">
        <f t="shared" si="582"/>
        <v>0</v>
      </c>
      <c r="DQ69" s="11">
        <f>IFERROR(DQ7*DQ53,0)</f>
        <v>0</v>
      </c>
      <c r="DR69" s="11">
        <f>IFERROR(DR7*DR53,0)</f>
        <v>0</v>
      </c>
      <c r="DS69" s="11">
        <f t="shared" si="583"/>
        <v>0</v>
      </c>
      <c r="DT69" s="11">
        <f>IFERROR(DT7*DT53,0)</f>
        <v>0</v>
      </c>
      <c r="DU69" s="11">
        <f>IFERROR(DU7*DU53,0)</f>
        <v>0</v>
      </c>
      <c r="DV69" s="11">
        <f t="shared" si="584"/>
        <v>0</v>
      </c>
      <c r="DW69" s="11">
        <f>IFERROR(DW7*DW53,0)</f>
        <v>0</v>
      </c>
      <c r="DX69" s="11">
        <f>IFERROR(DX7*DX53,0)</f>
        <v>0</v>
      </c>
      <c r="DY69" s="11">
        <f t="shared" si="585"/>
        <v>0</v>
      </c>
      <c r="DZ69" s="11">
        <f>IFERROR(DZ7*DZ53,0)</f>
        <v>0</v>
      </c>
      <c r="EA69" s="11">
        <f>IFERROR(EA7*EA53,0)</f>
        <v>0</v>
      </c>
      <c r="EB69" s="11">
        <f t="shared" si="586"/>
        <v>0</v>
      </c>
      <c r="EC69" s="11">
        <f>IFERROR(EC7*EC53,0)</f>
        <v>0</v>
      </c>
      <c r="ED69" s="11">
        <f>IFERROR(ED7*ED53,0)</f>
        <v>0</v>
      </c>
      <c r="EE69" s="11">
        <f t="shared" si="587"/>
        <v>0</v>
      </c>
      <c r="EF69" s="11">
        <f>IFERROR(EF7*EF53,0)</f>
        <v>0</v>
      </c>
      <c r="EG69" s="11">
        <f>IFERROR(EG7*EG53,0)</f>
        <v>0</v>
      </c>
      <c r="EH69" s="11">
        <f t="shared" si="588"/>
        <v>0</v>
      </c>
      <c r="EI69" s="11">
        <f>IFERROR(EI7*EI53,0)</f>
        <v>0</v>
      </c>
      <c r="EJ69" s="11">
        <f>IFERROR(EJ7*EJ53,0)</f>
        <v>0</v>
      </c>
      <c r="EK69" s="11">
        <f t="shared" si="589"/>
        <v>0</v>
      </c>
      <c r="EL69" s="11">
        <f>IFERROR(EL7*EL53,0)</f>
        <v>0</v>
      </c>
      <c r="EM69" s="11">
        <f>IFERROR(EM7*EM53,0)</f>
        <v>0</v>
      </c>
      <c r="EN69" s="11">
        <f t="shared" si="590"/>
        <v>0</v>
      </c>
      <c r="EO69" s="11">
        <f>IFERROR(EO7*EO53,0)</f>
        <v>0</v>
      </c>
      <c r="EP69" s="11">
        <f>IFERROR(EP7*EP53,0)</f>
        <v>0</v>
      </c>
      <c r="EQ69" s="11">
        <f t="shared" si="591"/>
        <v>0</v>
      </c>
      <c r="ER69" s="11">
        <f>IFERROR(ER7*ER53,0)</f>
        <v>0</v>
      </c>
      <c r="ES69" s="11">
        <f>IFERROR(ES7*ES53,0)</f>
        <v>0</v>
      </c>
      <c r="ET69" s="11">
        <f t="shared" si="592"/>
        <v>0</v>
      </c>
      <c r="EU69" s="11">
        <f>IFERROR(EU7*EU53,0)</f>
        <v>0</v>
      </c>
      <c r="EV69" s="11">
        <f>IFERROR(EV7*EV53,0)</f>
        <v>0</v>
      </c>
      <c r="EW69" s="11">
        <f t="shared" si="593"/>
        <v>0</v>
      </c>
      <c r="EX69" s="11">
        <f>IFERROR(EX7*EX53,0)</f>
        <v>0</v>
      </c>
      <c r="EY69" s="11">
        <f>IFERROR(EY7*EY53,0)</f>
        <v>0</v>
      </c>
      <c r="EZ69" s="11">
        <f t="shared" si="594"/>
        <v>0</v>
      </c>
    </row>
    <row r="70" spans="1:156" ht="15" customHeight="1" x14ac:dyDescent="0.3">
      <c r="P70" s="482"/>
      <c r="Q70" s="482"/>
      <c r="Y70" s="482"/>
      <c r="Z70" s="482"/>
      <c r="AK70" s="482"/>
      <c r="AL70" s="482"/>
      <c r="AW70" s="482"/>
      <c r="AX70" s="482"/>
      <c r="BF70" s="482"/>
      <c r="BG70" s="482"/>
    </row>
    <row r="71" spans="1:156" ht="40.049999999999997" customHeight="1" thickBot="1" x14ac:dyDescent="0.35">
      <c r="B71" s="477" t="s">
        <v>62</v>
      </c>
      <c r="C71" s="477"/>
      <c r="D71" s="478"/>
      <c r="E71" s="479"/>
      <c r="F71" s="476"/>
      <c r="G71" s="474"/>
      <c r="H71" s="475"/>
      <c r="I71" s="476"/>
      <c r="J71" s="474"/>
      <c r="K71" s="475"/>
      <c r="L71" s="476"/>
      <c r="M71" s="474"/>
      <c r="N71" s="475"/>
      <c r="O71" s="476"/>
      <c r="P71" s="474"/>
      <c r="Q71" s="475"/>
      <c r="R71" s="476"/>
      <c r="S71" s="474"/>
      <c r="T71" s="475"/>
      <c r="U71" s="476"/>
      <c r="V71" s="474"/>
      <c r="W71" s="475"/>
      <c r="X71" s="476"/>
      <c r="Y71" s="474"/>
      <c r="Z71" s="474"/>
      <c r="AA71" s="476"/>
      <c r="AB71" s="474"/>
      <c r="AC71" s="475"/>
      <c r="AD71" s="476"/>
      <c r="AE71" s="474"/>
      <c r="AF71" s="475"/>
      <c r="AG71" s="476"/>
      <c r="AH71" s="474"/>
      <c r="AI71" s="475"/>
      <c r="AJ71" s="476"/>
      <c r="AK71" s="474"/>
      <c r="AL71" s="475"/>
      <c r="AM71" s="476"/>
      <c r="AN71" s="474"/>
      <c r="AO71" s="475"/>
      <c r="AP71" s="476"/>
      <c r="AQ71" s="474"/>
      <c r="AR71" s="475"/>
      <c r="AS71" s="476"/>
      <c r="AT71" s="474"/>
      <c r="AU71" s="475"/>
      <c r="AV71" s="476"/>
      <c r="AW71" s="474"/>
      <c r="AX71" s="475"/>
      <c r="AY71" s="476"/>
      <c r="AZ71" s="474"/>
      <c r="BA71" s="475"/>
      <c r="BB71" s="476"/>
      <c r="BC71" s="474"/>
      <c r="BD71" s="475"/>
      <c r="BE71" s="476"/>
      <c r="BF71" s="474"/>
      <c r="BG71" s="475"/>
      <c r="BH71" s="476"/>
      <c r="BI71" s="474"/>
      <c r="BJ71" s="475"/>
      <c r="BK71" s="476"/>
      <c r="BL71" s="474"/>
      <c r="BM71" s="475"/>
      <c r="BN71" s="476"/>
      <c r="BO71" s="474"/>
      <c r="BP71" s="475"/>
      <c r="BQ71" s="476"/>
      <c r="BR71" s="474"/>
      <c r="BS71" s="475"/>
      <c r="BT71" s="476"/>
      <c r="BU71" s="474"/>
      <c r="BV71" s="475"/>
      <c r="BW71" s="476"/>
      <c r="BX71" s="474"/>
      <c r="BY71" s="475"/>
      <c r="BZ71" s="476"/>
      <c r="CA71" s="474"/>
      <c r="CB71" s="475"/>
      <c r="CC71" s="476"/>
      <c r="CD71" s="474"/>
      <c r="CE71" s="475"/>
      <c r="CF71" s="476"/>
      <c r="CG71" s="474"/>
      <c r="CH71" s="475"/>
      <c r="CI71" s="476"/>
      <c r="CJ71" s="474"/>
      <c r="CK71" s="475"/>
      <c r="CL71" s="476"/>
      <c r="CM71" s="474"/>
      <c r="CN71" s="475"/>
      <c r="CO71" s="476"/>
      <c r="CP71" s="474"/>
      <c r="CQ71" s="475"/>
      <c r="CR71" s="476"/>
      <c r="CS71" s="474"/>
      <c r="CT71" s="475"/>
      <c r="CU71" s="476"/>
      <c r="CV71" s="474"/>
      <c r="CW71" s="475"/>
      <c r="CX71" s="476"/>
      <c r="CY71" s="474"/>
      <c r="CZ71" s="475"/>
      <c r="DA71" s="476"/>
      <c r="DB71" s="474"/>
      <c r="DC71" s="475"/>
      <c r="DD71" s="476"/>
      <c r="DE71" s="474"/>
      <c r="DF71" s="475"/>
      <c r="DG71" s="476"/>
      <c r="DH71" s="474"/>
      <c r="DI71" s="475"/>
      <c r="DJ71" s="476"/>
      <c r="DK71" s="474"/>
      <c r="DL71" s="475"/>
      <c r="DM71" s="476"/>
      <c r="DN71" s="474"/>
      <c r="DO71" s="475"/>
      <c r="DP71" s="476"/>
      <c r="DQ71" s="474"/>
      <c r="DR71" s="475"/>
      <c r="DS71" s="476"/>
      <c r="DT71" s="474"/>
      <c r="DU71" s="475"/>
      <c r="DV71" s="476"/>
      <c r="DW71" s="474"/>
      <c r="DX71" s="475"/>
      <c r="DY71" s="476"/>
      <c r="DZ71" s="474"/>
      <c r="EA71" s="475"/>
      <c r="EB71" s="476"/>
      <c r="EC71" s="474"/>
      <c r="ED71" s="475"/>
      <c r="EE71" s="476"/>
      <c r="EF71" s="474"/>
      <c r="EG71" s="475"/>
      <c r="EH71" s="476"/>
      <c r="EI71" s="474"/>
      <c r="EJ71" s="475"/>
      <c r="EK71" s="476"/>
      <c r="EL71" s="474"/>
      <c r="EM71" s="475"/>
      <c r="EN71" s="476"/>
      <c r="EO71" s="474"/>
      <c r="EP71" s="475"/>
      <c r="EQ71" s="476"/>
      <c r="ER71" s="474"/>
      <c r="ES71" s="475"/>
      <c r="ET71" s="476"/>
      <c r="EU71" s="474"/>
      <c r="EV71" s="475"/>
      <c r="EW71" s="476"/>
      <c r="EX71" s="474"/>
      <c r="EY71" s="475"/>
      <c r="EZ71" s="476"/>
    </row>
    <row r="72" spans="1:156" ht="15" hidden="1" customHeight="1" x14ac:dyDescent="0.3">
      <c r="B72" s="8" t="s">
        <v>63</v>
      </c>
      <c r="C72" s="9" t="s">
        <v>40</v>
      </c>
      <c r="D72" s="11"/>
      <c r="E72" s="11"/>
      <c r="F72" s="11"/>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row>
    <row r="73" spans="1:156" ht="19.5" customHeight="1" x14ac:dyDescent="0.3">
      <c r="B73" s="8" t="s">
        <v>659</v>
      </c>
      <c r="C73" s="9" t="s">
        <v>40</v>
      </c>
      <c r="D73" s="11">
        <f>IFERROR(SUM(SUM(G73,J73,M73,P73,S73,V73,Y73,AB73,AE73,AH73,AK73,AN73,AQ73,AT73,AW73,AZ73,BC73,BF73,BI73,BL73,BO73,BR73,BU73,BX73,CA73,CD73,CG73,CJ73,CM73,CP73),SUM(CS73,CV73,CY73,DB73,DE73,DH73,DK73,DN73,DQ73,DT73,DW73,DZ73,EC73,EF73,EI73,EL73,EO73,ER73,EU73,EX73)),0)</f>
        <v>0</v>
      </c>
      <c r="E73" s="11">
        <f>IFERROR(SUM(SUM(H73,K73,N73,Q73,T73,W73,Z73,AC73,AF73,AI73,AL73,AO73,AR73,AU73,AX73,BA73,BD73,BG73,BJ73,BM73,BP73,BS73,BV73,BY73,CB73,CE73,CH73,CK73,CN73,CQ73),SUM(CT73,CW73,CZ73,DC73,DF73,DI73,DL73,DO73,DR73,DU73,DX73,EA73,ED73,EG73,EJ73,EM73,EP73,ES73,EV73,EY73)),0)</f>
        <v>0</v>
      </c>
      <c r="F73" s="11">
        <f>IFERROR(E73-D73,0)</f>
        <v>0</v>
      </c>
      <c r="G73" s="11">
        <f>IFERROR(G74*G7,0)</f>
        <v>0</v>
      </c>
      <c r="H73" s="11">
        <f>IFERROR(H74*H7,0)</f>
        <v>0</v>
      </c>
      <c r="I73" s="11">
        <f>IFERROR(H73-G73,0)</f>
        <v>0</v>
      </c>
      <c r="J73" s="11">
        <f>IFERROR(J74*J7,0)</f>
        <v>0</v>
      </c>
      <c r="K73" s="11">
        <f>IFERROR(K74*K7,0)</f>
        <v>0</v>
      </c>
      <c r="L73" s="11">
        <f>IFERROR(K73-J73,0)</f>
        <v>0</v>
      </c>
      <c r="M73" s="11">
        <f>IFERROR(M74*M7,0)</f>
        <v>0</v>
      </c>
      <c r="N73" s="11">
        <f>IFERROR(N74*N7,0)</f>
        <v>0</v>
      </c>
      <c r="O73" s="11">
        <f>IFERROR(N73-M73,0)</f>
        <v>0</v>
      </c>
      <c r="P73" s="11">
        <f>IFERROR(P74*P7,0)</f>
        <v>0</v>
      </c>
      <c r="Q73" s="11">
        <f>IFERROR(Q74*Q7,0)</f>
        <v>0</v>
      </c>
      <c r="R73" s="11">
        <f>IFERROR(Q73-P73,0)</f>
        <v>0</v>
      </c>
      <c r="S73" s="11">
        <f>IFERROR(S74*S7,0)</f>
        <v>0</v>
      </c>
      <c r="T73" s="11">
        <f>IFERROR(T74*T7,0)</f>
        <v>0</v>
      </c>
      <c r="U73" s="11">
        <f>IFERROR(T73-S73,0)</f>
        <v>0</v>
      </c>
      <c r="V73" s="11">
        <f>IFERROR(V74*V7,0)</f>
        <v>0</v>
      </c>
      <c r="W73" s="11">
        <f>IFERROR(W74*W7,0)</f>
        <v>0</v>
      </c>
      <c r="X73" s="11">
        <f>IFERROR(W73-V73,0)</f>
        <v>0</v>
      </c>
      <c r="Y73" s="11">
        <f>IFERROR(Y74*Y7,0)</f>
        <v>0</v>
      </c>
      <c r="Z73" s="11">
        <f>IFERROR(Z74*Z7,0)</f>
        <v>0</v>
      </c>
      <c r="AA73" s="11">
        <f>IFERROR(Z73-Y73,0)</f>
        <v>0</v>
      </c>
      <c r="AB73" s="11">
        <f>IFERROR(AB74*AB7,0)</f>
        <v>0</v>
      </c>
      <c r="AC73" s="11">
        <f>IFERROR(AC74*AC7,0)</f>
        <v>0</v>
      </c>
      <c r="AD73" s="11">
        <f>IFERROR(AC73-AB73,0)</f>
        <v>0</v>
      </c>
      <c r="AE73" s="11">
        <f>IFERROR(AE74*AE7,0)</f>
        <v>0</v>
      </c>
      <c r="AF73" s="11">
        <f>IFERROR(AF74*AF7,0)</f>
        <v>0</v>
      </c>
      <c r="AG73" s="11">
        <f>IFERROR(AF73-AE73,0)</f>
        <v>0</v>
      </c>
      <c r="AH73" s="11">
        <f>IFERROR(AH74*AH7,0)</f>
        <v>0</v>
      </c>
      <c r="AI73" s="11">
        <f>IFERROR(AI74*AI7,0)</f>
        <v>0</v>
      </c>
      <c r="AJ73" s="11">
        <f>IFERROR(AI73-AH73,0)</f>
        <v>0</v>
      </c>
      <c r="AK73" s="11">
        <f>IFERROR(AK74*AK7,0)</f>
        <v>0</v>
      </c>
      <c r="AL73" s="11">
        <f>IFERROR(AL74*AL7,0)</f>
        <v>0</v>
      </c>
      <c r="AM73" s="11">
        <f>IFERROR(AL73-AK73,0)</f>
        <v>0</v>
      </c>
      <c r="AN73" s="11">
        <f>IFERROR(AN74*AN7,0)</f>
        <v>0</v>
      </c>
      <c r="AO73" s="11">
        <f>IFERROR(AO74*AO7,0)</f>
        <v>0</v>
      </c>
      <c r="AP73" s="11">
        <f>IFERROR(AO73-AN73,0)</f>
        <v>0</v>
      </c>
      <c r="AQ73" s="11">
        <f>IFERROR(AQ74*AQ7,0)</f>
        <v>0</v>
      </c>
      <c r="AR73" s="11">
        <f>IFERROR(AR74*AR7,0)</f>
        <v>0</v>
      </c>
      <c r="AS73" s="11">
        <f>IFERROR(AR73-AQ73,0)</f>
        <v>0</v>
      </c>
      <c r="AT73" s="11">
        <f>IFERROR(AT74*AT7,0)</f>
        <v>0</v>
      </c>
      <c r="AU73" s="11">
        <f>IFERROR(AU74*AU7,0)</f>
        <v>0</v>
      </c>
      <c r="AV73" s="11">
        <f>IFERROR(AU73-AT73,0)</f>
        <v>0</v>
      </c>
      <c r="AW73" s="11">
        <f>IFERROR(AW74*AW7,0)</f>
        <v>0</v>
      </c>
      <c r="AX73" s="11">
        <f>IFERROR(AX74*AX7,0)</f>
        <v>0</v>
      </c>
      <c r="AY73" s="11">
        <f>IFERROR(AX73-AW73,0)</f>
        <v>0</v>
      </c>
      <c r="AZ73" s="11">
        <f>IFERROR(AZ74*AZ7,0)</f>
        <v>0</v>
      </c>
      <c r="BA73" s="11">
        <f>IFERROR(BA74*BA7,0)</f>
        <v>0</v>
      </c>
      <c r="BB73" s="11">
        <f>IFERROR(BA73-AZ73,0)</f>
        <v>0</v>
      </c>
      <c r="BC73" s="11">
        <f>IFERROR(BC74*BC7,0)</f>
        <v>0</v>
      </c>
      <c r="BD73" s="11">
        <f>IFERROR(BD74*BD7,0)</f>
        <v>0</v>
      </c>
      <c r="BE73" s="11">
        <f>IFERROR(BD73-BC73,0)</f>
        <v>0</v>
      </c>
      <c r="BF73" s="11">
        <f>IFERROR(BF74*BF7,0)</f>
        <v>0</v>
      </c>
      <c r="BG73" s="11">
        <f>IFERROR(BG74*BG7,0)</f>
        <v>0</v>
      </c>
      <c r="BH73" s="11">
        <f>IFERROR(BG73-BF73,0)</f>
        <v>0</v>
      </c>
      <c r="BI73" s="11">
        <f>IFERROR(BI74*BI7,0)</f>
        <v>0</v>
      </c>
      <c r="BJ73" s="11">
        <f>IFERROR(BJ74*BJ7,0)</f>
        <v>0</v>
      </c>
      <c r="BK73" s="11">
        <f>IFERROR(BJ73-BI73,0)</f>
        <v>0</v>
      </c>
      <c r="BL73" s="11">
        <f>IFERROR(BL74*BL7,0)</f>
        <v>0</v>
      </c>
      <c r="BM73" s="11">
        <f>IFERROR(BM74*BM7,0)</f>
        <v>0</v>
      </c>
      <c r="BN73" s="11">
        <f>IFERROR(BM73-BL73,0)</f>
        <v>0</v>
      </c>
      <c r="BO73" s="11">
        <f>IFERROR(BO74*BO7,0)</f>
        <v>0</v>
      </c>
      <c r="BP73" s="11">
        <f>IFERROR(BP74*BP7,0)</f>
        <v>0</v>
      </c>
      <c r="BQ73" s="11">
        <f>IFERROR(BP73-BO73,0)</f>
        <v>0</v>
      </c>
      <c r="BR73" s="11">
        <f>IFERROR(BR74*BR7,0)</f>
        <v>0</v>
      </c>
      <c r="BS73" s="11">
        <f>IFERROR(BS74*BS7,0)</f>
        <v>0</v>
      </c>
      <c r="BT73" s="11">
        <f>IFERROR(BS73-BR73,0)</f>
        <v>0</v>
      </c>
      <c r="BU73" s="11">
        <f>IFERROR(BU74*BU7,0)</f>
        <v>0</v>
      </c>
      <c r="BV73" s="11">
        <f>IFERROR(BV74*BV7,0)</f>
        <v>0</v>
      </c>
      <c r="BW73" s="11">
        <f>IFERROR(BV73-BU73,0)</f>
        <v>0</v>
      </c>
      <c r="BX73" s="11">
        <f>IFERROR(BX74*BX7,0)</f>
        <v>0</v>
      </c>
      <c r="BY73" s="11">
        <f>IFERROR(BY74*BY7,0)</f>
        <v>0</v>
      </c>
      <c r="BZ73" s="11">
        <f>IFERROR(BY73-BX73,0)</f>
        <v>0</v>
      </c>
      <c r="CA73" s="11">
        <f>IFERROR(CA74*CA7,0)</f>
        <v>0</v>
      </c>
      <c r="CB73" s="11">
        <f>IFERROR(CB74*CB7,0)</f>
        <v>0</v>
      </c>
      <c r="CC73" s="11">
        <f>IFERROR(CB73-CA73,0)</f>
        <v>0</v>
      </c>
      <c r="CD73" s="11">
        <f>IFERROR(CD74*CD7,0)</f>
        <v>0</v>
      </c>
      <c r="CE73" s="11">
        <f>IFERROR(CE74*CE7,0)</f>
        <v>0</v>
      </c>
      <c r="CF73" s="11">
        <f>IFERROR(CE73-CD73,0)</f>
        <v>0</v>
      </c>
      <c r="CG73" s="11">
        <f>IFERROR(CG74*CG7,0)</f>
        <v>0</v>
      </c>
      <c r="CH73" s="11">
        <f>IFERROR(CH74*CH7,0)</f>
        <v>0</v>
      </c>
      <c r="CI73" s="11">
        <f>IFERROR(CH73-CG73,0)</f>
        <v>0</v>
      </c>
      <c r="CJ73" s="11">
        <f>IFERROR(CJ74*CJ7,0)</f>
        <v>0</v>
      </c>
      <c r="CK73" s="11">
        <f>IFERROR(CK74*CK7,0)</f>
        <v>0</v>
      </c>
      <c r="CL73" s="11">
        <f>IFERROR(CK73-CJ73,0)</f>
        <v>0</v>
      </c>
      <c r="CM73" s="11">
        <f>IFERROR(CM74*CM7,0)</f>
        <v>0</v>
      </c>
      <c r="CN73" s="11">
        <f>IFERROR(CN74*CN7,0)</f>
        <v>0</v>
      </c>
      <c r="CO73" s="11">
        <f>IFERROR(CN73-CM73,0)</f>
        <v>0</v>
      </c>
      <c r="CP73" s="11">
        <f>IFERROR(CP74*CP7,0)</f>
        <v>0</v>
      </c>
      <c r="CQ73" s="11">
        <f>IFERROR(CQ74*CQ7,0)</f>
        <v>0</v>
      </c>
      <c r="CR73" s="11">
        <f>IFERROR(CQ73-CP73,0)</f>
        <v>0</v>
      </c>
      <c r="CS73" s="11">
        <f>IFERROR(CS74*CS7,0)</f>
        <v>0</v>
      </c>
      <c r="CT73" s="11">
        <f>IFERROR(CT74*CT7,0)</f>
        <v>0</v>
      </c>
      <c r="CU73" s="11">
        <f>IFERROR(CT73-CS73,0)</f>
        <v>0</v>
      </c>
      <c r="CV73" s="11">
        <f>IFERROR(CV74*CV7,0)</f>
        <v>0</v>
      </c>
      <c r="CW73" s="11">
        <f>IFERROR(CW74*CW7,0)</f>
        <v>0</v>
      </c>
      <c r="CX73" s="11">
        <f>IFERROR(CW73-CV73,0)</f>
        <v>0</v>
      </c>
      <c r="CY73" s="11">
        <f>IFERROR(CY74*CY7,0)</f>
        <v>0</v>
      </c>
      <c r="CZ73" s="11">
        <f>IFERROR(CZ74*CZ7,0)</f>
        <v>0</v>
      </c>
      <c r="DA73" s="11">
        <f>IFERROR(CZ73-CY73,0)</f>
        <v>0</v>
      </c>
      <c r="DB73" s="11">
        <f>IFERROR(DB74*DB7,0)</f>
        <v>0</v>
      </c>
      <c r="DC73" s="11">
        <f>IFERROR(DC74*DC7,0)</f>
        <v>0</v>
      </c>
      <c r="DD73" s="11">
        <f>IFERROR(DC73-DB73,0)</f>
        <v>0</v>
      </c>
      <c r="DE73" s="11">
        <f>IFERROR(DE74*DE7,0)</f>
        <v>0</v>
      </c>
      <c r="DF73" s="11">
        <f>IFERROR(DF74*DF7,0)</f>
        <v>0</v>
      </c>
      <c r="DG73" s="11">
        <f>IFERROR(DF73-DE73,0)</f>
        <v>0</v>
      </c>
      <c r="DH73" s="11">
        <f>IFERROR(DH74*DH7,0)</f>
        <v>0</v>
      </c>
      <c r="DI73" s="11">
        <f>IFERROR(DI74*DI7,0)</f>
        <v>0</v>
      </c>
      <c r="DJ73" s="11">
        <f>IFERROR(DI73-DH73,0)</f>
        <v>0</v>
      </c>
      <c r="DK73" s="11">
        <f>IFERROR(DK74*DK7,0)</f>
        <v>0</v>
      </c>
      <c r="DL73" s="11">
        <f>IFERROR(DL74*DL7,0)</f>
        <v>0</v>
      </c>
      <c r="DM73" s="11">
        <f>IFERROR(DL73-DK73,0)</f>
        <v>0</v>
      </c>
      <c r="DN73" s="11">
        <f>IFERROR(DN74*DN7,0)</f>
        <v>0</v>
      </c>
      <c r="DO73" s="11">
        <f>IFERROR(DO74*DO7,0)</f>
        <v>0</v>
      </c>
      <c r="DP73" s="11">
        <f>IFERROR(DO73-DN73,0)</f>
        <v>0</v>
      </c>
      <c r="DQ73" s="11">
        <f>IFERROR(DQ74*DQ7,0)</f>
        <v>0</v>
      </c>
      <c r="DR73" s="11">
        <f>IFERROR(DR74*DR7,0)</f>
        <v>0</v>
      </c>
      <c r="DS73" s="11">
        <f>IFERROR(DR73-DQ73,0)</f>
        <v>0</v>
      </c>
      <c r="DT73" s="11">
        <f>IFERROR(DT74*DT7,0)</f>
        <v>0</v>
      </c>
      <c r="DU73" s="11">
        <f>IFERROR(DU74*DU7,0)</f>
        <v>0</v>
      </c>
      <c r="DV73" s="11">
        <f>IFERROR(DU73-DT73,0)</f>
        <v>0</v>
      </c>
      <c r="DW73" s="11">
        <f>IFERROR(DW74*DW7,0)</f>
        <v>0</v>
      </c>
      <c r="DX73" s="11">
        <f>IFERROR(DX74*DX7,0)</f>
        <v>0</v>
      </c>
      <c r="DY73" s="11">
        <f>IFERROR(DX73-DW73,0)</f>
        <v>0</v>
      </c>
      <c r="DZ73" s="11">
        <f>IFERROR(DZ74*DZ7,0)</f>
        <v>0</v>
      </c>
      <c r="EA73" s="11">
        <f>IFERROR(EA74*EA7,0)</f>
        <v>0</v>
      </c>
      <c r="EB73" s="11">
        <f>IFERROR(EA73-DZ73,0)</f>
        <v>0</v>
      </c>
      <c r="EC73" s="11">
        <f>IFERROR(EC74*EC7,0)</f>
        <v>0</v>
      </c>
      <c r="ED73" s="11">
        <f>IFERROR(ED74*ED7,0)</f>
        <v>0</v>
      </c>
      <c r="EE73" s="11">
        <f>IFERROR(ED73-EC73,0)</f>
        <v>0</v>
      </c>
      <c r="EF73" s="11">
        <f>IFERROR(EF74*EF7,0)</f>
        <v>0</v>
      </c>
      <c r="EG73" s="11">
        <f>IFERROR(EG74*EG7,0)</f>
        <v>0</v>
      </c>
      <c r="EH73" s="11">
        <f>IFERROR(EG73-EF73,0)</f>
        <v>0</v>
      </c>
      <c r="EI73" s="11">
        <f>IFERROR(EI74*EI7,0)</f>
        <v>0</v>
      </c>
      <c r="EJ73" s="11">
        <f>IFERROR(EJ74*EJ7,0)</f>
        <v>0</v>
      </c>
      <c r="EK73" s="11">
        <f>IFERROR(EJ73-EI73,0)</f>
        <v>0</v>
      </c>
      <c r="EL73" s="11">
        <f>IFERROR(EL74*EL7,0)</f>
        <v>0</v>
      </c>
      <c r="EM73" s="11">
        <f>IFERROR(EM74*EM7,0)</f>
        <v>0</v>
      </c>
      <c r="EN73" s="11">
        <f>IFERROR(EM73-EL73,0)</f>
        <v>0</v>
      </c>
      <c r="EO73" s="11">
        <f>IFERROR(EO74*EO7,0)</f>
        <v>0</v>
      </c>
      <c r="EP73" s="11">
        <f>IFERROR(EP74*EP7,0)</f>
        <v>0</v>
      </c>
      <c r="EQ73" s="11">
        <f>IFERROR(EP73-EO73,0)</f>
        <v>0</v>
      </c>
      <c r="ER73" s="11">
        <f>IFERROR(ER74*ER7,0)</f>
        <v>0</v>
      </c>
      <c r="ES73" s="11">
        <f>IFERROR(ES74*ES7,0)</f>
        <v>0</v>
      </c>
      <c r="ET73" s="11">
        <f>IFERROR(ES73-ER73,0)</f>
        <v>0</v>
      </c>
      <c r="EU73" s="11">
        <f>IFERROR(EU74*EU7,0)</f>
        <v>0</v>
      </c>
      <c r="EV73" s="11">
        <f>IFERROR(EV74*EV7,0)</f>
        <v>0</v>
      </c>
      <c r="EW73" s="11">
        <f>IFERROR(EV73-EU73,0)</f>
        <v>0</v>
      </c>
      <c r="EX73" s="11">
        <f>IFERROR(EX74*EX7,0)</f>
        <v>0</v>
      </c>
      <c r="EY73" s="11">
        <f>IFERROR(EY74*EY7,0)</f>
        <v>0</v>
      </c>
      <c r="EZ73" s="11">
        <f>IFERROR(EY73-EX73,0)</f>
        <v>0</v>
      </c>
    </row>
    <row r="74" spans="1:156" ht="19.5" hidden="1" customHeight="1" x14ac:dyDescent="0.3">
      <c r="B74" s="8" t="s">
        <v>660</v>
      </c>
      <c r="C74" s="9"/>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row>
    <row r="75" spans="1:156" ht="19.5" customHeight="1" x14ac:dyDescent="0.3">
      <c r="B75" s="8" t="s">
        <v>661</v>
      </c>
      <c r="C75" s="9" t="s">
        <v>40</v>
      </c>
      <c r="D75" s="11">
        <f>IFERROR(SUM(SUM(G75,J75,M75,P75,S75,V75,Y75,AB75,AE75,AH75,AK75,AN75,AQ75,AT75,AW75,AZ75,BC75,BF75,BI75,BL75,BO75,BR75,BU75,BX75,CA75,CD75,CG75,CJ75,CM75,CP75),SUM(CS75,CV75,CY75,DB75,DE75,DH75,DK75,DN75,DQ75,DT75,DW75,DZ75,EC75,EF75,EI75,EL75,EO75,ER75,EU75,EX75)),0)</f>
        <v>0</v>
      </c>
      <c r="E75" s="11">
        <f>IFERROR(SUM(SUM(H75,K75,N75,Q75,T75,W75,Z75,AC75,AF75,AI75,AL75,AO75,AR75,AU75,AX75,BA75,BD75,BG75,BJ75,BM75,BP75,BS75,BV75,BY75,CB75,CE75,CH75,CK75,CN75,CQ75),SUM(CT75,CW75,CZ75,DC75,DF75,DI75,DL75,DO75,DR75,DU75,DX75,EA75,ED75,EG75,EJ75,EM75,EP75,ES75,EV75,EY75)),0)</f>
        <v>0</v>
      </c>
      <c r="F75" s="11">
        <f>IFERROR(E75-D75,0)</f>
        <v>0</v>
      </c>
      <c r="G75" s="11">
        <f>IFERROR(G76*G7,0)</f>
        <v>0</v>
      </c>
      <c r="H75" s="11">
        <f>IFERROR(H76*H7,0)</f>
        <v>0</v>
      </c>
      <c r="I75" s="11">
        <f>IFERROR(H75-G75,0)</f>
        <v>0</v>
      </c>
      <c r="J75" s="11">
        <f>IFERROR(J76*J7,0)</f>
        <v>0</v>
      </c>
      <c r="K75" s="11">
        <f>IFERROR(K76*K7,0)</f>
        <v>0</v>
      </c>
      <c r="L75" s="11">
        <f>IFERROR(K75-J75,0)</f>
        <v>0</v>
      </c>
      <c r="M75" s="11">
        <f>IFERROR(M76*M7,0)</f>
        <v>0</v>
      </c>
      <c r="N75" s="11">
        <f>IFERROR(N76*N7,0)</f>
        <v>0</v>
      </c>
      <c r="O75" s="11">
        <f>IFERROR(N75-M75,0)</f>
        <v>0</v>
      </c>
      <c r="P75" s="11">
        <f>IFERROR(P76*P7,0)</f>
        <v>0</v>
      </c>
      <c r="Q75" s="11">
        <f>IFERROR(Q76*Q7,0)</f>
        <v>0</v>
      </c>
      <c r="R75" s="11">
        <f>IFERROR(Q75-P75,0)</f>
        <v>0</v>
      </c>
      <c r="S75" s="11">
        <f>IFERROR(S76*S7,0)</f>
        <v>0</v>
      </c>
      <c r="T75" s="11">
        <f>IFERROR(T76*T7,0)</f>
        <v>0</v>
      </c>
      <c r="U75" s="11">
        <f>IFERROR(T75-S75,0)</f>
        <v>0</v>
      </c>
      <c r="V75" s="11">
        <f>IFERROR(V76*V7,0)</f>
        <v>0</v>
      </c>
      <c r="W75" s="11">
        <f>IFERROR(W76*W7,0)</f>
        <v>0</v>
      </c>
      <c r="X75" s="11">
        <f>IFERROR(W75-V75,0)</f>
        <v>0</v>
      </c>
      <c r="Y75" s="11">
        <f>IFERROR(Y76*Y7,0)</f>
        <v>0</v>
      </c>
      <c r="Z75" s="11">
        <f>IFERROR(Z76*Z7,0)</f>
        <v>0</v>
      </c>
      <c r="AA75" s="11">
        <f>IFERROR(Z75-Y75,0)</f>
        <v>0</v>
      </c>
      <c r="AB75" s="11">
        <f>IFERROR(AB76*AB7,0)</f>
        <v>0</v>
      </c>
      <c r="AC75" s="11">
        <f>IFERROR(AC76*AC7,0)</f>
        <v>0</v>
      </c>
      <c r="AD75" s="11">
        <f>IFERROR(AC75-AB75,0)</f>
        <v>0</v>
      </c>
      <c r="AE75" s="11">
        <f>IFERROR(AE76*AE7,0)</f>
        <v>0</v>
      </c>
      <c r="AF75" s="11">
        <f>IFERROR(AF76*AF7,0)</f>
        <v>0</v>
      </c>
      <c r="AG75" s="11">
        <f>IFERROR(AF75-AE75,0)</f>
        <v>0</v>
      </c>
      <c r="AH75" s="11">
        <f>IFERROR(AH76*AH7,0)</f>
        <v>0</v>
      </c>
      <c r="AI75" s="11">
        <f>IFERROR(AI76*AI7,0)</f>
        <v>0</v>
      </c>
      <c r="AJ75" s="11">
        <f>IFERROR(AI75-AH75,0)</f>
        <v>0</v>
      </c>
      <c r="AK75" s="11">
        <f>IFERROR(AK76*AK7,0)</f>
        <v>0</v>
      </c>
      <c r="AL75" s="11">
        <f>IFERROR(AL76*AL7,0)</f>
        <v>0</v>
      </c>
      <c r="AM75" s="11">
        <f>IFERROR(AL75-AK75,0)</f>
        <v>0</v>
      </c>
      <c r="AN75" s="11">
        <f>IFERROR(AN76*AN7,0)</f>
        <v>0</v>
      </c>
      <c r="AO75" s="11">
        <f>IFERROR(AO76*AO7,0)</f>
        <v>0</v>
      </c>
      <c r="AP75" s="11">
        <f>IFERROR(AO75-AN75,0)</f>
        <v>0</v>
      </c>
      <c r="AQ75" s="11">
        <f>IFERROR(AQ76*AQ7,0)</f>
        <v>0</v>
      </c>
      <c r="AR75" s="11">
        <f>IFERROR(AR76*AR7,0)</f>
        <v>0</v>
      </c>
      <c r="AS75" s="11">
        <f>IFERROR(AR75-AQ75,0)</f>
        <v>0</v>
      </c>
      <c r="AT75" s="11">
        <f>IFERROR(AT76*AT7,0)</f>
        <v>0</v>
      </c>
      <c r="AU75" s="11">
        <f>IFERROR(AU76*AU7,0)</f>
        <v>0</v>
      </c>
      <c r="AV75" s="11">
        <f>IFERROR(AU75-AT75,0)</f>
        <v>0</v>
      </c>
      <c r="AW75" s="11">
        <f>IFERROR(AW76*AW7,0)</f>
        <v>0</v>
      </c>
      <c r="AX75" s="11">
        <f>IFERROR(AX76*AX7,0)</f>
        <v>0</v>
      </c>
      <c r="AY75" s="11">
        <f>IFERROR(AX75-AW75,0)</f>
        <v>0</v>
      </c>
      <c r="AZ75" s="11">
        <f>IFERROR(AZ76*AZ7,0)</f>
        <v>0</v>
      </c>
      <c r="BA75" s="11">
        <f>IFERROR(BA76*BA7,0)</f>
        <v>0</v>
      </c>
      <c r="BB75" s="11">
        <f>IFERROR(BA75-AZ75,0)</f>
        <v>0</v>
      </c>
      <c r="BC75" s="11">
        <f>IFERROR(BC76*BC7,0)</f>
        <v>0</v>
      </c>
      <c r="BD75" s="11">
        <f>IFERROR(BD76*BD7,0)</f>
        <v>0</v>
      </c>
      <c r="BE75" s="11">
        <f>IFERROR(BD75-BC75,0)</f>
        <v>0</v>
      </c>
      <c r="BF75" s="11">
        <f>IFERROR(BF76*BF7,0)</f>
        <v>0</v>
      </c>
      <c r="BG75" s="11">
        <f>IFERROR(BG76*BG7,0)</f>
        <v>0</v>
      </c>
      <c r="BH75" s="11">
        <f>IFERROR(BG75-BF75,0)</f>
        <v>0</v>
      </c>
      <c r="BI75" s="11">
        <f>IFERROR(BI76*BI7,0)</f>
        <v>0</v>
      </c>
      <c r="BJ75" s="11">
        <f>IFERROR(BJ76*BJ7,0)</f>
        <v>0</v>
      </c>
      <c r="BK75" s="11">
        <f>IFERROR(BJ75-BI75,0)</f>
        <v>0</v>
      </c>
      <c r="BL75" s="11">
        <f>IFERROR(BL76*BL7,0)</f>
        <v>0</v>
      </c>
      <c r="BM75" s="11">
        <f>IFERROR(BM76*BM7,0)</f>
        <v>0</v>
      </c>
      <c r="BN75" s="11">
        <f>IFERROR(BM75-BL75,0)</f>
        <v>0</v>
      </c>
      <c r="BO75" s="11">
        <f>IFERROR(BO76*BO7,0)</f>
        <v>0</v>
      </c>
      <c r="BP75" s="11">
        <f>IFERROR(BP76*BP7,0)</f>
        <v>0</v>
      </c>
      <c r="BQ75" s="11">
        <f>IFERROR(BP75-BO75,0)</f>
        <v>0</v>
      </c>
      <c r="BR75" s="11">
        <f>IFERROR(BR76*BR7,0)</f>
        <v>0</v>
      </c>
      <c r="BS75" s="11">
        <f>IFERROR(BS76*BS7,0)</f>
        <v>0</v>
      </c>
      <c r="BT75" s="11">
        <f>IFERROR(BS75-BR75,0)</f>
        <v>0</v>
      </c>
      <c r="BU75" s="11">
        <f>IFERROR(BU76*BU7,0)</f>
        <v>0</v>
      </c>
      <c r="BV75" s="11">
        <f>IFERROR(BV76*BV7,0)</f>
        <v>0</v>
      </c>
      <c r="BW75" s="11">
        <f>IFERROR(BV75-BU75,0)</f>
        <v>0</v>
      </c>
      <c r="BX75" s="11">
        <f>IFERROR(BX76*BX7,0)</f>
        <v>0</v>
      </c>
      <c r="BY75" s="11">
        <f>IFERROR(BY76*BY7,0)</f>
        <v>0</v>
      </c>
      <c r="BZ75" s="11">
        <f>IFERROR(BY75-BX75,0)</f>
        <v>0</v>
      </c>
      <c r="CA75" s="11">
        <f>IFERROR(CA76*CA7,0)</f>
        <v>0</v>
      </c>
      <c r="CB75" s="11">
        <f>IFERROR(CB76*CB7,0)</f>
        <v>0</v>
      </c>
      <c r="CC75" s="11">
        <f>IFERROR(CB75-CA75,0)</f>
        <v>0</v>
      </c>
      <c r="CD75" s="11">
        <f>IFERROR(CD76*CD7,0)</f>
        <v>0</v>
      </c>
      <c r="CE75" s="11">
        <f>IFERROR(CE76*CE7,0)</f>
        <v>0</v>
      </c>
      <c r="CF75" s="11">
        <f>IFERROR(CE75-CD75,0)</f>
        <v>0</v>
      </c>
      <c r="CG75" s="11">
        <f>IFERROR(CG76*CG7,0)</f>
        <v>0</v>
      </c>
      <c r="CH75" s="11">
        <f>IFERROR(CH76*CH7,0)</f>
        <v>0</v>
      </c>
      <c r="CI75" s="11">
        <f>IFERROR(CH75-CG75,0)</f>
        <v>0</v>
      </c>
      <c r="CJ75" s="11">
        <f>IFERROR(CJ76*CJ7,0)</f>
        <v>0</v>
      </c>
      <c r="CK75" s="11">
        <f>IFERROR(CK76*CK7,0)</f>
        <v>0</v>
      </c>
      <c r="CL75" s="11">
        <f>IFERROR(CK75-CJ75,0)</f>
        <v>0</v>
      </c>
      <c r="CM75" s="11">
        <f>IFERROR(CM76*CM7,0)</f>
        <v>0</v>
      </c>
      <c r="CN75" s="11">
        <f>IFERROR(CN76*CN7,0)</f>
        <v>0</v>
      </c>
      <c r="CO75" s="11">
        <f>IFERROR(CN75-CM75,0)</f>
        <v>0</v>
      </c>
      <c r="CP75" s="11">
        <f>IFERROR(CP76*CP7,0)</f>
        <v>0</v>
      </c>
      <c r="CQ75" s="11">
        <f>IFERROR(CQ76*CQ7,0)</f>
        <v>0</v>
      </c>
      <c r="CR75" s="11">
        <f>IFERROR(CQ75-CP75,0)</f>
        <v>0</v>
      </c>
      <c r="CS75" s="11">
        <f>IFERROR(CS76*CS7,0)</f>
        <v>0</v>
      </c>
      <c r="CT75" s="11">
        <f>IFERROR(CT76*CT7,0)</f>
        <v>0</v>
      </c>
      <c r="CU75" s="11">
        <f>IFERROR(CT75-CS75,0)</f>
        <v>0</v>
      </c>
      <c r="CV75" s="11">
        <f>IFERROR(CV76*CV7,0)</f>
        <v>0</v>
      </c>
      <c r="CW75" s="11">
        <f>IFERROR(CW76*CW7,0)</f>
        <v>0</v>
      </c>
      <c r="CX75" s="11">
        <f>IFERROR(CW75-CV75,0)</f>
        <v>0</v>
      </c>
      <c r="CY75" s="11">
        <f>IFERROR(CY76*CY7,0)</f>
        <v>0</v>
      </c>
      <c r="CZ75" s="11">
        <f>IFERROR(CZ76*CZ7,0)</f>
        <v>0</v>
      </c>
      <c r="DA75" s="11">
        <f>IFERROR(CZ75-CY75,0)</f>
        <v>0</v>
      </c>
      <c r="DB75" s="11">
        <f>IFERROR(DB76*DB7,0)</f>
        <v>0</v>
      </c>
      <c r="DC75" s="11">
        <f>IFERROR(DC76*DC7,0)</f>
        <v>0</v>
      </c>
      <c r="DD75" s="11">
        <f>IFERROR(DC75-DB75,0)</f>
        <v>0</v>
      </c>
      <c r="DE75" s="11">
        <f>IFERROR(DE76*DE7,0)</f>
        <v>0</v>
      </c>
      <c r="DF75" s="11">
        <f>IFERROR(DF76*DF7,0)</f>
        <v>0</v>
      </c>
      <c r="DG75" s="11">
        <f>IFERROR(DF75-DE75,0)</f>
        <v>0</v>
      </c>
      <c r="DH75" s="11">
        <f>IFERROR(DH76*DH7,0)</f>
        <v>0</v>
      </c>
      <c r="DI75" s="11">
        <f>IFERROR(DI76*DI7,0)</f>
        <v>0</v>
      </c>
      <c r="DJ75" s="11">
        <f>IFERROR(DI75-DH75,0)</f>
        <v>0</v>
      </c>
      <c r="DK75" s="11">
        <f>IFERROR(DK76*DK7,0)</f>
        <v>0</v>
      </c>
      <c r="DL75" s="11">
        <f>IFERROR(DL76*DL7,0)</f>
        <v>0</v>
      </c>
      <c r="DM75" s="11">
        <f>IFERROR(DL75-DK75,0)</f>
        <v>0</v>
      </c>
      <c r="DN75" s="11">
        <f>IFERROR(DN76*DN7,0)</f>
        <v>0</v>
      </c>
      <c r="DO75" s="11">
        <f>IFERROR(DO76*DO7,0)</f>
        <v>0</v>
      </c>
      <c r="DP75" s="11">
        <f>IFERROR(DO75-DN75,0)</f>
        <v>0</v>
      </c>
      <c r="DQ75" s="11">
        <f>IFERROR(DQ76*DQ7,0)</f>
        <v>0</v>
      </c>
      <c r="DR75" s="11">
        <f>IFERROR(DR76*DR7,0)</f>
        <v>0</v>
      </c>
      <c r="DS75" s="11">
        <f>IFERROR(DR75-DQ75,0)</f>
        <v>0</v>
      </c>
      <c r="DT75" s="11">
        <f>IFERROR(DT76*DT7,0)</f>
        <v>0</v>
      </c>
      <c r="DU75" s="11">
        <f>IFERROR(DU76*DU7,0)</f>
        <v>0</v>
      </c>
      <c r="DV75" s="11">
        <f>IFERROR(DU75-DT75,0)</f>
        <v>0</v>
      </c>
      <c r="DW75" s="11">
        <f>IFERROR(DW76*DW7,0)</f>
        <v>0</v>
      </c>
      <c r="DX75" s="11">
        <f>IFERROR(DX76*DX7,0)</f>
        <v>0</v>
      </c>
      <c r="DY75" s="11">
        <f>IFERROR(DX75-DW75,0)</f>
        <v>0</v>
      </c>
      <c r="DZ75" s="11">
        <f>IFERROR(DZ76*DZ7,0)</f>
        <v>0</v>
      </c>
      <c r="EA75" s="11">
        <f>IFERROR(EA76*EA7,0)</f>
        <v>0</v>
      </c>
      <c r="EB75" s="11">
        <f>IFERROR(EA75-DZ75,0)</f>
        <v>0</v>
      </c>
      <c r="EC75" s="11">
        <f>IFERROR(EC76*EC7,0)</f>
        <v>0</v>
      </c>
      <c r="ED75" s="11">
        <f>IFERROR(ED76*ED7,0)</f>
        <v>0</v>
      </c>
      <c r="EE75" s="11">
        <f>IFERROR(ED75-EC75,0)</f>
        <v>0</v>
      </c>
      <c r="EF75" s="11">
        <f>IFERROR(EF76*EF7,0)</f>
        <v>0</v>
      </c>
      <c r="EG75" s="11">
        <f>IFERROR(EG76*EG7,0)</f>
        <v>0</v>
      </c>
      <c r="EH75" s="11">
        <f>IFERROR(EG75-EF75,0)</f>
        <v>0</v>
      </c>
      <c r="EI75" s="11">
        <f>IFERROR(EI76*EI7,0)</f>
        <v>0</v>
      </c>
      <c r="EJ75" s="11">
        <f>IFERROR(EJ76*EJ7,0)</f>
        <v>0</v>
      </c>
      <c r="EK75" s="11">
        <f>IFERROR(EJ75-EI75,0)</f>
        <v>0</v>
      </c>
      <c r="EL75" s="11">
        <f>IFERROR(EL76*EL7,0)</f>
        <v>0</v>
      </c>
      <c r="EM75" s="11">
        <f>IFERROR(EM76*EM7,0)</f>
        <v>0</v>
      </c>
      <c r="EN75" s="11">
        <f>IFERROR(EM75-EL75,0)</f>
        <v>0</v>
      </c>
      <c r="EO75" s="11">
        <f>IFERROR(EO76*EO7,0)</f>
        <v>0</v>
      </c>
      <c r="EP75" s="11">
        <f>IFERROR(EP76*EP7,0)</f>
        <v>0</v>
      </c>
      <c r="EQ75" s="11">
        <f>IFERROR(EP75-EO75,0)</f>
        <v>0</v>
      </c>
      <c r="ER75" s="11">
        <f>IFERROR(ER76*ER7,0)</f>
        <v>0</v>
      </c>
      <c r="ES75" s="11">
        <f>IFERROR(ES76*ES7,0)</f>
        <v>0</v>
      </c>
      <c r="ET75" s="11">
        <f>IFERROR(ES75-ER75,0)</f>
        <v>0</v>
      </c>
      <c r="EU75" s="11">
        <f>IFERROR(EU76*EU7,0)</f>
        <v>0</v>
      </c>
      <c r="EV75" s="11">
        <f>IFERROR(EV76*EV7,0)</f>
        <v>0</v>
      </c>
      <c r="EW75" s="11">
        <f>IFERROR(EV75-EU75,0)</f>
        <v>0</v>
      </c>
      <c r="EX75" s="11">
        <f>IFERROR(EX76*EX7,0)</f>
        <v>0</v>
      </c>
      <c r="EY75" s="11">
        <f>IFERROR(EY76*EY7,0)</f>
        <v>0</v>
      </c>
      <c r="EZ75" s="11">
        <f>IFERROR(EY75-EX75,0)</f>
        <v>0</v>
      </c>
    </row>
    <row r="76" spans="1:156" ht="19.5" hidden="1" customHeight="1" x14ac:dyDescent="0.3">
      <c r="B76" s="8" t="s">
        <v>662</v>
      </c>
      <c r="C76" s="9"/>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row>
    <row r="77" spans="1:156" ht="19.5" customHeight="1" x14ac:dyDescent="0.3">
      <c r="B77" s="8" t="s">
        <v>64</v>
      </c>
      <c r="C77" s="9" t="s">
        <v>40</v>
      </c>
      <c r="D77" s="11">
        <f>IFERROR(SUM(SUM(G77,J77,M77,P77,S77,V77,Y77,AB77,AE77,AH77,AK77,AN77,AQ77,AT77,AW77,AZ77,BC77,BF77,BI77,BL77,BO77,BR77,BU77,BX77,CA77,CD77,CG77,CJ77,CM77,CP77),SUM(CS77,CV77,CY77,DB77,DE77,DH77,DK77,DN77,DQ77,DT77,DW77,DZ77,EC77,EF77,EI77,EL77,EO77,ER77,EU77,EX77)),0)</f>
        <v>0</v>
      </c>
      <c r="E77" s="11">
        <f>IFERROR(SUM(SUM(H77,K77,N77,Q77,T77,W77,Z77,AC77,AF77,AI77,AL77,AO77,AR77,AU77,AX77,BA77,BD77,BG77,BJ77,BM77,BP77,BS77,BV77,BY77,CB77,CE77,CH77,CK77,CN77,CQ77),SUM(CT77,CW77,CZ77,DC77,DF77,DI77,DL77,DO77,DR77,DU77,DX77,EA77,ED77,EG77,EJ77,EM77,EP77,ES77,EV77,EY77)),0)</f>
        <v>0</v>
      </c>
      <c r="F77" s="11">
        <f>IFERROR(E77-D77,0)</f>
        <v>0</v>
      </c>
      <c r="G77" s="11">
        <f>IFERROR(G72*G7,0)</f>
        <v>0</v>
      </c>
      <c r="H77" s="11">
        <f>IFERROR(H72*H7,0)</f>
        <v>0</v>
      </c>
      <c r="I77" s="11">
        <f>IFERROR(H77-G77,0)</f>
        <v>0</v>
      </c>
      <c r="J77" s="11">
        <f>IFERROR(J72*J7,0)</f>
        <v>0</v>
      </c>
      <c r="K77" s="11">
        <f>IFERROR(K72*K7,0)</f>
        <v>0</v>
      </c>
      <c r="L77" s="11">
        <f>IFERROR(K77-J77,0)</f>
        <v>0</v>
      </c>
      <c r="M77" s="11">
        <f>IFERROR(M72*M7,0)</f>
        <v>0</v>
      </c>
      <c r="N77" s="11">
        <f>IFERROR(N72*N7,0)</f>
        <v>0</v>
      </c>
      <c r="O77" s="11">
        <f>IFERROR(N77-M77,0)</f>
        <v>0</v>
      </c>
      <c r="P77" s="11">
        <f>IFERROR(P72*P7,0)</f>
        <v>0</v>
      </c>
      <c r="Q77" s="11">
        <f>IFERROR(Q72*Q7,0)</f>
        <v>0</v>
      </c>
      <c r="R77" s="11">
        <f>IFERROR(Q77-P77,0)</f>
        <v>0</v>
      </c>
      <c r="S77" s="11">
        <f>IFERROR(S72*S7,0)</f>
        <v>0</v>
      </c>
      <c r="T77" s="11">
        <f>IFERROR(T72*T7,0)</f>
        <v>0</v>
      </c>
      <c r="U77" s="11">
        <f>IFERROR(T77-S77,0)</f>
        <v>0</v>
      </c>
      <c r="V77" s="11">
        <f>IFERROR(V72*V7,0)</f>
        <v>0</v>
      </c>
      <c r="W77" s="11">
        <f>IFERROR(W72*W7,0)</f>
        <v>0</v>
      </c>
      <c r="X77" s="11">
        <f>IFERROR(W77-V77,0)</f>
        <v>0</v>
      </c>
      <c r="Y77" s="11">
        <f>IFERROR(Y72*Y7,0)</f>
        <v>0</v>
      </c>
      <c r="Z77" s="11">
        <f>IFERROR(Z72*Z7,0)</f>
        <v>0</v>
      </c>
      <c r="AA77" s="11">
        <f>IFERROR(Z77-Y77,0)</f>
        <v>0</v>
      </c>
      <c r="AB77" s="11">
        <f>IFERROR(AB72*AB7,0)</f>
        <v>0</v>
      </c>
      <c r="AC77" s="11">
        <f>IFERROR(AC72*AC7,0)</f>
        <v>0</v>
      </c>
      <c r="AD77" s="11">
        <f>IFERROR(AC77-AB77,0)</f>
        <v>0</v>
      </c>
      <c r="AE77" s="11">
        <f>IFERROR(AE72*AE7,0)</f>
        <v>0</v>
      </c>
      <c r="AF77" s="11">
        <f>IFERROR(AF72*AF7,0)</f>
        <v>0</v>
      </c>
      <c r="AG77" s="11">
        <f>IFERROR(AF77-AE77,0)</f>
        <v>0</v>
      </c>
      <c r="AH77" s="11">
        <f>IFERROR(AH72*AH7,0)</f>
        <v>0</v>
      </c>
      <c r="AI77" s="11">
        <f>IFERROR(AI72*AI7,0)</f>
        <v>0</v>
      </c>
      <c r="AJ77" s="11">
        <f>IFERROR(AI77-AH77,0)</f>
        <v>0</v>
      </c>
      <c r="AK77" s="11">
        <f>IFERROR(AK72*AK7,0)</f>
        <v>0</v>
      </c>
      <c r="AL77" s="11">
        <f>IFERROR(AL72*AL7,0)</f>
        <v>0</v>
      </c>
      <c r="AM77" s="11">
        <f>IFERROR(AL77-AK77,0)</f>
        <v>0</v>
      </c>
      <c r="AN77" s="11">
        <f>IFERROR(AN72*AN7,0)</f>
        <v>0</v>
      </c>
      <c r="AO77" s="11">
        <f>IFERROR(AO72*AO7,0)</f>
        <v>0</v>
      </c>
      <c r="AP77" s="11">
        <f>IFERROR(AO77-AN77,0)</f>
        <v>0</v>
      </c>
      <c r="AQ77" s="11">
        <f>IFERROR(AQ72*AQ7,0)</f>
        <v>0</v>
      </c>
      <c r="AR77" s="11">
        <f>IFERROR(AR72*AR7,0)</f>
        <v>0</v>
      </c>
      <c r="AS77" s="11">
        <f>IFERROR(AR77-AQ77,0)</f>
        <v>0</v>
      </c>
      <c r="AT77" s="11">
        <f>IFERROR(AT72*AT7,0)</f>
        <v>0</v>
      </c>
      <c r="AU77" s="11">
        <f>IFERROR(AU72*AU7,0)</f>
        <v>0</v>
      </c>
      <c r="AV77" s="11">
        <f>IFERROR(AU77-AT77,0)</f>
        <v>0</v>
      </c>
      <c r="AW77" s="11">
        <f>IFERROR(AW72*AW7,0)</f>
        <v>0</v>
      </c>
      <c r="AX77" s="11">
        <f>IFERROR(AX72*AX7,0)</f>
        <v>0</v>
      </c>
      <c r="AY77" s="11">
        <f>IFERROR(AX77-AW77,0)</f>
        <v>0</v>
      </c>
      <c r="AZ77" s="11">
        <f>IFERROR(AZ72*AZ7,0)</f>
        <v>0</v>
      </c>
      <c r="BA77" s="11">
        <f>IFERROR(BA72*BA7,0)</f>
        <v>0</v>
      </c>
      <c r="BB77" s="11">
        <f>IFERROR(BA77-AZ77,0)</f>
        <v>0</v>
      </c>
      <c r="BC77" s="11">
        <f>IFERROR(BC72*BC7,0)</f>
        <v>0</v>
      </c>
      <c r="BD77" s="11">
        <f>IFERROR(BD72*BD7,0)</f>
        <v>0</v>
      </c>
      <c r="BE77" s="11">
        <f>IFERROR(BD77-BC77,0)</f>
        <v>0</v>
      </c>
      <c r="BF77" s="11">
        <f>IFERROR(BF72*BF7,0)</f>
        <v>0</v>
      </c>
      <c r="BG77" s="11">
        <f>IFERROR(BG72*BG7,0)</f>
        <v>0</v>
      </c>
      <c r="BH77" s="11">
        <f>IFERROR(BG77-BF77,0)</f>
        <v>0</v>
      </c>
      <c r="BI77" s="11">
        <f>IFERROR(BI72*BI7,0)</f>
        <v>0</v>
      </c>
      <c r="BJ77" s="11">
        <f>IFERROR(BJ72*BJ7,0)</f>
        <v>0</v>
      </c>
      <c r="BK77" s="11">
        <f>IFERROR(BJ77-BI77,0)</f>
        <v>0</v>
      </c>
      <c r="BL77" s="11">
        <f>IFERROR(BL72*BL7,0)</f>
        <v>0</v>
      </c>
      <c r="BM77" s="11">
        <f>IFERROR(BM72*BM7,0)</f>
        <v>0</v>
      </c>
      <c r="BN77" s="11">
        <f>IFERROR(BM77-BL77,0)</f>
        <v>0</v>
      </c>
      <c r="BO77" s="11">
        <f>IFERROR(BO72*BO7,0)</f>
        <v>0</v>
      </c>
      <c r="BP77" s="11">
        <f>IFERROR(BP72*BP7,0)</f>
        <v>0</v>
      </c>
      <c r="BQ77" s="11">
        <f>IFERROR(BP77-BO77,0)</f>
        <v>0</v>
      </c>
      <c r="BR77" s="11">
        <f>IFERROR(BR72*BR7,0)</f>
        <v>0</v>
      </c>
      <c r="BS77" s="11">
        <f>IFERROR(BS72*BS7,0)</f>
        <v>0</v>
      </c>
      <c r="BT77" s="11">
        <f>IFERROR(BS77-BR77,0)</f>
        <v>0</v>
      </c>
      <c r="BU77" s="11">
        <f>IFERROR(BU72*BU7,0)</f>
        <v>0</v>
      </c>
      <c r="BV77" s="11">
        <f>IFERROR(BV72*BV7,0)</f>
        <v>0</v>
      </c>
      <c r="BW77" s="11">
        <f>IFERROR(BV77-BU77,0)</f>
        <v>0</v>
      </c>
      <c r="BX77" s="11">
        <f>IFERROR(BX72*BX7,0)</f>
        <v>0</v>
      </c>
      <c r="BY77" s="11">
        <f>IFERROR(BY72*BY7,0)</f>
        <v>0</v>
      </c>
      <c r="BZ77" s="11">
        <f>IFERROR(BY77-BX77,0)</f>
        <v>0</v>
      </c>
      <c r="CA77" s="11">
        <f>IFERROR(CA72*CA7,0)</f>
        <v>0</v>
      </c>
      <c r="CB77" s="11">
        <f>IFERROR(CB72*CB7,0)</f>
        <v>0</v>
      </c>
      <c r="CC77" s="11">
        <f>IFERROR(CB77-CA77,0)</f>
        <v>0</v>
      </c>
      <c r="CD77" s="11">
        <f>IFERROR(CD72*CD7,0)</f>
        <v>0</v>
      </c>
      <c r="CE77" s="11">
        <f>IFERROR(CE72*CE7,0)</f>
        <v>0</v>
      </c>
      <c r="CF77" s="11">
        <f>IFERROR(CE77-CD77,0)</f>
        <v>0</v>
      </c>
      <c r="CG77" s="11">
        <f>IFERROR(CG72*CG7,0)</f>
        <v>0</v>
      </c>
      <c r="CH77" s="11">
        <f>IFERROR(CH72*CH7,0)</f>
        <v>0</v>
      </c>
      <c r="CI77" s="11">
        <f>IFERROR(CH77-CG77,0)</f>
        <v>0</v>
      </c>
      <c r="CJ77" s="11">
        <f>IFERROR(CJ72*CJ7,0)</f>
        <v>0</v>
      </c>
      <c r="CK77" s="11">
        <f>IFERROR(CK72*CK7,0)</f>
        <v>0</v>
      </c>
      <c r="CL77" s="11">
        <f>IFERROR(CK77-CJ77,0)</f>
        <v>0</v>
      </c>
      <c r="CM77" s="11">
        <f>IFERROR(CM72*CM7,0)</f>
        <v>0</v>
      </c>
      <c r="CN77" s="11">
        <f>IFERROR(CN72*CN7,0)</f>
        <v>0</v>
      </c>
      <c r="CO77" s="11">
        <f>IFERROR(CN77-CM77,0)</f>
        <v>0</v>
      </c>
      <c r="CP77" s="11">
        <f>IFERROR(CP72*CP7,0)</f>
        <v>0</v>
      </c>
      <c r="CQ77" s="11">
        <f>IFERROR(CQ72*CQ7,0)</f>
        <v>0</v>
      </c>
      <c r="CR77" s="11">
        <f>IFERROR(CQ77-CP77,0)</f>
        <v>0</v>
      </c>
      <c r="CS77" s="11">
        <f>IFERROR(CS72*CS7,0)</f>
        <v>0</v>
      </c>
      <c r="CT77" s="11">
        <f>IFERROR(CT72*CT7,0)</f>
        <v>0</v>
      </c>
      <c r="CU77" s="11">
        <f>IFERROR(CT77-CS77,0)</f>
        <v>0</v>
      </c>
      <c r="CV77" s="11">
        <f>IFERROR(CV72*CV7,0)</f>
        <v>0</v>
      </c>
      <c r="CW77" s="11">
        <f>IFERROR(CW72*CW7,0)</f>
        <v>0</v>
      </c>
      <c r="CX77" s="11">
        <f>IFERROR(CW77-CV77,0)</f>
        <v>0</v>
      </c>
      <c r="CY77" s="11">
        <f>IFERROR(CY72*CY7,0)</f>
        <v>0</v>
      </c>
      <c r="CZ77" s="11">
        <f>IFERROR(CZ72*CZ7,0)</f>
        <v>0</v>
      </c>
      <c r="DA77" s="11">
        <f>IFERROR(CZ77-CY77,0)</f>
        <v>0</v>
      </c>
      <c r="DB77" s="11">
        <f>IFERROR(DB72*DB7,0)</f>
        <v>0</v>
      </c>
      <c r="DC77" s="11">
        <f>IFERROR(DC72*DC7,0)</f>
        <v>0</v>
      </c>
      <c r="DD77" s="11">
        <f>IFERROR(DC77-DB77,0)</f>
        <v>0</v>
      </c>
      <c r="DE77" s="11">
        <f>IFERROR(DE72*DE7,0)</f>
        <v>0</v>
      </c>
      <c r="DF77" s="11">
        <f>IFERROR(DF72*DF7,0)</f>
        <v>0</v>
      </c>
      <c r="DG77" s="11">
        <f>IFERROR(DF77-DE77,0)</f>
        <v>0</v>
      </c>
      <c r="DH77" s="11">
        <f>IFERROR(DH72*DH7,0)</f>
        <v>0</v>
      </c>
      <c r="DI77" s="11">
        <f>IFERROR(DI72*DI7,0)</f>
        <v>0</v>
      </c>
      <c r="DJ77" s="11">
        <f>IFERROR(DI77-DH77,0)</f>
        <v>0</v>
      </c>
      <c r="DK77" s="11">
        <f>IFERROR(DK72*DK7,0)</f>
        <v>0</v>
      </c>
      <c r="DL77" s="11">
        <f>IFERROR(DL72*DL7,0)</f>
        <v>0</v>
      </c>
      <c r="DM77" s="11">
        <f>IFERROR(DL77-DK77,0)</f>
        <v>0</v>
      </c>
      <c r="DN77" s="11">
        <f>IFERROR(DN72*DN7,0)</f>
        <v>0</v>
      </c>
      <c r="DO77" s="11">
        <f>IFERROR(DO72*DO7,0)</f>
        <v>0</v>
      </c>
      <c r="DP77" s="11">
        <f>IFERROR(DO77-DN77,0)</f>
        <v>0</v>
      </c>
      <c r="DQ77" s="11">
        <f>IFERROR(DQ72*DQ7,0)</f>
        <v>0</v>
      </c>
      <c r="DR77" s="11">
        <f>IFERROR(DR72*DR7,0)</f>
        <v>0</v>
      </c>
      <c r="DS77" s="11">
        <f>IFERROR(DR77-DQ77,0)</f>
        <v>0</v>
      </c>
      <c r="DT77" s="11">
        <f>IFERROR(DT72*DT7,0)</f>
        <v>0</v>
      </c>
      <c r="DU77" s="11">
        <f>IFERROR(DU72*DU7,0)</f>
        <v>0</v>
      </c>
      <c r="DV77" s="11">
        <f>IFERROR(DU77-DT77,0)</f>
        <v>0</v>
      </c>
      <c r="DW77" s="11">
        <f>IFERROR(DW72*DW7,0)</f>
        <v>0</v>
      </c>
      <c r="DX77" s="11">
        <f>IFERROR(DX72*DX7,0)</f>
        <v>0</v>
      </c>
      <c r="DY77" s="11">
        <f>IFERROR(DX77-DW77,0)</f>
        <v>0</v>
      </c>
      <c r="DZ77" s="11">
        <f>IFERROR(DZ72*DZ7,0)</f>
        <v>0</v>
      </c>
      <c r="EA77" s="11">
        <f>IFERROR(EA72*EA7,0)</f>
        <v>0</v>
      </c>
      <c r="EB77" s="11">
        <f>IFERROR(EA77-DZ77,0)</f>
        <v>0</v>
      </c>
      <c r="EC77" s="11">
        <f>IFERROR(EC72*EC7,0)</f>
        <v>0</v>
      </c>
      <c r="ED77" s="11">
        <f>IFERROR(ED72*ED7,0)</f>
        <v>0</v>
      </c>
      <c r="EE77" s="11">
        <f>IFERROR(ED77-EC77,0)</f>
        <v>0</v>
      </c>
      <c r="EF77" s="11">
        <f>IFERROR(EF72*EF7,0)</f>
        <v>0</v>
      </c>
      <c r="EG77" s="11">
        <f>IFERROR(EG72*EG7,0)</f>
        <v>0</v>
      </c>
      <c r="EH77" s="11">
        <f>IFERROR(EG77-EF77,0)</f>
        <v>0</v>
      </c>
      <c r="EI77" s="11">
        <f>IFERROR(EI72*EI7,0)</f>
        <v>0</v>
      </c>
      <c r="EJ77" s="11">
        <f>IFERROR(EJ72*EJ7,0)</f>
        <v>0</v>
      </c>
      <c r="EK77" s="11">
        <f>IFERROR(EJ77-EI77,0)</f>
        <v>0</v>
      </c>
      <c r="EL77" s="11">
        <f>IFERROR(EL72*EL7,0)</f>
        <v>0</v>
      </c>
      <c r="EM77" s="11">
        <f>IFERROR(EM72*EM7,0)</f>
        <v>0</v>
      </c>
      <c r="EN77" s="11">
        <f>IFERROR(EM77-EL77,0)</f>
        <v>0</v>
      </c>
      <c r="EO77" s="11">
        <f>IFERROR(EO72*EO7,0)</f>
        <v>0</v>
      </c>
      <c r="EP77" s="11">
        <f>IFERROR(EP72*EP7,0)</f>
        <v>0</v>
      </c>
      <c r="EQ77" s="11">
        <f>IFERROR(EP77-EO77,0)</f>
        <v>0</v>
      </c>
      <c r="ER77" s="11">
        <f>IFERROR(ER72*ER7,0)</f>
        <v>0</v>
      </c>
      <c r="ES77" s="11">
        <f>IFERROR(ES72*ES7,0)</f>
        <v>0</v>
      </c>
      <c r="ET77" s="11">
        <f>IFERROR(ES77-ER77,0)</f>
        <v>0</v>
      </c>
      <c r="EU77" s="11">
        <f>IFERROR(EU72*EU7,0)</f>
        <v>0</v>
      </c>
      <c r="EV77" s="11">
        <f>IFERROR(EV72*EV7,0)</f>
        <v>0</v>
      </c>
      <c r="EW77" s="11">
        <f>IFERROR(EV77-EU77,0)</f>
        <v>0</v>
      </c>
      <c r="EX77" s="11">
        <f>IFERROR(EX72*EX7,0)</f>
        <v>0</v>
      </c>
      <c r="EY77" s="11">
        <f>IFERROR(EY72*EY7,0)</f>
        <v>0</v>
      </c>
      <c r="EZ77" s="11">
        <f>IFERROR(EY77-EX77,0)</f>
        <v>0</v>
      </c>
    </row>
    <row r="78" spans="1:156" ht="19.5" customHeight="1" x14ac:dyDescent="0.3">
      <c r="B78" s="8" t="str">
        <f>IF($D$95="oz",$B$114,$B$113)</f>
        <v>Margin /9Lcs</v>
      </c>
      <c r="C78" s="9" t="s">
        <v>40</v>
      </c>
      <c r="D78" s="15">
        <f>IFERROR(SUM(SUM(G78*G8,J78*J8,M78*M8,P78*P8,S78*S8,V78*V8,Y78*Y8,AB78*AB8,AE78*AE8,AH78*AH8,AK78*AK8,AN78*AN8,AQ78*AQ8,AT78*AT8,AW78*AW8,AZ78*AZ8,BC78*BC8,BF78*BF8,BI78*BI8,BL78*BL8,BO78*BO8,BR78*BR8,BU78*BU8,BX78*BX8,CA78*CA8,CD78*CD8,CG78*CG8,CJ78*CJ8,CM78*CM8,CP78*CP8),SUM(CS78*CS8,CV78*CV8,CY78*CY8,DB78*DB8,DE78*DE8,DH78*DH8,DK78*DK8,DN78*DN8,DQ78*DQ8,DT78*DT8,DW78*DW8,DZ78*DZ8,EC78*EC8,EF78*EF8,EI78*EI8,EL78*EL8,EO78*EO8,ER78*ER8,EU78*EU8,EX78*EX8))/D8,0)</f>
        <v>0</v>
      </c>
      <c r="E78" s="15">
        <f>IFERROR(SUM(SUM(H78*H8,K78*K8,N78*N8,Q78*Q8,T78*T8,W78*W8,Z78*Z8,AC78*AC8,AF78*AF8,AI78*AI8,AL78*AL8,AO78*AO8,AR78*AR8,AU78*AU8,AX78*AX8,BA78*BA8,BD78*BD8,BG78*BG8,BJ78*BJ8,BM78*BM8,BP78*BP8,BS78*BS8,BV78*BV8,BY78*BY8,CB78*CB8,CE78*CE8,CH78*CH8,CK78*CK8,CN78*CN8,CQ78*CQ8),SUM(CT78*CT8,CW78*CW8,CZ78*CZ8,DC78*DC8,DF78*DF8,DI78*DI8,DL78*DL8,DO78*DO8,DR78*DR8,DU78*DU8,DX78*DX8,EA78*EA8,ED78*ED8,EG78*EG8,EJ78*EJ8,EM78*EM8,EP78*EP8,ES78*ES8,EV78*EV8,EY78*EY8))/E8,0)</f>
        <v>0</v>
      </c>
      <c r="F78" s="15">
        <f>IFERROR(E78-D78,0)</f>
        <v>0</v>
      </c>
      <c r="G78" s="15">
        <f>IFERROR(G77/G8,0)</f>
        <v>0</v>
      </c>
      <c r="H78" s="15">
        <f>IFERROR(H77/H8,0)</f>
        <v>0</v>
      </c>
      <c r="I78" s="15">
        <f>IFERROR(H78-G78,0)</f>
        <v>0</v>
      </c>
      <c r="J78" s="15">
        <f>IFERROR(J77/J8,0)</f>
        <v>0</v>
      </c>
      <c r="K78" s="15">
        <f>IFERROR(K77/K8,0)</f>
        <v>0</v>
      </c>
      <c r="L78" s="15">
        <f>IFERROR(K78-J78,0)</f>
        <v>0</v>
      </c>
      <c r="M78" s="15">
        <f>IFERROR(M77/M8,0)</f>
        <v>0</v>
      </c>
      <c r="N78" s="15">
        <f>IFERROR(N77/N8,0)</f>
        <v>0</v>
      </c>
      <c r="O78" s="15">
        <f>IFERROR(N78-M78,0)</f>
        <v>0</v>
      </c>
      <c r="P78" s="15">
        <f>IFERROR(P77/P8,0)</f>
        <v>0</v>
      </c>
      <c r="Q78" s="15">
        <f>IFERROR(Q77/Q8,0)</f>
        <v>0</v>
      </c>
      <c r="R78" s="15">
        <f>IFERROR(Q78-P78,0)</f>
        <v>0</v>
      </c>
      <c r="S78" s="15">
        <f>IFERROR(S77/S8,0)</f>
        <v>0</v>
      </c>
      <c r="T78" s="15">
        <f>IFERROR(T77/T8,0)</f>
        <v>0</v>
      </c>
      <c r="U78" s="15">
        <f>IFERROR(T78-S78,0)</f>
        <v>0</v>
      </c>
      <c r="V78" s="15">
        <f>IFERROR(V77/V8,0)</f>
        <v>0</v>
      </c>
      <c r="W78" s="15">
        <f>IFERROR(W77/W8,0)</f>
        <v>0</v>
      </c>
      <c r="X78" s="15">
        <f>IFERROR(W78-V78,0)</f>
        <v>0</v>
      </c>
      <c r="Y78" s="15">
        <f>IFERROR(Y77/Y8,0)</f>
        <v>0</v>
      </c>
      <c r="Z78" s="15">
        <f>IFERROR(Z77/Z8,0)</f>
        <v>0</v>
      </c>
      <c r="AA78" s="15">
        <f>IFERROR(Z78-Y78,0)</f>
        <v>0</v>
      </c>
      <c r="AB78" s="15">
        <f>IFERROR(AB77/AB8,0)</f>
        <v>0</v>
      </c>
      <c r="AC78" s="15">
        <f>IFERROR(AC77/AC8,0)</f>
        <v>0</v>
      </c>
      <c r="AD78" s="15">
        <f>IFERROR(AC78-AB78,0)</f>
        <v>0</v>
      </c>
      <c r="AE78" s="15">
        <f>IFERROR(AE77/AE8,0)</f>
        <v>0</v>
      </c>
      <c r="AF78" s="15">
        <f>IFERROR(AF77/AF8,0)</f>
        <v>0</v>
      </c>
      <c r="AG78" s="15">
        <f>IFERROR(AF78-AE78,0)</f>
        <v>0</v>
      </c>
      <c r="AH78" s="15">
        <f>IFERROR(AH77/AH8,0)</f>
        <v>0</v>
      </c>
      <c r="AI78" s="15">
        <f>IFERROR(AI77/AI8,0)</f>
        <v>0</v>
      </c>
      <c r="AJ78" s="15">
        <f>IFERROR(AI78-AH78,0)</f>
        <v>0</v>
      </c>
      <c r="AK78" s="15">
        <f>IFERROR(AK77/AK8,0)</f>
        <v>0</v>
      </c>
      <c r="AL78" s="15">
        <f>IFERROR(AL77/AL8,0)</f>
        <v>0</v>
      </c>
      <c r="AM78" s="15">
        <f>IFERROR(AL78-AK78,0)</f>
        <v>0</v>
      </c>
      <c r="AN78" s="15">
        <f>IFERROR(AN77/AN8,0)</f>
        <v>0</v>
      </c>
      <c r="AO78" s="15">
        <f>IFERROR(AO77/AO8,0)</f>
        <v>0</v>
      </c>
      <c r="AP78" s="15">
        <f>IFERROR(AO78-AN78,0)</f>
        <v>0</v>
      </c>
      <c r="AQ78" s="15">
        <f>IFERROR(AQ77/AQ8,0)</f>
        <v>0</v>
      </c>
      <c r="AR78" s="15">
        <f>IFERROR(AR77/AR8,0)</f>
        <v>0</v>
      </c>
      <c r="AS78" s="15">
        <f>IFERROR(AR78-AQ78,0)</f>
        <v>0</v>
      </c>
      <c r="AT78" s="15">
        <f>IFERROR(AT77/AT8,0)</f>
        <v>0</v>
      </c>
      <c r="AU78" s="15">
        <f>IFERROR(AU77/AU8,0)</f>
        <v>0</v>
      </c>
      <c r="AV78" s="15">
        <f>IFERROR(AU78-AT78,0)</f>
        <v>0</v>
      </c>
      <c r="AW78" s="15">
        <f>IFERROR(AW77/AW8,0)</f>
        <v>0</v>
      </c>
      <c r="AX78" s="15">
        <f>IFERROR(AX77/AX8,0)</f>
        <v>0</v>
      </c>
      <c r="AY78" s="15">
        <f>IFERROR(AX78-AW78,0)</f>
        <v>0</v>
      </c>
      <c r="AZ78" s="15">
        <f>IFERROR(AZ77/AZ8,0)</f>
        <v>0</v>
      </c>
      <c r="BA78" s="15">
        <f>IFERROR(BA77/BA8,0)</f>
        <v>0</v>
      </c>
      <c r="BB78" s="15">
        <f>IFERROR(BA78-AZ78,0)</f>
        <v>0</v>
      </c>
      <c r="BC78" s="15">
        <f>IFERROR(BC77/BC8,0)</f>
        <v>0</v>
      </c>
      <c r="BD78" s="15">
        <f>IFERROR(BD77/BD8,0)</f>
        <v>0</v>
      </c>
      <c r="BE78" s="15">
        <f>IFERROR(BD78-BC78,0)</f>
        <v>0</v>
      </c>
      <c r="BF78" s="15">
        <f>IFERROR(BF77/BF8,0)</f>
        <v>0</v>
      </c>
      <c r="BG78" s="15">
        <f>IFERROR(BG77/BG8,0)</f>
        <v>0</v>
      </c>
      <c r="BH78" s="15">
        <f>IFERROR(BG78-BF78,0)</f>
        <v>0</v>
      </c>
      <c r="BI78" s="15">
        <f>IFERROR(BI77/BI8,0)</f>
        <v>0</v>
      </c>
      <c r="BJ78" s="15">
        <f>IFERROR(BJ77/BJ8,0)</f>
        <v>0</v>
      </c>
      <c r="BK78" s="15">
        <f>IFERROR(BJ78-BI78,0)</f>
        <v>0</v>
      </c>
      <c r="BL78" s="15">
        <f>IFERROR(BL77/BL8,0)</f>
        <v>0</v>
      </c>
      <c r="BM78" s="15">
        <f>IFERROR(BM77/BM8,0)</f>
        <v>0</v>
      </c>
      <c r="BN78" s="15">
        <f>IFERROR(BM78-BL78,0)</f>
        <v>0</v>
      </c>
      <c r="BO78" s="15">
        <f>IFERROR(BO77/BO8,0)</f>
        <v>0</v>
      </c>
      <c r="BP78" s="15">
        <f>IFERROR(BP77/BP8,0)</f>
        <v>0</v>
      </c>
      <c r="BQ78" s="15">
        <f>IFERROR(BP78-BO78,0)</f>
        <v>0</v>
      </c>
      <c r="BR78" s="15">
        <f>IFERROR(BR77/BR8,0)</f>
        <v>0</v>
      </c>
      <c r="BS78" s="15">
        <f>IFERROR(BS77/BS8,0)</f>
        <v>0</v>
      </c>
      <c r="BT78" s="15">
        <f>IFERROR(BS78-BR78,0)</f>
        <v>0</v>
      </c>
      <c r="BU78" s="15">
        <f>IFERROR(BU77/BU8,0)</f>
        <v>0</v>
      </c>
      <c r="BV78" s="15">
        <f>IFERROR(BV77/BV8,0)</f>
        <v>0</v>
      </c>
      <c r="BW78" s="15">
        <f>IFERROR(BV78-BU78,0)</f>
        <v>0</v>
      </c>
      <c r="BX78" s="15">
        <f>IFERROR(BX77/BX8,0)</f>
        <v>0</v>
      </c>
      <c r="BY78" s="15">
        <f>IFERROR(BY77/BY8,0)</f>
        <v>0</v>
      </c>
      <c r="BZ78" s="15">
        <f>IFERROR(BY78-BX78,0)</f>
        <v>0</v>
      </c>
      <c r="CA78" s="15">
        <f>IFERROR(CA77/CA8,0)</f>
        <v>0</v>
      </c>
      <c r="CB78" s="15">
        <f>IFERROR(CB77/CB8,0)</f>
        <v>0</v>
      </c>
      <c r="CC78" s="15">
        <f>IFERROR(CB78-CA78,0)</f>
        <v>0</v>
      </c>
      <c r="CD78" s="15">
        <f>IFERROR(CD77/CD8,0)</f>
        <v>0</v>
      </c>
      <c r="CE78" s="15">
        <f>IFERROR(CE77/CE8,0)</f>
        <v>0</v>
      </c>
      <c r="CF78" s="15">
        <f>IFERROR(CE78-CD78,0)</f>
        <v>0</v>
      </c>
      <c r="CG78" s="15">
        <f>IFERROR(CG77/CG8,0)</f>
        <v>0</v>
      </c>
      <c r="CH78" s="15">
        <f>IFERROR(CH77/CH8,0)</f>
        <v>0</v>
      </c>
      <c r="CI78" s="15">
        <f>IFERROR(CH78-CG78,0)</f>
        <v>0</v>
      </c>
      <c r="CJ78" s="15">
        <f>IFERROR(CJ77/CJ8,0)</f>
        <v>0</v>
      </c>
      <c r="CK78" s="15">
        <f>IFERROR(CK77/CK8,0)</f>
        <v>0</v>
      </c>
      <c r="CL78" s="15">
        <f>IFERROR(CK78-CJ78,0)</f>
        <v>0</v>
      </c>
      <c r="CM78" s="15">
        <f>IFERROR(CM77/CM8,0)</f>
        <v>0</v>
      </c>
      <c r="CN78" s="15">
        <f>IFERROR(CN77/CN8,0)</f>
        <v>0</v>
      </c>
      <c r="CO78" s="15">
        <f>IFERROR(CN78-CM78,0)</f>
        <v>0</v>
      </c>
      <c r="CP78" s="15">
        <f>IFERROR(CP77/CP8,0)</f>
        <v>0</v>
      </c>
      <c r="CQ78" s="15">
        <f>IFERROR(CQ77/CQ8,0)</f>
        <v>0</v>
      </c>
      <c r="CR78" s="15">
        <f>IFERROR(CQ78-CP78,0)</f>
        <v>0</v>
      </c>
      <c r="CS78" s="15">
        <f>IFERROR(CS77/CS8,0)</f>
        <v>0</v>
      </c>
      <c r="CT78" s="15">
        <f>IFERROR(CT77/CT8,0)</f>
        <v>0</v>
      </c>
      <c r="CU78" s="15">
        <f>IFERROR(CT78-CS78,0)</f>
        <v>0</v>
      </c>
      <c r="CV78" s="15">
        <f>IFERROR(CV77/CV8,0)</f>
        <v>0</v>
      </c>
      <c r="CW78" s="15">
        <f>IFERROR(CW77/CW8,0)</f>
        <v>0</v>
      </c>
      <c r="CX78" s="15">
        <f>IFERROR(CW78-CV78,0)</f>
        <v>0</v>
      </c>
      <c r="CY78" s="15">
        <f>IFERROR(CY77/CY8,0)</f>
        <v>0</v>
      </c>
      <c r="CZ78" s="15">
        <f>IFERROR(CZ77/CZ8,0)</f>
        <v>0</v>
      </c>
      <c r="DA78" s="15">
        <f>IFERROR(CZ78-CY78,0)</f>
        <v>0</v>
      </c>
      <c r="DB78" s="15">
        <f>IFERROR(DB77/DB8,0)</f>
        <v>0</v>
      </c>
      <c r="DC78" s="15">
        <f>IFERROR(DC77/DC8,0)</f>
        <v>0</v>
      </c>
      <c r="DD78" s="15">
        <f>IFERROR(DC78-DB78,0)</f>
        <v>0</v>
      </c>
      <c r="DE78" s="15">
        <f>IFERROR(DE77/DE8,0)</f>
        <v>0</v>
      </c>
      <c r="DF78" s="15">
        <f>IFERROR(DF77/DF8,0)</f>
        <v>0</v>
      </c>
      <c r="DG78" s="15">
        <f>IFERROR(DF78-DE78,0)</f>
        <v>0</v>
      </c>
      <c r="DH78" s="15">
        <f>IFERROR(DH77/DH8,0)</f>
        <v>0</v>
      </c>
      <c r="DI78" s="15">
        <f>IFERROR(DI77/DI8,0)</f>
        <v>0</v>
      </c>
      <c r="DJ78" s="15">
        <f>IFERROR(DI78-DH78,0)</f>
        <v>0</v>
      </c>
      <c r="DK78" s="15">
        <f>IFERROR(DK77/DK8,0)</f>
        <v>0</v>
      </c>
      <c r="DL78" s="15">
        <f>IFERROR(DL77/DL8,0)</f>
        <v>0</v>
      </c>
      <c r="DM78" s="15">
        <f>IFERROR(DL78-DK78,0)</f>
        <v>0</v>
      </c>
      <c r="DN78" s="15">
        <f>IFERROR(DN77/DN8,0)</f>
        <v>0</v>
      </c>
      <c r="DO78" s="15">
        <f>IFERROR(DO77/DO8,0)</f>
        <v>0</v>
      </c>
      <c r="DP78" s="15">
        <f>IFERROR(DO78-DN78,0)</f>
        <v>0</v>
      </c>
      <c r="DQ78" s="15">
        <f>IFERROR(DQ77/DQ8,0)</f>
        <v>0</v>
      </c>
      <c r="DR78" s="15">
        <f>IFERROR(DR77/DR8,0)</f>
        <v>0</v>
      </c>
      <c r="DS78" s="15">
        <f>IFERROR(DR78-DQ78,0)</f>
        <v>0</v>
      </c>
      <c r="DT78" s="15">
        <f>IFERROR(DT77/DT8,0)</f>
        <v>0</v>
      </c>
      <c r="DU78" s="15">
        <f>IFERROR(DU77/DU8,0)</f>
        <v>0</v>
      </c>
      <c r="DV78" s="15">
        <f>IFERROR(DU78-DT78,0)</f>
        <v>0</v>
      </c>
      <c r="DW78" s="15">
        <f>IFERROR(DW77/DW8,0)</f>
        <v>0</v>
      </c>
      <c r="DX78" s="15">
        <f>IFERROR(DX77/DX8,0)</f>
        <v>0</v>
      </c>
      <c r="DY78" s="15">
        <f>IFERROR(DX78-DW78,0)</f>
        <v>0</v>
      </c>
      <c r="DZ78" s="15">
        <f>IFERROR(DZ77/DZ8,0)</f>
        <v>0</v>
      </c>
      <c r="EA78" s="15">
        <f>IFERROR(EA77/EA8,0)</f>
        <v>0</v>
      </c>
      <c r="EB78" s="15">
        <f>IFERROR(EA78-DZ78,0)</f>
        <v>0</v>
      </c>
      <c r="EC78" s="15">
        <f>IFERROR(EC77/EC8,0)</f>
        <v>0</v>
      </c>
      <c r="ED78" s="15">
        <f>IFERROR(ED77/ED8,0)</f>
        <v>0</v>
      </c>
      <c r="EE78" s="15">
        <f>IFERROR(ED78-EC78,0)</f>
        <v>0</v>
      </c>
      <c r="EF78" s="15">
        <f>IFERROR(EF77/EF8,0)</f>
        <v>0</v>
      </c>
      <c r="EG78" s="15">
        <f>IFERROR(EG77/EG8,0)</f>
        <v>0</v>
      </c>
      <c r="EH78" s="15">
        <f>IFERROR(EG78-EF78,0)</f>
        <v>0</v>
      </c>
      <c r="EI78" s="15">
        <f>IFERROR(EI77/EI8,0)</f>
        <v>0</v>
      </c>
      <c r="EJ78" s="15">
        <f>IFERROR(EJ77/EJ8,0)</f>
        <v>0</v>
      </c>
      <c r="EK78" s="15">
        <f>IFERROR(EJ78-EI78,0)</f>
        <v>0</v>
      </c>
      <c r="EL78" s="15">
        <f>IFERROR(EL77/EL8,0)</f>
        <v>0</v>
      </c>
      <c r="EM78" s="15">
        <f>IFERROR(EM77/EM8,0)</f>
        <v>0</v>
      </c>
      <c r="EN78" s="15">
        <f>IFERROR(EM78-EL78,0)</f>
        <v>0</v>
      </c>
      <c r="EO78" s="15">
        <f>IFERROR(EO77/EO8,0)</f>
        <v>0</v>
      </c>
      <c r="EP78" s="15">
        <f>IFERROR(EP77/EP8,0)</f>
        <v>0</v>
      </c>
      <c r="EQ78" s="15">
        <f>IFERROR(EP78-EO78,0)</f>
        <v>0</v>
      </c>
      <c r="ER78" s="15">
        <f>IFERROR(ER77/ER8,0)</f>
        <v>0</v>
      </c>
      <c r="ES78" s="15">
        <f>IFERROR(ES77/ES8,0)</f>
        <v>0</v>
      </c>
      <c r="ET78" s="15">
        <f>IFERROR(ES78-ER78,0)</f>
        <v>0</v>
      </c>
      <c r="EU78" s="15">
        <f>IFERROR(EU77/EU8,0)</f>
        <v>0</v>
      </c>
      <c r="EV78" s="15">
        <f>IFERROR(EV77/EV8,0)</f>
        <v>0</v>
      </c>
      <c r="EW78" s="15">
        <f>IFERROR(EV78-EU78,0)</f>
        <v>0</v>
      </c>
      <c r="EX78" s="15">
        <f>IFERROR(EX77/EX8,0)</f>
        <v>0</v>
      </c>
      <c r="EY78" s="15">
        <f>IFERROR(EY77/EY8,0)</f>
        <v>0</v>
      </c>
      <c r="EZ78" s="15">
        <f>IFERROR(EY78-EX78,0)</f>
        <v>0</v>
      </c>
    </row>
    <row r="79" spans="1:156" ht="19.5" customHeight="1" x14ac:dyDescent="0.3">
      <c r="B79" s="8" t="s">
        <v>939</v>
      </c>
      <c r="C79" s="9" t="s">
        <v>40</v>
      </c>
      <c r="D79" s="15">
        <f>IFERROR(SUM(SUM(G79*G7,J79*J7,M79*M7,P79*P7,S79*S7,V79*V7,Y79*Y7,AB79*AB7,AE79*AE7,AH79*AH7,AK79*AK7,AN79*AN7,AQ79*AQ7,AT79*AT7,AW79*AW7,AZ79*AZ7,BC79*BC7,BF79*BF7,BI79*BI7,BL79*BL7,BO79*BO7,BR79*BR7,BU79*BU7,BX79*BX7,CA79*CA7,CD79*CD7,CG79*CG7,CJ79*CJ7,CM79*CM7,CP79*CP7),SUM(CS79*CS7,CV79*CV7,CY79*CY7,DB79*DB7,DE79*DE7,DH79*DH7,DK79*DK7,DN79*DN7,DQ79*DQ7,DT79*DT7,DW79*DW7,DZ79*DZ7,EC79*EC7,EF79*EF7,EI79*EI7,EL79*EL7,EO79*EO7,ER79*ER7,EU79*EU7,EX79*EX7))/D7,0)</f>
        <v>0</v>
      </c>
      <c r="E79" s="15">
        <f>IFERROR(SUM(SUM(H79*H7,K79*K7,N79*N7,Q79*Q7,T79*T7,W79*W7,Z79*Z7,AC79*AC7,AF79*AF7,AI79*AI7,AL79*AL7,AO79*AO7,AR79*AR7,AU79*AU7,AX79*AX7,BA79*BA7,BD79*BD7,BG79*BG7,BJ79*BJ7,BM79*BM7,BP79*BP7,BS79*BS7,BV79*BV7,BY79*BY7,CB79*CB7,CE79*CE7,CH79*CH7,CK79*CK7,CN79*CN7,CQ79*CQ7),SUM(CT79*CT7,CW79*CW7,CZ79*CZ7,DC79*DC7,DF79*DF7,DI79*DI7,DL79*DL7,DO79*DO7,DR79*DR7,DU79*DU7,DX79*DX7,EA79*EA7,ED79*ED7,EG79*EG7,EJ79*EJ7,EM79*EM7,EP79*EP7,ES79*ES7,EV79*EV7,EY79*EY7))/E7,0)</f>
        <v>0</v>
      </c>
      <c r="F79" s="15">
        <f>IFERROR(E79-D79,0)</f>
        <v>0</v>
      </c>
      <c r="G79" s="15">
        <f>IFERROR(G77/G7,0)</f>
        <v>0</v>
      </c>
      <c r="H79" s="15">
        <f>IFERROR(H77/H7,0)</f>
        <v>0</v>
      </c>
      <c r="I79" s="15">
        <f>IFERROR(H79-G79,0)</f>
        <v>0</v>
      </c>
      <c r="J79" s="15">
        <f>IFERROR(J77/J7,0)</f>
        <v>0</v>
      </c>
      <c r="K79" s="15">
        <f>IFERROR(K77/K7,0)</f>
        <v>0</v>
      </c>
      <c r="L79" s="15">
        <f t="shared" ref="L79" si="595">IFERROR(K79-J79,0)</f>
        <v>0</v>
      </c>
      <c r="M79" s="15">
        <f>IFERROR(M77/M7,0)</f>
        <v>0</v>
      </c>
      <c r="N79" s="15">
        <f>IFERROR(N77/N7,0)</f>
        <v>0</v>
      </c>
      <c r="O79" s="15">
        <f t="shared" ref="O79" si="596">IFERROR(N79-M79,0)</f>
        <v>0</v>
      </c>
      <c r="P79" s="15">
        <f>IFERROR(P77/P7,0)</f>
        <v>0</v>
      </c>
      <c r="Q79" s="15">
        <f>IFERROR(Q77/Q7,0)</f>
        <v>0</v>
      </c>
      <c r="R79" s="15">
        <f t="shared" ref="R79" si="597">IFERROR(Q79-P79,0)</f>
        <v>0</v>
      </c>
      <c r="S79" s="15">
        <f>IFERROR(S77/S7,0)</f>
        <v>0</v>
      </c>
      <c r="T79" s="15">
        <f>IFERROR(T77/T7,0)</f>
        <v>0</v>
      </c>
      <c r="U79" s="15">
        <f t="shared" ref="U79" si="598">IFERROR(T79-S79,0)</f>
        <v>0</v>
      </c>
      <c r="V79" s="15">
        <f>IFERROR(V77/V7,0)</f>
        <v>0</v>
      </c>
      <c r="W79" s="15">
        <f>IFERROR(W77/W7,0)</f>
        <v>0</v>
      </c>
      <c r="X79" s="15">
        <f t="shared" ref="X79" si="599">IFERROR(W79-V79,0)</f>
        <v>0</v>
      </c>
      <c r="Y79" s="15">
        <f>IFERROR(Y77/Y7,0)</f>
        <v>0</v>
      </c>
      <c r="Z79" s="15">
        <f>IFERROR(Z77/Z7,0)</f>
        <v>0</v>
      </c>
      <c r="AA79" s="15">
        <f t="shared" ref="AA79" si="600">IFERROR(Z79-Y79,0)</f>
        <v>0</v>
      </c>
      <c r="AB79" s="15">
        <f>IFERROR(AB77/AB7,0)</f>
        <v>0</v>
      </c>
      <c r="AC79" s="15">
        <f>IFERROR(AC77/AC7,0)</f>
        <v>0</v>
      </c>
      <c r="AD79" s="15">
        <f t="shared" ref="AD79" si="601">IFERROR(AC79-AB79,0)</f>
        <v>0</v>
      </c>
      <c r="AE79" s="15">
        <f>IFERROR(AE77/AE7,0)</f>
        <v>0</v>
      </c>
      <c r="AF79" s="15">
        <f>IFERROR(AF77/AF7,0)</f>
        <v>0</v>
      </c>
      <c r="AG79" s="15">
        <f t="shared" ref="AG79" si="602">IFERROR(AF79-AE79,0)</f>
        <v>0</v>
      </c>
      <c r="AH79" s="15">
        <f>IFERROR(AH77/AH7,0)</f>
        <v>0</v>
      </c>
      <c r="AI79" s="15">
        <f>IFERROR(AI77/AI7,0)</f>
        <v>0</v>
      </c>
      <c r="AJ79" s="15">
        <f t="shared" ref="AJ79" si="603">IFERROR(AI79-AH79,0)</f>
        <v>0</v>
      </c>
      <c r="AK79" s="15">
        <f>IFERROR(AK77/AK7,0)</f>
        <v>0</v>
      </c>
      <c r="AL79" s="15">
        <f>IFERROR(AL77/AL7,0)</f>
        <v>0</v>
      </c>
      <c r="AM79" s="15">
        <f t="shared" ref="AM79" si="604">IFERROR(AL79-AK79,0)</f>
        <v>0</v>
      </c>
      <c r="AN79" s="15">
        <f>IFERROR(AN77/AN7,0)</f>
        <v>0</v>
      </c>
      <c r="AO79" s="15">
        <f>IFERROR(AO77/AO7,0)</f>
        <v>0</v>
      </c>
      <c r="AP79" s="15">
        <f t="shared" ref="AP79" si="605">IFERROR(AO79-AN79,0)</f>
        <v>0</v>
      </c>
      <c r="AQ79" s="15">
        <f>IFERROR(AQ77/AQ7,0)</f>
        <v>0</v>
      </c>
      <c r="AR79" s="15">
        <f>IFERROR(AR77/AR7,0)</f>
        <v>0</v>
      </c>
      <c r="AS79" s="15">
        <f t="shared" ref="AS79" si="606">IFERROR(AR79-AQ79,0)</f>
        <v>0</v>
      </c>
      <c r="AT79" s="15">
        <f>IFERROR(AT77/AT7,0)</f>
        <v>0</v>
      </c>
      <c r="AU79" s="15">
        <f>IFERROR(AU77/AU7,0)</f>
        <v>0</v>
      </c>
      <c r="AV79" s="15">
        <f t="shared" ref="AV79" si="607">IFERROR(AU79-AT79,0)</f>
        <v>0</v>
      </c>
      <c r="AW79" s="15">
        <f>IFERROR(AW77/AW7,0)</f>
        <v>0</v>
      </c>
      <c r="AX79" s="15">
        <f>IFERROR(AX77/AX7,0)</f>
        <v>0</v>
      </c>
      <c r="AY79" s="15">
        <f t="shared" ref="AY79" si="608">IFERROR(AX79-AW79,0)</f>
        <v>0</v>
      </c>
      <c r="AZ79" s="15">
        <f>IFERROR(AZ77/AZ7,0)</f>
        <v>0</v>
      </c>
      <c r="BA79" s="15">
        <f>IFERROR(BA77/BA7,0)</f>
        <v>0</v>
      </c>
      <c r="BB79" s="15">
        <f t="shared" ref="BB79" si="609">IFERROR(BA79-AZ79,0)</f>
        <v>0</v>
      </c>
      <c r="BC79" s="15">
        <f>IFERROR(BC77/BC7,0)</f>
        <v>0</v>
      </c>
      <c r="BD79" s="15">
        <f>IFERROR(BD77/BD7,0)</f>
        <v>0</v>
      </c>
      <c r="BE79" s="15">
        <f t="shared" ref="BE79" si="610">IFERROR(BD79-BC79,0)</f>
        <v>0</v>
      </c>
      <c r="BF79" s="15">
        <f>IFERROR(BF77/BF7,0)</f>
        <v>0</v>
      </c>
      <c r="BG79" s="15">
        <f>IFERROR(BG77/BG7,0)</f>
        <v>0</v>
      </c>
      <c r="BH79" s="15">
        <f t="shared" ref="BH79" si="611">IFERROR(BG79-BF79,0)</f>
        <v>0</v>
      </c>
      <c r="BI79" s="15">
        <f>IFERROR(BI77/BI7,0)</f>
        <v>0</v>
      </c>
      <c r="BJ79" s="15">
        <f>IFERROR(BJ77/BJ7,0)</f>
        <v>0</v>
      </c>
      <c r="BK79" s="15">
        <f t="shared" ref="BK79" si="612">IFERROR(BJ79-BI79,0)</f>
        <v>0</v>
      </c>
      <c r="BL79" s="15">
        <f>IFERROR(BL77/BL7,0)</f>
        <v>0</v>
      </c>
      <c r="BM79" s="15">
        <f>IFERROR(BM77/BM7,0)</f>
        <v>0</v>
      </c>
      <c r="BN79" s="15">
        <f t="shared" ref="BN79" si="613">IFERROR(BM79-BL79,0)</f>
        <v>0</v>
      </c>
      <c r="BO79" s="15">
        <f>IFERROR(BO77/BO7,0)</f>
        <v>0</v>
      </c>
      <c r="BP79" s="15">
        <f>IFERROR(BP77/BP7,0)</f>
        <v>0</v>
      </c>
      <c r="BQ79" s="15">
        <f t="shared" ref="BQ79" si="614">IFERROR(BP79-BO79,0)</f>
        <v>0</v>
      </c>
      <c r="BR79" s="15">
        <f>IFERROR(BR77/BR7,0)</f>
        <v>0</v>
      </c>
      <c r="BS79" s="15">
        <f>IFERROR(BS77/BS7,0)</f>
        <v>0</v>
      </c>
      <c r="BT79" s="15">
        <f t="shared" ref="BT79" si="615">IFERROR(BS79-BR79,0)</f>
        <v>0</v>
      </c>
      <c r="BU79" s="15">
        <f>IFERROR(BU77/BU7,0)</f>
        <v>0</v>
      </c>
      <c r="BV79" s="15">
        <f>IFERROR(BV77/BV7,0)</f>
        <v>0</v>
      </c>
      <c r="BW79" s="15">
        <f t="shared" ref="BW79" si="616">IFERROR(BV79-BU79,0)</f>
        <v>0</v>
      </c>
      <c r="BX79" s="15">
        <f>IFERROR(BX77/BX7,0)</f>
        <v>0</v>
      </c>
      <c r="BY79" s="15">
        <f>IFERROR(BY77/BY7,0)</f>
        <v>0</v>
      </c>
      <c r="BZ79" s="15">
        <f t="shared" ref="BZ79" si="617">IFERROR(BY79-BX79,0)</f>
        <v>0</v>
      </c>
      <c r="CA79" s="15">
        <f>IFERROR(CA77/CA7,0)</f>
        <v>0</v>
      </c>
      <c r="CB79" s="15">
        <f>IFERROR(CB77/CB7,0)</f>
        <v>0</v>
      </c>
      <c r="CC79" s="15">
        <f t="shared" ref="CC79" si="618">IFERROR(CB79-CA79,0)</f>
        <v>0</v>
      </c>
      <c r="CD79" s="15">
        <f>IFERROR(CD77/CD7,0)</f>
        <v>0</v>
      </c>
      <c r="CE79" s="15">
        <f>IFERROR(CE77/CE7,0)</f>
        <v>0</v>
      </c>
      <c r="CF79" s="15">
        <f t="shared" ref="CF79" si="619">IFERROR(CE79-CD79,0)</f>
        <v>0</v>
      </c>
      <c r="CG79" s="15">
        <f>IFERROR(CG77/CG7,0)</f>
        <v>0</v>
      </c>
      <c r="CH79" s="15">
        <f>IFERROR(CH77/CH7,0)</f>
        <v>0</v>
      </c>
      <c r="CI79" s="15">
        <f t="shared" ref="CI79" si="620">IFERROR(CH79-CG79,0)</f>
        <v>0</v>
      </c>
      <c r="CJ79" s="15">
        <f>IFERROR(CJ77/CJ7,0)</f>
        <v>0</v>
      </c>
      <c r="CK79" s="15">
        <f>IFERROR(CK77/CK7,0)</f>
        <v>0</v>
      </c>
      <c r="CL79" s="15">
        <f t="shared" ref="CL79" si="621">IFERROR(CK79-CJ79,0)</f>
        <v>0</v>
      </c>
      <c r="CM79" s="15">
        <f>IFERROR(CM77/CM7,0)</f>
        <v>0</v>
      </c>
      <c r="CN79" s="15">
        <f>IFERROR(CN77/CN7,0)</f>
        <v>0</v>
      </c>
      <c r="CO79" s="15">
        <f t="shared" ref="CO79" si="622">IFERROR(CN79-CM79,0)</f>
        <v>0</v>
      </c>
      <c r="CP79" s="15">
        <f>IFERROR(CP77/CP7,0)</f>
        <v>0</v>
      </c>
      <c r="CQ79" s="15">
        <f>IFERROR(CQ77/CQ7,0)</f>
        <v>0</v>
      </c>
      <c r="CR79" s="15">
        <f t="shared" ref="CR79" si="623">IFERROR(CQ79-CP79,0)</f>
        <v>0</v>
      </c>
      <c r="CS79" s="15">
        <f>IFERROR(CS77/CS7,0)</f>
        <v>0</v>
      </c>
      <c r="CT79" s="15">
        <f>IFERROR(CT77/CT7,0)</f>
        <v>0</v>
      </c>
      <c r="CU79" s="15">
        <f t="shared" ref="CU79" si="624">IFERROR(CT79-CS79,0)</f>
        <v>0</v>
      </c>
      <c r="CV79" s="15">
        <f>IFERROR(CV77/CV7,0)</f>
        <v>0</v>
      </c>
      <c r="CW79" s="15">
        <f>IFERROR(CW77/CW7,0)</f>
        <v>0</v>
      </c>
      <c r="CX79" s="15">
        <f t="shared" ref="CX79" si="625">IFERROR(CW79-CV79,0)</f>
        <v>0</v>
      </c>
      <c r="CY79" s="15">
        <f>IFERROR(CY77/CY7,0)</f>
        <v>0</v>
      </c>
      <c r="CZ79" s="15">
        <f>IFERROR(CZ77/CZ7,0)</f>
        <v>0</v>
      </c>
      <c r="DA79" s="15">
        <f t="shared" ref="DA79" si="626">IFERROR(CZ79-CY79,0)</f>
        <v>0</v>
      </c>
      <c r="DB79" s="15">
        <f>IFERROR(DB77/DB7,0)</f>
        <v>0</v>
      </c>
      <c r="DC79" s="15">
        <f>IFERROR(DC77/DC7,0)</f>
        <v>0</v>
      </c>
      <c r="DD79" s="15">
        <f t="shared" ref="DD79" si="627">IFERROR(DC79-DB79,0)</f>
        <v>0</v>
      </c>
      <c r="DE79" s="15">
        <f>IFERROR(DE77/DE7,0)</f>
        <v>0</v>
      </c>
      <c r="DF79" s="15">
        <f>IFERROR(DF77/DF7,0)</f>
        <v>0</v>
      </c>
      <c r="DG79" s="15">
        <f t="shared" ref="DG79" si="628">IFERROR(DF79-DE79,0)</f>
        <v>0</v>
      </c>
      <c r="DH79" s="15">
        <f>IFERROR(DH77/DH7,0)</f>
        <v>0</v>
      </c>
      <c r="DI79" s="15">
        <f>IFERROR(DI77/DI7,0)</f>
        <v>0</v>
      </c>
      <c r="DJ79" s="15">
        <f t="shared" ref="DJ79" si="629">IFERROR(DI79-DH79,0)</f>
        <v>0</v>
      </c>
      <c r="DK79" s="15">
        <f>IFERROR(DK77/DK7,0)</f>
        <v>0</v>
      </c>
      <c r="DL79" s="15">
        <f>IFERROR(DL77/DL7,0)</f>
        <v>0</v>
      </c>
      <c r="DM79" s="15">
        <f t="shared" ref="DM79" si="630">IFERROR(DL79-DK79,0)</f>
        <v>0</v>
      </c>
      <c r="DN79" s="15">
        <f>IFERROR(DN77/DN7,0)</f>
        <v>0</v>
      </c>
      <c r="DO79" s="15">
        <f>IFERROR(DO77/DO7,0)</f>
        <v>0</v>
      </c>
      <c r="DP79" s="15">
        <f t="shared" ref="DP79" si="631">IFERROR(DO79-DN79,0)</f>
        <v>0</v>
      </c>
      <c r="DQ79" s="15">
        <f>IFERROR(DQ77/DQ7,0)</f>
        <v>0</v>
      </c>
      <c r="DR79" s="15">
        <f>IFERROR(DR77/DR7,0)</f>
        <v>0</v>
      </c>
      <c r="DS79" s="15">
        <f t="shared" ref="DS79" si="632">IFERROR(DR79-DQ79,0)</f>
        <v>0</v>
      </c>
      <c r="DT79" s="15">
        <f>IFERROR(DT77/DT7,0)</f>
        <v>0</v>
      </c>
      <c r="DU79" s="15">
        <f>IFERROR(DU77/DU7,0)</f>
        <v>0</v>
      </c>
      <c r="DV79" s="15">
        <f t="shared" ref="DV79" si="633">IFERROR(DU79-DT79,0)</f>
        <v>0</v>
      </c>
      <c r="DW79" s="15">
        <f>IFERROR(DW77/DW7,0)</f>
        <v>0</v>
      </c>
      <c r="DX79" s="15">
        <f>IFERROR(DX77/DX7,0)</f>
        <v>0</v>
      </c>
      <c r="DY79" s="15">
        <f t="shared" ref="DY79" si="634">IFERROR(DX79-DW79,0)</f>
        <v>0</v>
      </c>
      <c r="DZ79" s="15">
        <f>IFERROR(DZ77/DZ7,0)</f>
        <v>0</v>
      </c>
      <c r="EA79" s="15">
        <f>IFERROR(EA77/EA7,0)</f>
        <v>0</v>
      </c>
      <c r="EB79" s="15">
        <f t="shared" ref="EB79" si="635">IFERROR(EA79-DZ79,0)</f>
        <v>0</v>
      </c>
      <c r="EC79" s="15">
        <f>IFERROR(EC77/EC7,0)</f>
        <v>0</v>
      </c>
      <c r="ED79" s="15">
        <f>IFERROR(ED77/ED7,0)</f>
        <v>0</v>
      </c>
      <c r="EE79" s="15">
        <f t="shared" ref="EE79" si="636">IFERROR(ED79-EC79,0)</f>
        <v>0</v>
      </c>
      <c r="EF79" s="15">
        <f>IFERROR(EF77/EF7,0)</f>
        <v>0</v>
      </c>
      <c r="EG79" s="15">
        <f>IFERROR(EG77/EG7,0)</f>
        <v>0</v>
      </c>
      <c r="EH79" s="15">
        <f t="shared" ref="EH79" si="637">IFERROR(EG79-EF79,0)</f>
        <v>0</v>
      </c>
      <c r="EI79" s="15">
        <f>IFERROR(EI77/EI7,0)</f>
        <v>0</v>
      </c>
      <c r="EJ79" s="15">
        <f>IFERROR(EJ77/EJ7,0)</f>
        <v>0</v>
      </c>
      <c r="EK79" s="15">
        <f t="shared" ref="EK79" si="638">IFERROR(EJ79-EI79,0)</f>
        <v>0</v>
      </c>
      <c r="EL79" s="15">
        <f>IFERROR(EL77/EL7,0)</f>
        <v>0</v>
      </c>
      <c r="EM79" s="15">
        <f>IFERROR(EM77/EM7,0)</f>
        <v>0</v>
      </c>
      <c r="EN79" s="15">
        <f t="shared" ref="EN79" si="639">IFERROR(EM79-EL79,0)</f>
        <v>0</v>
      </c>
      <c r="EO79" s="15">
        <f>IFERROR(EO77/EO7,0)</f>
        <v>0</v>
      </c>
      <c r="EP79" s="15">
        <f>IFERROR(EP77/EP7,0)</f>
        <v>0</v>
      </c>
      <c r="EQ79" s="15">
        <f t="shared" ref="EQ79" si="640">IFERROR(EP79-EO79,0)</f>
        <v>0</v>
      </c>
      <c r="ER79" s="15">
        <f>IFERROR(ER77/ER7,0)</f>
        <v>0</v>
      </c>
      <c r="ES79" s="15">
        <f>IFERROR(ES77/ES7,0)</f>
        <v>0</v>
      </c>
      <c r="ET79" s="15">
        <f t="shared" ref="ET79" si="641">IFERROR(ES79-ER79,0)</f>
        <v>0</v>
      </c>
      <c r="EU79" s="15">
        <f>IFERROR(EU77/EU7,0)</f>
        <v>0</v>
      </c>
      <c r="EV79" s="15">
        <f>IFERROR(EV77/EV7,0)</f>
        <v>0</v>
      </c>
      <c r="EW79" s="15">
        <f t="shared" ref="EW79" si="642">IFERROR(EV79-EU79,0)</f>
        <v>0</v>
      </c>
      <c r="EX79" s="15">
        <f>IFERROR(EX77/EX7,0)</f>
        <v>0</v>
      </c>
      <c r="EY79" s="15">
        <f>IFERROR(EY77/EY7,0)</f>
        <v>0</v>
      </c>
      <c r="EZ79" s="15">
        <f t="shared" ref="EZ79" si="643">IFERROR(EY79-EX79,0)</f>
        <v>0</v>
      </c>
    </row>
    <row r="80" spans="1:156" ht="19.5" customHeight="1" x14ac:dyDescent="0.3">
      <c r="A80" s="6"/>
      <c r="B80" s="8" t="s">
        <v>65</v>
      </c>
      <c r="C80" s="9"/>
      <c r="D80" s="16">
        <f>IFERROR(D77/D17,0)</f>
        <v>0</v>
      </c>
      <c r="E80" s="16">
        <f>IFERROR(E77/E17,0)</f>
        <v>0</v>
      </c>
      <c r="F80" s="16">
        <f>IFERROR(E80-D80,0)</f>
        <v>0</v>
      </c>
      <c r="G80" s="16">
        <f>IFERROR(G77/G17,0)</f>
        <v>0</v>
      </c>
      <c r="H80" s="16">
        <f>IFERROR(H77/H17,0)</f>
        <v>0</v>
      </c>
      <c r="I80" s="16">
        <f>IFERROR(H80-G80,0)</f>
        <v>0</v>
      </c>
      <c r="J80" s="16">
        <f>IFERROR(J77/J17,0)</f>
        <v>0</v>
      </c>
      <c r="K80" s="16">
        <f>IFERROR(K77/K17,0)</f>
        <v>0</v>
      </c>
      <c r="L80" s="16">
        <f>IFERROR(K80-J80,0)</f>
        <v>0</v>
      </c>
      <c r="M80" s="16">
        <f>IFERROR(M77/M17,0)</f>
        <v>0</v>
      </c>
      <c r="N80" s="16">
        <f>IFERROR(N77/N17,0)</f>
        <v>0</v>
      </c>
      <c r="O80" s="16">
        <f>IFERROR(N80-M80,0)</f>
        <v>0</v>
      </c>
      <c r="P80" s="16">
        <f>IFERROR(P77/P17,0)</f>
        <v>0</v>
      </c>
      <c r="Q80" s="16">
        <f>IFERROR(Q77/Q17,0)</f>
        <v>0</v>
      </c>
      <c r="R80" s="16">
        <f>IFERROR(Q80-P80,0)</f>
        <v>0</v>
      </c>
      <c r="S80" s="16">
        <f>IFERROR(S77/S17,0)</f>
        <v>0</v>
      </c>
      <c r="T80" s="16">
        <f>IFERROR(T77/T17,0)</f>
        <v>0</v>
      </c>
      <c r="U80" s="16">
        <f>IFERROR(T80-S80,0)</f>
        <v>0</v>
      </c>
      <c r="V80" s="16">
        <f>IFERROR(V77/V17,0)</f>
        <v>0</v>
      </c>
      <c r="W80" s="16">
        <f>IFERROR(W77/W17,0)</f>
        <v>0</v>
      </c>
      <c r="X80" s="16">
        <f>IFERROR(W80-V80,0)</f>
        <v>0</v>
      </c>
      <c r="Y80" s="16">
        <f>IFERROR(Y77/Y17,0)</f>
        <v>0</v>
      </c>
      <c r="Z80" s="16">
        <f>IFERROR(Z77/Z17,0)</f>
        <v>0</v>
      </c>
      <c r="AA80" s="16">
        <f>IFERROR(Z80-Y80,0)</f>
        <v>0</v>
      </c>
      <c r="AB80" s="16">
        <f>IFERROR(AB77/AB17,0)</f>
        <v>0</v>
      </c>
      <c r="AC80" s="16">
        <f>IFERROR(AC77/AC17,0)</f>
        <v>0</v>
      </c>
      <c r="AD80" s="16">
        <f>IFERROR(AC80-AB80,0)</f>
        <v>0</v>
      </c>
      <c r="AE80" s="16">
        <f>IFERROR(AE77/AE17,0)</f>
        <v>0</v>
      </c>
      <c r="AF80" s="16">
        <f>IFERROR(AF77/AF17,0)</f>
        <v>0</v>
      </c>
      <c r="AG80" s="16">
        <f>IFERROR(AF80-AE80,0)</f>
        <v>0</v>
      </c>
      <c r="AH80" s="16">
        <f>IFERROR(AH77/AH17,0)</f>
        <v>0</v>
      </c>
      <c r="AI80" s="16">
        <f>IFERROR(AI77/AI17,0)</f>
        <v>0</v>
      </c>
      <c r="AJ80" s="16">
        <f>IFERROR(AI80-AH80,0)</f>
        <v>0</v>
      </c>
      <c r="AK80" s="16">
        <f>IFERROR(AK77/AK17,0)</f>
        <v>0</v>
      </c>
      <c r="AL80" s="16">
        <f>IFERROR(AL77/AL17,0)</f>
        <v>0</v>
      </c>
      <c r="AM80" s="16">
        <f>IFERROR(AL80-AK80,0)</f>
        <v>0</v>
      </c>
      <c r="AN80" s="16">
        <f>IFERROR(AN77/AN17,0)</f>
        <v>0</v>
      </c>
      <c r="AO80" s="16">
        <f>IFERROR(AO77/AO17,0)</f>
        <v>0</v>
      </c>
      <c r="AP80" s="16">
        <f>IFERROR(AO80-AN80,0)</f>
        <v>0</v>
      </c>
      <c r="AQ80" s="16">
        <f>IFERROR(AQ77/AQ17,0)</f>
        <v>0</v>
      </c>
      <c r="AR80" s="16">
        <f>IFERROR(AR77/AR17,0)</f>
        <v>0</v>
      </c>
      <c r="AS80" s="16">
        <f>IFERROR(AR80-AQ80,0)</f>
        <v>0</v>
      </c>
      <c r="AT80" s="16">
        <f>IFERROR(AT77/AT17,0)</f>
        <v>0</v>
      </c>
      <c r="AU80" s="16">
        <f>IFERROR(AU77/AU17,0)</f>
        <v>0</v>
      </c>
      <c r="AV80" s="16">
        <f>IFERROR(AU80-AT80,0)</f>
        <v>0</v>
      </c>
      <c r="AW80" s="16">
        <f>IFERROR(AW77/AW17,0)</f>
        <v>0</v>
      </c>
      <c r="AX80" s="16">
        <f>IFERROR(AX77/AX17,0)</f>
        <v>0</v>
      </c>
      <c r="AY80" s="16">
        <f>IFERROR(AX80-AW80,0)</f>
        <v>0</v>
      </c>
      <c r="AZ80" s="16">
        <f>IFERROR(AZ77/AZ17,0)</f>
        <v>0</v>
      </c>
      <c r="BA80" s="16">
        <f>IFERROR(BA77/BA17,0)</f>
        <v>0</v>
      </c>
      <c r="BB80" s="16">
        <f>IFERROR(BA80-AZ80,0)</f>
        <v>0</v>
      </c>
      <c r="BC80" s="16">
        <f>IFERROR(BC77/BC17,0)</f>
        <v>0</v>
      </c>
      <c r="BD80" s="16">
        <f>IFERROR(BD77/BD17,0)</f>
        <v>0</v>
      </c>
      <c r="BE80" s="16">
        <f>IFERROR(BD80-BC80,0)</f>
        <v>0</v>
      </c>
      <c r="BF80" s="16">
        <f>IFERROR(BF77/BF17,0)</f>
        <v>0</v>
      </c>
      <c r="BG80" s="16">
        <f>IFERROR(BG77/BG17,0)</f>
        <v>0</v>
      </c>
      <c r="BH80" s="16">
        <f>IFERROR(BG80-BF80,0)</f>
        <v>0</v>
      </c>
      <c r="BI80" s="16">
        <f>IFERROR(BI77/BI17,0)</f>
        <v>0</v>
      </c>
      <c r="BJ80" s="16">
        <f>IFERROR(BJ77/BJ17,0)</f>
        <v>0</v>
      </c>
      <c r="BK80" s="16">
        <f>IFERROR(BJ80-BI80,0)</f>
        <v>0</v>
      </c>
      <c r="BL80" s="16">
        <f>IFERROR(BL77/BL17,0)</f>
        <v>0</v>
      </c>
      <c r="BM80" s="16">
        <f>IFERROR(BM77/BM17,0)</f>
        <v>0</v>
      </c>
      <c r="BN80" s="16">
        <f>IFERROR(BM80-BL80,0)</f>
        <v>0</v>
      </c>
      <c r="BO80" s="16">
        <f>IFERROR(BO77/BO17,0)</f>
        <v>0</v>
      </c>
      <c r="BP80" s="16">
        <f>IFERROR(BP77/BP17,0)</f>
        <v>0</v>
      </c>
      <c r="BQ80" s="16">
        <f>IFERROR(BP80-BO80,0)</f>
        <v>0</v>
      </c>
      <c r="BR80" s="16">
        <f>IFERROR(BR77/BR17,0)</f>
        <v>0</v>
      </c>
      <c r="BS80" s="16">
        <f>IFERROR(BS77/BS17,0)</f>
        <v>0</v>
      </c>
      <c r="BT80" s="16">
        <f>IFERROR(BS80-BR80,0)</f>
        <v>0</v>
      </c>
      <c r="BU80" s="16">
        <f>IFERROR(BU77/BU17,0)</f>
        <v>0</v>
      </c>
      <c r="BV80" s="16">
        <f>IFERROR(BV77/BV17,0)</f>
        <v>0</v>
      </c>
      <c r="BW80" s="16">
        <f>IFERROR(BV80-BU80,0)</f>
        <v>0</v>
      </c>
      <c r="BX80" s="16">
        <f>IFERROR(BX77/BX17,0)</f>
        <v>0</v>
      </c>
      <c r="BY80" s="16">
        <f>IFERROR(BY77/BY17,0)</f>
        <v>0</v>
      </c>
      <c r="BZ80" s="16">
        <f>IFERROR(BY80-BX80,0)</f>
        <v>0</v>
      </c>
      <c r="CA80" s="16">
        <f>IFERROR(CA77/CA17,0)</f>
        <v>0</v>
      </c>
      <c r="CB80" s="16">
        <f>IFERROR(CB77/CB17,0)</f>
        <v>0</v>
      </c>
      <c r="CC80" s="16">
        <f>IFERROR(CB80-CA80,0)</f>
        <v>0</v>
      </c>
      <c r="CD80" s="16">
        <f>IFERROR(CD77/CD17,0)</f>
        <v>0</v>
      </c>
      <c r="CE80" s="16">
        <f>IFERROR(CE77/CE17,0)</f>
        <v>0</v>
      </c>
      <c r="CF80" s="16">
        <f>IFERROR(CE80-CD80,0)</f>
        <v>0</v>
      </c>
      <c r="CG80" s="16">
        <f>IFERROR(CG77/CG17,0)</f>
        <v>0</v>
      </c>
      <c r="CH80" s="16">
        <f>IFERROR(CH77/CH17,0)</f>
        <v>0</v>
      </c>
      <c r="CI80" s="16">
        <f>IFERROR(CH80-CG80,0)</f>
        <v>0</v>
      </c>
      <c r="CJ80" s="16">
        <f>IFERROR(CJ77/CJ17,0)</f>
        <v>0</v>
      </c>
      <c r="CK80" s="16">
        <f>IFERROR(CK77/CK17,0)</f>
        <v>0</v>
      </c>
      <c r="CL80" s="16">
        <f>IFERROR(CK80-CJ80,0)</f>
        <v>0</v>
      </c>
      <c r="CM80" s="16">
        <f>IFERROR(CM77/CM17,0)</f>
        <v>0</v>
      </c>
      <c r="CN80" s="16">
        <f>IFERROR(CN77/CN17,0)</f>
        <v>0</v>
      </c>
      <c r="CO80" s="16">
        <f>IFERROR(CN80-CM80,0)</f>
        <v>0</v>
      </c>
      <c r="CP80" s="16">
        <f>IFERROR(CP77/CP17,0)</f>
        <v>0</v>
      </c>
      <c r="CQ80" s="16">
        <f>IFERROR(CQ77/CQ17,0)</f>
        <v>0</v>
      </c>
      <c r="CR80" s="16">
        <f>IFERROR(CQ80-CP80,0)</f>
        <v>0</v>
      </c>
      <c r="CS80" s="16">
        <f>IFERROR(CS77/CS17,0)</f>
        <v>0</v>
      </c>
      <c r="CT80" s="16">
        <f>IFERROR(CT77/CT17,0)</f>
        <v>0</v>
      </c>
      <c r="CU80" s="16">
        <f>IFERROR(CT80-CS80,0)</f>
        <v>0</v>
      </c>
      <c r="CV80" s="16">
        <f>IFERROR(CV77/CV17,0)</f>
        <v>0</v>
      </c>
      <c r="CW80" s="16">
        <f>IFERROR(CW77/CW17,0)</f>
        <v>0</v>
      </c>
      <c r="CX80" s="16">
        <f>IFERROR(CW80-CV80,0)</f>
        <v>0</v>
      </c>
      <c r="CY80" s="16">
        <f>IFERROR(CY77/CY17,0)</f>
        <v>0</v>
      </c>
      <c r="CZ80" s="16">
        <f>IFERROR(CZ77/CZ17,0)</f>
        <v>0</v>
      </c>
      <c r="DA80" s="16">
        <f>IFERROR(CZ80-CY80,0)</f>
        <v>0</v>
      </c>
      <c r="DB80" s="16">
        <f>IFERROR(DB77/DB17,0)</f>
        <v>0</v>
      </c>
      <c r="DC80" s="16">
        <f>IFERROR(DC77/DC17,0)</f>
        <v>0</v>
      </c>
      <c r="DD80" s="16">
        <f>IFERROR(DC80-DB80,0)</f>
        <v>0</v>
      </c>
      <c r="DE80" s="16">
        <f>IFERROR(DE77/DE17,0)</f>
        <v>0</v>
      </c>
      <c r="DF80" s="16">
        <f>IFERROR(DF77/DF17,0)</f>
        <v>0</v>
      </c>
      <c r="DG80" s="16">
        <f>IFERROR(DF80-DE80,0)</f>
        <v>0</v>
      </c>
      <c r="DH80" s="16">
        <f>IFERROR(DH77/DH17,0)</f>
        <v>0</v>
      </c>
      <c r="DI80" s="16">
        <f>IFERROR(DI77/DI17,0)</f>
        <v>0</v>
      </c>
      <c r="DJ80" s="16">
        <f>IFERROR(DI80-DH80,0)</f>
        <v>0</v>
      </c>
      <c r="DK80" s="16">
        <f>IFERROR(DK77/DK17,0)</f>
        <v>0</v>
      </c>
      <c r="DL80" s="16">
        <f>IFERROR(DL77/DL17,0)</f>
        <v>0</v>
      </c>
      <c r="DM80" s="16">
        <f>IFERROR(DL80-DK80,0)</f>
        <v>0</v>
      </c>
      <c r="DN80" s="16">
        <f>IFERROR(DN77/DN17,0)</f>
        <v>0</v>
      </c>
      <c r="DO80" s="16">
        <f>IFERROR(DO77/DO17,0)</f>
        <v>0</v>
      </c>
      <c r="DP80" s="16">
        <f>IFERROR(DO80-DN80,0)</f>
        <v>0</v>
      </c>
      <c r="DQ80" s="16">
        <f>IFERROR(DQ77/DQ17,0)</f>
        <v>0</v>
      </c>
      <c r="DR80" s="16">
        <f>IFERROR(DR77/DR17,0)</f>
        <v>0</v>
      </c>
      <c r="DS80" s="16">
        <f>IFERROR(DR80-DQ80,0)</f>
        <v>0</v>
      </c>
      <c r="DT80" s="16">
        <f>IFERROR(DT77/DT17,0)</f>
        <v>0</v>
      </c>
      <c r="DU80" s="16">
        <f>IFERROR(DU77/DU17,0)</f>
        <v>0</v>
      </c>
      <c r="DV80" s="16">
        <f>IFERROR(DU80-DT80,0)</f>
        <v>0</v>
      </c>
      <c r="DW80" s="16">
        <f>IFERROR(DW77/DW17,0)</f>
        <v>0</v>
      </c>
      <c r="DX80" s="16">
        <f>IFERROR(DX77/DX17,0)</f>
        <v>0</v>
      </c>
      <c r="DY80" s="16">
        <f>IFERROR(DX80-DW80,0)</f>
        <v>0</v>
      </c>
      <c r="DZ80" s="16">
        <f>IFERROR(DZ77/DZ17,0)</f>
        <v>0</v>
      </c>
      <c r="EA80" s="16">
        <f>IFERROR(EA77/EA17,0)</f>
        <v>0</v>
      </c>
      <c r="EB80" s="16">
        <f>IFERROR(EA80-DZ80,0)</f>
        <v>0</v>
      </c>
      <c r="EC80" s="16">
        <f>IFERROR(EC77/EC17,0)</f>
        <v>0</v>
      </c>
      <c r="ED80" s="16">
        <f>IFERROR(ED77/ED17,0)</f>
        <v>0</v>
      </c>
      <c r="EE80" s="16">
        <f>IFERROR(ED80-EC80,0)</f>
        <v>0</v>
      </c>
      <c r="EF80" s="16">
        <f>IFERROR(EF77/EF17,0)</f>
        <v>0</v>
      </c>
      <c r="EG80" s="16">
        <f>IFERROR(EG77/EG17,0)</f>
        <v>0</v>
      </c>
      <c r="EH80" s="16">
        <f>IFERROR(EG80-EF80,0)</f>
        <v>0</v>
      </c>
      <c r="EI80" s="16">
        <f>IFERROR(EI77/EI17,0)</f>
        <v>0</v>
      </c>
      <c r="EJ80" s="16">
        <f>IFERROR(EJ77/EJ17,0)</f>
        <v>0</v>
      </c>
      <c r="EK80" s="16">
        <f>IFERROR(EJ80-EI80,0)</f>
        <v>0</v>
      </c>
      <c r="EL80" s="16">
        <f>IFERROR(EL77/EL17,0)</f>
        <v>0</v>
      </c>
      <c r="EM80" s="16">
        <f>IFERROR(EM77/EM17,0)</f>
        <v>0</v>
      </c>
      <c r="EN80" s="16">
        <f>IFERROR(EM80-EL80,0)</f>
        <v>0</v>
      </c>
      <c r="EO80" s="16">
        <f>IFERROR(EO77/EO17,0)</f>
        <v>0</v>
      </c>
      <c r="EP80" s="16">
        <f>IFERROR(EP77/EP17,0)</f>
        <v>0</v>
      </c>
      <c r="EQ80" s="16">
        <f>IFERROR(EP80-EO80,0)</f>
        <v>0</v>
      </c>
      <c r="ER80" s="16">
        <f>IFERROR(ER77/ER17,0)</f>
        <v>0</v>
      </c>
      <c r="ES80" s="16">
        <f>IFERROR(ES77/ES17,0)</f>
        <v>0</v>
      </c>
      <c r="ET80" s="16">
        <f>IFERROR(ES80-ER80,0)</f>
        <v>0</v>
      </c>
      <c r="EU80" s="16">
        <f>IFERROR(EU77/EU17,0)</f>
        <v>0</v>
      </c>
      <c r="EV80" s="16">
        <f>IFERROR(EV77/EV17,0)</f>
        <v>0</v>
      </c>
      <c r="EW80" s="16">
        <f>IFERROR(EV80-EU80,0)</f>
        <v>0</v>
      </c>
      <c r="EX80" s="16">
        <f>IFERROR(EX77/EX17,0)</f>
        <v>0</v>
      </c>
      <c r="EY80" s="16">
        <f>IFERROR(EY77/EY17,0)</f>
        <v>0</v>
      </c>
      <c r="EZ80" s="16">
        <f>IFERROR(EY80-EX80,0)</f>
        <v>0</v>
      </c>
    </row>
    <row r="81" spans="2:156" ht="19.5" hidden="1" customHeight="1" x14ac:dyDescent="0.3">
      <c r="B81" s="8" t="s">
        <v>66</v>
      </c>
      <c r="C81" s="9" t="s">
        <v>40</v>
      </c>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row>
    <row r="82" spans="2:156" ht="19.5" customHeight="1" x14ac:dyDescent="0.3">
      <c r="B82" s="8" t="s">
        <v>67</v>
      </c>
      <c r="C82" s="9" t="s">
        <v>40</v>
      </c>
      <c r="D82" s="11">
        <f>IFERROR(SUM(SUM(G82,J82,M82,P82,S82,V82,Y82,AB82,AE82,AH82,AK82,AN82,AQ82,AT82,AW82,AZ82,BC82,BF82,BI82,BL82,BO82,BR82,BU82,BX82,CA82,CD82,CG82,CJ82,CM82,CP82),SUM(CS82,CV82,CY82,DB82,DE82,DH82,DK82,DN82,DQ82,DT82,DW82,DZ82,EC82,EF82,EI82,EL82,EO82,ER82,EU82,EX82)),0)</f>
        <v>0</v>
      </c>
      <c r="E82" s="11">
        <f>IFERROR(SUM(SUM(H82,K82,N82,Q82,T82,W82,Z82,AC82,AF82,AI82,AL82,AO82,AR82,AU82,AX82,BA82,BD82,BG82,BJ82,BM82,BP82,BS82,BV82,BY82,CB82,CE82,CH82,CK82,CN82,CQ82),SUM(CT82,CW82,CZ82,DC82,DF82,DI82,DL82,DO82,DR82,DU82,DX82,EA82,ED82,EG82,EJ82,EM82,EP82,ES82,EV82,EY82)),0)</f>
        <v>0</v>
      </c>
      <c r="F82" s="11">
        <f>IFERROR(E82-D82,0)</f>
        <v>0</v>
      </c>
      <c r="G82" s="11">
        <f>IFERROR(G81*G7,0)</f>
        <v>0</v>
      </c>
      <c r="H82" s="11">
        <f>IFERROR(H81*H7,0)</f>
        <v>0</v>
      </c>
      <c r="I82" s="11">
        <f>IFERROR(H82-G82,0)</f>
        <v>0</v>
      </c>
      <c r="J82" s="11">
        <f>IFERROR(J81*J7,0)</f>
        <v>0</v>
      </c>
      <c r="K82" s="11">
        <f>IFERROR(K81*K7,0)</f>
        <v>0</v>
      </c>
      <c r="L82" s="11">
        <f>IFERROR(K82-J82,0)</f>
        <v>0</v>
      </c>
      <c r="M82" s="11">
        <f>IFERROR(M81*M7,0)</f>
        <v>0</v>
      </c>
      <c r="N82" s="11">
        <f>IFERROR(N81*N7,0)</f>
        <v>0</v>
      </c>
      <c r="O82" s="11">
        <f>IFERROR(N82-M82,0)</f>
        <v>0</v>
      </c>
      <c r="P82" s="11">
        <f>IFERROR(P81*P7,0)</f>
        <v>0</v>
      </c>
      <c r="Q82" s="11">
        <f>IFERROR(Q81*Q7,0)</f>
        <v>0</v>
      </c>
      <c r="R82" s="11">
        <f>IFERROR(Q82-P82,0)</f>
        <v>0</v>
      </c>
      <c r="S82" s="11">
        <f>IFERROR(S81*S7,0)</f>
        <v>0</v>
      </c>
      <c r="T82" s="11">
        <f>IFERROR(T81*T7,0)</f>
        <v>0</v>
      </c>
      <c r="U82" s="11">
        <f>IFERROR(T82-S82,0)</f>
        <v>0</v>
      </c>
      <c r="V82" s="11">
        <f>IFERROR(V81*V7,0)</f>
        <v>0</v>
      </c>
      <c r="W82" s="11">
        <f>IFERROR(W81*W7,0)</f>
        <v>0</v>
      </c>
      <c r="X82" s="11">
        <f>IFERROR(W82-V82,0)</f>
        <v>0</v>
      </c>
      <c r="Y82" s="11">
        <f>IFERROR(Y81*Y7,0)</f>
        <v>0</v>
      </c>
      <c r="Z82" s="11">
        <f>IFERROR(Z81*Z7,0)</f>
        <v>0</v>
      </c>
      <c r="AA82" s="11">
        <f>IFERROR(Z82-Y82,0)</f>
        <v>0</v>
      </c>
      <c r="AB82" s="11">
        <f>IFERROR(AB81*AB7,0)</f>
        <v>0</v>
      </c>
      <c r="AC82" s="11">
        <f>IFERROR(AC81*AC7,0)</f>
        <v>0</v>
      </c>
      <c r="AD82" s="11">
        <f>IFERROR(AC82-AB82,0)</f>
        <v>0</v>
      </c>
      <c r="AE82" s="11">
        <f>IFERROR(AE81*AE7,0)</f>
        <v>0</v>
      </c>
      <c r="AF82" s="11">
        <f>IFERROR(AF81*AF7,0)</f>
        <v>0</v>
      </c>
      <c r="AG82" s="11">
        <f>IFERROR(AF82-AE82,0)</f>
        <v>0</v>
      </c>
      <c r="AH82" s="11">
        <f>IFERROR(AH81*AH7,0)</f>
        <v>0</v>
      </c>
      <c r="AI82" s="11">
        <f>IFERROR(AI81*AI7,0)</f>
        <v>0</v>
      </c>
      <c r="AJ82" s="11">
        <f>IFERROR(AI82-AH82,0)</f>
        <v>0</v>
      </c>
      <c r="AK82" s="11">
        <f>IFERROR(AK81*AK7,0)</f>
        <v>0</v>
      </c>
      <c r="AL82" s="11">
        <f>IFERROR(AL81*AL7,0)</f>
        <v>0</v>
      </c>
      <c r="AM82" s="11">
        <f>IFERROR(AL82-AK82,0)</f>
        <v>0</v>
      </c>
      <c r="AN82" s="11">
        <f>IFERROR(AN81*AN7,0)</f>
        <v>0</v>
      </c>
      <c r="AO82" s="11">
        <f>IFERROR(AO81*AO7,0)</f>
        <v>0</v>
      </c>
      <c r="AP82" s="11">
        <f>IFERROR(AO82-AN82,0)</f>
        <v>0</v>
      </c>
      <c r="AQ82" s="11">
        <f>IFERROR(AQ81*AQ7,0)</f>
        <v>0</v>
      </c>
      <c r="AR82" s="11">
        <f>IFERROR(AR81*AR7,0)</f>
        <v>0</v>
      </c>
      <c r="AS82" s="11">
        <f>IFERROR(AR82-AQ82,0)</f>
        <v>0</v>
      </c>
      <c r="AT82" s="11">
        <f>IFERROR(AT81*AT7,0)</f>
        <v>0</v>
      </c>
      <c r="AU82" s="11">
        <f>IFERROR(AU81*AU7,0)</f>
        <v>0</v>
      </c>
      <c r="AV82" s="11">
        <f>IFERROR(AU82-AT82,0)</f>
        <v>0</v>
      </c>
      <c r="AW82" s="11">
        <f>IFERROR(AW81*AW7,0)</f>
        <v>0</v>
      </c>
      <c r="AX82" s="11">
        <f>IFERROR(AX81*AX7,0)</f>
        <v>0</v>
      </c>
      <c r="AY82" s="11">
        <f>IFERROR(AX82-AW82,0)</f>
        <v>0</v>
      </c>
      <c r="AZ82" s="11">
        <f>IFERROR(AZ81*AZ7,0)</f>
        <v>0</v>
      </c>
      <c r="BA82" s="11">
        <f>IFERROR(BA81*BA7,0)</f>
        <v>0</v>
      </c>
      <c r="BB82" s="11">
        <f>IFERROR(BA82-AZ82,0)</f>
        <v>0</v>
      </c>
      <c r="BC82" s="11">
        <f>IFERROR(BC81*BC7,0)</f>
        <v>0</v>
      </c>
      <c r="BD82" s="11">
        <f>IFERROR(BD81*BD7,0)</f>
        <v>0</v>
      </c>
      <c r="BE82" s="11">
        <f>IFERROR(BD82-BC82,0)</f>
        <v>0</v>
      </c>
      <c r="BF82" s="11">
        <f>IFERROR(BF81*BF7,0)</f>
        <v>0</v>
      </c>
      <c r="BG82" s="11">
        <f>IFERROR(BG81*BG7,0)</f>
        <v>0</v>
      </c>
      <c r="BH82" s="11">
        <f>IFERROR(BG82-BF82,0)</f>
        <v>0</v>
      </c>
      <c r="BI82" s="11">
        <f>IFERROR(BI81*BI7,0)</f>
        <v>0</v>
      </c>
      <c r="BJ82" s="11">
        <f>IFERROR(BJ81*BJ7,0)</f>
        <v>0</v>
      </c>
      <c r="BK82" s="11">
        <f>IFERROR(BJ82-BI82,0)</f>
        <v>0</v>
      </c>
      <c r="BL82" s="11">
        <f>IFERROR(BL81*BL7,0)</f>
        <v>0</v>
      </c>
      <c r="BM82" s="11">
        <f>IFERROR(BM81*BM7,0)</f>
        <v>0</v>
      </c>
      <c r="BN82" s="11">
        <f>IFERROR(BM82-BL82,0)</f>
        <v>0</v>
      </c>
      <c r="BO82" s="11">
        <f>IFERROR(BO81*BO7,0)</f>
        <v>0</v>
      </c>
      <c r="BP82" s="11">
        <f>IFERROR(BP81*BP7,0)</f>
        <v>0</v>
      </c>
      <c r="BQ82" s="11">
        <f>IFERROR(BP82-BO82,0)</f>
        <v>0</v>
      </c>
      <c r="BR82" s="11">
        <f>IFERROR(BR81*BR7,0)</f>
        <v>0</v>
      </c>
      <c r="BS82" s="11">
        <f>IFERROR(BS81*BS7,0)</f>
        <v>0</v>
      </c>
      <c r="BT82" s="11">
        <f>IFERROR(BS82-BR82,0)</f>
        <v>0</v>
      </c>
      <c r="BU82" s="11">
        <f>IFERROR(BU81*BU7,0)</f>
        <v>0</v>
      </c>
      <c r="BV82" s="11">
        <f>IFERROR(BV81*BV7,0)</f>
        <v>0</v>
      </c>
      <c r="BW82" s="11">
        <f>IFERROR(BV82-BU82,0)</f>
        <v>0</v>
      </c>
      <c r="BX82" s="11">
        <f>IFERROR(BX81*BX7,0)</f>
        <v>0</v>
      </c>
      <c r="BY82" s="11">
        <f>IFERROR(BY81*BY7,0)</f>
        <v>0</v>
      </c>
      <c r="BZ82" s="11">
        <f>IFERROR(BY82-BX82,0)</f>
        <v>0</v>
      </c>
      <c r="CA82" s="11">
        <f>IFERROR(CA81*CA7,0)</f>
        <v>0</v>
      </c>
      <c r="CB82" s="11">
        <f>IFERROR(CB81*CB7,0)</f>
        <v>0</v>
      </c>
      <c r="CC82" s="11">
        <f>IFERROR(CB82-CA82,0)</f>
        <v>0</v>
      </c>
      <c r="CD82" s="11">
        <f>IFERROR(CD81*CD7,0)</f>
        <v>0</v>
      </c>
      <c r="CE82" s="11">
        <f>IFERROR(CE81*CE7,0)</f>
        <v>0</v>
      </c>
      <c r="CF82" s="11">
        <f>IFERROR(CE82-CD82,0)</f>
        <v>0</v>
      </c>
      <c r="CG82" s="11">
        <f>IFERROR(CG81*CG7,0)</f>
        <v>0</v>
      </c>
      <c r="CH82" s="11">
        <f>IFERROR(CH81*CH7,0)</f>
        <v>0</v>
      </c>
      <c r="CI82" s="11">
        <f>IFERROR(CH82-CG82,0)</f>
        <v>0</v>
      </c>
      <c r="CJ82" s="11">
        <f>IFERROR(CJ81*CJ7,0)</f>
        <v>0</v>
      </c>
      <c r="CK82" s="11">
        <f>IFERROR(CK81*CK7,0)</f>
        <v>0</v>
      </c>
      <c r="CL82" s="11">
        <f>IFERROR(CK82-CJ82,0)</f>
        <v>0</v>
      </c>
      <c r="CM82" s="11">
        <f>IFERROR(CM81*CM7,0)</f>
        <v>0</v>
      </c>
      <c r="CN82" s="11">
        <f>IFERROR(CN81*CN7,0)</f>
        <v>0</v>
      </c>
      <c r="CO82" s="11">
        <f>IFERROR(CN82-CM82,0)</f>
        <v>0</v>
      </c>
      <c r="CP82" s="11">
        <f>IFERROR(CP81*CP7,0)</f>
        <v>0</v>
      </c>
      <c r="CQ82" s="11">
        <f>IFERROR(CQ81*CQ7,0)</f>
        <v>0</v>
      </c>
      <c r="CR82" s="11">
        <f>IFERROR(CQ82-CP82,0)</f>
        <v>0</v>
      </c>
      <c r="CS82" s="11">
        <f>IFERROR(CS81*CS7,0)</f>
        <v>0</v>
      </c>
      <c r="CT82" s="11">
        <f>IFERROR(CT81*CT7,0)</f>
        <v>0</v>
      </c>
      <c r="CU82" s="11">
        <f>IFERROR(CT82-CS82,0)</f>
        <v>0</v>
      </c>
      <c r="CV82" s="11">
        <f>IFERROR(CV81*CV7,0)</f>
        <v>0</v>
      </c>
      <c r="CW82" s="11">
        <f>IFERROR(CW81*CW7,0)</f>
        <v>0</v>
      </c>
      <c r="CX82" s="11">
        <f>IFERROR(CW82-CV82,0)</f>
        <v>0</v>
      </c>
      <c r="CY82" s="11">
        <f>IFERROR(CY81*CY7,0)</f>
        <v>0</v>
      </c>
      <c r="CZ82" s="11">
        <f>IFERROR(CZ81*CZ7,0)</f>
        <v>0</v>
      </c>
      <c r="DA82" s="11">
        <f>IFERROR(CZ82-CY82,0)</f>
        <v>0</v>
      </c>
      <c r="DB82" s="11">
        <f>IFERROR(DB81*DB7,0)</f>
        <v>0</v>
      </c>
      <c r="DC82" s="11">
        <f>IFERROR(DC81*DC7,0)</f>
        <v>0</v>
      </c>
      <c r="DD82" s="11">
        <f>IFERROR(DC82-DB82,0)</f>
        <v>0</v>
      </c>
      <c r="DE82" s="11">
        <f>IFERROR(DE81*DE7,0)</f>
        <v>0</v>
      </c>
      <c r="DF82" s="11">
        <f>IFERROR(DF81*DF7,0)</f>
        <v>0</v>
      </c>
      <c r="DG82" s="11">
        <f>IFERROR(DF82-DE82,0)</f>
        <v>0</v>
      </c>
      <c r="DH82" s="11">
        <f>IFERROR(DH81*DH7,0)</f>
        <v>0</v>
      </c>
      <c r="DI82" s="11">
        <f>IFERROR(DI81*DI7,0)</f>
        <v>0</v>
      </c>
      <c r="DJ82" s="11">
        <f>IFERROR(DI82-DH82,0)</f>
        <v>0</v>
      </c>
      <c r="DK82" s="11">
        <f>IFERROR(DK81*DK7,0)</f>
        <v>0</v>
      </c>
      <c r="DL82" s="11">
        <f>IFERROR(DL81*DL7,0)</f>
        <v>0</v>
      </c>
      <c r="DM82" s="11">
        <f>IFERROR(DL82-DK82,0)</f>
        <v>0</v>
      </c>
      <c r="DN82" s="11">
        <f>IFERROR(DN81*DN7,0)</f>
        <v>0</v>
      </c>
      <c r="DO82" s="11">
        <f>IFERROR(DO81*DO7,0)</f>
        <v>0</v>
      </c>
      <c r="DP82" s="11">
        <f>IFERROR(DO82-DN82,0)</f>
        <v>0</v>
      </c>
      <c r="DQ82" s="11">
        <f>IFERROR(DQ81*DQ7,0)</f>
        <v>0</v>
      </c>
      <c r="DR82" s="11">
        <f>IFERROR(DR81*DR7,0)</f>
        <v>0</v>
      </c>
      <c r="DS82" s="11">
        <f>IFERROR(DR82-DQ82,0)</f>
        <v>0</v>
      </c>
      <c r="DT82" s="11">
        <f>IFERROR(DT81*DT7,0)</f>
        <v>0</v>
      </c>
      <c r="DU82" s="11">
        <f>IFERROR(DU81*DU7,0)</f>
        <v>0</v>
      </c>
      <c r="DV82" s="11">
        <f>IFERROR(DU82-DT82,0)</f>
        <v>0</v>
      </c>
      <c r="DW82" s="11">
        <f>IFERROR(DW81*DW7,0)</f>
        <v>0</v>
      </c>
      <c r="DX82" s="11">
        <f>IFERROR(DX81*DX7,0)</f>
        <v>0</v>
      </c>
      <c r="DY82" s="11">
        <f>IFERROR(DX82-DW82,0)</f>
        <v>0</v>
      </c>
      <c r="DZ82" s="11">
        <f>IFERROR(DZ81*DZ7,0)</f>
        <v>0</v>
      </c>
      <c r="EA82" s="11">
        <f>IFERROR(EA81*EA7,0)</f>
        <v>0</v>
      </c>
      <c r="EB82" s="11">
        <f>IFERROR(EA82-DZ82,0)</f>
        <v>0</v>
      </c>
      <c r="EC82" s="11">
        <f>IFERROR(EC81*EC7,0)</f>
        <v>0</v>
      </c>
      <c r="ED82" s="11">
        <f>IFERROR(ED81*ED7,0)</f>
        <v>0</v>
      </c>
      <c r="EE82" s="11">
        <f>IFERROR(ED82-EC82,0)</f>
        <v>0</v>
      </c>
      <c r="EF82" s="11">
        <f>IFERROR(EF81*EF7,0)</f>
        <v>0</v>
      </c>
      <c r="EG82" s="11">
        <f>IFERROR(EG81*EG7,0)</f>
        <v>0</v>
      </c>
      <c r="EH82" s="11">
        <f>IFERROR(EG82-EF82,0)</f>
        <v>0</v>
      </c>
      <c r="EI82" s="11">
        <f>IFERROR(EI81*EI7,0)</f>
        <v>0</v>
      </c>
      <c r="EJ82" s="11">
        <f>IFERROR(EJ81*EJ7,0)</f>
        <v>0</v>
      </c>
      <c r="EK82" s="11">
        <f>IFERROR(EJ82-EI82,0)</f>
        <v>0</v>
      </c>
      <c r="EL82" s="11">
        <f>IFERROR(EL81*EL7,0)</f>
        <v>0</v>
      </c>
      <c r="EM82" s="11">
        <f>IFERROR(EM81*EM7,0)</f>
        <v>0</v>
      </c>
      <c r="EN82" s="11">
        <f>IFERROR(EM82-EL82,0)</f>
        <v>0</v>
      </c>
      <c r="EO82" s="11">
        <f>IFERROR(EO81*EO7,0)</f>
        <v>0</v>
      </c>
      <c r="EP82" s="11">
        <f>IFERROR(EP81*EP7,0)</f>
        <v>0</v>
      </c>
      <c r="EQ82" s="11">
        <f>IFERROR(EP82-EO82,0)</f>
        <v>0</v>
      </c>
      <c r="ER82" s="11">
        <f>IFERROR(ER81*ER7,0)</f>
        <v>0</v>
      </c>
      <c r="ES82" s="11">
        <f>IFERROR(ES81*ES7,0)</f>
        <v>0</v>
      </c>
      <c r="ET82" s="11">
        <f>IFERROR(ES82-ER82,0)</f>
        <v>0</v>
      </c>
      <c r="EU82" s="11">
        <f>IFERROR(EU81*EU7,0)</f>
        <v>0</v>
      </c>
      <c r="EV82" s="11">
        <f>IFERROR(EV81*EV7,0)</f>
        <v>0</v>
      </c>
      <c r="EW82" s="11">
        <f>IFERROR(EV82-EU82,0)</f>
        <v>0</v>
      </c>
      <c r="EX82" s="11">
        <f>IFERROR(EX81*EX7,0)</f>
        <v>0</v>
      </c>
      <c r="EY82" s="11">
        <f>IFERROR(EY81*EY7,0)</f>
        <v>0</v>
      </c>
      <c r="EZ82" s="11">
        <f>IFERROR(EY82-EX82,0)</f>
        <v>0</v>
      </c>
    </row>
    <row r="83" spans="2:156" ht="19.5" customHeight="1" x14ac:dyDescent="0.3">
      <c r="B83" s="8" t="str">
        <f>IF($D$95="oz",$B$116,$B$115)</f>
        <v>Margin w/ BC /9Lcs</v>
      </c>
      <c r="C83" s="9" t="s">
        <v>40</v>
      </c>
      <c r="D83" s="15">
        <f>IFERROR(SUM(SUM(G83*G8,J83*J8,M83*M8,P83*P8,S83*S8,V83*V8,Y83*Y8,AB83*AB8,AE83*AE8,AH83*AH8,AK83*AK8,AN83*AN8,AQ83*AQ8,AT83*AT8,AW83*AW8,AZ83*AZ8,BC83*BC8,BF83*BF8,BI83*BI8,BL83*BL8,BO83*BO8,BR83*BR8,BU83*BU8,BX83*BX8,CA83*CA8,CD83*CD8,CG83*CG8,CJ83*CJ8,CM83*CM8,CP83*CP8),SUM(CS83*CS8,CV83*CV8,CY83*CY8,DB83*DB8,DE83*DE8,DH83*DH8,DK83*DK8,DN83*DN8,DQ83*DQ8,DT83*DT8,DW83*DW8,DZ83*DZ8,EC83*EC8,EF83*EF8,EI83*EI8,EL83*EL8,EO83*EO8,ER83*ER8,EU83*EU8,EX83*EX8))/D8,0)</f>
        <v>0</v>
      </c>
      <c r="E83" s="15">
        <f>IFERROR(SUM(SUM(H83*H8,K83*K8,N83*N8,Q83*Q8,T83*T8,W83*W8,Z83*Z8,AC83*AC8,AF83*AF8,AI83*AI8,AL83*AL8,AO83*AO8,AR83*AR8,AU83*AU8,AX83*AX8,BA83*BA8,BD83*BD8,BG83*BG8,BJ83*BJ8,BM83*BM8,BP83*BP8,BS83*BS8,BV83*BV8,BY83*BY8,CB83*CB8,CE83*CE8,CH83*CH8,CK83*CK8,CN83*CN8,CQ83*CQ8),SUM(CT83*CT8,CW83*CW8,CZ83*CZ8,DC83*DC8,DF83*DF8,DI83*DI8,DL83*DL8,DO83*DO8,DR83*DR8,DU83*DU8,DX83*DX8,EA83*EA8,ED83*ED8,EG83*EG8,EJ83*EJ8,EM83*EM8,EP83*EP8,ES83*ES8,EV83*EV8,EY83*EY8))/E8,0)</f>
        <v>0</v>
      </c>
      <c r="F83" s="15">
        <f>IFERROR(E83-D83,0)</f>
        <v>0</v>
      </c>
      <c r="G83" s="15">
        <f>IFERROR(G82/G8,0)</f>
        <v>0</v>
      </c>
      <c r="H83" s="15">
        <f>IFERROR(H82/H8,0)</f>
        <v>0</v>
      </c>
      <c r="I83" s="15">
        <f>IFERROR(H83-G83,0)</f>
        <v>0</v>
      </c>
      <c r="J83" s="15">
        <f>IFERROR(J82/J8,0)</f>
        <v>0</v>
      </c>
      <c r="K83" s="15">
        <f>IFERROR(K82/K8,0)</f>
        <v>0</v>
      </c>
      <c r="L83" s="15">
        <f>IFERROR(K83-J83,0)</f>
        <v>0</v>
      </c>
      <c r="M83" s="15">
        <f>IFERROR(M82/M8,0)</f>
        <v>0</v>
      </c>
      <c r="N83" s="15">
        <f>IFERROR(N82/N8,0)</f>
        <v>0</v>
      </c>
      <c r="O83" s="15">
        <f>IFERROR(N83-M83,0)</f>
        <v>0</v>
      </c>
      <c r="P83" s="15">
        <f>IFERROR(P82/P8,0)</f>
        <v>0</v>
      </c>
      <c r="Q83" s="15">
        <f>IFERROR(Q82/Q8,0)</f>
        <v>0</v>
      </c>
      <c r="R83" s="15">
        <f>IFERROR(Q83-P83,0)</f>
        <v>0</v>
      </c>
      <c r="S83" s="15">
        <f>IFERROR(S82/S8,0)</f>
        <v>0</v>
      </c>
      <c r="T83" s="15">
        <f>IFERROR(T82/T8,0)</f>
        <v>0</v>
      </c>
      <c r="U83" s="15">
        <f>IFERROR(T83-S83,0)</f>
        <v>0</v>
      </c>
      <c r="V83" s="15">
        <f>IFERROR(V82/V8,0)</f>
        <v>0</v>
      </c>
      <c r="W83" s="15">
        <f>IFERROR(W82/W8,0)</f>
        <v>0</v>
      </c>
      <c r="X83" s="15">
        <f>IFERROR(W83-V83,0)</f>
        <v>0</v>
      </c>
      <c r="Y83" s="15">
        <f>IFERROR(Y82/Y8,0)</f>
        <v>0</v>
      </c>
      <c r="Z83" s="15">
        <f>IFERROR(Z82/Z8,0)</f>
        <v>0</v>
      </c>
      <c r="AA83" s="15">
        <f>IFERROR(Z83-Y83,0)</f>
        <v>0</v>
      </c>
      <c r="AB83" s="15">
        <f>IFERROR(AB82/AB8,0)</f>
        <v>0</v>
      </c>
      <c r="AC83" s="15">
        <f>IFERROR(AC82/AC8,0)</f>
        <v>0</v>
      </c>
      <c r="AD83" s="15">
        <f>IFERROR(AC83-AB83,0)</f>
        <v>0</v>
      </c>
      <c r="AE83" s="15">
        <f>IFERROR(AE82/AE8,0)</f>
        <v>0</v>
      </c>
      <c r="AF83" s="15">
        <f>IFERROR(AF82/AF8,0)</f>
        <v>0</v>
      </c>
      <c r="AG83" s="15">
        <f>IFERROR(AF83-AE83,0)</f>
        <v>0</v>
      </c>
      <c r="AH83" s="15">
        <f>IFERROR(AH82/AH8,0)</f>
        <v>0</v>
      </c>
      <c r="AI83" s="15">
        <f>IFERROR(AI82/AI8,0)</f>
        <v>0</v>
      </c>
      <c r="AJ83" s="15">
        <f>IFERROR(AI83-AH83,0)</f>
        <v>0</v>
      </c>
      <c r="AK83" s="15">
        <f>IFERROR(AK82/AK8,0)</f>
        <v>0</v>
      </c>
      <c r="AL83" s="15">
        <f>IFERROR(AL82/AL8,0)</f>
        <v>0</v>
      </c>
      <c r="AM83" s="15">
        <f>IFERROR(AL83-AK83,0)</f>
        <v>0</v>
      </c>
      <c r="AN83" s="15">
        <f>IFERROR(AN82/AN8,0)</f>
        <v>0</v>
      </c>
      <c r="AO83" s="15">
        <f>IFERROR(AO82/AO8,0)</f>
        <v>0</v>
      </c>
      <c r="AP83" s="15">
        <f>IFERROR(AO83-AN83,0)</f>
        <v>0</v>
      </c>
      <c r="AQ83" s="15">
        <f>IFERROR(AQ82/AQ8,0)</f>
        <v>0</v>
      </c>
      <c r="AR83" s="15">
        <f>IFERROR(AR82/AR8,0)</f>
        <v>0</v>
      </c>
      <c r="AS83" s="15">
        <f>IFERROR(AR83-AQ83,0)</f>
        <v>0</v>
      </c>
      <c r="AT83" s="15">
        <f>IFERROR(AT82/AT8,0)</f>
        <v>0</v>
      </c>
      <c r="AU83" s="15">
        <f>IFERROR(AU82/AU8,0)</f>
        <v>0</v>
      </c>
      <c r="AV83" s="15">
        <f>IFERROR(AU83-AT83,0)</f>
        <v>0</v>
      </c>
      <c r="AW83" s="15">
        <f>IFERROR(AW82/AW8,0)</f>
        <v>0</v>
      </c>
      <c r="AX83" s="15">
        <f>IFERROR(AX82/AX8,0)</f>
        <v>0</v>
      </c>
      <c r="AY83" s="15">
        <f>IFERROR(AX83-AW83,0)</f>
        <v>0</v>
      </c>
      <c r="AZ83" s="15">
        <f>IFERROR(AZ82/AZ8,0)</f>
        <v>0</v>
      </c>
      <c r="BA83" s="15">
        <f>IFERROR(BA82/BA8,0)</f>
        <v>0</v>
      </c>
      <c r="BB83" s="15">
        <f>IFERROR(BA83-AZ83,0)</f>
        <v>0</v>
      </c>
      <c r="BC83" s="15">
        <f>IFERROR(BC82/BC8,0)</f>
        <v>0</v>
      </c>
      <c r="BD83" s="15">
        <f>IFERROR(BD82/BD8,0)</f>
        <v>0</v>
      </c>
      <c r="BE83" s="15">
        <f>IFERROR(BD83-BC83,0)</f>
        <v>0</v>
      </c>
      <c r="BF83" s="15">
        <f>IFERROR(BF82/BF8,0)</f>
        <v>0</v>
      </c>
      <c r="BG83" s="15">
        <f>IFERROR(BG82/BG8,0)</f>
        <v>0</v>
      </c>
      <c r="BH83" s="15">
        <f>IFERROR(BG83-BF83,0)</f>
        <v>0</v>
      </c>
      <c r="BI83" s="15">
        <f>IFERROR(BI82/BI8,0)</f>
        <v>0</v>
      </c>
      <c r="BJ83" s="15">
        <f>IFERROR(BJ82/BJ8,0)</f>
        <v>0</v>
      </c>
      <c r="BK83" s="15">
        <f>IFERROR(BJ83-BI83,0)</f>
        <v>0</v>
      </c>
      <c r="BL83" s="15">
        <f>IFERROR(BL82/BL8,0)</f>
        <v>0</v>
      </c>
      <c r="BM83" s="15">
        <f>IFERROR(BM82/BM8,0)</f>
        <v>0</v>
      </c>
      <c r="BN83" s="15">
        <f>IFERROR(BM83-BL83,0)</f>
        <v>0</v>
      </c>
      <c r="BO83" s="15">
        <f>IFERROR(BO82/BO8,0)</f>
        <v>0</v>
      </c>
      <c r="BP83" s="15">
        <f>IFERROR(BP82/BP8,0)</f>
        <v>0</v>
      </c>
      <c r="BQ83" s="15">
        <f>IFERROR(BP83-BO83,0)</f>
        <v>0</v>
      </c>
      <c r="BR83" s="15">
        <f>IFERROR(BR82/BR8,0)</f>
        <v>0</v>
      </c>
      <c r="BS83" s="15">
        <f>IFERROR(BS82/BS8,0)</f>
        <v>0</v>
      </c>
      <c r="BT83" s="15">
        <f>IFERROR(BS83-BR83,0)</f>
        <v>0</v>
      </c>
      <c r="BU83" s="15">
        <f>IFERROR(BU82/BU8,0)</f>
        <v>0</v>
      </c>
      <c r="BV83" s="15">
        <f>IFERROR(BV82/BV8,0)</f>
        <v>0</v>
      </c>
      <c r="BW83" s="15">
        <f>IFERROR(BV83-BU83,0)</f>
        <v>0</v>
      </c>
      <c r="BX83" s="15">
        <f>IFERROR(BX82/BX8,0)</f>
        <v>0</v>
      </c>
      <c r="BY83" s="15">
        <f>IFERROR(BY82/BY8,0)</f>
        <v>0</v>
      </c>
      <c r="BZ83" s="15">
        <f>IFERROR(BY83-BX83,0)</f>
        <v>0</v>
      </c>
      <c r="CA83" s="15">
        <f>IFERROR(CA82/CA8,0)</f>
        <v>0</v>
      </c>
      <c r="CB83" s="15">
        <f>IFERROR(CB82/CB8,0)</f>
        <v>0</v>
      </c>
      <c r="CC83" s="15">
        <f>IFERROR(CB83-CA83,0)</f>
        <v>0</v>
      </c>
      <c r="CD83" s="15">
        <f>IFERROR(CD82/CD8,0)</f>
        <v>0</v>
      </c>
      <c r="CE83" s="15">
        <f>IFERROR(CE82/CE8,0)</f>
        <v>0</v>
      </c>
      <c r="CF83" s="15">
        <f>IFERROR(CE83-CD83,0)</f>
        <v>0</v>
      </c>
      <c r="CG83" s="15">
        <f>IFERROR(CG82/CG8,0)</f>
        <v>0</v>
      </c>
      <c r="CH83" s="15">
        <f>IFERROR(CH82/CH8,0)</f>
        <v>0</v>
      </c>
      <c r="CI83" s="15">
        <f>IFERROR(CH83-CG83,0)</f>
        <v>0</v>
      </c>
      <c r="CJ83" s="15">
        <f>IFERROR(CJ82/CJ8,0)</f>
        <v>0</v>
      </c>
      <c r="CK83" s="15">
        <f>IFERROR(CK82/CK8,0)</f>
        <v>0</v>
      </c>
      <c r="CL83" s="15">
        <f>IFERROR(CK83-CJ83,0)</f>
        <v>0</v>
      </c>
      <c r="CM83" s="15">
        <f>IFERROR(CM82/CM8,0)</f>
        <v>0</v>
      </c>
      <c r="CN83" s="15">
        <f>IFERROR(CN82/CN8,0)</f>
        <v>0</v>
      </c>
      <c r="CO83" s="15">
        <f>IFERROR(CN83-CM83,0)</f>
        <v>0</v>
      </c>
      <c r="CP83" s="15">
        <f>IFERROR(CP82/CP8,0)</f>
        <v>0</v>
      </c>
      <c r="CQ83" s="15">
        <f>IFERROR(CQ82/CQ8,0)</f>
        <v>0</v>
      </c>
      <c r="CR83" s="15">
        <f>IFERROR(CQ83-CP83,0)</f>
        <v>0</v>
      </c>
      <c r="CS83" s="15">
        <f>IFERROR(CS82/CS8,0)</f>
        <v>0</v>
      </c>
      <c r="CT83" s="15">
        <f>IFERROR(CT82/CT8,0)</f>
        <v>0</v>
      </c>
      <c r="CU83" s="15">
        <f>IFERROR(CT83-CS83,0)</f>
        <v>0</v>
      </c>
      <c r="CV83" s="15">
        <f>IFERROR(CV82/CV8,0)</f>
        <v>0</v>
      </c>
      <c r="CW83" s="15">
        <f>IFERROR(CW82/CW8,0)</f>
        <v>0</v>
      </c>
      <c r="CX83" s="15">
        <f>IFERROR(CW83-CV83,0)</f>
        <v>0</v>
      </c>
      <c r="CY83" s="15">
        <f>IFERROR(CY82/CY8,0)</f>
        <v>0</v>
      </c>
      <c r="CZ83" s="15">
        <f>IFERROR(CZ82/CZ8,0)</f>
        <v>0</v>
      </c>
      <c r="DA83" s="15">
        <f>IFERROR(CZ83-CY83,0)</f>
        <v>0</v>
      </c>
      <c r="DB83" s="15">
        <f>IFERROR(DB82/DB8,0)</f>
        <v>0</v>
      </c>
      <c r="DC83" s="15">
        <f>IFERROR(DC82/DC8,0)</f>
        <v>0</v>
      </c>
      <c r="DD83" s="15">
        <f>IFERROR(DC83-DB83,0)</f>
        <v>0</v>
      </c>
      <c r="DE83" s="15">
        <f>IFERROR(DE82/DE8,0)</f>
        <v>0</v>
      </c>
      <c r="DF83" s="15">
        <f>IFERROR(DF82/DF8,0)</f>
        <v>0</v>
      </c>
      <c r="DG83" s="15">
        <f>IFERROR(DF83-DE83,0)</f>
        <v>0</v>
      </c>
      <c r="DH83" s="15">
        <f>IFERROR(DH82/DH8,0)</f>
        <v>0</v>
      </c>
      <c r="DI83" s="15">
        <f>IFERROR(DI82/DI8,0)</f>
        <v>0</v>
      </c>
      <c r="DJ83" s="15">
        <f>IFERROR(DI83-DH83,0)</f>
        <v>0</v>
      </c>
      <c r="DK83" s="15">
        <f>IFERROR(DK82/DK8,0)</f>
        <v>0</v>
      </c>
      <c r="DL83" s="15">
        <f>IFERROR(DL82/DL8,0)</f>
        <v>0</v>
      </c>
      <c r="DM83" s="15">
        <f>IFERROR(DL83-DK83,0)</f>
        <v>0</v>
      </c>
      <c r="DN83" s="15">
        <f>IFERROR(DN82/DN8,0)</f>
        <v>0</v>
      </c>
      <c r="DO83" s="15">
        <f>IFERROR(DO82/DO8,0)</f>
        <v>0</v>
      </c>
      <c r="DP83" s="15">
        <f>IFERROR(DO83-DN83,0)</f>
        <v>0</v>
      </c>
      <c r="DQ83" s="15">
        <f>IFERROR(DQ82/DQ8,0)</f>
        <v>0</v>
      </c>
      <c r="DR83" s="15">
        <f>IFERROR(DR82/DR8,0)</f>
        <v>0</v>
      </c>
      <c r="DS83" s="15">
        <f>IFERROR(DR83-DQ83,0)</f>
        <v>0</v>
      </c>
      <c r="DT83" s="15">
        <f>IFERROR(DT82/DT8,0)</f>
        <v>0</v>
      </c>
      <c r="DU83" s="15">
        <f>IFERROR(DU82/DU8,0)</f>
        <v>0</v>
      </c>
      <c r="DV83" s="15">
        <f>IFERROR(DU83-DT83,0)</f>
        <v>0</v>
      </c>
      <c r="DW83" s="15">
        <f>IFERROR(DW82/DW8,0)</f>
        <v>0</v>
      </c>
      <c r="DX83" s="15">
        <f>IFERROR(DX82/DX8,0)</f>
        <v>0</v>
      </c>
      <c r="DY83" s="15">
        <f>IFERROR(DX83-DW83,0)</f>
        <v>0</v>
      </c>
      <c r="DZ83" s="15">
        <f>IFERROR(DZ82/DZ8,0)</f>
        <v>0</v>
      </c>
      <c r="EA83" s="15">
        <f>IFERROR(EA82/EA8,0)</f>
        <v>0</v>
      </c>
      <c r="EB83" s="15">
        <f>IFERROR(EA83-DZ83,0)</f>
        <v>0</v>
      </c>
      <c r="EC83" s="15">
        <f>IFERROR(EC82/EC8,0)</f>
        <v>0</v>
      </c>
      <c r="ED83" s="15">
        <f>IFERROR(ED82/ED8,0)</f>
        <v>0</v>
      </c>
      <c r="EE83" s="15">
        <f>IFERROR(ED83-EC83,0)</f>
        <v>0</v>
      </c>
      <c r="EF83" s="15">
        <f>IFERROR(EF82/EF8,0)</f>
        <v>0</v>
      </c>
      <c r="EG83" s="15">
        <f>IFERROR(EG82/EG8,0)</f>
        <v>0</v>
      </c>
      <c r="EH83" s="15">
        <f>IFERROR(EG83-EF83,0)</f>
        <v>0</v>
      </c>
      <c r="EI83" s="15">
        <f>IFERROR(EI82/EI8,0)</f>
        <v>0</v>
      </c>
      <c r="EJ83" s="15">
        <f>IFERROR(EJ82/EJ8,0)</f>
        <v>0</v>
      </c>
      <c r="EK83" s="15">
        <f>IFERROR(EJ83-EI83,0)</f>
        <v>0</v>
      </c>
      <c r="EL83" s="15">
        <f>IFERROR(EL82/EL8,0)</f>
        <v>0</v>
      </c>
      <c r="EM83" s="15">
        <f>IFERROR(EM82/EM8,0)</f>
        <v>0</v>
      </c>
      <c r="EN83" s="15">
        <f>IFERROR(EM83-EL83,0)</f>
        <v>0</v>
      </c>
      <c r="EO83" s="15">
        <f>IFERROR(EO82/EO8,0)</f>
        <v>0</v>
      </c>
      <c r="EP83" s="15">
        <f>IFERROR(EP82/EP8,0)</f>
        <v>0</v>
      </c>
      <c r="EQ83" s="15">
        <f>IFERROR(EP83-EO83,0)</f>
        <v>0</v>
      </c>
      <c r="ER83" s="15">
        <f>IFERROR(ER82/ER8,0)</f>
        <v>0</v>
      </c>
      <c r="ES83" s="15">
        <f>IFERROR(ES82/ES8,0)</f>
        <v>0</v>
      </c>
      <c r="ET83" s="15">
        <f>IFERROR(ES83-ER83,0)</f>
        <v>0</v>
      </c>
      <c r="EU83" s="15">
        <f>IFERROR(EU82/EU8,0)</f>
        <v>0</v>
      </c>
      <c r="EV83" s="15">
        <f>IFERROR(EV82/EV8,0)</f>
        <v>0</v>
      </c>
      <c r="EW83" s="15">
        <f>IFERROR(EV83-EU83,0)</f>
        <v>0</v>
      </c>
      <c r="EX83" s="15">
        <f>IFERROR(EX82/EX8,0)</f>
        <v>0</v>
      </c>
      <c r="EY83" s="15">
        <f>IFERROR(EY82/EY8,0)</f>
        <v>0</v>
      </c>
      <c r="EZ83" s="15">
        <f>IFERROR(EY83-EX83,0)</f>
        <v>0</v>
      </c>
    </row>
    <row r="84" spans="2:156" ht="19.5" customHeight="1" x14ac:dyDescent="0.3">
      <c r="B84" s="8" t="s">
        <v>938</v>
      </c>
      <c r="C84" s="9" t="s">
        <v>40</v>
      </c>
      <c r="D84" s="15">
        <f>IFERROR(SUM(SUM(G84*G7,J84*J7,M84*M7,P84*P7,S84*S7,V84*V7,Y84*Y7,AB84*AB7,AE84*AE7,AH84*AH7,AK84*AK7,AN84*AN7,AQ84*AQ7,AT84*AT7,AW84*AW7,AZ84*AZ7,BC84*BC7,BF84*BF7,BI84*BI7,BL84*BL7,BO84*BO7,BR84*BR7,BU84*BU7,BX84*BX7,CA84*CA7,CD84*CD7,CG84*CG7,CJ84*CJ7,CM84*CM7,CP84*CP7),SUM(CS84*CS7,CV84*CV7,CY84*CY7,DB84*DB7,DE84*DE7,DH84*DH7,DK84*DK7,DN84*DN7,DQ84*DQ7,DT84*DT7,DW84*DW7,DZ84*DZ7,EC84*EC7,EF84*EF7,EI84*EI7,EL84*EL7,EO84*EO7,ER84*ER7,EU84*EU7,EX84*EX7))/D7,0)</f>
        <v>0</v>
      </c>
      <c r="E84" s="15">
        <f>IFERROR(SUM(SUM(H84*H7,K84*K7,N84*N7,Q84*Q7,T84*T7,W84*W7,Z84*Z7,AC84*AC7,AF84*AF7,AI84*AI7,AL84*AL7,AO84*AO7,AR84*AR7,AU84*AU7,AX84*AX7,BA84*BA7,BD84*BD7,BG84*BG7,BJ84*BJ7,BM84*BM7,BP84*BP7,BS84*BS7,BV84*BV7,BY84*BY7,CB84*CB7,CE84*CE7,CH84*CH7,CK84*CK7,CN84*CN7,CQ84*CQ7),SUM(CT84*CT7,CW84*CW7,CZ84*CZ7,DC84*DC7,DF84*DF7,DI84*DI7,DL84*DL7,DO84*DO7,DR84*DR7,DU84*DU7,DX84*DX7,EA84*EA7,ED84*ED7,EG84*EG7,EJ84*EJ7,EM84*EM7,EP84*EP7,ES84*ES7,EV84*EV7,EY84*EY7))/E7,0)</f>
        <v>0</v>
      </c>
      <c r="F84" s="15">
        <f>IFERROR(E84-D84,0)</f>
        <v>0</v>
      </c>
      <c r="G84" s="15">
        <f>IFERROR(G82/G7,0)</f>
        <v>0</v>
      </c>
      <c r="H84" s="15">
        <f>IFERROR(H82/H7,0)</f>
        <v>0</v>
      </c>
      <c r="I84" s="15">
        <f>IFERROR(H84-G84,0)</f>
        <v>0</v>
      </c>
      <c r="J84" s="15">
        <f>IFERROR(J82/J7,0)</f>
        <v>0</v>
      </c>
      <c r="K84" s="15">
        <f>IFERROR(K82/K7,0)</f>
        <v>0</v>
      </c>
      <c r="L84" s="15">
        <f t="shared" ref="L84" si="644">IFERROR(K84-J84,0)</f>
        <v>0</v>
      </c>
      <c r="M84" s="15">
        <f>IFERROR(M82/M7,0)</f>
        <v>0</v>
      </c>
      <c r="N84" s="15">
        <f>IFERROR(N82/N7,0)</f>
        <v>0</v>
      </c>
      <c r="O84" s="15">
        <f t="shared" ref="O84" si="645">IFERROR(N84-M84,0)</f>
        <v>0</v>
      </c>
      <c r="P84" s="15">
        <f>IFERROR(P82/P7,0)</f>
        <v>0</v>
      </c>
      <c r="Q84" s="15">
        <f>IFERROR(Q82/Q7,0)</f>
        <v>0</v>
      </c>
      <c r="R84" s="15">
        <f t="shared" ref="R84" si="646">IFERROR(Q84-P84,0)</f>
        <v>0</v>
      </c>
      <c r="S84" s="15">
        <f>IFERROR(S82/S7,0)</f>
        <v>0</v>
      </c>
      <c r="T84" s="15">
        <f>IFERROR(T82/T7,0)</f>
        <v>0</v>
      </c>
      <c r="U84" s="15">
        <f t="shared" ref="U84" si="647">IFERROR(T84-S84,0)</f>
        <v>0</v>
      </c>
      <c r="V84" s="15">
        <f>IFERROR(V82/V7,0)</f>
        <v>0</v>
      </c>
      <c r="W84" s="15">
        <f>IFERROR(W82/W7,0)</f>
        <v>0</v>
      </c>
      <c r="X84" s="15">
        <f t="shared" ref="X84" si="648">IFERROR(W84-V84,0)</f>
        <v>0</v>
      </c>
      <c r="Y84" s="15">
        <f>IFERROR(Y82/Y7,0)</f>
        <v>0</v>
      </c>
      <c r="Z84" s="15">
        <f>IFERROR(Z82/Z7,0)</f>
        <v>0</v>
      </c>
      <c r="AA84" s="15">
        <f t="shared" ref="AA84" si="649">IFERROR(Z84-Y84,0)</f>
        <v>0</v>
      </c>
      <c r="AB84" s="15">
        <f>IFERROR(AB82/AB7,0)</f>
        <v>0</v>
      </c>
      <c r="AC84" s="15">
        <f>IFERROR(AC82/AC7,0)</f>
        <v>0</v>
      </c>
      <c r="AD84" s="15">
        <f t="shared" ref="AD84" si="650">IFERROR(AC84-AB84,0)</f>
        <v>0</v>
      </c>
      <c r="AE84" s="15">
        <f>IFERROR(AE82/AE7,0)</f>
        <v>0</v>
      </c>
      <c r="AF84" s="15">
        <f>IFERROR(AF82/AF7,0)</f>
        <v>0</v>
      </c>
      <c r="AG84" s="15">
        <f t="shared" ref="AG84" si="651">IFERROR(AF84-AE84,0)</f>
        <v>0</v>
      </c>
      <c r="AH84" s="15">
        <f>IFERROR(AH82/AH7,0)</f>
        <v>0</v>
      </c>
      <c r="AI84" s="15">
        <f>IFERROR(AI82/AI7,0)</f>
        <v>0</v>
      </c>
      <c r="AJ84" s="15">
        <f t="shared" ref="AJ84" si="652">IFERROR(AI84-AH84,0)</f>
        <v>0</v>
      </c>
      <c r="AK84" s="15">
        <f>IFERROR(AK82/AK7,0)</f>
        <v>0</v>
      </c>
      <c r="AL84" s="15">
        <f>IFERROR(AL82/AL7,0)</f>
        <v>0</v>
      </c>
      <c r="AM84" s="15">
        <f t="shared" ref="AM84" si="653">IFERROR(AL84-AK84,0)</f>
        <v>0</v>
      </c>
      <c r="AN84" s="15">
        <f>IFERROR(AN82/AN7,0)</f>
        <v>0</v>
      </c>
      <c r="AO84" s="15">
        <f>IFERROR(AO82/AO7,0)</f>
        <v>0</v>
      </c>
      <c r="AP84" s="15">
        <f t="shared" ref="AP84" si="654">IFERROR(AO84-AN84,0)</f>
        <v>0</v>
      </c>
      <c r="AQ84" s="15">
        <f>IFERROR(AQ82/AQ7,0)</f>
        <v>0</v>
      </c>
      <c r="AR84" s="15">
        <f>IFERROR(AR82/AR7,0)</f>
        <v>0</v>
      </c>
      <c r="AS84" s="15">
        <f t="shared" ref="AS84" si="655">IFERROR(AR84-AQ84,0)</f>
        <v>0</v>
      </c>
      <c r="AT84" s="15">
        <f>IFERROR(AT82/AT7,0)</f>
        <v>0</v>
      </c>
      <c r="AU84" s="15">
        <f>IFERROR(AU82/AU7,0)</f>
        <v>0</v>
      </c>
      <c r="AV84" s="15">
        <f t="shared" ref="AV84" si="656">IFERROR(AU84-AT84,0)</f>
        <v>0</v>
      </c>
      <c r="AW84" s="15">
        <f>IFERROR(AW82/AW7,0)</f>
        <v>0</v>
      </c>
      <c r="AX84" s="15">
        <f>IFERROR(AX82/AX7,0)</f>
        <v>0</v>
      </c>
      <c r="AY84" s="15">
        <f t="shared" ref="AY84" si="657">IFERROR(AX84-AW84,0)</f>
        <v>0</v>
      </c>
      <c r="AZ84" s="15">
        <f>IFERROR(AZ82/AZ7,0)</f>
        <v>0</v>
      </c>
      <c r="BA84" s="15">
        <f>IFERROR(BA82/BA7,0)</f>
        <v>0</v>
      </c>
      <c r="BB84" s="15">
        <f t="shared" ref="BB84" si="658">IFERROR(BA84-AZ84,0)</f>
        <v>0</v>
      </c>
      <c r="BC84" s="15">
        <f>IFERROR(BC82/BC7,0)</f>
        <v>0</v>
      </c>
      <c r="BD84" s="15">
        <f>IFERROR(BD82/BD7,0)</f>
        <v>0</v>
      </c>
      <c r="BE84" s="15">
        <f t="shared" ref="BE84" si="659">IFERROR(BD84-BC84,0)</f>
        <v>0</v>
      </c>
      <c r="BF84" s="15">
        <f>IFERROR(BF82/BF7,0)</f>
        <v>0</v>
      </c>
      <c r="BG84" s="15">
        <f>IFERROR(BG82/BG7,0)</f>
        <v>0</v>
      </c>
      <c r="BH84" s="15">
        <f t="shared" ref="BH84" si="660">IFERROR(BG84-BF84,0)</f>
        <v>0</v>
      </c>
      <c r="BI84" s="15">
        <f>IFERROR(BI82/BI7,0)</f>
        <v>0</v>
      </c>
      <c r="BJ84" s="15">
        <f>IFERROR(BJ82/BJ7,0)</f>
        <v>0</v>
      </c>
      <c r="BK84" s="15">
        <f t="shared" ref="BK84" si="661">IFERROR(BJ84-BI84,0)</f>
        <v>0</v>
      </c>
      <c r="BL84" s="15">
        <f>IFERROR(BL82/BL7,0)</f>
        <v>0</v>
      </c>
      <c r="BM84" s="15">
        <f>IFERROR(BM82/BM7,0)</f>
        <v>0</v>
      </c>
      <c r="BN84" s="15">
        <f t="shared" ref="BN84" si="662">IFERROR(BM84-BL84,0)</f>
        <v>0</v>
      </c>
      <c r="BO84" s="15">
        <f>IFERROR(BO82/BO7,0)</f>
        <v>0</v>
      </c>
      <c r="BP84" s="15">
        <f>IFERROR(BP82/BP7,0)</f>
        <v>0</v>
      </c>
      <c r="BQ84" s="15">
        <f t="shared" ref="BQ84" si="663">IFERROR(BP84-BO84,0)</f>
        <v>0</v>
      </c>
      <c r="BR84" s="15">
        <f>IFERROR(BR82/BR7,0)</f>
        <v>0</v>
      </c>
      <c r="BS84" s="15">
        <f>IFERROR(BS82/BS7,0)</f>
        <v>0</v>
      </c>
      <c r="BT84" s="15">
        <f t="shared" ref="BT84" si="664">IFERROR(BS84-BR84,0)</f>
        <v>0</v>
      </c>
      <c r="BU84" s="15">
        <f>IFERROR(BU82/BU7,0)</f>
        <v>0</v>
      </c>
      <c r="BV84" s="15">
        <f>IFERROR(BV82/BV7,0)</f>
        <v>0</v>
      </c>
      <c r="BW84" s="15">
        <f t="shared" ref="BW84" si="665">IFERROR(BV84-BU84,0)</f>
        <v>0</v>
      </c>
      <c r="BX84" s="15">
        <f>IFERROR(BX82/BX7,0)</f>
        <v>0</v>
      </c>
      <c r="BY84" s="15">
        <f>IFERROR(BY82/BY7,0)</f>
        <v>0</v>
      </c>
      <c r="BZ84" s="15">
        <f t="shared" ref="BZ84" si="666">IFERROR(BY84-BX84,0)</f>
        <v>0</v>
      </c>
      <c r="CA84" s="15">
        <f>IFERROR(CA82/CA7,0)</f>
        <v>0</v>
      </c>
      <c r="CB84" s="15">
        <f>IFERROR(CB82/CB7,0)</f>
        <v>0</v>
      </c>
      <c r="CC84" s="15">
        <f t="shared" ref="CC84" si="667">IFERROR(CB84-CA84,0)</f>
        <v>0</v>
      </c>
      <c r="CD84" s="15">
        <f>IFERROR(CD82/CD7,0)</f>
        <v>0</v>
      </c>
      <c r="CE84" s="15">
        <f>IFERROR(CE82/CE7,0)</f>
        <v>0</v>
      </c>
      <c r="CF84" s="15">
        <f t="shared" ref="CF84" si="668">IFERROR(CE84-CD84,0)</f>
        <v>0</v>
      </c>
      <c r="CG84" s="15">
        <f>IFERROR(CG82/CG7,0)</f>
        <v>0</v>
      </c>
      <c r="CH84" s="15">
        <f>IFERROR(CH82/CH7,0)</f>
        <v>0</v>
      </c>
      <c r="CI84" s="15">
        <f t="shared" ref="CI84" si="669">IFERROR(CH84-CG84,0)</f>
        <v>0</v>
      </c>
      <c r="CJ84" s="15">
        <f>IFERROR(CJ82/CJ7,0)</f>
        <v>0</v>
      </c>
      <c r="CK84" s="15">
        <f>IFERROR(CK82/CK7,0)</f>
        <v>0</v>
      </c>
      <c r="CL84" s="15">
        <f t="shared" ref="CL84" si="670">IFERROR(CK84-CJ84,0)</f>
        <v>0</v>
      </c>
      <c r="CM84" s="15">
        <f>IFERROR(CM82/CM7,0)</f>
        <v>0</v>
      </c>
      <c r="CN84" s="15">
        <f>IFERROR(CN82/CN7,0)</f>
        <v>0</v>
      </c>
      <c r="CO84" s="15">
        <f t="shared" ref="CO84" si="671">IFERROR(CN84-CM84,0)</f>
        <v>0</v>
      </c>
      <c r="CP84" s="15">
        <f>IFERROR(CP82/CP7,0)</f>
        <v>0</v>
      </c>
      <c r="CQ84" s="15">
        <f>IFERROR(CQ82/CQ7,0)</f>
        <v>0</v>
      </c>
      <c r="CR84" s="15">
        <f t="shared" ref="CR84" si="672">IFERROR(CQ84-CP84,0)</f>
        <v>0</v>
      </c>
      <c r="CS84" s="15">
        <f>IFERROR(CS82/CS7,0)</f>
        <v>0</v>
      </c>
      <c r="CT84" s="15">
        <f>IFERROR(CT82/CT7,0)</f>
        <v>0</v>
      </c>
      <c r="CU84" s="15">
        <f t="shared" ref="CU84" si="673">IFERROR(CT84-CS84,0)</f>
        <v>0</v>
      </c>
      <c r="CV84" s="15">
        <f>IFERROR(CV82/CV7,0)</f>
        <v>0</v>
      </c>
      <c r="CW84" s="15">
        <f>IFERROR(CW82/CW7,0)</f>
        <v>0</v>
      </c>
      <c r="CX84" s="15">
        <f t="shared" ref="CX84" si="674">IFERROR(CW84-CV84,0)</f>
        <v>0</v>
      </c>
      <c r="CY84" s="15">
        <f>IFERROR(CY82/CY7,0)</f>
        <v>0</v>
      </c>
      <c r="CZ84" s="15">
        <f>IFERROR(CZ82/CZ7,0)</f>
        <v>0</v>
      </c>
      <c r="DA84" s="15">
        <f t="shared" ref="DA84" si="675">IFERROR(CZ84-CY84,0)</f>
        <v>0</v>
      </c>
      <c r="DB84" s="15">
        <f>IFERROR(DB82/DB7,0)</f>
        <v>0</v>
      </c>
      <c r="DC84" s="15">
        <f>IFERROR(DC82/DC7,0)</f>
        <v>0</v>
      </c>
      <c r="DD84" s="15">
        <f t="shared" ref="DD84" si="676">IFERROR(DC84-DB84,0)</f>
        <v>0</v>
      </c>
      <c r="DE84" s="15">
        <f>IFERROR(DE82/DE7,0)</f>
        <v>0</v>
      </c>
      <c r="DF84" s="15">
        <f>IFERROR(DF82/DF7,0)</f>
        <v>0</v>
      </c>
      <c r="DG84" s="15">
        <f t="shared" ref="DG84" si="677">IFERROR(DF84-DE84,0)</f>
        <v>0</v>
      </c>
      <c r="DH84" s="15">
        <f>IFERROR(DH82/DH7,0)</f>
        <v>0</v>
      </c>
      <c r="DI84" s="15">
        <f>IFERROR(DI82/DI7,0)</f>
        <v>0</v>
      </c>
      <c r="DJ84" s="15">
        <f t="shared" ref="DJ84" si="678">IFERROR(DI84-DH84,0)</f>
        <v>0</v>
      </c>
      <c r="DK84" s="15">
        <f>IFERROR(DK82/DK7,0)</f>
        <v>0</v>
      </c>
      <c r="DL84" s="15">
        <f>IFERROR(DL82/DL7,0)</f>
        <v>0</v>
      </c>
      <c r="DM84" s="15">
        <f t="shared" ref="DM84" si="679">IFERROR(DL84-DK84,0)</f>
        <v>0</v>
      </c>
      <c r="DN84" s="15">
        <f>IFERROR(DN82/DN7,0)</f>
        <v>0</v>
      </c>
      <c r="DO84" s="15">
        <f>IFERROR(DO82/DO7,0)</f>
        <v>0</v>
      </c>
      <c r="DP84" s="15">
        <f t="shared" ref="DP84" si="680">IFERROR(DO84-DN84,0)</f>
        <v>0</v>
      </c>
      <c r="DQ84" s="15">
        <f>IFERROR(DQ82/DQ7,0)</f>
        <v>0</v>
      </c>
      <c r="DR84" s="15">
        <f>IFERROR(DR82/DR7,0)</f>
        <v>0</v>
      </c>
      <c r="DS84" s="15">
        <f t="shared" ref="DS84" si="681">IFERROR(DR84-DQ84,0)</f>
        <v>0</v>
      </c>
      <c r="DT84" s="15">
        <f>IFERROR(DT82/DT7,0)</f>
        <v>0</v>
      </c>
      <c r="DU84" s="15">
        <f>IFERROR(DU82/DU7,0)</f>
        <v>0</v>
      </c>
      <c r="DV84" s="15">
        <f t="shared" ref="DV84" si="682">IFERROR(DU84-DT84,0)</f>
        <v>0</v>
      </c>
      <c r="DW84" s="15">
        <f>IFERROR(DW82/DW7,0)</f>
        <v>0</v>
      </c>
      <c r="DX84" s="15">
        <f>IFERROR(DX82/DX7,0)</f>
        <v>0</v>
      </c>
      <c r="DY84" s="15">
        <f t="shared" ref="DY84" si="683">IFERROR(DX84-DW84,0)</f>
        <v>0</v>
      </c>
      <c r="DZ84" s="15">
        <f>IFERROR(DZ82/DZ7,0)</f>
        <v>0</v>
      </c>
      <c r="EA84" s="15">
        <f>IFERROR(EA82/EA7,0)</f>
        <v>0</v>
      </c>
      <c r="EB84" s="15">
        <f t="shared" ref="EB84" si="684">IFERROR(EA84-DZ84,0)</f>
        <v>0</v>
      </c>
      <c r="EC84" s="15">
        <f>IFERROR(EC82/EC7,0)</f>
        <v>0</v>
      </c>
      <c r="ED84" s="15">
        <f>IFERROR(ED82/ED7,0)</f>
        <v>0</v>
      </c>
      <c r="EE84" s="15">
        <f t="shared" ref="EE84" si="685">IFERROR(ED84-EC84,0)</f>
        <v>0</v>
      </c>
      <c r="EF84" s="15">
        <f>IFERROR(EF82/EF7,0)</f>
        <v>0</v>
      </c>
      <c r="EG84" s="15">
        <f>IFERROR(EG82/EG7,0)</f>
        <v>0</v>
      </c>
      <c r="EH84" s="15">
        <f t="shared" ref="EH84" si="686">IFERROR(EG84-EF84,0)</f>
        <v>0</v>
      </c>
      <c r="EI84" s="15">
        <f>IFERROR(EI82/EI7,0)</f>
        <v>0</v>
      </c>
      <c r="EJ84" s="15">
        <f>IFERROR(EJ82/EJ7,0)</f>
        <v>0</v>
      </c>
      <c r="EK84" s="15">
        <f t="shared" ref="EK84" si="687">IFERROR(EJ84-EI84,0)</f>
        <v>0</v>
      </c>
      <c r="EL84" s="15">
        <f>IFERROR(EL82/EL7,0)</f>
        <v>0</v>
      </c>
      <c r="EM84" s="15">
        <f>IFERROR(EM82/EM7,0)</f>
        <v>0</v>
      </c>
      <c r="EN84" s="15">
        <f t="shared" ref="EN84" si="688">IFERROR(EM84-EL84,0)</f>
        <v>0</v>
      </c>
      <c r="EO84" s="15">
        <f>IFERROR(EO82/EO7,0)</f>
        <v>0</v>
      </c>
      <c r="EP84" s="15">
        <f>IFERROR(EP82/EP7,0)</f>
        <v>0</v>
      </c>
      <c r="EQ84" s="15">
        <f t="shared" ref="EQ84" si="689">IFERROR(EP84-EO84,0)</f>
        <v>0</v>
      </c>
      <c r="ER84" s="15">
        <f>IFERROR(ER82/ER7,0)</f>
        <v>0</v>
      </c>
      <c r="ES84" s="15">
        <f>IFERROR(ES82/ES7,0)</f>
        <v>0</v>
      </c>
      <c r="ET84" s="15">
        <f t="shared" ref="ET84" si="690">IFERROR(ES84-ER84,0)</f>
        <v>0</v>
      </c>
      <c r="EU84" s="15">
        <f>IFERROR(EU82/EU7,0)</f>
        <v>0</v>
      </c>
      <c r="EV84" s="15">
        <f>IFERROR(EV82/EV7,0)</f>
        <v>0</v>
      </c>
      <c r="EW84" s="15">
        <f t="shared" ref="EW84" si="691">IFERROR(EV84-EU84,0)</f>
        <v>0</v>
      </c>
      <c r="EX84" s="15">
        <f>IFERROR(EX82/EX7,0)</f>
        <v>0</v>
      </c>
      <c r="EY84" s="15">
        <f>IFERROR(EY82/EY7,0)</f>
        <v>0</v>
      </c>
      <c r="EZ84" s="15">
        <f t="shared" ref="EZ84" si="692">IFERROR(EY84-EX84,0)</f>
        <v>0</v>
      </c>
    </row>
    <row r="85" spans="2:156" ht="19.5" customHeight="1" x14ac:dyDescent="0.3">
      <c r="B85" s="8" t="s">
        <v>341</v>
      </c>
      <c r="C85" s="9"/>
      <c r="D85" s="16">
        <f>IFERROR(D82/D17,0)</f>
        <v>0</v>
      </c>
      <c r="E85" s="16">
        <f>IFERROR(E82/E17,0)</f>
        <v>0</v>
      </c>
      <c r="F85" s="16">
        <f>IFERROR(E85-D85,0)</f>
        <v>0</v>
      </c>
      <c r="G85" s="16">
        <f>IFERROR(G82/G17,0)</f>
        <v>0</v>
      </c>
      <c r="H85" s="16">
        <f>IFERROR(H82/H17,0)</f>
        <v>0</v>
      </c>
      <c r="I85" s="16">
        <f>IFERROR(H85-G85,0)</f>
        <v>0</v>
      </c>
      <c r="J85" s="16">
        <f>IFERROR(J82/J17,0)</f>
        <v>0</v>
      </c>
      <c r="K85" s="16">
        <f>IFERROR(K82/K17,0)</f>
        <v>0</v>
      </c>
      <c r="L85" s="16">
        <f>IFERROR(K85-J85,0)</f>
        <v>0</v>
      </c>
      <c r="M85" s="16">
        <f>IFERROR(M82/M17,0)</f>
        <v>0</v>
      </c>
      <c r="N85" s="16">
        <f>IFERROR(N82/N17,0)</f>
        <v>0</v>
      </c>
      <c r="O85" s="16">
        <f>IFERROR(N85-M85,0)</f>
        <v>0</v>
      </c>
      <c r="P85" s="16">
        <f>IFERROR(P82/P17,0)</f>
        <v>0</v>
      </c>
      <c r="Q85" s="16">
        <f>IFERROR(Q82/Q17,0)</f>
        <v>0</v>
      </c>
      <c r="R85" s="16">
        <f>IFERROR(Q85-P85,0)</f>
        <v>0</v>
      </c>
      <c r="S85" s="16">
        <f>IFERROR(S82/S17,0)</f>
        <v>0</v>
      </c>
      <c r="T85" s="16">
        <f>IFERROR(T82/T17,0)</f>
        <v>0</v>
      </c>
      <c r="U85" s="16">
        <f>IFERROR(T85-S85,0)</f>
        <v>0</v>
      </c>
      <c r="V85" s="16">
        <f>IFERROR(V82/V17,0)</f>
        <v>0</v>
      </c>
      <c r="W85" s="16">
        <f>IFERROR(W82/W17,0)</f>
        <v>0</v>
      </c>
      <c r="X85" s="16">
        <f>IFERROR(W85-V85,0)</f>
        <v>0</v>
      </c>
      <c r="Y85" s="16">
        <f>IFERROR(Y82/Y17,0)</f>
        <v>0</v>
      </c>
      <c r="Z85" s="16">
        <f>IFERROR(Z82/Z17,0)</f>
        <v>0</v>
      </c>
      <c r="AA85" s="16">
        <f>IFERROR(Z85-Y85,0)</f>
        <v>0</v>
      </c>
      <c r="AB85" s="16">
        <f>IFERROR(AB82/AB17,0)</f>
        <v>0</v>
      </c>
      <c r="AC85" s="16">
        <f>IFERROR(AC82/AC17,0)</f>
        <v>0</v>
      </c>
      <c r="AD85" s="16">
        <f>IFERROR(AC85-AB85,0)</f>
        <v>0</v>
      </c>
      <c r="AE85" s="16">
        <f>IFERROR(AE82/AE17,0)</f>
        <v>0</v>
      </c>
      <c r="AF85" s="16">
        <f>IFERROR(AF82/AF17,0)</f>
        <v>0</v>
      </c>
      <c r="AG85" s="16">
        <f>IFERROR(AF85-AE85,0)</f>
        <v>0</v>
      </c>
      <c r="AH85" s="16">
        <f>IFERROR(AH82/AH17,0)</f>
        <v>0</v>
      </c>
      <c r="AI85" s="16">
        <f>IFERROR(AI82/AI17,0)</f>
        <v>0</v>
      </c>
      <c r="AJ85" s="16">
        <f>IFERROR(AI85-AH85,0)</f>
        <v>0</v>
      </c>
      <c r="AK85" s="16">
        <f>IFERROR(AK82/AK17,0)</f>
        <v>0</v>
      </c>
      <c r="AL85" s="16">
        <f>IFERROR(AL82/AL17,0)</f>
        <v>0</v>
      </c>
      <c r="AM85" s="16">
        <f>IFERROR(AL85-AK85,0)</f>
        <v>0</v>
      </c>
      <c r="AN85" s="16">
        <f>IFERROR(AN82/AN17,0)</f>
        <v>0</v>
      </c>
      <c r="AO85" s="16">
        <f>IFERROR(AO82/AO17,0)</f>
        <v>0</v>
      </c>
      <c r="AP85" s="16">
        <f>IFERROR(AO85-AN85,0)</f>
        <v>0</v>
      </c>
      <c r="AQ85" s="16">
        <f>IFERROR(AQ82/AQ17,0)</f>
        <v>0</v>
      </c>
      <c r="AR85" s="16">
        <f>IFERROR(AR82/AR17,0)</f>
        <v>0</v>
      </c>
      <c r="AS85" s="16">
        <f>IFERROR(AR85-AQ85,0)</f>
        <v>0</v>
      </c>
      <c r="AT85" s="16">
        <f>IFERROR(AT82/AT17,0)</f>
        <v>0</v>
      </c>
      <c r="AU85" s="16">
        <f>IFERROR(AU82/AU17,0)</f>
        <v>0</v>
      </c>
      <c r="AV85" s="16">
        <f>IFERROR(AU85-AT85,0)</f>
        <v>0</v>
      </c>
      <c r="AW85" s="16">
        <f>IFERROR(AW82/AW17,0)</f>
        <v>0</v>
      </c>
      <c r="AX85" s="16">
        <f>IFERROR(AX82/AX17,0)</f>
        <v>0</v>
      </c>
      <c r="AY85" s="16">
        <f>IFERROR(AX85-AW85,0)</f>
        <v>0</v>
      </c>
      <c r="AZ85" s="16">
        <f>IFERROR(AZ82/AZ17,0)</f>
        <v>0</v>
      </c>
      <c r="BA85" s="16">
        <f>IFERROR(BA82/BA17,0)</f>
        <v>0</v>
      </c>
      <c r="BB85" s="16">
        <f>IFERROR(BA85-AZ85,0)</f>
        <v>0</v>
      </c>
      <c r="BC85" s="16">
        <f>IFERROR(BC82/BC17,0)</f>
        <v>0</v>
      </c>
      <c r="BD85" s="16">
        <f>IFERROR(BD82/BD17,0)</f>
        <v>0</v>
      </c>
      <c r="BE85" s="16">
        <f>IFERROR(BD85-BC85,0)</f>
        <v>0</v>
      </c>
      <c r="BF85" s="16">
        <f>IFERROR(BF82/BF17,0)</f>
        <v>0</v>
      </c>
      <c r="BG85" s="16">
        <f>IFERROR(BG82/BG17,0)</f>
        <v>0</v>
      </c>
      <c r="BH85" s="16">
        <f>IFERROR(BG85-BF85,0)</f>
        <v>0</v>
      </c>
      <c r="BI85" s="16">
        <f>IFERROR(BI82/BI17,0)</f>
        <v>0</v>
      </c>
      <c r="BJ85" s="16">
        <f>IFERROR(BJ82/BJ17,0)</f>
        <v>0</v>
      </c>
      <c r="BK85" s="16">
        <f>IFERROR(BJ85-BI85,0)</f>
        <v>0</v>
      </c>
      <c r="BL85" s="16">
        <f>IFERROR(BL82/BL17,0)</f>
        <v>0</v>
      </c>
      <c r="BM85" s="16">
        <f>IFERROR(BM82/BM17,0)</f>
        <v>0</v>
      </c>
      <c r="BN85" s="16">
        <f>IFERROR(BM85-BL85,0)</f>
        <v>0</v>
      </c>
      <c r="BO85" s="16">
        <f>IFERROR(BO82/BO17,0)</f>
        <v>0</v>
      </c>
      <c r="BP85" s="16">
        <f>IFERROR(BP82/BP17,0)</f>
        <v>0</v>
      </c>
      <c r="BQ85" s="16">
        <f>IFERROR(BP85-BO85,0)</f>
        <v>0</v>
      </c>
      <c r="BR85" s="16">
        <f>IFERROR(BR82/BR17,0)</f>
        <v>0</v>
      </c>
      <c r="BS85" s="16">
        <f>IFERROR(BS82/BS17,0)</f>
        <v>0</v>
      </c>
      <c r="BT85" s="16">
        <f>IFERROR(BS85-BR85,0)</f>
        <v>0</v>
      </c>
      <c r="BU85" s="16">
        <f>IFERROR(BU82/BU17,0)</f>
        <v>0</v>
      </c>
      <c r="BV85" s="16">
        <f>IFERROR(BV82/BV17,0)</f>
        <v>0</v>
      </c>
      <c r="BW85" s="16">
        <f>IFERROR(BV85-BU85,0)</f>
        <v>0</v>
      </c>
      <c r="BX85" s="16">
        <f>IFERROR(BX82/BX17,0)</f>
        <v>0</v>
      </c>
      <c r="BY85" s="16">
        <f>IFERROR(BY82/BY17,0)</f>
        <v>0</v>
      </c>
      <c r="BZ85" s="16">
        <f>IFERROR(BY85-BX85,0)</f>
        <v>0</v>
      </c>
      <c r="CA85" s="16">
        <f>IFERROR(CA82/CA17,0)</f>
        <v>0</v>
      </c>
      <c r="CB85" s="16">
        <f>IFERROR(CB82/CB17,0)</f>
        <v>0</v>
      </c>
      <c r="CC85" s="16">
        <f>IFERROR(CB85-CA85,0)</f>
        <v>0</v>
      </c>
      <c r="CD85" s="16">
        <f>IFERROR(CD82/CD17,0)</f>
        <v>0</v>
      </c>
      <c r="CE85" s="16">
        <f>IFERROR(CE82/CE17,0)</f>
        <v>0</v>
      </c>
      <c r="CF85" s="16"/>
      <c r="CG85" s="16">
        <f>IFERROR(CG82/CG17,0)</f>
        <v>0</v>
      </c>
      <c r="CH85" s="16">
        <f>IFERROR(CH82/CH17,0)</f>
        <v>0</v>
      </c>
      <c r="CI85" s="16">
        <f>IFERROR(CH85-CG85,0)</f>
        <v>0</v>
      </c>
      <c r="CJ85" s="16">
        <f>IFERROR(CJ82/CJ17,0)</f>
        <v>0</v>
      </c>
      <c r="CK85" s="16">
        <f>IFERROR(CK82/CK17,0)</f>
        <v>0</v>
      </c>
      <c r="CL85" s="16">
        <f>IFERROR(CK85-CJ85,0)</f>
        <v>0</v>
      </c>
      <c r="CM85" s="16">
        <f>IFERROR(CM82/CM17,0)</f>
        <v>0</v>
      </c>
      <c r="CN85" s="16">
        <f>IFERROR(CN82/CN17,0)</f>
        <v>0</v>
      </c>
      <c r="CO85" s="16">
        <f>IFERROR(CN85-CM85,0)</f>
        <v>0</v>
      </c>
      <c r="CP85" s="16">
        <f>IFERROR(CP82/CP17,0)</f>
        <v>0</v>
      </c>
      <c r="CQ85" s="16">
        <f>IFERROR(CQ82/CQ17,0)</f>
        <v>0</v>
      </c>
      <c r="CR85" s="16">
        <f>IFERROR(CQ85-CP85,0)</f>
        <v>0</v>
      </c>
      <c r="CS85" s="16">
        <f>IFERROR(CS82/CS17,0)</f>
        <v>0</v>
      </c>
      <c r="CT85" s="16">
        <f>IFERROR(CT82/CT17,0)</f>
        <v>0</v>
      </c>
      <c r="CU85" s="16">
        <f>IFERROR(CT85-CS85,0)</f>
        <v>0</v>
      </c>
      <c r="CV85" s="16">
        <f>IFERROR(CV82/CV17,0)</f>
        <v>0</v>
      </c>
      <c r="CW85" s="16">
        <f>IFERROR(CW82/CW17,0)</f>
        <v>0</v>
      </c>
      <c r="CX85" s="16">
        <f>IFERROR(CW85-CV85,0)</f>
        <v>0</v>
      </c>
      <c r="CY85" s="16">
        <f>IFERROR(CY82/CY17,0)</f>
        <v>0</v>
      </c>
      <c r="CZ85" s="16">
        <f>IFERROR(CZ82/CZ17,0)</f>
        <v>0</v>
      </c>
      <c r="DA85" s="16">
        <f>IFERROR(CZ85-CY85,0)</f>
        <v>0</v>
      </c>
      <c r="DB85" s="16">
        <f>IFERROR(DB82/DB17,0)</f>
        <v>0</v>
      </c>
      <c r="DC85" s="16">
        <f>IFERROR(DC82/DC17,0)</f>
        <v>0</v>
      </c>
      <c r="DD85" s="16">
        <f>IFERROR(DC85-DB85,0)</f>
        <v>0</v>
      </c>
      <c r="DE85" s="16">
        <f>IFERROR(DE82/DE17,0)</f>
        <v>0</v>
      </c>
      <c r="DF85" s="16">
        <f>IFERROR(DF82/DF17,0)</f>
        <v>0</v>
      </c>
      <c r="DG85" s="16">
        <f>IFERROR(DF85-DE85,0)</f>
        <v>0</v>
      </c>
      <c r="DH85" s="16">
        <f>IFERROR(DH82/DH17,0)</f>
        <v>0</v>
      </c>
      <c r="DI85" s="16">
        <f>IFERROR(DI82/DI17,0)</f>
        <v>0</v>
      </c>
      <c r="DJ85" s="16">
        <f>IFERROR(DI85-DH85,0)</f>
        <v>0</v>
      </c>
      <c r="DK85" s="16">
        <f>IFERROR(DK82/DK17,0)</f>
        <v>0</v>
      </c>
      <c r="DL85" s="16">
        <f>IFERROR(DL82/DL17,0)</f>
        <v>0</v>
      </c>
      <c r="DM85" s="16">
        <f>IFERROR(DL85-DK85,0)</f>
        <v>0</v>
      </c>
      <c r="DN85" s="16">
        <f>IFERROR(DN82/DN17,0)</f>
        <v>0</v>
      </c>
      <c r="DO85" s="16">
        <f>IFERROR(DO82/DO17,0)</f>
        <v>0</v>
      </c>
      <c r="DP85" s="16">
        <f>IFERROR(DO85-DN85,0)</f>
        <v>0</v>
      </c>
      <c r="DQ85" s="16">
        <f>IFERROR(DQ82/DQ17,0)</f>
        <v>0</v>
      </c>
      <c r="DR85" s="16">
        <f>IFERROR(DR82/DR17,0)</f>
        <v>0</v>
      </c>
      <c r="DS85" s="16">
        <f>IFERROR(DR85-DQ85,0)</f>
        <v>0</v>
      </c>
      <c r="DT85" s="16">
        <f>IFERROR(DT82/DT17,0)</f>
        <v>0</v>
      </c>
      <c r="DU85" s="16">
        <f>IFERROR(DU82/DU17,0)</f>
        <v>0</v>
      </c>
      <c r="DV85" s="16">
        <f>IFERROR(DU85-DT85,0)</f>
        <v>0</v>
      </c>
      <c r="DW85" s="16">
        <f>IFERROR(DW82/DW17,0)</f>
        <v>0</v>
      </c>
      <c r="DX85" s="16">
        <f>IFERROR(DX82/DX17,0)</f>
        <v>0</v>
      </c>
      <c r="DY85" s="16">
        <f>IFERROR(DX85-DW85,0)</f>
        <v>0</v>
      </c>
      <c r="DZ85" s="16">
        <f>IFERROR(DZ82/DZ17,0)</f>
        <v>0</v>
      </c>
      <c r="EA85" s="16">
        <f>IFERROR(EA82/EA17,0)</f>
        <v>0</v>
      </c>
      <c r="EB85" s="16">
        <f>IFERROR(EA85-DZ85,0)</f>
        <v>0</v>
      </c>
      <c r="EC85" s="16">
        <f>IFERROR(EC82/EC17,0)</f>
        <v>0</v>
      </c>
      <c r="ED85" s="16">
        <f>IFERROR(ED82/ED17,0)</f>
        <v>0</v>
      </c>
      <c r="EE85" s="16">
        <f>IFERROR(ED85-EC85,0)</f>
        <v>0</v>
      </c>
      <c r="EF85" s="16">
        <f>IFERROR(EF82/EF17,0)</f>
        <v>0</v>
      </c>
      <c r="EG85" s="16">
        <f>IFERROR(EG82/EG17,0)</f>
        <v>0</v>
      </c>
      <c r="EH85" s="16">
        <f>IFERROR(EG85-EF85,0)</f>
        <v>0</v>
      </c>
      <c r="EI85" s="16">
        <f>IFERROR(EI82/EI17,0)</f>
        <v>0</v>
      </c>
      <c r="EJ85" s="16">
        <f>IFERROR(EJ82/EJ17,0)</f>
        <v>0</v>
      </c>
      <c r="EK85" s="16">
        <f>IFERROR(EJ85-EI85,0)</f>
        <v>0</v>
      </c>
      <c r="EL85" s="16">
        <f>IFERROR(EL82/EL17,0)</f>
        <v>0</v>
      </c>
      <c r="EM85" s="16">
        <f>IFERROR(EM82/EM17,0)</f>
        <v>0</v>
      </c>
      <c r="EN85" s="16">
        <f>IFERROR(EM85-EL85,0)</f>
        <v>0</v>
      </c>
      <c r="EO85" s="16">
        <f>IFERROR(EO82/EO17,0)</f>
        <v>0</v>
      </c>
      <c r="EP85" s="16">
        <f>IFERROR(EP82/EP17,0)</f>
        <v>0</v>
      </c>
      <c r="EQ85" s="16">
        <f>IFERROR(EP85-EO85,0)</f>
        <v>0</v>
      </c>
      <c r="ER85" s="16">
        <f>IFERROR(ER82/ER17,0)</f>
        <v>0</v>
      </c>
      <c r="ES85" s="16">
        <f>IFERROR(ES82/ES17,0)</f>
        <v>0</v>
      </c>
      <c r="ET85" s="16">
        <f>IFERROR(ES85-ER85,0)</f>
        <v>0</v>
      </c>
      <c r="EU85" s="16">
        <f>IFERROR(EU82/EU17,0)</f>
        <v>0</v>
      </c>
      <c r="EV85" s="16">
        <f>IFERROR(EV82/EV17,0)</f>
        <v>0</v>
      </c>
      <c r="EW85" s="16">
        <f>IFERROR(EV85-EU85,0)</f>
        <v>0</v>
      </c>
      <c r="EX85" s="16">
        <f>IFERROR(EX82/EX17,0)</f>
        <v>0</v>
      </c>
      <c r="EY85" s="16">
        <f>IFERROR(EY82/EY17,0)</f>
        <v>0</v>
      </c>
      <c r="EZ85" s="16">
        <f>IFERROR(EY85-EX85,0)</f>
        <v>0</v>
      </c>
    </row>
    <row r="87" spans="2:156" ht="15" hidden="1" customHeight="1" x14ac:dyDescent="0.3"/>
    <row r="88" spans="2:156" ht="15" hidden="1" customHeight="1" x14ac:dyDescent="0.3"/>
    <row r="89" spans="2:156" ht="15" hidden="1" customHeight="1" x14ac:dyDescent="0.3"/>
    <row r="90" spans="2:156" ht="15" hidden="1" customHeight="1" x14ac:dyDescent="0.3"/>
    <row r="91" spans="2:156" ht="15" hidden="1" customHeight="1" x14ac:dyDescent="0.3"/>
    <row r="92" spans="2:156" ht="15" hidden="1" customHeight="1" x14ac:dyDescent="0.3"/>
    <row r="93" spans="2:156" ht="15" hidden="1" customHeight="1" x14ac:dyDescent="0.3"/>
    <row r="94" spans="2:156" s="386" customFormat="1" ht="15" hidden="1" customHeight="1" x14ac:dyDescent="0.3">
      <c r="B94" s="386" t="s">
        <v>672</v>
      </c>
      <c r="G94" s="389"/>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c r="AG94" s="389"/>
      <c r="AH94" s="389"/>
      <c r="AI94" s="389"/>
      <c r="AJ94" s="389"/>
      <c r="AK94" s="389"/>
      <c r="AL94" s="389"/>
      <c r="AM94" s="389"/>
      <c r="AN94" s="389"/>
      <c r="AO94" s="389"/>
      <c r="AP94" s="389"/>
      <c r="AQ94" s="389"/>
      <c r="AR94" s="389"/>
      <c r="AS94" s="389"/>
      <c r="AT94" s="389"/>
      <c r="AU94" s="389"/>
      <c r="AV94" s="389"/>
      <c r="AW94" s="389"/>
      <c r="AX94" s="389"/>
      <c r="AY94" s="389"/>
      <c r="AZ94" s="389"/>
      <c r="BA94" s="389"/>
      <c r="BB94" s="389"/>
      <c r="BC94" s="389"/>
      <c r="BD94" s="389"/>
      <c r="BE94" s="389"/>
      <c r="BF94" s="389"/>
      <c r="BG94" s="389"/>
      <c r="BH94" s="389"/>
      <c r="BI94" s="389"/>
      <c r="BJ94" s="389"/>
      <c r="BK94" s="389"/>
      <c r="BL94" s="389"/>
      <c r="BM94" s="389"/>
      <c r="BN94" s="389"/>
      <c r="BO94" s="389"/>
      <c r="BP94" s="389"/>
      <c r="BQ94" s="389"/>
      <c r="BR94" s="389"/>
      <c r="BS94" s="389"/>
      <c r="BT94" s="389"/>
      <c r="BU94" s="389"/>
      <c r="BV94" s="389"/>
      <c r="BW94" s="389"/>
      <c r="BX94" s="389"/>
      <c r="BY94" s="389"/>
      <c r="BZ94" s="389"/>
      <c r="CA94" s="389"/>
      <c r="CB94" s="389"/>
      <c r="CC94" s="389"/>
      <c r="CD94" s="389"/>
      <c r="CE94" s="389"/>
      <c r="CF94" s="389"/>
      <c r="CG94" s="389"/>
      <c r="CH94" s="389"/>
      <c r="CI94" s="389"/>
      <c r="CJ94" s="389"/>
      <c r="CK94" s="389"/>
      <c r="CL94" s="389"/>
      <c r="CM94" s="389"/>
      <c r="CN94" s="389"/>
      <c r="CO94" s="389"/>
      <c r="CP94" s="389"/>
      <c r="CQ94" s="389"/>
      <c r="CR94" s="389"/>
      <c r="CS94" s="389"/>
      <c r="CT94" s="389"/>
      <c r="CU94" s="389"/>
      <c r="CV94" s="389"/>
      <c r="CW94" s="389"/>
      <c r="CX94" s="389"/>
      <c r="CY94" s="389"/>
      <c r="CZ94" s="389"/>
      <c r="DA94" s="389"/>
      <c r="DB94" s="389"/>
      <c r="DC94" s="389"/>
      <c r="DD94" s="389"/>
      <c r="DE94" s="389"/>
      <c r="DF94" s="389"/>
      <c r="DG94" s="389"/>
      <c r="DH94" s="389"/>
      <c r="DI94" s="389"/>
      <c r="DJ94" s="389"/>
      <c r="DK94" s="389"/>
      <c r="DL94" s="389"/>
      <c r="DM94" s="389"/>
      <c r="DN94" s="389"/>
      <c r="DO94" s="389"/>
      <c r="DP94" s="389"/>
      <c r="DQ94" s="389"/>
      <c r="DR94" s="389"/>
      <c r="DS94" s="389"/>
      <c r="DT94" s="389"/>
      <c r="DU94" s="389"/>
      <c r="DV94" s="389"/>
      <c r="DW94" s="389"/>
      <c r="DX94" s="389"/>
      <c r="DY94" s="389"/>
      <c r="DZ94" s="389"/>
      <c r="EA94" s="389"/>
      <c r="EB94" s="389"/>
      <c r="EC94" s="389"/>
      <c r="ED94" s="389"/>
      <c r="EE94" s="389"/>
      <c r="EF94" s="389"/>
      <c r="EG94" s="389"/>
      <c r="EH94" s="389"/>
      <c r="EI94" s="389"/>
      <c r="EJ94" s="389"/>
      <c r="EK94" s="389"/>
      <c r="EL94" s="389"/>
      <c r="EM94" s="389"/>
      <c r="EN94" s="389"/>
      <c r="EO94" s="389"/>
      <c r="EP94" s="389"/>
      <c r="EQ94" s="389"/>
      <c r="ER94" s="389"/>
      <c r="ES94" s="389"/>
      <c r="ET94" s="389"/>
      <c r="EU94" s="389"/>
      <c r="EV94" s="389"/>
      <c r="EW94" s="389"/>
      <c r="EX94" s="389"/>
      <c r="EY94" s="389"/>
      <c r="EZ94" s="389"/>
    </row>
    <row r="95" spans="2:156" ht="15" hidden="1" customHeight="1" x14ac:dyDescent="0.3">
      <c r="B95" s="387" t="s">
        <v>671</v>
      </c>
      <c r="C95" s="387"/>
      <c r="D95" s="387"/>
      <c r="E95" s="387">
        <f>IF($D$95="oz",8517.18,9000)</f>
        <v>9000</v>
      </c>
      <c r="F95" s="387" t="str">
        <f>IF($D$95="oz","/CE","/9Lcs")</f>
        <v>/9Lcs</v>
      </c>
    </row>
    <row r="96" spans="2:156" s="386" customFormat="1" ht="15" hidden="1" customHeight="1" x14ac:dyDescent="0.3">
      <c r="B96" s="386" t="s">
        <v>760</v>
      </c>
      <c r="G96" s="389"/>
      <c r="H96" s="389"/>
      <c r="I96" s="389"/>
      <c r="J96" s="389"/>
      <c r="K96" s="389"/>
      <c r="L96" s="389"/>
      <c r="M96" s="389"/>
      <c r="N96" s="389"/>
      <c r="O96" s="389"/>
      <c r="P96" s="389"/>
      <c r="Q96" s="389"/>
      <c r="R96" s="389"/>
      <c r="S96" s="389"/>
      <c r="T96" s="389"/>
      <c r="U96" s="389"/>
      <c r="V96" s="389"/>
      <c r="W96" s="389"/>
      <c r="X96" s="389"/>
      <c r="Y96" s="389"/>
      <c r="Z96" s="389"/>
      <c r="AA96" s="389"/>
      <c r="AB96" s="389"/>
      <c r="AC96" s="389"/>
      <c r="AD96" s="389"/>
      <c r="AE96" s="389"/>
      <c r="AF96" s="389"/>
      <c r="AG96" s="389"/>
      <c r="AH96" s="389"/>
      <c r="AI96" s="389"/>
      <c r="AJ96" s="389"/>
      <c r="AK96" s="389"/>
      <c r="AL96" s="389"/>
      <c r="AM96" s="389"/>
      <c r="AN96" s="389"/>
      <c r="AO96" s="389"/>
      <c r="AP96" s="389"/>
      <c r="AQ96" s="389"/>
      <c r="AR96" s="389"/>
      <c r="AS96" s="389"/>
      <c r="AT96" s="389"/>
      <c r="AU96" s="389"/>
      <c r="AV96" s="389"/>
      <c r="AW96" s="389"/>
      <c r="AX96" s="389"/>
      <c r="AY96" s="389"/>
      <c r="AZ96" s="389"/>
      <c r="BA96" s="389"/>
      <c r="BB96" s="389"/>
      <c r="BC96" s="389"/>
      <c r="BD96" s="389"/>
      <c r="BE96" s="389"/>
      <c r="BF96" s="389"/>
      <c r="BG96" s="389"/>
      <c r="BH96" s="389"/>
      <c r="BI96" s="389"/>
      <c r="BJ96" s="389"/>
      <c r="BK96" s="389"/>
      <c r="BL96" s="389"/>
      <c r="BM96" s="389"/>
      <c r="BN96" s="389"/>
      <c r="BO96" s="389"/>
      <c r="BP96" s="389"/>
      <c r="BQ96" s="389"/>
      <c r="BR96" s="389"/>
      <c r="BS96" s="389"/>
      <c r="BT96" s="389"/>
      <c r="BU96" s="389"/>
      <c r="BV96" s="389"/>
      <c r="BW96" s="389"/>
      <c r="BX96" s="389"/>
      <c r="BY96" s="389"/>
      <c r="BZ96" s="389"/>
      <c r="CA96" s="389"/>
      <c r="CB96" s="389"/>
      <c r="CC96" s="389"/>
      <c r="CD96" s="389"/>
      <c r="CE96" s="389"/>
      <c r="CF96" s="389"/>
      <c r="CG96" s="389"/>
      <c r="CH96" s="389"/>
      <c r="CI96" s="389"/>
      <c r="CJ96" s="389"/>
      <c r="CK96" s="389"/>
      <c r="CL96" s="389"/>
      <c r="CM96" s="389"/>
      <c r="CN96" s="389"/>
      <c r="CO96" s="389"/>
      <c r="CP96" s="389"/>
      <c r="CQ96" s="389"/>
      <c r="CR96" s="389"/>
      <c r="CS96" s="389"/>
      <c r="CT96" s="389"/>
      <c r="CU96" s="389"/>
      <c r="CV96" s="389"/>
      <c r="CW96" s="389"/>
      <c r="CX96" s="389"/>
      <c r="CY96" s="389"/>
      <c r="CZ96" s="389"/>
      <c r="DA96" s="389"/>
      <c r="DB96" s="389"/>
      <c r="DC96" s="389"/>
      <c r="DD96" s="389"/>
      <c r="DE96" s="389"/>
      <c r="DF96" s="389"/>
      <c r="DG96" s="389"/>
      <c r="DH96" s="389"/>
      <c r="DI96" s="389"/>
      <c r="DJ96" s="389"/>
      <c r="DK96" s="389"/>
      <c r="DL96" s="389"/>
      <c r="DM96" s="389"/>
      <c r="DN96" s="389"/>
      <c r="DO96" s="389"/>
      <c r="DP96" s="389"/>
      <c r="DQ96" s="389"/>
      <c r="DR96" s="389"/>
      <c r="DS96" s="389"/>
      <c r="DT96" s="389"/>
      <c r="DU96" s="389"/>
      <c r="DV96" s="389"/>
      <c r="DW96" s="389"/>
      <c r="DX96" s="389"/>
      <c r="DY96" s="389"/>
      <c r="DZ96" s="389"/>
      <c r="EA96" s="389"/>
      <c r="EB96" s="389"/>
      <c r="EC96" s="389"/>
      <c r="ED96" s="389"/>
      <c r="EE96" s="389"/>
      <c r="EF96" s="389"/>
      <c r="EG96" s="389"/>
      <c r="EH96" s="389"/>
      <c r="EI96" s="389"/>
      <c r="EJ96" s="389"/>
      <c r="EK96" s="389"/>
      <c r="EL96" s="389"/>
      <c r="EM96" s="389"/>
      <c r="EN96" s="389"/>
      <c r="EO96" s="389"/>
      <c r="EP96" s="389"/>
      <c r="EQ96" s="389"/>
      <c r="ER96" s="389"/>
      <c r="ES96" s="389"/>
      <c r="ET96" s="389"/>
      <c r="EU96" s="389"/>
      <c r="EV96" s="389"/>
      <c r="EW96" s="389"/>
      <c r="EX96" s="389"/>
      <c r="EY96" s="389"/>
      <c r="EZ96" s="389"/>
    </row>
    <row r="97" spans="2:7" ht="15" hidden="1" customHeight="1" x14ac:dyDescent="0.3">
      <c r="B97" s="376" t="s">
        <v>697</v>
      </c>
      <c r="F97" s="376" t="s">
        <v>762</v>
      </c>
      <c r="G97" s="387"/>
    </row>
    <row r="98" spans="2:7" ht="15" hidden="1" customHeight="1" x14ac:dyDescent="0.3">
      <c r="B98" s="376" t="s">
        <v>665</v>
      </c>
    </row>
    <row r="99" spans="2:7" ht="15" hidden="1" customHeight="1" x14ac:dyDescent="0.3">
      <c r="B99" s="376" t="s">
        <v>705</v>
      </c>
    </row>
    <row r="100" spans="2:7" ht="15" hidden="1" customHeight="1" x14ac:dyDescent="0.3">
      <c r="B100" s="376" t="s">
        <v>706</v>
      </c>
    </row>
    <row r="101" spans="2:7" ht="15" hidden="1" customHeight="1" x14ac:dyDescent="0.3">
      <c r="B101" s="376" t="s">
        <v>707</v>
      </c>
    </row>
    <row r="102" spans="2:7" ht="15" hidden="1" customHeight="1" x14ac:dyDescent="0.3">
      <c r="B102" s="376" t="s">
        <v>708</v>
      </c>
    </row>
    <row r="103" spans="2:7" ht="15" hidden="1" customHeight="1" x14ac:dyDescent="0.3">
      <c r="B103" s="376" t="s">
        <v>709</v>
      </c>
    </row>
    <row r="104" spans="2:7" ht="15" hidden="1" customHeight="1" x14ac:dyDescent="0.3">
      <c r="B104" s="376" t="s">
        <v>710</v>
      </c>
    </row>
    <row r="105" spans="2:7" ht="15" hidden="1" customHeight="1" x14ac:dyDescent="0.3">
      <c r="B105" s="376" t="s">
        <v>711</v>
      </c>
    </row>
    <row r="106" spans="2:7" ht="15" hidden="1" customHeight="1" x14ac:dyDescent="0.3">
      <c r="B106" s="376" t="s">
        <v>712</v>
      </c>
    </row>
    <row r="107" spans="2:7" ht="15" hidden="1" customHeight="1" x14ac:dyDescent="0.3">
      <c r="B107" s="376" t="s">
        <v>713</v>
      </c>
    </row>
    <row r="108" spans="2:7" ht="15" hidden="1" customHeight="1" x14ac:dyDescent="0.3">
      <c r="B108" s="376" t="s">
        <v>714</v>
      </c>
    </row>
    <row r="109" spans="2:7" ht="15" hidden="1" customHeight="1" x14ac:dyDescent="0.3">
      <c r="B109" s="376" t="s">
        <v>715</v>
      </c>
    </row>
    <row r="110" spans="2:7" ht="15" hidden="1" customHeight="1" x14ac:dyDescent="0.3">
      <c r="B110" s="376" t="s">
        <v>716</v>
      </c>
    </row>
    <row r="111" spans="2:7" ht="15" hidden="1" customHeight="1" x14ac:dyDescent="0.3">
      <c r="B111" s="376" t="s">
        <v>717</v>
      </c>
    </row>
    <row r="112" spans="2:7" ht="15" hidden="1" customHeight="1" x14ac:dyDescent="0.3">
      <c r="B112" s="376" t="s">
        <v>718</v>
      </c>
    </row>
    <row r="113" spans="2:2" ht="15" hidden="1" customHeight="1" x14ac:dyDescent="0.3">
      <c r="B113" s="376" t="s">
        <v>696</v>
      </c>
    </row>
    <row r="114" spans="2:2" ht="15" hidden="1" customHeight="1" x14ac:dyDescent="0.3">
      <c r="B114" s="376" t="s">
        <v>667</v>
      </c>
    </row>
    <row r="115" spans="2:2" ht="15" hidden="1" customHeight="1" x14ac:dyDescent="0.3">
      <c r="B115" s="376" t="s">
        <v>719</v>
      </c>
    </row>
    <row r="116" spans="2:2" ht="15" hidden="1" customHeight="1" x14ac:dyDescent="0.3">
      <c r="B116" s="376" t="s">
        <v>720</v>
      </c>
    </row>
    <row r="117" spans="2:2" ht="15" hidden="1" customHeight="1" x14ac:dyDescent="0.3">
      <c r="B117" s="376" t="s">
        <v>647</v>
      </c>
    </row>
    <row r="331" spans="2:4" ht="15" customHeight="1" x14ac:dyDescent="0.3">
      <c r="B331" s="32"/>
      <c r="C331" s="32"/>
      <c r="D331" s="377"/>
    </row>
  </sheetData>
  <mergeCells count="110">
    <mergeCell ref="G5:I5"/>
    <mergeCell ref="J5:L5"/>
    <mergeCell ref="M5:O5"/>
    <mergeCell ref="P5:R5"/>
    <mergeCell ref="S5:U5"/>
    <mergeCell ref="V5:X5"/>
    <mergeCell ref="Y5:AA5"/>
    <mergeCell ref="AB5:AD5"/>
    <mergeCell ref="AE5:AG5"/>
    <mergeCell ref="B6:C6"/>
    <mergeCell ref="P70:Q70"/>
    <mergeCell ref="Y70:Z70"/>
    <mergeCell ref="AK70:AL70"/>
    <mergeCell ref="AW70:AX70"/>
    <mergeCell ref="BF70:BG70"/>
    <mergeCell ref="BU5:BW5"/>
    <mergeCell ref="BX5:BZ5"/>
    <mergeCell ref="CA5:CC5"/>
    <mergeCell ref="BC5:BE5"/>
    <mergeCell ref="BF5:BH5"/>
    <mergeCell ref="BI5:BK5"/>
    <mergeCell ref="BL5:BN5"/>
    <mergeCell ref="BO5:BQ5"/>
    <mergeCell ref="BR5:BT5"/>
    <mergeCell ref="AK5:AM5"/>
    <mergeCell ref="AN5:AP5"/>
    <mergeCell ref="AQ5:AS5"/>
    <mergeCell ref="AT5:AV5"/>
    <mergeCell ref="AW5:AY5"/>
    <mergeCell ref="AZ5:BB5"/>
    <mergeCell ref="AH5:AJ5"/>
    <mergeCell ref="B5:C5"/>
    <mergeCell ref="D5:F5"/>
    <mergeCell ref="AH71:AJ71"/>
    <mergeCell ref="B71:C71"/>
    <mergeCell ref="D71:F71"/>
    <mergeCell ref="G71:I71"/>
    <mergeCell ref="J71:L71"/>
    <mergeCell ref="M71:O71"/>
    <mergeCell ref="P71:R71"/>
    <mergeCell ref="S71:U71"/>
    <mergeCell ref="V71:X71"/>
    <mergeCell ref="Y71:AA71"/>
    <mergeCell ref="AB71:AD71"/>
    <mergeCell ref="AE71:AG71"/>
    <mergeCell ref="BR71:BT71"/>
    <mergeCell ref="AK71:AM71"/>
    <mergeCell ref="AN71:AP71"/>
    <mergeCell ref="AQ71:AS71"/>
    <mergeCell ref="AT71:AV71"/>
    <mergeCell ref="AW71:AY71"/>
    <mergeCell ref="AZ71:BB71"/>
    <mergeCell ref="BC71:BE71"/>
    <mergeCell ref="BF71:BH71"/>
    <mergeCell ref="BI71:BK71"/>
    <mergeCell ref="BL71:BN71"/>
    <mergeCell ref="BO71:BQ71"/>
    <mergeCell ref="CS5:CU5"/>
    <mergeCell ref="CS71:CU71"/>
    <mergeCell ref="CV5:CX5"/>
    <mergeCell ref="CV71:CX71"/>
    <mergeCell ref="CY5:DA5"/>
    <mergeCell ref="CY71:DA71"/>
    <mergeCell ref="CM71:CO71"/>
    <mergeCell ref="CP71:CR71"/>
    <mergeCell ref="BU71:BW71"/>
    <mergeCell ref="BX71:BZ71"/>
    <mergeCell ref="CA71:CC71"/>
    <mergeCell ref="CD71:CF71"/>
    <mergeCell ref="CG71:CI71"/>
    <mergeCell ref="CJ71:CL71"/>
    <mergeCell ref="CM5:CO5"/>
    <mergeCell ref="CP5:CR5"/>
    <mergeCell ref="CD5:CF5"/>
    <mergeCell ref="CG5:CI5"/>
    <mergeCell ref="CJ5:CL5"/>
    <mergeCell ref="DK5:DM5"/>
    <mergeCell ref="DK71:DM71"/>
    <mergeCell ref="DN5:DP5"/>
    <mergeCell ref="DN71:DP71"/>
    <mergeCell ref="DQ5:DS5"/>
    <mergeCell ref="DQ71:DS71"/>
    <mergeCell ref="DB5:DD5"/>
    <mergeCell ref="DB71:DD71"/>
    <mergeCell ref="DE5:DG5"/>
    <mergeCell ref="DE71:DG71"/>
    <mergeCell ref="DH5:DJ5"/>
    <mergeCell ref="DH71:DJ71"/>
    <mergeCell ref="EC5:EE5"/>
    <mergeCell ref="EC71:EE71"/>
    <mergeCell ref="EF5:EH5"/>
    <mergeCell ref="EF71:EH71"/>
    <mergeCell ref="EI5:EK5"/>
    <mergeCell ref="EI71:EK71"/>
    <mergeCell ref="DT5:DV5"/>
    <mergeCell ref="DT71:DV71"/>
    <mergeCell ref="DW5:DY5"/>
    <mergeCell ref="DW71:DY71"/>
    <mergeCell ref="DZ5:EB5"/>
    <mergeCell ref="DZ71:EB71"/>
    <mergeCell ref="EU5:EW5"/>
    <mergeCell ref="EU71:EW71"/>
    <mergeCell ref="EX5:EZ5"/>
    <mergeCell ref="EX71:EZ71"/>
    <mergeCell ref="EL5:EN5"/>
    <mergeCell ref="EL71:EN71"/>
    <mergeCell ref="EO5:EQ5"/>
    <mergeCell ref="EO71:EQ71"/>
    <mergeCell ref="ER5:ET5"/>
    <mergeCell ref="ER71:ET71"/>
  </mergeCells>
  <pageMargins left="0.7" right="0.7" top="0.75" bottom="0.75" header="0.3" footer="0.3"/>
  <pageSetup scale="50" pageOrder="overThenDown" orientation="landscape" r:id="rId1"/>
  <headerFooter>
    <oddHeader>&amp;L&amp;C&amp;R</oddHeader>
    <oddFooter>&amp;L   Vistaar Price Structure Management - On Demand 
   Powered By: Vistaar Technologies Inc.&amp;C&amp;G&amp;RPage: &amp;P of &amp;N</oddFooter>
    <evenHeader>&amp;L&amp;C&amp;R</evenHeader>
    <evenFooter>&amp;L&amp;C&amp;R</even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A7413-A928-48FE-996B-F7D61C3D82E1}">
  <sheetPr codeName="Sheet2">
    <outlinePr summaryBelow="0"/>
  </sheetPr>
  <dimension ref="A1:AJ2417"/>
  <sheetViews>
    <sheetView showGridLines="0" showRowColHeaders="0" topLeftCell="A2" zoomScaleNormal="100" workbookViewId="0">
      <pane xSplit="8" ySplit="5" topLeftCell="I7" activePane="bottomRight" state="frozen"/>
      <selection activeCell="A2" sqref="A2"/>
      <selection pane="topRight" activeCell="I2" sqref="I2"/>
      <selection pane="bottomLeft" activeCell="A7" sqref="A7"/>
      <selection pane="bottomRight" activeCell="A2" sqref="A2"/>
    </sheetView>
  </sheetViews>
  <sheetFormatPr defaultColWidth="0" defaultRowHeight="0" customHeight="1" zeroHeight="1" x14ac:dyDescent="0.25"/>
  <cols>
    <col min="1" max="1" width="2.19921875" style="18" customWidth="1" collapsed="1"/>
    <col min="2" max="2" width="29.69921875" style="18" customWidth="1" collapsed="1"/>
    <col min="3" max="3" width="54.59765625" style="18" customWidth="1" collapsed="1"/>
    <col min="4" max="4" width="13.69921875" style="18" bestFit="1" customWidth="1" collapsed="1"/>
    <col min="5" max="5" width="13.69921875" style="18" customWidth="1"/>
    <col min="6" max="6" width="18.19921875" style="18" bestFit="1" customWidth="1" collapsed="1"/>
    <col min="7" max="7" width="13" style="18" hidden="1" customWidth="1" collapsed="1"/>
    <col min="8" max="8" width="3.3984375" style="18" customWidth="1"/>
    <col min="9" max="20" width="12.69921875" style="18" customWidth="1" collapsed="1"/>
    <col min="21" max="23" width="8.69921875" style="18" customWidth="1" collapsed="1"/>
    <col min="24" max="16384" width="8.69921875" style="18" hidden="1" collapsed="1"/>
  </cols>
  <sheetData>
    <row r="1" spans="1:23" ht="1.5" hidden="1" customHeight="1" x14ac:dyDescent="0.25"/>
    <row r="2" spans="1:23" ht="19.5" customHeight="1" x14ac:dyDescent="0.25">
      <c r="B2" s="19" t="s">
        <v>1</v>
      </c>
    </row>
    <row r="3" spans="1:23" ht="19.5" customHeight="1" x14ac:dyDescent="0.25">
      <c r="A3" s="20"/>
      <c r="B3" s="21"/>
      <c r="C3" s="21"/>
      <c r="D3" s="22"/>
      <c r="E3" s="22"/>
      <c r="F3" s="22"/>
      <c r="G3" s="22"/>
      <c r="H3" s="22"/>
      <c r="I3" s="22"/>
      <c r="J3" s="22"/>
      <c r="K3" s="22"/>
      <c r="L3" s="22"/>
      <c r="M3" s="22"/>
      <c r="N3" s="22"/>
      <c r="O3" s="20"/>
      <c r="P3" s="20"/>
      <c r="Q3" s="20"/>
      <c r="R3" s="20"/>
      <c r="S3" s="20"/>
      <c r="T3" s="20"/>
      <c r="U3" s="20"/>
      <c r="V3" s="20"/>
      <c r="W3" s="20"/>
    </row>
    <row r="4" spans="1:23" ht="19.5" customHeight="1" x14ac:dyDescent="0.25">
      <c r="A4" s="20"/>
      <c r="B4" s="21"/>
      <c r="C4" s="21"/>
      <c r="D4" s="22"/>
      <c r="E4" s="22"/>
      <c r="F4" s="22"/>
      <c r="G4" s="22"/>
      <c r="H4" s="22"/>
      <c r="I4" s="22"/>
      <c r="J4" s="22"/>
      <c r="K4" s="22"/>
      <c r="L4" s="22"/>
      <c r="M4" s="22"/>
      <c r="N4" s="22"/>
      <c r="O4" s="20"/>
      <c r="P4" s="20"/>
      <c r="Q4" s="20"/>
      <c r="R4" s="20"/>
      <c r="S4" s="20"/>
      <c r="T4" s="20"/>
      <c r="U4" s="20"/>
      <c r="V4" s="20"/>
      <c r="W4" s="20"/>
    </row>
    <row r="5" spans="1:23" ht="6" customHeight="1" x14ac:dyDescent="0.45">
      <c r="A5" s="20"/>
      <c r="B5" s="23"/>
      <c r="C5" s="20"/>
      <c r="D5" s="20"/>
      <c r="E5" s="20"/>
      <c r="F5" s="20"/>
      <c r="G5" s="20"/>
      <c r="H5" s="20"/>
      <c r="I5" s="20"/>
      <c r="J5" s="20"/>
      <c r="K5" s="20"/>
      <c r="L5" s="20"/>
      <c r="M5" s="20"/>
      <c r="N5" s="20"/>
      <c r="O5" s="20"/>
      <c r="P5" s="20"/>
      <c r="Q5" s="20"/>
      <c r="R5" s="20"/>
      <c r="S5" s="20"/>
      <c r="T5" s="20"/>
      <c r="U5" s="20"/>
      <c r="V5" s="20"/>
      <c r="W5" s="20"/>
    </row>
    <row r="6" spans="1:23" ht="47.1" customHeight="1" x14ac:dyDescent="0.25">
      <c r="A6" s="20"/>
      <c r="B6" s="24" t="s">
        <v>72</v>
      </c>
      <c r="C6" s="25" t="s">
        <v>73</v>
      </c>
      <c r="D6" s="25" t="s">
        <v>74</v>
      </c>
      <c r="E6" s="25" t="s">
        <v>75</v>
      </c>
      <c r="F6" s="25" t="s">
        <v>76</v>
      </c>
      <c r="G6" s="26"/>
      <c r="H6" s="25"/>
      <c r="I6" s="25" t="str">
        <f>IFERROR(MID($G$6,FIND("~",$G$6)*0+1, FIND("~",$G$6)-1), "-")</f>
        <v>-</v>
      </c>
      <c r="J6" s="25" t="str">
        <f>IFERROR(MID($G$6,FIND("~",$G$6)*1+1, FIND("~",$G$6)-1), "-")</f>
        <v>-</v>
      </c>
      <c r="K6" s="25" t="str">
        <f>IFERROR(MID($G$6,FIND("~",$G$6)*2+1, FIND("~",$G$6)-1), "-")</f>
        <v>-</v>
      </c>
      <c r="L6" s="25" t="str">
        <f>IFERROR(MID($G$6,FIND("~",$G$6)*3+1, FIND("~",$G$6)-1), "-")</f>
        <v>-</v>
      </c>
      <c r="M6" s="25" t="str">
        <f>IFERROR(MID($G$6,FIND("~",$G$6)*4+1, FIND("~",$G$6)-1), "-")</f>
        <v>-</v>
      </c>
      <c r="N6" s="25" t="str">
        <f>IFERROR(MID($G$6,FIND("~",$G$6)*5+1, FIND("~",$G$6)-1), "-")</f>
        <v>-</v>
      </c>
      <c r="O6" s="25" t="str">
        <f>IFERROR(MID($G$6,FIND("~",$G$6)*6+1, FIND("~",$G$6)-1), "-")</f>
        <v>-</v>
      </c>
      <c r="P6" s="25" t="str">
        <f>IFERROR(MID($G$6,FIND("~",$G$6)*7+1, FIND("~",$G$6)-1), "-")</f>
        <v>-</v>
      </c>
      <c r="Q6" s="25" t="str">
        <f>IFERROR(MID($G$6,FIND("~",$G$6)*8+1, FIND("~",$G$6)-1), "-")</f>
        <v>-</v>
      </c>
      <c r="R6" s="25" t="str">
        <f>IFERROR(MID($G$6,FIND("~",$G$6)*9+1, FIND("~",$G$6)-1), "-")</f>
        <v>-</v>
      </c>
      <c r="S6" s="25" t="str">
        <f>IFERROR(MID($G$6,FIND("~",$G$6)*10+1, FIND("~",$G$6)-1), "-")</f>
        <v>-</v>
      </c>
      <c r="T6" s="25" t="str">
        <f>IFERROR(MID($G$6,FIND("~",$G$6)*11+1, FIND("~",$G$6)-1), "-")</f>
        <v>-</v>
      </c>
      <c r="U6" s="20"/>
      <c r="V6" s="20"/>
      <c r="W6" s="20"/>
    </row>
    <row r="7" spans="1:23" ht="19.5" customHeight="1" x14ac:dyDescent="0.25">
      <c r="A7" s="20"/>
      <c r="B7" s="483"/>
      <c r="C7" s="27"/>
      <c r="D7" s="28" t="s">
        <v>77</v>
      </c>
      <c r="E7" s="29"/>
      <c r="F7" s="28" t="s">
        <v>78</v>
      </c>
      <c r="G7" s="29"/>
      <c r="H7" s="30"/>
      <c r="I7" s="30" t="str">
        <f t="shared" ref="I7:I42" si="0">IFERROR(MID($G7,1,FIND(CHAR(160),SUBSTITUTE($G7,"~",CHAR(160),1))-1),"")</f>
        <v/>
      </c>
      <c r="J7" s="30" t="str">
        <f t="shared" ref="J7:J42" si="1">IFERROR(MID($G7,FIND(CHAR(160),SUBSTITUTE($G7,"~",CHAR(160),1))+1,FIND(CHAR(160),SUBSTITUTE($G7,"~",CHAR(160),2))-FIND(CHAR(160),SUBSTITUTE($G7,"~",CHAR(160),1))-1),"")</f>
        <v/>
      </c>
      <c r="K7" s="30" t="str">
        <f t="shared" ref="K7:K42" si="2">IFERROR(MID($G7,FIND(CHAR(160),SUBSTITUTE($G7,"~",CHAR(160),2))+1,FIND(CHAR(160),SUBSTITUTE($G7,"~",CHAR(160),3))-FIND(CHAR(160),SUBSTITUTE($G7,"~",CHAR(160),2))-1),"")</f>
        <v/>
      </c>
      <c r="L7" s="30" t="str">
        <f t="shared" ref="L7:L42" si="3">IFERROR(MID($G7,FIND(CHAR(160),SUBSTITUTE($G7,"~",CHAR(160),3))+1,FIND(CHAR(160),SUBSTITUTE($G7,"~",CHAR(160),4))-FIND(CHAR(160),SUBSTITUTE($G7,"~",CHAR(160),3))-1),"")</f>
        <v/>
      </c>
      <c r="M7" s="30" t="str">
        <f t="shared" ref="M7:M42" si="4">IFERROR(MID($G7,FIND(CHAR(160),SUBSTITUTE($G7,"~",CHAR(160),4))+1,FIND(CHAR(160),SUBSTITUTE($G7,"~",CHAR(160),5))-FIND(CHAR(160),SUBSTITUTE($G7,"~",CHAR(160),4))-1),"")</f>
        <v/>
      </c>
      <c r="N7" s="30" t="str">
        <f t="shared" ref="N7:N42" si="5">IFERROR(MID($G7,FIND(CHAR(160),SUBSTITUTE($G7,"~",CHAR(160),5))+1,FIND(CHAR(160),SUBSTITUTE($G7,"~",CHAR(160),6))-FIND(CHAR(160),SUBSTITUTE($G7,"~",CHAR(160),5))-1),"")</f>
        <v/>
      </c>
      <c r="O7" s="30" t="str">
        <f t="shared" ref="O7:O42" si="6">IFERROR(MID($G7,FIND(CHAR(160),SUBSTITUTE($G7,"~",CHAR(160),6))+1,FIND(CHAR(160),SUBSTITUTE($G7,"~",CHAR(160),7))-FIND(CHAR(160),SUBSTITUTE($G7,"~",CHAR(160),6))-1),"")</f>
        <v/>
      </c>
      <c r="P7" s="30" t="str">
        <f t="shared" ref="P7:P42" si="7">IFERROR(MID($G7,FIND(CHAR(160),SUBSTITUTE($G7,"~",CHAR(160),7))+1,FIND(CHAR(160),SUBSTITUTE($G7,"~",CHAR(160),8))-FIND(CHAR(160),SUBSTITUTE($G7,"~",CHAR(160),7))-1),"")</f>
        <v/>
      </c>
      <c r="Q7" s="30" t="str">
        <f t="shared" ref="Q7:Q42" si="8">IFERROR(MID($G7,FIND(CHAR(160),SUBSTITUTE($G7,"~",CHAR(160),8))+1,FIND(CHAR(160),SUBSTITUTE($G7,"~",CHAR(160),9))-FIND(CHAR(160),SUBSTITUTE($G7,"~",CHAR(160),8))-1),"")</f>
        <v/>
      </c>
      <c r="R7" s="30" t="str">
        <f t="shared" ref="R7:R42" si="9">IFERROR(MID($G7,FIND(CHAR(160),SUBSTITUTE($G7,"~",CHAR(160),9))+1,FIND(CHAR(160),SUBSTITUTE($G7,"~",CHAR(160),10))-FIND(CHAR(160),SUBSTITUTE($G7,"~",CHAR(160),9))-1),"")</f>
        <v/>
      </c>
      <c r="S7" s="30" t="str">
        <f t="shared" ref="S7:S42" si="10">IFERROR(MID($G7,FIND(CHAR(160),SUBSTITUTE($G7,"~",CHAR(160),10))+1,FIND(CHAR(160),SUBSTITUTE($G7,"~",CHAR(160),11))-FIND(CHAR(160),SUBSTITUTE($G7,"~",CHAR(160),10))-1),"")</f>
        <v/>
      </c>
      <c r="T7" s="30" t="str">
        <f t="shared" ref="T7:T42" si="11">IFERROR(MID($G7,FIND(CHAR(160),SUBSTITUTE($G7,"~",CHAR(160),11))+1,FIND(CHAR(160),SUBSTITUTE($G7,"~",CHAR(160),12))-FIND(CHAR(160),SUBSTITUTE($G7,"~",CHAR(160),11))-1),"")</f>
        <v/>
      </c>
      <c r="U7" s="20"/>
      <c r="V7" s="20"/>
      <c r="W7" s="20"/>
    </row>
    <row r="8" spans="1:23" ht="19.5" customHeight="1" x14ac:dyDescent="0.25">
      <c r="A8" s="20"/>
      <c r="B8" s="483"/>
      <c r="C8" s="29"/>
      <c r="D8" s="28" t="s">
        <v>79</v>
      </c>
      <c r="E8" s="29"/>
      <c r="F8" s="28" t="s">
        <v>78</v>
      </c>
      <c r="G8" s="29"/>
      <c r="H8" s="29"/>
      <c r="I8" s="30" t="str">
        <f t="shared" si="0"/>
        <v/>
      </c>
      <c r="J8" s="30" t="str">
        <f t="shared" si="1"/>
        <v/>
      </c>
      <c r="K8" s="30" t="str">
        <f t="shared" si="2"/>
        <v/>
      </c>
      <c r="L8" s="30" t="str">
        <f t="shared" si="3"/>
        <v/>
      </c>
      <c r="M8" s="30" t="str">
        <f t="shared" si="4"/>
        <v/>
      </c>
      <c r="N8" s="30" t="str">
        <f t="shared" si="5"/>
        <v/>
      </c>
      <c r="O8" s="30" t="str">
        <f t="shared" si="6"/>
        <v/>
      </c>
      <c r="P8" s="30" t="str">
        <f t="shared" si="7"/>
        <v/>
      </c>
      <c r="Q8" s="30" t="str">
        <f t="shared" si="8"/>
        <v/>
      </c>
      <c r="R8" s="30" t="str">
        <f t="shared" si="9"/>
        <v/>
      </c>
      <c r="S8" s="30" t="str">
        <f t="shared" si="10"/>
        <v/>
      </c>
      <c r="T8" s="30" t="str">
        <f t="shared" si="11"/>
        <v/>
      </c>
      <c r="U8" s="20"/>
      <c r="V8" s="20"/>
      <c r="W8" s="20"/>
    </row>
    <row r="9" spans="1:23" ht="19.5" customHeight="1" x14ac:dyDescent="0.25">
      <c r="A9" s="20"/>
      <c r="B9" s="483"/>
      <c r="C9" s="29"/>
      <c r="D9" s="28" t="s">
        <v>80</v>
      </c>
      <c r="E9" s="29"/>
      <c r="F9" s="28" t="s">
        <v>78</v>
      </c>
      <c r="G9" s="29"/>
      <c r="H9" s="29"/>
      <c r="I9" s="30" t="str">
        <f t="shared" si="0"/>
        <v/>
      </c>
      <c r="J9" s="30" t="str">
        <f t="shared" si="1"/>
        <v/>
      </c>
      <c r="K9" s="30" t="str">
        <f t="shared" si="2"/>
        <v/>
      </c>
      <c r="L9" s="30" t="str">
        <f t="shared" si="3"/>
        <v/>
      </c>
      <c r="M9" s="30" t="str">
        <f t="shared" si="4"/>
        <v/>
      </c>
      <c r="N9" s="30" t="str">
        <f t="shared" si="5"/>
        <v/>
      </c>
      <c r="O9" s="30" t="str">
        <f t="shared" si="6"/>
        <v/>
      </c>
      <c r="P9" s="30" t="str">
        <f t="shared" si="7"/>
        <v/>
      </c>
      <c r="Q9" s="30" t="str">
        <f t="shared" si="8"/>
        <v/>
      </c>
      <c r="R9" s="30" t="str">
        <f t="shared" si="9"/>
        <v/>
      </c>
      <c r="S9" s="30" t="str">
        <f t="shared" si="10"/>
        <v/>
      </c>
      <c r="T9" s="30" t="str">
        <f t="shared" si="11"/>
        <v/>
      </c>
      <c r="U9" s="20"/>
      <c r="V9" s="20"/>
      <c r="W9" s="20"/>
    </row>
    <row r="10" spans="1:23" ht="19.5" customHeight="1" x14ac:dyDescent="0.25">
      <c r="A10" s="20"/>
      <c r="B10" s="483"/>
      <c r="C10" s="29"/>
      <c r="D10" s="28" t="s">
        <v>81</v>
      </c>
      <c r="E10" s="29"/>
      <c r="F10" s="28" t="s">
        <v>78</v>
      </c>
      <c r="G10" s="29"/>
      <c r="H10" s="29"/>
      <c r="I10" s="30" t="str">
        <f t="shared" si="0"/>
        <v/>
      </c>
      <c r="J10" s="30" t="str">
        <f t="shared" si="1"/>
        <v/>
      </c>
      <c r="K10" s="30" t="str">
        <f t="shared" si="2"/>
        <v/>
      </c>
      <c r="L10" s="30" t="str">
        <f t="shared" si="3"/>
        <v/>
      </c>
      <c r="M10" s="30" t="str">
        <f t="shared" si="4"/>
        <v/>
      </c>
      <c r="N10" s="30" t="str">
        <f t="shared" si="5"/>
        <v/>
      </c>
      <c r="O10" s="30" t="str">
        <f t="shared" si="6"/>
        <v/>
      </c>
      <c r="P10" s="30" t="str">
        <f t="shared" si="7"/>
        <v/>
      </c>
      <c r="Q10" s="30" t="str">
        <f t="shared" si="8"/>
        <v/>
      </c>
      <c r="R10" s="30" t="str">
        <f t="shared" si="9"/>
        <v/>
      </c>
      <c r="S10" s="30" t="str">
        <f t="shared" si="10"/>
        <v/>
      </c>
      <c r="T10" s="30" t="str">
        <f t="shared" si="11"/>
        <v/>
      </c>
      <c r="U10" s="20"/>
      <c r="V10" s="20"/>
      <c r="W10" s="20"/>
    </row>
    <row r="11" spans="1:23" ht="19.5" customHeight="1" x14ac:dyDescent="0.25">
      <c r="A11" s="20"/>
      <c r="B11" s="483"/>
      <c r="C11" s="29"/>
      <c r="D11" s="28" t="s">
        <v>82</v>
      </c>
      <c r="E11" s="29"/>
      <c r="F11" s="28" t="s">
        <v>78</v>
      </c>
      <c r="G11" s="29"/>
      <c r="H11" s="29"/>
      <c r="I11" s="30" t="str">
        <f t="shared" si="0"/>
        <v/>
      </c>
      <c r="J11" s="30" t="str">
        <f t="shared" si="1"/>
        <v/>
      </c>
      <c r="K11" s="30" t="str">
        <f t="shared" si="2"/>
        <v/>
      </c>
      <c r="L11" s="30" t="str">
        <f t="shared" si="3"/>
        <v/>
      </c>
      <c r="M11" s="30" t="str">
        <f t="shared" si="4"/>
        <v/>
      </c>
      <c r="N11" s="30" t="str">
        <f t="shared" si="5"/>
        <v/>
      </c>
      <c r="O11" s="30" t="str">
        <f t="shared" si="6"/>
        <v/>
      </c>
      <c r="P11" s="30" t="str">
        <f t="shared" si="7"/>
        <v/>
      </c>
      <c r="Q11" s="30" t="str">
        <f t="shared" si="8"/>
        <v/>
      </c>
      <c r="R11" s="30" t="str">
        <f t="shared" si="9"/>
        <v/>
      </c>
      <c r="S11" s="30" t="str">
        <f t="shared" si="10"/>
        <v/>
      </c>
      <c r="T11" s="30" t="str">
        <f t="shared" si="11"/>
        <v/>
      </c>
      <c r="U11" s="20"/>
      <c r="V11" s="20"/>
      <c r="W11" s="20"/>
    </row>
    <row r="12" spans="1:23" ht="19.5" customHeight="1" x14ac:dyDescent="0.25">
      <c r="A12" s="20"/>
      <c r="B12" s="483"/>
      <c r="C12" s="29"/>
      <c r="D12" s="28" t="s">
        <v>83</v>
      </c>
      <c r="E12" s="29"/>
      <c r="F12" s="28" t="s">
        <v>78</v>
      </c>
      <c r="G12" s="29"/>
      <c r="H12" s="29"/>
      <c r="I12" s="30" t="str">
        <f t="shared" si="0"/>
        <v/>
      </c>
      <c r="J12" s="30" t="str">
        <f t="shared" si="1"/>
        <v/>
      </c>
      <c r="K12" s="30" t="str">
        <f t="shared" si="2"/>
        <v/>
      </c>
      <c r="L12" s="30" t="str">
        <f t="shared" si="3"/>
        <v/>
      </c>
      <c r="M12" s="30" t="str">
        <f t="shared" si="4"/>
        <v/>
      </c>
      <c r="N12" s="30" t="str">
        <f t="shared" si="5"/>
        <v/>
      </c>
      <c r="O12" s="30" t="str">
        <f t="shared" si="6"/>
        <v/>
      </c>
      <c r="P12" s="30" t="str">
        <f t="shared" si="7"/>
        <v/>
      </c>
      <c r="Q12" s="30" t="str">
        <f t="shared" si="8"/>
        <v/>
      </c>
      <c r="R12" s="30" t="str">
        <f t="shared" si="9"/>
        <v/>
      </c>
      <c r="S12" s="30" t="str">
        <f t="shared" si="10"/>
        <v/>
      </c>
      <c r="T12" s="30" t="str">
        <f t="shared" si="11"/>
        <v/>
      </c>
      <c r="U12" s="20"/>
      <c r="V12" s="20"/>
      <c r="W12" s="20"/>
    </row>
    <row r="13" spans="1:23" ht="19.5" customHeight="1" x14ac:dyDescent="0.25">
      <c r="A13" s="20"/>
      <c r="B13" s="483"/>
      <c r="C13" s="29"/>
      <c r="D13" s="28" t="s">
        <v>84</v>
      </c>
      <c r="E13" s="29"/>
      <c r="F13" s="28" t="s">
        <v>78</v>
      </c>
      <c r="G13" s="29"/>
      <c r="H13" s="29"/>
      <c r="I13" s="30" t="str">
        <f t="shared" si="0"/>
        <v/>
      </c>
      <c r="J13" s="30" t="str">
        <f t="shared" si="1"/>
        <v/>
      </c>
      <c r="K13" s="30" t="str">
        <f t="shared" si="2"/>
        <v/>
      </c>
      <c r="L13" s="30" t="str">
        <f t="shared" si="3"/>
        <v/>
      </c>
      <c r="M13" s="30" t="str">
        <f t="shared" si="4"/>
        <v/>
      </c>
      <c r="N13" s="30" t="str">
        <f t="shared" si="5"/>
        <v/>
      </c>
      <c r="O13" s="30" t="str">
        <f t="shared" si="6"/>
        <v/>
      </c>
      <c r="P13" s="30" t="str">
        <f t="shared" si="7"/>
        <v/>
      </c>
      <c r="Q13" s="30" t="str">
        <f t="shared" si="8"/>
        <v/>
      </c>
      <c r="R13" s="30" t="str">
        <f t="shared" si="9"/>
        <v/>
      </c>
      <c r="S13" s="30" t="str">
        <f t="shared" si="10"/>
        <v/>
      </c>
      <c r="T13" s="30" t="str">
        <f t="shared" si="11"/>
        <v/>
      </c>
      <c r="U13" s="20"/>
      <c r="V13" s="20"/>
      <c r="W13" s="20"/>
    </row>
    <row r="14" spans="1:23" ht="19.5" customHeight="1" x14ac:dyDescent="0.25">
      <c r="A14" s="20"/>
      <c r="B14" s="483"/>
      <c r="C14" s="29"/>
      <c r="D14" s="28" t="s">
        <v>85</v>
      </c>
      <c r="E14" s="29"/>
      <c r="F14" s="28" t="s">
        <v>78</v>
      </c>
      <c r="G14" s="29"/>
      <c r="H14" s="29"/>
      <c r="I14" s="30" t="str">
        <f t="shared" si="0"/>
        <v/>
      </c>
      <c r="J14" s="30" t="str">
        <f t="shared" si="1"/>
        <v/>
      </c>
      <c r="K14" s="30" t="str">
        <f t="shared" si="2"/>
        <v/>
      </c>
      <c r="L14" s="30" t="str">
        <f t="shared" si="3"/>
        <v/>
      </c>
      <c r="M14" s="30" t="str">
        <f t="shared" si="4"/>
        <v/>
      </c>
      <c r="N14" s="30" t="str">
        <f t="shared" si="5"/>
        <v/>
      </c>
      <c r="O14" s="30" t="str">
        <f t="shared" si="6"/>
        <v/>
      </c>
      <c r="P14" s="30" t="str">
        <f t="shared" si="7"/>
        <v/>
      </c>
      <c r="Q14" s="30" t="str">
        <f t="shared" si="8"/>
        <v/>
      </c>
      <c r="R14" s="30" t="str">
        <f t="shared" si="9"/>
        <v/>
      </c>
      <c r="S14" s="30" t="str">
        <f t="shared" si="10"/>
        <v/>
      </c>
      <c r="T14" s="30" t="str">
        <f t="shared" si="11"/>
        <v/>
      </c>
      <c r="U14" s="20"/>
      <c r="V14" s="20"/>
      <c r="W14" s="20"/>
    </row>
    <row r="15" spans="1:23" ht="19.5" customHeight="1" x14ac:dyDescent="0.25">
      <c r="A15" s="20"/>
      <c r="B15" s="483"/>
      <c r="C15" s="29"/>
      <c r="D15" s="28" t="s">
        <v>86</v>
      </c>
      <c r="E15" s="29"/>
      <c r="F15" s="28" t="s">
        <v>78</v>
      </c>
      <c r="G15" s="29"/>
      <c r="H15" s="29"/>
      <c r="I15" s="30" t="str">
        <f t="shared" si="0"/>
        <v/>
      </c>
      <c r="J15" s="30" t="str">
        <f t="shared" si="1"/>
        <v/>
      </c>
      <c r="K15" s="30" t="str">
        <f t="shared" si="2"/>
        <v/>
      </c>
      <c r="L15" s="30" t="str">
        <f t="shared" si="3"/>
        <v/>
      </c>
      <c r="M15" s="30" t="str">
        <f t="shared" si="4"/>
        <v/>
      </c>
      <c r="N15" s="30" t="str">
        <f t="shared" si="5"/>
        <v/>
      </c>
      <c r="O15" s="30" t="str">
        <f t="shared" si="6"/>
        <v/>
      </c>
      <c r="P15" s="30" t="str">
        <f t="shared" si="7"/>
        <v/>
      </c>
      <c r="Q15" s="30" t="str">
        <f t="shared" si="8"/>
        <v/>
      </c>
      <c r="R15" s="30" t="str">
        <f t="shared" si="9"/>
        <v/>
      </c>
      <c r="S15" s="30" t="str">
        <f t="shared" si="10"/>
        <v/>
      </c>
      <c r="T15" s="30" t="str">
        <f t="shared" si="11"/>
        <v/>
      </c>
      <c r="U15" s="20"/>
      <c r="V15" s="20"/>
      <c r="W15" s="20"/>
    </row>
    <row r="16" spans="1:23" ht="19.5" customHeight="1" x14ac:dyDescent="0.25">
      <c r="A16" s="20"/>
      <c r="B16" s="483"/>
      <c r="C16" s="29"/>
      <c r="D16" s="28" t="s">
        <v>87</v>
      </c>
      <c r="E16" s="29"/>
      <c r="F16" s="28" t="s">
        <v>78</v>
      </c>
      <c r="G16" s="29"/>
      <c r="H16" s="29"/>
      <c r="I16" s="30" t="str">
        <f t="shared" si="0"/>
        <v/>
      </c>
      <c r="J16" s="30" t="str">
        <f t="shared" si="1"/>
        <v/>
      </c>
      <c r="K16" s="30" t="str">
        <f t="shared" si="2"/>
        <v/>
      </c>
      <c r="L16" s="30" t="str">
        <f t="shared" si="3"/>
        <v/>
      </c>
      <c r="M16" s="30" t="str">
        <f t="shared" si="4"/>
        <v/>
      </c>
      <c r="N16" s="30" t="str">
        <f t="shared" si="5"/>
        <v/>
      </c>
      <c r="O16" s="30" t="str">
        <f t="shared" si="6"/>
        <v/>
      </c>
      <c r="P16" s="30" t="str">
        <f t="shared" si="7"/>
        <v/>
      </c>
      <c r="Q16" s="30" t="str">
        <f t="shared" si="8"/>
        <v/>
      </c>
      <c r="R16" s="30" t="str">
        <f t="shared" si="9"/>
        <v/>
      </c>
      <c r="S16" s="30" t="str">
        <f t="shared" si="10"/>
        <v/>
      </c>
      <c r="T16" s="30" t="str">
        <f t="shared" si="11"/>
        <v/>
      </c>
      <c r="U16" s="20"/>
      <c r="V16" s="20"/>
      <c r="W16" s="20"/>
    </row>
    <row r="17" spans="1:23" ht="19.5" customHeight="1" x14ac:dyDescent="0.25">
      <c r="A17" s="20"/>
      <c r="B17" s="483"/>
      <c r="C17" s="29"/>
      <c r="D17" s="28" t="s">
        <v>88</v>
      </c>
      <c r="E17" s="29"/>
      <c r="F17" s="28" t="s">
        <v>78</v>
      </c>
      <c r="G17" s="29"/>
      <c r="H17" s="29"/>
      <c r="I17" s="30" t="str">
        <f t="shared" si="0"/>
        <v/>
      </c>
      <c r="J17" s="30" t="str">
        <f t="shared" si="1"/>
        <v/>
      </c>
      <c r="K17" s="30" t="str">
        <f t="shared" si="2"/>
        <v/>
      </c>
      <c r="L17" s="30" t="str">
        <f t="shared" si="3"/>
        <v/>
      </c>
      <c r="M17" s="30" t="str">
        <f t="shared" si="4"/>
        <v/>
      </c>
      <c r="N17" s="30" t="str">
        <f t="shared" si="5"/>
        <v/>
      </c>
      <c r="O17" s="30" t="str">
        <f t="shared" si="6"/>
        <v/>
      </c>
      <c r="P17" s="30" t="str">
        <f t="shared" si="7"/>
        <v/>
      </c>
      <c r="Q17" s="30" t="str">
        <f t="shared" si="8"/>
        <v/>
      </c>
      <c r="R17" s="30" t="str">
        <f t="shared" si="9"/>
        <v/>
      </c>
      <c r="S17" s="30" t="str">
        <f t="shared" si="10"/>
        <v/>
      </c>
      <c r="T17" s="30" t="str">
        <f t="shared" si="11"/>
        <v/>
      </c>
      <c r="U17" s="20"/>
      <c r="V17" s="20"/>
      <c r="W17" s="20"/>
    </row>
    <row r="18" spans="1:23" ht="19.5" customHeight="1" x14ac:dyDescent="0.25">
      <c r="A18" s="20"/>
      <c r="B18" s="483"/>
      <c r="C18" s="29"/>
      <c r="D18" s="28" t="s">
        <v>89</v>
      </c>
      <c r="E18" s="29"/>
      <c r="F18" s="28" t="s">
        <v>78</v>
      </c>
      <c r="G18" s="29"/>
      <c r="H18" s="29"/>
      <c r="I18" s="30" t="str">
        <f t="shared" si="0"/>
        <v/>
      </c>
      <c r="J18" s="30" t="str">
        <f t="shared" si="1"/>
        <v/>
      </c>
      <c r="K18" s="30" t="str">
        <f t="shared" si="2"/>
        <v/>
      </c>
      <c r="L18" s="30" t="str">
        <f t="shared" si="3"/>
        <v/>
      </c>
      <c r="M18" s="30" t="str">
        <f t="shared" si="4"/>
        <v/>
      </c>
      <c r="N18" s="30" t="str">
        <f t="shared" si="5"/>
        <v/>
      </c>
      <c r="O18" s="30" t="str">
        <f t="shared" si="6"/>
        <v/>
      </c>
      <c r="P18" s="30" t="str">
        <f t="shared" si="7"/>
        <v/>
      </c>
      <c r="Q18" s="30" t="str">
        <f t="shared" si="8"/>
        <v/>
      </c>
      <c r="R18" s="30" t="str">
        <f t="shared" si="9"/>
        <v/>
      </c>
      <c r="S18" s="30" t="str">
        <f t="shared" si="10"/>
        <v/>
      </c>
      <c r="T18" s="30" t="str">
        <f t="shared" si="11"/>
        <v/>
      </c>
      <c r="U18" s="20"/>
      <c r="V18" s="20"/>
      <c r="W18" s="20"/>
    </row>
    <row r="19" spans="1:23" ht="19.5" customHeight="1" x14ac:dyDescent="0.25">
      <c r="A19" s="20"/>
      <c r="B19" s="483"/>
      <c r="C19" s="29"/>
      <c r="D19" s="28" t="s">
        <v>90</v>
      </c>
      <c r="E19" s="29"/>
      <c r="F19" s="28" t="s">
        <v>78</v>
      </c>
      <c r="G19" s="29"/>
      <c r="H19" s="29"/>
      <c r="I19" s="30" t="str">
        <f t="shared" si="0"/>
        <v/>
      </c>
      <c r="J19" s="30" t="str">
        <f t="shared" si="1"/>
        <v/>
      </c>
      <c r="K19" s="30" t="str">
        <f t="shared" si="2"/>
        <v/>
      </c>
      <c r="L19" s="30" t="str">
        <f t="shared" si="3"/>
        <v/>
      </c>
      <c r="M19" s="30" t="str">
        <f t="shared" si="4"/>
        <v/>
      </c>
      <c r="N19" s="30" t="str">
        <f t="shared" si="5"/>
        <v/>
      </c>
      <c r="O19" s="30" t="str">
        <f t="shared" si="6"/>
        <v/>
      </c>
      <c r="P19" s="30" t="str">
        <f t="shared" si="7"/>
        <v/>
      </c>
      <c r="Q19" s="30" t="str">
        <f t="shared" si="8"/>
        <v/>
      </c>
      <c r="R19" s="30" t="str">
        <f t="shared" si="9"/>
        <v/>
      </c>
      <c r="S19" s="30" t="str">
        <f t="shared" si="10"/>
        <v/>
      </c>
      <c r="T19" s="30" t="str">
        <f t="shared" si="11"/>
        <v/>
      </c>
      <c r="U19" s="20"/>
      <c r="V19" s="20"/>
      <c r="W19" s="20"/>
    </row>
    <row r="20" spans="1:23" ht="19.5" customHeight="1" x14ac:dyDescent="0.25">
      <c r="A20" s="20"/>
      <c r="B20" s="483"/>
      <c r="C20" s="29"/>
      <c r="D20" s="28" t="s">
        <v>91</v>
      </c>
      <c r="E20" s="29"/>
      <c r="F20" s="28" t="s">
        <v>78</v>
      </c>
      <c r="G20" s="29"/>
      <c r="H20" s="29"/>
      <c r="I20" s="30" t="str">
        <f t="shared" si="0"/>
        <v/>
      </c>
      <c r="J20" s="30" t="str">
        <f t="shared" si="1"/>
        <v/>
      </c>
      <c r="K20" s="30" t="str">
        <f t="shared" si="2"/>
        <v/>
      </c>
      <c r="L20" s="30" t="str">
        <f t="shared" si="3"/>
        <v/>
      </c>
      <c r="M20" s="30" t="str">
        <f t="shared" si="4"/>
        <v/>
      </c>
      <c r="N20" s="30" t="str">
        <f t="shared" si="5"/>
        <v/>
      </c>
      <c r="O20" s="30" t="str">
        <f t="shared" si="6"/>
        <v/>
      </c>
      <c r="P20" s="30" t="str">
        <f t="shared" si="7"/>
        <v/>
      </c>
      <c r="Q20" s="30" t="str">
        <f t="shared" si="8"/>
        <v/>
      </c>
      <c r="R20" s="30" t="str">
        <f t="shared" si="9"/>
        <v/>
      </c>
      <c r="S20" s="30" t="str">
        <f t="shared" si="10"/>
        <v/>
      </c>
      <c r="T20" s="30" t="str">
        <f t="shared" si="11"/>
        <v/>
      </c>
      <c r="U20" s="20"/>
      <c r="V20" s="20"/>
      <c r="W20" s="20"/>
    </row>
    <row r="21" spans="1:23" ht="19.5" customHeight="1" x14ac:dyDescent="0.25">
      <c r="A21" s="20"/>
      <c r="B21" s="483"/>
      <c r="C21" s="29"/>
      <c r="D21" s="28" t="s">
        <v>92</v>
      </c>
      <c r="E21" s="29"/>
      <c r="F21" s="28" t="s">
        <v>78</v>
      </c>
      <c r="G21" s="29"/>
      <c r="H21" s="29"/>
      <c r="I21" s="30" t="str">
        <f t="shared" si="0"/>
        <v/>
      </c>
      <c r="J21" s="30" t="str">
        <f t="shared" si="1"/>
        <v/>
      </c>
      <c r="K21" s="30" t="str">
        <f t="shared" si="2"/>
        <v/>
      </c>
      <c r="L21" s="30" t="str">
        <f t="shared" si="3"/>
        <v/>
      </c>
      <c r="M21" s="30" t="str">
        <f t="shared" si="4"/>
        <v/>
      </c>
      <c r="N21" s="30" t="str">
        <f t="shared" si="5"/>
        <v/>
      </c>
      <c r="O21" s="30" t="str">
        <f t="shared" si="6"/>
        <v/>
      </c>
      <c r="P21" s="30" t="str">
        <f t="shared" si="7"/>
        <v/>
      </c>
      <c r="Q21" s="30" t="str">
        <f t="shared" si="8"/>
        <v/>
      </c>
      <c r="R21" s="30" t="str">
        <f t="shared" si="9"/>
        <v/>
      </c>
      <c r="S21" s="30" t="str">
        <f t="shared" si="10"/>
        <v/>
      </c>
      <c r="T21" s="30" t="str">
        <f t="shared" si="11"/>
        <v/>
      </c>
      <c r="U21" s="20"/>
      <c r="V21" s="20"/>
      <c r="W21" s="20"/>
    </row>
    <row r="22" spans="1:23" ht="19.5" customHeight="1" x14ac:dyDescent="0.25">
      <c r="A22" s="20"/>
      <c r="B22" s="483"/>
      <c r="C22" s="29"/>
      <c r="D22" s="28" t="s">
        <v>93</v>
      </c>
      <c r="E22" s="29"/>
      <c r="F22" s="28" t="s">
        <v>78</v>
      </c>
      <c r="G22" s="29"/>
      <c r="H22" s="29"/>
      <c r="I22" s="30" t="str">
        <f t="shared" si="0"/>
        <v/>
      </c>
      <c r="J22" s="30" t="str">
        <f t="shared" si="1"/>
        <v/>
      </c>
      <c r="K22" s="30" t="str">
        <f t="shared" si="2"/>
        <v/>
      </c>
      <c r="L22" s="30" t="str">
        <f t="shared" si="3"/>
        <v/>
      </c>
      <c r="M22" s="30" t="str">
        <f t="shared" si="4"/>
        <v/>
      </c>
      <c r="N22" s="30" t="str">
        <f t="shared" si="5"/>
        <v/>
      </c>
      <c r="O22" s="30" t="str">
        <f t="shared" si="6"/>
        <v/>
      </c>
      <c r="P22" s="30" t="str">
        <f t="shared" si="7"/>
        <v/>
      </c>
      <c r="Q22" s="30" t="str">
        <f t="shared" si="8"/>
        <v/>
      </c>
      <c r="R22" s="30" t="str">
        <f t="shared" si="9"/>
        <v/>
      </c>
      <c r="S22" s="30" t="str">
        <f t="shared" si="10"/>
        <v/>
      </c>
      <c r="T22" s="30" t="str">
        <f t="shared" si="11"/>
        <v/>
      </c>
      <c r="U22" s="20"/>
      <c r="V22" s="20"/>
      <c r="W22" s="20"/>
    </row>
    <row r="23" spans="1:23" ht="19.5" customHeight="1" x14ac:dyDescent="0.25">
      <c r="A23" s="20"/>
      <c r="B23" s="483"/>
      <c r="C23" s="29"/>
      <c r="D23" s="28" t="s">
        <v>94</v>
      </c>
      <c r="E23" s="29"/>
      <c r="F23" s="28" t="s">
        <v>78</v>
      </c>
      <c r="G23" s="29"/>
      <c r="H23" s="29"/>
      <c r="I23" s="30" t="str">
        <f t="shared" si="0"/>
        <v/>
      </c>
      <c r="J23" s="30" t="str">
        <f t="shared" si="1"/>
        <v/>
      </c>
      <c r="K23" s="30" t="str">
        <f t="shared" si="2"/>
        <v/>
      </c>
      <c r="L23" s="30" t="str">
        <f t="shared" si="3"/>
        <v/>
      </c>
      <c r="M23" s="30" t="str">
        <f t="shared" si="4"/>
        <v/>
      </c>
      <c r="N23" s="30" t="str">
        <f t="shared" si="5"/>
        <v/>
      </c>
      <c r="O23" s="30" t="str">
        <f t="shared" si="6"/>
        <v/>
      </c>
      <c r="P23" s="30" t="str">
        <f t="shared" si="7"/>
        <v/>
      </c>
      <c r="Q23" s="30" t="str">
        <f t="shared" si="8"/>
        <v/>
      </c>
      <c r="R23" s="30" t="str">
        <f t="shared" si="9"/>
        <v/>
      </c>
      <c r="S23" s="30" t="str">
        <f t="shared" si="10"/>
        <v/>
      </c>
      <c r="T23" s="30" t="str">
        <f t="shared" si="11"/>
        <v/>
      </c>
      <c r="U23" s="20"/>
      <c r="V23" s="20"/>
      <c r="W23" s="20"/>
    </row>
    <row r="24" spans="1:23" ht="19.5" customHeight="1" x14ac:dyDescent="0.25">
      <c r="A24" s="20"/>
      <c r="B24" s="483"/>
      <c r="C24" s="29"/>
      <c r="D24" s="28" t="s">
        <v>95</v>
      </c>
      <c r="E24" s="29"/>
      <c r="F24" s="28" t="s">
        <v>78</v>
      </c>
      <c r="G24" s="29"/>
      <c r="H24" s="29"/>
      <c r="I24" s="30" t="str">
        <f t="shared" si="0"/>
        <v/>
      </c>
      <c r="J24" s="30" t="str">
        <f t="shared" si="1"/>
        <v/>
      </c>
      <c r="K24" s="30" t="str">
        <f t="shared" si="2"/>
        <v/>
      </c>
      <c r="L24" s="30" t="str">
        <f t="shared" si="3"/>
        <v/>
      </c>
      <c r="M24" s="30" t="str">
        <f t="shared" si="4"/>
        <v/>
      </c>
      <c r="N24" s="30" t="str">
        <f t="shared" si="5"/>
        <v/>
      </c>
      <c r="O24" s="30" t="str">
        <f t="shared" si="6"/>
        <v/>
      </c>
      <c r="P24" s="30" t="str">
        <f t="shared" si="7"/>
        <v/>
      </c>
      <c r="Q24" s="30" t="str">
        <f t="shared" si="8"/>
        <v/>
      </c>
      <c r="R24" s="30" t="str">
        <f t="shared" si="9"/>
        <v/>
      </c>
      <c r="S24" s="30" t="str">
        <f t="shared" si="10"/>
        <v/>
      </c>
      <c r="T24" s="30" t="str">
        <f t="shared" si="11"/>
        <v/>
      </c>
      <c r="U24" s="20"/>
      <c r="V24" s="20"/>
      <c r="W24" s="20"/>
    </row>
    <row r="25" spans="1:23" ht="19.5" customHeight="1" x14ac:dyDescent="0.25">
      <c r="A25" s="20"/>
      <c r="B25" s="483"/>
      <c r="C25" s="29"/>
      <c r="D25" s="28" t="s">
        <v>96</v>
      </c>
      <c r="E25" s="29"/>
      <c r="F25" s="28" t="s">
        <v>78</v>
      </c>
      <c r="G25" s="29"/>
      <c r="H25" s="29"/>
      <c r="I25" s="30" t="str">
        <f t="shared" si="0"/>
        <v/>
      </c>
      <c r="J25" s="30" t="str">
        <f t="shared" si="1"/>
        <v/>
      </c>
      <c r="K25" s="30" t="str">
        <f t="shared" si="2"/>
        <v/>
      </c>
      <c r="L25" s="30" t="str">
        <f t="shared" si="3"/>
        <v/>
      </c>
      <c r="M25" s="30" t="str">
        <f t="shared" si="4"/>
        <v/>
      </c>
      <c r="N25" s="30" t="str">
        <f t="shared" si="5"/>
        <v/>
      </c>
      <c r="O25" s="30" t="str">
        <f t="shared" si="6"/>
        <v/>
      </c>
      <c r="P25" s="30" t="str">
        <f t="shared" si="7"/>
        <v/>
      </c>
      <c r="Q25" s="30" t="str">
        <f t="shared" si="8"/>
        <v/>
      </c>
      <c r="R25" s="30" t="str">
        <f t="shared" si="9"/>
        <v/>
      </c>
      <c r="S25" s="30" t="str">
        <f t="shared" si="10"/>
        <v/>
      </c>
      <c r="T25" s="30" t="str">
        <f t="shared" si="11"/>
        <v/>
      </c>
      <c r="U25" s="20"/>
      <c r="V25" s="20"/>
      <c r="W25" s="20"/>
    </row>
    <row r="26" spans="1:23" ht="19.5" customHeight="1" x14ac:dyDescent="0.25">
      <c r="A26" s="20"/>
      <c r="B26" s="483"/>
      <c r="C26" s="29"/>
      <c r="D26" s="28" t="s">
        <v>97</v>
      </c>
      <c r="E26" s="29"/>
      <c r="F26" s="28" t="s">
        <v>78</v>
      </c>
      <c r="G26" s="29"/>
      <c r="H26" s="29"/>
      <c r="I26" s="30" t="str">
        <f t="shared" si="0"/>
        <v/>
      </c>
      <c r="J26" s="30" t="str">
        <f t="shared" si="1"/>
        <v/>
      </c>
      <c r="K26" s="30" t="str">
        <f t="shared" si="2"/>
        <v/>
      </c>
      <c r="L26" s="30" t="str">
        <f t="shared" si="3"/>
        <v/>
      </c>
      <c r="M26" s="30" t="str">
        <f t="shared" si="4"/>
        <v/>
      </c>
      <c r="N26" s="30" t="str">
        <f t="shared" si="5"/>
        <v/>
      </c>
      <c r="O26" s="30" t="str">
        <f t="shared" si="6"/>
        <v/>
      </c>
      <c r="P26" s="30" t="str">
        <f t="shared" si="7"/>
        <v/>
      </c>
      <c r="Q26" s="30" t="str">
        <f t="shared" si="8"/>
        <v/>
      </c>
      <c r="R26" s="30" t="str">
        <f t="shared" si="9"/>
        <v/>
      </c>
      <c r="S26" s="30" t="str">
        <f t="shared" si="10"/>
        <v/>
      </c>
      <c r="T26" s="30" t="str">
        <f t="shared" si="11"/>
        <v/>
      </c>
      <c r="U26" s="20"/>
      <c r="V26" s="20"/>
      <c r="W26" s="20"/>
    </row>
    <row r="27" spans="1:23" ht="19.5" customHeight="1" x14ac:dyDescent="0.25">
      <c r="A27" s="20"/>
      <c r="B27" s="483"/>
      <c r="C27" s="29"/>
      <c r="D27" s="28" t="s">
        <v>98</v>
      </c>
      <c r="E27" s="29"/>
      <c r="F27" s="28" t="s">
        <v>78</v>
      </c>
      <c r="G27" s="29"/>
      <c r="H27" s="29"/>
      <c r="I27" s="30" t="str">
        <f t="shared" si="0"/>
        <v/>
      </c>
      <c r="J27" s="30" t="str">
        <f t="shared" si="1"/>
        <v/>
      </c>
      <c r="K27" s="30" t="str">
        <f t="shared" si="2"/>
        <v/>
      </c>
      <c r="L27" s="30" t="str">
        <f t="shared" si="3"/>
        <v/>
      </c>
      <c r="M27" s="30" t="str">
        <f t="shared" si="4"/>
        <v/>
      </c>
      <c r="N27" s="30" t="str">
        <f t="shared" si="5"/>
        <v/>
      </c>
      <c r="O27" s="30" t="str">
        <f t="shared" si="6"/>
        <v/>
      </c>
      <c r="P27" s="30" t="str">
        <f t="shared" si="7"/>
        <v/>
      </c>
      <c r="Q27" s="30" t="str">
        <f t="shared" si="8"/>
        <v/>
      </c>
      <c r="R27" s="30" t="str">
        <f t="shared" si="9"/>
        <v/>
      </c>
      <c r="S27" s="30" t="str">
        <f t="shared" si="10"/>
        <v/>
      </c>
      <c r="T27" s="30" t="str">
        <f t="shared" si="11"/>
        <v/>
      </c>
      <c r="U27" s="20"/>
      <c r="V27" s="20"/>
      <c r="W27" s="20"/>
    </row>
    <row r="28" spans="1:23" ht="19.5" customHeight="1" x14ac:dyDescent="0.25">
      <c r="A28" s="20"/>
      <c r="B28" s="483"/>
      <c r="C28" s="29"/>
      <c r="D28" s="28" t="s">
        <v>99</v>
      </c>
      <c r="E28" s="29"/>
      <c r="F28" s="28" t="s">
        <v>78</v>
      </c>
      <c r="G28" s="29"/>
      <c r="H28" s="29"/>
      <c r="I28" s="30" t="str">
        <f t="shared" si="0"/>
        <v/>
      </c>
      <c r="J28" s="30" t="str">
        <f t="shared" si="1"/>
        <v/>
      </c>
      <c r="K28" s="30" t="str">
        <f t="shared" si="2"/>
        <v/>
      </c>
      <c r="L28" s="30" t="str">
        <f t="shared" si="3"/>
        <v/>
      </c>
      <c r="M28" s="30" t="str">
        <f t="shared" si="4"/>
        <v/>
      </c>
      <c r="N28" s="30" t="str">
        <f t="shared" si="5"/>
        <v/>
      </c>
      <c r="O28" s="30" t="str">
        <f t="shared" si="6"/>
        <v/>
      </c>
      <c r="P28" s="30" t="str">
        <f t="shared" si="7"/>
        <v/>
      </c>
      <c r="Q28" s="30" t="str">
        <f t="shared" si="8"/>
        <v/>
      </c>
      <c r="R28" s="30" t="str">
        <f t="shared" si="9"/>
        <v/>
      </c>
      <c r="S28" s="30" t="str">
        <f t="shared" si="10"/>
        <v/>
      </c>
      <c r="T28" s="30" t="str">
        <f t="shared" si="11"/>
        <v/>
      </c>
      <c r="U28" s="20"/>
      <c r="V28" s="20"/>
      <c r="W28" s="20"/>
    </row>
    <row r="29" spans="1:23" ht="19.5" customHeight="1" x14ac:dyDescent="0.25">
      <c r="A29" s="20"/>
      <c r="B29" s="483"/>
      <c r="C29" s="29"/>
      <c r="D29" s="28" t="s">
        <v>100</v>
      </c>
      <c r="E29" s="29"/>
      <c r="F29" s="28" t="s">
        <v>78</v>
      </c>
      <c r="G29" s="29"/>
      <c r="H29" s="29"/>
      <c r="I29" s="30" t="str">
        <f t="shared" si="0"/>
        <v/>
      </c>
      <c r="J29" s="30" t="str">
        <f t="shared" si="1"/>
        <v/>
      </c>
      <c r="K29" s="30" t="str">
        <f t="shared" si="2"/>
        <v/>
      </c>
      <c r="L29" s="30" t="str">
        <f t="shared" si="3"/>
        <v/>
      </c>
      <c r="M29" s="30" t="str">
        <f t="shared" si="4"/>
        <v/>
      </c>
      <c r="N29" s="30" t="str">
        <f t="shared" si="5"/>
        <v/>
      </c>
      <c r="O29" s="30" t="str">
        <f t="shared" si="6"/>
        <v/>
      </c>
      <c r="P29" s="30" t="str">
        <f t="shared" si="7"/>
        <v/>
      </c>
      <c r="Q29" s="30" t="str">
        <f t="shared" si="8"/>
        <v/>
      </c>
      <c r="R29" s="30" t="str">
        <f t="shared" si="9"/>
        <v/>
      </c>
      <c r="S29" s="30" t="str">
        <f t="shared" si="10"/>
        <v/>
      </c>
      <c r="T29" s="30" t="str">
        <f t="shared" si="11"/>
        <v/>
      </c>
      <c r="U29" s="20"/>
      <c r="V29" s="20"/>
      <c r="W29" s="20"/>
    </row>
    <row r="30" spans="1:23" ht="19.5" customHeight="1" x14ac:dyDescent="0.25">
      <c r="A30" s="20"/>
      <c r="B30" s="483"/>
      <c r="C30" s="29"/>
      <c r="D30" s="28" t="s">
        <v>101</v>
      </c>
      <c r="E30" s="29"/>
      <c r="F30" s="28" t="s">
        <v>78</v>
      </c>
      <c r="G30" s="29"/>
      <c r="H30" s="29"/>
      <c r="I30" s="30" t="str">
        <f t="shared" si="0"/>
        <v/>
      </c>
      <c r="J30" s="30" t="str">
        <f t="shared" si="1"/>
        <v/>
      </c>
      <c r="K30" s="30" t="str">
        <f t="shared" si="2"/>
        <v/>
      </c>
      <c r="L30" s="30" t="str">
        <f t="shared" si="3"/>
        <v/>
      </c>
      <c r="M30" s="30" t="str">
        <f t="shared" si="4"/>
        <v/>
      </c>
      <c r="N30" s="30" t="str">
        <f t="shared" si="5"/>
        <v/>
      </c>
      <c r="O30" s="30" t="str">
        <f t="shared" si="6"/>
        <v/>
      </c>
      <c r="P30" s="30" t="str">
        <f t="shared" si="7"/>
        <v/>
      </c>
      <c r="Q30" s="30" t="str">
        <f t="shared" si="8"/>
        <v/>
      </c>
      <c r="R30" s="30" t="str">
        <f t="shared" si="9"/>
        <v/>
      </c>
      <c r="S30" s="30" t="str">
        <f t="shared" si="10"/>
        <v/>
      </c>
      <c r="T30" s="30" t="str">
        <f t="shared" si="11"/>
        <v/>
      </c>
      <c r="U30" s="20"/>
      <c r="V30" s="20"/>
      <c r="W30" s="20"/>
    </row>
    <row r="31" spans="1:23" ht="19.5" customHeight="1" x14ac:dyDescent="0.25">
      <c r="A31" s="20"/>
      <c r="B31" s="483"/>
      <c r="C31" s="29"/>
      <c r="D31" s="28" t="s">
        <v>102</v>
      </c>
      <c r="E31" s="29"/>
      <c r="F31" s="28" t="s">
        <v>78</v>
      </c>
      <c r="G31" s="29"/>
      <c r="H31" s="29"/>
      <c r="I31" s="30" t="str">
        <f t="shared" si="0"/>
        <v/>
      </c>
      <c r="J31" s="30" t="str">
        <f t="shared" si="1"/>
        <v/>
      </c>
      <c r="K31" s="30" t="str">
        <f t="shared" si="2"/>
        <v/>
      </c>
      <c r="L31" s="30" t="str">
        <f t="shared" si="3"/>
        <v/>
      </c>
      <c r="M31" s="30" t="str">
        <f t="shared" si="4"/>
        <v/>
      </c>
      <c r="N31" s="30" t="str">
        <f t="shared" si="5"/>
        <v/>
      </c>
      <c r="O31" s="30" t="str">
        <f t="shared" si="6"/>
        <v/>
      </c>
      <c r="P31" s="30" t="str">
        <f t="shared" si="7"/>
        <v/>
      </c>
      <c r="Q31" s="30" t="str">
        <f t="shared" si="8"/>
        <v/>
      </c>
      <c r="R31" s="30" t="str">
        <f t="shared" si="9"/>
        <v/>
      </c>
      <c r="S31" s="30" t="str">
        <f t="shared" si="10"/>
        <v/>
      </c>
      <c r="T31" s="30" t="str">
        <f t="shared" si="11"/>
        <v/>
      </c>
      <c r="U31" s="20"/>
      <c r="V31" s="20"/>
      <c r="W31" s="20"/>
    </row>
    <row r="32" spans="1:23" ht="19.5" customHeight="1" x14ac:dyDescent="0.25">
      <c r="A32" s="20"/>
      <c r="B32" s="483"/>
      <c r="C32" s="29"/>
      <c r="D32" s="28" t="s">
        <v>103</v>
      </c>
      <c r="E32" s="29"/>
      <c r="F32" s="28" t="s">
        <v>78</v>
      </c>
      <c r="G32" s="29"/>
      <c r="H32" s="29"/>
      <c r="I32" s="30" t="str">
        <f t="shared" si="0"/>
        <v/>
      </c>
      <c r="J32" s="30" t="str">
        <f t="shared" si="1"/>
        <v/>
      </c>
      <c r="K32" s="30" t="str">
        <f t="shared" si="2"/>
        <v/>
      </c>
      <c r="L32" s="30" t="str">
        <f t="shared" si="3"/>
        <v/>
      </c>
      <c r="M32" s="30" t="str">
        <f t="shared" si="4"/>
        <v/>
      </c>
      <c r="N32" s="30" t="str">
        <f t="shared" si="5"/>
        <v/>
      </c>
      <c r="O32" s="30" t="str">
        <f t="shared" si="6"/>
        <v/>
      </c>
      <c r="P32" s="30" t="str">
        <f t="shared" si="7"/>
        <v/>
      </c>
      <c r="Q32" s="30" t="str">
        <f t="shared" si="8"/>
        <v/>
      </c>
      <c r="R32" s="30" t="str">
        <f t="shared" si="9"/>
        <v/>
      </c>
      <c r="S32" s="30" t="str">
        <f t="shared" si="10"/>
        <v/>
      </c>
      <c r="T32" s="30" t="str">
        <f t="shared" si="11"/>
        <v/>
      </c>
      <c r="U32" s="20"/>
      <c r="V32" s="20"/>
      <c r="W32" s="20"/>
    </row>
    <row r="33" spans="1:32" ht="19.5" customHeight="1" x14ac:dyDescent="0.25">
      <c r="A33" s="20"/>
      <c r="B33" s="483"/>
      <c r="C33" s="29"/>
      <c r="D33" s="28" t="s">
        <v>104</v>
      </c>
      <c r="E33" s="29"/>
      <c r="F33" s="28" t="s">
        <v>78</v>
      </c>
      <c r="G33" s="29"/>
      <c r="H33" s="29"/>
      <c r="I33" s="30" t="str">
        <f t="shared" si="0"/>
        <v/>
      </c>
      <c r="J33" s="30" t="str">
        <f t="shared" si="1"/>
        <v/>
      </c>
      <c r="K33" s="30" t="str">
        <f t="shared" si="2"/>
        <v/>
      </c>
      <c r="L33" s="30" t="str">
        <f t="shared" si="3"/>
        <v/>
      </c>
      <c r="M33" s="30" t="str">
        <f t="shared" si="4"/>
        <v/>
      </c>
      <c r="N33" s="30" t="str">
        <f t="shared" si="5"/>
        <v/>
      </c>
      <c r="O33" s="30" t="str">
        <f t="shared" si="6"/>
        <v/>
      </c>
      <c r="P33" s="30" t="str">
        <f t="shared" si="7"/>
        <v/>
      </c>
      <c r="Q33" s="30" t="str">
        <f t="shared" si="8"/>
        <v/>
      </c>
      <c r="R33" s="30" t="str">
        <f t="shared" si="9"/>
        <v/>
      </c>
      <c r="S33" s="30" t="str">
        <f t="shared" si="10"/>
        <v/>
      </c>
      <c r="T33" s="30" t="str">
        <f t="shared" si="11"/>
        <v/>
      </c>
      <c r="U33" s="20"/>
      <c r="V33" s="20"/>
      <c r="W33" s="20"/>
    </row>
    <row r="34" spans="1:32" ht="19.5" customHeight="1" x14ac:dyDescent="0.25">
      <c r="A34" s="20"/>
      <c r="B34" s="483"/>
      <c r="C34" s="29"/>
      <c r="D34" s="28" t="s">
        <v>105</v>
      </c>
      <c r="E34" s="29"/>
      <c r="F34" s="28" t="s">
        <v>78</v>
      </c>
      <c r="G34" s="29"/>
      <c r="H34" s="29"/>
      <c r="I34" s="30" t="str">
        <f t="shared" si="0"/>
        <v/>
      </c>
      <c r="J34" s="30" t="str">
        <f t="shared" si="1"/>
        <v/>
      </c>
      <c r="K34" s="30" t="str">
        <f t="shared" si="2"/>
        <v/>
      </c>
      <c r="L34" s="30" t="str">
        <f t="shared" si="3"/>
        <v/>
      </c>
      <c r="M34" s="30" t="str">
        <f t="shared" si="4"/>
        <v/>
      </c>
      <c r="N34" s="30" t="str">
        <f t="shared" si="5"/>
        <v/>
      </c>
      <c r="O34" s="30" t="str">
        <f t="shared" si="6"/>
        <v/>
      </c>
      <c r="P34" s="30" t="str">
        <f t="shared" si="7"/>
        <v/>
      </c>
      <c r="Q34" s="30" t="str">
        <f t="shared" si="8"/>
        <v/>
      </c>
      <c r="R34" s="30" t="str">
        <f t="shared" si="9"/>
        <v/>
      </c>
      <c r="S34" s="30" t="str">
        <f t="shared" si="10"/>
        <v/>
      </c>
      <c r="T34" s="30" t="str">
        <f t="shared" si="11"/>
        <v/>
      </c>
      <c r="U34" s="20"/>
      <c r="V34" s="20"/>
      <c r="W34" s="20"/>
    </row>
    <row r="35" spans="1:32" ht="19.5" customHeight="1" x14ac:dyDescent="0.25">
      <c r="A35" s="20"/>
      <c r="B35" s="483"/>
      <c r="C35" s="29"/>
      <c r="D35" s="28" t="s">
        <v>106</v>
      </c>
      <c r="E35" s="29"/>
      <c r="F35" s="28" t="s">
        <v>78</v>
      </c>
      <c r="G35" s="29"/>
      <c r="H35" s="29"/>
      <c r="I35" s="30" t="str">
        <f t="shared" si="0"/>
        <v/>
      </c>
      <c r="J35" s="30" t="str">
        <f t="shared" si="1"/>
        <v/>
      </c>
      <c r="K35" s="30" t="str">
        <f t="shared" si="2"/>
        <v/>
      </c>
      <c r="L35" s="30" t="str">
        <f t="shared" si="3"/>
        <v/>
      </c>
      <c r="M35" s="30" t="str">
        <f t="shared" si="4"/>
        <v/>
      </c>
      <c r="N35" s="30" t="str">
        <f t="shared" si="5"/>
        <v/>
      </c>
      <c r="O35" s="30" t="str">
        <f t="shared" si="6"/>
        <v/>
      </c>
      <c r="P35" s="30" t="str">
        <f t="shared" si="7"/>
        <v/>
      </c>
      <c r="Q35" s="30" t="str">
        <f t="shared" si="8"/>
        <v/>
      </c>
      <c r="R35" s="30" t="str">
        <f t="shared" si="9"/>
        <v/>
      </c>
      <c r="S35" s="30" t="str">
        <f t="shared" si="10"/>
        <v/>
      </c>
      <c r="T35" s="30" t="str">
        <f t="shared" si="11"/>
        <v/>
      </c>
      <c r="U35" s="20"/>
      <c r="V35" s="20"/>
      <c r="W35" s="20"/>
    </row>
    <row r="36" spans="1:32" ht="19.5" customHeight="1" x14ac:dyDescent="0.25">
      <c r="A36" s="20"/>
      <c r="B36" s="483"/>
      <c r="C36" s="29"/>
      <c r="D36" s="28" t="s">
        <v>107</v>
      </c>
      <c r="E36" s="29"/>
      <c r="F36" s="28" t="s">
        <v>78</v>
      </c>
      <c r="G36" s="29"/>
      <c r="H36" s="29"/>
      <c r="I36" s="30" t="str">
        <f t="shared" si="0"/>
        <v/>
      </c>
      <c r="J36" s="30" t="str">
        <f t="shared" si="1"/>
        <v/>
      </c>
      <c r="K36" s="30" t="str">
        <f t="shared" si="2"/>
        <v/>
      </c>
      <c r="L36" s="30" t="str">
        <f t="shared" si="3"/>
        <v/>
      </c>
      <c r="M36" s="30" t="str">
        <f t="shared" si="4"/>
        <v/>
      </c>
      <c r="N36" s="30" t="str">
        <f t="shared" si="5"/>
        <v/>
      </c>
      <c r="O36" s="30" t="str">
        <f t="shared" si="6"/>
        <v/>
      </c>
      <c r="P36" s="30" t="str">
        <f t="shared" si="7"/>
        <v/>
      </c>
      <c r="Q36" s="30" t="str">
        <f t="shared" si="8"/>
        <v/>
      </c>
      <c r="R36" s="30" t="str">
        <f t="shared" si="9"/>
        <v/>
      </c>
      <c r="S36" s="30" t="str">
        <f t="shared" si="10"/>
        <v/>
      </c>
      <c r="T36" s="30" t="str">
        <f t="shared" si="11"/>
        <v/>
      </c>
      <c r="U36" s="20"/>
      <c r="V36" s="20"/>
      <c r="W36" s="20"/>
    </row>
    <row r="37" spans="1:32" ht="19.5" customHeight="1" x14ac:dyDescent="0.25">
      <c r="A37" s="20"/>
      <c r="B37" s="483"/>
      <c r="C37" s="29"/>
      <c r="D37" s="28" t="s">
        <v>108</v>
      </c>
      <c r="E37" s="29"/>
      <c r="F37" s="28" t="s">
        <v>78</v>
      </c>
      <c r="G37" s="29"/>
      <c r="H37" s="29"/>
      <c r="I37" s="30" t="str">
        <f t="shared" si="0"/>
        <v/>
      </c>
      <c r="J37" s="30" t="str">
        <f t="shared" si="1"/>
        <v/>
      </c>
      <c r="K37" s="30" t="str">
        <f t="shared" si="2"/>
        <v/>
      </c>
      <c r="L37" s="30" t="str">
        <f t="shared" si="3"/>
        <v/>
      </c>
      <c r="M37" s="30" t="str">
        <f t="shared" si="4"/>
        <v/>
      </c>
      <c r="N37" s="30" t="str">
        <f t="shared" si="5"/>
        <v/>
      </c>
      <c r="O37" s="30" t="str">
        <f t="shared" si="6"/>
        <v/>
      </c>
      <c r="P37" s="30" t="str">
        <f t="shared" si="7"/>
        <v/>
      </c>
      <c r="Q37" s="30" t="str">
        <f t="shared" si="8"/>
        <v/>
      </c>
      <c r="R37" s="30" t="str">
        <f t="shared" si="9"/>
        <v/>
      </c>
      <c r="S37" s="30" t="str">
        <f t="shared" si="10"/>
        <v/>
      </c>
      <c r="T37" s="30" t="str">
        <f t="shared" si="11"/>
        <v/>
      </c>
      <c r="U37" s="20"/>
      <c r="V37" s="20"/>
      <c r="W37" s="20"/>
    </row>
    <row r="38" spans="1:32" ht="19.5" customHeight="1" x14ac:dyDescent="0.25">
      <c r="A38" s="20"/>
      <c r="B38" s="483"/>
      <c r="C38" s="29"/>
      <c r="D38" s="28" t="s">
        <v>109</v>
      </c>
      <c r="E38" s="29"/>
      <c r="F38" s="28" t="s">
        <v>78</v>
      </c>
      <c r="G38" s="29"/>
      <c r="H38" s="29"/>
      <c r="I38" s="30" t="str">
        <f t="shared" si="0"/>
        <v/>
      </c>
      <c r="J38" s="30" t="str">
        <f t="shared" si="1"/>
        <v/>
      </c>
      <c r="K38" s="30" t="str">
        <f t="shared" si="2"/>
        <v/>
      </c>
      <c r="L38" s="30" t="str">
        <f t="shared" si="3"/>
        <v/>
      </c>
      <c r="M38" s="30" t="str">
        <f t="shared" si="4"/>
        <v/>
      </c>
      <c r="N38" s="30" t="str">
        <f t="shared" si="5"/>
        <v/>
      </c>
      <c r="O38" s="30" t="str">
        <f t="shared" si="6"/>
        <v/>
      </c>
      <c r="P38" s="30" t="str">
        <f t="shared" si="7"/>
        <v/>
      </c>
      <c r="Q38" s="30" t="str">
        <f t="shared" si="8"/>
        <v/>
      </c>
      <c r="R38" s="30" t="str">
        <f t="shared" si="9"/>
        <v/>
      </c>
      <c r="S38" s="30" t="str">
        <f t="shared" si="10"/>
        <v/>
      </c>
      <c r="T38" s="30" t="str">
        <f t="shared" si="11"/>
        <v/>
      </c>
      <c r="U38" s="20"/>
      <c r="V38" s="20"/>
      <c r="W38" s="20"/>
    </row>
    <row r="39" spans="1:32" ht="19.5" customHeight="1" x14ac:dyDescent="0.25">
      <c r="A39" s="20"/>
      <c r="B39" s="483"/>
      <c r="C39" s="29"/>
      <c r="D39" s="28" t="s">
        <v>110</v>
      </c>
      <c r="E39" s="29"/>
      <c r="F39" s="28" t="s">
        <v>78</v>
      </c>
      <c r="G39" s="29"/>
      <c r="H39" s="29"/>
      <c r="I39" s="30" t="str">
        <f t="shared" si="0"/>
        <v/>
      </c>
      <c r="J39" s="30" t="str">
        <f t="shared" si="1"/>
        <v/>
      </c>
      <c r="K39" s="30" t="str">
        <f t="shared" si="2"/>
        <v/>
      </c>
      <c r="L39" s="30" t="str">
        <f t="shared" si="3"/>
        <v/>
      </c>
      <c r="M39" s="30" t="str">
        <f t="shared" si="4"/>
        <v/>
      </c>
      <c r="N39" s="30" t="str">
        <f t="shared" si="5"/>
        <v/>
      </c>
      <c r="O39" s="30" t="str">
        <f t="shared" si="6"/>
        <v/>
      </c>
      <c r="P39" s="30" t="str">
        <f t="shared" si="7"/>
        <v/>
      </c>
      <c r="Q39" s="30" t="str">
        <f t="shared" si="8"/>
        <v/>
      </c>
      <c r="R39" s="30" t="str">
        <f t="shared" si="9"/>
        <v/>
      </c>
      <c r="S39" s="30" t="str">
        <f t="shared" si="10"/>
        <v/>
      </c>
      <c r="T39" s="30" t="str">
        <f t="shared" si="11"/>
        <v/>
      </c>
      <c r="U39" s="20"/>
      <c r="V39" s="20"/>
      <c r="W39" s="20"/>
    </row>
    <row r="40" spans="1:32" ht="19.5" customHeight="1" x14ac:dyDescent="0.25">
      <c r="A40" s="20"/>
      <c r="B40" s="483"/>
      <c r="C40" s="29"/>
      <c r="D40" s="28" t="s">
        <v>111</v>
      </c>
      <c r="E40" s="29"/>
      <c r="F40" s="28" t="s">
        <v>78</v>
      </c>
      <c r="G40" s="29"/>
      <c r="H40" s="29"/>
      <c r="I40" s="30" t="str">
        <f t="shared" si="0"/>
        <v/>
      </c>
      <c r="J40" s="30" t="str">
        <f t="shared" si="1"/>
        <v/>
      </c>
      <c r="K40" s="30" t="str">
        <f t="shared" si="2"/>
        <v/>
      </c>
      <c r="L40" s="30" t="str">
        <f t="shared" si="3"/>
        <v/>
      </c>
      <c r="M40" s="30" t="str">
        <f t="shared" si="4"/>
        <v/>
      </c>
      <c r="N40" s="30" t="str">
        <f t="shared" si="5"/>
        <v/>
      </c>
      <c r="O40" s="30" t="str">
        <f t="shared" si="6"/>
        <v/>
      </c>
      <c r="P40" s="30" t="str">
        <f t="shared" si="7"/>
        <v/>
      </c>
      <c r="Q40" s="30" t="str">
        <f t="shared" si="8"/>
        <v/>
      </c>
      <c r="R40" s="30" t="str">
        <f t="shared" si="9"/>
        <v/>
      </c>
      <c r="S40" s="30" t="str">
        <f t="shared" si="10"/>
        <v/>
      </c>
      <c r="T40" s="30" t="str">
        <f t="shared" si="11"/>
        <v/>
      </c>
      <c r="U40" s="20"/>
      <c r="V40" s="20"/>
      <c r="W40" s="20"/>
    </row>
    <row r="41" spans="1:32" ht="19.5" customHeight="1" x14ac:dyDescent="0.25">
      <c r="A41" s="20"/>
      <c r="B41" s="483"/>
      <c r="C41" s="29"/>
      <c r="D41" s="28" t="s">
        <v>112</v>
      </c>
      <c r="E41" s="29"/>
      <c r="F41" s="28" t="s">
        <v>78</v>
      </c>
      <c r="G41" s="29"/>
      <c r="H41" s="29"/>
      <c r="I41" s="30" t="str">
        <f t="shared" si="0"/>
        <v/>
      </c>
      <c r="J41" s="30" t="str">
        <f t="shared" si="1"/>
        <v/>
      </c>
      <c r="K41" s="30" t="str">
        <f t="shared" si="2"/>
        <v/>
      </c>
      <c r="L41" s="30" t="str">
        <f t="shared" si="3"/>
        <v/>
      </c>
      <c r="M41" s="30" t="str">
        <f t="shared" si="4"/>
        <v/>
      </c>
      <c r="N41" s="30" t="str">
        <f t="shared" si="5"/>
        <v/>
      </c>
      <c r="O41" s="30" t="str">
        <f t="shared" si="6"/>
        <v/>
      </c>
      <c r="P41" s="30" t="str">
        <f t="shared" si="7"/>
        <v/>
      </c>
      <c r="Q41" s="30" t="str">
        <f t="shared" si="8"/>
        <v/>
      </c>
      <c r="R41" s="30" t="str">
        <f t="shared" si="9"/>
        <v/>
      </c>
      <c r="S41" s="30" t="str">
        <f t="shared" si="10"/>
        <v/>
      </c>
      <c r="T41" s="30" t="str">
        <f t="shared" si="11"/>
        <v/>
      </c>
      <c r="U41" s="20"/>
      <c r="V41" s="20"/>
      <c r="W41" s="20"/>
    </row>
    <row r="42" spans="1:32" ht="15" x14ac:dyDescent="0.25">
      <c r="A42" s="20"/>
      <c r="B42" s="483"/>
      <c r="C42" s="29"/>
      <c r="D42" s="28" t="s">
        <v>113</v>
      </c>
      <c r="E42" s="29"/>
      <c r="F42" s="28" t="s">
        <v>78</v>
      </c>
      <c r="G42" s="29"/>
      <c r="H42" s="29"/>
      <c r="I42" s="30" t="str">
        <f t="shared" si="0"/>
        <v/>
      </c>
      <c r="J42" s="30" t="str">
        <f t="shared" si="1"/>
        <v/>
      </c>
      <c r="K42" s="30" t="str">
        <f t="shared" si="2"/>
        <v/>
      </c>
      <c r="L42" s="30" t="str">
        <f t="shared" si="3"/>
        <v/>
      </c>
      <c r="M42" s="30" t="str">
        <f t="shared" si="4"/>
        <v/>
      </c>
      <c r="N42" s="30" t="str">
        <f t="shared" si="5"/>
        <v/>
      </c>
      <c r="O42" s="30" t="str">
        <f t="shared" si="6"/>
        <v/>
      </c>
      <c r="P42" s="30" t="str">
        <f t="shared" si="7"/>
        <v/>
      </c>
      <c r="Q42" s="30" t="str">
        <f t="shared" si="8"/>
        <v/>
      </c>
      <c r="R42" s="30" t="str">
        <f t="shared" si="9"/>
        <v/>
      </c>
      <c r="S42" s="30" t="str">
        <f t="shared" si="10"/>
        <v/>
      </c>
      <c r="T42" s="30" t="str">
        <f t="shared" si="11"/>
        <v/>
      </c>
      <c r="U42" s="20"/>
      <c r="V42" s="20"/>
      <c r="W42" s="20"/>
    </row>
    <row r="43" spans="1:32" ht="19.5" customHeight="1" x14ac:dyDescent="0.3">
      <c r="A43" s="20"/>
      <c r="B43" s="483"/>
      <c r="C43" s="29"/>
      <c r="D43" s="28" t="s">
        <v>114</v>
      </c>
      <c r="E43" s="29"/>
      <c r="F43" s="28" t="s">
        <v>115</v>
      </c>
      <c r="G43" s="29"/>
      <c r="H43" s="29" t="s">
        <v>40</v>
      </c>
      <c r="I43" s="31" t="str">
        <f t="shared" ref="I43:I52" si="12">IFERROR(VALUE(MID($G43,1,FIND(CHAR(160),SUBSTITUTE($G43,"~",CHAR(160),1))-1)),"-")</f>
        <v>-</v>
      </c>
      <c r="J43" s="31" t="str">
        <f t="shared" ref="J43:J52" si="13">IFERROR(VALUE(MID($G43,FIND(CHAR(160),SUBSTITUTE($G43,"~",CHAR(160),1))+1,FIND(CHAR(160),SUBSTITUTE($G43,"~",CHAR(160),2))-FIND(CHAR(160),SUBSTITUTE($G43,"~",CHAR(160),1))-1)),"-")</f>
        <v>-</v>
      </c>
      <c r="K43" s="31" t="str">
        <f t="shared" ref="K43:K52" si="14">IFERROR(VALUE(MID($G43,FIND(CHAR(160),SUBSTITUTE($G43,"~",CHAR(160),2))+1,FIND(CHAR(160),SUBSTITUTE($G43,"~",CHAR(160),3))-FIND(CHAR(160),SUBSTITUTE($G43,"~",CHAR(160),2))-1)),"-")</f>
        <v>-</v>
      </c>
      <c r="L43" s="31" t="str">
        <f t="shared" ref="L43:L52" si="15">IFERROR(VALUE(MID($G43,FIND(CHAR(160),SUBSTITUTE($G43,"~",CHAR(160),3))+1,FIND(CHAR(160),SUBSTITUTE($G43,"~",CHAR(160),4))-FIND(CHAR(160),SUBSTITUTE($G43,"~",CHAR(160),3))-1)),"-")</f>
        <v>-</v>
      </c>
      <c r="M43" s="31" t="str">
        <f t="shared" ref="M43:M52" si="16">IFERROR(VALUE(MID($G43,FIND(CHAR(160),SUBSTITUTE($G43,"~",CHAR(160),4))+1,FIND(CHAR(160),SUBSTITUTE($G43,"~",CHAR(160),5))-FIND(CHAR(160),SUBSTITUTE($G43,"~",CHAR(160),4))-1)),"-")</f>
        <v>-</v>
      </c>
      <c r="N43" s="31" t="str">
        <f t="shared" ref="N43:N52" si="17">IFERROR(VALUE(MID($G43,FIND(CHAR(160),SUBSTITUTE($G43,"~",CHAR(160),5))+1,FIND(CHAR(160),SUBSTITUTE($G43,"~",CHAR(160),6))-FIND(CHAR(160),SUBSTITUTE($G43,"~",CHAR(160),5))-1)),"-")</f>
        <v>-</v>
      </c>
      <c r="O43" s="31" t="str">
        <f t="shared" ref="O43:O52" si="18">IFERROR(VALUE(MID($G43,FIND(CHAR(160),SUBSTITUTE($G43,"~",CHAR(160),6))+1,FIND(CHAR(160),SUBSTITUTE($G43,"~",CHAR(160),7))-FIND(CHAR(160),SUBSTITUTE($G43,"~",CHAR(160),6))-1)),"-")</f>
        <v>-</v>
      </c>
      <c r="P43" s="31" t="str">
        <f t="shared" ref="P43:P52" si="19">IFERROR(VALUE(MID($G43,FIND(CHAR(160),SUBSTITUTE($G43,"~",CHAR(160),7))+1,FIND(CHAR(160),SUBSTITUTE($G43,"~",CHAR(160),8))-FIND(CHAR(160),SUBSTITUTE($G43,"~",CHAR(160),7))-1)),"-")</f>
        <v>-</v>
      </c>
      <c r="Q43" s="31" t="str">
        <f t="shared" ref="Q43:Q52" si="20">IFERROR(VALUE(MID($G43,FIND(CHAR(160),SUBSTITUTE($G43,"~",CHAR(160),8))+1,FIND(CHAR(160),SUBSTITUTE($G43,"~",CHAR(160),9))-FIND(CHAR(160),SUBSTITUTE($G43,"~",CHAR(160),8))-1)),"-")</f>
        <v>-</v>
      </c>
      <c r="R43" s="31" t="str">
        <f t="shared" ref="R43:R52" si="21">IFERROR(VALUE(MID($G43,FIND(CHAR(160),SUBSTITUTE($G43,"~",CHAR(160),9))+1,FIND(CHAR(160),SUBSTITUTE($G43,"~",CHAR(160),10))-FIND(CHAR(160),SUBSTITUTE($G43,"~",CHAR(160),9))-1)),"-")</f>
        <v>-</v>
      </c>
      <c r="S43" s="31" t="str">
        <f t="shared" ref="S43:S52" si="22">IFERROR(VALUE(MID($G43,FIND(CHAR(160),SUBSTITUTE($G43,"~",CHAR(160),10))+1,FIND(CHAR(160),SUBSTITUTE($G43,"~",CHAR(160),11))-FIND(CHAR(160),SUBSTITUTE($G43,"~",CHAR(160),10))-1)),"-")</f>
        <v>-</v>
      </c>
      <c r="T43" s="31" t="str">
        <f t="shared" ref="T43:T52" si="23">IFERROR(VALUE(MID($G43,FIND(CHAR(160),SUBSTITUTE($G43,"~",CHAR(160),11))+1,FIND(CHAR(160),SUBSTITUTE($G43,"~",CHAR(160),12))-FIND(CHAR(160),SUBSTITUTE($G43,"~",CHAR(160),11))-1)),"-")</f>
        <v>-</v>
      </c>
      <c r="U43" s="20"/>
      <c r="V43" s="20"/>
      <c r="W43" s="20"/>
      <c r="AA43" s="32" t="s">
        <v>116</v>
      </c>
    </row>
    <row r="44" spans="1:32" ht="19.5" customHeight="1" x14ac:dyDescent="0.3">
      <c r="A44" s="20"/>
      <c r="B44" s="483"/>
      <c r="C44" s="29"/>
      <c r="D44" s="28"/>
      <c r="E44" s="29"/>
      <c r="F44" s="28" t="s">
        <v>117</v>
      </c>
      <c r="G44" s="29"/>
      <c r="H44" s="29" t="s">
        <v>40</v>
      </c>
      <c r="I44" s="31" t="str">
        <f t="shared" si="12"/>
        <v>-</v>
      </c>
      <c r="J44" s="31" t="str">
        <f t="shared" si="13"/>
        <v>-</v>
      </c>
      <c r="K44" s="31" t="str">
        <f t="shared" si="14"/>
        <v>-</v>
      </c>
      <c r="L44" s="31" t="str">
        <f t="shared" si="15"/>
        <v>-</v>
      </c>
      <c r="M44" s="31" t="str">
        <f t="shared" si="16"/>
        <v>-</v>
      </c>
      <c r="N44" s="31" t="str">
        <f t="shared" si="17"/>
        <v>-</v>
      </c>
      <c r="O44" s="31" t="str">
        <f t="shared" si="18"/>
        <v>-</v>
      </c>
      <c r="P44" s="31" t="str">
        <f t="shared" si="19"/>
        <v>-</v>
      </c>
      <c r="Q44" s="31" t="str">
        <f t="shared" si="20"/>
        <v>-</v>
      </c>
      <c r="R44" s="31" t="str">
        <f t="shared" si="21"/>
        <v>-</v>
      </c>
      <c r="S44" s="31" t="str">
        <f t="shared" si="22"/>
        <v>-</v>
      </c>
      <c r="T44" s="31" t="str">
        <f t="shared" si="23"/>
        <v>-</v>
      </c>
      <c r="U44" s="20"/>
      <c r="V44" s="20"/>
      <c r="W44" s="20"/>
      <c r="AB44" s="32" t="s">
        <v>118</v>
      </c>
    </row>
    <row r="45" spans="1:32" ht="19.5" customHeight="1" x14ac:dyDescent="0.3">
      <c r="A45" s="20"/>
      <c r="B45" s="483"/>
      <c r="C45" s="29"/>
      <c r="D45" s="28"/>
      <c r="E45" s="29"/>
      <c r="F45" s="33" t="s">
        <v>119</v>
      </c>
      <c r="G45" s="29"/>
      <c r="H45" s="29" t="s">
        <v>40</v>
      </c>
      <c r="I45" s="31" t="str">
        <f t="shared" si="12"/>
        <v>-</v>
      </c>
      <c r="J45" s="31" t="str">
        <f t="shared" si="13"/>
        <v>-</v>
      </c>
      <c r="K45" s="31" t="str">
        <f t="shared" si="14"/>
        <v>-</v>
      </c>
      <c r="L45" s="31" t="str">
        <f t="shared" si="15"/>
        <v>-</v>
      </c>
      <c r="M45" s="31" t="str">
        <f t="shared" si="16"/>
        <v>-</v>
      </c>
      <c r="N45" s="31" t="str">
        <f t="shared" si="17"/>
        <v>-</v>
      </c>
      <c r="O45" s="31" t="str">
        <f t="shared" si="18"/>
        <v>-</v>
      </c>
      <c r="P45" s="31" t="str">
        <f t="shared" si="19"/>
        <v>-</v>
      </c>
      <c r="Q45" s="31" t="str">
        <f t="shared" si="20"/>
        <v>-</v>
      </c>
      <c r="R45" s="31" t="str">
        <f t="shared" si="21"/>
        <v>-</v>
      </c>
      <c r="S45" s="31" t="str">
        <f t="shared" si="22"/>
        <v>-</v>
      </c>
      <c r="T45" s="31" t="str">
        <f t="shared" si="23"/>
        <v>-</v>
      </c>
      <c r="U45" s="20"/>
      <c r="V45" s="20"/>
      <c r="W45" s="20"/>
      <c r="AC45" s="32" t="s">
        <v>118</v>
      </c>
    </row>
    <row r="46" spans="1:32" ht="19.5" customHeight="1" x14ac:dyDescent="0.3">
      <c r="A46" s="20"/>
      <c r="B46" s="483"/>
      <c r="C46" s="29"/>
      <c r="D46" s="28"/>
      <c r="E46" s="29"/>
      <c r="F46" s="33" t="s">
        <v>120</v>
      </c>
      <c r="G46" s="29"/>
      <c r="H46" s="29" t="s">
        <v>40</v>
      </c>
      <c r="I46" s="31" t="str">
        <f t="shared" si="12"/>
        <v>-</v>
      </c>
      <c r="J46" s="31" t="str">
        <f t="shared" si="13"/>
        <v>-</v>
      </c>
      <c r="K46" s="31" t="str">
        <f t="shared" si="14"/>
        <v>-</v>
      </c>
      <c r="L46" s="31" t="str">
        <f t="shared" si="15"/>
        <v>-</v>
      </c>
      <c r="M46" s="31" t="str">
        <f t="shared" si="16"/>
        <v>-</v>
      </c>
      <c r="N46" s="31" t="str">
        <f t="shared" si="17"/>
        <v>-</v>
      </c>
      <c r="O46" s="31" t="str">
        <f t="shared" si="18"/>
        <v>-</v>
      </c>
      <c r="P46" s="31" t="str">
        <f t="shared" si="19"/>
        <v>-</v>
      </c>
      <c r="Q46" s="31" t="str">
        <f t="shared" si="20"/>
        <v>-</v>
      </c>
      <c r="R46" s="31" t="str">
        <f t="shared" si="21"/>
        <v>-</v>
      </c>
      <c r="S46" s="31" t="str">
        <f t="shared" si="22"/>
        <v>-</v>
      </c>
      <c r="T46" s="31" t="str">
        <f t="shared" si="23"/>
        <v>-</v>
      </c>
      <c r="U46" s="20"/>
      <c r="V46" s="20"/>
      <c r="W46" s="20"/>
      <c r="AD46" s="32" t="s">
        <v>118</v>
      </c>
    </row>
    <row r="47" spans="1:32" ht="19.5" customHeight="1" x14ac:dyDescent="0.3">
      <c r="A47" s="20"/>
      <c r="B47" s="483"/>
      <c r="C47" s="29"/>
      <c r="D47" s="28"/>
      <c r="E47" s="29"/>
      <c r="F47" s="33" t="s">
        <v>121</v>
      </c>
      <c r="G47" s="29"/>
      <c r="H47" s="29" t="s">
        <v>40</v>
      </c>
      <c r="I47" s="31" t="str">
        <f t="shared" si="12"/>
        <v>-</v>
      </c>
      <c r="J47" s="31" t="str">
        <f t="shared" si="13"/>
        <v>-</v>
      </c>
      <c r="K47" s="31" t="str">
        <f t="shared" si="14"/>
        <v>-</v>
      </c>
      <c r="L47" s="31" t="str">
        <f t="shared" si="15"/>
        <v>-</v>
      </c>
      <c r="M47" s="31" t="str">
        <f t="shared" si="16"/>
        <v>-</v>
      </c>
      <c r="N47" s="31" t="str">
        <f t="shared" si="17"/>
        <v>-</v>
      </c>
      <c r="O47" s="31" t="str">
        <f t="shared" si="18"/>
        <v>-</v>
      </c>
      <c r="P47" s="31" t="str">
        <f t="shared" si="19"/>
        <v>-</v>
      </c>
      <c r="Q47" s="31" t="str">
        <f t="shared" si="20"/>
        <v>-</v>
      </c>
      <c r="R47" s="31" t="str">
        <f t="shared" si="21"/>
        <v>-</v>
      </c>
      <c r="S47" s="31" t="str">
        <f t="shared" si="22"/>
        <v>-</v>
      </c>
      <c r="T47" s="31" t="str">
        <f t="shared" si="23"/>
        <v>-</v>
      </c>
      <c r="U47" s="20"/>
      <c r="V47" s="20"/>
      <c r="W47" s="20"/>
      <c r="AE47" s="32" t="s">
        <v>116</v>
      </c>
    </row>
    <row r="48" spans="1:32" ht="19.5" customHeight="1" x14ac:dyDescent="0.3">
      <c r="A48" s="20"/>
      <c r="B48" s="483"/>
      <c r="C48" s="29"/>
      <c r="D48" s="28"/>
      <c r="E48" s="29"/>
      <c r="F48" s="28" t="s">
        <v>647</v>
      </c>
      <c r="G48" s="29"/>
      <c r="H48" s="29" t="s">
        <v>40</v>
      </c>
      <c r="I48" s="31" t="str">
        <f t="shared" si="12"/>
        <v>-</v>
      </c>
      <c r="J48" s="31" t="str">
        <f t="shared" si="13"/>
        <v>-</v>
      </c>
      <c r="K48" s="31" t="str">
        <f t="shared" si="14"/>
        <v>-</v>
      </c>
      <c r="L48" s="31" t="str">
        <f t="shared" si="15"/>
        <v>-</v>
      </c>
      <c r="M48" s="31" t="str">
        <f t="shared" si="16"/>
        <v>-</v>
      </c>
      <c r="N48" s="31" t="str">
        <f t="shared" si="17"/>
        <v>-</v>
      </c>
      <c r="O48" s="31" t="str">
        <f t="shared" si="18"/>
        <v>-</v>
      </c>
      <c r="P48" s="31" t="str">
        <f t="shared" si="19"/>
        <v>-</v>
      </c>
      <c r="Q48" s="31" t="str">
        <f t="shared" si="20"/>
        <v>-</v>
      </c>
      <c r="R48" s="31" t="str">
        <f t="shared" si="21"/>
        <v>-</v>
      </c>
      <c r="S48" s="31" t="str">
        <f t="shared" si="22"/>
        <v>-</v>
      </c>
      <c r="T48" s="31" t="str">
        <f t="shared" si="23"/>
        <v>-</v>
      </c>
      <c r="U48" s="20"/>
      <c r="V48" s="20"/>
      <c r="W48" s="20"/>
      <c r="AF48" s="32" t="s">
        <v>118</v>
      </c>
    </row>
    <row r="49" spans="1:36" ht="19.5" customHeight="1" x14ac:dyDescent="0.3">
      <c r="A49" s="20"/>
      <c r="B49" s="483"/>
      <c r="C49" s="29"/>
      <c r="D49" s="28"/>
      <c r="E49" s="29"/>
      <c r="F49" s="33" t="s">
        <v>122</v>
      </c>
      <c r="G49" s="29"/>
      <c r="H49" s="29" t="s">
        <v>40</v>
      </c>
      <c r="I49" s="31" t="str">
        <f t="shared" si="12"/>
        <v>-</v>
      </c>
      <c r="J49" s="31" t="str">
        <f t="shared" si="13"/>
        <v>-</v>
      </c>
      <c r="K49" s="31" t="str">
        <f t="shared" si="14"/>
        <v>-</v>
      </c>
      <c r="L49" s="31" t="str">
        <f t="shared" si="15"/>
        <v>-</v>
      </c>
      <c r="M49" s="31" t="str">
        <f t="shared" si="16"/>
        <v>-</v>
      </c>
      <c r="N49" s="31" t="str">
        <f t="shared" si="17"/>
        <v>-</v>
      </c>
      <c r="O49" s="31" t="str">
        <f t="shared" si="18"/>
        <v>-</v>
      </c>
      <c r="P49" s="31" t="str">
        <f t="shared" si="19"/>
        <v>-</v>
      </c>
      <c r="Q49" s="31" t="str">
        <f t="shared" si="20"/>
        <v>-</v>
      </c>
      <c r="R49" s="31" t="str">
        <f t="shared" si="21"/>
        <v>-</v>
      </c>
      <c r="S49" s="31" t="str">
        <f t="shared" si="22"/>
        <v>-</v>
      </c>
      <c r="T49" s="31" t="str">
        <f t="shared" si="23"/>
        <v>-</v>
      </c>
      <c r="U49" s="20"/>
      <c r="V49" s="20"/>
      <c r="W49" s="20"/>
      <c r="AG49" s="32" t="s">
        <v>118</v>
      </c>
    </row>
    <row r="50" spans="1:36" ht="19.5" customHeight="1" x14ac:dyDescent="0.3">
      <c r="A50" s="20"/>
      <c r="B50" s="483"/>
      <c r="C50" s="29"/>
      <c r="D50" s="28"/>
      <c r="E50" s="29"/>
      <c r="F50" s="33" t="s">
        <v>123</v>
      </c>
      <c r="G50" s="29"/>
      <c r="H50" s="29" t="s">
        <v>40</v>
      </c>
      <c r="I50" s="31" t="str">
        <f t="shared" si="12"/>
        <v>-</v>
      </c>
      <c r="J50" s="31" t="str">
        <f t="shared" si="13"/>
        <v>-</v>
      </c>
      <c r="K50" s="31" t="str">
        <f t="shared" si="14"/>
        <v>-</v>
      </c>
      <c r="L50" s="31" t="str">
        <f t="shared" si="15"/>
        <v>-</v>
      </c>
      <c r="M50" s="31" t="str">
        <f t="shared" si="16"/>
        <v>-</v>
      </c>
      <c r="N50" s="31" t="str">
        <f t="shared" si="17"/>
        <v>-</v>
      </c>
      <c r="O50" s="31" t="str">
        <f t="shared" si="18"/>
        <v>-</v>
      </c>
      <c r="P50" s="31" t="str">
        <f t="shared" si="19"/>
        <v>-</v>
      </c>
      <c r="Q50" s="31" t="str">
        <f t="shared" si="20"/>
        <v>-</v>
      </c>
      <c r="R50" s="31" t="str">
        <f t="shared" si="21"/>
        <v>-</v>
      </c>
      <c r="S50" s="31" t="str">
        <f t="shared" si="22"/>
        <v>-</v>
      </c>
      <c r="T50" s="31" t="str">
        <f t="shared" si="23"/>
        <v>-</v>
      </c>
      <c r="U50" s="20"/>
      <c r="V50" s="20"/>
      <c r="W50" s="20"/>
      <c r="AH50" s="32" t="s">
        <v>118</v>
      </c>
    </row>
    <row r="51" spans="1:36" ht="19.5" customHeight="1" x14ac:dyDescent="0.3">
      <c r="A51" s="20"/>
      <c r="B51" s="483"/>
      <c r="C51" s="29"/>
      <c r="D51" s="28"/>
      <c r="E51" s="29"/>
      <c r="F51" s="33" t="s">
        <v>124</v>
      </c>
      <c r="G51" s="29"/>
      <c r="H51" s="29" t="s">
        <v>40</v>
      </c>
      <c r="I51" s="31" t="str">
        <f t="shared" si="12"/>
        <v>-</v>
      </c>
      <c r="J51" s="31" t="str">
        <f t="shared" si="13"/>
        <v>-</v>
      </c>
      <c r="K51" s="31" t="str">
        <f t="shared" si="14"/>
        <v>-</v>
      </c>
      <c r="L51" s="31" t="str">
        <f t="shared" si="15"/>
        <v>-</v>
      </c>
      <c r="M51" s="31" t="str">
        <f t="shared" si="16"/>
        <v>-</v>
      </c>
      <c r="N51" s="31" t="str">
        <f t="shared" si="17"/>
        <v>-</v>
      </c>
      <c r="O51" s="31" t="str">
        <f t="shared" si="18"/>
        <v>-</v>
      </c>
      <c r="P51" s="31" t="str">
        <f t="shared" si="19"/>
        <v>-</v>
      </c>
      <c r="Q51" s="31" t="str">
        <f t="shared" si="20"/>
        <v>-</v>
      </c>
      <c r="R51" s="31" t="str">
        <f t="shared" si="21"/>
        <v>-</v>
      </c>
      <c r="S51" s="31" t="str">
        <f t="shared" si="22"/>
        <v>-</v>
      </c>
      <c r="T51" s="31" t="str">
        <f t="shared" si="23"/>
        <v>-</v>
      </c>
      <c r="U51" s="20"/>
      <c r="V51" s="20"/>
      <c r="W51" s="20"/>
      <c r="AI51" s="32" t="s">
        <v>116</v>
      </c>
    </row>
    <row r="52" spans="1:36" ht="19.5" customHeight="1" x14ac:dyDescent="0.3">
      <c r="A52" s="20"/>
      <c r="B52" s="483"/>
      <c r="C52" s="29"/>
      <c r="D52" s="34"/>
      <c r="E52" s="35"/>
      <c r="F52" s="36" t="s">
        <v>125</v>
      </c>
      <c r="G52" s="35"/>
      <c r="H52" s="34" t="s">
        <v>40</v>
      </c>
      <c r="I52" s="31" t="str">
        <f t="shared" si="12"/>
        <v>-</v>
      </c>
      <c r="J52" s="31" t="str">
        <f t="shared" si="13"/>
        <v>-</v>
      </c>
      <c r="K52" s="31" t="str">
        <f t="shared" si="14"/>
        <v>-</v>
      </c>
      <c r="L52" s="31" t="str">
        <f t="shared" si="15"/>
        <v>-</v>
      </c>
      <c r="M52" s="31" t="str">
        <f t="shared" si="16"/>
        <v>-</v>
      </c>
      <c r="N52" s="31" t="str">
        <f t="shared" si="17"/>
        <v>-</v>
      </c>
      <c r="O52" s="31" t="str">
        <f t="shared" si="18"/>
        <v>-</v>
      </c>
      <c r="P52" s="31" t="str">
        <f t="shared" si="19"/>
        <v>-</v>
      </c>
      <c r="Q52" s="31" t="str">
        <f t="shared" si="20"/>
        <v>-</v>
      </c>
      <c r="R52" s="31" t="str">
        <f t="shared" si="21"/>
        <v>-</v>
      </c>
      <c r="S52" s="31" t="str">
        <f t="shared" si="22"/>
        <v>-</v>
      </c>
      <c r="T52" s="31" t="str">
        <f t="shared" si="23"/>
        <v>-</v>
      </c>
      <c r="U52" s="20"/>
      <c r="V52" s="20"/>
      <c r="W52" s="20"/>
      <c r="AJ52" s="32" t="s">
        <v>118</v>
      </c>
    </row>
    <row r="53" spans="1:36" ht="19.5" customHeight="1" x14ac:dyDescent="0.25">
      <c r="A53" s="20"/>
      <c r="B53" s="483"/>
      <c r="C53" s="27"/>
      <c r="D53" s="28" t="s">
        <v>77</v>
      </c>
      <c r="E53" s="29"/>
      <c r="F53" s="28" t="s">
        <v>78</v>
      </c>
      <c r="G53" s="29"/>
      <c r="H53" s="30"/>
      <c r="I53" s="30" t="str">
        <f t="shared" ref="I53:I88" si="24">IFERROR(MID($G53,1,FIND(CHAR(160),SUBSTITUTE($G53,"~",CHAR(160),1))-1),"")</f>
        <v/>
      </c>
      <c r="J53" s="30" t="str">
        <f t="shared" ref="J53:J88" si="25">IFERROR(MID($G53,FIND(CHAR(160),SUBSTITUTE($G53,"~",CHAR(160),1))+1,FIND(CHAR(160),SUBSTITUTE($G53,"~",CHAR(160),2))-FIND(CHAR(160),SUBSTITUTE($G53,"~",CHAR(160),1))-1),"")</f>
        <v/>
      </c>
      <c r="K53" s="30" t="str">
        <f t="shared" ref="K53:K88" si="26">IFERROR(MID($G53,FIND(CHAR(160),SUBSTITUTE($G53,"~",CHAR(160),2))+1,FIND(CHAR(160),SUBSTITUTE($G53,"~",CHAR(160),3))-FIND(CHAR(160),SUBSTITUTE($G53,"~",CHAR(160),2))-1),"")</f>
        <v/>
      </c>
      <c r="L53" s="30" t="str">
        <f t="shared" ref="L53:L88" si="27">IFERROR(MID($G53,FIND(CHAR(160),SUBSTITUTE($G53,"~",CHAR(160),3))+1,FIND(CHAR(160),SUBSTITUTE($G53,"~",CHAR(160),4))-FIND(CHAR(160),SUBSTITUTE($G53,"~",CHAR(160),3))-1),"")</f>
        <v/>
      </c>
      <c r="M53" s="30" t="str">
        <f t="shared" ref="M53:M88" si="28">IFERROR(MID($G53,FIND(CHAR(160),SUBSTITUTE($G53,"~",CHAR(160),4))+1,FIND(CHAR(160),SUBSTITUTE($G53,"~",CHAR(160),5))-FIND(CHAR(160),SUBSTITUTE($G53,"~",CHAR(160),4))-1),"")</f>
        <v/>
      </c>
      <c r="N53" s="30" t="str">
        <f t="shared" ref="N53:N88" si="29">IFERROR(MID($G53,FIND(CHAR(160),SUBSTITUTE($G53,"~",CHAR(160),5))+1,FIND(CHAR(160),SUBSTITUTE($G53,"~",CHAR(160),6))-FIND(CHAR(160),SUBSTITUTE($G53,"~",CHAR(160),5))-1),"")</f>
        <v/>
      </c>
      <c r="O53" s="30" t="str">
        <f t="shared" ref="O53:O88" si="30">IFERROR(MID($G53,FIND(CHAR(160),SUBSTITUTE($G53,"~",CHAR(160),6))+1,FIND(CHAR(160),SUBSTITUTE($G53,"~",CHAR(160),7))-FIND(CHAR(160),SUBSTITUTE($G53,"~",CHAR(160),6))-1),"")</f>
        <v/>
      </c>
      <c r="P53" s="30" t="str">
        <f t="shared" ref="P53:P88" si="31">IFERROR(MID($G53,FIND(CHAR(160),SUBSTITUTE($G53,"~",CHAR(160),7))+1,FIND(CHAR(160),SUBSTITUTE($G53,"~",CHAR(160),8))-FIND(CHAR(160),SUBSTITUTE($G53,"~",CHAR(160),7))-1),"")</f>
        <v/>
      </c>
      <c r="Q53" s="30" t="str">
        <f t="shared" ref="Q53:Q88" si="32">IFERROR(MID($G53,FIND(CHAR(160),SUBSTITUTE($G53,"~",CHAR(160),8))+1,FIND(CHAR(160),SUBSTITUTE($G53,"~",CHAR(160),9))-FIND(CHAR(160),SUBSTITUTE($G53,"~",CHAR(160),8))-1),"")</f>
        <v/>
      </c>
      <c r="R53" s="30" t="str">
        <f t="shared" ref="R53:R88" si="33">IFERROR(MID($G53,FIND(CHAR(160),SUBSTITUTE($G53,"~",CHAR(160),9))+1,FIND(CHAR(160),SUBSTITUTE($G53,"~",CHAR(160),10))-FIND(CHAR(160),SUBSTITUTE($G53,"~",CHAR(160),9))-1),"")</f>
        <v/>
      </c>
      <c r="S53" s="30" t="str">
        <f t="shared" ref="S53:S88" si="34">IFERROR(MID($G53,FIND(CHAR(160),SUBSTITUTE($G53,"~",CHAR(160),10))+1,FIND(CHAR(160),SUBSTITUTE($G53,"~",CHAR(160),11))-FIND(CHAR(160),SUBSTITUTE($G53,"~",CHAR(160),10))-1),"")</f>
        <v/>
      </c>
      <c r="T53" s="30" t="str">
        <f t="shared" ref="T53:T88" si="35">IFERROR(MID($G53,FIND(CHAR(160),SUBSTITUTE($G53,"~",CHAR(160),11))+1,FIND(CHAR(160),SUBSTITUTE($G53,"~",CHAR(160),12))-FIND(CHAR(160),SUBSTITUTE($G53,"~",CHAR(160),11))-1),"")</f>
        <v/>
      </c>
      <c r="U53" s="20"/>
      <c r="V53" s="20"/>
      <c r="W53" s="20"/>
    </row>
    <row r="54" spans="1:36" ht="19.5" customHeight="1" x14ac:dyDescent="0.25">
      <c r="A54" s="20"/>
      <c r="B54" s="483"/>
      <c r="C54" s="29"/>
      <c r="D54" s="28" t="s">
        <v>79</v>
      </c>
      <c r="E54" s="29"/>
      <c r="F54" s="28" t="s">
        <v>78</v>
      </c>
      <c r="G54" s="29"/>
      <c r="H54" s="29"/>
      <c r="I54" s="30" t="str">
        <f t="shared" si="24"/>
        <v/>
      </c>
      <c r="J54" s="30" t="str">
        <f t="shared" si="25"/>
        <v/>
      </c>
      <c r="K54" s="30" t="str">
        <f t="shared" si="26"/>
        <v/>
      </c>
      <c r="L54" s="30" t="str">
        <f t="shared" si="27"/>
        <v/>
      </c>
      <c r="M54" s="30" t="str">
        <f t="shared" si="28"/>
        <v/>
      </c>
      <c r="N54" s="30" t="str">
        <f t="shared" si="29"/>
        <v/>
      </c>
      <c r="O54" s="30" t="str">
        <f t="shared" si="30"/>
        <v/>
      </c>
      <c r="P54" s="30" t="str">
        <f t="shared" si="31"/>
        <v/>
      </c>
      <c r="Q54" s="30" t="str">
        <f t="shared" si="32"/>
        <v/>
      </c>
      <c r="R54" s="30" t="str">
        <f t="shared" si="33"/>
        <v/>
      </c>
      <c r="S54" s="30" t="str">
        <f t="shared" si="34"/>
        <v/>
      </c>
      <c r="T54" s="30" t="str">
        <f t="shared" si="35"/>
        <v/>
      </c>
      <c r="U54" s="20"/>
      <c r="V54" s="20"/>
      <c r="W54" s="20"/>
    </row>
    <row r="55" spans="1:36" ht="19.5" customHeight="1" x14ac:dyDescent="0.25">
      <c r="A55" s="20"/>
      <c r="B55" s="483"/>
      <c r="C55" s="29"/>
      <c r="D55" s="28" t="s">
        <v>80</v>
      </c>
      <c r="E55" s="29"/>
      <c r="F55" s="28" t="s">
        <v>78</v>
      </c>
      <c r="G55" s="29"/>
      <c r="H55" s="29"/>
      <c r="I55" s="30" t="str">
        <f t="shared" si="24"/>
        <v/>
      </c>
      <c r="J55" s="30" t="str">
        <f t="shared" si="25"/>
        <v/>
      </c>
      <c r="K55" s="30" t="str">
        <f t="shared" si="26"/>
        <v/>
      </c>
      <c r="L55" s="30" t="str">
        <f t="shared" si="27"/>
        <v/>
      </c>
      <c r="M55" s="30" t="str">
        <f t="shared" si="28"/>
        <v/>
      </c>
      <c r="N55" s="30" t="str">
        <f t="shared" si="29"/>
        <v/>
      </c>
      <c r="O55" s="30" t="str">
        <f t="shared" si="30"/>
        <v/>
      </c>
      <c r="P55" s="30" t="str">
        <f t="shared" si="31"/>
        <v/>
      </c>
      <c r="Q55" s="30" t="str">
        <f t="shared" si="32"/>
        <v/>
      </c>
      <c r="R55" s="30" t="str">
        <f t="shared" si="33"/>
        <v/>
      </c>
      <c r="S55" s="30" t="str">
        <f t="shared" si="34"/>
        <v/>
      </c>
      <c r="T55" s="30" t="str">
        <f t="shared" si="35"/>
        <v/>
      </c>
      <c r="U55" s="20"/>
      <c r="V55" s="20"/>
      <c r="W55" s="20"/>
    </row>
    <row r="56" spans="1:36" ht="19.5" customHeight="1" x14ac:dyDescent="0.25">
      <c r="A56" s="20"/>
      <c r="B56" s="483"/>
      <c r="C56" s="29"/>
      <c r="D56" s="28" t="s">
        <v>81</v>
      </c>
      <c r="E56" s="29"/>
      <c r="F56" s="28" t="s">
        <v>78</v>
      </c>
      <c r="G56" s="29"/>
      <c r="H56" s="29"/>
      <c r="I56" s="30" t="str">
        <f t="shared" si="24"/>
        <v/>
      </c>
      <c r="J56" s="30" t="str">
        <f t="shared" si="25"/>
        <v/>
      </c>
      <c r="K56" s="30" t="str">
        <f t="shared" si="26"/>
        <v/>
      </c>
      <c r="L56" s="30" t="str">
        <f t="shared" si="27"/>
        <v/>
      </c>
      <c r="M56" s="30" t="str">
        <f t="shared" si="28"/>
        <v/>
      </c>
      <c r="N56" s="30" t="str">
        <f t="shared" si="29"/>
        <v/>
      </c>
      <c r="O56" s="30" t="str">
        <f t="shared" si="30"/>
        <v/>
      </c>
      <c r="P56" s="30" t="str">
        <f t="shared" si="31"/>
        <v/>
      </c>
      <c r="Q56" s="30" t="str">
        <f t="shared" si="32"/>
        <v/>
      </c>
      <c r="R56" s="30" t="str">
        <f t="shared" si="33"/>
        <v/>
      </c>
      <c r="S56" s="30" t="str">
        <f t="shared" si="34"/>
        <v/>
      </c>
      <c r="T56" s="30" t="str">
        <f t="shared" si="35"/>
        <v/>
      </c>
      <c r="U56" s="20"/>
      <c r="V56" s="20"/>
      <c r="W56" s="20"/>
    </row>
    <row r="57" spans="1:36" ht="19.5" customHeight="1" x14ac:dyDescent="0.25">
      <c r="A57" s="20"/>
      <c r="B57" s="483"/>
      <c r="C57" s="29"/>
      <c r="D57" s="28" t="s">
        <v>82</v>
      </c>
      <c r="E57" s="29"/>
      <c r="F57" s="28" t="s">
        <v>78</v>
      </c>
      <c r="G57" s="29"/>
      <c r="H57" s="29"/>
      <c r="I57" s="30" t="str">
        <f t="shared" si="24"/>
        <v/>
      </c>
      <c r="J57" s="30" t="str">
        <f t="shared" si="25"/>
        <v/>
      </c>
      <c r="K57" s="30" t="str">
        <f t="shared" si="26"/>
        <v/>
      </c>
      <c r="L57" s="30" t="str">
        <f t="shared" si="27"/>
        <v/>
      </c>
      <c r="M57" s="30" t="str">
        <f t="shared" si="28"/>
        <v/>
      </c>
      <c r="N57" s="30" t="str">
        <f t="shared" si="29"/>
        <v/>
      </c>
      <c r="O57" s="30" t="str">
        <f t="shared" si="30"/>
        <v/>
      </c>
      <c r="P57" s="30" t="str">
        <f t="shared" si="31"/>
        <v/>
      </c>
      <c r="Q57" s="30" t="str">
        <f t="shared" si="32"/>
        <v/>
      </c>
      <c r="R57" s="30" t="str">
        <f t="shared" si="33"/>
        <v/>
      </c>
      <c r="S57" s="30" t="str">
        <f t="shared" si="34"/>
        <v/>
      </c>
      <c r="T57" s="30" t="str">
        <f t="shared" si="35"/>
        <v/>
      </c>
      <c r="U57" s="20"/>
      <c r="V57" s="20"/>
      <c r="W57" s="20"/>
    </row>
    <row r="58" spans="1:36" ht="19.5" customHeight="1" x14ac:dyDescent="0.25">
      <c r="A58" s="20"/>
      <c r="B58" s="483"/>
      <c r="C58" s="29"/>
      <c r="D58" s="28" t="s">
        <v>83</v>
      </c>
      <c r="E58" s="29"/>
      <c r="F58" s="28" t="s">
        <v>78</v>
      </c>
      <c r="G58" s="29"/>
      <c r="H58" s="29"/>
      <c r="I58" s="30" t="str">
        <f t="shared" si="24"/>
        <v/>
      </c>
      <c r="J58" s="30" t="str">
        <f t="shared" si="25"/>
        <v/>
      </c>
      <c r="K58" s="30" t="str">
        <f t="shared" si="26"/>
        <v/>
      </c>
      <c r="L58" s="30" t="str">
        <f t="shared" si="27"/>
        <v/>
      </c>
      <c r="M58" s="30" t="str">
        <f t="shared" si="28"/>
        <v/>
      </c>
      <c r="N58" s="30" t="str">
        <f t="shared" si="29"/>
        <v/>
      </c>
      <c r="O58" s="30" t="str">
        <f t="shared" si="30"/>
        <v/>
      </c>
      <c r="P58" s="30" t="str">
        <f t="shared" si="31"/>
        <v/>
      </c>
      <c r="Q58" s="30" t="str">
        <f t="shared" si="32"/>
        <v/>
      </c>
      <c r="R58" s="30" t="str">
        <f t="shared" si="33"/>
        <v/>
      </c>
      <c r="S58" s="30" t="str">
        <f t="shared" si="34"/>
        <v/>
      </c>
      <c r="T58" s="30" t="str">
        <f t="shared" si="35"/>
        <v/>
      </c>
      <c r="U58" s="20"/>
      <c r="V58" s="20"/>
      <c r="W58" s="20"/>
    </row>
    <row r="59" spans="1:36" ht="19.5" customHeight="1" x14ac:dyDescent="0.25">
      <c r="A59" s="20"/>
      <c r="B59" s="483"/>
      <c r="C59" s="29"/>
      <c r="D59" s="28" t="s">
        <v>84</v>
      </c>
      <c r="E59" s="29"/>
      <c r="F59" s="28" t="s">
        <v>78</v>
      </c>
      <c r="G59" s="29"/>
      <c r="H59" s="29"/>
      <c r="I59" s="30" t="str">
        <f t="shared" si="24"/>
        <v/>
      </c>
      <c r="J59" s="30" t="str">
        <f t="shared" si="25"/>
        <v/>
      </c>
      <c r="K59" s="30" t="str">
        <f t="shared" si="26"/>
        <v/>
      </c>
      <c r="L59" s="30" t="str">
        <f t="shared" si="27"/>
        <v/>
      </c>
      <c r="M59" s="30" t="str">
        <f t="shared" si="28"/>
        <v/>
      </c>
      <c r="N59" s="30" t="str">
        <f t="shared" si="29"/>
        <v/>
      </c>
      <c r="O59" s="30" t="str">
        <f t="shared" si="30"/>
        <v/>
      </c>
      <c r="P59" s="30" t="str">
        <f t="shared" si="31"/>
        <v/>
      </c>
      <c r="Q59" s="30" t="str">
        <f t="shared" si="32"/>
        <v/>
      </c>
      <c r="R59" s="30" t="str">
        <f t="shared" si="33"/>
        <v/>
      </c>
      <c r="S59" s="30" t="str">
        <f t="shared" si="34"/>
        <v/>
      </c>
      <c r="T59" s="30" t="str">
        <f t="shared" si="35"/>
        <v/>
      </c>
      <c r="U59" s="20"/>
      <c r="V59" s="20"/>
      <c r="W59" s="20"/>
    </row>
    <row r="60" spans="1:36" ht="19.5" customHeight="1" x14ac:dyDescent="0.25">
      <c r="A60" s="20"/>
      <c r="B60" s="483"/>
      <c r="C60" s="29"/>
      <c r="D60" s="28" t="s">
        <v>85</v>
      </c>
      <c r="E60" s="29"/>
      <c r="F60" s="28" t="s">
        <v>78</v>
      </c>
      <c r="G60" s="29"/>
      <c r="H60" s="29"/>
      <c r="I60" s="30" t="str">
        <f t="shared" si="24"/>
        <v/>
      </c>
      <c r="J60" s="30" t="str">
        <f t="shared" si="25"/>
        <v/>
      </c>
      <c r="K60" s="30" t="str">
        <f t="shared" si="26"/>
        <v/>
      </c>
      <c r="L60" s="30" t="str">
        <f t="shared" si="27"/>
        <v/>
      </c>
      <c r="M60" s="30" t="str">
        <f t="shared" si="28"/>
        <v/>
      </c>
      <c r="N60" s="30" t="str">
        <f t="shared" si="29"/>
        <v/>
      </c>
      <c r="O60" s="30" t="str">
        <f t="shared" si="30"/>
        <v/>
      </c>
      <c r="P60" s="30" t="str">
        <f t="shared" si="31"/>
        <v/>
      </c>
      <c r="Q60" s="30" t="str">
        <f t="shared" si="32"/>
        <v/>
      </c>
      <c r="R60" s="30" t="str">
        <f t="shared" si="33"/>
        <v/>
      </c>
      <c r="S60" s="30" t="str">
        <f t="shared" si="34"/>
        <v/>
      </c>
      <c r="T60" s="30" t="str">
        <f t="shared" si="35"/>
        <v/>
      </c>
      <c r="U60" s="20"/>
      <c r="V60" s="20"/>
      <c r="W60" s="20"/>
    </row>
    <row r="61" spans="1:36" ht="19.5" customHeight="1" x14ac:dyDescent="0.25">
      <c r="A61" s="20"/>
      <c r="B61" s="483"/>
      <c r="C61" s="29"/>
      <c r="D61" s="28" t="s">
        <v>86</v>
      </c>
      <c r="E61" s="29"/>
      <c r="F61" s="28" t="s">
        <v>78</v>
      </c>
      <c r="G61" s="29"/>
      <c r="H61" s="29"/>
      <c r="I61" s="30" t="str">
        <f t="shared" si="24"/>
        <v/>
      </c>
      <c r="J61" s="30" t="str">
        <f t="shared" si="25"/>
        <v/>
      </c>
      <c r="K61" s="30" t="str">
        <f t="shared" si="26"/>
        <v/>
      </c>
      <c r="L61" s="30" t="str">
        <f t="shared" si="27"/>
        <v/>
      </c>
      <c r="M61" s="30" t="str">
        <f t="shared" si="28"/>
        <v/>
      </c>
      <c r="N61" s="30" t="str">
        <f t="shared" si="29"/>
        <v/>
      </c>
      <c r="O61" s="30" t="str">
        <f t="shared" si="30"/>
        <v/>
      </c>
      <c r="P61" s="30" t="str">
        <f t="shared" si="31"/>
        <v/>
      </c>
      <c r="Q61" s="30" t="str">
        <f t="shared" si="32"/>
        <v/>
      </c>
      <c r="R61" s="30" t="str">
        <f t="shared" si="33"/>
        <v/>
      </c>
      <c r="S61" s="30" t="str">
        <f t="shared" si="34"/>
        <v/>
      </c>
      <c r="T61" s="30" t="str">
        <f t="shared" si="35"/>
        <v/>
      </c>
      <c r="U61" s="20"/>
      <c r="V61" s="20"/>
      <c r="W61" s="20"/>
    </row>
    <row r="62" spans="1:36" ht="19.5" customHeight="1" x14ac:dyDescent="0.25">
      <c r="A62" s="20"/>
      <c r="B62" s="483"/>
      <c r="C62" s="29"/>
      <c r="D62" s="28" t="s">
        <v>87</v>
      </c>
      <c r="E62" s="29"/>
      <c r="F62" s="28" t="s">
        <v>78</v>
      </c>
      <c r="G62" s="29"/>
      <c r="H62" s="29"/>
      <c r="I62" s="30" t="str">
        <f t="shared" si="24"/>
        <v/>
      </c>
      <c r="J62" s="30" t="str">
        <f t="shared" si="25"/>
        <v/>
      </c>
      <c r="K62" s="30" t="str">
        <f t="shared" si="26"/>
        <v/>
      </c>
      <c r="L62" s="30" t="str">
        <f t="shared" si="27"/>
        <v/>
      </c>
      <c r="M62" s="30" t="str">
        <f t="shared" si="28"/>
        <v/>
      </c>
      <c r="N62" s="30" t="str">
        <f t="shared" si="29"/>
        <v/>
      </c>
      <c r="O62" s="30" t="str">
        <f t="shared" si="30"/>
        <v/>
      </c>
      <c r="P62" s="30" t="str">
        <f t="shared" si="31"/>
        <v/>
      </c>
      <c r="Q62" s="30" t="str">
        <f t="shared" si="32"/>
        <v/>
      </c>
      <c r="R62" s="30" t="str">
        <f t="shared" si="33"/>
        <v/>
      </c>
      <c r="S62" s="30" t="str">
        <f t="shared" si="34"/>
        <v/>
      </c>
      <c r="T62" s="30" t="str">
        <f t="shared" si="35"/>
        <v/>
      </c>
      <c r="U62" s="20"/>
      <c r="V62" s="20"/>
      <c r="W62" s="20"/>
    </row>
    <row r="63" spans="1:36" ht="19.5" customHeight="1" x14ac:dyDescent="0.25">
      <c r="A63" s="20"/>
      <c r="B63" s="483"/>
      <c r="C63" s="29"/>
      <c r="D63" s="28" t="s">
        <v>88</v>
      </c>
      <c r="E63" s="29"/>
      <c r="F63" s="28" t="s">
        <v>78</v>
      </c>
      <c r="G63" s="29"/>
      <c r="H63" s="29"/>
      <c r="I63" s="30" t="str">
        <f t="shared" si="24"/>
        <v/>
      </c>
      <c r="J63" s="30" t="str">
        <f t="shared" si="25"/>
        <v/>
      </c>
      <c r="K63" s="30" t="str">
        <f t="shared" si="26"/>
        <v/>
      </c>
      <c r="L63" s="30" t="str">
        <f t="shared" si="27"/>
        <v/>
      </c>
      <c r="M63" s="30" t="str">
        <f t="shared" si="28"/>
        <v/>
      </c>
      <c r="N63" s="30" t="str">
        <f t="shared" si="29"/>
        <v/>
      </c>
      <c r="O63" s="30" t="str">
        <f t="shared" si="30"/>
        <v/>
      </c>
      <c r="P63" s="30" t="str">
        <f t="shared" si="31"/>
        <v/>
      </c>
      <c r="Q63" s="30" t="str">
        <f t="shared" si="32"/>
        <v/>
      </c>
      <c r="R63" s="30" t="str">
        <f t="shared" si="33"/>
        <v/>
      </c>
      <c r="S63" s="30" t="str">
        <f t="shared" si="34"/>
        <v/>
      </c>
      <c r="T63" s="30" t="str">
        <f t="shared" si="35"/>
        <v/>
      </c>
      <c r="U63" s="20"/>
      <c r="V63" s="20"/>
      <c r="W63" s="20"/>
    </row>
    <row r="64" spans="1:36" ht="19.5" customHeight="1" x14ac:dyDescent="0.25">
      <c r="A64" s="20"/>
      <c r="B64" s="483"/>
      <c r="C64" s="29"/>
      <c r="D64" s="28" t="s">
        <v>89</v>
      </c>
      <c r="E64" s="29"/>
      <c r="F64" s="28" t="s">
        <v>78</v>
      </c>
      <c r="G64" s="29"/>
      <c r="H64" s="29"/>
      <c r="I64" s="30" t="str">
        <f t="shared" si="24"/>
        <v/>
      </c>
      <c r="J64" s="30" t="str">
        <f t="shared" si="25"/>
        <v/>
      </c>
      <c r="K64" s="30" t="str">
        <f t="shared" si="26"/>
        <v/>
      </c>
      <c r="L64" s="30" t="str">
        <f t="shared" si="27"/>
        <v/>
      </c>
      <c r="M64" s="30" t="str">
        <f t="shared" si="28"/>
        <v/>
      </c>
      <c r="N64" s="30" t="str">
        <f t="shared" si="29"/>
        <v/>
      </c>
      <c r="O64" s="30" t="str">
        <f t="shared" si="30"/>
        <v/>
      </c>
      <c r="P64" s="30" t="str">
        <f t="shared" si="31"/>
        <v/>
      </c>
      <c r="Q64" s="30" t="str">
        <f t="shared" si="32"/>
        <v/>
      </c>
      <c r="R64" s="30" t="str">
        <f t="shared" si="33"/>
        <v/>
      </c>
      <c r="S64" s="30" t="str">
        <f t="shared" si="34"/>
        <v/>
      </c>
      <c r="T64" s="30" t="str">
        <f t="shared" si="35"/>
        <v/>
      </c>
      <c r="U64" s="20"/>
      <c r="V64" s="20"/>
      <c r="W64" s="20"/>
    </row>
    <row r="65" spans="1:23" ht="19.5" customHeight="1" x14ac:dyDescent="0.25">
      <c r="A65" s="20"/>
      <c r="B65" s="483"/>
      <c r="C65" s="29"/>
      <c r="D65" s="28" t="s">
        <v>90</v>
      </c>
      <c r="E65" s="29"/>
      <c r="F65" s="28" t="s">
        <v>78</v>
      </c>
      <c r="G65" s="29"/>
      <c r="H65" s="29"/>
      <c r="I65" s="30" t="str">
        <f t="shared" si="24"/>
        <v/>
      </c>
      <c r="J65" s="30" t="str">
        <f t="shared" si="25"/>
        <v/>
      </c>
      <c r="K65" s="30" t="str">
        <f t="shared" si="26"/>
        <v/>
      </c>
      <c r="L65" s="30" t="str">
        <f t="shared" si="27"/>
        <v/>
      </c>
      <c r="M65" s="30" t="str">
        <f t="shared" si="28"/>
        <v/>
      </c>
      <c r="N65" s="30" t="str">
        <f t="shared" si="29"/>
        <v/>
      </c>
      <c r="O65" s="30" t="str">
        <f t="shared" si="30"/>
        <v/>
      </c>
      <c r="P65" s="30" t="str">
        <f t="shared" si="31"/>
        <v/>
      </c>
      <c r="Q65" s="30" t="str">
        <f t="shared" si="32"/>
        <v/>
      </c>
      <c r="R65" s="30" t="str">
        <f t="shared" si="33"/>
        <v/>
      </c>
      <c r="S65" s="30" t="str">
        <f t="shared" si="34"/>
        <v/>
      </c>
      <c r="T65" s="30" t="str">
        <f t="shared" si="35"/>
        <v/>
      </c>
      <c r="U65" s="20"/>
      <c r="V65" s="20"/>
      <c r="W65" s="20"/>
    </row>
    <row r="66" spans="1:23" ht="19.5" customHeight="1" x14ac:dyDescent="0.25">
      <c r="A66" s="20"/>
      <c r="B66" s="483"/>
      <c r="C66" s="29"/>
      <c r="D66" s="28" t="s">
        <v>91</v>
      </c>
      <c r="E66" s="29"/>
      <c r="F66" s="28" t="s">
        <v>78</v>
      </c>
      <c r="G66" s="29"/>
      <c r="H66" s="29"/>
      <c r="I66" s="30" t="str">
        <f t="shared" si="24"/>
        <v/>
      </c>
      <c r="J66" s="30" t="str">
        <f t="shared" si="25"/>
        <v/>
      </c>
      <c r="K66" s="30" t="str">
        <f t="shared" si="26"/>
        <v/>
      </c>
      <c r="L66" s="30" t="str">
        <f t="shared" si="27"/>
        <v/>
      </c>
      <c r="M66" s="30" t="str">
        <f t="shared" si="28"/>
        <v/>
      </c>
      <c r="N66" s="30" t="str">
        <f t="shared" si="29"/>
        <v/>
      </c>
      <c r="O66" s="30" t="str">
        <f t="shared" si="30"/>
        <v/>
      </c>
      <c r="P66" s="30" t="str">
        <f t="shared" si="31"/>
        <v/>
      </c>
      <c r="Q66" s="30" t="str">
        <f t="shared" si="32"/>
        <v/>
      </c>
      <c r="R66" s="30" t="str">
        <f t="shared" si="33"/>
        <v/>
      </c>
      <c r="S66" s="30" t="str">
        <f t="shared" si="34"/>
        <v/>
      </c>
      <c r="T66" s="30" t="str">
        <f t="shared" si="35"/>
        <v/>
      </c>
      <c r="U66" s="20"/>
      <c r="V66" s="20"/>
      <c r="W66" s="20"/>
    </row>
    <row r="67" spans="1:23" ht="19.5" customHeight="1" x14ac:dyDescent="0.25">
      <c r="A67" s="20"/>
      <c r="B67" s="483"/>
      <c r="C67" s="29"/>
      <c r="D67" s="28" t="s">
        <v>92</v>
      </c>
      <c r="E67" s="29"/>
      <c r="F67" s="28" t="s">
        <v>78</v>
      </c>
      <c r="G67" s="29"/>
      <c r="H67" s="29"/>
      <c r="I67" s="30" t="str">
        <f t="shared" si="24"/>
        <v/>
      </c>
      <c r="J67" s="30" t="str">
        <f t="shared" si="25"/>
        <v/>
      </c>
      <c r="K67" s="30" t="str">
        <f t="shared" si="26"/>
        <v/>
      </c>
      <c r="L67" s="30" t="str">
        <f t="shared" si="27"/>
        <v/>
      </c>
      <c r="M67" s="30" t="str">
        <f t="shared" si="28"/>
        <v/>
      </c>
      <c r="N67" s="30" t="str">
        <f t="shared" si="29"/>
        <v/>
      </c>
      <c r="O67" s="30" t="str">
        <f t="shared" si="30"/>
        <v/>
      </c>
      <c r="P67" s="30" t="str">
        <f t="shared" si="31"/>
        <v/>
      </c>
      <c r="Q67" s="30" t="str">
        <f t="shared" si="32"/>
        <v/>
      </c>
      <c r="R67" s="30" t="str">
        <f t="shared" si="33"/>
        <v/>
      </c>
      <c r="S67" s="30" t="str">
        <f t="shared" si="34"/>
        <v/>
      </c>
      <c r="T67" s="30" t="str">
        <f t="shared" si="35"/>
        <v/>
      </c>
      <c r="U67" s="20"/>
      <c r="V67" s="20"/>
      <c r="W67" s="20"/>
    </row>
    <row r="68" spans="1:23" ht="19.5" customHeight="1" x14ac:dyDescent="0.25">
      <c r="A68" s="20"/>
      <c r="B68" s="483"/>
      <c r="C68" s="29"/>
      <c r="D68" s="28" t="s">
        <v>93</v>
      </c>
      <c r="E68" s="29"/>
      <c r="F68" s="28" t="s">
        <v>78</v>
      </c>
      <c r="G68" s="29"/>
      <c r="H68" s="29"/>
      <c r="I68" s="30" t="str">
        <f t="shared" si="24"/>
        <v/>
      </c>
      <c r="J68" s="30" t="str">
        <f t="shared" si="25"/>
        <v/>
      </c>
      <c r="K68" s="30" t="str">
        <f t="shared" si="26"/>
        <v/>
      </c>
      <c r="L68" s="30" t="str">
        <f t="shared" si="27"/>
        <v/>
      </c>
      <c r="M68" s="30" t="str">
        <f t="shared" si="28"/>
        <v/>
      </c>
      <c r="N68" s="30" t="str">
        <f t="shared" si="29"/>
        <v/>
      </c>
      <c r="O68" s="30" t="str">
        <f t="shared" si="30"/>
        <v/>
      </c>
      <c r="P68" s="30" t="str">
        <f t="shared" si="31"/>
        <v/>
      </c>
      <c r="Q68" s="30" t="str">
        <f t="shared" si="32"/>
        <v/>
      </c>
      <c r="R68" s="30" t="str">
        <f t="shared" si="33"/>
        <v/>
      </c>
      <c r="S68" s="30" t="str">
        <f t="shared" si="34"/>
        <v/>
      </c>
      <c r="T68" s="30" t="str">
        <f t="shared" si="35"/>
        <v/>
      </c>
      <c r="U68" s="20"/>
      <c r="V68" s="20"/>
      <c r="W68" s="20"/>
    </row>
    <row r="69" spans="1:23" ht="19.5" customHeight="1" x14ac:dyDescent="0.25">
      <c r="A69" s="20"/>
      <c r="B69" s="483"/>
      <c r="C69" s="29"/>
      <c r="D69" s="28" t="s">
        <v>94</v>
      </c>
      <c r="E69" s="29"/>
      <c r="F69" s="28" t="s">
        <v>78</v>
      </c>
      <c r="G69" s="29"/>
      <c r="H69" s="29"/>
      <c r="I69" s="30" t="str">
        <f t="shared" si="24"/>
        <v/>
      </c>
      <c r="J69" s="30" t="str">
        <f t="shared" si="25"/>
        <v/>
      </c>
      <c r="K69" s="30" t="str">
        <f t="shared" si="26"/>
        <v/>
      </c>
      <c r="L69" s="30" t="str">
        <f t="shared" si="27"/>
        <v/>
      </c>
      <c r="M69" s="30" t="str">
        <f t="shared" si="28"/>
        <v/>
      </c>
      <c r="N69" s="30" t="str">
        <f t="shared" si="29"/>
        <v/>
      </c>
      <c r="O69" s="30" t="str">
        <f t="shared" si="30"/>
        <v/>
      </c>
      <c r="P69" s="30" t="str">
        <f t="shared" si="31"/>
        <v/>
      </c>
      <c r="Q69" s="30" t="str">
        <f t="shared" si="32"/>
        <v/>
      </c>
      <c r="R69" s="30" t="str">
        <f t="shared" si="33"/>
        <v/>
      </c>
      <c r="S69" s="30" t="str">
        <f t="shared" si="34"/>
        <v/>
      </c>
      <c r="T69" s="30" t="str">
        <f t="shared" si="35"/>
        <v/>
      </c>
      <c r="U69" s="20"/>
      <c r="V69" s="20"/>
      <c r="W69" s="20"/>
    </row>
    <row r="70" spans="1:23" ht="19.5" customHeight="1" x14ac:dyDescent="0.25">
      <c r="A70" s="20"/>
      <c r="B70" s="483"/>
      <c r="C70" s="29"/>
      <c r="D70" s="28" t="s">
        <v>95</v>
      </c>
      <c r="E70" s="29"/>
      <c r="F70" s="28" t="s">
        <v>78</v>
      </c>
      <c r="G70" s="29"/>
      <c r="H70" s="29"/>
      <c r="I70" s="30" t="str">
        <f t="shared" si="24"/>
        <v/>
      </c>
      <c r="J70" s="30" t="str">
        <f t="shared" si="25"/>
        <v/>
      </c>
      <c r="K70" s="30" t="str">
        <f t="shared" si="26"/>
        <v/>
      </c>
      <c r="L70" s="30" t="str">
        <f t="shared" si="27"/>
        <v/>
      </c>
      <c r="M70" s="30" t="str">
        <f t="shared" si="28"/>
        <v/>
      </c>
      <c r="N70" s="30" t="str">
        <f t="shared" si="29"/>
        <v/>
      </c>
      <c r="O70" s="30" t="str">
        <f t="shared" si="30"/>
        <v/>
      </c>
      <c r="P70" s="30" t="str">
        <f t="shared" si="31"/>
        <v/>
      </c>
      <c r="Q70" s="30" t="str">
        <f t="shared" si="32"/>
        <v/>
      </c>
      <c r="R70" s="30" t="str">
        <f t="shared" si="33"/>
        <v/>
      </c>
      <c r="S70" s="30" t="str">
        <f t="shared" si="34"/>
        <v/>
      </c>
      <c r="T70" s="30" t="str">
        <f t="shared" si="35"/>
        <v/>
      </c>
      <c r="U70" s="20"/>
      <c r="V70" s="20"/>
      <c r="W70" s="20"/>
    </row>
    <row r="71" spans="1:23" ht="19.5" customHeight="1" x14ac:dyDescent="0.25">
      <c r="A71" s="20"/>
      <c r="B71" s="483"/>
      <c r="C71" s="29"/>
      <c r="D71" s="28" t="s">
        <v>96</v>
      </c>
      <c r="E71" s="29"/>
      <c r="F71" s="28" t="s">
        <v>78</v>
      </c>
      <c r="G71" s="29"/>
      <c r="H71" s="29"/>
      <c r="I71" s="30" t="str">
        <f t="shared" si="24"/>
        <v/>
      </c>
      <c r="J71" s="30" t="str">
        <f t="shared" si="25"/>
        <v/>
      </c>
      <c r="K71" s="30" t="str">
        <f t="shared" si="26"/>
        <v/>
      </c>
      <c r="L71" s="30" t="str">
        <f t="shared" si="27"/>
        <v/>
      </c>
      <c r="M71" s="30" t="str">
        <f t="shared" si="28"/>
        <v/>
      </c>
      <c r="N71" s="30" t="str">
        <f t="shared" si="29"/>
        <v/>
      </c>
      <c r="O71" s="30" t="str">
        <f t="shared" si="30"/>
        <v/>
      </c>
      <c r="P71" s="30" t="str">
        <f t="shared" si="31"/>
        <v/>
      </c>
      <c r="Q71" s="30" t="str">
        <f t="shared" si="32"/>
        <v/>
      </c>
      <c r="R71" s="30" t="str">
        <f t="shared" si="33"/>
        <v/>
      </c>
      <c r="S71" s="30" t="str">
        <f t="shared" si="34"/>
        <v/>
      </c>
      <c r="T71" s="30" t="str">
        <f t="shared" si="35"/>
        <v/>
      </c>
      <c r="U71" s="20"/>
      <c r="V71" s="20"/>
      <c r="W71" s="20"/>
    </row>
    <row r="72" spans="1:23" ht="19.5" customHeight="1" x14ac:dyDescent="0.25">
      <c r="A72" s="20"/>
      <c r="B72" s="483"/>
      <c r="C72" s="29"/>
      <c r="D72" s="28" t="s">
        <v>97</v>
      </c>
      <c r="E72" s="29"/>
      <c r="F72" s="28" t="s">
        <v>78</v>
      </c>
      <c r="G72" s="29"/>
      <c r="H72" s="29"/>
      <c r="I72" s="30" t="str">
        <f t="shared" si="24"/>
        <v/>
      </c>
      <c r="J72" s="30" t="str">
        <f t="shared" si="25"/>
        <v/>
      </c>
      <c r="K72" s="30" t="str">
        <f t="shared" si="26"/>
        <v/>
      </c>
      <c r="L72" s="30" t="str">
        <f t="shared" si="27"/>
        <v/>
      </c>
      <c r="M72" s="30" t="str">
        <f t="shared" si="28"/>
        <v/>
      </c>
      <c r="N72" s="30" t="str">
        <f t="shared" si="29"/>
        <v/>
      </c>
      <c r="O72" s="30" t="str">
        <f t="shared" si="30"/>
        <v/>
      </c>
      <c r="P72" s="30" t="str">
        <f t="shared" si="31"/>
        <v/>
      </c>
      <c r="Q72" s="30" t="str">
        <f t="shared" si="32"/>
        <v/>
      </c>
      <c r="R72" s="30" t="str">
        <f t="shared" si="33"/>
        <v/>
      </c>
      <c r="S72" s="30" t="str">
        <f t="shared" si="34"/>
        <v/>
      </c>
      <c r="T72" s="30" t="str">
        <f t="shared" si="35"/>
        <v/>
      </c>
      <c r="U72" s="20"/>
      <c r="V72" s="20"/>
      <c r="W72" s="20"/>
    </row>
    <row r="73" spans="1:23" ht="19.5" customHeight="1" x14ac:dyDescent="0.25">
      <c r="A73" s="20"/>
      <c r="B73" s="483"/>
      <c r="C73" s="29"/>
      <c r="D73" s="28" t="s">
        <v>98</v>
      </c>
      <c r="E73" s="29"/>
      <c r="F73" s="28" t="s">
        <v>78</v>
      </c>
      <c r="G73" s="29"/>
      <c r="H73" s="29"/>
      <c r="I73" s="30" t="str">
        <f t="shared" si="24"/>
        <v/>
      </c>
      <c r="J73" s="30" t="str">
        <f t="shared" si="25"/>
        <v/>
      </c>
      <c r="K73" s="30" t="str">
        <f t="shared" si="26"/>
        <v/>
      </c>
      <c r="L73" s="30" t="str">
        <f t="shared" si="27"/>
        <v/>
      </c>
      <c r="M73" s="30" t="str">
        <f t="shared" si="28"/>
        <v/>
      </c>
      <c r="N73" s="30" t="str">
        <f t="shared" si="29"/>
        <v/>
      </c>
      <c r="O73" s="30" t="str">
        <f t="shared" si="30"/>
        <v/>
      </c>
      <c r="P73" s="30" t="str">
        <f t="shared" si="31"/>
        <v/>
      </c>
      <c r="Q73" s="30" t="str">
        <f t="shared" si="32"/>
        <v/>
      </c>
      <c r="R73" s="30" t="str">
        <f t="shared" si="33"/>
        <v/>
      </c>
      <c r="S73" s="30" t="str">
        <f t="shared" si="34"/>
        <v/>
      </c>
      <c r="T73" s="30" t="str">
        <f t="shared" si="35"/>
        <v/>
      </c>
      <c r="U73" s="20"/>
      <c r="V73" s="20"/>
      <c r="W73" s="20"/>
    </row>
    <row r="74" spans="1:23" ht="19.5" customHeight="1" x14ac:dyDescent="0.25">
      <c r="A74" s="20"/>
      <c r="B74" s="483"/>
      <c r="C74" s="29"/>
      <c r="D74" s="28" t="s">
        <v>99</v>
      </c>
      <c r="E74" s="29"/>
      <c r="F74" s="28" t="s">
        <v>78</v>
      </c>
      <c r="G74" s="29"/>
      <c r="H74" s="29"/>
      <c r="I74" s="30" t="str">
        <f t="shared" si="24"/>
        <v/>
      </c>
      <c r="J74" s="30" t="str">
        <f t="shared" si="25"/>
        <v/>
      </c>
      <c r="K74" s="30" t="str">
        <f t="shared" si="26"/>
        <v/>
      </c>
      <c r="L74" s="30" t="str">
        <f t="shared" si="27"/>
        <v/>
      </c>
      <c r="M74" s="30" t="str">
        <f t="shared" si="28"/>
        <v/>
      </c>
      <c r="N74" s="30" t="str">
        <f t="shared" si="29"/>
        <v/>
      </c>
      <c r="O74" s="30" t="str">
        <f t="shared" si="30"/>
        <v/>
      </c>
      <c r="P74" s="30" t="str">
        <f t="shared" si="31"/>
        <v/>
      </c>
      <c r="Q74" s="30" t="str">
        <f t="shared" si="32"/>
        <v/>
      </c>
      <c r="R74" s="30" t="str">
        <f t="shared" si="33"/>
        <v/>
      </c>
      <c r="S74" s="30" t="str">
        <f t="shared" si="34"/>
        <v/>
      </c>
      <c r="T74" s="30" t="str">
        <f t="shared" si="35"/>
        <v/>
      </c>
      <c r="U74" s="20"/>
      <c r="V74" s="20"/>
      <c r="W74" s="20"/>
    </row>
    <row r="75" spans="1:23" ht="19.5" customHeight="1" x14ac:dyDescent="0.25">
      <c r="A75" s="20"/>
      <c r="B75" s="483"/>
      <c r="C75" s="29"/>
      <c r="D75" s="28" t="s">
        <v>100</v>
      </c>
      <c r="E75" s="29"/>
      <c r="F75" s="28" t="s">
        <v>78</v>
      </c>
      <c r="G75" s="29"/>
      <c r="H75" s="29"/>
      <c r="I75" s="30" t="str">
        <f t="shared" si="24"/>
        <v/>
      </c>
      <c r="J75" s="30" t="str">
        <f t="shared" si="25"/>
        <v/>
      </c>
      <c r="K75" s="30" t="str">
        <f t="shared" si="26"/>
        <v/>
      </c>
      <c r="L75" s="30" t="str">
        <f t="shared" si="27"/>
        <v/>
      </c>
      <c r="M75" s="30" t="str">
        <f t="shared" si="28"/>
        <v/>
      </c>
      <c r="N75" s="30" t="str">
        <f t="shared" si="29"/>
        <v/>
      </c>
      <c r="O75" s="30" t="str">
        <f t="shared" si="30"/>
        <v/>
      </c>
      <c r="P75" s="30" t="str">
        <f t="shared" si="31"/>
        <v/>
      </c>
      <c r="Q75" s="30" t="str">
        <f t="shared" si="32"/>
        <v/>
      </c>
      <c r="R75" s="30" t="str">
        <f t="shared" si="33"/>
        <v/>
      </c>
      <c r="S75" s="30" t="str">
        <f t="shared" si="34"/>
        <v/>
      </c>
      <c r="T75" s="30" t="str">
        <f t="shared" si="35"/>
        <v/>
      </c>
      <c r="U75" s="20"/>
      <c r="V75" s="20"/>
      <c r="W75" s="20"/>
    </row>
    <row r="76" spans="1:23" ht="19.5" customHeight="1" x14ac:dyDescent="0.25">
      <c r="A76" s="20"/>
      <c r="B76" s="483"/>
      <c r="C76" s="29"/>
      <c r="D76" s="28" t="s">
        <v>101</v>
      </c>
      <c r="E76" s="29"/>
      <c r="F76" s="28" t="s">
        <v>78</v>
      </c>
      <c r="G76" s="29"/>
      <c r="H76" s="29"/>
      <c r="I76" s="30" t="str">
        <f t="shared" si="24"/>
        <v/>
      </c>
      <c r="J76" s="30" t="str">
        <f t="shared" si="25"/>
        <v/>
      </c>
      <c r="K76" s="30" t="str">
        <f t="shared" si="26"/>
        <v/>
      </c>
      <c r="L76" s="30" t="str">
        <f t="shared" si="27"/>
        <v/>
      </c>
      <c r="M76" s="30" t="str">
        <f t="shared" si="28"/>
        <v/>
      </c>
      <c r="N76" s="30" t="str">
        <f t="shared" si="29"/>
        <v/>
      </c>
      <c r="O76" s="30" t="str">
        <f t="shared" si="30"/>
        <v/>
      </c>
      <c r="P76" s="30" t="str">
        <f t="shared" si="31"/>
        <v/>
      </c>
      <c r="Q76" s="30" t="str">
        <f t="shared" si="32"/>
        <v/>
      </c>
      <c r="R76" s="30" t="str">
        <f t="shared" si="33"/>
        <v/>
      </c>
      <c r="S76" s="30" t="str">
        <f t="shared" si="34"/>
        <v/>
      </c>
      <c r="T76" s="30" t="str">
        <f t="shared" si="35"/>
        <v/>
      </c>
      <c r="U76" s="20"/>
      <c r="V76" s="20"/>
      <c r="W76" s="20"/>
    </row>
    <row r="77" spans="1:23" ht="19.5" customHeight="1" x14ac:dyDescent="0.25">
      <c r="A77" s="20"/>
      <c r="B77" s="483"/>
      <c r="C77" s="29"/>
      <c r="D77" s="28" t="s">
        <v>102</v>
      </c>
      <c r="E77" s="29"/>
      <c r="F77" s="28" t="s">
        <v>78</v>
      </c>
      <c r="G77" s="29"/>
      <c r="H77" s="29"/>
      <c r="I77" s="30" t="str">
        <f t="shared" si="24"/>
        <v/>
      </c>
      <c r="J77" s="30" t="str">
        <f t="shared" si="25"/>
        <v/>
      </c>
      <c r="K77" s="30" t="str">
        <f t="shared" si="26"/>
        <v/>
      </c>
      <c r="L77" s="30" t="str">
        <f t="shared" si="27"/>
        <v/>
      </c>
      <c r="M77" s="30" t="str">
        <f t="shared" si="28"/>
        <v/>
      </c>
      <c r="N77" s="30" t="str">
        <f t="shared" si="29"/>
        <v/>
      </c>
      <c r="O77" s="30" t="str">
        <f t="shared" si="30"/>
        <v/>
      </c>
      <c r="P77" s="30" t="str">
        <f t="shared" si="31"/>
        <v/>
      </c>
      <c r="Q77" s="30" t="str">
        <f t="shared" si="32"/>
        <v/>
      </c>
      <c r="R77" s="30" t="str">
        <f t="shared" si="33"/>
        <v/>
      </c>
      <c r="S77" s="30" t="str">
        <f t="shared" si="34"/>
        <v/>
      </c>
      <c r="T77" s="30" t="str">
        <f t="shared" si="35"/>
        <v/>
      </c>
      <c r="U77" s="20"/>
      <c r="V77" s="20"/>
      <c r="W77" s="20"/>
    </row>
    <row r="78" spans="1:23" ht="19.5" customHeight="1" x14ac:dyDescent="0.25">
      <c r="A78" s="20"/>
      <c r="B78" s="483"/>
      <c r="C78" s="29"/>
      <c r="D78" s="28" t="s">
        <v>103</v>
      </c>
      <c r="E78" s="29"/>
      <c r="F78" s="28" t="s">
        <v>78</v>
      </c>
      <c r="G78" s="29"/>
      <c r="H78" s="29"/>
      <c r="I78" s="30" t="str">
        <f t="shared" si="24"/>
        <v/>
      </c>
      <c r="J78" s="30" t="str">
        <f t="shared" si="25"/>
        <v/>
      </c>
      <c r="K78" s="30" t="str">
        <f t="shared" si="26"/>
        <v/>
      </c>
      <c r="L78" s="30" t="str">
        <f t="shared" si="27"/>
        <v/>
      </c>
      <c r="M78" s="30" t="str">
        <f t="shared" si="28"/>
        <v/>
      </c>
      <c r="N78" s="30" t="str">
        <f t="shared" si="29"/>
        <v/>
      </c>
      <c r="O78" s="30" t="str">
        <f t="shared" si="30"/>
        <v/>
      </c>
      <c r="P78" s="30" t="str">
        <f t="shared" si="31"/>
        <v/>
      </c>
      <c r="Q78" s="30" t="str">
        <f t="shared" si="32"/>
        <v/>
      </c>
      <c r="R78" s="30" t="str">
        <f t="shared" si="33"/>
        <v/>
      </c>
      <c r="S78" s="30" t="str">
        <f t="shared" si="34"/>
        <v/>
      </c>
      <c r="T78" s="30" t="str">
        <f t="shared" si="35"/>
        <v/>
      </c>
      <c r="U78" s="20"/>
      <c r="V78" s="20"/>
      <c r="W78" s="20"/>
    </row>
    <row r="79" spans="1:23" ht="19.5" customHeight="1" x14ac:dyDescent="0.25">
      <c r="A79" s="20"/>
      <c r="B79" s="483"/>
      <c r="C79" s="29"/>
      <c r="D79" s="28" t="s">
        <v>104</v>
      </c>
      <c r="E79" s="29"/>
      <c r="F79" s="28" t="s">
        <v>78</v>
      </c>
      <c r="G79" s="29"/>
      <c r="H79" s="29"/>
      <c r="I79" s="30" t="str">
        <f t="shared" si="24"/>
        <v/>
      </c>
      <c r="J79" s="30" t="str">
        <f t="shared" si="25"/>
        <v/>
      </c>
      <c r="K79" s="30" t="str">
        <f t="shared" si="26"/>
        <v/>
      </c>
      <c r="L79" s="30" t="str">
        <f t="shared" si="27"/>
        <v/>
      </c>
      <c r="M79" s="30" t="str">
        <f t="shared" si="28"/>
        <v/>
      </c>
      <c r="N79" s="30" t="str">
        <f t="shared" si="29"/>
        <v/>
      </c>
      <c r="O79" s="30" t="str">
        <f t="shared" si="30"/>
        <v/>
      </c>
      <c r="P79" s="30" t="str">
        <f t="shared" si="31"/>
        <v/>
      </c>
      <c r="Q79" s="30" t="str">
        <f t="shared" si="32"/>
        <v/>
      </c>
      <c r="R79" s="30" t="str">
        <f t="shared" si="33"/>
        <v/>
      </c>
      <c r="S79" s="30" t="str">
        <f t="shared" si="34"/>
        <v/>
      </c>
      <c r="T79" s="30" t="str">
        <f t="shared" si="35"/>
        <v/>
      </c>
      <c r="U79" s="20"/>
      <c r="V79" s="20"/>
      <c r="W79" s="20"/>
    </row>
    <row r="80" spans="1:23" ht="19.5" customHeight="1" x14ac:dyDescent="0.25">
      <c r="A80" s="20"/>
      <c r="B80" s="483"/>
      <c r="C80" s="29"/>
      <c r="D80" s="28" t="s">
        <v>105</v>
      </c>
      <c r="E80" s="29"/>
      <c r="F80" s="28" t="s">
        <v>78</v>
      </c>
      <c r="G80" s="29"/>
      <c r="H80" s="29"/>
      <c r="I80" s="30" t="str">
        <f t="shared" si="24"/>
        <v/>
      </c>
      <c r="J80" s="30" t="str">
        <f t="shared" si="25"/>
        <v/>
      </c>
      <c r="K80" s="30" t="str">
        <f t="shared" si="26"/>
        <v/>
      </c>
      <c r="L80" s="30" t="str">
        <f t="shared" si="27"/>
        <v/>
      </c>
      <c r="M80" s="30" t="str">
        <f t="shared" si="28"/>
        <v/>
      </c>
      <c r="N80" s="30" t="str">
        <f t="shared" si="29"/>
        <v/>
      </c>
      <c r="O80" s="30" t="str">
        <f t="shared" si="30"/>
        <v/>
      </c>
      <c r="P80" s="30" t="str">
        <f t="shared" si="31"/>
        <v/>
      </c>
      <c r="Q80" s="30" t="str">
        <f t="shared" si="32"/>
        <v/>
      </c>
      <c r="R80" s="30" t="str">
        <f t="shared" si="33"/>
        <v/>
      </c>
      <c r="S80" s="30" t="str">
        <f t="shared" si="34"/>
        <v/>
      </c>
      <c r="T80" s="30" t="str">
        <f t="shared" si="35"/>
        <v/>
      </c>
      <c r="U80" s="20"/>
      <c r="V80" s="20"/>
      <c r="W80" s="20"/>
    </row>
    <row r="81" spans="1:34" ht="19.5" customHeight="1" x14ac:dyDescent="0.25">
      <c r="A81" s="20"/>
      <c r="B81" s="483"/>
      <c r="C81" s="29"/>
      <c r="D81" s="28" t="s">
        <v>106</v>
      </c>
      <c r="E81" s="29"/>
      <c r="F81" s="28" t="s">
        <v>78</v>
      </c>
      <c r="G81" s="29"/>
      <c r="H81" s="29"/>
      <c r="I81" s="30" t="str">
        <f t="shared" si="24"/>
        <v/>
      </c>
      <c r="J81" s="30" t="str">
        <f t="shared" si="25"/>
        <v/>
      </c>
      <c r="K81" s="30" t="str">
        <f t="shared" si="26"/>
        <v/>
      </c>
      <c r="L81" s="30" t="str">
        <f t="shared" si="27"/>
        <v/>
      </c>
      <c r="M81" s="30" t="str">
        <f t="shared" si="28"/>
        <v/>
      </c>
      <c r="N81" s="30" t="str">
        <f t="shared" si="29"/>
        <v/>
      </c>
      <c r="O81" s="30" t="str">
        <f t="shared" si="30"/>
        <v/>
      </c>
      <c r="P81" s="30" t="str">
        <f t="shared" si="31"/>
        <v/>
      </c>
      <c r="Q81" s="30" t="str">
        <f t="shared" si="32"/>
        <v/>
      </c>
      <c r="R81" s="30" t="str">
        <f t="shared" si="33"/>
        <v/>
      </c>
      <c r="S81" s="30" t="str">
        <f t="shared" si="34"/>
        <v/>
      </c>
      <c r="T81" s="30" t="str">
        <f t="shared" si="35"/>
        <v/>
      </c>
      <c r="U81" s="20"/>
      <c r="V81" s="20"/>
      <c r="W81" s="20"/>
    </row>
    <row r="82" spans="1:34" ht="19.5" customHeight="1" x14ac:dyDescent="0.25">
      <c r="A82" s="20"/>
      <c r="B82" s="483"/>
      <c r="C82" s="29"/>
      <c r="D82" s="28" t="s">
        <v>107</v>
      </c>
      <c r="E82" s="29"/>
      <c r="F82" s="28" t="s">
        <v>78</v>
      </c>
      <c r="G82" s="29"/>
      <c r="H82" s="29"/>
      <c r="I82" s="30" t="str">
        <f t="shared" si="24"/>
        <v/>
      </c>
      <c r="J82" s="30" t="str">
        <f t="shared" si="25"/>
        <v/>
      </c>
      <c r="K82" s="30" t="str">
        <f t="shared" si="26"/>
        <v/>
      </c>
      <c r="L82" s="30" t="str">
        <f t="shared" si="27"/>
        <v/>
      </c>
      <c r="M82" s="30" t="str">
        <f t="shared" si="28"/>
        <v/>
      </c>
      <c r="N82" s="30" t="str">
        <f t="shared" si="29"/>
        <v/>
      </c>
      <c r="O82" s="30" t="str">
        <f t="shared" si="30"/>
        <v/>
      </c>
      <c r="P82" s="30" t="str">
        <f t="shared" si="31"/>
        <v/>
      </c>
      <c r="Q82" s="30" t="str">
        <f t="shared" si="32"/>
        <v/>
      </c>
      <c r="R82" s="30" t="str">
        <f t="shared" si="33"/>
        <v/>
      </c>
      <c r="S82" s="30" t="str">
        <f t="shared" si="34"/>
        <v/>
      </c>
      <c r="T82" s="30" t="str">
        <f t="shared" si="35"/>
        <v/>
      </c>
      <c r="U82" s="20"/>
      <c r="V82" s="20"/>
      <c r="W82" s="20"/>
    </row>
    <row r="83" spans="1:34" ht="19.5" customHeight="1" x14ac:dyDescent="0.25">
      <c r="A83" s="20"/>
      <c r="B83" s="483"/>
      <c r="C83" s="29"/>
      <c r="D83" s="28" t="s">
        <v>108</v>
      </c>
      <c r="E83" s="29"/>
      <c r="F83" s="28" t="s">
        <v>78</v>
      </c>
      <c r="G83" s="29"/>
      <c r="H83" s="29"/>
      <c r="I83" s="30" t="str">
        <f t="shared" si="24"/>
        <v/>
      </c>
      <c r="J83" s="30" t="str">
        <f t="shared" si="25"/>
        <v/>
      </c>
      <c r="K83" s="30" t="str">
        <f t="shared" si="26"/>
        <v/>
      </c>
      <c r="L83" s="30" t="str">
        <f t="shared" si="27"/>
        <v/>
      </c>
      <c r="M83" s="30" t="str">
        <f t="shared" si="28"/>
        <v/>
      </c>
      <c r="N83" s="30" t="str">
        <f t="shared" si="29"/>
        <v/>
      </c>
      <c r="O83" s="30" t="str">
        <f t="shared" si="30"/>
        <v/>
      </c>
      <c r="P83" s="30" t="str">
        <f t="shared" si="31"/>
        <v/>
      </c>
      <c r="Q83" s="30" t="str">
        <f t="shared" si="32"/>
        <v/>
      </c>
      <c r="R83" s="30" t="str">
        <f t="shared" si="33"/>
        <v/>
      </c>
      <c r="S83" s="30" t="str">
        <f t="shared" si="34"/>
        <v/>
      </c>
      <c r="T83" s="30" t="str">
        <f t="shared" si="35"/>
        <v/>
      </c>
      <c r="U83" s="20"/>
      <c r="V83" s="20"/>
      <c r="W83" s="20"/>
    </row>
    <row r="84" spans="1:34" ht="19.5" customHeight="1" x14ac:dyDescent="0.25">
      <c r="A84" s="20"/>
      <c r="B84" s="483"/>
      <c r="C84" s="29"/>
      <c r="D84" s="28" t="s">
        <v>109</v>
      </c>
      <c r="E84" s="29"/>
      <c r="F84" s="28" t="s">
        <v>78</v>
      </c>
      <c r="G84" s="29"/>
      <c r="H84" s="29"/>
      <c r="I84" s="30" t="str">
        <f t="shared" si="24"/>
        <v/>
      </c>
      <c r="J84" s="30" t="str">
        <f t="shared" si="25"/>
        <v/>
      </c>
      <c r="K84" s="30" t="str">
        <f t="shared" si="26"/>
        <v/>
      </c>
      <c r="L84" s="30" t="str">
        <f t="shared" si="27"/>
        <v/>
      </c>
      <c r="M84" s="30" t="str">
        <f t="shared" si="28"/>
        <v/>
      </c>
      <c r="N84" s="30" t="str">
        <f t="shared" si="29"/>
        <v/>
      </c>
      <c r="O84" s="30" t="str">
        <f t="shared" si="30"/>
        <v/>
      </c>
      <c r="P84" s="30" t="str">
        <f t="shared" si="31"/>
        <v/>
      </c>
      <c r="Q84" s="30" t="str">
        <f t="shared" si="32"/>
        <v/>
      </c>
      <c r="R84" s="30" t="str">
        <f t="shared" si="33"/>
        <v/>
      </c>
      <c r="S84" s="30" t="str">
        <f t="shared" si="34"/>
        <v/>
      </c>
      <c r="T84" s="30" t="str">
        <f t="shared" si="35"/>
        <v/>
      </c>
      <c r="U84" s="20"/>
      <c r="V84" s="20"/>
      <c r="W84" s="20"/>
    </row>
    <row r="85" spans="1:34" ht="19.5" customHeight="1" x14ac:dyDescent="0.25">
      <c r="A85" s="20"/>
      <c r="B85" s="483"/>
      <c r="C85" s="29"/>
      <c r="D85" s="28" t="s">
        <v>110</v>
      </c>
      <c r="E85" s="29"/>
      <c r="F85" s="28" t="s">
        <v>78</v>
      </c>
      <c r="G85" s="29"/>
      <c r="H85" s="29"/>
      <c r="I85" s="30" t="str">
        <f t="shared" si="24"/>
        <v/>
      </c>
      <c r="J85" s="30" t="str">
        <f t="shared" si="25"/>
        <v/>
      </c>
      <c r="K85" s="30" t="str">
        <f t="shared" si="26"/>
        <v/>
      </c>
      <c r="L85" s="30" t="str">
        <f t="shared" si="27"/>
        <v/>
      </c>
      <c r="M85" s="30" t="str">
        <f t="shared" si="28"/>
        <v/>
      </c>
      <c r="N85" s="30" t="str">
        <f t="shared" si="29"/>
        <v/>
      </c>
      <c r="O85" s="30" t="str">
        <f t="shared" si="30"/>
        <v/>
      </c>
      <c r="P85" s="30" t="str">
        <f t="shared" si="31"/>
        <v/>
      </c>
      <c r="Q85" s="30" t="str">
        <f t="shared" si="32"/>
        <v/>
      </c>
      <c r="R85" s="30" t="str">
        <f t="shared" si="33"/>
        <v/>
      </c>
      <c r="S85" s="30" t="str">
        <f t="shared" si="34"/>
        <v/>
      </c>
      <c r="T85" s="30" t="str">
        <f t="shared" si="35"/>
        <v/>
      </c>
      <c r="U85" s="20"/>
      <c r="V85" s="20"/>
      <c r="W85" s="20"/>
    </row>
    <row r="86" spans="1:34" ht="19.5" customHeight="1" x14ac:dyDescent="0.25">
      <c r="A86" s="20"/>
      <c r="B86" s="483"/>
      <c r="C86" s="29"/>
      <c r="D86" s="28" t="s">
        <v>111</v>
      </c>
      <c r="E86" s="29"/>
      <c r="F86" s="28" t="s">
        <v>78</v>
      </c>
      <c r="G86" s="29"/>
      <c r="H86" s="29"/>
      <c r="I86" s="30" t="str">
        <f t="shared" si="24"/>
        <v/>
      </c>
      <c r="J86" s="30" t="str">
        <f t="shared" si="25"/>
        <v/>
      </c>
      <c r="K86" s="30" t="str">
        <f t="shared" si="26"/>
        <v/>
      </c>
      <c r="L86" s="30" t="str">
        <f t="shared" si="27"/>
        <v/>
      </c>
      <c r="M86" s="30" t="str">
        <f t="shared" si="28"/>
        <v/>
      </c>
      <c r="N86" s="30" t="str">
        <f t="shared" si="29"/>
        <v/>
      </c>
      <c r="O86" s="30" t="str">
        <f t="shared" si="30"/>
        <v/>
      </c>
      <c r="P86" s="30" t="str">
        <f t="shared" si="31"/>
        <v/>
      </c>
      <c r="Q86" s="30" t="str">
        <f t="shared" si="32"/>
        <v/>
      </c>
      <c r="R86" s="30" t="str">
        <f t="shared" si="33"/>
        <v/>
      </c>
      <c r="S86" s="30" t="str">
        <f t="shared" si="34"/>
        <v/>
      </c>
      <c r="T86" s="30" t="str">
        <f t="shared" si="35"/>
        <v/>
      </c>
      <c r="U86" s="20"/>
      <c r="V86" s="20"/>
      <c r="W86" s="20"/>
    </row>
    <row r="87" spans="1:34" ht="19.5" customHeight="1" x14ac:dyDescent="0.25">
      <c r="A87" s="20"/>
      <c r="B87" s="483"/>
      <c r="C87" s="29"/>
      <c r="D87" s="28" t="s">
        <v>112</v>
      </c>
      <c r="E87" s="29"/>
      <c r="F87" s="28" t="s">
        <v>78</v>
      </c>
      <c r="G87" s="29"/>
      <c r="H87" s="29"/>
      <c r="I87" s="30" t="str">
        <f t="shared" si="24"/>
        <v/>
      </c>
      <c r="J87" s="30" t="str">
        <f t="shared" si="25"/>
        <v/>
      </c>
      <c r="K87" s="30" t="str">
        <f t="shared" si="26"/>
        <v/>
      </c>
      <c r="L87" s="30" t="str">
        <f t="shared" si="27"/>
        <v/>
      </c>
      <c r="M87" s="30" t="str">
        <f t="shared" si="28"/>
        <v/>
      </c>
      <c r="N87" s="30" t="str">
        <f t="shared" si="29"/>
        <v/>
      </c>
      <c r="O87" s="30" t="str">
        <f t="shared" si="30"/>
        <v/>
      </c>
      <c r="P87" s="30" t="str">
        <f t="shared" si="31"/>
        <v/>
      </c>
      <c r="Q87" s="30" t="str">
        <f t="shared" si="32"/>
        <v/>
      </c>
      <c r="R87" s="30" t="str">
        <f t="shared" si="33"/>
        <v/>
      </c>
      <c r="S87" s="30" t="str">
        <f t="shared" si="34"/>
        <v/>
      </c>
      <c r="T87" s="30" t="str">
        <f t="shared" si="35"/>
        <v/>
      </c>
      <c r="U87" s="20"/>
      <c r="V87" s="20"/>
      <c r="W87" s="20"/>
    </row>
    <row r="88" spans="1:34" ht="19.5" customHeight="1" x14ac:dyDescent="0.25">
      <c r="A88" s="20"/>
      <c r="B88" s="483"/>
      <c r="C88" s="29"/>
      <c r="D88" s="28" t="s">
        <v>113</v>
      </c>
      <c r="E88" s="29"/>
      <c r="F88" s="28" t="s">
        <v>78</v>
      </c>
      <c r="G88" s="29"/>
      <c r="H88" s="29"/>
      <c r="I88" s="30" t="str">
        <f t="shared" si="24"/>
        <v/>
      </c>
      <c r="J88" s="30" t="str">
        <f t="shared" si="25"/>
        <v/>
      </c>
      <c r="K88" s="30" t="str">
        <f t="shared" si="26"/>
        <v/>
      </c>
      <c r="L88" s="30" t="str">
        <f t="shared" si="27"/>
        <v/>
      </c>
      <c r="M88" s="30" t="str">
        <f t="shared" si="28"/>
        <v/>
      </c>
      <c r="N88" s="30" t="str">
        <f t="shared" si="29"/>
        <v/>
      </c>
      <c r="O88" s="30" t="str">
        <f t="shared" si="30"/>
        <v/>
      </c>
      <c r="P88" s="30" t="str">
        <f t="shared" si="31"/>
        <v/>
      </c>
      <c r="Q88" s="30" t="str">
        <f t="shared" si="32"/>
        <v/>
      </c>
      <c r="R88" s="30" t="str">
        <f t="shared" si="33"/>
        <v/>
      </c>
      <c r="S88" s="30" t="str">
        <f t="shared" si="34"/>
        <v/>
      </c>
      <c r="T88" s="30" t="str">
        <f t="shared" si="35"/>
        <v/>
      </c>
      <c r="U88" s="20"/>
      <c r="V88" s="20"/>
      <c r="W88" s="20"/>
    </row>
    <row r="89" spans="1:34" ht="19.5" customHeight="1" x14ac:dyDescent="0.3">
      <c r="A89" s="20"/>
      <c r="B89" s="483"/>
      <c r="C89" s="29"/>
      <c r="D89" s="28" t="s">
        <v>114</v>
      </c>
      <c r="E89" s="29"/>
      <c r="F89" s="28" t="s">
        <v>115</v>
      </c>
      <c r="G89" s="29"/>
      <c r="H89" s="29" t="s">
        <v>40</v>
      </c>
      <c r="I89" s="31" t="str">
        <f t="shared" ref="I89:I98" si="36">IFERROR(VALUE(MID($G89,1,FIND(CHAR(160),SUBSTITUTE($G89,"~",CHAR(160),1))-1)),"-")</f>
        <v>-</v>
      </c>
      <c r="J89" s="31" t="str">
        <f t="shared" ref="J89:J98" si="37">IFERROR(VALUE(MID($G89,FIND(CHAR(160),SUBSTITUTE($G89,"~",CHAR(160),1))+1,FIND(CHAR(160),SUBSTITUTE($G89,"~",CHAR(160),2))-FIND(CHAR(160),SUBSTITUTE($G89,"~",CHAR(160),1))-1)),"-")</f>
        <v>-</v>
      </c>
      <c r="K89" s="31" t="str">
        <f t="shared" ref="K89:K98" si="38">IFERROR(VALUE(MID($G89,FIND(CHAR(160),SUBSTITUTE($G89,"~",CHAR(160),2))+1,FIND(CHAR(160),SUBSTITUTE($G89,"~",CHAR(160),3))-FIND(CHAR(160),SUBSTITUTE($G89,"~",CHAR(160),2))-1)),"-")</f>
        <v>-</v>
      </c>
      <c r="L89" s="31" t="str">
        <f t="shared" ref="L89:L98" si="39">IFERROR(VALUE(MID($G89,FIND(CHAR(160),SUBSTITUTE($G89,"~",CHAR(160),3))+1,FIND(CHAR(160),SUBSTITUTE($G89,"~",CHAR(160),4))-FIND(CHAR(160),SUBSTITUTE($G89,"~",CHAR(160),3))-1)),"-")</f>
        <v>-</v>
      </c>
      <c r="M89" s="31" t="str">
        <f t="shared" ref="M89:M98" si="40">IFERROR(VALUE(MID($G89,FIND(CHAR(160),SUBSTITUTE($G89,"~",CHAR(160),4))+1,FIND(CHAR(160),SUBSTITUTE($G89,"~",CHAR(160),5))-FIND(CHAR(160),SUBSTITUTE($G89,"~",CHAR(160),4))-1)),"-")</f>
        <v>-</v>
      </c>
      <c r="N89" s="31" t="str">
        <f t="shared" ref="N89:N98" si="41">IFERROR(VALUE(MID($G89,FIND(CHAR(160),SUBSTITUTE($G89,"~",CHAR(160),5))+1,FIND(CHAR(160),SUBSTITUTE($G89,"~",CHAR(160),6))-FIND(CHAR(160),SUBSTITUTE($G89,"~",CHAR(160),5))-1)),"-")</f>
        <v>-</v>
      </c>
      <c r="O89" s="31" t="str">
        <f t="shared" ref="O89:O98" si="42">IFERROR(VALUE(MID($G89,FIND(CHAR(160),SUBSTITUTE($G89,"~",CHAR(160),6))+1,FIND(CHAR(160),SUBSTITUTE($G89,"~",CHAR(160),7))-FIND(CHAR(160),SUBSTITUTE($G89,"~",CHAR(160),6))-1)),"-")</f>
        <v>-</v>
      </c>
      <c r="P89" s="31" t="str">
        <f t="shared" ref="P89:P98" si="43">IFERROR(VALUE(MID($G89,FIND(CHAR(160),SUBSTITUTE($G89,"~",CHAR(160),7))+1,FIND(CHAR(160),SUBSTITUTE($G89,"~",CHAR(160),8))-FIND(CHAR(160),SUBSTITUTE($G89,"~",CHAR(160),7))-1)),"-")</f>
        <v>-</v>
      </c>
      <c r="Q89" s="31" t="str">
        <f t="shared" ref="Q89:Q98" si="44">IFERROR(VALUE(MID($G89,FIND(CHAR(160),SUBSTITUTE($G89,"~",CHAR(160),8))+1,FIND(CHAR(160),SUBSTITUTE($G89,"~",CHAR(160),9))-FIND(CHAR(160),SUBSTITUTE($G89,"~",CHAR(160),8))-1)),"-")</f>
        <v>-</v>
      </c>
      <c r="R89" s="31" t="str">
        <f t="shared" ref="R89:R98" si="45">IFERROR(VALUE(MID($G89,FIND(CHAR(160),SUBSTITUTE($G89,"~",CHAR(160),9))+1,FIND(CHAR(160),SUBSTITUTE($G89,"~",CHAR(160),10))-FIND(CHAR(160),SUBSTITUTE($G89,"~",CHAR(160),9))-1)),"-")</f>
        <v>-</v>
      </c>
      <c r="S89" s="31" t="str">
        <f t="shared" ref="S89:S98" si="46">IFERROR(VALUE(MID($G89,FIND(CHAR(160),SUBSTITUTE($G89,"~",CHAR(160),10))+1,FIND(CHAR(160),SUBSTITUTE($G89,"~",CHAR(160),11))-FIND(CHAR(160),SUBSTITUTE($G89,"~",CHAR(160),10))-1)),"-")</f>
        <v>-</v>
      </c>
      <c r="T89" s="31" t="str">
        <f t="shared" ref="T89:T98" si="47">IFERROR(VALUE(MID($G89,FIND(CHAR(160),SUBSTITUTE($G89,"~",CHAR(160),11))+1,FIND(CHAR(160),SUBSTITUTE($G89,"~",CHAR(160),12))-FIND(CHAR(160),SUBSTITUTE($G89,"~",CHAR(160),11))-1)),"-")</f>
        <v>-</v>
      </c>
      <c r="U89" s="20"/>
      <c r="V89" s="20"/>
      <c r="W89" s="20"/>
      <c r="AA89" s="32" t="s">
        <v>116</v>
      </c>
    </row>
    <row r="90" spans="1:34" ht="19.5" customHeight="1" x14ac:dyDescent="0.3">
      <c r="A90" s="20"/>
      <c r="B90" s="483"/>
      <c r="C90" s="29"/>
      <c r="D90" s="28"/>
      <c r="E90" s="29"/>
      <c r="F90" s="28" t="s">
        <v>117</v>
      </c>
      <c r="G90" s="29"/>
      <c r="H90" s="29" t="s">
        <v>40</v>
      </c>
      <c r="I90" s="31" t="str">
        <f t="shared" si="36"/>
        <v>-</v>
      </c>
      <c r="J90" s="31" t="str">
        <f t="shared" si="37"/>
        <v>-</v>
      </c>
      <c r="K90" s="31" t="str">
        <f t="shared" si="38"/>
        <v>-</v>
      </c>
      <c r="L90" s="31" t="str">
        <f t="shared" si="39"/>
        <v>-</v>
      </c>
      <c r="M90" s="31" t="str">
        <f t="shared" si="40"/>
        <v>-</v>
      </c>
      <c r="N90" s="31" t="str">
        <f t="shared" si="41"/>
        <v>-</v>
      </c>
      <c r="O90" s="31" t="str">
        <f t="shared" si="42"/>
        <v>-</v>
      </c>
      <c r="P90" s="31" t="str">
        <f t="shared" si="43"/>
        <v>-</v>
      </c>
      <c r="Q90" s="31" t="str">
        <f t="shared" si="44"/>
        <v>-</v>
      </c>
      <c r="R90" s="31" t="str">
        <f t="shared" si="45"/>
        <v>-</v>
      </c>
      <c r="S90" s="31" t="str">
        <f t="shared" si="46"/>
        <v>-</v>
      </c>
      <c r="T90" s="31" t="str">
        <f t="shared" si="47"/>
        <v>-</v>
      </c>
      <c r="U90" s="20"/>
      <c r="V90" s="20"/>
      <c r="W90" s="20"/>
      <c r="AB90" s="32" t="s">
        <v>118</v>
      </c>
    </row>
    <row r="91" spans="1:34" ht="19.5" customHeight="1" x14ac:dyDescent="0.3">
      <c r="A91" s="20"/>
      <c r="B91" s="483"/>
      <c r="C91" s="29"/>
      <c r="D91" s="28"/>
      <c r="E91" s="29"/>
      <c r="F91" s="33" t="s">
        <v>119</v>
      </c>
      <c r="G91" s="29"/>
      <c r="H91" s="29" t="s">
        <v>40</v>
      </c>
      <c r="I91" s="31" t="str">
        <f t="shared" si="36"/>
        <v>-</v>
      </c>
      <c r="J91" s="31" t="str">
        <f t="shared" si="37"/>
        <v>-</v>
      </c>
      <c r="K91" s="31" t="str">
        <f t="shared" si="38"/>
        <v>-</v>
      </c>
      <c r="L91" s="31" t="str">
        <f t="shared" si="39"/>
        <v>-</v>
      </c>
      <c r="M91" s="31" t="str">
        <f t="shared" si="40"/>
        <v>-</v>
      </c>
      <c r="N91" s="31" t="str">
        <f t="shared" si="41"/>
        <v>-</v>
      </c>
      <c r="O91" s="31" t="str">
        <f t="shared" si="42"/>
        <v>-</v>
      </c>
      <c r="P91" s="31" t="str">
        <f t="shared" si="43"/>
        <v>-</v>
      </c>
      <c r="Q91" s="31" t="str">
        <f t="shared" si="44"/>
        <v>-</v>
      </c>
      <c r="R91" s="31" t="str">
        <f t="shared" si="45"/>
        <v>-</v>
      </c>
      <c r="S91" s="31" t="str">
        <f t="shared" si="46"/>
        <v>-</v>
      </c>
      <c r="T91" s="31" t="str">
        <f t="shared" si="47"/>
        <v>-</v>
      </c>
      <c r="U91" s="20"/>
      <c r="V91" s="20"/>
      <c r="W91" s="20"/>
      <c r="AC91" s="32" t="s">
        <v>118</v>
      </c>
    </row>
    <row r="92" spans="1:34" ht="19.5" customHeight="1" x14ac:dyDescent="0.3">
      <c r="A92" s="20"/>
      <c r="B92" s="483"/>
      <c r="C92" s="29"/>
      <c r="D92" s="28"/>
      <c r="E92" s="29"/>
      <c r="F92" s="33" t="s">
        <v>120</v>
      </c>
      <c r="G92" s="29"/>
      <c r="H92" s="29" t="s">
        <v>40</v>
      </c>
      <c r="I92" s="31" t="str">
        <f t="shared" si="36"/>
        <v>-</v>
      </c>
      <c r="J92" s="31" t="str">
        <f t="shared" si="37"/>
        <v>-</v>
      </c>
      <c r="K92" s="31" t="str">
        <f t="shared" si="38"/>
        <v>-</v>
      </c>
      <c r="L92" s="31" t="str">
        <f t="shared" si="39"/>
        <v>-</v>
      </c>
      <c r="M92" s="31" t="str">
        <f t="shared" si="40"/>
        <v>-</v>
      </c>
      <c r="N92" s="31" t="str">
        <f t="shared" si="41"/>
        <v>-</v>
      </c>
      <c r="O92" s="31" t="str">
        <f t="shared" si="42"/>
        <v>-</v>
      </c>
      <c r="P92" s="31" t="str">
        <f t="shared" si="43"/>
        <v>-</v>
      </c>
      <c r="Q92" s="31" t="str">
        <f t="shared" si="44"/>
        <v>-</v>
      </c>
      <c r="R92" s="31" t="str">
        <f t="shared" si="45"/>
        <v>-</v>
      </c>
      <c r="S92" s="31" t="str">
        <f t="shared" si="46"/>
        <v>-</v>
      </c>
      <c r="T92" s="31" t="str">
        <f t="shared" si="47"/>
        <v>-</v>
      </c>
      <c r="U92" s="20"/>
      <c r="V92" s="20"/>
      <c r="W92" s="20"/>
      <c r="AD92" s="32" t="s">
        <v>118</v>
      </c>
    </row>
    <row r="93" spans="1:34" ht="19.5" customHeight="1" x14ac:dyDescent="0.3">
      <c r="A93" s="20"/>
      <c r="B93" s="483"/>
      <c r="C93" s="29"/>
      <c r="D93" s="28"/>
      <c r="E93" s="29"/>
      <c r="F93" s="33" t="s">
        <v>121</v>
      </c>
      <c r="G93" s="29"/>
      <c r="H93" s="29" t="s">
        <v>40</v>
      </c>
      <c r="I93" s="31" t="str">
        <f t="shared" si="36"/>
        <v>-</v>
      </c>
      <c r="J93" s="31" t="str">
        <f t="shared" si="37"/>
        <v>-</v>
      </c>
      <c r="K93" s="31" t="str">
        <f t="shared" si="38"/>
        <v>-</v>
      </c>
      <c r="L93" s="31" t="str">
        <f t="shared" si="39"/>
        <v>-</v>
      </c>
      <c r="M93" s="31" t="str">
        <f t="shared" si="40"/>
        <v>-</v>
      </c>
      <c r="N93" s="31" t="str">
        <f t="shared" si="41"/>
        <v>-</v>
      </c>
      <c r="O93" s="31" t="str">
        <f t="shared" si="42"/>
        <v>-</v>
      </c>
      <c r="P93" s="31" t="str">
        <f t="shared" si="43"/>
        <v>-</v>
      </c>
      <c r="Q93" s="31" t="str">
        <f t="shared" si="44"/>
        <v>-</v>
      </c>
      <c r="R93" s="31" t="str">
        <f t="shared" si="45"/>
        <v>-</v>
      </c>
      <c r="S93" s="31" t="str">
        <f t="shared" si="46"/>
        <v>-</v>
      </c>
      <c r="T93" s="31" t="str">
        <f t="shared" si="47"/>
        <v>-</v>
      </c>
      <c r="U93" s="20"/>
      <c r="V93" s="20"/>
      <c r="W93" s="20"/>
      <c r="AE93" s="32" t="s">
        <v>116</v>
      </c>
    </row>
    <row r="94" spans="1:34" ht="19.5" customHeight="1" x14ac:dyDescent="0.3">
      <c r="A94" s="20"/>
      <c r="B94" s="483"/>
      <c r="C94" s="29"/>
      <c r="D94" s="28"/>
      <c r="E94" s="29"/>
      <c r="F94" s="28" t="s">
        <v>647</v>
      </c>
      <c r="G94" s="29"/>
      <c r="H94" s="29" t="s">
        <v>40</v>
      </c>
      <c r="I94" s="31" t="str">
        <f t="shared" si="36"/>
        <v>-</v>
      </c>
      <c r="J94" s="31" t="str">
        <f t="shared" si="37"/>
        <v>-</v>
      </c>
      <c r="K94" s="31" t="str">
        <f t="shared" si="38"/>
        <v>-</v>
      </c>
      <c r="L94" s="31" t="str">
        <f t="shared" si="39"/>
        <v>-</v>
      </c>
      <c r="M94" s="31" t="str">
        <f t="shared" si="40"/>
        <v>-</v>
      </c>
      <c r="N94" s="31" t="str">
        <f t="shared" si="41"/>
        <v>-</v>
      </c>
      <c r="O94" s="31" t="str">
        <f t="shared" si="42"/>
        <v>-</v>
      </c>
      <c r="P94" s="31" t="str">
        <f t="shared" si="43"/>
        <v>-</v>
      </c>
      <c r="Q94" s="31" t="str">
        <f t="shared" si="44"/>
        <v>-</v>
      </c>
      <c r="R94" s="31" t="str">
        <f t="shared" si="45"/>
        <v>-</v>
      </c>
      <c r="S94" s="31" t="str">
        <f t="shared" si="46"/>
        <v>-</v>
      </c>
      <c r="T94" s="31" t="str">
        <f t="shared" si="47"/>
        <v>-</v>
      </c>
      <c r="U94" s="20"/>
      <c r="V94" s="20"/>
      <c r="W94" s="20"/>
      <c r="AF94" s="32" t="s">
        <v>118</v>
      </c>
    </row>
    <row r="95" spans="1:34" ht="19.5" customHeight="1" x14ac:dyDescent="0.3">
      <c r="A95" s="20"/>
      <c r="B95" s="483"/>
      <c r="C95" s="29"/>
      <c r="D95" s="28"/>
      <c r="E95" s="29"/>
      <c r="F95" s="33" t="s">
        <v>122</v>
      </c>
      <c r="G95" s="29"/>
      <c r="H95" s="29" t="s">
        <v>40</v>
      </c>
      <c r="I95" s="31" t="str">
        <f t="shared" si="36"/>
        <v>-</v>
      </c>
      <c r="J95" s="31" t="str">
        <f t="shared" si="37"/>
        <v>-</v>
      </c>
      <c r="K95" s="31" t="str">
        <f t="shared" si="38"/>
        <v>-</v>
      </c>
      <c r="L95" s="31" t="str">
        <f t="shared" si="39"/>
        <v>-</v>
      </c>
      <c r="M95" s="31" t="str">
        <f t="shared" si="40"/>
        <v>-</v>
      </c>
      <c r="N95" s="31" t="str">
        <f t="shared" si="41"/>
        <v>-</v>
      </c>
      <c r="O95" s="31" t="str">
        <f t="shared" si="42"/>
        <v>-</v>
      </c>
      <c r="P95" s="31" t="str">
        <f t="shared" si="43"/>
        <v>-</v>
      </c>
      <c r="Q95" s="31" t="str">
        <f t="shared" si="44"/>
        <v>-</v>
      </c>
      <c r="R95" s="31" t="str">
        <f t="shared" si="45"/>
        <v>-</v>
      </c>
      <c r="S95" s="31" t="str">
        <f t="shared" si="46"/>
        <v>-</v>
      </c>
      <c r="T95" s="31" t="str">
        <f t="shared" si="47"/>
        <v>-</v>
      </c>
      <c r="U95" s="20"/>
      <c r="V95" s="20"/>
      <c r="W95" s="20"/>
      <c r="AG95" s="32" t="s">
        <v>118</v>
      </c>
    </row>
    <row r="96" spans="1:34" ht="19.5" customHeight="1" x14ac:dyDescent="0.3">
      <c r="A96" s="20"/>
      <c r="B96" s="483"/>
      <c r="C96" s="29"/>
      <c r="D96" s="28"/>
      <c r="E96" s="29"/>
      <c r="F96" s="33" t="s">
        <v>123</v>
      </c>
      <c r="G96" s="29"/>
      <c r="H96" s="29" t="s">
        <v>40</v>
      </c>
      <c r="I96" s="31" t="str">
        <f t="shared" si="36"/>
        <v>-</v>
      </c>
      <c r="J96" s="31" t="str">
        <f t="shared" si="37"/>
        <v>-</v>
      </c>
      <c r="K96" s="31" t="str">
        <f t="shared" si="38"/>
        <v>-</v>
      </c>
      <c r="L96" s="31" t="str">
        <f t="shared" si="39"/>
        <v>-</v>
      </c>
      <c r="M96" s="31" t="str">
        <f t="shared" si="40"/>
        <v>-</v>
      </c>
      <c r="N96" s="31" t="str">
        <f t="shared" si="41"/>
        <v>-</v>
      </c>
      <c r="O96" s="31" t="str">
        <f t="shared" si="42"/>
        <v>-</v>
      </c>
      <c r="P96" s="31" t="str">
        <f t="shared" si="43"/>
        <v>-</v>
      </c>
      <c r="Q96" s="31" t="str">
        <f t="shared" si="44"/>
        <v>-</v>
      </c>
      <c r="R96" s="31" t="str">
        <f t="shared" si="45"/>
        <v>-</v>
      </c>
      <c r="S96" s="31" t="str">
        <f t="shared" si="46"/>
        <v>-</v>
      </c>
      <c r="T96" s="31" t="str">
        <f t="shared" si="47"/>
        <v>-</v>
      </c>
      <c r="U96" s="20"/>
      <c r="V96" s="20"/>
      <c r="W96" s="20"/>
      <c r="AH96" s="32" t="s">
        <v>118</v>
      </c>
    </row>
    <row r="97" spans="1:36" ht="19.5" customHeight="1" x14ac:dyDescent="0.3">
      <c r="A97" s="20"/>
      <c r="B97" s="483"/>
      <c r="C97" s="29"/>
      <c r="D97" s="28"/>
      <c r="E97" s="29"/>
      <c r="F97" s="33" t="s">
        <v>124</v>
      </c>
      <c r="G97" s="29"/>
      <c r="H97" s="29" t="s">
        <v>40</v>
      </c>
      <c r="I97" s="31" t="str">
        <f t="shared" si="36"/>
        <v>-</v>
      </c>
      <c r="J97" s="31" t="str">
        <f t="shared" si="37"/>
        <v>-</v>
      </c>
      <c r="K97" s="31" t="str">
        <f t="shared" si="38"/>
        <v>-</v>
      </c>
      <c r="L97" s="31" t="str">
        <f t="shared" si="39"/>
        <v>-</v>
      </c>
      <c r="M97" s="31" t="str">
        <f t="shared" si="40"/>
        <v>-</v>
      </c>
      <c r="N97" s="31" t="str">
        <f t="shared" si="41"/>
        <v>-</v>
      </c>
      <c r="O97" s="31" t="str">
        <f t="shared" si="42"/>
        <v>-</v>
      </c>
      <c r="P97" s="31" t="str">
        <f t="shared" si="43"/>
        <v>-</v>
      </c>
      <c r="Q97" s="31" t="str">
        <f t="shared" si="44"/>
        <v>-</v>
      </c>
      <c r="R97" s="31" t="str">
        <f t="shared" si="45"/>
        <v>-</v>
      </c>
      <c r="S97" s="31" t="str">
        <f t="shared" si="46"/>
        <v>-</v>
      </c>
      <c r="T97" s="31" t="str">
        <f t="shared" si="47"/>
        <v>-</v>
      </c>
      <c r="U97" s="20"/>
      <c r="V97" s="20"/>
      <c r="W97" s="20"/>
      <c r="AI97" s="32" t="s">
        <v>116</v>
      </c>
    </row>
    <row r="98" spans="1:36" ht="19.5" customHeight="1" x14ac:dyDescent="0.3">
      <c r="A98" s="20"/>
      <c r="B98" s="483"/>
      <c r="C98" s="29"/>
      <c r="D98" s="34"/>
      <c r="E98" s="35"/>
      <c r="F98" s="36" t="s">
        <v>125</v>
      </c>
      <c r="G98" s="35"/>
      <c r="H98" s="34" t="s">
        <v>40</v>
      </c>
      <c r="I98" s="31" t="str">
        <f t="shared" si="36"/>
        <v>-</v>
      </c>
      <c r="J98" s="31" t="str">
        <f t="shared" si="37"/>
        <v>-</v>
      </c>
      <c r="K98" s="31" t="str">
        <f t="shared" si="38"/>
        <v>-</v>
      </c>
      <c r="L98" s="31" t="str">
        <f t="shared" si="39"/>
        <v>-</v>
      </c>
      <c r="M98" s="31" t="str">
        <f t="shared" si="40"/>
        <v>-</v>
      </c>
      <c r="N98" s="31" t="str">
        <f t="shared" si="41"/>
        <v>-</v>
      </c>
      <c r="O98" s="31" t="str">
        <f t="shared" si="42"/>
        <v>-</v>
      </c>
      <c r="P98" s="31" t="str">
        <f t="shared" si="43"/>
        <v>-</v>
      </c>
      <c r="Q98" s="31" t="str">
        <f t="shared" si="44"/>
        <v>-</v>
      </c>
      <c r="R98" s="31" t="str">
        <f t="shared" si="45"/>
        <v>-</v>
      </c>
      <c r="S98" s="31" t="str">
        <f t="shared" si="46"/>
        <v>-</v>
      </c>
      <c r="T98" s="31" t="str">
        <f t="shared" si="47"/>
        <v>-</v>
      </c>
      <c r="U98" s="20"/>
      <c r="V98" s="20"/>
      <c r="W98" s="20"/>
      <c r="AJ98" s="32" t="s">
        <v>118</v>
      </c>
    </row>
    <row r="99" spans="1:36" ht="19.5" customHeight="1" x14ac:dyDescent="0.25">
      <c r="A99" s="20"/>
      <c r="B99" s="483"/>
      <c r="C99" s="27"/>
      <c r="D99" s="28" t="s">
        <v>77</v>
      </c>
      <c r="E99" s="29"/>
      <c r="F99" s="28" t="s">
        <v>78</v>
      </c>
      <c r="G99" s="29"/>
      <c r="H99" s="30"/>
      <c r="I99" s="30" t="str">
        <f t="shared" ref="I99:I134" si="48">IFERROR(MID($G99,1,FIND(CHAR(160),SUBSTITUTE($G99,"~",CHAR(160),1))-1),"")</f>
        <v/>
      </c>
      <c r="J99" s="30" t="str">
        <f t="shared" ref="J99:J134" si="49">IFERROR(MID($G99,FIND(CHAR(160),SUBSTITUTE($G99,"~",CHAR(160),1))+1,FIND(CHAR(160),SUBSTITUTE($G99,"~",CHAR(160),2))-FIND(CHAR(160),SUBSTITUTE($G99,"~",CHAR(160),1))-1),"")</f>
        <v/>
      </c>
      <c r="K99" s="30" t="str">
        <f t="shared" ref="K99:K134" si="50">IFERROR(MID($G99,FIND(CHAR(160),SUBSTITUTE($G99,"~",CHAR(160),2))+1,FIND(CHAR(160),SUBSTITUTE($G99,"~",CHAR(160),3))-FIND(CHAR(160),SUBSTITUTE($G99,"~",CHAR(160),2))-1),"")</f>
        <v/>
      </c>
      <c r="L99" s="30" t="str">
        <f t="shared" ref="L99:L134" si="51">IFERROR(MID($G99,FIND(CHAR(160),SUBSTITUTE($G99,"~",CHAR(160),3))+1,FIND(CHAR(160),SUBSTITUTE($G99,"~",CHAR(160),4))-FIND(CHAR(160),SUBSTITUTE($G99,"~",CHAR(160),3))-1),"")</f>
        <v/>
      </c>
      <c r="M99" s="30" t="str">
        <f t="shared" ref="M99:M134" si="52">IFERROR(MID($G99,FIND(CHAR(160),SUBSTITUTE($G99,"~",CHAR(160),4))+1,FIND(CHAR(160),SUBSTITUTE($G99,"~",CHAR(160),5))-FIND(CHAR(160),SUBSTITUTE($G99,"~",CHAR(160),4))-1),"")</f>
        <v/>
      </c>
      <c r="N99" s="30" t="str">
        <f t="shared" ref="N99:N134" si="53">IFERROR(MID($G99,FIND(CHAR(160),SUBSTITUTE($G99,"~",CHAR(160),5))+1,FIND(CHAR(160),SUBSTITUTE($G99,"~",CHAR(160),6))-FIND(CHAR(160),SUBSTITUTE($G99,"~",CHAR(160),5))-1),"")</f>
        <v/>
      </c>
      <c r="O99" s="30" t="str">
        <f t="shared" ref="O99:O134" si="54">IFERROR(MID($G99,FIND(CHAR(160),SUBSTITUTE($G99,"~",CHAR(160),6))+1,FIND(CHAR(160),SUBSTITUTE($G99,"~",CHAR(160),7))-FIND(CHAR(160),SUBSTITUTE($G99,"~",CHAR(160),6))-1),"")</f>
        <v/>
      </c>
      <c r="P99" s="30" t="str">
        <f t="shared" ref="P99:P134" si="55">IFERROR(MID($G99,FIND(CHAR(160),SUBSTITUTE($G99,"~",CHAR(160),7))+1,FIND(CHAR(160),SUBSTITUTE($G99,"~",CHAR(160),8))-FIND(CHAR(160),SUBSTITUTE($G99,"~",CHAR(160),7))-1),"")</f>
        <v/>
      </c>
      <c r="Q99" s="30" t="str">
        <f t="shared" ref="Q99:Q134" si="56">IFERROR(MID($G99,FIND(CHAR(160),SUBSTITUTE($G99,"~",CHAR(160),8))+1,FIND(CHAR(160),SUBSTITUTE($G99,"~",CHAR(160),9))-FIND(CHAR(160),SUBSTITUTE($G99,"~",CHAR(160),8))-1),"")</f>
        <v/>
      </c>
      <c r="R99" s="30" t="str">
        <f t="shared" ref="R99:R134" si="57">IFERROR(MID($G99,FIND(CHAR(160),SUBSTITUTE($G99,"~",CHAR(160),9))+1,FIND(CHAR(160),SUBSTITUTE($G99,"~",CHAR(160),10))-FIND(CHAR(160),SUBSTITUTE($G99,"~",CHAR(160),9))-1),"")</f>
        <v/>
      </c>
      <c r="S99" s="30" t="str">
        <f t="shared" ref="S99:S134" si="58">IFERROR(MID($G99,FIND(CHAR(160),SUBSTITUTE($G99,"~",CHAR(160),10))+1,FIND(CHAR(160),SUBSTITUTE($G99,"~",CHAR(160),11))-FIND(CHAR(160),SUBSTITUTE($G99,"~",CHAR(160),10))-1),"")</f>
        <v/>
      </c>
      <c r="T99" s="30" t="str">
        <f t="shared" ref="T99:T134" si="59">IFERROR(MID($G99,FIND(CHAR(160),SUBSTITUTE($G99,"~",CHAR(160),11))+1,FIND(CHAR(160),SUBSTITUTE($G99,"~",CHAR(160),12))-FIND(CHAR(160),SUBSTITUTE($G99,"~",CHAR(160),11))-1),"")</f>
        <v/>
      </c>
      <c r="U99" s="20"/>
      <c r="V99" s="20"/>
      <c r="W99" s="20"/>
    </row>
    <row r="100" spans="1:36" ht="19.5" customHeight="1" x14ac:dyDescent="0.25">
      <c r="A100" s="20"/>
      <c r="B100" s="483"/>
      <c r="C100" s="29"/>
      <c r="D100" s="28" t="s">
        <v>79</v>
      </c>
      <c r="E100" s="29"/>
      <c r="F100" s="28" t="s">
        <v>78</v>
      </c>
      <c r="G100" s="29"/>
      <c r="H100" s="29"/>
      <c r="I100" s="30" t="str">
        <f t="shared" si="48"/>
        <v/>
      </c>
      <c r="J100" s="30" t="str">
        <f t="shared" si="49"/>
        <v/>
      </c>
      <c r="K100" s="30" t="str">
        <f t="shared" si="50"/>
        <v/>
      </c>
      <c r="L100" s="30" t="str">
        <f t="shared" si="51"/>
        <v/>
      </c>
      <c r="M100" s="30" t="str">
        <f t="shared" si="52"/>
        <v/>
      </c>
      <c r="N100" s="30" t="str">
        <f t="shared" si="53"/>
        <v/>
      </c>
      <c r="O100" s="30" t="str">
        <f t="shared" si="54"/>
        <v/>
      </c>
      <c r="P100" s="30" t="str">
        <f t="shared" si="55"/>
        <v/>
      </c>
      <c r="Q100" s="30" t="str">
        <f t="shared" si="56"/>
        <v/>
      </c>
      <c r="R100" s="30" t="str">
        <f t="shared" si="57"/>
        <v/>
      </c>
      <c r="S100" s="30" t="str">
        <f t="shared" si="58"/>
        <v/>
      </c>
      <c r="T100" s="30" t="str">
        <f t="shared" si="59"/>
        <v/>
      </c>
      <c r="U100" s="20"/>
      <c r="V100" s="20"/>
      <c r="W100" s="20"/>
    </row>
    <row r="101" spans="1:36" ht="19.5" customHeight="1" x14ac:dyDescent="0.25">
      <c r="A101" s="20"/>
      <c r="B101" s="483"/>
      <c r="C101" s="29"/>
      <c r="D101" s="28" t="s">
        <v>80</v>
      </c>
      <c r="E101" s="29"/>
      <c r="F101" s="28" t="s">
        <v>78</v>
      </c>
      <c r="G101" s="29"/>
      <c r="H101" s="29"/>
      <c r="I101" s="30" t="str">
        <f t="shared" si="48"/>
        <v/>
      </c>
      <c r="J101" s="30" t="str">
        <f t="shared" si="49"/>
        <v/>
      </c>
      <c r="K101" s="30" t="str">
        <f t="shared" si="50"/>
        <v/>
      </c>
      <c r="L101" s="30" t="str">
        <f t="shared" si="51"/>
        <v/>
      </c>
      <c r="M101" s="30" t="str">
        <f t="shared" si="52"/>
        <v/>
      </c>
      <c r="N101" s="30" t="str">
        <f t="shared" si="53"/>
        <v/>
      </c>
      <c r="O101" s="30" t="str">
        <f t="shared" si="54"/>
        <v/>
      </c>
      <c r="P101" s="30" t="str">
        <f t="shared" si="55"/>
        <v/>
      </c>
      <c r="Q101" s="30" t="str">
        <f t="shared" si="56"/>
        <v/>
      </c>
      <c r="R101" s="30" t="str">
        <f t="shared" si="57"/>
        <v/>
      </c>
      <c r="S101" s="30" t="str">
        <f t="shared" si="58"/>
        <v/>
      </c>
      <c r="T101" s="30" t="str">
        <f t="shared" si="59"/>
        <v/>
      </c>
      <c r="U101" s="20"/>
      <c r="V101" s="20"/>
      <c r="W101" s="20"/>
    </row>
    <row r="102" spans="1:36" ht="19.5" customHeight="1" x14ac:dyDescent="0.25">
      <c r="A102" s="20"/>
      <c r="B102" s="483"/>
      <c r="C102" s="29"/>
      <c r="D102" s="28" t="s">
        <v>81</v>
      </c>
      <c r="E102" s="29"/>
      <c r="F102" s="28" t="s">
        <v>78</v>
      </c>
      <c r="G102" s="29"/>
      <c r="H102" s="29"/>
      <c r="I102" s="30" t="str">
        <f t="shared" si="48"/>
        <v/>
      </c>
      <c r="J102" s="30" t="str">
        <f t="shared" si="49"/>
        <v/>
      </c>
      <c r="K102" s="30" t="str">
        <f t="shared" si="50"/>
        <v/>
      </c>
      <c r="L102" s="30" t="str">
        <f t="shared" si="51"/>
        <v/>
      </c>
      <c r="M102" s="30" t="str">
        <f t="shared" si="52"/>
        <v/>
      </c>
      <c r="N102" s="30" t="str">
        <f t="shared" si="53"/>
        <v/>
      </c>
      <c r="O102" s="30" t="str">
        <f t="shared" si="54"/>
        <v/>
      </c>
      <c r="P102" s="30" t="str">
        <f t="shared" si="55"/>
        <v/>
      </c>
      <c r="Q102" s="30" t="str">
        <f t="shared" si="56"/>
        <v/>
      </c>
      <c r="R102" s="30" t="str">
        <f t="shared" si="57"/>
        <v/>
      </c>
      <c r="S102" s="30" t="str">
        <f t="shared" si="58"/>
        <v/>
      </c>
      <c r="T102" s="30" t="str">
        <f t="shared" si="59"/>
        <v/>
      </c>
      <c r="U102" s="20"/>
      <c r="V102" s="20"/>
      <c r="W102" s="20"/>
    </row>
    <row r="103" spans="1:36" ht="19.5" customHeight="1" x14ac:dyDescent="0.25">
      <c r="A103" s="20"/>
      <c r="B103" s="483"/>
      <c r="C103" s="29"/>
      <c r="D103" s="28" t="s">
        <v>82</v>
      </c>
      <c r="E103" s="29"/>
      <c r="F103" s="28" t="s">
        <v>78</v>
      </c>
      <c r="G103" s="29"/>
      <c r="H103" s="29"/>
      <c r="I103" s="30" t="str">
        <f t="shared" si="48"/>
        <v/>
      </c>
      <c r="J103" s="30" t="str">
        <f t="shared" si="49"/>
        <v/>
      </c>
      <c r="K103" s="30" t="str">
        <f t="shared" si="50"/>
        <v/>
      </c>
      <c r="L103" s="30" t="str">
        <f t="shared" si="51"/>
        <v/>
      </c>
      <c r="M103" s="30" t="str">
        <f t="shared" si="52"/>
        <v/>
      </c>
      <c r="N103" s="30" t="str">
        <f t="shared" si="53"/>
        <v/>
      </c>
      <c r="O103" s="30" t="str">
        <f t="shared" si="54"/>
        <v/>
      </c>
      <c r="P103" s="30" t="str">
        <f t="shared" si="55"/>
        <v/>
      </c>
      <c r="Q103" s="30" t="str">
        <f t="shared" si="56"/>
        <v/>
      </c>
      <c r="R103" s="30" t="str">
        <f t="shared" si="57"/>
        <v/>
      </c>
      <c r="S103" s="30" t="str">
        <f t="shared" si="58"/>
        <v/>
      </c>
      <c r="T103" s="30" t="str">
        <f t="shared" si="59"/>
        <v/>
      </c>
      <c r="U103" s="20"/>
      <c r="V103" s="20"/>
      <c r="W103" s="20"/>
    </row>
    <row r="104" spans="1:36" ht="19.5" customHeight="1" x14ac:dyDescent="0.25">
      <c r="A104" s="20"/>
      <c r="B104" s="483"/>
      <c r="C104" s="29"/>
      <c r="D104" s="28" t="s">
        <v>83</v>
      </c>
      <c r="E104" s="29"/>
      <c r="F104" s="28" t="s">
        <v>78</v>
      </c>
      <c r="G104" s="29"/>
      <c r="H104" s="29"/>
      <c r="I104" s="30" t="str">
        <f t="shared" si="48"/>
        <v/>
      </c>
      <c r="J104" s="30" t="str">
        <f t="shared" si="49"/>
        <v/>
      </c>
      <c r="K104" s="30" t="str">
        <f t="shared" si="50"/>
        <v/>
      </c>
      <c r="L104" s="30" t="str">
        <f t="shared" si="51"/>
        <v/>
      </c>
      <c r="M104" s="30" t="str">
        <f t="shared" si="52"/>
        <v/>
      </c>
      <c r="N104" s="30" t="str">
        <f t="shared" si="53"/>
        <v/>
      </c>
      <c r="O104" s="30" t="str">
        <f t="shared" si="54"/>
        <v/>
      </c>
      <c r="P104" s="30" t="str">
        <f t="shared" si="55"/>
        <v/>
      </c>
      <c r="Q104" s="30" t="str">
        <f t="shared" si="56"/>
        <v/>
      </c>
      <c r="R104" s="30" t="str">
        <f t="shared" si="57"/>
        <v/>
      </c>
      <c r="S104" s="30" t="str">
        <f t="shared" si="58"/>
        <v/>
      </c>
      <c r="T104" s="30" t="str">
        <f t="shared" si="59"/>
        <v/>
      </c>
      <c r="U104" s="20"/>
      <c r="V104" s="20"/>
      <c r="W104" s="20"/>
    </row>
    <row r="105" spans="1:36" ht="19.5" customHeight="1" x14ac:dyDescent="0.25">
      <c r="A105" s="20"/>
      <c r="B105" s="483"/>
      <c r="C105" s="29"/>
      <c r="D105" s="28" t="s">
        <v>84</v>
      </c>
      <c r="E105" s="29"/>
      <c r="F105" s="28" t="s">
        <v>78</v>
      </c>
      <c r="G105" s="29"/>
      <c r="H105" s="29"/>
      <c r="I105" s="30" t="str">
        <f t="shared" si="48"/>
        <v/>
      </c>
      <c r="J105" s="30" t="str">
        <f t="shared" si="49"/>
        <v/>
      </c>
      <c r="K105" s="30" t="str">
        <f t="shared" si="50"/>
        <v/>
      </c>
      <c r="L105" s="30" t="str">
        <f t="shared" si="51"/>
        <v/>
      </c>
      <c r="M105" s="30" t="str">
        <f t="shared" si="52"/>
        <v/>
      </c>
      <c r="N105" s="30" t="str">
        <f t="shared" si="53"/>
        <v/>
      </c>
      <c r="O105" s="30" t="str">
        <f t="shared" si="54"/>
        <v/>
      </c>
      <c r="P105" s="30" t="str">
        <f t="shared" si="55"/>
        <v/>
      </c>
      <c r="Q105" s="30" t="str">
        <f t="shared" si="56"/>
        <v/>
      </c>
      <c r="R105" s="30" t="str">
        <f t="shared" si="57"/>
        <v/>
      </c>
      <c r="S105" s="30" t="str">
        <f t="shared" si="58"/>
        <v/>
      </c>
      <c r="T105" s="30" t="str">
        <f t="shared" si="59"/>
        <v/>
      </c>
      <c r="U105" s="20"/>
      <c r="V105" s="20"/>
      <c r="W105" s="20"/>
    </row>
    <row r="106" spans="1:36" ht="19.5" customHeight="1" x14ac:dyDescent="0.25">
      <c r="A106" s="20"/>
      <c r="B106" s="483"/>
      <c r="C106" s="29"/>
      <c r="D106" s="28" t="s">
        <v>85</v>
      </c>
      <c r="E106" s="29"/>
      <c r="F106" s="28" t="s">
        <v>78</v>
      </c>
      <c r="G106" s="29"/>
      <c r="H106" s="29"/>
      <c r="I106" s="30" t="str">
        <f t="shared" si="48"/>
        <v/>
      </c>
      <c r="J106" s="30" t="str">
        <f t="shared" si="49"/>
        <v/>
      </c>
      <c r="K106" s="30" t="str">
        <f t="shared" si="50"/>
        <v/>
      </c>
      <c r="L106" s="30" t="str">
        <f t="shared" si="51"/>
        <v/>
      </c>
      <c r="M106" s="30" t="str">
        <f t="shared" si="52"/>
        <v/>
      </c>
      <c r="N106" s="30" t="str">
        <f t="shared" si="53"/>
        <v/>
      </c>
      <c r="O106" s="30" t="str">
        <f t="shared" si="54"/>
        <v/>
      </c>
      <c r="P106" s="30" t="str">
        <f t="shared" si="55"/>
        <v/>
      </c>
      <c r="Q106" s="30" t="str">
        <f t="shared" si="56"/>
        <v/>
      </c>
      <c r="R106" s="30" t="str">
        <f t="shared" si="57"/>
        <v/>
      </c>
      <c r="S106" s="30" t="str">
        <f t="shared" si="58"/>
        <v/>
      </c>
      <c r="T106" s="30" t="str">
        <f t="shared" si="59"/>
        <v/>
      </c>
      <c r="U106" s="20"/>
      <c r="V106" s="20"/>
      <c r="W106" s="20"/>
    </row>
    <row r="107" spans="1:36" ht="19.5" customHeight="1" x14ac:dyDescent="0.25">
      <c r="A107" s="20"/>
      <c r="B107" s="483"/>
      <c r="C107" s="29"/>
      <c r="D107" s="28" t="s">
        <v>86</v>
      </c>
      <c r="E107" s="29"/>
      <c r="F107" s="28" t="s">
        <v>78</v>
      </c>
      <c r="G107" s="29"/>
      <c r="H107" s="29"/>
      <c r="I107" s="30" t="str">
        <f t="shared" si="48"/>
        <v/>
      </c>
      <c r="J107" s="30" t="str">
        <f t="shared" si="49"/>
        <v/>
      </c>
      <c r="K107" s="30" t="str">
        <f t="shared" si="50"/>
        <v/>
      </c>
      <c r="L107" s="30" t="str">
        <f t="shared" si="51"/>
        <v/>
      </c>
      <c r="M107" s="30" t="str">
        <f t="shared" si="52"/>
        <v/>
      </c>
      <c r="N107" s="30" t="str">
        <f t="shared" si="53"/>
        <v/>
      </c>
      <c r="O107" s="30" t="str">
        <f t="shared" si="54"/>
        <v/>
      </c>
      <c r="P107" s="30" t="str">
        <f t="shared" si="55"/>
        <v/>
      </c>
      <c r="Q107" s="30" t="str">
        <f t="shared" si="56"/>
        <v/>
      </c>
      <c r="R107" s="30" t="str">
        <f t="shared" si="57"/>
        <v/>
      </c>
      <c r="S107" s="30" t="str">
        <f t="shared" si="58"/>
        <v/>
      </c>
      <c r="T107" s="30" t="str">
        <f t="shared" si="59"/>
        <v/>
      </c>
      <c r="U107" s="20"/>
      <c r="V107" s="20"/>
      <c r="W107" s="20"/>
    </row>
    <row r="108" spans="1:36" ht="19.5" customHeight="1" x14ac:dyDescent="0.25">
      <c r="A108" s="20"/>
      <c r="B108" s="483"/>
      <c r="C108" s="29"/>
      <c r="D108" s="28" t="s">
        <v>87</v>
      </c>
      <c r="E108" s="29"/>
      <c r="F108" s="28" t="s">
        <v>78</v>
      </c>
      <c r="G108" s="29"/>
      <c r="H108" s="29"/>
      <c r="I108" s="30" t="str">
        <f t="shared" si="48"/>
        <v/>
      </c>
      <c r="J108" s="30" t="str">
        <f t="shared" si="49"/>
        <v/>
      </c>
      <c r="K108" s="30" t="str">
        <f t="shared" si="50"/>
        <v/>
      </c>
      <c r="L108" s="30" t="str">
        <f t="shared" si="51"/>
        <v/>
      </c>
      <c r="M108" s="30" t="str">
        <f t="shared" si="52"/>
        <v/>
      </c>
      <c r="N108" s="30" t="str">
        <f t="shared" si="53"/>
        <v/>
      </c>
      <c r="O108" s="30" t="str">
        <f t="shared" si="54"/>
        <v/>
      </c>
      <c r="P108" s="30" t="str">
        <f t="shared" si="55"/>
        <v/>
      </c>
      <c r="Q108" s="30" t="str">
        <f t="shared" si="56"/>
        <v/>
      </c>
      <c r="R108" s="30" t="str">
        <f t="shared" si="57"/>
        <v/>
      </c>
      <c r="S108" s="30" t="str">
        <f t="shared" si="58"/>
        <v/>
      </c>
      <c r="T108" s="30" t="str">
        <f t="shared" si="59"/>
        <v/>
      </c>
      <c r="U108" s="20"/>
      <c r="V108" s="20"/>
      <c r="W108" s="20"/>
    </row>
    <row r="109" spans="1:36" ht="19.5" customHeight="1" x14ac:dyDescent="0.25">
      <c r="A109" s="20"/>
      <c r="B109" s="483"/>
      <c r="C109" s="29"/>
      <c r="D109" s="28" t="s">
        <v>88</v>
      </c>
      <c r="E109" s="29"/>
      <c r="F109" s="28" t="s">
        <v>78</v>
      </c>
      <c r="G109" s="29"/>
      <c r="H109" s="29"/>
      <c r="I109" s="30" t="str">
        <f t="shared" si="48"/>
        <v/>
      </c>
      <c r="J109" s="30" t="str">
        <f t="shared" si="49"/>
        <v/>
      </c>
      <c r="K109" s="30" t="str">
        <f t="shared" si="50"/>
        <v/>
      </c>
      <c r="L109" s="30" t="str">
        <f t="shared" si="51"/>
        <v/>
      </c>
      <c r="M109" s="30" t="str">
        <f t="shared" si="52"/>
        <v/>
      </c>
      <c r="N109" s="30" t="str">
        <f t="shared" si="53"/>
        <v/>
      </c>
      <c r="O109" s="30" t="str">
        <f t="shared" si="54"/>
        <v/>
      </c>
      <c r="P109" s="30" t="str">
        <f t="shared" si="55"/>
        <v/>
      </c>
      <c r="Q109" s="30" t="str">
        <f t="shared" si="56"/>
        <v/>
      </c>
      <c r="R109" s="30" t="str">
        <f t="shared" si="57"/>
        <v/>
      </c>
      <c r="S109" s="30" t="str">
        <f t="shared" si="58"/>
        <v/>
      </c>
      <c r="T109" s="30" t="str">
        <f t="shared" si="59"/>
        <v/>
      </c>
      <c r="U109" s="20"/>
      <c r="V109" s="20"/>
      <c r="W109" s="20"/>
    </row>
    <row r="110" spans="1:36" ht="19.5" customHeight="1" x14ac:dyDescent="0.25">
      <c r="A110" s="20"/>
      <c r="B110" s="483"/>
      <c r="C110" s="29"/>
      <c r="D110" s="28" t="s">
        <v>89</v>
      </c>
      <c r="E110" s="29"/>
      <c r="F110" s="28" t="s">
        <v>78</v>
      </c>
      <c r="G110" s="29"/>
      <c r="H110" s="29"/>
      <c r="I110" s="30" t="str">
        <f t="shared" si="48"/>
        <v/>
      </c>
      <c r="J110" s="30" t="str">
        <f t="shared" si="49"/>
        <v/>
      </c>
      <c r="K110" s="30" t="str">
        <f t="shared" si="50"/>
        <v/>
      </c>
      <c r="L110" s="30" t="str">
        <f t="shared" si="51"/>
        <v/>
      </c>
      <c r="M110" s="30" t="str">
        <f t="shared" si="52"/>
        <v/>
      </c>
      <c r="N110" s="30" t="str">
        <f t="shared" si="53"/>
        <v/>
      </c>
      <c r="O110" s="30" t="str">
        <f t="shared" si="54"/>
        <v/>
      </c>
      <c r="P110" s="30" t="str">
        <f t="shared" si="55"/>
        <v/>
      </c>
      <c r="Q110" s="30" t="str">
        <f t="shared" si="56"/>
        <v/>
      </c>
      <c r="R110" s="30" t="str">
        <f t="shared" si="57"/>
        <v/>
      </c>
      <c r="S110" s="30" t="str">
        <f t="shared" si="58"/>
        <v/>
      </c>
      <c r="T110" s="30" t="str">
        <f t="shared" si="59"/>
        <v/>
      </c>
      <c r="U110" s="20"/>
      <c r="V110" s="20"/>
      <c r="W110" s="20"/>
    </row>
    <row r="111" spans="1:36" ht="19.5" customHeight="1" x14ac:dyDescent="0.25">
      <c r="A111" s="20"/>
      <c r="B111" s="483"/>
      <c r="C111" s="29"/>
      <c r="D111" s="28" t="s">
        <v>90</v>
      </c>
      <c r="E111" s="29"/>
      <c r="F111" s="28" t="s">
        <v>78</v>
      </c>
      <c r="G111" s="29"/>
      <c r="H111" s="29"/>
      <c r="I111" s="30" t="str">
        <f t="shared" si="48"/>
        <v/>
      </c>
      <c r="J111" s="30" t="str">
        <f t="shared" si="49"/>
        <v/>
      </c>
      <c r="K111" s="30" t="str">
        <f t="shared" si="50"/>
        <v/>
      </c>
      <c r="L111" s="30" t="str">
        <f t="shared" si="51"/>
        <v/>
      </c>
      <c r="M111" s="30" t="str">
        <f t="shared" si="52"/>
        <v/>
      </c>
      <c r="N111" s="30" t="str">
        <f t="shared" si="53"/>
        <v/>
      </c>
      <c r="O111" s="30" t="str">
        <f t="shared" si="54"/>
        <v/>
      </c>
      <c r="P111" s="30" t="str">
        <f t="shared" si="55"/>
        <v/>
      </c>
      <c r="Q111" s="30" t="str">
        <f t="shared" si="56"/>
        <v/>
      </c>
      <c r="R111" s="30" t="str">
        <f t="shared" si="57"/>
        <v/>
      </c>
      <c r="S111" s="30" t="str">
        <f t="shared" si="58"/>
        <v/>
      </c>
      <c r="T111" s="30" t="str">
        <f t="shared" si="59"/>
        <v/>
      </c>
      <c r="U111" s="20"/>
      <c r="V111" s="20"/>
      <c r="W111" s="20"/>
    </row>
    <row r="112" spans="1:36" ht="19.5" customHeight="1" x14ac:dyDescent="0.25">
      <c r="A112" s="20"/>
      <c r="B112" s="483"/>
      <c r="C112" s="29"/>
      <c r="D112" s="28" t="s">
        <v>91</v>
      </c>
      <c r="E112" s="29"/>
      <c r="F112" s="28" t="s">
        <v>78</v>
      </c>
      <c r="G112" s="29"/>
      <c r="H112" s="29"/>
      <c r="I112" s="30" t="str">
        <f t="shared" si="48"/>
        <v/>
      </c>
      <c r="J112" s="30" t="str">
        <f t="shared" si="49"/>
        <v/>
      </c>
      <c r="K112" s="30" t="str">
        <f t="shared" si="50"/>
        <v/>
      </c>
      <c r="L112" s="30" t="str">
        <f t="shared" si="51"/>
        <v/>
      </c>
      <c r="M112" s="30" t="str">
        <f t="shared" si="52"/>
        <v/>
      </c>
      <c r="N112" s="30" t="str">
        <f t="shared" si="53"/>
        <v/>
      </c>
      <c r="O112" s="30" t="str">
        <f t="shared" si="54"/>
        <v/>
      </c>
      <c r="P112" s="30" t="str">
        <f t="shared" si="55"/>
        <v/>
      </c>
      <c r="Q112" s="30" t="str">
        <f t="shared" si="56"/>
        <v/>
      </c>
      <c r="R112" s="30" t="str">
        <f t="shared" si="57"/>
        <v/>
      </c>
      <c r="S112" s="30" t="str">
        <f t="shared" si="58"/>
        <v/>
      </c>
      <c r="T112" s="30" t="str">
        <f t="shared" si="59"/>
        <v/>
      </c>
      <c r="U112" s="20"/>
      <c r="V112" s="20"/>
      <c r="W112" s="20"/>
    </row>
    <row r="113" spans="1:23" ht="19.5" customHeight="1" x14ac:dyDescent="0.25">
      <c r="A113" s="20"/>
      <c r="B113" s="483"/>
      <c r="C113" s="29"/>
      <c r="D113" s="28" t="s">
        <v>92</v>
      </c>
      <c r="E113" s="29"/>
      <c r="F113" s="28" t="s">
        <v>78</v>
      </c>
      <c r="G113" s="29"/>
      <c r="H113" s="29"/>
      <c r="I113" s="30" t="str">
        <f t="shared" si="48"/>
        <v/>
      </c>
      <c r="J113" s="30" t="str">
        <f t="shared" si="49"/>
        <v/>
      </c>
      <c r="K113" s="30" t="str">
        <f t="shared" si="50"/>
        <v/>
      </c>
      <c r="L113" s="30" t="str">
        <f t="shared" si="51"/>
        <v/>
      </c>
      <c r="M113" s="30" t="str">
        <f t="shared" si="52"/>
        <v/>
      </c>
      <c r="N113" s="30" t="str">
        <f t="shared" si="53"/>
        <v/>
      </c>
      <c r="O113" s="30" t="str">
        <f t="shared" si="54"/>
        <v/>
      </c>
      <c r="P113" s="30" t="str">
        <f t="shared" si="55"/>
        <v/>
      </c>
      <c r="Q113" s="30" t="str">
        <f t="shared" si="56"/>
        <v/>
      </c>
      <c r="R113" s="30" t="str">
        <f t="shared" si="57"/>
        <v/>
      </c>
      <c r="S113" s="30" t="str">
        <f t="shared" si="58"/>
        <v/>
      </c>
      <c r="T113" s="30" t="str">
        <f t="shared" si="59"/>
        <v/>
      </c>
      <c r="U113" s="20"/>
      <c r="V113" s="20"/>
      <c r="W113" s="20"/>
    </row>
    <row r="114" spans="1:23" ht="19.5" customHeight="1" x14ac:dyDescent="0.25">
      <c r="A114" s="20"/>
      <c r="B114" s="483"/>
      <c r="C114" s="29"/>
      <c r="D114" s="28" t="s">
        <v>93</v>
      </c>
      <c r="E114" s="29"/>
      <c r="F114" s="28" t="s">
        <v>78</v>
      </c>
      <c r="G114" s="29"/>
      <c r="H114" s="29"/>
      <c r="I114" s="30" t="str">
        <f t="shared" si="48"/>
        <v/>
      </c>
      <c r="J114" s="30" t="str">
        <f t="shared" si="49"/>
        <v/>
      </c>
      <c r="K114" s="30" t="str">
        <f t="shared" si="50"/>
        <v/>
      </c>
      <c r="L114" s="30" t="str">
        <f t="shared" si="51"/>
        <v/>
      </c>
      <c r="M114" s="30" t="str">
        <f t="shared" si="52"/>
        <v/>
      </c>
      <c r="N114" s="30" t="str">
        <f t="shared" si="53"/>
        <v/>
      </c>
      <c r="O114" s="30" t="str">
        <f t="shared" si="54"/>
        <v/>
      </c>
      <c r="P114" s="30" t="str">
        <f t="shared" si="55"/>
        <v/>
      </c>
      <c r="Q114" s="30" t="str">
        <f t="shared" si="56"/>
        <v/>
      </c>
      <c r="R114" s="30" t="str">
        <f t="shared" si="57"/>
        <v/>
      </c>
      <c r="S114" s="30" t="str">
        <f t="shared" si="58"/>
        <v/>
      </c>
      <c r="T114" s="30" t="str">
        <f t="shared" si="59"/>
        <v/>
      </c>
      <c r="U114" s="20"/>
      <c r="V114" s="20"/>
      <c r="W114" s="20"/>
    </row>
    <row r="115" spans="1:23" ht="19.5" customHeight="1" x14ac:dyDescent="0.25">
      <c r="A115" s="20"/>
      <c r="B115" s="483"/>
      <c r="C115" s="29"/>
      <c r="D115" s="28" t="s">
        <v>94</v>
      </c>
      <c r="E115" s="29"/>
      <c r="F115" s="28" t="s">
        <v>78</v>
      </c>
      <c r="G115" s="29"/>
      <c r="H115" s="29"/>
      <c r="I115" s="30" t="str">
        <f t="shared" si="48"/>
        <v/>
      </c>
      <c r="J115" s="30" t="str">
        <f t="shared" si="49"/>
        <v/>
      </c>
      <c r="K115" s="30" t="str">
        <f t="shared" si="50"/>
        <v/>
      </c>
      <c r="L115" s="30" t="str">
        <f t="shared" si="51"/>
        <v/>
      </c>
      <c r="M115" s="30" t="str">
        <f t="shared" si="52"/>
        <v/>
      </c>
      <c r="N115" s="30" t="str">
        <f t="shared" si="53"/>
        <v/>
      </c>
      <c r="O115" s="30" t="str">
        <f t="shared" si="54"/>
        <v/>
      </c>
      <c r="P115" s="30" t="str">
        <f t="shared" si="55"/>
        <v/>
      </c>
      <c r="Q115" s="30" t="str">
        <f t="shared" si="56"/>
        <v/>
      </c>
      <c r="R115" s="30" t="str">
        <f t="shared" si="57"/>
        <v/>
      </c>
      <c r="S115" s="30" t="str">
        <f t="shared" si="58"/>
        <v/>
      </c>
      <c r="T115" s="30" t="str">
        <f t="shared" si="59"/>
        <v/>
      </c>
      <c r="U115" s="20"/>
      <c r="V115" s="20"/>
      <c r="W115" s="20"/>
    </row>
    <row r="116" spans="1:23" ht="19.5" customHeight="1" x14ac:dyDescent="0.25">
      <c r="A116" s="20"/>
      <c r="B116" s="483"/>
      <c r="C116" s="29"/>
      <c r="D116" s="28" t="s">
        <v>95</v>
      </c>
      <c r="E116" s="29"/>
      <c r="F116" s="28" t="s">
        <v>78</v>
      </c>
      <c r="G116" s="29"/>
      <c r="H116" s="29"/>
      <c r="I116" s="30" t="str">
        <f t="shared" si="48"/>
        <v/>
      </c>
      <c r="J116" s="30" t="str">
        <f t="shared" si="49"/>
        <v/>
      </c>
      <c r="K116" s="30" t="str">
        <f t="shared" si="50"/>
        <v/>
      </c>
      <c r="L116" s="30" t="str">
        <f t="shared" si="51"/>
        <v/>
      </c>
      <c r="M116" s="30" t="str">
        <f t="shared" si="52"/>
        <v/>
      </c>
      <c r="N116" s="30" t="str">
        <f t="shared" si="53"/>
        <v/>
      </c>
      <c r="O116" s="30" t="str">
        <f t="shared" si="54"/>
        <v/>
      </c>
      <c r="P116" s="30" t="str">
        <f t="shared" si="55"/>
        <v/>
      </c>
      <c r="Q116" s="30" t="str">
        <f t="shared" si="56"/>
        <v/>
      </c>
      <c r="R116" s="30" t="str">
        <f t="shared" si="57"/>
        <v/>
      </c>
      <c r="S116" s="30" t="str">
        <f t="shared" si="58"/>
        <v/>
      </c>
      <c r="T116" s="30" t="str">
        <f t="shared" si="59"/>
        <v/>
      </c>
      <c r="U116" s="20"/>
      <c r="V116" s="20"/>
      <c r="W116" s="20"/>
    </row>
    <row r="117" spans="1:23" ht="19.5" customHeight="1" x14ac:dyDescent="0.25">
      <c r="A117" s="20"/>
      <c r="B117" s="483"/>
      <c r="C117" s="29"/>
      <c r="D117" s="28" t="s">
        <v>96</v>
      </c>
      <c r="E117" s="29"/>
      <c r="F117" s="28" t="s">
        <v>78</v>
      </c>
      <c r="G117" s="29"/>
      <c r="H117" s="29"/>
      <c r="I117" s="30" t="str">
        <f t="shared" si="48"/>
        <v/>
      </c>
      <c r="J117" s="30" t="str">
        <f t="shared" si="49"/>
        <v/>
      </c>
      <c r="K117" s="30" t="str">
        <f t="shared" si="50"/>
        <v/>
      </c>
      <c r="L117" s="30" t="str">
        <f t="shared" si="51"/>
        <v/>
      </c>
      <c r="M117" s="30" t="str">
        <f t="shared" si="52"/>
        <v/>
      </c>
      <c r="N117" s="30" t="str">
        <f t="shared" si="53"/>
        <v/>
      </c>
      <c r="O117" s="30" t="str">
        <f t="shared" si="54"/>
        <v/>
      </c>
      <c r="P117" s="30" t="str">
        <f t="shared" si="55"/>
        <v/>
      </c>
      <c r="Q117" s="30" t="str">
        <f t="shared" si="56"/>
        <v/>
      </c>
      <c r="R117" s="30" t="str">
        <f t="shared" si="57"/>
        <v/>
      </c>
      <c r="S117" s="30" t="str">
        <f t="shared" si="58"/>
        <v/>
      </c>
      <c r="T117" s="30" t="str">
        <f t="shared" si="59"/>
        <v/>
      </c>
      <c r="U117" s="20"/>
      <c r="V117" s="20"/>
      <c r="W117" s="20"/>
    </row>
    <row r="118" spans="1:23" ht="19.5" customHeight="1" x14ac:dyDescent="0.25">
      <c r="A118" s="20"/>
      <c r="B118" s="483"/>
      <c r="C118" s="29"/>
      <c r="D118" s="28" t="s">
        <v>97</v>
      </c>
      <c r="E118" s="29"/>
      <c r="F118" s="28" t="s">
        <v>78</v>
      </c>
      <c r="G118" s="29"/>
      <c r="H118" s="29"/>
      <c r="I118" s="30" t="str">
        <f t="shared" si="48"/>
        <v/>
      </c>
      <c r="J118" s="30" t="str">
        <f t="shared" si="49"/>
        <v/>
      </c>
      <c r="K118" s="30" t="str">
        <f t="shared" si="50"/>
        <v/>
      </c>
      <c r="L118" s="30" t="str">
        <f t="shared" si="51"/>
        <v/>
      </c>
      <c r="M118" s="30" t="str">
        <f t="shared" si="52"/>
        <v/>
      </c>
      <c r="N118" s="30" t="str">
        <f t="shared" si="53"/>
        <v/>
      </c>
      <c r="O118" s="30" t="str">
        <f t="shared" si="54"/>
        <v/>
      </c>
      <c r="P118" s="30" t="str">
        <f t="shared" si="55"/>
        <v/>
      </c>
      <c r="Q118" s="30" t="str">
        <f t="shared" si="56"/>
        <v/>
      </c>
      <c r="R118" s="30" t="str">
        <f t="shared" si="57"/>
        <v/>
      </c>
      <c r="S118" s="30" t="str">
        <f t="shared" si="58"/>
        <v/>
      </c>
      <c r="T118" s="30" t="str">
        <f t="shared" si="59"/>
        <v/>
      </c>
      <c r="U118" s="20"/>
      <c r="V118" s="20"/>
      <c r="W118" s="20"/>
    </row>
    <row r="119" spans="1:23" ht="19.5" customHeight="1" x14ac:dyDescent="0.25">
      <c r="A119" s="20"/>
      <c r="B119" s="483"/>
      <c r="C119" s="29"/>
      <c r="D119" s="28" t="s">
        <v>98</v>
      </c>
      <c r="E119" s="29"/>
      <c r="F119" s="28" t="s">
        <v>78</v>
      </c>
      <c r="G119" s="29"/>
      <c r="H119" s="29"/>
      <c r="I119" s="30" t="str">
        <f t="shared" si="48"/>
        <v/>
      </c>
      <c r="J119" s="30" t="str">
        <f t="shared" si="49"/>
        <v/>
      </c>
      <c r="K119" s="30" t="str">
        <f t="shared" si="50"/>
        <v/>
      </c>
      <c r="L119" s="30" t="str">
        <f t="shared" si="51"/>
        <v/>
      </c>
      <c r="M119" s="30" t="str">
        <f t="shared" si="52"/>
        <v/>
      </c>
      <c r="N119" s="30" t="str">
        <f t="shared" si="53"/>
        <v/>
      </c>
      <c r="O119" s="30" t="str">
        <f t="shared" si="54"/>
        <v/>
      </c>
      <c r="P119" s="30" t="str">
        <f t="shared" si="55"/>
        <v/>
      </c>
      <c r="Q119" s="30" t="str">
        <f t="shared" si="56"/>
        <v/>
      </c>
      <c r="R119" s="30" t="str">
        <f t="shared" si="57"/>
        <v/>
      </c>
      <c r="S119" s="30" t="str">
        <f t="shared" si="58"/>
        <v/>
      </c>
      <c r="T119" s="30" t="str">
        <f t="shared" si="59"/>
        <v/>
      </c>
      <c r="U119" s="20"/>
      <c r="V119" s="20"/>
      <c r="W119" s="20"/>
    </row>
    <row r="120" spans="1:23" ht="19.5" customHeight="1" x14ac:dyDescent="0.25">
      <c r="A120" s="20"/>
      <c r="B120" s="483"/>
      <c r="C120" s="29"/>
      <c r="D120" s="28" t="s">
        <v>99</v>
      </c>
      <c r="E120" s="29"/>
      <c r="F120" s="28" t="s">
        <v>78</v>
      </c>
      <c r="G120" s="29"/>
      <c r="H120" s="29"/>
      <c r="I120" s="30" t="str">
        <f t="shared" si="48"/>
        <v/>
      </c>
      <c r="J120" s="30" t="str">
        <f t="shared" si="49"/>
        <v/>
      </c>
      <c r="K120" s="30" t="str">
        <f t="shared" si="50"/>
        <v/>
      </c>
      <c r="L120" s="30" t="str">
        <f t="shared" si="51"/>
        <v/>
      </c>
      <c r="M120" s="30" t="str">
        <f t="shared" si="52"/>
        <v/>
      </c>
      <c r="N120" s="30" t="str">
        <f t="shared" si="53"/>
        <v/>
      </c>
      <c r="O120" s="30" t="str">
        <f t="shared" si="54"/>
        <v/>
      </c>
      <c r="P120" s="30" t="str">
        <f t="shared" si="55"/>
        <v/>
      </c>
      <c r="Q120" s="30" t="str">
        <f t="shared" si="56"/>
        <v/>
      </c>
      <c r="R120" s="30" t="str">
        <f t="shared" si="57"/>
        <v/>
      </c>
      <c r="S120" s="30" t="str">
        <f t="shared" si="58"/>
        <v/>
      </c>
      <c r="T120" s="30" t="str">
        <f t="shared" si="59"/>
        <v/>
      </c>
      <c r="U120" s="20"/>
      <c r="V120" s="20"/>
      <c r="W120" s="20"/>
    </row>
    <row r="121" spans="1:23" ht="19.5" customHeight="1" x14ac:dyDescent="0.25">
      <c r="A121" s="20"/>
      <c r="B121" s="483"/>
      <c r="C121" s="29"/>
      <c r="D121" s="28" t="s">
        <v>100</v>
      </c>
      <c r="E121" s="29"/>
      <c r="F121" s="28" t="s">
        <v>78</v>
      </c>
      <c r="G121" s="29"/>
      <c r="H121" s="29"/>
      <c r="I121" s="30" t="str">
        <f t="shared" si="48"/>
        <v/>
      </c>
      <c r="J121" s="30" t="str">
        <f t="shared" si="49"/>
        <v/>
      </c>
      <c r="K121" s="30" t="str">
        <f t="shared" si="50"/>
        <v/>
      </c>
      <c r="L121" s="30" t="str">
        <f t="shared" si="51"/>
        <v/>
      </c>
      <c r="M121" s="30" t="str">
        <f t="shared" si="52"/>
        <v/>
      </c>
      <c r="N121" s="30" t="str">
        <f t="shared" si="53"/>
        <v/>
      </c>
      <c r="O121" s="30" t="str">
        <f t="shared" si="54"/>
        <v/>
      </c>
      <c r="P121" s="30" t="str">
        <f t="shared" si="55"/>
        <v/>
      </c>
      <c r="Q121" s="30" t="str">
        <f t="shared" si="56"/>
        <v/>
      </c>
      <c r="R121" s="30" t="str">
        <f t="shared" si="57"/>
        <v/>
      </c>
      <c r="S121" s="30" t="str">
        <f t="shared" si="58"/>
        <v/>
      </c>
      <c r="T121" s="30" t="str">
        <f t="shared" si="59"/>
        <v/>
      </c>
      <c r="U121" s="20"/>
      <c r="V121" s="20"/>
      <c r="W121" s="20"/>
    </row>
    <row r="122" spans="1:23" ht="19.5" customHeight="1" x14ac:dyDescent="0.25">
      <c r="A122" s="20"/>
      <c r="B122" s="483"/>
      <c r="C122" s="29"/>
      <c r="D122" s="28" t="s">
        <v>101</v>
      </c>
      <c r="E122" s="29"/>
      <c r="F122" s="28" t="s">
        <v>78</v>
      </c>
      <c r="G122" s="29"/>
      <c r="H122" s="29"/>
      <c r="I122" s="30" t="str">
        <f t="shared" si="48"/>
        <v/>
      </c>
      <c r="J122" s="30" t="str">
        <f t="shared" si="49"/>
        <v/>
      </c>
      <c r="K122" s="30" t="str">
        <f t="shared" si="50"/>
        <v/>
      </c>
      <c r="L122" s="30" t="str">
        <f t="shared" si="51"/>
        <v/>
      </c>
      <c r="M122" s="30" t="str">
        <f t="shared" si="52"/>
        <v/>
      </c>
      <c r="N122" s="30" t="str">
        <f t="shared" si="53"/>
        <v/>
      </c>
      <c r="O122" s="30" t="str">
        <f t="shared" si="54"/>
        <v/>
      </c>
      <c r="P122" s="30" t="str">
        <f t="shared" si="55"/>
        <v/>
      </c>
      <c r="Q122" s="30" t="str">
        <f t="shared" si="56"/>
        <v/>
      </c>
      <c r="R122" s="30" t="str">
        <f t="shared" si="57"/>
        <v/>
      </c>
      <c r="S122" s="30" t="str">
        <f t="shared" si="58"/>
        <v/>
      </c>
      <c r="T122" s="30" t="str">
        <f t="shared" si="59"/>
        <v/>
      </c>
      <c r="U122" s="20"/>
      <c r="V122" s="20"/>
      <c r="W122" s="20"/>
    </row>
    <row r="123" spans="1:23" ht="19.5" customHeight="1" x14ac:dyDescent="0.25">
      <c r="A123" s="20"/>
      <c r="B123" s="483"/>
      <c r="C123" s="29"/>
      <c r="D123" s="28" t="s">
        <v>102</v>
      </c>
      <c r="E123" s="29"/>
      <c r="F123" s="28" t="s">
        <v>78</v>
      </c>
      <c r="G123" s="29"/>
      <c r="H123" s="29"/>
      <c r="I123" s="30" t="str">
        <f t="shared" si="48"/>
        <v/>
      </c>
      <c r="J123" s="30" t="str">
        <f t="shared" si="49"/>
        <v/>
      </c>
      <c r="K123" s="30" t="str">
        <f t="shared" si="50"/>
        <v/>
      </c>
      <c r="L123" s="30" t="str">
        <f t="shared" si="51"/>
        <v/>
      </c>
      <c r="M123" s="30" t="str">
        <f t="shared" si="52"/>
        <v/>
      </c>
      <c r="N123" s="30" t="str">
        <f t="shared" si="53"/>
        <v/>
      </c>
      <c r="O123" s="30" t="str">
        <f t="shared" si="54"/>
        <v/>
      </c>
      <c r="P123" s="30" t="str">
        <f t="shared" si="55"/>
        <v/>
      </c>
      <c r="Q123" s="30" t="str">
        <f t="shared" si="56"/>
        <v/>
      </c>
      <c r="R123" s="30" t="str">
        <f t="shared" si="57"/>
        <v/>
      </c>
      <c r="S123" s="30" t="str">
        <f t="shared" si="58"/>
        <v/>
      </c>
      <c r="T123" s="30" t="str">
        <f t="shared" si="59"/>
        <v/>
      </c>
      <c r="U123" s="20"/>
      <c r="V123" s="20"/>
      <c r="W123" s="20"/>
    </row>
    <row r="124" spans="1:23" ht="19.5" customHeight="1" x14ac:dyDescent="0.25">
      <c r="A124" s="20"/>
      <c r="B124" s="483"/>
      <c r="C124" s="29"/>
      <c r="D124" s="28" t="s">
        <v>103</v>
      </c>
      <c r="E124" s="29"/>
      <c r="F124" s="28" t="s">
        <v>78</v>
      </c>
      <c r="G124" s="29"/>
      <c r="H124" s="29"/>
      <c r="I124" s="30" t="str">
        <f t="shared" si="48"/>
        <v/>
      </c>
      <c r="J124" s="30" t="str">
        <f t="shared" si="49"/>
        <v/>
      </c>
      <c r="K124" s="30" t="str">
        <f t="shared" si="50"/>
        <v/>
      </c>
      <c r="L124" s="30" t="str">
        <f t="shared" si="51"/>
        <v/>
      </c>
      <c r="M124" s="30" t="str">
        <f t="shared" si="52"/>
        <v/>
      </c>
      <c r="N124" s="30" t="str">
        <f t="shared" si="53"/>
        <v/>
      </c>
      <c r="O124" s="30" t="str">
        <f t="shared" si="54"/>
        <v/>
      </c>
      <c r="P124" s="30" t="str">
        <f t="shared" si="55"/>
        <v/>
      </c>
      <c r="Q124" s="30" t="str">
        <f t="shared" si="56"/>
        <v/>
      </c>
      <c r="R124" s="30" t="str">
        <f t="shared" si="57"/>
        <v/>
      </c>
      <c r="S124" s="30" t="str">
        <f t="shared" si="58"/>
        <v/>
      </c>
      <c r="T124" s="30" t="str">
        <f t="shared" si="59"/>
        <v/>
      </c>
      <c r="U124" s="20"/>
      <c r="V124" s="20"/>
      <c r="W124" s="20"/>
    </row>
    <row r="125" spans="1:23" ht="19.5" customHeight="1" x14ac:dyDescent="0.25">
      <c r="A125" s="20"/>
      <c r="B125" s="483"/>
      <c r="C125" s="29"/>
      <c r="D125" s="28" t="s">
        <v>104</v>
      </c>
      <c r="E125" s="29"/>
      <c r="F125" s="28" t="s">
        <v>78</v>
      </c>
      <c r="G125" s="29"/>
      <c r="H125" s="29"/>
      <c r="I125" s="30" t="str">
        <f t="shared" si="48"/>
        <v/>
      </c>
      <c r="J125" s="30" t="str">
        <f t="shared" si="49"/>
        <v/>
      </c>
      <c r="K125" s="30" t="str">
        <f t="shared" si="50"/>
        <v/>
      </c>
      <c r="L125" s="30" t="str">
        <f t="shared" si="51"/>
        <v/>
      </c>
      <c r="M125" s="30" t="str">
        <f t="shared" si="52"/>
        <v/>
      </c>
      <c r="N125" s="30" t="str">
        <f t="shared" si="53"/>
        <v/>
      </c>
      <c r="O125" s="30" t="str">
        <f t="shared" si="54"/>
        <v/>
      </c>
      <c r="P125" s="30" t="str">
        <f t="shared" si="55"/>
        <v/>
      </c>
      <c r="Q125" s="30" t="str">
        <f t="shared" si="56"/>
        <v/>
      </c>
      <c r="R125" s="30" t="str">
        <f t="shared" si="57"/>
        <v/>
      </c>
      <c r="S125" s="30" t="str">
        <f t="shared" si="58"/>
        <v/>
      </c>
      <c r="T125" s="30" t="str">
        <f t="shared" si="59"/>
        <v/>
      </c>
      <c r="U125" s="20"/>
      <c r="V125" s="20"/>
      <c r="W125" s="20"/>
    </row>
    <row r="126" spans="1:23" ht="19.5" customHeight="1" x14ac:dyDescent="0.25">
      <c r="A126" s="20"/>
      <c r="B126" s="483"/>
      <c r="C126" s="29"/>
      <c r="D126" s="28" t="s">
        <v>105</v>
      </c>
      <c r="E126" s="29"/>
      <c r="F126" s="28" t="s">
        <v>78</v>
      </c>
      <c r="G126" s="29"/>
      <c r="H126" s="29"/>
      <c r="I126" s="30" t="str">
        <f t="shared" si="48"/>
        <v/>
      </c>
      <c r="J126" s="30" t="str">
        <f t="shared" si="49"/>
        <v/>
      </c>
      <c r="K126" s="30" t="str">
        <f t="shared" si="50"/>
        <v/>
      </c>
      <c r="L126" s="30" t="str">
        <f t="shared" si="51"/>
        <v/>
      </c>
      <c r="M126" s="30" t="str">
        <f t="shared" si="52"/>
        <v/>
      </c>
      <c r="N126" s="30" t="str">
        <f t="shared" si="53"/>
        <v/>
      </c>
      <c r="O126" s="30" t="str">
        <f t="shared" si="54"/>
        <v/>
      </c>
      <c r="P126" s="30" t="str">
        <f t="shared" si="55"/>
        <v/>
      </c>
      <c r="Q126" s="30" t="str">
        <f t="shared" si="56"/>
        <v/>
      </c>
      <c r="R126" s="30" t="str">
        <f t="shared" si="57"/>
        <v/>
      </c>
      <c r="S126" s="30" t="str">
        <f t="shared" si="58"/>
        <v/>
      </c>
      <c r="T126" s="30" t="str">
        <f t="shared" si="59"/>
        <v/>
      </c>
      <c r="U126" s="20"/>
      <c r="V126" s="20"/>
      <c r="W126" s="20"/>
    </row>
    <row r="127" spans="1:23" ht="19.5" customHeight="1" x14ac:dyDescent="0.25">
      <c r="A127" s="20"/>
      <c r="B127" s="483"/>
      <c r="C127" s="29"/>
      <c r="D127" s="28" t="s">
        <v>106</v>
      </c>
      <c r="E127" s="29"/>
      <c r="F127" s="28" t="s">
        <v>78</v>
      </c>
      <c r="G127" s="29"/>
      <c r="H127" s="29"/>
      <c r="I127" s="30" t="str">
        <f t="shared" si="48"/>
        <v/>
      </c>
      <c r="J127" s="30" t="str">
        <f t="shared" si="49"/>
        <v/>
      </c>
      <c r="K127" s="30" t="str">
        <f t="shared" si="50"/>
        <v/>
      </c>
      <c r="L127" s="30" t="str">
        <f t="shared" si="51"/>
        <v/>
      </c>
      <c r="M127" s="30" t="str">
        <f t="shared" si="52"/>
        <v/>
      </c>
      <c r="N127" s="30" t="str">
        <f t="shared" si="53"/>
        <v/>
      </c>
      <c r="O127" s="30" t="str">
        <f t="shared" si="54"/>
        <v/>
      </c>
      <c r="P127" s="30" t="str">
        <f t="shared" si="55"/>
        <v/>
      </c>
      <c r="Q127" s="30" t="str">
        <f t="shared" si="56"/>
        <v/>
      </c>
      <c r="R127" s="30" t="str">
        <f t="shared" si="57"/>
        <v/>
      </c>
      <c r="S127" s="30" t="str">
        <f t="shared" si="58"/>
        <v/>
      </c>
      <c r="T127" s="30" t="str">
        <f t="shared" si="59"/>
        <v/>
      </c>
      <c r="U127" s="20"/>
      <c r="V127" s="20"/>
      <c r="W127" s="20"/>
    </row>
    <row r="128" spans="1:23" ht="19.5" customHeight="1" x14ac:dyDescent="0.25">
      <c r="A128" s="20"/>
      <c r="B128" s="483"/>
      <c r="C128" s="29"/>
      <c r="D128" s="28" t="s">
        <v>107</v>
      </c>
      <c r="E128" s="29"/>
      <c r="F128" s="28" t="s">
        <v>78</v>
      </c>
      <c r="G128" s="29"/>
      <c r="H128" s="29"/>
      <c r="I128" s="30" t="str">
        <f t="shared" si="48"/>
        <v/>
      </c>
      <c r="J128" s="30" t="str">
        <f t="shared" si="49"/>
        <v/>
      </c>
      <c r="K128" s="30" t="str">
        <f t="shared" si="50"/>
        <v/>
      </c>
      <c r="L128" s="30" t="str">
        <f t="shared" si="51"/>
        <v/>
      </c>
      <c r="M128" s="30" t="str">
        <f t="shared" si="52"/>
        <v/>
      </c>
      <c r="N128" s="30" t="str">
        <f t="shared" si="53"/>
        <v/>
      </c>
      <c r="O128" s="30" t="str">
        <f t="shared" si="54"/>
        <v/>
      </c>
      <c r="P128" s="30" t="str">
        <f t="shared" si="55"/>
        <v/>
      </c>
      <c r="Q128" s="30" t="str">
        <f t="shared" si="56"/>
        <v/>
      </c>
      <c r="R128" s="30" t="str">
        <f t="shared" si="57"/>
        <v/>
      </c>
      <c r="S128" s="30" t="str">
        <f t="shared" si="58"/>
        <v/>
      </c>
      <c r="T128" s="30" t="str">
        <f t="shared" si="59"/>
        <v/>
      </c>
      <c r="U128" s="20"/>
      <c r="V128" s="20"/>
      <c r="W128" s="20"/>
    </row>
    <row r="129" spans="1:36" ht="19.5" customHeight="1" x14ac:dyDescent="0.25">
      <c r="A129" s="20"/>
      <c r="B129" s="483"/>
      <c r="C129" s="29"/>
      <c r="D129" s="28" t="s">
        <v>108</v>
      </c>
      <c r="E129" s="29"/>
      <c r="F129" s="28" t="s">
        <v>78</v>
      </c>
      <c r="G129" s="29"/>
      <c r="H129" s="29"/>
      <c r="I129" s="30" t="str">
        <f t="shared" si="48"/>
        <v/>
      </c>
      <c r="J129" s="30" t="str">
        <f t="shared" si="49"/>
        <v/>
      </c>
      <c r="K129" s="30" t="str">
        <f t="shared" si="50"/>
        <v/>
      </c>
      <c r="L129" s="30" t="str">
        <f t="shared" si="51"/>
        <v/>
      </c>
      <c r="M129" s="30" t="str">
        <f t="shared" si="52"/>
        <v/>
      </c>
      <c r="N129" s="30" t="str">
        <f t="shared" si="53"/>
        <v/>
      </c>
      <c r="O129" s="30" t="str">
        <f t="shared" si="54"/>
        <v/>
      </c>
      <c r="P129" s="30" t="str">
        <f t="shared" si="55"/>
        <v/>
      </c>
      <c r="Q129" s="30" t="str">
        <f t="shared" si="56"/>
        <v/>
      </c>
      <c r="R129" s="30" t="str">
        <f t="shared" si="57"/>
        <v/>
      </c>
      <c r="S129" s="30" t="str">
        <f t="shared" si="58"/>
        <v/>
      </c>
      <c r="T129" s="30" t="str">
        <f t="shared" si="59"/>
        <v/>
      </c>
      <c r="U129" s="20"/>
      <c r="V129" s="20"/>
      <c r="W129" s="20"/>
    </row>
    <row r="130" spans="1:36" ht="19.5" customHeight="1" x14ac:dyDescent="0.25">
      <c r="A130" s="20"/>
      <c r="B130" s="483"/>
      <c r="C130" s="29"/>
      <c r="D130" s="28" t="s">
        <v>109</v>
      </c>
      <c r="E130" s="29"/>
      <c r="F130" s="28" t="s">
        <v>78</v>
      </c>
      <c r="G130" s="29"/>
      <c r="H130" s="29"/>
      <c r="I130" s="30" t="str">
        <f t="shared" si="48"/>
        <v/>
      </c>
      <c r="J130" s="30" t="str">
        <f t="shared" si="49"/>
        <v/>
      </c>
      <c r="K130" s="30" t="str">
        <f t="shared" si="50"/>
        <v/>
      </c>
      <c r="L130" s="30" t="str">
        <f t="shared" si="51"/>
        <v/>
      </c>
      <c r="M130" s="30" t="str">
        <f t="shared" si="52"/>
        <v/>
      </c>
      <c r="N130" s="30" t="str">
        <f t="shared" si="53"/>
        <v/>
      </c>
      <c r="O130" s="30" t="str">
        <f t="shared" si="54"/>
        <v/>
      </c>
      <c r="P130" s="30" t="str">
        <f t="shared" si="55"/>
        <v/>
      </c>
      <c r="Q130" s="30" t="str">
        <f t="shared" si="56"/>
        <v/>
      </c>
      <c r="R130" s="30" t="str">
        <f t="shared" si="57"/>
        <v/>
      </c>
      <c r="S130" s="30" t="str">
        <f t="shared" si="58"/>
        <v/>
      </c>
      <c r="T130" s="30" t="str">
        <f t="shared" si="59"/>
        <v/>
      </c>
      <c r="U130" s="20"/>
      <c r="V130" s="20"/>
      <c r="W130" s="20"/>
    </row>
    <row r="131" spans="1:36" ht="19.5" customHeight="1" x14ac:dyDescent="0.25">
      <c r="A131" s="20"/>
      <c r="B131" s="483"/>
      <c r="C131" s="29"/>
      <c r="D131" s="28" t="s">
        <v>110</v>
      </c>
      <c r="E131" s="29"/>
      <c r="F131" s="28" t="s">
        <v>78</v>
      </c>
      <c r="G131" s="29"/>
      <c r="H131" s="29"/>
      <c r="I131" s="30" t="str">
        <f t="shared" si="48"/>
        <v/>
      </c>
      <c r="J131" s="30" t="str">
        <f t="shared" si="49"/>
        <v/>
      </c>
      <c r="K131" s="30" t="str">
        <f t="shared" si="50"/>
        <v/>
      </c>
      <c r="L131" s="30" t="str">
        <f t="shared" si="51"/>
        <v/>
      </c>
      <c r="M131" s="30" t="str">
        <f t="shared" si="52"/>
        <v/>
      </c>
      <c r="N131" s="30" t="str">
        <f t="shared" si="53"/>
        <v/>
      </c>
      <c r="O131" s="30" t="str">
        <f t="shared" si="54"/>
        <v/>
      </c>
      <c r="P131" s="30" t="str">
        <f t="shared" si="55"/>
        <v/>
      </c>
      <c r="Q131" s="30" t="str">
        <f t="shared" si="56"/>
        <v/>
      </c>
      <c r="R131" s="30" t="str">
        <f t="shared" si="57"/>
        <v/>
      </c>
      <c r="S131" s="30" t="str">
        <f t="shared" si="58"/>
        <v/>
      </c>
      <c r="T131" s="30" t="str">
        <f t="shared" si="59"/>
        <v/>
      </c>
      <c r="U131" s="20"/>
      <c r="V131" s="20"/>
      <c r="W131" s="20"/>
    </row>
    <row r="132" spans="1:36" ht="19.5" customHeight="1" x14ac:dyDescent="0.25">
      <c r="A132" s="20"/>
      <c r="B132" s="483"/>
      <c r="C132" s="29"/>
      <c r="D132" s="28" t="s">
        <v>111</v>
      </c>
      <c r="E132" s="29"/>
      <c r="F132" s="28" t="s">
        <v>78</v>
      </c>
      <c r="G132" s="29"/>
      <c r="H132" s="29"/>
      <c r="I132" s="30" t="str">
        <f t="shared" si="48"/>
        <v/>
      </c>
      <c r="J132" s="30" t="str">
        <f t="shared" si="49"/>
        <v/>
      </c>
      <c r="K132" s="30" t="str">
        <f t="shared" si="50"/>
        <v/>
      </c>
      <c r="L132" s="30" t="str">
        <f t="shared" si="51"/>
        <v/>
      </c>
      <c r="M132" s="30" t="str">
        <f t="shared" si="52"/>
        <v/>
      </c>
      <c r="N132" s="30" t="str">
        <f t="shared" si="53"/>
        <v/>
      </c>
      <c r="O132" s="30" t="str">
        <f t="shared" si="54"/>
        <v/>
      </c>
      <c r="P132" s="30" t="str">
        <f t="shared" si="55"/>
        <v/>
      </c>
      <c r="Q132" s="30" t="str">
        <f t="shared" si="56"/>
        <v/>
      </c>
      <c r="R132" s="30" t="str">
        <f t="shared" si="57"/>
        <v/>
      </c>
      <c r="S132" s="30" t="str">
        <f t="shared" si="58"/>
        <v/>
      </c>
      <c r="T132" s="30" t="str">
        <f t="shared" si="59"/>
        <v/>
      </c>
      <c r="U132" s="20"/>
      <c r="V132" s="20"/>
      <c r="W132" s="20"/>
    </row>
    <row r="133" spans="1:36" ht="19.5" customHeight="1" x14ac:dyDescent="0.25">
      <c r="A133" s="20"/>
      <c r="B133" s="483"/>
      <c r="C133" s="29"/>
      <c r="D133" s="28" t="s">
        <v>112</v>
      </c>
      <c r="E133" s="29"/>
      <c r="F133" s="28" t="s">
        <v>78</v>
      </c>
      <c r="G133" s="29"/>
      <c r="H133" s="29"/>
      <c r="I133" s="30" t="str">
        <f t="shared" si="48"/>
        <v/>
      </c>
      <c r="J133" s="30" t="str">
        <f t="shared" si="49"/>
        <v/>
      </c>
      <c r="K133" s="30" t="str">
        <f t="shared" si="50"/>
        <v/>
      </c>
      <c r="L133" s="30" t="str">
        <f t="shared" si="51"/>
        <v/>
      </c>
      <c r="M133" s="30" t="str">
        <f t="shared" si="52"/>
        <v/>
      </c>
      <c r="N133" s="30" t="str">
        <f t="shared" si="53"/>
        <v/>
      </c>
      <c r="O133" s="30" t="str">
        <f t="shared" si="54"/>
        <v/>
      </c>
      <c r="P133" s="30" t="str">
        <f t="shared" si="55"/>
        <v/>
      </c>
      <c r="Q133" s="30" t="str">
        <f t="shared" si="56"/>
        <v/>
      </c>
      <c r="R133" s="30" t="str">
        <f t="shared" si="57"/>
        <v/>
      </c>
      <c r="S133" s="30" t="str">
        <f t="shared" si="58"/>
        <v/>
      </c>
      <c r="T133" s="30" t="str">
        <f t="shared" si="59"/>
        <v/>
      </c>
      <c r="U133" s="20"/>
      <c r="V133" s="20"/>
      <c r="W133" s="20"/>
    </row>
    <row r="134" spans="1:36" ht="19.5" customHeight="1" x14ac:dyDescent="0.25">
      <c r="A134" s="20"/>
      <c r="B134" s="483"/>
      <c r="C134" s="29"/>
      <c r="D134" s="28" t="s">
        <v>113</v>
      </c>
      <c r="E134" s="29"/>
      <c r="F134" s="28" t="s">
        <v>78</v>
      </c>
      <c r="G134" s="29"/>
      <c r="H134" s="29"/>
      <c r="I134" s="30" t="str">
        <f t="shared" si="48"/>
        <v/>
      </c>
      <c r="J134" s="30" t="str">
        <f t="shared" si="49"/>
        <v/>
      </c>
      <c r="K134" s="30" t="str">
        <f t="shared" si="50"/>
        <v/>
      </c>
      <c r="L134" s="30" t="str">
        <f t="shared" si="51"/>
        <v/>
      </c>
      <c r="M134" s="30" t="str">
        <f t="shared" si="52"/>
        <v/>
      </c>
      <c r="N134" s="30" t="str">
        <f t="shared" si="53"/>
        <v/>
      </c>
      <c r="O134" s="30" t="str">
        <f t="shared" si="54"/>
        <v/>
      </c>
      <c r="P134" s="30" t="str">
        <f t="shared" si="55"/>
        <v/>
      </c>
      <c r="Q134" s="30" t="str">
        <f t="shared" si="56"/>
        <v/>
      </c>
      <c r="R134" s="30" t="str">
        <f t="shared" si="57"/>
        <v/>
      </c>
      <c r="S134" s="30" t="str">
        <f t="shared" si="58"/>
        <v/>
      </c>
      <c r="T134" s="30" t="str">
        <f t="shared" si="59"/>
        <v/>
      </c>
      <c r="U134" s="20"/>
      <c r="V134" s="20"/>
      <c r="W134" s="20"/>
    </row>
    <row r="135" spans="1:36" ht="19.5" customHeight="1" x14ac:dyDescent="0.3">
      <c r="A135" s="20"/>
      <c r="B135" s="483"/>
      <c r="C135" s="29"/>
      <c r="D135" s="28" t="s">
        <v>114</v>
      </c>
      <c r="E135" s="29"/>
      <c r="F135" s="28" t="s">
        <v>115</v>
      </c>
      <c r="G135" s="29"/>
      <c r="H135" s="29" t="s">
        <v>40</v>
      </c>
      <c r="I135" s="31" t="str">
        <f t="shared" ref="I135:I144" si="60">IFERROR(VALUE(MID($G135,1,FIND(CHAR(160),SUBSTITUTE($G135,"~",CHAR(160),1))-1)),"-")</f>
        <v>-</v>
      </c>
      <c r="J135" s="31" t="str">
        <f t="shared" ref="J135:J144" si="61">IFERROR(VALUE(MID($G135,FIND(CHAR(160),SUBSTITUTE($G135,"~",CHAR(160),1))+1,FIND(CHAR(160),SUBSTITUTE($G135,"~",CHAR(160),2))-FIND(CHAR(160),SUBSTITUTE($G135,"~",CHAR(160),1))-1)),"-")</f>
        <v>-</v>
      </c>
      <c r="K135" s="31" t="str">
        <f t="shared" ref="K135:K144" si="62">IFERROR(VALUE(MID($G135,FIND(CHAR(160),SUBSTITUTE($G135,"~",CHAR(160),2))+1,FIND(CHAR(160),SUBSTITUTE($G135,"~",CHAR(160),3))-FIND(CHAR(160),SUBSTITUTE($G135,"~",CHAR(160),2))-1)),"-")</f>
        <v>-</v>
      </c>
      <c r="L135" s="31" t="str">
        <f t="shared" ref="L135:L144" si="63">IFERROR(VALUE(MID($G135,FIND(CHAR(160),SUBSTITUTE($G135,"~",CHAR(160),3))+1,FIND(CHAR(160),SUBSTITUTE($G135,"~",CHAR(160),4))-FIND(CHAR(160),SUBSTITUTE($G135,"~",CHAR(160),3))-1)),"-")</f>
        <v>-</v>
      </c>
      <c r="M135" s="31" t="str">
        <f t="shared" ref="M135:M144" si="64">IFERROR(VALUE(MID($G135,FIND(CHAR(160),SUBSTITUTE($G135,"~",CHAR(160),4))+1,FIND(CHAR(160),SUBSTITUTE($G135,"~",CHAR(160),5))-FIND(CHAR(160),SUBSTITUTE($G135,"~",CHAR(160),4))-1)),"-")</f>
        <v>-</v>
      </c>
      <c r="N135" s="31" t="str">
        <f t="shared" ref="N135:N144" si="65">IFERROR(VALUE(MID($G135,FIND(CHAR(160),SUBSTITUTE($G135,"~",CHAR(160),5))+1,FIND(CHAR(160),SUBSTITUTE($G135,"~",CHAR(160),6))-FIND(CHAR(160),SUBSTITUTE($G135,"~",CHAR(160),5))-1)),"-")</f>
        <v>-</v>
      </c>
      <c r="O135" s="31" t="str">
        <f t="shared" ref="O135:O144" si="66">IFERROR(VALUE(MID($G135,FIND(CHAR(160),SUBSTITUTE($G135,"~",CHAR(160),6))+1,FIND(CHAR(160),SUBSTITUTE($G135,"~",CHAR(160),7))-FIND(CHAR(160),SUBSTITUTE($G135,"~",CHAR(160),6))-1)),"-")</f>
        <v>-</v>
      </c>
      <c r="P135" s="31" t="str">
        <f t="shared" ref="P135:P144" si="67">IFERROR(VALUE(MID($G135,FIND(CHAR(160),SUBSTITUTE($G135,"~",CHAR(160),7))+1,FIND(CHAR(160),SUBSTITUTE($G135,"~",CHAR(160),8))-FIND(CHAR(160),SUBSTITUTE($G135,"~",CHAR(160),7))-1)),"-")</f>
        <v>-</v>
      </c>
      <c r="Q135" s="31" t="str">
        <f t="shared" ref="Q135:Q144" si="68">IFERROR(VALUE(MID($G135,FIND(CHAR(160),SUBSTITUTE($G135,"~",CHAR(160),8))+1,FIND(CHAR(160),SUBSTITUTE($G135,"~",CHAR(160),9))-FIND(CHAR(160),SUBSTITUTE($G135,"~",CHAR(160),8))-1)),"-")</f>
        <v>-</v>
      </c>
      <c r="R135" s="31" t="str">
        <f t="shared" ref="R135:R144" si="69">IFERROR(VALUE(MID($G135,FIND(CHAR(160),SUBSTITUTE($G135,"~",CHAR(160),9))+1,FIND(CHAR(160),SUBSTITUTE($G135,"~",CHAR(160),10))-FIND(CHAR(160),SUBSTITUTE($G135,"~",CHAR(160),9))-1)),"-")</f>
        <v>-</v>
      </c>
      <c r="S135" s="31" t="str">
        <f t="shared" ref="S135:S144" si="70">IFERROR(VALUE(MID($G135,FIND(CHAR(160),SUBSTITUTE($G135,"~",CHAR(160),10))+1,FIND(CHAR(160),SUBSTITUTE($G135,"~",CHAR(160),11))-FIND(CHAR(160),SUBSTITUTE($G135,"~",CHAR(160),10))-1)),"-")</f>
        <v>-</v>
      </c>
      <c r="T135" s="31" t="str">
        <f t="shared" ref="T135:T144" si="71">IFERROR(VALUE(MID($G135,FIND(CHAR(160),SUBSTITUTE($G135,"~",CHAR(160),11))+1,FIND(CHAR(160),SUBSTITUTE($G135,"~",CHAR(160),12))-FIND(CHAR(160),SUBSTITUTE($G135,"~",CHAR(160),11))-1)),"-")</f>
        <v>-</v>
      </c>
      <c r="U135" s="20"/>
      <c r="V135" s="20"/>
      <c r="W135" s="20"/>
      <c r="AA135" s="32" t="s">
        <v>116</v>
      </c>
    </row>
    <row r="136" spans="1:36" ht="19.5" customHeight="1" x14ac:dyDescent="0.3">
      <c r="A136" s="20"/>
      <c r="B136" s="483"/>
      <c r="C136" s="29"/>
      <c r="D136" s="28"/>
      <c r="E136" s="29"/>
      <c r="F136" s="28" t="s">
        <v>117</v>
      </c>
      <c r="G136" s="29"/>
      <c r="H136" s="29" t="s">
        <v>40</v>
      </c>
      <c r="I136" s="31" t="str">
        <f t="shared" si="60"/>
        <v>-</v>
      </c>
      <c r="J136" s="31" t="str">
        <f t="shared" si="61"/>
        <v>-</v>
      </c>
      <c r="K136" s="31" t="str">
        <f t="shared" si="62"/>
        <v>-</v>
      </c>
      <c r="L136" s="31" t="str">
        <f t="shared" si="63"/>
        <v>-</v>
      </c>
      <c r="M136" s="31" t="str">
        <f t="shared" si="64"/>
        <v>-</v>
      </c>
      <c r="N136" s="31" t="str">
        <f t="shared" si="65"/>
        <v>-</v>
      </c>
      <c r="O136" s="31" t="str">
        <f t="shared" si="66"/>
        <v>-</v>
      </c>
      <c r="P136" s="31" t="str">
        <f t="shared" si="67"/>
        <v>-</v>
      </c>
      <c r="Q136" s="31" t="str">
        <f t="shared" si="68"/>
        <v>-</v>
      </c>
      <c r="R136" s="31" t="str">
        <f t="shared" si="69"/>
        <v>-</v>
      </c>
      <c r="S136" s="31" t="str">
        <f t="shared" si="70"/>
        <v>-</v>
      </c>
      <c r="T136" s="31" t="str">
        <f t="shared" si="71"/>
        <v>-</v>
      </c>
      <c r="U136" s="20"/>
      <c r="V136" s="20"/>
      <c r="W136" s="20"/>
      <c r="AB136" s="32" t="s">
        <v>118</v>
      </c>
    </row>
    <row r="137" spans="1:36" ht="19.5" customHeight="1" x14ac:dyDescent="0.3">
      <c r="A137" s="20"/>
      <c r="B137" s="483"/>
      <c r="C137" s="29"/>
      <c r="D137" s="28"/>
      <c r="E137" s="29"/>
      <c r="F137" s="33" t="s">
        <v>119</v>
      </c>
      <c r="G137" s="29"/>
      <c r="H137" s="29" t="s">
        <v>40</v>
      </c>
      <c r="I137" s="31" t="str">
        <f t="shared" si="60"/>
        <v>-</v>
      </c>
      <c r="J137" s="31" t="str">
        <f t="shared" si="61"/>
        <v>-</v>
      </c>
      <c r="K137" s="31" t="str">
        <f t="shared" si="62"/>
        <v>-</v>
      </c>
      <c r="L137" s="31" t="str">
        <f t="shared" si="63"/>
        <v>-</v>
      </c>
      <c r="M137" s="31" t="str">
        <f t="shared" si="64"/>
        <v>-</v>
      </c>
      <c r="N137" s="31" t="str">
        <f t="shared" si="65"/>
        <v>-</v>
      </c>
      <c r="O137" s="31" t="str">
        <f t="shared" si="66"/>
        <v>-</v>
      </c>
      <c r="P137" s="31" t="str">
        <f t="shared" si="67"/>
        <v>-</v>
      </c>
      <c r="Q137" s="31" t="str">
        <f t="shared" si="68"/>
        <v>-</v>
      </c>
      <c r="R137" s="31" t="str">
        <f t="shared" si="69"/>
        <v>-</v>
      </c>
      <c r="S137" s="31" t="str">
        <f t="shared" si="70"/>
        <v>-</v>
      </c>
      <c r="T137" s="31" t="str">
        <f t="shared" si="71"/>
        <v>-</v>
      </c>
      <c r="U137" s="20"/>
      <c r="V137" s="20"/>
      <c r="W137" s="20"/>
      <c r="AC137" s="32" t="s">
        <v>118</v>
      </c>
    </row>
    <row r="138" spans="1:36" ht="19.5" customHeight="1" x14ac:dyDescent="0.3">
      <c r="A138" s="20"/>
      <c r="B138" s="483"/>
      <c r="C138" s="29"/>
      <c r="D138" s="28"/>
      <c r="E138" s="29"/>
      <c r="F138" s="33" t="s">
        <v>120</v>
      </c>
      <c r="G138" s="29"/>
      <c r="H138" s="29" t="s">
        <v>40</v>
      </c>
      <c r="I138" s="31" t="str">
        <f t="shared" si="60"/>
        <v>-</v>
      </c>
      <c r="J138" s="31" t="str">
        <f t="shared" si="61"/>
        <v>-</v>
      </c>
      <c r="K138" s="31" t="str">
        <f t="shared" si="62"/>
        <v>-</v>
      </c>
      <c r="L138" s="31" t="str">
        <f t="shared" si="63"/>
        <v>-</v>
      </c>
      <c r="M138" s="31" t="str">
        <f t="shared" si="64"/>
        <v>-</v>
      </c>
      <c r="N138" s="31" t="str">
        <f t="shared" si="65"/>
        <v>-</v>
      </c>
      <c r="O138" s="31" t="str">
        <f t="shared" si="66"/>
        <v>-</v>
      </c>
      <c r="P138" s="31" t="str">
        <f t="shared" si="67"/>
        <v>-</v>
      </c>
      <c r="Q138" s="31" t="str">
        <f t="shared" si="68"/>
        <v>-</v>
      </c>
      <c r="R138" s="31" t="str">
        <f t="shared" si="69"/>
        <v>-</v>
      </c>
      <c r="S138" s="31" t="str">
        <f t="shared" si="70"/>
        <v>-</v>
      </c>
      <c r="T138" s="31" t="str">
        <f t="shared" si="71"/>
        <v>-</v>
      </c>
      <c r="U138" s="20"/>
      <c r="V138" s="20"/>
      <c r="W138" s="20"/>
      <c r="AD138" s="32" t="s">
        <v>118</v>
      </c>
    </row>
    <row r="139" spans="1:36" ht="19.5" customHeight="1" x14ac:dyDescent="0.3">
      <c r="A139" s="20"/>
      <c r="B139" s="483"/>
      <c r="C139" s="29"/>
      <c r="D139" s="28"/>
      <c r="E139" s="29"/>
      <c r="F139" s="33" t="s">
        <v>121</v>
      </c>
      <c r="G139" s="29"/>
      <c r="H139" s="29" t="s">
        <v>40</v>
      </c>
      <c r="I139" s="31" t="str">
        <f t="shared" si="60"/>
        <v>-</v>
      </c>
      <c r="J139" s="31" t="str">
        <f t="shared" si="61"/>
        <v>-</v>
      </c>
      <c r="K139" s="31" t="str">
        <f t="shared" si="62"/>
        <v>-</v>
      </c>
      <c r="L139" s="31" t="str">
        <f t="shared" si="63"/>
        <v>-</v>
      </c>
      <c r="M139" s="31" t="str">
        <f t="shared" si="64"/>
        <v>-</v>
      </c>
      <c r="N139" s="31" t="str">
        <f t="shared" si="65"/>
        <v>-</v>
      </c>
      <c r="O139" s="31" t="str">
        <f t="shared" si="66"/>
        <v>-</v>
      </c>
      <c r="P139" s="31" t="str">
        <f t="shared" si="67"/>
        <v>-</v>
      </c>
      <c r="Q139" s="31" t="str">
        <f t="shared" si="68"/>
        <v>-</v>
      </c>
      <c r="R139" s="31" t="str">
        <f t="shared" si="69"/>
        <v>-</v>
      </c>
      <c r="S139" s="31" t="str">
        <f t="shared" si="70"/>
        <v>-</v>
      </c>
      <c r="T139" s="31" t="str">
        <f t="shared" si="71"/>
        <v>-</v>
      </c>
      <c r="U139" s="20"/>
      <c r="V139" s="20"/>
      <c r="W139" s="20"/>
      <c r="AE139" s="32" t="s">
        <v>116</v>
      </c>
    </row>
    <row r="140" spans="1:36" ht="19.5" customHeight="1" x14ac:dyDescent="0.3">
      <c r="A140" s="20"/>
      <c r="B140" s="483"/>
      <c r="C140" s="29"/>
      <c r="D140" s="28"/>
      <c r="E140" s="29"/>
      <c r="F140" s="28" t="s">
        <v>647</v>
      </c>
      <c r="G140" s="29"/>
      <c r="H140" s="29" t="s">
        <v>40</v>
      </c>
      <c r="I140" s="31" t="str">
        <f t="shared" si="60"/>
        <v>-</v>
      </c>
      <c r="J140" s="31" t="str">
        <f t="shared" si="61"/>
        <v>-</v>
      </c>
      <c r="K140" s="31" t="str">
        <f t="shared" si="62"/>
        <v>-</v>
      </c>
      <c r="L140" s="31" t="str">
        <f t="shared" si="63"/>
        <v>-</v>
      </c>
      <c r="M140" s="31" t="str">
        <f t="shared" si="64"/>
        <v>-</v>
      </c>
      <c r="N140" s="31" t="str">
        <f t="shared" si="65"/>
        <v>-</v>
      </c>
      <c r="O140" s="31" t="str">
        <f t="shared" si="66"/>
        <v>-</v>
      </c>
      <c r="P140" s="31" t="str">
        <f t="shared" si="67"/>
        <v>-</v>
      </c>
      <c r="Q140" s="31" t="str">
        <f t="shared" si="68"/>
        <v>-</v>
      </c>
      <c r="R140" s="31" t="str">
        <f t="shared" si="69"/>
        <v>-</v>
      </c>
      <c r="S140" s="31" t="str">
        <f t="shared" si="70"/>
        <v>-</v>
      </c>
      <c r="T140" s="31" t="str">
        <f t="shared" si="71"/>
        <v>-</v>
      </c>
      <c r="U140" s="20"/>
      <c r="V140" s="20"/>
      <c r="W140" s="20"/>
      <c r="AF140" s="32" t="s">
        <v>118</v>
      </c>
    </row>
    <row r="141" spans="1:36" ht="19.5" customHeight="1" x14ac:dyDescent="0.3">
      <c r="A141" s="20"/>
      <c r="B141" s="483"/>
      <c r="C141" s="29"/>
      <c r="D141" s="28"/>
      <c r="E141" s="29"/>
      <c r="F141" s="33" t="s">
        <v>122</v>
      </c>
      <c r="G141" s="29"/>
      <c r="H141" s="29" t="s">
        <v>40</v>
      </c>
      <c r="I141" s="31" t="str">
        <f t="shared" si="60"/>
        <v>-</v>
      </c>
      <c r="J141" s="31" t="str">
        <f t="shared" si="61"/>
        <v>-</v>
      </c>
      <c r="K141" s="31" t="str">
        <f t="shared" si="62"/>
        <v>-</v>
      </c>
      <c r="L141" s="31" t="str">
        <f t="shared" si="63"/>
        <v>-</v>
      </c>
      <c r="M141" s="31" t="str">
        <f t="shared" si="64"/>
        <v>-</v>
      </c>
      <c r="N141" s="31" t="str">
        <f t="shared" si="65"/>
        <v>-</v>
      </c>
      <c r="O141" s="31" t="str">
        <f t="shared" si="66"/>
        <v>-</v>
      </c>
      <c r="P141" s="31" t="str">
        <f t="shared" si="67"/>
        <v>-</v>
      </c>
      <c r="Q141" s="31" t="str">
        <f t="shared" si="68"/>
        <v>-</v>
      </c>
      <c r="R141" s="31" t="str">
        <f t="shared" si="69"/>
        <v>-</v>
      </c>
      <c r="S141" s="31" t="str">
        <f t="shared" si="70"/>
        <v>-</v>
      </c>
      <c r="T141" s="31" t="str">
        <f t="shared" si="71"/>
        <v>-</v>
      </c>
      <c r="U141" s="20"/>
      <c r="V141" s="20"/>
      <c r="W141" s="20"/>
      <c r="AG141" s="32" t="s">
        <v>118</v>
      </c>
    </row>
    <row r="142" spans="1:36" ht="19.5" customHeight="1" x14ac:dyDescent="0.3">
      <c r="A142" s="20"/>
      <c r="B142" s="483"/>
      <c r="C142" s="29"/>
      <c r="D142" s="28"/>
      <c r="E142" s="29"/>
      <c r="F142" s="33" t="s">
        <v>123</v>
      </c>
      <c r="G142" s="29"/>
      <c r="H142" s="29" t="s">
        <v>40</v>
      </c>
      <c r="I142" s="31" t="str">
        <f t="shared" si="60"/>
        <v>-</v>
      </c>
      <c r="J142" s="31" t="str">
        <f t="shared" si="61"/>
        <v>-</v>
      </c>
      <c r="K142" s="31" t="str">
        <f t="shared" si="62"/>
        <v>-</v>
      </c>
      <c r="L142" s="31" t="str">
        <f t="shared" si="63"/>
        <v>-</v>
      </c>
      <c r="M142" s="31" t="str">
        <f t="shared" si="64"/>
        <v>-</v>
      </c>
      <c r="N142" s="31" t="str">
        <f t="shared" si="65"/>
        <v>-</v>
      </c>
      <c r="O142" s="31" t="str">
        <f t="shared" si="66"/>
        <v>-</v>
      </c>
      <c r="P142" s="31" t="str">
        <f t="shared" si="67"/>
        <v>-</v>
      </c>
      <c r="Q142" s="31" t="str">
        <f t="shared" si="68"/>
        <v>-</v>
      </c>
      <c r="R142" s="31" t="str">
        <f t="shared" si="69"/>
        <v>-</v>
      </c>
      <c r="S142" s="31" t="str">
        <f t="shared" si="70"/>
        <v>-</v>
      </c>
      <c r="T142" s="31" t="str">
        <f t="shared" si="71"/>
        <v>-</v>
      </c>
      <c r="U142" s="20"/>
      <c r="V142" s="20"/>
      <c r="W142" s="20"/>
      <c r="AH142" s="32" t="s">
        <v>118</v>
      </c>
    </row>
    <row r="143" spans="1:36" ht="19.5" customHeight="1" x14ac:dyDescent="0.3">
      <c r="A143" s="20"/>
      <c r="B143" s="483"/>
      <c r="C143" s="29"/>
      <c r="D143" s="28"/>
      <c r="E143" s="29"/>
      <c r="F143" s="33" t="s">
        <v>124</v>
      </c>
      <c r="G143" s="29"/>
      <c r="H143" s="29" t="s">
        <v>40</v>
      </c>
      <c r="I143" s="31" t="str">
        <f t="shared" si="60"/>
        <v>-</v>
      </c>
      <c r="J143" s="31" t="str">
        <f t="shared" si="61"/>
        <v>-</v>
      </c>
      <c r="K143" s="31" t="str">
        <f t="shared" si="62"/>
        <v>-</v>
      </c>
      <c r="L143" s="31" t="str">
        <f t="shared" si="63"/>
        <v>-</v>
      </c>
      <c r="M143" s="31" t="str">
        <f t="shared" si="64"/>
        <v>-</v>
      </c>
      <c r="N143" s="31" t="str">
        <f t="shared" si="65"/>
        <v>-</v>
      </c>
      <c r="O143" s="31" t="str">
        <f t="shared" si="66"/>
        <v>-</v>
      </c>
      <c r="P143" s="31" t="str">
        <f t="shared" si="67"/>
        <v>-</v>
      </c>
      <c r="Q143" s="31" t="str">
        <f t="shared" si="68"/>
        <v>-</v>
      </c>
      <c r="R143" s="31" t="str">
        <f t="shared" si="69"/>
        <v>-</v>
      </c>
      <c r="S143" s="31" t="str">
        <f t="shared" si="70"/>
        <v>-</v>
      </c>
      <c r="T143" s="31" t="str">
        <f t="shared" si="71"/>
        <v>-</v>
      </c>
      <c r="U143" s="20"/>
      <c r="V143" s="20"/>
      <c r="W143" s="20"/>
      <c r="AI143" s="32" t="s">
        <v>116</v>
      </c>
    </row>
    <row r="144" spans="1:36" ht="19.5" customHeight="1" x14ac:dyDescent="0.3">
      <c r="A144" s="20"/>
      <c r="B144" s="483"/>
      <c r="C144" s="29"/>
      <c r="D144" s="34"/>
      <c r="E144" s="35"/>
      <c r="F144" s="36" t="s">
        <v>125</v>
      </c>
      <c r="G144" s="35"/>
      <c r="H144" s="34" t="s">
        <v>40</v>
      </c>
      <c r="I144" s="31" t="str">
        <f t="shared" si="60"/>
        <v>-</v>
      </c>
      <c r="J144" s="31" t="str">
        <f t="shared" si="61"/>
        <v>-</v>
      </c>
      <c r="K144" s="31" t="str">
        <f t="shared" si="62"/>
        <v>-</v>
      </c>
      <c r="L144" s="31" t="str">
        <f t="shared" si="63"/>
        <v>-</v>
      </c>
      <c r="M144" s="31" t="str">
        <f t="shared" si="64"/>
        <v>-</v>
      </c>
      <c r="N144" s="31" t="str">
        <f t="shared" si="65"/>
        <v>-</v>
      </c>
      <c r="O144" s="31" t="str">
        <f t="shared" si="66"/>
        <v>-</v>
      </c>
      <c r="P144" s="31" t="str">
        <f t="shared" si="67"/>
        <v>-</v>
      </c>
      <c r="Q144" s="31" t="str">
        <f t="shared" si="68"/>
        <v>-</v>
      </c>
      <c r="R144" s="31" t="str">
        <f t="shared" si="69"/>
        <v>-</v>
      </c>
      <c r="S144" s="31" t="str">
        <f t="shared" si="70"/>
        <v>-</v>
      </c>
      <c r="T144" s="31" t="str">
        <f t="shared" si="71"/>
        <v>-</v>
      </c>
      <c r="U144" s="20"/>
      <c r="V144" s="20"/>
      <c r="W144" s="20"/>
      <c r="AJ144" s="32" t="s">
        <v>118</v>
      </c>
    </row>
    <row r="145" spans="1:23" ht="19.5" customHeight="1" x14ac:dyDescent="0.25">
      <c r="A145" s="20"/>
      <c r="B145" s="483"/>
      <c r="C145" s="27"/>
      <c r="D145" s="28" t="s">
        <v>77</v>
      </c>
      <c r="E145" s="29"/>
      <c r="F145" s="28" t="s">
        <v>78</v>
      </c>
      <c r="G145" s="29"/>
      <c r="H145" s="30"/>
      <c r="I145" s="30" t="str">
        <f t="shared" ref="I145:I180" si="72">IFERROR(MID($G145,1,FIND(CHAR(160),SUBSTITUTE($G145,"~",CHAR(160),1))-1),"")</f>
        <v/>
      </c>
      <c r="J145" s="30" t="str">
        <f t="shared" ref="J145:J180" si="73">IFERROR(MID($G145,FIND(CHAR(160),SUBSTITUTE($G145,"~",CHAR(160),1))+1,FIND(CHAR(160),SUBSTITUTE($G145,"~",CHAR(160),2))-FIND(CHAR(160),SUBSTITUTE($G145,"~",CHAR(160),1))-1),"")</f>
        <v/>
      </c>
      <c r="K145" s="30" t="str">
        <f t="shared" ref="K145:K180" si="74">IFERROR(MID($G145,FIND(CHAR(160),SUBSTITUTE($G145,"~",CHAR(160),2))+1,FIND(CHAR(160),SUBSTITUTE($G145,"~",CHAR(160),3))-FIND(CHAR(160),SUBSTITUTE($G145,"~",CHAR(160),2))-1),"")</f>
        <v/>
      </c>
      <c r="L145" s="30" t="str">
        <f t="shared" ref="L145:L180" si="75">IFERROR(MID($G145,FIND(CHAR(160),SUBSTITUTE($G145,"~",CHAR(160),3))+1,FIND(CHAR(160),SUBSTITUTE($G145,"~",CHAR(160),4))-FIND(CHAR(160),SUBSTITUTE($G145,"~",CHAR(160),3))-1),"")</f>
        <v/>
      </c>
      <c r="M145" s="30" t="str">
        <f t="shared" ref="M145:M180" si="76">IFERROR(MID($G145,FIND(CHAR(160),SUBSTITUTE($G145,"~",CHAR(160),4))+1,FIND(CHAR(160),SUBSTITUTE($G145,"~",CHAR(160),5))-FIND(CHAR(160),SUBSTITUTE($G145,"~",CHAR(160),4))-1),"")</f>
        <v/>
      </c>
      <c r="N145" s="30" t="str">
        <f t="shared" ref="N145:N180" si="77">IFERROR(MID($G145,FIND(CHAR(160),SUBSTITUTE($G145,"~",CHAR(160),5))+1,FIND(CHAR(160),SUBSTITUTE($G145,"~",CHAR(160),6))-FIND(CHAR(160),SUBSTITUTE($G145,"~",CHAR(160),5))-1),"")</f>
        <v/>
      </c>
      <c r="O145" s="30" t="str">
        <f t="shared" ref="O145:O180" si="78">IFERROR(MID($G145,FIND(CHAR(160),SUBSTITUTE($G145,"~",CHAR(160),6))+1,FIND(CHAR(160),SUBSTITUTE($G145,"~",CHAR(160),7))-FIND(CHAR(160),SUBSTITUTE($G145,"~",CHAR(160),6))-1),"")</f>
        <v/>
      </c>
      <c r="P145" s="30" t="str">
        <f t="shared" ref="P145:P180" si="79">IFERROR(MID($G145,FIND(CHAR(160),SUBSTITUTE($G145,"~",CHAR(160),7))+1,FIND(CHAR(160),SUBSTITUTE($G145,"~",CHAR(160),8))-FIND(CHAR(160),SUBSTITUTE($G145,"~",CHAR(160),7))-1),"")</f>
        <v/>
      </c>
      <c r="Q145" s="30" t="str">
        <f t="shared" ref="Q145:Q180" si="80">IFERROR(MID($G145,FIND(CHAR(160),SUBSTITUTE($G145,"~",CHAR(160),8))+1,FIND(CHAR(160),SUBSTITUTE($G145,"~",CHAR(160),9))-FIND(CHAR(160),SUBSTITUTE($G145,"~",CHAR(160),8))-1),"")</f>
        <v/>
      </c>
      <c r="R145" s="30" t="str">
        <f t="shared" ref="R145:R180" si="81">IFERROR(MID($G145,FIND(CHAR(160),SUBSTITUTE($G145,"~",CHAR(160),9))+1,FIND(CHAR(160),SUBSTITUTE($G145,"~",CHAR(160),10))-FIND(CHAR(160),SUBSTITUTE($G145,"~",CHAR(160),9))-1),"")</f>
        <v/>
      </c>
      <c r="S145" s="30" t="str">
        <f t="shared" ref="S145:S180" si="82">IFERROR(MID($G145,FIND(CHAR(160),SUBSTITUTE($G145,"~",CHAR(160),10))+1,FIND(CHAR(160),SUBSTITUTE($G145,"~",CHAR(160),11))-FIND(CHAR(160),SUBSTITUTE($G145,"~",CHAR(160),10))-1),"")</f>
        <v/>
      </c>
      <c r="T145" s="30" t="str">
        <f t="shared" ref="T145:T180" si="83">IFERROR(MID($G145,FIND(CHAR(160),SUBSTITUTE($G145,"~",CHAR(160),11))+1,FIND(CHAR(160),SUBSTITUTE($G145,"~",CHAR(160),12))-FIND(CHAR(160),SUBSTITUTE($G145,"~",CHAR(160),11))-1),"")</f>
        <v/>
      </c>
      <c r="U145" s="20"/>
      <c r="V145" s="20"/>
      <c r="W145" s="20"/>
    </row>
    <row r="146" spans="1:23" ht="19.5" customHeight="1" x14ac:dyDescent="0.25">
      <c r="A146" s="20"/>
      <c r="B146" s="483"/>
      <c r="C146" s="29"/>
      <c r="D146" s="28" t="s">
        <v>79</v>
      </c>
      <c r="E146" s="29"/>
      <c r="F146" s="28" t="s">
        <v>78</v>
      </c>
      <c r="G146" s="29"/>
      <c r="H146" s="29"/>
      <c r="I146" s="30" t="str">
        <f t="shared" si="72"/>
        <v/>
      </c>
      <c r="J146" s="30" t="str">
        <f t="shared" si="73"/>
        <v/>
      </c>
      <c r="K146" s="30" t="str">
        <f t="shared" si="74"/>
        <v/>
      </c>
      <c r="L146" s="30" t="str">
        <f t="shared" si="75"/>
        <v/>
      </c>
      <c r="M146" s="30" t="str">
        <f t="shared" si="76"/>
        <v/>
      </c>
      <c r="N146" s="30" t="str">
        <f t="shared" si="77"/>
        <v/>
      </c>
      <c r="O146" s="30" t="str">
        <f t="shared" si="78"/>
        <v/>
      </c>
      <c r="P146" s="30" t="str">
        <f t="shared" si="79"/>
        <v/>
      </c>
      <c r="Q146" s="30" t="str">
        <f t="shared" si="80"/>
        <v/>
      </c>
      <c r="R146" s="30" t="str">
        <f t="shared" si="81"/>
        <v/>
      </c>
      <c r="S146" s="30" t="str">
        <f t="shared" si="82"/>
        <v/>
      </c>
      <c r="T146" s="30" t="str">
        <f t="shared" si="83"/>
        <v/>
      </c>
      <c r="U146" s="20"/>
      <c r="V146" s="20"/>
      <c r="W146" s="20"/>
    </row>
    <row r="147" spans="1:23" ht="19.5" customHeight="1" x14ac:dyDescent="0.25">
      <c r="A147" s="20"/>
      <c r="B147" s="483"/>
      <c r="C147" s="29"/>
      <c r="D147" s="28" t="s">
        <v>80</v>
      </c>
      <c r="E147" s="29"/>
      <c r="F147" s="28" t="s">
        <v>78</v>
      </c>
      <c r="G147" s="29"/>
      <c r="H147" s="29"/>
      <c r="I147" s="30" t="str">
        <f t="shared" si="72"/>
        <v/>
      </c>
      <c r="J147" s="30" t="str">
        <f t="shared" si="73"/>
        <v/>
      </c>
      <c r="K147" s="30" t="str">
        <f t="shared" si="74"/>
        <v/>
      </c>
      <c r="L147" s="30" t="str">
        <f t="shared" si="75"/>
        <v/>
      </c>
      <c r="M147" s="30" t="str">
        <f t="shared" si="76"/>
        <v/>
      </c>
      <c r="N147" s="30" t="str">
        <f t="shared" si="77"/>
        <v/>
      </c>
      <c r="O147" s="30" t="str">
        <f t="shared" si="78"/>
        <v/>
      </c>
      <c r="P147" s="30" t="str">
        <f t="shared" si="79"/>
        <v/>
      </c>
      <c r="Q147" s="30" t="str">
        <f t="shared" si="80"/>
        <v/>
      </c>
      <c r="R147" s="30" t="str">
        <f t="shared" si="81"/>
        <v/>
      </c>
      <c r="S147" s="30" t="str">
        <f t="shared" si="82"/>
        <v/>
      </c>
      <c r="T147" s="30" t="str">
        <f t="shared" si="83"/>
        <v/>
      </c>
      <c r="U147" s="20"/>
      <c r="V147" s="20"/>
      <c r="W147" s="20"/>
    </row>
    <row r="148" spans="1:23" ht="19.5" customHeight="1" x14ac:dyDescent="0.25">
      <c r="A148" s="20"/>
      <c r="B148" s="483"/>
      <c r="C148" s="29"/>
      <c r="D148" s="28" t="s">
        <v>81</v>
      </c>
      <c r="E148" s="29"/>
      <c r="F148" s="28" t="s">
        <v>78</v>
      </c>
      <c r="G148" s="29"/>
      <c r="H148" s="29"/>
      <c r="I148" s="30" t="str">
        <f t="shared" si="72"/>
        <v/>
      </c>
      <c r="J148" s="30" t="str">
        <f t="shared" si="73"/>
        <v/>
      </c>
      <c r="K148" s="30" t="str">
        <f t="shared" si="74"/>
        <v/>
      </c>
      <c r="L148" s="30" t="str">
        <f t="shared" si="75"/>
        <v/>
      </c>
      <c r="M148" s="30" t="str">
        <f t="shared" si="76"/>
        <v/>
      </c>
      <c r="N148" s="30" t="str">
        <f t="shared" si="77"/>
        <v/>
      </c>
      <c r="O148" s="30" t="str">
        <f t="shared" si="78"/>
        <v/>
      </c>
      <c r="P148" s="30" t="str">
        <f t="shared" si="79"/>
        <v/>
      </c>
      <c r="Q148" s="30" t="str">
        <f t="shared" si="80"/>
        <v/>
      </c>
      <c r="R148" s="30" t="str">
        <f t="shared" si="81"/>
        <v/>
      </c>
      <c r="S148" s="30" t="str">
        <f t="shared" si="82"/>
        <v/>
      </c>
      <c r="T148" s="30" t="str">
        <f t="shared" si="83"/>
        <v/>
      </c>
      <c r="U148" s="20"/>
      <c r="V148" s="20"/>
      <c r="W148" s="20"/>
    </row>
    <row r="149" spans="1:23" ht="19.5" customHeight="1" x14ac:dyDescent="0.25">
      <c r="A149" s="20"/>
      <c r="B149" s="483"/>
      <c r="C149" s="29"/>
      <c r="D149" s="28" t="s">
        <v>82</v>
      </c>
      <c r="E149" s="29"/>
      <c r="F149" s="28" t="s">
        <v>78</v>
      </c>
      <c r="G149" s="29"/>
      <c r="H149" s="29"/>
      <c r="I149" s="30" t="str">
        <f t="shared" si="72"/>
        <v/>
      </c>
      <c r="J149" s="30" t="str">
        <f t="shared" si="73"/>
        <v/>
      </c>
      <c r="K149" s="30" t="str">
        <f t="shared" si="74"/>
        <v/>
      </c>
      <c r="L149" s="30" t="str">
        <f t="shared" si="75"/>
        <v/>
      </c>
      <c r="M149" s="30" t="str">
        <f t="shared" si="76"/>
        <v/>
      </c>
      <c r="N149" s="30" t="str">
        <f t="shared" si="77"/>
        <v/>
      </c>
      <c r="O149" s="30" t="str">
        <f t="shared" si="78"/>
        <v/>
      </c>
      <c r="P149" s="30" t="str">
        <f t="shared" si="79"/>
        <v/>
      </c>
      <c r="Q149" s="30" t="str">
        <f t="shared" si="80"/>
        <v/>
      </c>
      <c r="R149" s="30" t="str">
        <f t="shared" si="81"/>
        <v/>
      </c>
      <c r="S149" s="30" t="str">
        <f t="shared" si="82"/>
        <v/>
      </c>
      <c r="T149" s="30" t="str">
        <f t="shared" si="83"/>
        <v/>
      </c>
      <c r="U149" s="20"/>
      <c r="V149" s="20"/>
      <c r="W149" s="20"/>
    </row>
    <row r="150" spans="1:23" ht="19.5" customHeight="1" x14ac:dyDescent="0.25">
      <c r="A150" s="20"/>
      <c r="B150" s="483"/>
      <c r="C150" s="29"/>
      <c r="D150" s="28" t="s">
        <v>83</v>
      </c>
      <c r="E150" s="29"/>
      <c r="F150" s="28" t="s">
        <v>78</v>
      </c>
      <c r="G150" s="29"/>
      <c r="H150" s="29"/>
      <c r="I150" s="30" t="str">
        <f t="shared" si="72"/>
        <v/>
      </c>
      <c r="J150" s="30" t="str">
        <f t="shared" si="73"/>
        <v/>
      </c>
      <c r="K150" s="30" t="str">
        <f t="shared" si="74"/>
        <v/>
      </c>
      <c r="L150" s="30" t="str">
        <f t="shared" si="75"/>
        <v/>
      </c>
      <c r="M150" s="30" t="str">
        <f t="shared" si="76"/>
        <v/>
      </c>
      <c r="N150" s="30" t="str">
        <f t="shared" si="77"/>
        <v/>
      </c>
      <c r="O150" s="30" t="str">
        <f t="shared" si="78"/>
        <v/>
      </c>
      <c r="P150" s="30" t="str">
        <f t="shared" si="79"/>
        <v/>
      </c>
      <c r="Q150" s="30" t="str">
        <f t="shared" si="80"/>
        <v/>
      </c>
      <c r="R150" s="30" t="str">
        <f t="shared" si="81"/>
        <v/>
      </c>
      <c r="S150" s="30" t="str">
        <f t="shared" si="82"/>
        <v/>
      </c>
      <c r="T150" s="30" t="str">
        <f t="shared" si="83"/>
        <v/>
      </c>
      <c r="U150" s="20"/>
      <c r="V150" s="20"/>
      <c r="W150" s="20"/>
    </row>
    <row r="151" spans="1:23" ht="19.5" customHeight="1" x14ac:dyDescent="0.25">
      <c r="A151" s="20"/>
      <c r="B151" s="483"/>
      <c r="C151" s="29"/>
      <c r="D151" s="28" t="s">
        <v>84</v>
      </c>
      <c r="E151" s="29"/>
      <c r="F151" s="28" t="s">
        <v>78</v>
      </c>
      <c r="G151" s="29"/>
      <c r="H151" s="29"/>
      <c r="I151" s="30" t="str">
        <f t="shared" si="72"/>
        <v/>
      </c>
      <c r="J151" s="30" t="str">
        <f t="shared" si="73"/>
        <v/>
      </c>
      <c r="K151" s="30" t="str">
        <f t="shared" si="74"/>
        <v/>
      </c>
      <c r="L151" s="30" t="str">
        <f t="shared" si="75"/>
        <v/>
      </c>
      <c r="M151" s="30" t="str">
        <f t="shared" si="76"/>
        <v/>
      </c>
      <c r="N151" s="30" t="str">
        <f t="shared" si="77"/>
        <v/>
      </c>
      <c r="O151" s="30" t="str">
        <f t="shared" si="78"/>
        <v/>
      </c>
      <c r="P151" s="30" t="str">
        <f t="shared" si="79"/>
        <v/>
      </c>
      <c r="Q151" s="30" t="str">
        <f t="shared" si="80"/>
        <v/>
      </c>
      <c r="R151" s="30" t="str">
        <f t="shared" si="81"/>
        <v/>
      </c>
      <c r="S151" s="30" t="str">
        <f t="shared" si="82"/>
        <v/>
      </c>
      <c r="T151" s="30" t="str">
        <f t="shared" si="83"/>
        <v/>
      </c>
      <c r="U151" s="20"/>
      <c r="V151" s="20"/>
      <c r="W151" s="20"/>
    </row>
    <row r="152" spans="1:23" ht="19.5" customHeight="1" x14ac:dyDescent="0.25">
      <c r="A152" s="20"/>
      <c r="B152" s="483"/>
      <c r="C152" s="29"/>
      <c r="D152" s="28" t="s">
        <v>85</v>
      </c>
      <c r="E152" s="29"/>
      <c r="F152" s="28" t="s">
        <v>78</v>
      </c>
      <c r="G152" s="29"/>
      <c r="H152" s="29"/>
      <c r="I152" s="30" t="str">
        <f t="shared" si="72"/>
        <v/>
      </c>
      <c r="J152" s="30" t="str">
        <f t="shared" si="73"/>
        <v/>
      </c>
      <c r="K152" s="30" t="str">
        <f t="shared" si="74"/>
        <v/>
      </c>
      <c r="L152" s="30" t="str">
        <f t="shared" si="75"/>
        <v/>
      </c>
      <c r="M152" s="30" t="str">
        <f t="shared" si="76"/>
        <v/>
      </c>
      <c r="N152" s="30" t="str">
        <f t="shared" si="77"/>
        <v/>
      </c>
      <c r="O152" s="30" t="str">
        <f t="shared" si="78"/>
        <v/>
      </c>
      <c r="P152" s="30" t="str">
        <f t="shared" si="79"/>
        <v/>
      </c>
      <c r="Q152" s="30" t="str">
        <f t="shared" si="80"/>
        <v/>
      </c>
      <c r="R152" s="30" t="str">
        <f t="shared" si="81"/>
        <v/>
      </c>
      <c r="S152" s="30" t="str">
        <f t="shared" si="82"/>
        <v/>
      </c>
      <c r="T152" s="30" t="str">
        <f t="shared" si="83"/>
        <v/>
      </c>
      <c r="U152" s="20"/>
      <c r="V152" s="20"/>
      <c r="W152" s="20"/>
    </row>
    <row r="153" spans="1:23" ht="19.5" customHeight="1" x14ac:dyDescent="0.25">
      <c r="A153" s="20"/>
      <c r="B153" s="483"/>
      <c r="C153" s="29"/>
      <c r="D153" s="28" t="s">
        <v>86</v>
      </c>
      <c r="E153" s="29"/>
      <c r="F153" s="28" t="s">
        <v>78</v>
      </c>
      <c r="G153" s="29"/>
      <c r="H153" s="29"/>
      <c r="I153" s="30" t="str">
        <f t="shared" si="72"/>
        <v/>
      </c>
      <c r="J153" s="30" t="str">
        <f t="shared" si="73"/>
        <v/>
      </c>
      <c r="K153" s="30" t="str">
        <f t="shared" si="74"/>
        <v/>
      </c>
      <c r="L153" s="30" t="str">
        <f t="shared" si="75"/>
        <v/>
      </c>
      <c r="M153" s="30" t="str">
        <f t="shared" si="76"/>
        <v/>
      </c>
      <c r="N153" s="30" t="str">
        <f t="shared" si="77"/>
        <v/>
      </c>
      <c r="O153" s="30" t="str">
        <f t="shared" si="78"/>
        <v/>
      </c>
      <c r="P153" s="30" t="str">
        <f t="shared" si="79"/>
        <v/>
      </c>
      <c r="Q153" s="30" t="str">
        <f t="shared" si="80"/>
        <v/>
      </c>
      <c r="R153" s="30" t="str">
        <f t="shared" si="81"/>
        <v/>
      </c>
      <c r="S153" s="30" t="str">
        <f t="shared" si="82"/>
        <v/>
      </c>
      <c r="T153" s="30" t="str">
        <f t="shared" si="83"/>
        <v/>
      </c>
      <c r="U153" s="20"/>
      <c r="V153" s="20"/>
      <c r="W153" s="20"/>
    </row>
    <row r="154" spans="1:23" ht="19.5" customHeight="1" x14ac:dyDescent="0.25">
      <c r="A154" s="20"/>
      <c r="B154" s="483"/>
      <c r="C154" s="29"/>
      <c r="D154" s="28" t="s">
        <v>87</v>
      </c>
      <c r="E154" s="29"/>
      <c r="F154" s="28" t="s">
        <v>78</v>
      </c>
      <c r="G154" s="29"/>
      <c r="H154" s="29"/>
      <c r="I154" s="30" t="str">
        <f t="shared" si="72"/>
        <v/>
      </c>
      <c r="J154" s="30" t="str">
        <f t="shared" si="73"/>
        <v/>
      </c>
      <c r="K154" s="30" t="str">
        <f t="shared" si="74"/>
        <v/>
      </c>
      <c r="L154" s="30" t="str">
        <f t="shared" si="75"/>
        <v/>
      </c>
      <c r="M154" s="30" t="str">
        <f t="shared" si="76"/>
        <v/>
      </c>
      <c r="N154" s="30" t="str">
        <f t="shared" si="77"/>
        <v/>
      </c>
      <c r="O154" s="30" t="str">
        <f t="shared" si="78"/>
        <v/>
      </c>
      <c r="P154" s="30" t="str">
        <f t="shared" si="79"/>
        <v/>
      </c>
      <c r="Q154" s="30" t="str">
        <f t="shared" si="80"/>
        <v/>
      </c>
      <c r="R154" s="30" t="str">
        <f t="shared" si="81"/>
        <v/>
      </c>
      <c r="S154" s="30" t="str">
        <f t="shared" si="82"/>
        <v/>
      </c>
      <c r="T154" s="30" t="str">
        <f t="shared" si="83"/>
        <v/>
      </c>
      <c r="U154" s="20"/>
      <c r="V154" s="20"/>
      <c r="W154" s="20"/>
    </row>
    <row r="155" spans="1:23" ht="19.5" customHeight="1" x14ac:dyDescent="0.25">
      <c r="A155" s="20"/>
      <c r="B155" s="483"/>
      <c r="C155" s="29"/>
      <c r="D155" s="28" t="s">
        <v>88</v>
      </c>
      <c r="E155" s="29"/>
      <c r="F155" s="28" t="s">
        <v>78</v>
      </c>
      <c r="G155" s="29"/>
      <c r="H155" s="29"/>
      <c r="I155" s="30" t="str">
        <f t="shared" si="72"/>
        <v/>
      </c>
      <c r="J155" s="30" t="str">
        <f t="shared" si="73"/>
        <v/>
      </c>
      <c r="K155" s="30" t="str">
        <f t="shared" si="74"/>
        <v/>
      </c>
      <c r="L155" s="30" t="str">
        <f t="shared" si="75"/>
        <v/>
      </c>
      <c r="M155" s="30" t="str">
        <f t="shared" si="76"/>
        <v/>
      </c>
      <c r="N155" s="30" t="str">
        <f t="shared" si="77"/>
        <v/>
      </c>
      <c r="O155" s="30" t="str">
        <f t="shared" si="78"/>
        <v/>
      </c>
      <c r="P155" s="30" t="str">
        <f t="shared" si="79"/>
        <v/>
      </c>
      <c r="Q155" s="30" t="str">
        <f t="shared" si="80"/>
        <v/>
      </c>
      <c r="R155" s="30" t="str">
        <f t="shared" si="81"/>
        <v/>
      </c>
      <c r="S155" s="30" t="str">
        <f t="shared" si="82"/>
        <v/>
      </c>
      <c r="T155" s="30" t="str">
        <f t="shared" si="83"/>
        <v/>
      </c>
      <c r="U155" s="20"/>
      <c r="V155" s="20"/>
      <c r="W155" s="20"/>
    </row>
    <row r="156" spans="1:23" ht="19.5" customHeight="1" x14ac:dyDescent="0.25">
      <c r="A156" s="20"/>
      <c r="B156" s="483"/>
      <c r="C156" s="29"/>
      <c r="D156" s="28" t="s">
        <v>89</v>
      </c>
      <c r="E156" s="29"/>
      <c r="F156" s="28" t="s">
        <v>78</v>
      </c>
      <c r="G156" s="29"/>
      <c r="H156" s="29"/>
      <c r="I156" s="30" t="str">
        <f t="shared" si="72"/>
        <v/>
      </c>
      <c r="J156" s="30" t="str">
        <f t="shared" si="73"/>
        <v/>
      </c>
      <c r="K156" s="30" t="str">
        <f t="shared" si="74"/>
        <v/>
      </c>
      <c r="L156" s="30" t="str">
        <f t="shared" si="75"/>
        <v/>
      </c>
      <c r="M156" s="30" t="str">
        <f t="shared" si="76"/>
        <v/>
      </c>
      <c r="N156" s="30" t="str">
        <f t="shared" si="77"/>
        <v/>
      </c>
      <c r="O156" s="30" t="str">
        <f t="shared" si="78"/>
        <v/>
      </c>
      <c r="P156" s="30" t="str">
        <f t="shared" si="79"/>
        <v/>
      </c>
      <c r="Q156" s="30" t="str">
        <f t="shared" si="80"/>
        <v/>
      </c>
      <c r="R156" s="30" t="str">
        <f t="shared" si="81"/>
        <v/>
      </c>
      <c r="S156" s="30" t="str">
        <f t="shared" si="82"/>
        <v/>
      </c>
      <c r="T156" s="30" t="str">
        <f t="shared" si="83"/>
        <v/>
      </c>
      <c r="U156" s="20"/>
      <c r="V156" s="20"/>
      <c r="W156" s="20"/>
    </row>
    <row r="157" spans="1:23" ht="19.5" customHeight="1" x14ac:dyDescent="0.25">
      <c r="A157" s="20"/>
      <c r="B157" s="483"/>
      <c r="C157" s="29"/>
      <c r="D157" s="28" t="s">
        <v>90</v>
      </c>
      <c r="E157" s="29"/>
      <c r="F157" s="28" t="s">
        <v>78</v>
      </c>
      <c r="G157" s="29"/>
      <c r="H157" s="29"/>
      <c r="I157" s="30" t="str">
        <f t="shared" si="72"/>
        <v/>
      </c>
      <c r="J157" s="30" t="str">
        <f t="shared" si="73"/>
        <v/>
      </c>
      <c r="K157" s="30" t="str">
        <f t="shared" si="74"/>
        <v/>
      </c>
      <c r="L157" s="30" t="str">
        <f t="shared" si="75"/>
        <v/>
      </c>
      <c r="M157" s="30" t="str">
        <f t="shared" si="76"/>
        <v/>
      </c>
      <c r="N157" s="30" t="str">
        <f t="shared" si="77"/>
        <v/>
      </c>
      <c r="O157" s="30" t="str">
        <f t="shared" si="78"/>
        <v/>
      </c>
      <c r="P157" s="30" t="str">
        <f t="shared" si="79"/>
        <v/>
      </c>
      <c r="Q157" s="30" t="str">
        <f t="shared" si="80"/>
        <v/>
      </c>
      <c r="R157" s="30" t="str">
        <f t="shared" si="81"/>
        <v/>
      </c>
      <c r="S157" s="30" t="str">
        <f t="shared" si="82"/>
        <v/>
      </c>
      <c r="T157" s="30" t="str">
        <f t="shared" si="83"/>
        <v/>
      </c>
      <c r="U157" s="20"/>
      <c r="V157" s="20"/>
      <c r="W157" s="20"/>
    </row>
    <row r="158" spans="1:23" ht="19.5" customHeight="1" x14ac:dyDescent="0.25">
      <c r="A158" s="20"/>
      <c r="B158" s="483"/>
      <c r="C158" s="29"/>
      <c r="D158" s="28" t="s">
        <v>91</v>
      </c>
      <c r="E158" s="29"/>
      <c r="F158" s="28" t="s">
        <v>78</v>
      </c>
      <c r="G158" s="29"/>
      <c r="H158" s="29"/>
      <c r="I158" s="30" t="str">
        <f t="shared" si="72"/>
        <v/>
      </c>
      <c r="J158" s="30" t="str">
        <f t="shared" si="73"/>
        <v/>
      </c>
      <c r="K158" s="30" t="str">
        <f t="shared" si="74"/>
        <v/>
      </c>
      <c r="L158" s="30" t="str">
        <f t="shared" si="75"/>
        <v/>
      </c>
      <c r="M158" s="30" t="str">
        <f t="shared" si="76"/>
        <v/>
      </c>
      <c r="N158" s="30" t="str">
        <f t="shared" si="77"/>
        <v/>
      </c>
      <c r="O158" s="30" t="str">
        <f t="shared" si="78"/>
        <v/>
      </c>
      <c r="P158" s="30" t="str">
        <f t="shared" si="79"/>
        <v/>
      </c>
      <c r="Q158" s="30" t="str">
        <f t="shared" si="80"/>
        <v/>
      </c>
      <c r="R158" s="30" t="str">
        <f t="shared" si="81"/>
        <v/>
      </c>
      <c r="S158" s="30" t="str">
        <f t="shared" si="82"/>
        <v/>
      </c>
      <c r="T158" s="30" t="str">
        <f t="shared" si="83"/>
        <v/>
      </c>
      <c r="U158" s="20"/>
      <c r="V158" s="20"/>
      <c r="W158" s="20"/>
    </row>
    <row r="159" spans="1:23" ht="19.5" customHeight="1" x14ac:dyDescent="0.25">
      <c r="A159" s="20"/>
      <c r="B159" s="483"/>
      <c r="C159" s="29"/>
      <c r="D159" s="28" t="s">
        <v>92</v>
      </c>
      <c r="E159" s="29"/>
      <c r="F159" s="28" t="s">
        <v>78</v>
      </c>
      <c r="G159" s="29"/>
      <c r="H159" s="29"/>
      <c r="I159" s="30" t="str">
        <f t="shared" si="72"/>
        <v/>
      </c>
      <c r="J159" s="30" t="str">
        <f t="shared" si="73"/>
        <v/>
      </c>
      <c r="K159" s="30" t="str">
        <f t="shared" si="74"/>
        <v/>
      </c>
      <c r="L159" s="30" t="str">
        <f t="shared" si="75"/>
        <v/>
      </c>
      <c r="M159" s="30" t="str">
        <f t="shared" si="76"/>
        <v/>
      </c>
      <c r="N159" s="30" t="str">
        <f t="shared" si="77"/>
        <v/>
      </c>
      <c r="O159" s="30" t="str">
        <f t="shared" si="78"/>
        <v/>
      </c>
      <c r="P159" s="30" t="str">
        <f t="shared" si="79"/>
        <v/>
      </c>
      <c r="Q159" s="30" t="str">
        <f t="shared" si="80"/>
        <v/>
      </c>
      <c r="R159" s="30" t="str">
        <f t="shared" si="81"/>
        <v/>
      </c>
      <c r="S159" s="30" t="str">
        <f t="shared" si="82"/>
        <v/>
      </c>
      <c r="T159" s="30" t="str">
        <f t="shared" si="83"/>
        <v/>
      </c>
      <c r="U159" s="20"/>
      <c r="V159" s="20"/>
      <c r="W159" s="20"/>
    </row>
    <row r="160" spans="1:23" ht="19.5" customHeight="1" x14ac:dyDescent="0.25">
      <c r="A160" s="20"/>
      <c r="B160" s="483"/>
      <c r="C160" s="29"/>
      <c r="D160" s="28" t="s">
        <v>93</v>
      </c>
      <c r="E160" s="29"/>
      <c r="F160" s="28" t="s">
        <v>78</v>
      </c>
      <c r="G160" s="29"/>
      <c r="H160" s="29"/>
      <c r="I160" s="30" t="str">
        <f t="shared" si="72"/>
        <v/>
      </c>
      <c r="J160" s="30" t="str">
        <f t="shared" si="73"/>
        <v/>
      </c>
      <c r="K160" s="30" t="str">
        <f t="shared" si="74"/>
        <v/>
      </c>
      <c r="L160" s="30" t="str">
        <f t="shared" si="75"/>
        <v/>
      </c>
      <c r="M160" s="30" t="str">
        <f t="shared" si="76"/>
        <v/>
      </c>
      <c r="N160" s="30" t="str">
        <f t="shared" si="77"/>
        <v/>
      </c>
      <c r="O160" s="30" t="str">
        <f t="shared" si="78"/>
        <v/>
      </c>
      <c r="P160" s="30" t="str">
        <f t="shared" si="79"/>
        <v/>
      </c>
      <c r="Q160" s="30" t="str">
        <f t="shared" si="80"/>
        <v/>
      </c>
      <c r="R160" s="30" t="str">
        <f t="shared" si="81"/>
        <v/>
      </c>
      <c r="S160" s="30" t="str">
        <f t="shared" si="82"/>
        <v/>
      </c>
      <c r="T160" s="30" t="str">
        <f t="shared" si="83"/>
        <v/>
      </c>
      <c r="U160" s="20"/>
      <c r="V160" s="20"/>
      <c r="W160" s="20"/>
    </row>
    <row r="161" spans="1:23" ht="19.5" customHeight="1" x14ac:dyDescent="0.25">
      <c r="A161" s="20"/>
      <c r="B161" s="483"/>
      <c r="C161" s="29"/>
      <c r="D161" s="28" t="s">
        <v>94</v>
      </c>
      <c r="E161" s="29"/>
      <c r="F161" s="28" t="s">
        <v>78</v>
      </c>
      <c r="G161" s="29"/>
      <c r="H161" s="29"/>
      <c r="I161" s="30" t="str">
        <f t="shared" si="72"/>
        <v/>
      </c>
      <c r="J161" s="30" t="str">
        <f t="shared" si="73"/>
        <v/>
      </c>
      <c r="K161" s="30" t="str">
        <f t="shared" si="74"/>
        <v/>
      </c>
      <c r="L161" s="30" t="str">
        <f t="shared" si="75"/>
        <v/>
      </c>
      <c r="M161" s="30" t="str">
        <f t="shared" si="76"/>
        <v/>
      </c>
      <c r="N161" s="30" t="str">
        <f t="shared" si="77"/>
        <v/>
      </c>
      <c r="O161" s="30" t="str">
        <f t="shared" si="78"/>
        <v/>
      </c>
      <c r="P161" s="30" t="str">
        <f t="shared" si="79"/>
        <v/>
      </c>
      <c r="Q161" s="30" t="str">
        <f t="shared" si="80"/>
        <v/>
      </c>
      <c r="R161" s="30" t="str">
        <f t="shared" si="81"/>
        <v/>
      </c>
      <c r="S161" s="30" t="str">
        <f t="shared" si="82"/>
        <v/>
      </c>
      <c r="T161" s="30" t="str">
        <f t="shared" si="83"/>
        <v/>
      </c>
      <c r="U161" s="20"/>
      <c r="V161" s="20"/>
      <c r="W161" s="20"/>
    </row>
    <row r="162" spans="1:23" ht="19.5" customHeight="1" x14ac:dyDescent="0.25">
      <c r="A162" s="20"/>
      <c r="B162" s="483"/>
      <c r="C162" s="29"/>
      <c r="D162" s="28" t="s">
        <v>95</v>
      </c>
      <c r="E162" s="29"/>
      <c r="F162" s="28" t="s">
        <v>78</v>
      </c>
      <c r="G162" s="29"/>
      <c r="H162" s="29"/>
      <c r="I162" s="30" t="str">
        <f t="shared" si="72"/>
        <v/>
      </c>
      <c r="J162" s="30" t="str">
        <f t="shared" si="73"/>
        <v/>
      </c>
      <c r="K162" s="30" t="str">
        <f t="shared" si="74"/>
        <v/>
      </c>
      <c r="L162" s="30" t="str">
        <f t="shared" si="75"/>
        <v/>
      </c>
      <c r="M162" s="30" t="str">
        <f t="shared" si="76"/>
        <v/>
      </c>
      <c r="N162" s="30" t="str">
        <f t="shared" si="77"/>
        <v/>
      </c>
      <c r="O162" s="30" t="str">
        <f t="shared" si="78"/>
        <v/>
      </c>
      <c r="P162" s="30" t="str">
        <f t="shared" si="79"/>
        <v/>
      </c>
      <c r="Q162" s="30" t="str">
        <f t="shared" si="80"/>
        <v/>
      </c>
      <c r="R162" s="30" t="str">
        <f t="shared" si="81"/>
        <v/>
      </c>
      <c r="S162" s="30" t="str">
        <f t="shared" si="82"/>
        <v/>
      </c>
      <c r="T162" s="30" t="str">
        <f t="shared" si="83"/>
        <v/>
      </c>
      <c r="U162" s="20"/>
      <c r="V162" s="20"/>
      <c r="W162" s="20"/>
    </row>
    <row r="163" spans="1:23" ht="19.5" customHeight="1" x14ac:dyDescent="0.25">
      <c r="A163" s="20"/>
      <c r="B163" s="483"/>
      <c r="C163" s="29"/>
      <c r="D163" s="28" t="s">
        <v>96</v>
      </c>
      <c r="E163" s="29"/>
      <c r="F163" s="28" t="s">
        <v>78</v>
      </c>
      <c r="G163" s="29"/>
      <c r="H163" s="29"/>
      <c r="I163" s="30" t="str">
        <f t="shared" si="72"/>
        <v/>
      </c>
      <c r="J163" s="30" t="str">
        <f t="shared" si="73"/>
        <v/>
      </c>
      <c r="K163" s="30" t="str">
        <f t="shared" si="74"/>
        <v/>
      </c>
      <c r="L163" s="30" t="str">
        <f t="shared" si="75"/>
        <v/>
      </c>
      <c r="M163" s="30" t="str">
        <f t="shared" si="76"/>
        <v/>
      </c>
      <c r="N163" s="30" t="str">
        <f t="shared" si="77"/>
        <v/>
      </c>
      <c r="O163" s="30" t="str">
        <f t="shared" si="78"/>
        <v/>
      </c>
      <c r="P163" s="30" t="str">
        <f t="shared" si="79"/>
        <v/>
      </c>
      <c r="Q163" s="30" t="str">
        <f t="shared" si="80"/>
        <v/>
      </c>
      <c r="R163" s="30" t="str">
        <f t="shared" si="81"/>
        <v/>
      </c>
      <c r="S163" s="30" t="str">
        <f t="shared" si="82"/>
        <v/>
      </c>
      <c r="T163" s="30" t="str">
        <f t="shared" si="83"/>
        <v/>
      </c>
      <c r="U163" s="20"/>
      <c r="V163" s="20"/>
      <c r="W163" s="20"/>
    </row>
    <row r="164" spans="1:23" ht="19.5" customHeight="1" x14ac:dyDescent="0.25">
      <c r="A164" s="20"/>
      <c r="B164" s="483"/>
      <c r="C164" s="29"/>
      <c r="D164" s="28" t="s">
        <v>97</v>
      </c>
      <c r="E164" s="29"/>
      <c r="F164" s="28" t="s">
        <v>78</v>
      </c>
      <c r="G164" s="29"/>
      <c r="H164" s="29"/>
      <c r="I164" s="30" t="str">
        <f t="shared" si="72"/>
        <v/>
      </c>
      <c r="J164" s="30" t="str">
        <f t="shared" si="73"/>
        <v/>
      </c>
      <c r="K164" s="30" t="str">
        <f t="shared" si="74"/>
        <v/>
      </c>
      <c r="L164" s="30" t="str">
        <f t="shared" si="75"/>
        <v/>
      </c>
      <c r="M164" s="30" t="str">
        <f t="shared" si="76"/>
        <v/>
      </c>
      <c r="N164" s="30" t="str">
        <f t="shared" si="77"/>
        <v/>
      </c>
      <c r="O164" s="30" t="str">
        <f t="shared" si="78"/>
        <v/>
      </c>
      <c r="P164" s="30" t="str">
        <f t="shared" si="79"/>
        <v/>
      </c>
      <c r="Q164" s="30" t="str">
        <f t="shared" si="80"/>
        <v/>
      </c>
      <c r="R164" s="30" t="str">
        <f t="shared" si="81"/>
        <v/>
      </c>
      <c r="S164" s="30" t="str">
        <f t="shared" si="82"/>
        <v/>
      </c>
      <c r="T164" s="30" t="str">
        <f t="shared" si="83"/>
        <v/>
      </c>
      <c r="U164" s="20"/>
      <c r="V164" s="20"/>
      <c r="W164" s="20"/>
    </row>
    <row r="165" spans="1:23" ht="19.5" customHeight="1" x14ac:dyDescent="0.25">
      <c r="A165" s="20"/>
      <c r="B165" s="483"/>
      <c r="C165" s="29"/>
      <c r="D165" s="28" t="s">
        <v>98</v>
      </c>
      <c r="E165" s="29"/>
      <c r="F165" s="28" t="s">
        <v>78</v>
      </c>
      <c r="G165" s="29"/>
      <c r="H165" s="29"/>
      <c r="I165" s="30" t="str">
        <f t="shared" si="72"/>
        <v/>
      </c>
      <c r="J165" s="30" t="str">
        <f t="shared" si="73"/>
        <v/>
      </c>
      <c r="K165" s="30" t="str">
        <f t="shared" si="74"/>
        <v/>
      </c>
      <c r="L165" s="30" t="str">
        <f t="shared" si="75"/>
        <v/>
      </c>
      <c r="M165" s="30" t="str">
        <f t="shared" si="76"/>
        <v/>
      </c>
      <c r="N165" s="30" t="str">
        <f t="shared" si="77"/>
        <v/>
      </c>
      <c r="O165" s="30" t="str">
        <f t="shared" si="78"/>
        <v/>
      </c>
      <c r="P165" s="30" t="str">
        <f t="shared" si="79"/>
        <v/>
      </c>
      <c r="Q165" s="30" t="str">
        <f t="shared" si="80"/>
        <v/>
      </c>
      <c r="R165" s="30" t="str">
        <f t="shared" si="81"/>
        <v/>
      </c>
      <c r="S165" s="30" t="str">
        <f t="shared" si="82"/>
        <v/>
      </c>
      <c r="T165" s="30" t="str">
        <f t="shared" si="83"/>
        <v/>
      </c>
      <c r="U165" s="20"/>
      <c r="V165" s="20"/>
      <c r="W165" s="20"/>
    </row>
    <row r="166" spans="1:23" ht="19.5" customHeight="1" x14ac:dyDescent="0.25">
      <c r="A166" s="20"/>
      <c r="B166" s="483"/>
      <c r="C166" s="29"/>
      <c r="D166" s="28" t="s">
        <v>99</v>
      </c>
      <c r="E166" s="29"/>
      <c r="F166" s="28" t="s">
        <v>78</v>
      </c>
      <c r="G166" s="29"/>
      <c r="H166" s="29"/>
      <c r="I166" s="30" t="str">
        <f t="shared" si="72"/>
        <v/>
      </c>
      <c r="J166" s="30" t="str">
        <f t="shared" si="73"/>
        <v/>
      </c>
      <c r="K166" s="30" t="str">
        <f t="shared" si="74"/>
        <v/>
      </c>
      <c r="L166" s="30" t="str">
        <f t="shared" si="75"/>
        <v/>
      </c>
      <c r="M166" s="30" t="str">
        <f t="shared" si="76"/>
        <v/>
      </c>
      <c r="N166" s="30" t="str">
        <f t="shared" si="77"/>
        <v/>
      </c>
      <c r="O166" s="30" t="str">
        <f t="shared" si="78"/>
        <v/>
      </c>
      <c r="P166" s="30" t="str">
        <f t="shared" si="79"/>
        <v/>
      </c>
      <c r="Q166" s="30" t="str">
        <f t="shared" si="80"/>
        <v/>
      </c>
      <c r="R166" s="30" t="str">
        <f t="shared" si="81"/>
        <v/>
      </c>
      <c r="S166" s="30" t="str">
        <f t="shared" si="82"/>
        <v/>
      </c>
      <c r="T166" s="30" t="str">
        <f t="shared" si="83"/>
        <v/>
      </c>
      <c r="U166" s="20"/>
      <c r="V166" s="20"/>
      <c r="W166" s="20"/>
    </row>
    <row r="167" spans="1:23" ht="19.5" customHeight="1" x14ac:dyDescent="0.25">
      <c r="A167" s="20"/>
      <c r="B167" s="483"/>
      <c r="C167" s="29"/>
      <c r="D167" s="28" t="s">
        <v>100</v>
      </c>
      <c r="E167" s="29"/>
      <c r="F167" s="28" t="s">
        <v>78</v>
      </c>
      <c r="G167" s="29"/>
      <c r="H167" s="29"/>
      <c r="I167" s="30" t="str">
        <f t="shared" si="72"/>
        <v/>
      </c>
      <c r="J167" s="30" t="str">
        <f t="shared" si="73"/>
        <v/>
      </c>
      <c r="K167" s="30" t="str">
        <f t="shared" si="74"/>
        <v/>
      </c>
      <c r="L167" s="30" t="str">
        <f t="shared" si="75"/>
        <v/>
      </c>
      <c r="M167" s="30" t="str">
        <f t="shared" si="76"/>
        <v/>
      </c>
      <c r="N167" s="30" t="str">
        <f t="shared" si="77"/>
        <v/>
      </c>
      <c r="O167" s="30" t="str">
        <f t="shared" si="78"/>
        <v/>
      </c>
      <c r="P167" s="30" t="str">
        <f t="shared" si="79"/>
        <v/>
      </c>
      <c r="Q167" s="30" t="str">
        <f t="shared" si="80"/>
        <v/>
      </c>
      <c r="R167" s="30" t="str">
        <f t="shared" si="81"/>
        <v/>
      </c>
      <c r="S167" s="30" t="str">
        <f t="shared" si="82"/>
        <v/>
      </c>
      <c r="T167" s="30" t="str">
        <f t="shared" si="83"/>
        <v/>
      </c>
      <c r="U167" s="20"/>
      <c r="V167" s="20"/>
      <c r="W167" s="20"/>
    </row>
    <row r="168" spans="1:23" ht="19.5" customHeight="1" x14ac:dyDescent="0.25">
      <c r="A168" s="20"/>
      <c r="B168" s="483"/>
      <c r="C168" s="29"/>
      <c r="D168" s="28" t="s">
        <v>101</v>
      </c>
      <c r="E168" s="29"/>
      <c r="F168" s="28" t="s">
        <v>78</v>
      </c>
      <c r="G168" s="29"/>
      <c r="H168" s="29"/>
      <c r="I168" s="30" t="str">
        <f t="shared" si="72"/>
        <v/>
      </c>
      <c r="J168" s="30" t="str">
        <f t="shared" si="73"/>
        <v/>
      </c>
      <c r="K168" s="30" t="str">
        <f t="shared" si="74"/>
        <v/>
      </c>
      <c r="L168" s="30" t="str">
        <f t="shared" si="75"/>
        <v/>
      </c>
      <c r="M168" s="30" t="str">
        <f t="shared" si="76"/>
        <v/>
      </c>
      <c r="N168" s="30" t="str">
        <f t="shared" si="77"/>
        <v/>
      </c>
      <c r="O168" s="30" t="str">
        <f t="shared" si="78"/>
        <v/>
      </c>
      <c r="P168" s="30" t="str">
        <f t="shared" si="79"/>
        <v/>
      </c>
      <c r="Q168" s="30" t="str">
        <f t="shared" si="80"/>
        <v/>
      </c>
      <c r="R168" s="30" t="str">
        <f t="shared" si="81"/>
        <v/>
      </c>
      <c r="S168" s="30" t="str">
        <f t="shared" si="82"/>
        <v/>
      </c>
      <c r="T168" s="30" t="str">
        <f t="shared" si="83"/>
        <v/>
      </c>
      <c r="U168" s="20"/>
      <c r="V168" s="20"/>
      <c r="W168" s="20"/>
    </row>
    <row r="169" spans="1:23" ht="19.5" customHeight="1" x14ac:dyDescent="0.25">
      <c r="A169" s="20"/>
      <c r="B169" s="483"/>
      <c r="C169" s="29"/>
      <c r="D169" s="28" t="s">
        <v>102</v>
      </c>
      <c r="E169" s="29"/>
      <c r="F169" s="28" t="s">
        <v>78</v>
      </c>
      <c r="G169" s="29"/>
      <c r="H169" s="29"/>
      <c r="I169" s="30" t="str">
        <f t="shared" si="72"/>
        <v/>
      </c>
      <c r="J169" s="30" t="str">
        <f t="shared" si="73"/>
        <v/>
      </c>
      <c r="K169" s="30" t="str">
        <f t="shared" si="74"/>
        <v/>
      </c>
      <c r="L169" s="30" t="str">
        <f t="shared" si="75"/>
        <v/>
      </c>
      <c r="M169" s="30" t="str">
        <f t="shared" si="76"/>
        <v/>
      </c>
      <c r="N169" s="30" t="str">
        <f t="shared" si="77"/>
        <v/>
      </c>
      <c r="O169" s="30" t="str">
        <f t="shared" si="78"/>
        <v/>
      </c>
      <c r="P169" s="30" t="str">
        <f t="shared" si="79"/>
        <v/>
      </c>
      <c r="Q169" s="30" t="str">
        <f t="shared" si="80"/>
        <v/>
      </c>
      <c r="R169" s="30" t="str">
        <f t="shared" si="81"/>
        <v/>
      </c>
      <c r="S169" s="30" t="str">
        <f t="shared" si="82"/>
        <v/>
      </c>
      <c r="T169" s="30" t="str">
        <f t="shared" si="83"/>
        <v/>
      </c>
      <c r="U169" s="20"/>
      <c r="V169" s="20"/>
      <c r="W169" s="20"/>
    </row>
    <row r="170" spans="1:23" ht="19.5" customHeight="1" x14ac:dyDescent="0.25">
      <c r="A170" s="20"/>
      <c r="B170" s="483"/>
      <c r="C170" s="29"/>
      <c r="D170" s="28" t="s">
        <v>103</v>
      </c>
      <c r="E170" s="29"/>
      <c r="F170" s="28" t="s">
        <v>78</v>
      </c>
      <c r="G170" s="29"/>
      <c r="H170" s="29"/>
      <c r="I170" s="30" t="str">
        <f t="shared" si="72"/>
        <v/>
      </c>
      <c r="J170" s="30" t="str">
        <f t="shared" si="73"/>
        <v/>
      </c>
      <c r="K170" s="30" t="str">
        <f t="shared" si="74"/>
        <v/>
      </c>
      <c r="L170" s="30" t="str">
        <f t="shared" si="75"/>
        <v/>
      </c>
      <c r="M170" s="30" t="str">
        <f t="shared" si="76"/>
        <v/>
      </c>
      <c r="N170" s="30" t="str">
        <f t="shared" si="77"/>
        <v/>
      </c>
      <c r="O170" s="30" t="str">
        <f t="shared" si="78"/>
        <v/>
      </c>
      <c r="P170" s="30" t="str">
        <f t="shared" si="79"/>
        <v/>
      </c>
      <c r="Q170" s="30" t="str">
        <f t="shared" si="80"/>
        <v/>
      </c>
      <c r="R170" s="30" t="str">
        <f t="shared" si="81"/>
        <v/>
      </c>
      <c r="S170" s="30" t="str">
        <f t="shared" si="82"/>
        <v/>
      </c>
      <c r="T170" s="30" t="str">
        <f t="shared" si="83"/>
        <v/>
      </c>
      <c r="U170" s="20"/>
      <c r="V170" s="20"/>
      <c r="W170" s="20"/>
    </row>
    <row r="171" spans="1:23" ht="19.5" customHeight="1" x14ac:dyDescent="0.25">
      <c r="A171" s="20"/>
      <c r="B171" s="483"/>
      <c r="C171" s="29"/>
      <c r="D171" s="28" t="s">
        <v>104</v>
      </c>
      <c r="E171" s="29"/>
      <c r="F171" s="28" t="s">
        <v>78</v>
      </c>
      <c r="G171" s="29"/>
      <c r="H171" s="29"/>
      <c r="I171" s="30" t="str">
        <f t="shared" si="72"/>
        <v/>
      </c>
      <c r="J171" s="30" t="str">
        <f t="shared" si="73"/>
        <v/>
      </c>
      <c r="K171" s="30" t="str">
        <f t="shared" si="74"/>
        <v/>
      </c>
      <c r="L171" s="30" t="str">
        <f t="shared" si="75"/>
        <v/>
      </c>
      <c r="M171" s="30" t="str">
        <f t="shared" si="76"/>
        <v/>
      </c>
      <c r="N171" s="30" t="str">
        <f t="shared" si="77"/>
        <v/>
      </c>
      <c r="O171" s="30" t="str">
        <f t="shared" si="78"/>
        <v/>
      </c>
      <c r="P171" s="30" t="str">
        <f t="shared" si="79"/>
        <v/>
      </c>
      <c r="Q171" s="30" t="str">
        <f t="shared" si="80"/>
        <v/>
      </c>
      <c r="R171" s="30" t="str">
        <f t="shared" si="81"/>
        <v/>
      </c>
      <c r="S171" s="30" t="str">
        <f t="shared" si="82"/>
        <v/>
      </c>
      <c r="T171" s="30" t="str">
        <f t="shared" si="83"/>
        <v/>
      </c>
      <c r="U171" s="20"/>
      <c r="V171" s="20"/>
      <c r="W171" s="20"/>
    </row>
    <row r="172" spans="1:23" ht="19.5" customHeight="1" x14ac:dyDescent="0.25">
      <c r="A172" s="20"/>
      <c r="B172" s="483"/>
      <c r="C172" s="29"/>
      <c r="D172" s="28" t="s">
        <v>105</v>
      </c>
      <c r="E172" s="29"/>
      <c r="F172" s="28" t="s">
        <v>78</v>
      </c>
      <c r="G172" s="29"/>
      <c r="H172" s="29"/>
      <c r="I172" s="30" t="str">
        <f t="shared" si="72"/>
        <v/>
      </c>
      <c r="J172" s="30" t="str">
        <f t="shared" si="73"/>
        <v/>
      </c>
      <c r="K172" s="30" t="str">
        <f t="shared" si="74"/>
        <v/>
      </c>
      <c r="L172" s="30" t="str">
        <f t="shared" si="75"/>
        <v/>
      </c>
      <c r="M172" s="30" t="str">
        <f t="shared" si="76"/>
        <v/>
      </c>
      <c r="N172" s="30" t="str">
        <f t="shared" si="77"/>
        <v/>
      </c>
      <c r="O172" s="30" t="str">
        <f t="shared" si="78"/>
        <v/>
      </c>
      <c r="P172" s="30" t="str">
        <f t="shared" si="79"/>
        <v/>
      </c>
      <c r="Q172" s="30" t="str">
        <f t="shared" si="80"/>
        <v/>
      </c>
      <c r="R172" s="30" t="str">
        <f t="shared" si="81"/>
        <v/>
      </c>
      <c r="S172" s="30" t="str">
        <f t="shared" si="82"/>
        <v/>
      </c>
      <c r="T172" s="30" t="str">
        <f t="shared" si="83"/>
        <v/>
      </c>
      <c r="U172" s="20"/>
      <c r="V172" s="20"/>
      <c r="W172" s="20"/>
    </row>
    <row r="173" spans="1:23" ht="19.5" customHeight="1" x14ac:dyDescent="0.25">
      <c r="A173" s="20"/>
      <c r="B173" s="483"/>
      <c r="C173" s="29"/>
      <c r="D173" s="28" t="s">
        <v>106</v>
      </c>
      <c r="E173" s="29"/>
      <c r="F173" s="28" t="s">
        <v>78</v>
      </c>
      <c r="G173" s="29"/>
      <c r="H173" s="29"/>
      <c r="I173" s="30" t="str">
        <f t="shared" si="72"/>
        <v/>
      </c>
      <c r="J173" s="30" t="str">
        <f t="shared" si="73"/>
        <v/>
      </c>
      <c r="K173" s="30" t="str">
        <f t="shared" si="74"/>
        <v/>
      </c>
      <c r="L173" s="30" t="str">
        <f t="shared" si="75"/>
        <v/>
      </c>
      <c r="M173" s="30" t="str">
        <f t="shared" si="76"/>
        <v/>
      </c>
      <c r="N173" s="30" t="str">
        <f t="shared" si="77"/>
        <v/>
      </c>
      <c r="O173" s="30" t="str">
        <f t="shared" si="78"/>
        <v/>
      </c>
      <c r="P173" s="30" t="str">
        <f t="shared" si="79"/>
        <v/>
      </c>
      <c r="Q173" s="30" t="str">
        <f t="shared" si="80"/>
        <v/>
      </c>
      <c r="R173" s="30" t="str">
        <f t="shared" si="81"/>
        <v/>
      </c>
      <c r="S173" s="30" t="str">
        <f t="shared" si="82"/>
        <v/>
      </c>
      <c r="T173" s="30" t="str">
        <f t="shared" si="83"/>
        <v/>
      </c>
      <c r="U173" s="20"/>
      <c r="V173" s="20"/>
      <c r="W173" s="20"/>
    </row>
    <row r="174" spans="1:23" ht="19.5" customHeight="1" x14ac:dyDescent="0.25">
      <c r="A174" s="20"/>
      <c r="B174" s="483"/>
      <c r="C174" s="29"/>
      <c r="D174" s="28" t="s">
        <v>107</v>
      </c>
      <c r="E174" s="29"/>
      <c r="F174" s="28" t="s">
        <v>78</v>
      </c>
      <c r="G174" s="29"/>
      <c r="H174" s="29"/>
      <c r="I174" s="30" t="str">
        <f t="shared" si="72"/>
        <v/>
      </c>
      <c r="J174" s="30" t="str">
        <f t="shared" si="73"/>
        <v/>
      </c>
      <c r="K174" s="30" t="str">
        <f t="shared" si="74"/>
        <v/>
      </c>
      <c r="L174" s="30" t="str">
        <f t="shared" si="75"/>
        <v/>
      </c>
      <c r="M174" s="30" t="str">
        <f t="shared" si="76"/>
        <v/>
      </c>
      <c r="N174" s="30" t="str">
        <f t="shared" si="77"/>
        <v/>
      </c>
      <c r="O174" s="30" t="str">
        <f t="shared" si="78"/>
        <v/>
      </c>
      <c r="P174" s="30" t="str">
        <f t="shared" si="79"/>
        <v/>
      </c>
      <c r="Q174" s="30" t="str">
        <f t="shared" si="80"/>
        <v/>
      </c>
      <c r="R174" s="30" t="str">
        <f t="shared" si="81"/>
        <v/>
      </c>
      <c r="S174" s="30" t="str">
        <f t="shared" si="82"/>
        <v/>
      </c>
      <c r="T174" s="30" t="str">
        <f t="shared" si="83"/>
        <v/>
      </c>
      <c r="U174" s="20"/>
      <c r="V174" s="20"/>
      <c r="W174" s="20"/>
    </row>
    <row r="175" spans="1:23" ht="19.5" customHeight="1" x14ac:dyDescent="0.25">
      <c r="A175" s="20"/>
      <c r="B175" s="483"/>
      <c r="C175" s="29"/>
      <c r="D175" s="28" t="s">
        <v>108</v>
      </c>
      <c r="E175" s="29"/>
      <c r="F175" s="28" t="s">
        <v>78</v>
      </c>
      <c r="G175" s="29"/>
      <c r="H175" s="29"/>
      <c r="I175" s="30" t="str">
        <f t="shared" si="72"/>
        <v/>
      </c>
      <c r="J175" s="30" t="str">
        <f t="shared" si="73"/>
        <v/>
      </c>
      <c r="K175" s="30" t="str">
        <f t="shared" si="74"/>
        <v/>
      </c>
      <c r="L175" s="30" t="str">
        <f t="shared" si="75"/>
        <v/>
      </c>
      <c r="M175" s="30" t="str">
        <f t="shared" si="76"/>
        <v/>
      </c>
      <c r="N175" s="30" t="str">
        <f t="shared" si="77"/>
        <v/>
      </c>
      <c r="O175" s="30" t="str">
        <f t="shared" si="78"/>
        <v/>
      </c>
      <c r="P175" s="30" t="str">
        <f t="shared" si="79"/>
        <v/>
      </c>
      <c r="Q175" s="30" t="str">
        <f t="shared" si="80"/>
        <v/>
      </c>
      <c r="R175" s="30" t="str">
        <f t="shared" si="81"/>
        <v/>
      </c>
      <c r="S175" s="30" t="str">
        <f t="shared" si="82"/>
        <v/>
      </c>
      <c r="T175" s="30" t="str">
        <f t="shared" si="83"/>
        <v/>
      </c>
      <c r="U175" s="20"/>
      <c r="V175" s="20"/>
      <c r="W175" s="20"/>
    </row>
    <row r="176" spans="1:23" ht="19.5" customHeight="1" x14ac:dyDescent="0.25">
      <c r="A176" s="20"/>
      <c r="B176" s="483"/>
      <c r="C176" s="29"/>
      <c r="D176" s="28" t="s">
        <v>109</v>
      </c>
      <c r="E176" s="29"/>
      <c r="F176" s="28" t="s">
        <v>78</v>
      </c>
      <c r="G176" s="29"/>
      <c r="H176" s="29"/>
      <c r="I176" s="30" t="str">
        <f t="shared" si="72"/>
        <v/>
      </c>
      <c r="J176" s="30" t="str">
        <f t="shared" si="73"/>
        <v/>
      </c>
      <c r="K176" s="30" t="str">
        <f t="shared" si="74"/>
        <v/>
      </c>
      <c r="L176" s="30" t="str">
        <f t="shared" si="75"/>
        <v/>
      </c>
      <c r="M176" s="30" t="str">
        <f t="shared" si="76"/>
        <v/>
      </c>
      <c r="N176" s="30" t="str">
        <f t="shared" si="77"/>
        <v/>
      </c>
      <c r="O176" s="30" t="str">
        <f t="shared" si="78"/>
        <v/>
      </c>
      <c r="P176" s="30" t="str">
        <f t="shared" si="79"/>
        <v/>
      </c>
      <c r="Q176" s="30" t="str">
        <f t="shared" si="80"/>
        <v/>
      </c>
      <c r="R176" s="30" t="str">
        <f t="shared" si="81"/>
        <v/>
      </c>
      <c r="S176" s="30" t="str">
        <f t="shared" si="82"/>
        <v/>
      </c>
      <c r="T176" s="30" t="str">
        <f t="shared" si="83"/>
        <v/>
      </c>
      <c r="U176" s="20"/>
      <c r="V176" s="20"/>
      <c r="W176" s="20"/>
    </row>
    <row r="177" spans="1:36" ht="19.5" customHeight="1" x14ac:dyDescent="0.25">
      <c r="A177" s="20"/>
      <c r="B177" s="483"/>
      <c r="C177" s="29"/>
      <c r="D177" s="28" t="s">
        <v>110</v>
      </c>
      <c r="E177" s="29"/>
      <c r="F177" s="28" t="s">
        <v>78</v>
      </c>
      <c r="G177" s="29"/>
      <c r="H177" s="29"/>
      <c r="I177" s="30" t="str">
        <f t="shared" si="72"/>
        <v/>
      </c>
      <c r="J177" s="30" t="str">
        <f t="shared" si="73"/>
        <v/>
      </c>
      <c r="K177" s="30" t="str">
        <f t="shared" si="74"/>
        <v/>
      </c>
      <c r="L177" s="30" t="str">
        <f t="shared" si="75"/>
        <v/>
      </c>
      <c r="M177" s="30" t="str">
        <f t="shared" si="76"/>
        <v/>
      </c>
      <c r="N177" s="30" t="str">
        <f t="shared" si="77"/>
        <v/>
      </c>
      <c r="O177" s="30" t="str">
        <f t="shared" si="78"/>
        <v/>
      </c>
      <c r="P177" s="30" t="str">
        <f t="shared" si="79"/>
        <v/>
      </c>
      <c r="Q177" s="30" t="str">
        <f t="shared" si="80"/>
        <v/>
      </c>
      <c r="R177" s="30" t="str">
        <f t="shared" si="81"/>
        <v/>
      </c>
      <c r="S177" s="30" t="str">
        <f t="shared" si="82"/>
        <v/>
      </c>
      <c r="T177" s="30" t="str">
        <f t="shared" si="83"/>
        <v/>
      </c>
      <c r="U177" s="20"/>
      <c r="V177" s="20"/>
      <c r="W177" s="20"/>
    </row>
    <row r="178" spans="1:36" ht="19.5" customHeight="1" x14ac:dyDescent="0.25">
      <c r="A178" s="20"/>
      <c r="B178" s="483"/>
      <c r="C178" s="29"/>
      <c r="D178" s="28" t="s">
        <v>111</v>
      </c>
      <c r="E178" s="29"/>
      <c r="F178" s="28" t="s">
        <v>78</v>
      </c>
      <c r="G178" s="29"/>
      <c r="H178" s="29"/>
      <c r="I178" s="30" t="str">
        <f t="shared" si="72"/>
        <v/>
      </c>
      <c r="J178" s="30" t="str">
        <f t="shared" si="73"/>
        <v/>
      </c>
      <c r="K178" s="30" t="str">
        <f t="shared" si="74"/>
        <v/>
      </c>
      <c r="L178" s="30" t="str">
        <f t="shared" si="75"/>
        <v/>
      </c>
      <c r="M178" s="30" t="str">
        <f t="shared" si="76"/>
        <v/>
      </c>
      <c r="N178" s="30" t="str">
        <f t="shared" si="77"/>
        <v/>
      </c>
      <c r="O178" s="30" t="str">
        <f t="shared" si="78"/>
        <v/>
      </c>
      <c r="P178" s="30" t="str">
        <f t="shared" si="79"/>
        <v/>
      </c>
      <c r="Q178" s="30" t="str">
        <f t="shared" si="80"/>
        <v/>
      </c>
      <c r="R178" s="30" t="str">
        <f t="shared" si="81"/>
        <v/>
      </c>
      <c r="S178" s="30" t="str">
        <f t="shared" si="82"/>
        <v/>
      </c>
      <c r="T178" s="30" t="str">
        <f t="shared" si="83"/>
        <v/>
      </c>
      <c r="U178" s="20"/>
      <c r="V178" s="20"/>
      <c r="W178" s="20"/>
    </row>
    <row r="179" spans="1:36" ht="19.5" customHeight="1" x14ac:dyDescent="0.25">
      <c r="A179" s="20"/>
      <c r="B179" s="483"/>
      <c r="C179" s="29"/>
      <c r="D179" s="28" t="s">
        <v>112</v>
      </c>
      <c r="E179" s="29"/>
      <c r="F179" s="28" t="s">
        <v>78</v>
      </c>
      <c r="G179" s="29"/>
      <c r="H179" s="29"/>
      <c r="I179" s="30" t="str">
        <f t="shared" si="72"/>
        <v/>
      </c>
      <c r="J179" s="30" t="str">
        <f t="shared" si="73"/>
        <v/>
      </c>
      <c r="K179" s="30" t="str">
        <f t="shared" si="74"/>
        <v/>
      </c>
      <c r="L179" s="30" t="str">
        <f t="shared" si="75"/>
        <v/>
      </c>
      <c r="M179" s="30" t="str">
        <f t="shared" si="76"/>
        <v/>
      </c>
      <c r="N179" s="30" t="str">
        <f t="shared" si="77"/>
        <v/>
      </c>
      <c r="O179" s="30" t="str">
        <f t="shared" si="78"/>
        <v/>
      </c>
      <c r="P179" s="30" t="str">
        <f t="shared" si="79"/>
        <v/>
      </c>
      <c r="Q179" s="30" t="str">
        <f t="shared" si="80"/>
        <v/>
      </c>
      <c r="R179" s="30" t="str">
        <f t="shared" si="81"/>
        <v/>
      </c>
      <c r="S179" s="30" t="str">
        <f t="shared" si="82"/>
        <v/>
      </c>
      <c r="T179" s="30" t="str">
        <f t="shared" si="83"/>
        <v/>
      </c>
      <c r="U179" s="20"/>
      <c r="V179" s="20"/>
      <c r="W179" s="20"/>
    </row>
    <row r="180" spans="1:36" ht="19.5" customHeight="1" x14ac:dyDescent="0.25">
      <c r="A180" s="20"/>
      <c r="B180" s="483"/>
      <c r="C180" s="29"/>
      <c r="D180" s="28" t="s">
        <v>113</v>
      </c>
      <c r="E180" s="29"/>
      <c r="F180" s="28" t="s">
        <v>78</v>
      </c>
      <c r="G180" s="29"/>
      <c r="H180" s="29"/>
      <c r="I180" s="30" t="str">
        <f t="shared" si="72"/>
        <v/>
      </c>
      <c r="J180" s="30" t="str">
        <f t="shared" si="73"/>
        <v/>
      </c>
      <c r="K180" s="30" t="str">
        <f t="shared" si="74"/>
        <v/>
      </c>
      <c r="L180" s="30" t="str">
        <f t="shared" si="75"/>
        <v/>
      </c>
      <c r="M180" s="30" t="str">
        <f t="shared" si="76"/>
        <v/>
      </c>
      <c r="N180" s="30" t="str">
        <f t="shared" si="77"/>
        <v/>
      </c>
      <c r="O180" s="30" t="str">
        <f t="shared" si="78"/>
        <v/>
      </c>
      <c r="P180" s="30" t="str">
        <f t="shared" si="79"/>
        <v/>
      </c>
      <c r="Q180" s="30" t="str">
        <f t="shared" si="80"/>
        <v/>
      </c>
      <c r="R180" s="30" t="str">
        <f t="shared" si="81"/>
        <v/>
      </c>
      <c r="S180" s="30" t="str">
        <f t="shared" si="82"/>
        <v/>
      </c>
      <c r="T180" s="30" t="str">
        <f t="shared" si="83"/>
        <v/>
      </c>
      <c r="U180" s="20"/>
      <c r="V180" s="20"/>
      <c r="W180" s="20"/>
    </row>
    <row r="181" spans="1:36" ht="19.5" customHeight="1" x14ac:dyDescent="0.3">
      <c r="A181" s="20"/>
      <c r="B181" s="483"/>
      <c r="C181" s="29"/>
      <c r="D181" s="28" t="s">
        <v>114</v>
      </c>
      <c r="E181" s="29"/>
      <c r="F181" s="28" t="s">
        <v>115</v>
      </c>
      <c r="G181" s="29"/>
      <c r="H181" s="29" t="s">
        <v>40</v>
      </c>
      <c r="I181" s="31" t="str">
        <f t="shared" ref="I181:I190" si="84">IFERROR(VALUE(MID($G181,1,FIND(CHAR(160),SUBSTITUTE($G181,"~",CHAR(160),1))-1)),"-")</f>
        <v>-</v>
      </c>
      <c r="J181" s="31" t="str">
        <f t="shared" ref="J181:J190" si="85">IFERROR(VALUE(MID($G181,FIND(CHAR(160),SUBSTITUTE($G181,"~",CHAR(160),1))+1,FIND(CHAR(160),SUBSTITUTE($G181,"~",CHAR(160),2))-FIND(CHAR(160),SUBSTITUTE($G181,"~",CHAR(160),1))-1)),"-")</f>
        <v>-</v>
      </c>
      <c r="K181" s="31" t="str">
        <f t="shared" ref="K181:K190" si="86">IFERROR(VALUE(MID($G181,FIND(CHAR(160),SUBSTITUTE($G181,"~",CHAR(160),2))+1,FIND(CHAR(160),SUBSTITUTE($G181,"~",CHAR(160),3))-FIND(CHAR(160),SUBSTITUTE($G181,"~",CHAR(160),2))-1)),"-")</f>
        <v>-</v>
      </c>
      <c r="L181" s="31" t="str">
        <f t="shared" ref="L181:L190" si="87">IFERROR(VALUE(MID($G181,FIND(CHAR(160),SUBSTITUTE($G181,"~",CHAR(160),3))+1,FIND(CHAR(160),SUBSTITUTE($G181,"~",CHAR(160),4))-FIND(CHAR(160),SUBSTITUTE($G181,"~",CHAR(160),3))-1)),"-")</f>
        <v>-</v>
      </c>
      <c r="M181" s="31" t="str">
        <f t="shared" ref="M181:M190" si="88">IFERROR(VALUE(MID($G181,FIND(CHAR(160),SUBSTITUTE($G181,"~",CHAR(160),4))+1,FIND(CHAR(160),SUBSTITUTE($G181,"~",CHAR(160),5))-FIND(CHAR(160),SUBSTITUTE($G181,"~",CHAR(160),4))-1)),"-")</f>
        <v>-</v>
      </c>
      <c r="N181" s="31" t="str">
        <f t="shared" ref="N181:N190" si="89">IFERROR(VALUE(MID($G181,FIND(CHAR(160),SUBSTITUTE($G181,"~",CHAR(160),5))+1,FIND(CHAR(160),SUBSTITUTE($G181,"~",CHAR(160),6))-FIND(CHAR(160),SUBSTITUTE($G181,"~",CHAR(160),5))-1)),"-")</f>
        <v>-</v>
      </c>
      <c r="O181" s="31" t="str">
        <f t="shared" ref="O181:O190" si="90">IFERROR(VALUE(MID($G181,FIND(CHAR(160),SUBSTITUTE($G181,"~",CHAR(160),6))+1,FIND(CHAR(160),SUBSTITUTE($G181,"~",CHAR(160),7))-FIND(CHAR(160),SUBSTITUTE($G181,"~",CHAR(160),6))-1)),"-")</f>
        <v>-</v>
      </c>
      <c r="P181" s="31" t="str">
        <f t="shared" ref="P181:P190" si="91">IFERROR(VALUE(MID($G181,FIND(CHAR(160),SUBSTITUTE($G181,"~",CHAR(160),7))+1,FIND(CHAR(160),SUBSTITUTE($G181,"~",CHAR(160),8))-FIND(CHAR(160),SUBSTITUTE($G181,"~",CHAR(160),7))-1)),"-")</f>
        <v>-</v>
      </c>
      <c r="Q181" s="31" t="str">
        <f t="shared" ref="Q181:Q190" si="92">IFERROR(VALUE(MID($G181,FIND(CHAR(160),SUBSTITUTE($G181,"~",CHAR(160),8))+1,FIND(CHAR(160),SUBSTITUTE($G181,"~",CHAR(160),9))-FIND(CHAR(160),SUBSTITUTE($G181,"~",CHAR(160),8))-1)),"-")</f>
        <v>-</v>
      </c>
      <c r="R181" s="31" t="str">
        <f t="shared" ref="R181:R190" si="93">IFERROR(VALUE(MID($G181,FIND(CHAR(160),SUBSTITUTE($G181,"~",CHAR(160),9))+1,FIND(CHAR(160),SUBSTITUTE($G181,"~",CHAR(160),10))-FIND(CHAR(160),SUBSTITUTE($G181,"~",CHAR(160),9))-1)),"-")</f>
        <v>-</v>
      </c>
      <c r="S181" s="31" t="str">
        <f t="shared" ref="S181:S190" si="94">IFERROR(VALUE(MID($G181,FIND(CHAR(160),SUBSTITUTE($G181,"~",CHAR(160),10))+1,FIND(CHAR(160),SUBSTITUTE($G181,"~",CHAR(160),11))-FIND(CHAR(160),SUBSTITUTE($G181,"~",CHAR(160),10))-1)),"-")</f>
        <v>-</v>
      </c>
      <c r="T181" s="31" t="str">
        <f t="shared" ref="T181:T190" si="95">IFERROR(VALUE(MID($G181,FIND(CHAR(160),SUBSTITUTE($G181,"~",CHAR(160),11))+1,FIND(CHAR(160),SUBSTITUTE($G181,"~",CHAR(160),12))-FIND(CHAR(160),SUBSTITUTE($G181,"~",CHAR(160),11))-1)),"-")</f>
        <v>-</v>
      </c>
      <c r="U181" s="20"/>
      <c r="V181" s="20"/>
      <c r="W181" s="20"/>
      <c r="AA181" s="32" t="s">
        <v>116</v>
      </c>
    </row>
    <row r="182" spans="1:36" ht="19.5" customHeight="1" x14ac:dyDescent="0.3">
      <c r="A182" s="20"/>
      <c r="B182" s="483"/>
      <c r="C182" s="29"/>
      <c r="D182" s="28"/>
      <c r="E182" s="29"/>
      <c r="F182" s="28" t="s">
        <v>117</v>
      </c>
      <c r="G182" s="29"/>
      <c r="H182" s="29" t="s">
        <v>40</v>
      </c>
      <c r="I182" s="31" t="str">
        <f t="shared" si="84"/>
        <v>-</v>
      </c>
      <c r="J182" s="31" t="str">
        <f t="shared" si="85"/>
        <v>-</v>
      </c>
      <c r="K182" s="31" t="str">
        <f t="shared" si="86"/>
        <v>-</v>
      </c>
      <c r="L182" s="31" t="str">
        <f t="shared" si="87"/>
        <v>-</v>
      </c>
      <c r="M182" s="31" t="str">
        <f t="shared" si="88"/>
        <v>-</v>
      </c>
      <c r="N182" s="31" t="str">
        <f t="shared" si="89"/>
        <v>-</v>
      </c>
      <c r="O182" s="31" t="str">
        <f t="shared" si="90"/>
        <v>-</v>
      </c>
      <c r="P182" s="31" t="str">
        <f t="shared" si="91"/>
        <v>-</v>
      </c>
      <c r="Q182" s="31" t="str">
        <f t="shared" si="92"/>
        <v>-</v>
      </c>
      <c r="R182" s="31" t="str">
        <f t="shared" si="93"/>
        <v>-</v>
      </c>
      <c r="S182" s="31" t="str">
        <f t="shared" si="94"/>
        <v>-</v>
      </c>
      <c r="T182" s="31" t="str">
        <f t="shared" si="95"/>
        <v>-</v>
      </c>
      <c r="U182" s="20"/>
      <c r="V182" s="20"/>
      <c r="W182" s="20"/>
      <c r="AB182" s="32" t="s">
        <v>118</v>
      </c>
    </row>
    <row r="183" spans="1:36" ht="19.5" customHeight="1" x14ac:dyDescent="0.3">
      <c r="A183" s="20"/>
      <c r="B183" s="483"/>
      <c r="C183" s="29"/>
      <c r="D183" s="28"/>
      <c r="E183" s="29"/>
      <c r="F183" s="33" t="s">
        <v>119</v>
      </c>
      <c r="G183" s="29"/>
      <c r="H183" s="29" t="s">
        <v>40</v>
      </c>
      <c r="I183" s="31" t="str">
        <f t="shared" si="84"/>
        <v>-</v>
      </c>
      <c r="J183" s="31" t="str">
        <f t="shared" si="85"/>
        <v>-</v>
      </c>
      <c r="K183" s="31" t="str">
        <f t="shared" si="86"/>
        <v>-</v>
      </c>
      <c r="L183" s="31" t="str">
        <f t="shared" si="87"/>
        <v>-</v>
      </c>
      <c r="M183" s="31" t="str">
        <f t="shared" si="88"/>
        <v>-</v>
      </c>
      <c r="N183" s="31" t="str">
        <f t="shared" si="89"/>
        <v>-</v>
      </c>
      <c r="O183" s="31" t="str">
        <f t="shared" si="90"/>
        <v>-</v>
      </c>
      <c r="P183" s="31" t="str">
        <f t="shared" si="91"/>
        <v>-</v>
      </c>
      <c r="Q183" s="31" t="str">
        <f t="shared" si="92"/>
        <v>-</v>
      </c>
      <c r="R183" s="31" t="str">
        <f t="shared" si="93"/>
        <v>-</v>
      </c>
      <c r="S183" s="31" t="str">
        <f t="shared" si="94"/>
        <v>-</v>
      </c>
      <c r="T183" s="31" t="str">
        <f t="shared" si="95"/>
        <v>-</v>
      </c>
      <c r="U183" s="20"/>
      <c r="V183" s="20"/>
      <c r="W183" s="20"/>
      <c r="AC183" s="32" t="s">
        <v>118</v>
      </c>
    </row>
    <row r="184" spans="1:36" ht="19.5" customHeight="1" x14ac:dyDescent="0.3">
      <c r="A184" s="20"/>
      <c r="B184" s="483"/>
      <c r="C184" s="29"/>
      <c r="D184" s="28"/>
      <c r="E184" s="29"/>
      <c r="F184" s="33" t="s">
        <v>120</v>
      </c>
      <c r="G184" s="29"/>
      <c r="H184" s="29" t="s">
        <v>40</v>
      </c>
      <c r="I184" s="31" t="str">
        <f t="shared" si="84"/>
        <v>-</v>
      </c>
      <c r="J184" s="31" t="str">
        <f t="shared" si="85"/>
        <v>-</v>
      </c>
      <c r="K184" s="31" t="str">
        <f t="shared" si="86"/>
        <v>-</v>
      </c>
      <c r="L184" s="31" t="str">
        <f t="shared" si="87"/>
        <v>-</v>
      </c>
      <c r="M184" s="31" t="str">
        <f t="shared" si="88"/>
        <v>-</v>
      </c>
      <c r="N184" s="31" t="str">
        <f t="shared" si="89"/>
        <v>-</v>
      </c>
      <c r="O184" s="31" t="str">
        <f t="shared" si="90"/>
        <v>-</v>
      </c>
      <c r="P184" s="31" t="str">
        <f t="shared" si="91"/>
        <v>-</v>
      </c>
      <c r="Q184" s="31" t="str">
        <f t="shared" si="92"/>
        <v>-</v>
      </c>
      <c r="R184" s="31" t="str">
        <f t="shared" si="93"/>
        <v>-</v>
      </c>
      <c r="S184" s="31" t="str">
        <f t="shared" si="94"/>
        <v>-</v>
      </c>
      <c r="T184" s="31" t="str">
        <f t="shared" si="95"/>
        <v>-</v>
      </c>
      <c r="U184" s="20"/>
      <c r="V184" s="20"/>
      <c r="W184" s="20"/>
      <c r="AD184" s="32" t="s">
        <v>118</v>
      </c>
    </row>
    <row r="185" spans="1:36" ht="19.5" customHeight="1" x14ac:dyDescent="0.3">
      <c r="A185" s="20"/>
      <c r="B185" s="483"/>
      <c r="C185" s="29"/>
      <c r="D185" s="28"/>
      <c r="E185" s="29"/>
      <c r="F185" s="33" t="s">
        <v>121</v>
      </c>
      <c r="G185" s="29"/>
      <c r="H185" s="29" t="s">
        <v>40</v>
      </c>
      <c r="I185" s="31" t="str">
        <f t="shared" si="84"/>
        <v>-</v>
      </c>
      <c r="J185" s="31" t="str">
        <f t="shared" si="85"/>
        <v>-</v>
      </c>
      <c r="K185" s="31" t="str">
        <f t="shared" si="86"/>
        <v>-</v>
      </c>
      <c r="L185" s="31" t="str">
        <f t="shared" si="87"/>
        <v>-</v>
      </c>
      <c r="M185" s="31" t="str">
        <f t="shared" si="88"/>
        <v>-</v>
      </c>
      <c r="N185" s="31" t="str">
        <f t="shared" si="89"/>
        <v>-</v>
      </c>
      <c r="O185" s="31" t="str">
        <f t="shared" si="90"/>
        <v>-</v>
      </c>
      <c r="P185" s="31" t="str">
        <f t="shared" si="91"/>
        <v>-</v>
      </c>
      <c r="Q185" s="31" t="str">
        <f t="shared" si="92"/>
        <v>-</v>
      </c>
      <c r="R185" s="31" t="str">
        <f t="shared" si="93"/>
        <v>-</v>
      </c>
      <c r="S185" s="31" t="str">
        <f t="shared" si="94"/>
        <v>-</v>
      </c>
      <c r="T185" s="31" t="str">
        <f t="shared" si="95"/>
        <v>-</v>
      </c>
      <c r="U185" s="20"/>
      <c r="V185" s="20"/>
      <c r="W185" s="20"/>
      <c r="AE185" s="32" t="s">
        <v>116</v>
      </c>
    </row>
    <row r="186" spans="1:36" ht="19.5" customHeight="1" x14ac:dyDescent="0.3">
      <c r="A186" s="20"/>
      <c r="B186" s="483"/>
      <c r="C186" s="29"/>
      <c r="D186" s="28"/>
      <c r="E186" s="29"/>
      <c r="F186" s="28" t="s">
        <v>647</v>
      </c>
      <c r="G186" s="29"/>
      <c r="H186" s="29" t="s">
        <v>40</v>
      </c>
      <c r="I186" s="31" t="str">
        <f t="shared" si="84"/>
        <v>-</v>
      </c>
      <c r="J186" s="31" t="str">
        <f t="shared" si="85"/>
        <v>-</v>
      </c>
      <c r="K186" s="31" t="str">
        <f t="shared" si="86"/>
        <v>-</v>
      </c>
      <c r="L186" s="31" t="str">
        <f t="shared" si="87"/>
        <v>-</v>
      </c>
      <c r="M186" s="31" t="str">
        <f t="shared" si="88"/>
        <v>-</v>
      </c>
      <c r="N186" s="31" t="str">
        <f t="shared" si="89"/>
        <v>-</v>
      </c>
      <c r="O186" s="31" t="str">
        <f t="shared" si="90"/>
        <v>-</v>
      </c>
      <c r="P186" s="31" t="str">
        <f t="shared" si="91"/>
        <v>-</v>
      </c>
      <c r="Q186" s="31" t="str">
        <f t="shared" si="92"/>
        <v>-</v>
      </c>
      <c r="R186" s="31" t="str">
        <f t="shared" si="93"/>
        <v>-</v>
      </c>
      <c r="S186" s="31" t="str">
        <f t="shared" si="94"/>
        <v>-</v>
      </c>
      <c r="T186" s="31" t="str">
        <f t="shared" si="95"/>
        <v>-</v>
      </c>
      <c r="U186" s="20"/>
      <c r="V186" s="20"/>
      <c r="W186" s="20"/>
      <c r="AF186" s="32" t="s">
        <v>118</v>
      </c>
    </row>
    <row r="187" spans="1:36" ht="19.5" customHeight="1" x14ac:dyDescent="0.3">
      <c r="A187" s="20"/>
      <c r="B187" s="483"/>
      <c r="C187" s="29"/>
      <c r="D187" s="28"/>
      <c r="E187" s="29"/>
      <c r="F187" s="33" t="s">
        <v>122</v>
      </c>
      <c r="G187" s="29"/>
      <c r="H187" s="29" t="s">
        <v>40</v>
      </c>
      <c r="I187" s="31" t="str">
        <f t="shared" si="84"/>
        <v>-</v>
      </c>
      <c r="J187" s="31" t="str">
        <f t="shared" si="85"/>
        <v>-</v>
      </c>
      <c r="K187" s="31" t="str">
        <f t="shared" si="86"/>
        <v>-</v>
      </c>
      <c r="L187" s="31" t="str">
        <f t="shared" si="87"/>
        <v>-</v>
      </c>
      <c r="M187" s="31" t="str">
        <f t="shared" si="88"/>
        <v>-</v>
      </c>
      <c r="N187" s="31" t="str">
        <f t="shared" si="89"/>
        <v>-</v>
      </c>
      <c r="O187" s="31" t="str">
        <f t="shared" si="90"/>
        <v>-</v>
      </c>
      <c r="P187" s="31" t="str">
        <f t="shared" si="91"/>
        <v>-</v>
      </c>
      <c r="Q187" s="31" t="str">
        <f t="shared" si="92"/>
        <v>-</v>
      </c>
      <c r="R187" s="31" t="str">
        <f t="shared" si="93"/>
        <v>-</v>
      </c>
      <c r="S187" s="31" t="str">
        <f t="shared" si="94"/>
        <v>-</v>
      </c>
      <c r="T187" s="31" t="str">
        <f t="shared" si="95"/>
        <v>-</v>
      </c>
      <c r="U187" s="20"/>
      <c r="V187" s="20"/>
      <c r="W187" s="20"/>
      <c r="AG187" s="32" t="s">
        <v>118</v>
      </c>
    </row>
    <row r="188" spans="1:36" ht="19.5" customHeight="1" x14ac:dyDescent="0.3">
      <c r="A188" s="20"/>
      <c r="B188" s="483"/>
      <c r="C188" s="29"/>
      <c r="D188" s="28"/>
      <c r="E188" s="29"/>
      <c r="F188" s="33" t="s">
        <v>123</v>
      </c>
      <c r="G188" s="29"/>
      <c r="H188" s="29" t="s">
        <v>40</v>
      </c>
      <c r="I188" s="31" t="str">
        <f t="shared" si="84"/>
        <v>-</v>
      </c>
      <c r="J188" s="31" t="str">
        <f t="shared" si="85"/>
        <v>-</v>
      </c>
      <c r="K188" s="31" t="str">
        <f t="shared" si="86"/>
        <v>-</v>
      </c>
      <c r="L188" s="31" t="str">
        <f t="shared" si="87"/>
        <v>-</v>
      </c>
      <c r="M188" s="31" t="str">
        <f t="shared" si="88"/>
        <v>-</v>
      </c>
      <c r="N188" s="31" t="str">
        <f t="shared" si="89"/>
        <v>-</v>
      </c>
      <c r="O188" s="31" t="str">
        <f t="shared" si="90"/>
        <v>-</v>
      </c>
      <c r="P188" s="31" t="str">
        <f t="shared" si="91"/>
        <v>-</v>
      </c>
      <c r="Q188" s="31" t="str">
        <f t="shared" si="92"/>
        <v>-</v>
      </c>
      <c r="R188" s="31" t="str">
        <f t="shared" si="93"/>
        <v>-</v>
      </c>
      <c r="S188" s="31" t="str">
        <f t="shared" si="94"/>
        <v>-</v>
      </c>
      <c r="T188" s="31" t="str">
        <f t="shared" si="95"/>
        <v>-</v>
      </c>
      <c r="U188" s="20"/>
      <c r="V188" s="20"/>
      <c r="W188" s="20"/>
      <c r="AH188" s="32" t="s">
        <v>118</v>
      </c>
    </row>
    <row r="189" spans="1:36" ht="19.5" customHeight="1" x14ac:dyDescent="0.3">
      <c r="A189" s="20"/>
      <c r="B189" s="483"/>
      <c r="C189" s="29"/>
      <c r="D189" s="28"/>
      <c r="E189" s="29"/>
      <c r="F189" s="33" t="s">
        <v>124</v>
      </c>
      <c r="G189" s="29"/>
      <c r="H189" s="29" t="s">
        <v>40</v>
      </c>
      <c r="I189" s="31" t="str">
        <f t="shared" si="84"/>
        <v>-</v>
      </c>
      <c r="J189" s="31" t="str">
        <f t="shared" si="85"/>
        <v>-</v>
      </c>
      <c r="K189" s="31" t="str">
        <f t="shared" si="86"/>
        <v>-</v>
      </c>
      <c r="L189" s="31" t="str">
        <f t="shared" si="87"/>
        <v>-</v>
      </c>
      <c r="M189" s="31" t="str">
        <f t="shared" si="88"/>
        <v>-</v>
      </c>
      <c r="N189" s="31" t="str">
        <f t="shared" si="89"/>
        <v>-</v>
      </c>
      <c r="O189" s="31" t="str">
        <f t="shared" si="90"/>
        <v>-</v>
      </c>
      <c r="P189" s="31" t="str">
        <f t="shared" si="91"/>
        <v>-</v>
      </c>
      <c r="Q189" s="31" t="str">
        <f t="shared" si="92"/>
        <v>-</v>
      </c>
      <c r="R189" s="31" t="str">
        <f t="shared" si="93"/>
        <v>-</v>
      </c>
      <c r="S189" s="31" t="str">
        <f t="shared" si="94"/>
        <v>-</v>
      </c>
      <c r="T189" s="31" t="str">
        <f t="shared" si="95"/>
        <v>-</v>
      </c>
      <c r="U189" s="20"/>
      <c r="V189" s="20"/>
      <c r="W189" s="20"/>
      <c r="AI189" s="32" t="s">
        <v>116</v>
      </c>
    </row>
    <row r="190" spans="1:36" ht="19.5" customHeight="1" x14ac:dyDescent="0.3">
      <c r="A190" s="20"/>
      <c r="B190" s="483"/>
      <c r="C190" s="29"/>
      <c r="D190" s="34"/>
      <c r="E190" s="35"/>
      <c r="F190" s="36" t="s">
        <v>125</v>
      </c>
      <c r="G190" s="35"/>
      <c r="H190" s="34" t="s">
        <v>40</v>
      </c>
      <c r="I190" s="31" t="str">
        <f t="shared" si="84"/>
        <v>-</v>
      </c>
      <c r="J190" s="31" t="str">
        <f t="shared" si="85"/>
        <v>-</v>
      </c>
      <c r="K190" s="31" t="str">
        <f t="shared" si="86"/>
        <v>-</v>
      </c>
      <c r="L190" s="31" t="str">
        <f t="shared" si="87"/>
        <v>-</v>
      </c>
      <c r="M190" s="31" t="str">
        <f t="shared" si="88"/>
        <v>-</v>
      </c>
      <c r="N190" s="31" t="str">
        <f t="shared" si="89"/>
        <v>-</v>
      </c>
      <c r="O190" s="31" t="str">
        <f t="shared" si="90"/>
        <v>-</v>
      </c>
      <c r="P190" s="31" t="str">
        <f t="shared" si="91"/>
        <v>-</v>
      </c>
      <c r="Q190" s="31" t="str">
        <f t="shared" si="92"/>
        <v>-</v>
      </c>
      <c r="R190" s="31" t="str">
        <f t="shared" si="93"/>
        <v>-</v>
      </c>
      <c r="S190" s="31" t="str">
        <f t="shared" si="94"/>
        <v>-</v>
      </c>
      <c r="T190" s="31" t="str">
        <f t="shared" si="95"/>
        <v>-</v>
      </c>
      <c r="U190" s="20"/>
      <c r="V190" s="20"/>
      <c r="W190" s="20"/>
      <c r="AJ190" s="32" t="s">
        <v>118</v>
      </c>
    </row>
    <row r="191" spans="1:36" ht="19.5" customHeight="1" x14ac:dyDescent="0.25">
      <c r="A191" s="20"/>
      <c r="B191" s="483"/>
      <c r="C191" s="27"/>
      <c r="D191" s="28" t="s">
        <v>77</v>
      </c>
      <c r="E191" s="29"/>
      <c r="F191" s="28" t="s">
        <v>78</v>
      </c>
      <c r="G191" s="29"/>
      <c r="H191" s="30"/>
      <c r="I191" s="30" t="str">
        <f t="shared" ref="I191:I226" si="96">IFERROR(MID($G191,1,FIND(CHAR(160),SUBSTITUTE($G191,"~",CHAR(160),1))-1),"")</f>
        <v/>
      </c>
      <c r="J191" s="30" t="str">
        <f t="shared" ref="J191:J226" si="97">IFERROR(MID($G191,FIND(CHAR(160),SUBSTITUTE($G191,"~",CHAR(160),1))+1,FIND(CHAR(160),SUBSTITUTE($G191,"~",CHAR(160),2))-FIND(CHAR(160),SUBSTITUTE($G191,"~",CHAR(160),1))-1),"")</f>
        <v/>
      </c>
      <c r="K191" s="30" t="str">
        <f t="shared" ref="K191:K226" si="98">IFERROR(MID($G191,FIND(CHAR(160),SUBSTITUTE($G191,"~",CHAR(160),2))+1,FIND(CHAR(160),SUBSTITUTE($G191,"~",CHAR(160),3))-FIND(CHAR(160),SUBSTITUTE($G191,"~",CHAR(160),2))-1),"")</f>
        <v/>
      </c>
      <c r="L191" s="30" t="str">
        <f t="shared" ref="L191:L226" si="99">IFERROR(MID($G191,FIND(CHAR(160),SUBSTITUTE($G191,"~",CHAR(160),3))+1,FIND(CHAR(160),SUBSTITUTE($G191,"~",CHAR(160),4))-FIND(CHAR(160),SUBSTITUTE($G191,"~",CHAR(160),3))-1),"")</f>
        <v/>
      </c>
      <c r="M191" s="30" t="str">
        <f t="shared" ref="M191:M226" si="100">IFERROR(MID($G191,FIND(CHAR(160),SUBSTITUTE($G191,"~",CHAR(160),4))+1,FIND(CHAR(160),SUBSTITUTE($G191,"~",CHAR(160),5))-FIND(CHAR(160),SUBSTITUTE($G191,"~",CHAR(160),4))-1),"")</f>
        <v/>
      </c>
      <c r="N191" s="30" t="str">
        <f t="shared" ref="N191:N226" si="101">IFERROR(MID($G191,FIND(CHAR(160),SUBSTITUTE($G191,"~",CHAR(160),5))+1,FIND(CHAR(160),SUBSTITUTE($G191,"~",CHAR(160),6))-FIND(CHAR(160),SUBSTITUTE($G191,"~",CHAR(160),5))-1),"")</f>
        <v/>
      </c>
      <c r="O191" s="30" t="str">
        <f t="shared" ref="O191:O226" si="102">IFERROR(MID($G191,FIND(CHAR(160),SUBSTITUTE($G191,"~",CHAR(160),6))+1,FIND(CHAR(160),SUBSTITUTE($G191,"~",CHAR(160),7))-FIND(CHAR(160),SUBSTITUTE($G191,"~",CHAR(160),6))-1),"")</f>
        <v/>
      </c>
      <c r="P191" s="30" t="str">
        <f t="shared" ref="P191:P226" si="103">IFERROR(MID($G191,FIND(CHAR(160),SUBSTITUTE($G191,"~",CHAR(160),7))+1,FIND(CHAR(160),SUBSTITUTE($G191,"~",CHAR(160),8))-FIND(CHAR(160),SUBSTITUTE($G191,"~",CHAR(160),7))-1),"")</f>
        <v/>
      </c>
      <c r="Q191" s="30" t="str">
        <f t="shared" ref="Q191:Q226" si="104">IFERROR(MID($G191,FIND(CHAR(160),SUBSTITUTE($G191,"~",CHAR(160),8))+1,FIND(CHAR(160),SUBSTITUTE($G191,"~",CHAR(160),9))-FIND(CHAR(160),SUBSTITUTE($G191,"~",CHAR(160),8))-1),"")</f>
        <v/>
      </c>
      <c r="R191" s="30" t="str">
        <f t="shared" ref="R191:R226" si="105">IFERROR(MID($G191,FIND(CHAR(160),SUBSTITUTE($G191,"~",CHAR(160),9))+1,FIND(CHAR(160),SUBSTITUTE($G191,"~",CHAR(160),10))-FIND(CHAR(160),SUBSTITUTE($G191,"~",CHAR(160),9))-1),"")</f>
        <v/>
      </c>
      <c r="S191" s="30" t="str">
        <f t="shared" ref="S191:S226" si="106">IFERROR(MID($G191,FIND(CHAR(160),SUBSTITUTE($G191,"~",CHAR(160),10))+1,FIND(CHAR(160),SUBSTITUTE($G191,"~",CHAR(160),11))-FIND(CHAR(160),SUBSTITUTE($G191,"~",CHAR(160),10))-1),"")</f>
        <v/>
      </c>
      <c r="T191" s="30" t="str">
        <f t="shared" ref="T191:T226" si="107">IFERROR(MID($G191,FIND(CHAR(160),SUBSTITUTE($G191,"~",CHAR(160),11))+1,FIND(CHAR(160),SUBSTITUTE($G191,"~",CHAR(160),12))-FIND(CHAR(160),SUBSTITUTE($G191,"~",CHAR(160),11))-1),"")</f>
        <v/>
      </c>
      <c r="U191" s="20"/>
      <c r="V191" s="20"/>
      <c r="W191" s="20"/>
    </row>
    <row r="192" spans="1:36" ht="19.5" customHeight="1" x14ac:dyDescent="0.25">
      <c r="A192" s="20"/>
      <c r="B192" s="483"/>
      <c r="C192" s="29"/>
      <c r="D192" s="28" t="s">
        <v>79</v>
      </c>
      <c r="E192" s="29"/>
      <c r="F192" s="28" t="s">
        <v>78</v>
      </c>
      <c r="G192" s="29"/>
      <c r="H192" s="29"/>
      <c r="I192" s="30" t="str">
        <f t="shared" si="96"/>
        <v/>
      </c>
      <c r="J192" s="30" t="str">
        <f t="shared" si="97"/>
        <v/>
      </c>
      <c r="K192" s="30" t="str">
        <f t="shared" si="98"/>
        <v/>
      </c>
      <c r="L192" s="30" t="str">
        <f t="shared" si="99"/>
        <v/>
      </c>
      <c r="M192" s="30" t="str">
        <f t="shared" si="100"/>
        <v/>
      </c>
      <c r="N192" s="30" t="str">
        <f t="shared" si="101"/>
        <v/>
      </c>
      <c r="O192" s="30" t="str">
        <f t="shared" si="102"/>
        <v/>
      </c>
      <c r="P192" s="30" t="str">
        <f t="shared" si="103"/>
        <v/>
      </c>
      <c r="Q192" s="30" t="str">
        <f t="shared" si="104"/>
        <v/>
      </c>
      <c r="R192" s="30" t="str">
        <f t="shared" si="105"/>
        <v/>
      </c>
      <c r="S192" s="30" t="str">
        <f t="shared" si="106"/>
        <v/>
      </c>
      <c r="T192" s="30" t="str">
        <f t="shared" si="107"/>
        <v/>
      </c>
      <c r="U192" s="20"/>
      <c r="V192" s="20"/>
      <c r="W192" s="20"/>
    </row>
    <row r="193" spans="1:23" ht="19.5" customHeight="1" x14ac:dyDescent="0.25">
      <c r="A193" s="20"/>
      <c r="B193" s="483"/>
      <c r="C193" s="29"/>
      <c r="D193" s="28" t="s">
        <v>80</v>
      </c>
      <c r="E193" s="29"/>
      <c r="F193" s="28" t="s">
        <v>78</v>
      </c>
      <c r="G193" s="29"/>
      <c r="H193" s="29"/>
      <c r="I193" s="30" t="str">
        <f t="shared" si="96"/>
        <v/>
      </c>
      <c r="J193" s="30" t="str">
        <f t="shared" si="97"/>
        <v/>
      </c>
      <c r="K193" s="30" t="str">
        <f t="shared" si="98"/>
        <v/>
      </c>
      <c r="L193" s="30" t="str">
        <f t="shared" si="99"/>
        <v/>
      </c>
      <c r="M193" s="30" t="str">
        <f t="shared" si="100"/>
        <v/>
      </c>
      <c r="N193" s="30" t="str">
        <f t="shared" si="101"/>
        <v/>
      </c>
      <c r="O193" s="30" t="str">
        <f t="shared" si="102"/>
        <v/>
      </c>
      <c r="P193" s="30" t="str">
        <f t="shared" si="103"/>
        <v/>
      </c>
      <c r="Q193" s="30" t="str">
        <f t="shared" si="104"/>
        <v/>
      </c>
      <c r="R193" s="30" t="str">
        <f t="shared" si="105"/>
        <v/>
      </c>
      <c r="S193" s="30" t="str">
        <f t="shared" si="106"/>
        <v/>
      </c>
      <c r="T193" s="30" t="str">
        <f t="shared" si="107"/>
        <v/>
      </c>
      <c r="U193" s="20"/>
      <c r="V193" s="20"/>
      <c r="W193" s="20"/>
    </row>
    <row r="194" spans="1:23" ht="19.5" customHeight="1" x14ac:dyDescent="0.25">
      <c r="A194" s="20"/>
      <c r="B194" s="483"/>
      <c r="C194" s="29"/>
      <c r="D194" s="28" t="s">
        <v>81</v>
      </c>
      <c r="E194" s="29"/>
      <c r="F194" s="28" t="s">
        <v>78</v>
      </c>
      <c r="G194" s="29"/>
      <c r="H194" s="29"/>
      <c r="I194" s="30" t="str">
        <f t="shared" si="96"/>
        <v/>
      </c>
      <c r="J194" s="30" t="str">
        <f t="shared" si="97"/>
        <v/>
      </c>
      <c r="K194" s="30" t="str">
        <f t="shared" si="98"/>
        <v/>
      </c>
      <c r="L194" s="30" t="str">
        <f t="shared" si="99"/>
        <v/>
      </c>
      <c r="M194" s="30" t="str">
        <f t="shared" si="100"/>
        <v/>
      </c>
      <c r="N194" s="30" t="str">
        <f t="shared" si="101"/>
        <v/>
      </c>
      <c r="O194" s="30" t="str">
        <f t="shared" si="102"/>
        <v/>
      </c>
      <c r="P194" s="30" t="str">
        <f t="shared" si="103"/>
        <v/>
      </c>
      <c r="Q194" s="30" t="str">
        <f t="shared" si="104"/>
        <v/>
      </c>
      <c r="R194" s="30" t="str">
        <f t="shared" si="105"/>
        <v/>
      </c>
      <c r="S194" s="30" t="str">
        <f t="shared" si="106"/>
        <v/>
      </c>
      <c r="T194" s="30" t="str">
        <f t="shared" si="107"/>
        <v/>
      </c>
      <c r="U194" s="20"/>
      <c r="V194" s="20"/>
      <c r="W194" s="20"/>
    </row>
    <row r="195" spans="1:23" ht="19.5" customHeight="1" x14ac:dyDescent="0.25">
      <c r="A195" s="20"/>
      <c r="B195" s="483"/>
      <c r="C195" s="29"/>
      <c r="D195" s="28" t="s">
        <v>82</v>
      </c>
      <c r="E195" s="29"/>
      <c r="F195" s="28" t="s">
        <v>78</v>
      </c>
      <c r="G195" s="29"/>
      <c r="H195" s="29"/>
      <c r="I195" s="30" t="str">
        <f t="shared" si="96"/>
        <v/>
      </c>
      <c r="J195" s="30" t="str">
        <f t="shared" si="97"/>
        <v/>
      </c>
      <c r="K195" s="30" t="str">
        <f t="shared" si="98"/>
        <v/>
      </c>
      <c r="L195" s="30" t="str">
        <f t="shared" si="99"/>
        <v/>
      </c>
      <c r="M195" s="30" t="str">
        <f t="shared" si="100"/>
        <v/>
      </c>
      <c r="N195" s="30" t="str">
        <f t="shared" si="101"/>
        <v/>
      </c>
      <c r="O195" s="30" t="str">
        <f t="shared" si="102"/>
        <v/>
      </c>
      <c r="P195" s="30" t="str">
        <f t="shared" si="103"/>
        <v/>
      </c>
      <c r="Q195" s="30" t="str">
        <f t="shared" si="104"/>
        <v/>
      </c>
      <c r="R195" s="30" t="str">
        <f t="shared" si="105"/>
        <v/>
      </c>
      <c r="S195" s="30" t="str">
        <f t="shared" si="106"/>
        <v/>
      </c>
      <c r="T195" s="30" t="str">
        <f t="shared" si="107"/>
        <v/>
      </c>
      <c r="U195" s="20"/>
      <c r="V195" s="20"/>
      <c r="W195" s="20"/>
    </row>
    <row r="196" spans="1:23" ht="19.5" customHeight="1" x14ac:dyDescent="0.25">
      <c r="A196" s="20"/>
      <c r="B196" s="483"/>
      <c r="C196" s="29"/>
      <c r="D196" s="28" t="s">
        <v>83</v>
      </c>
      <c r="E196" s="29"/>
      <c r="F196" s="28" t="s">
        <v>78</v>
      </c>
      <c r="G196" s="29"/>
      <c r="H196" s="29"/>
      <c r="I196" s="30" t="str">
        <f t="shared" si="96"/>
        <v/>
      </c>
      <c r="J196" s="30" t="str">
        <f t="shared" si="97"/>
        <v/>
      </c>
      <c r="K196" s="30" t="str">
        <f t="shared" si="98"/>
        <v/>
      </c>
      <c r="L196" s="30" t="str">
        <f t="shared" si="99"/>
        <v/>
      </c>
      <c r="M196" s="30" t="str">
        <f t="shared" si="100"/>
        <v/>
      </c>
      <c r="N196" s="30" t="str">
        <f t="shared" si="101"/>
        <v/>
      </c>
      <c r="O196" s="30" t="str">
        <f t="shared" si="102"/>
        <v/>
      </c>
      <c r="P196" s="30" t="str">
        <f t="shared" si="103"/>
        <v/>
      </c>
      <c r="Q196" s="30" t="str">
        <f t="shared" si="104"/>
        <v/>
      </c>
      <c r="R196" s="30" t="str">
        <f t="shared" si="105"/>
        <v/>
      </c>
      <c r="S196" s="30" t="str">
        <f t="shared" si="106"/>
        <v/>
      </c>
      <c r="T196" s="30" t="str">
        <f t="shared" si="107"/>
        <v/>
      </c>
      <c r="U196" s="20"/>
      <c r="V196" s="20"/>
      <c r="W196" s="20"/>
    </row>
    <row r="197" spans="1:23" ht="19.5" customHeight="1" x14ac:dyDescent="0.25">
      <c r="A197" s="20"/>
      <c r="B197" s="483"/>
      <c r="C197" s="29"/>
      <c r="D197" s="28" t="s">
        <v>84</v>
      </c>
      <c r="E197" s="29"/>
      <c r="F197" s="28" t="s">
        <v>78</v>
      </c>
      <c r="G197" s="29"/>
      <c r="H197" s="29"/>
      <c r="I197" s="30" t="str">
        <f t="shared" si="96"/>
        <v/>
      </c>
      <c r="J197" s="30" t="str">
        <f t="shared" si="97"/>
        <v/>
      </c>
      <c r="K197" s="30" t="str">
        <f t="shared" si="98"/>
        <v/>
      </c>
      <c r="L197" s="30" t="str">
        <f t="shared" si="99"/>
        <v/>
      </c>
      <c r="M197" s="30" t="str">
        <f t="shared" si="100"/>
        <v/>
      </c>
      <c r="N197" s="30" t="str">
        <f t="shared" si="101"/>
        <v/>
      </c>
      <c r="O197" s="30" t="str">
        <f t="shared" si="102"/>
        <v/>
      </c>
      <c r="P197" s="30" t="str">
        <f t="shared" si="103"/>
        <v/>
      </c>
      <c r="Q197" s="30" t="str">
        <f t="shared" si="104"/>
        <v/>
      </c>
      <c r="R197" s="30" t="str">
        <f t="shared" si="105"/>
        <v/>
      </c>
      <c r="S197" s="30" t="str">
        <f t="shared" si="106"/>
        <v/>
      </c>
      <c r="T197" s="30" t="str">
        <f t="shared" si="107"/>
        <v/>
      </c>
      <c r="U197" s="20"/>
      <c r="V197" s="20"/>
      <c r="W197" s="20"/>
    </row>
    <row r="198" spans="1:23" ht="19.5" customHeight="1" x14ac:dyDescent="0.25">
      <c r="A198" s="20"/>
      <c r="B198" s="483"/>
      <c r="C198" s="29"/>
      <c r="D198" s="28" t="s">
        <v>85</v>
      </c>
      <c r="E198" s="29"/>
      <c r="F198" s="28" t="s">
        <v>78</v>
      </c>
      <c r="G198" s="29"/>
      <c r="H198" s="29"/>
      <c r="I198" s="30" t="str">
        <f t="shared" si="96"/>
        <v/>
      </c>
      <c r="J198" s="30" t="str">
        <f t="shared" si="97"/>
        <v/>
      </c>
      <c r="K198" s="30" t="str">
        <f t="shared" si="98"/>
        <v/>
      </c>
      <c r="L198" s="30" t="str">
        <f t="shared" si="99"/>
        <v/>
      </c>
      <c r="M198" s="30" t="str">
        <f t="shared" si="100"/>
        <v/>
      </c>
      <c r="N198" s="30" t="str">
        <f t="shared" si="101"/>
        <v/>
      </c>
      <c r="O198" s="30" t="str">
        <f t="shared" si="102"/>
        <v/>
      </c>
      <c r="P198" s="30" t="str">
        <f t="shared" si="103"/>
        <v/>
      </c>
      <c r="Q198" s="30" t="str">
        <f t="shared" si="104"/>
        <v/>
      </c>
      <c r="R198" s="30" t="str">
        <f t="shared" si="105"/>
        <v/>
      </c>
      <c r="S198" s="30" t="str">
        <f t="shared" si="106"/>
        <v/>
      </c>
      <c r="T198" s="30" t="str">
        <f t="shared" si="107"/>
        <v/>
      </c>
      <c r="U198" s="20"/>
      <c r="V198" s="20"/>
      <c r="W198" s="20"/>
    </row>
    <row r="199" spans="1:23" ht="19.5" customHeight="1" x14ac:dyDescent="0.25">
      <c r="A199" s="20"/>
      <c r="B199" s="483"/>
      <c r="C199" s="29"/>
      <c r="D199" s="28" t="s">
        <v>86</v>
      </c>
      <c r="E199" s="29"/>
      <c r="F199" s="28" t="s">
        <v>78</v>
      </c>
      <c r="G199" s="29"/>
      <c r="H199" s="29"/>
      <c r="I199" s="30" t="str">
        <f t="shared" si="96"/>
        <v/>
      </c>
      <c r="J199" s="30" t="str">
        <f t="shared" si="97"/>
        <v/>
      </c>
      <c r="K199" s="30" t="str">
        <f t="shared" si="98"/>
        <v/>
      </c>
      <c r="L199" s="30" t="str">
        <f t="shared" si="99"/>
        <v/>
      </c>
      <c r="M199" s="30" t="str">
        <f t="shared" si="100"/>
        <v/>
      </c>
      <c r="N199" s="30" t="str">
        <f t="shared" si="101"/>
        <v/>
      </c>
      <c r="O199" s="30" t="str">
        <f t="shared" si="102"/>
        <v/>
      </c>
      <c r="P199" s="30" t="str">
        <f t="shared" si="103"/>
        <v/>
      </c>
      <c r="Q199" s="30" t="str">
        <f t="shared" si="104"/>
        <v/>
      </c>
      <c r="R199" s="30" t="str">
        <f t="shared" si="105"/>
        <v/>
      </c>
      <c r="S199" s="30" t="str">
        <f t="shared" si="106"/>
        <v/>
      </c>
      <c r="T199" s="30" t="str">
        <f t="shared" si="107"/>
        <v/>
      </c>
      <c r="U199" s="20"/>
      <c r="V199" s="20"/>
      <c r="W199" s="20"/>
    </row>
    <row r="200" spans="1:23" ht="19.5" customHeight="1" x14ac:dyDescent="0.25">
      <c r="A200" s="20"/>
      <c r="B200" s="483"/>
      <c r="C200" s="29"/>
      <c r="D200" s="28" t="s">
        <v>87</v>
      </c>
      <c r="E200" s="29"/>
      <c r="F200" s="28" t="s">
        <v>78</v>
      </c>
      <c r="G200" s="29"/>
      <c r="H200" s="29"/>
      <c r="I200" s="30" t="str">
        <f t="shared" si="96"/>
        <v/>
      </c>
      <c r="J200" s="30" t="str">
        <f t="shared" si="97"/>
        <v/>
      </c>
      <c r="K200" s="30" t="str">
        <f t="shared" si="98"/>
        <v/>
      </c>
      <c r="L200" s="30" t="str">
        <f t="shared" si="99"/>
        <v/>
      </c>
      <c r="M200" s="30" t="str">
        <f t="shared" si="100"/>
        <v/>
      </c>
      <c r="N200" s="30" t="str">
        <f t="shared" si="101"/>
        <v/>
      </c>
      <c r="O200" s="30" t="str">
        <f t="shared" si="102"/>
        <v/>
      </c>
      <c r="P200" s="30" t="str">
        <f t="shared" si="103"/>
        <v/>
      </c>
      <c r="Q200" s="30" t="str">
        <f t="shared" si="104"/>
        <v/>
      </c>
      <c r="R200" s="30" t="str">
        <f t="shared" si="105"/>
        <v/>
      </c>
      <c r="S200" s="30" t="str">
        <f t="shared" si="106"/>
        <v/>
      </c>
      <c r="T200" s="30" t="str">
        <f t="shared" si="107"/>
        <v/>
      </c>
      <c r="U200" s="20"/>
      <c r="V200" s="20"/>
      <c r="W200" s="20"/>
    </row>
    <row r="201" spans="1:23" ht="19.5" customHeight="1" x14ac:dyDescent="0.25">
      <c r="A201" s="20"/>
      <c r="B201" s="483"/>
      <c r="C201" s="29"/>
      <c r="D201" s="28" t="s">
        <v>88</v>
      </c>
      <c r="E201" s="29"/>
      <c r="F201" s="28" t="s">
        <v>78</v>
      </c>
      <c r="G201" s="29"/>
      <c r="H201" s="29"/>
      <c r="I201" s="30" t="str">
        <f t="shared" si="96"/>
        <v/>
      </c>
      <c r="J201" s="30" t="str">
        <f t="shared" si="97"/>
        <v/>
      </c>
      <c r="K201" s="30" t="str">
        <f t="shared" si="98"/>
        <v/>
      </c>
      <c r="L201" s="30" t="str">
        <f t="shared" si="99"/>
        <v/>
      </c>
      <c r="M201" s="30" t="str">
        <f t="shared" si="100"/>
        <v/>
      </c>
      <c r="N201" s="30" t="str">
        <f t="shared" si="101"/>
        <v/>
      </c>
      <c r="O201" s="30" t="str">
        <f t="shared" si="102"/>
        <v/>
      </c>
      <c r="P201" s="30" t="str">
        <f t="shared" si="103"/>
        <v/>
      </c>
      <c r="Q201" s="30" t="str">
        <f t="shared" si="104"/>
        <v/>
      </c>
      <c r="R201" s="30" t="str">
        <f t="shared" si="105"/>
        <v/>
      </c>
      <c r="S201" s="30" t="str">
        <f t="shared" si="106"/>
        <v/>
      </c>
      <c r="T201" s="30" t="str">
        <f t="shared" si="107"/>
        <v/>
      </c>
      <c r="U201" s="20"/>
      <c r="V201" s="20"/>
      <c r="W201" s="20"/>
    </row>
    <row r="202" spans="1:23" ht="19.5" customHeight="1" x14ac:dyDescent="0.25">
      <c r="A202" s="20"/>
      <c r="B202" s="483"/>
      <c r="C202" s="29"/>
      <c r="D202" s="28" t="s">
        <v>89</v>
      </c>
      <c r="E202" s="29"/>
      <c r="F202" s="28" t="s">
        <v>78</v>
      </c>
      <c r="G202" s="29"/>
      <c r="H202" s="29"/>
      <c r="I202" s="30" t="str">
        <f t="shared" si="96"/>
        <v/>
      </c>
      <c r="J202" s="30" t="str">
        <f t="shared" si="97"/>
        <v/>
      </c>
      <c r="K202" s="30" t="str">
        <f t="shared" si="98"/>
        <v/>
      </c>
      <c r="L202" s="30" t="str">
        <f t="shared" si="99"/>
        <v/>
      </c>
      <c r="M202" s="30" t="str">
        <f t="shared" si="100"/>
        <v/>
      </c>
      <c r="N202" s="30" t="str">
        <f t="shared" si="101"/>
        <v/>
      </c>
      <c r="O202" s="30" t="str">
        <f t="shared" si="102"/>
        <v/>
      </c>
      <c r="P202" s="30" t="str">
        <f t="shared" si="103"/>
        <v/>
      </c>
      <c r="Q202" s="30" t="str">
        <f t="shared" si="104"/>
        <v/>
      </c>
      <c r="R202" s="30" t="str">
        <f t="shared" si="105"/>
        <v/>
      </c>
      <c r="S202" s="30" t="str">
        <f t="shared" si="106"/>
        <v/>
      </c>
      <c r="T202" s="30" t="str">
        <f t="shared" si="107"/>
        <v/>
      </c>
      <c r="U202" s="20"/>
      <c r="V202" s="20"/>
      <c r="W202" s="20"/>
    </row>
    <row r="203" spans="1:23" ht="19.5" customHeight="1" x14ac:dyDescent="0.25">
      <c r="A203" s="20"/>
      <c r="B203" s="483"/>
      <c r="C203" s="29"/>
      <c r="D203" s="28" t="s">
        <v>90</v>
      </c>
      <c r="E203" s="29"/>
      <c r="F203" s="28" t="s">
        <v>78</v>
      </c>
      <c r="G203" s="29"/>
      <c r="H203" s="29"/>
      <c r="I203" s="30" t="str">
        <f t="shared" si="96"/>
        <v/>
      </c>
      <c r="J203" s="30" t="str">
        <f t="shared" si="97"/>
        <v/>
      </c>
      <c r="K203" s="30" t="str">
        <f t="shared" si="98"/>
        <v/>
      </c>
      <c r="L203" s="30" t="str">
        <f t="shared" si="99"/>
        <v/>
      </c>
      <c r="M203" s="30" t="str">
        <f t="shared" si="100"/>
        <v/>
      </c>
      <c r="N203" s="30" t="str">
        <f t="shared" si="101"/>
        <v/>
      </c>
      <c r="O203" s="30" t="str">
        <f t="shared" si="102"/>
        <v/>
      </c>
      <c r="P203" s="30" t="str">
        <f t="shared" si="103"/>
        <v/>
      </c>
      <c r="Q203" s="30" t="str">
        <f t="shared" si="104"/>
        <v/>
      </c>
      <c r="R203" s="30" t="str">
        <f t="shared" si="105"/>
        <v/>
      </c>
      <c r="S203" s="30" t="str">
        <f t="shared" si="106"/>
        <v/>
      </c>
      <c r="T203" s="30" t="str">
        <f t="shared" si="107"/>
        <v/>
      </c>
      <c r="U203" s="20"/>
      <c r="V203" s="20"/>
      <c r="W203" s="20"/>
    </row>
    <row r="204" spans="1:23" ht="19.5" customHeight="1" x14ac:dyDescent="0.25">
      <c r="A204" s="20"/>
      <c r="B204" s="483"/>
      <c r="C204" s="29"/>
      <c r="D204" s="28" t="s">
        <v>91</v>
      </c>
      <c r="E204" s="29"/>
      <c r="F204" s="28" t="s">
        <v>78</v>
      </c>
      <c r="G204" s="29"/>
      <c r="H204" s="29"/>
      <c r="I204" s="30" t="str">
        <f t="shared" si="96"/>
        <v/>
      </c>
      <c r="J204" s="30" t="str">
        <f t="shared" si="97"/>
        <v/>
      </c>
      <c r="K204" s="30" t="str">
        <f t="shared" si="98"/>
        <v/>
      </c>
      <c r="L204" s="30" t="str">
        <f t="shared" si="99"/>
        <v/>
      </c>
      <c r="M204" s="30" t="str">
        <f t="shared" si="100"/>
        <v/>
      </c>
      <c r="N204" s="30" t="str">
        <f t="shared" si="101"/>
        <v/>
      </c>
      <c r="O204" s="30" t="str">
        <f t="shared" si="102"/>
        <v/>
      </c>
      <c r="P204" s="30" t="str">
        <f t="shared" si="103"/>
        <v/>
      </c>
      <c r="Q204" s="30" t="str">
        <f t="shared" si="104"/>
        <v/>
      </c>
      <c r="R204" s="30" t="str">
        <f t="shared" si="105"/>
        <v/>
      </c>
      <c r="S204" s="30" t="str">
        <f t="shared" si="106"/>
        <v/>
      </c>
      <c r="T204" s="30" t="str">
        <f t="shared" si="107"/>
        <v/>
      </c>
      <c r="U204" s="20"/>
      <c r="V204" s="20"/>
      <c r="W204" s="20"/>
    </row>
    <row r="205" spans="1:23" ht="19.5" customHeight="1" x14ac:dyDescent="0.25">
      <c r="A205" s="20"/>
      <c r="B205" s="483"/>
      <c r="C205" s="29"/>
      <c r="D205" s="28" t="s">
        <v>92</v>
      </c>
      <c r="E205" s="29"/>
      <c r="F205" s="28" t="s">
        <v>78</v>
      </c>
      <c r="G205" s="29"/>
      <c r="H205" s="29"/>
      <c r="I205" s="30" t="str">
        <f t="shared" si="96"/>
        <v/>
      </c>
      <c r="J205" s="30" t="str">
        <f t="shared" si="97"/>
        <v/>
      </c>
      <c r="K205" s="30" t="str">
        <f t="shared" si="98"/>
        <v/>
      </c>
      <c r="L205" s="30" t="str">
        <f t="shared" si="99"/>
        <v/>
      </c>
      <c r="M205" s="30" t="str">
        <f t="shared" si="100"/>
        <v/>
      </c>
      <c r="N205" s="30" t="str">
        <f t="shared" si="101"/>
        <v/>
      </c>
      <c r="O205" s="30" t="str">
        <f t="shared" si="102"/>
        <v/>
      </c>
      <c r="P205" s="30" t="str">
        <f t="shared" si="103"/>
        <v/>
      </c>
      <c r="Q205" s="30" t="str">
        <f t="shared" si="104"/>
        <v/>
      </c>
      <c r="R205" s="30" t="str">
        <f t="shared" si="105"/>
        <v/>
      </c>
      <c r="S205" s="30" t="str">
        <f t="shared" si="106"/>
        <v/>
      </c>
      <c r="T205" s="30" t="str">
        <f t="shared" si="107"/>
        <v/>
      </c>
      <c r="U205" s="20"/>
      <c r="V205" s="20"/>
      <c r="W205" s="20"/>
    </row>
    <row r="206" spans="1:23" ht="19.5" customHeight="1" x14ac:dyDescent="0.25">
      <c r="A206" s="20"/>
      <c r="B206" s="483"/>
      <c r="C206" s="29"/>
      <c r="D206" s="28" t="s">
        <v>93</v>
      </c>
      <c r="E206" s="29"/>
      <c r="F206" s="28" t="s">
        <v>78</v>
      </c>
      <c r="G206" s="29"/>
      <c r="H206" s="29"/>
      <c r="I206" s="30" t="str">
        <f t="shared" si="96"/>
        <v/>
      </c>
      <c r="J206" s="30" t="str">
        <f t="shared" si="97"/>
        <v/>
      </c>
      <c r="K206" s="30" t="str">
        <f t="shared" si="98"/>
        <v/>
      </c>
      <c r="L206" s="30" t="str">
        <f t="shared" si="99"/>
        <v/>
      </c>
      <c r="M206" s="30" t="str">
        <f t="shared" si="100"/>
        <v/>
      </c>
      <c r="N206" s="30" t="str">
        <f t="shared" si="101"/>
        <v/>
      </c>
      <c r="O206" s="30" t="str">
        <f t="shared" si="102"/>
        <v/>
      </c>
      <c r="P206" s="30" t="str">
        <f t="shared" si="103"/>
        <v/>
      </c>
      <c r="Q206" s="30" t="str">
        <f t="shared" si="104"/>
        <v/>
      </c>
      <c r="R206" s="30" t="str">
        <f t="shared" si="105"/>
        <v/>
      </c>
      <c r="S206" s="30" t="str">
        <f t="shared" si="106"/>
        <v/>
      </c>
      <c r="T206" s="30" t="str">
        <f t="shared" si="107"/>
        <v/>
      </c>
      <c r="U206" s="20"/>
      <c r="V206" s="20"/>
      <c r="W206" s="20"/>
    </row>
    <row r="207" spans="1:23" ht="19.5" customHeight="1" x14ac:dyDescent="0.25">
      <c r="A207" s="20"/>
      <c r="B207" s="483"/>
      <c r="C207" s="29"/>
      <c r="D207" s="28" t="s">
        <v>94</v>
      </c>
      <c r="E207" s="29"/>
      <c r="F207" s="28" t="s">
        <v>78</v>
      </c>
      <c r="G207" s="29"/>
      <c r="H207" s="29"/>
      <c r="I207" s="30" t="str">
        <f t="shared" si="96"/>
        <v/>
      </c>
      <c r="J207" s="30" t="str">
        <f t="shared" si="97"/>
        <v/>
      </c>
      <c r="K207" s="30" t="str">
        <f t="shared" si="98"/>
        <v/>
      </c>
      <c r="L207" s="30" t="str">
        <f t="shared" si="99"/>
        <v/>
      </c>
      <c r="M207" s="30" t="str">
        <f t="shared" si="100"/>
        <v/>
      </c>
      <c r="N207" s="30" t="str">
        <f t="shared" si="101"/>
        <v/>
      </c>
      <c r="O207" s="30" t="str">
        <f t="shared" si="102"/>
        <v/>
      </c>
      <c r="P207" s="30" t="str">
        <f t="shared" si="103"/>
        <v/>
      </c>
      <c r="Q207" s="30" t="str">
        <f t="shared" si="104"/>
        <v/>
      </c>
      <c r="R207" s="30" t="str">
        <f t="shared" si="105"/>
        <v/>
      </c>
      <c r="S207" s="30" t="str">
        <f t="shared" si="106"/>
        <v/>
      </c>
      <c r="T207" s="30" t="str">
        <f t="shared" si="107"/>
        <v/>
      </c>
      <c r="U207" s="20"/>
      <c r="V207" s="20"/>
      <c r="W207" s="20"/>
    </row>
    <row r="208" spans="1:23" ht="19.5" customHeight="1" x14ac:dyDescent="0.25">
      <c r="A208" s="20"/>
      <c r="B208" s="483"/>
      <c r="C208" s="29"/>
      <c r="D208" s="28" t="s">
        <v>95</v>
      </c>
      <c r="E208" s="29"/>
      <c r="F208" s="28" t="s">
        <v>78</v>
      </c>
      <c r="G208" s="29"/>
      <c r="H208" s="29"/>
      <c r="I208" s="30" t="str">
        <f t="shared" si="96"/>
        <v/>
      </c>
      <c r="J208" s="30" t="str">
        <f t="shared" si="97"/>
        <v/>
      </c>
      <c r="K208" s="30" t="str">
        <f t="shared" si="98"/>
        <v/>
      </c>
      <c r="L208" s="30" t="str">
        <f t="shared" si="99"/>
        <v/>
      </c>
      <c r="M208" s="30" t="str">
        <f t="shared" si="100"/>
        <v/>
      </c>
      <c r="N208" s="30" t="str">
        <f t="shared" si="101"/>
        <v/>
      </c>
      <c r="O208" s="30" t="str">
        <f t="shared" si="102"/>
        <v/>
      </c>
      <c r="P208" s="30" t="str">
        <f t="shared" si="103"/>
        <v/>
      </c>
      <c r="Q208" s="30" t="str">
        <f t="shared" si="104"/>
        <v/>
      </c>
      <c r="R208" s="30" t="str">
        <f t="shared" si="105"/>
        <v/>
      </c>
      <c r="S208" s="30" t="str">
        <f t="shared" si="106"/>
        <v/>
      </c>
      <c r="T208" s="30" t="str">
        <f t="shared" si="107"/>
        <v/>
      </c>
      <c r="U208" s="20"/>
      <c r="V208" s="20"/>
      <c r="W208" s="20"/>
    </row>
    <row r="209" spans="1:23" ht="19.5" customHeight="1" x14ac:dyDescent="0.25">
      <c r="A209" s="20"/>
      <c r="B209" s="483"/>
      <c r="C209" s="29"/>
      <c r="D209" s="28" t="s">
        <v>96</v>
      </c>
      <c r="E209" s="29"/>
      <c r="F209" s="28" t="s">
        <v>78</v>
      </c>
      <c r="G209" s="29"/>
      <c r="H209" s="29"/>
      <c r="I209" s="30" t="str">
        <f t="shared" si="96"/>
        <v/>
      </c>
      <c r="J209" s="30" t="str">
        <f t="shared" si="97"/>
        <v/>
      </c>
      <c r="K209" s="30" t="str">
        <f t="shared" si="98"/>
        <v/>
      </c>
      <c r="L209" s="30" t="str">
        <f t="shared" si="99"/>
        <v/>
      </c>
      <c r="M209" s="30" t="str">
        <f t="shared" si="100"/>
        <v/>
      </c>
      <c r="N209" s="30" t="str">
        <f t="shared" si="101"/>
        <v/>
      </c>
      <c r="O209" s="30" t="str">
        <f t="shared" si="102"/>
        <v/>
      </c>
      <c r="P209" s="30" t="str">
        <f t="shared" si="103"/>
        <v/>
      </c>
      <c r="Q209" s="30" t="str">
        <f t="shared" si="104"/>
        <v/>
      </c>
      <c r="R209" s="30" t="str">
        <f t="shared" si="105"/>
        <v/>
      </c>
      <c r="S209" s="30" t="str">
        <f t="shared" si="106"/>
        <v/>
      </c>
      <c r="T209" s="30" t="str">
        <f t="shared" si="107"/>
        <v/>
      </c>
      <c r="U209" s="20"/>
      <c r="V209" s="20"/>
      <c r="W209" s="20"/>
    </row>
    <row r="210" spans="1:23" ht="19.5" customHeight="1" x14ac:dyDescent="0.25">
      <c r="A210" s="20"/>
      <c r="B210" s="483"/>
      <c r="C210" s="29"/>
      <c r="D210" s="28" t="s">
        <v>97</v>
      </c>
      <c r="E210" s="29"/>
      <c r="F210" s="28" t="s">
        <v>78</v>
      </c>
      <c r="G210" s="29"/>
      <c r="H210" s="29"/>
      <c r="I210" s="30" t="str">
        <f t="shared" si="96"/>
        <v/>
      </c>
      <c r="J210" s="30" t="str">
        <f t="shared" si="97"/>
        <v/>
      </c>
      <c r="K210" s="30" t="str">
        <f t="shared" si="98"/>
        <v/>
      </c>
      <c r="L210" s="30" t="str">
        <f t="shared" si="99"/>
        <v/>
      </c>
      <c r="M210" s="30" t="str">
        <f t="shared" si="100"/>
        <v/>
      </c>
      <c r="N210" s="30" t="str">
        <f t="shared" si="101"/>
        <v/>
      </c>
      <c r="O210" s="30" t="str">
        <f t="shared" si="102"/>
        <v/>
      </c>
      <c r="P210" s="30" t="str">
        <f t="shared" si="103"/>
        <v/>
      </c>
      <c r="Q210" s="30" t="str">
        <f t="shared" si="104"/>
        <v/>
      </c>
      <c r="R210" s="30" t="str">
        <f t="shared" si="105"/>
        <v/>
      </c>
      <c r="S210" s="30" t="str">
        <f t="shared" si="106"/>
        <v/>
      </c>
      <c r="T210" s="30" t="str">
        <f t="shared" si="107"/>
        <v/>
      </c>
      <c r="U210" s="20"/>
      <c r="V210" s="20"/>
      <c r="W210" s="20"/>
    </row>
    <row r="211" spans="1:23" ht="19.5" customHeight="1" x14ac:dyDescent="0.25">
      <c r="A211" s="20"/>
      <c r="B211" s="483"/>
      <c r="C211" s="29"/>
      <c r="D211" s="28" t="s">
        <v>98</v>
      </c>
      <c r="E211" s="29"/>
      <c r="F211" s="28" t="s">
        <v>78</v>
      </c>
      <c r="G211" s="29"/>
      <c r="H211" s="29"/>
      <c r="I211" s="30" t="str">
        <f t="shared" si="96"/>
        <v/>
      </c>
      <c r="J211" s="30" t="str">
        <f t="shared" si="97"/>
        <v/>
      </c>
      <c r="K211" s="30" t="str">
        <f t="shared" si="98"/>
        <v/>
      </c>
      <c r="L211" s="30" t="str">
        <f t="shared" si="99"/>
        <v/>
      </c>
      <c r="M211" s="30" t="str">
        <f t="shared" si="100"/>
        <v/>
      </c>
      <c r="N211" s="30" t="str">
        <f t="shared" si="101"/>
        <v/>
      </c>
      <c r="O211" s="30" t="str">
        <f t="shared" si="102"/>
        <v/>
      </c>
      <c r="P211" s="30" t="str">
        <f t="shared" si="103"/>
        <v/>
      </c>
      <c r="Q211" s="30" t="str">
        <f t="shared" si="104"/>
        <v/>
      </c>
      <c r="R211" s="30" t="str">
        <f t="shared" si="105"/>
        <v/>
      </c>
      <c r="S211" s="30" t="str">
        <f t="shared" si="106"/>
        <v/>
      </c>
      <c r="T211" s="30" t="str">
        <f t="shared" si="107"/>
        <v/>
      </c>
      <c r="U211" s="20"/>
      <c r="V211" s="20"/>
      <c r="W211" s="20"/>
    </row>
    <row r="212" spans="1:23" ht="19.5" customHeight="1" x14ac:dyDescent="0.25">
      <c r="A212" s="20"/>
      <c r="B212" s="483"/>
      <c r="C212" s="29"/>
      <c r="D212" s="28" t="s">
        <v>99</v>
      </c>
      <c r="E212" s="29"/>
      <c r="F212" s="28" t="s">
        <v>78</v>
      </c>
      <c r="G212" s="29"/>
      <c r="H212" s="29"/>
      <c r="I212" s="30" t="str">
        <f t="shared" si="96"/>
        <v/>
      </c>
      <c r="J212" s="30" t="str">
        <f t="shared" si="97"/>
        <v/>
      </c>
      <c r="K212" s="30" t="str">
        <f t="shared" si="98"/>
        <v/>
      </c>
      <c r="L212" s="30" t="str">
        <f t="shared" si="99"/>
        <v/>
      </c>
      <c r="M212" s="30" t="str">
        <f t="shared" si="100"/>
        <v/>
      </c>
      <c r="N212" s="30" t="str">
        <f t="shared" si="101"/>
        <v/>
      </c>
      <c r="O212" s="30" t="str">
        <f t="shared" si="102"/>
        <v/>
      </c>
      <c r="P212" s="30" t="str">
        <f t="shared" si="103"/>
        <v/>
      </c>
      <c r="Q212" s="30" t="str">
        <f t="shared" si="104"/>
        <v/>
      </c>
      <c r="R212" s="30" t="str">
        <f t="shared" si="105"/>
        <v/>
      </c>
      <c r="S212" s="30" t="str">
        <f t="shared" si="106"/>
        <v/>
      </c>
      <c r="T212" s="30" t="str">
        <f t="shared" si="107"/>
        <v/>
      </c>
      <c r="U212" s="20"/>
      <c r="V212" s="20"/>
      <c r="W212" s="20"/>
    </row>
    <row r="213" spans="1:23" ht="19.5" customHeight="1" x14ac:dyDescent="0.25">
      <c r="A213" s="20"/>
      <c r="B213" s="483"/>
      <c r="C213" s="29"/>
      <c r="D213" s="28" t="s">
        <v>100</v>
      </c>
      <c r="E213" s="29"/>
      <c r="F213" s="28" t="s">
        <v>78</v>
      </c>
      <c r="G213" s="29"/>
      <c r="H213" s="29"/>
      <c r="I213" s="30" t="str">
        <f t="shared" si="96"/>
        <v/>
      </c>
      <c r="J213" s="30" t="str">
        <f t="shared" si="97"/>
        <v/>
      </c>
      <c r="K213" s="30" t="str">
        <f t="shared" si="98"/>
        <v/>
      </c>
      <c r="L213" s="30" t="str">
        <f t="shared" si="99"/>
        <v/>
      </c>
      <c r="M213" s="30" t="str">
        <f t="shared" si="100"/>
        <v/>
      </c>
      <c r="N213" s="30" t="str">
        <f t="shared" si="101"/>
        <v/>
      </c>
      <c r="O213" s="30" t="str">
        <f t="shared" si="102"/>
        <v/>
      </c>
      <c r="P213" s="30" t="str">
        <f t="shared" si="103"/>
        <v/>
      </c>
      <c r="Q213" s="30" t="str">
        <f t="shared" si="104"/>
        <v/>
      </c>
      <c r="R213" s="30" t="str">
        <f t="shared" si="105"/>
        <v/>
      </c>
      <c r="S213" s="30" t="str">
        <f t="shared" si="106"/>
        <v/>
      </c>
      <c r="T213" s="30" t="str">
        <f t="shared" si="107"/>
        <v/>
      </c>
      <c r="U213" s="20"/>
      <c r="V213" s="20"/>
      <c r="W213" s="20"/>
    </row>
    <row r="214" spans="1:23" ht="19.5" customHeight="1" x14ac:dyDescent="0.25">
      <c r="A214" s="20"/>
      <c r="B214" s="483"/>
      <c r="C214" s="29"/>
      <c r="D214" s="28" t="s">
        <v>101</v>
      </c>
      <c r="E214" s="29"/>
      <c r="F214" s="28" t="s">
        <v>78</v>
      </c>
      <c r="G214" s="29"/>
      <c r="H214" s="29"/>
      <c r="I214" s="30" t="str">
        <f t="shared" si="96"/>
        <v/>
      </c>
      <c r="J214" s="30" t="str">
        <f t="shared" si="97"/>
        <v/>
      </c>
      <c r="K214" s="30" t="str">
        <f t="shared" si="98"/>
        <v/>
      </c>
      <c r="L214" s="30" t="str">
        <f t="shared" si="99"/>
        <v/>
      </c>
      <c r="M214" s="30" t="str">
        <f t="shared" si="100"/>
        <v/>
      </c>
      <c r="N214" s="30" t="str">
        <f t="shared" si="101"/>
        <v/>
      </c>
      <c r="O214" s="30" t="str">
        <f t="shared" si="102"/>
        <v/>
      </c>
      <c r="P214" s="30" t="str">
        <f t="shared" si="103"/>
        <v/>
      </c>
      <c r="Q214" s="30" t="str">
        <f t="shared" si="104"/>
        <v/>
      </c>
      <c r="R214" s="30" t="str">
        <f t="shared" si="105"/>
        <v/>
      </c>
      <c r="S214" s="30" t="str">
        <f t="shared" si="106"/>
        <v/>
      </c>
      <c r="T214" s="30" t="str">
        <f t="shared" si="107"/>
        <v/>
      </c>
      <c r="U214" s="20"/>
      <c r="V214" s="20"/>
      <c r="W214" s="20"/>
    </row>
    <row r="215" spans="1:23" ht="19.5" customHeight="1" x14ac:dyDescent="0.25">
      <c r="A215" s="20"/>
      <c r="B215" s="483"/>
      <c r="C215" s="29"/>
      <c r="D215" s="28" t="s">
        <v>102</v>
      </c>
      <c r="E215" s="29"/>
      <c r="F215" s="28" t="s">
        <v>78</v>
      </c>
      <c r="G215" s="29"/>
      <c r="H215" s="29"/>
      <c r="I215" s="30" t="str">
        <f t="shared" si="96"/>
        <v/>
      </c>
      <c r="J215" s="30" t="str">
        <f t="shared" si="97"/>
        <v/>
      </c>
      <c r="K215" s="30" t="str">
        <f t="shared" si="98"/>
        <v/>
      </c>
      <c r="L215" s="30" t="str">
        <f t="shared" si="99"/>
        <v/>
      </c>
      <c r="M215" s="30" t="str">
        <f t="shared" si="100"/>
        <v/>
      </c>
      <c r="N215" s="30" t="str">
        <f t="shared" si="101"/>
        <v/>
      </c>
      <c r="O215" s="30" t="str">
        <f t="shared" si="102"/>
        <v/>
      </c>
      <c r="P215" s="30" t="str">
        <f t="shared" si="103"/>
        <v/>
      </c>
      <c r="Q215" s="30" t="str">
        <f t="shared" si="104"/>
        <v/>
      </c>
      <c r="R215" s="30" t="str">
        <f t="shared" si="105"/>
        <v/>
      </c>
      <c r="S215" s="30" t="str">
        <f t="shared" si="106"/>
        <v/>
      </c>
      <c r="T215" s="30" t="str">
        <f t="shared" si="107"/>
        <v/>
      </c>
      <c r="U215" s="20"/>
      <c r="V215" s="20"/>
      <c r="W215" s="20"/>
    </row>
    <row r="216" spans="1:23" ht="19.5" customHeight="1" x14ac:dyDescent="0.25">
      <c r="A216" s="20"/>
      <c r="B216" s="483"/>
      <c r="C216" s="29"/>
      <c r="D216" s="28" t="s">
        <v>103</v>
      </c>
      <c r="E216" s="29"/>
      <c r="F216" s="28" t="s">
        <v>78</v>
      </c>
      <c r="G216" s="29"/>
      <c r="H216" s="29"/>
      <c r="I216" s="30" t="str">
        <f t="shared" si="96"/>
        <v/>
      </c>
      <c r="J216" s="30" t="str">
        <f t="shared" si="97"/>
        <v/>
      </c>
      <c r="K216" s="30" t="str">
        <f t="shared" si="98"/>
        <v/>
      </c>
      <c r="L216" s="30" t="str">
        <f t="shared" si="99"/>
        <v/>
      </c>
      <c r="M216" s="30" t="str">
        <f t="shared" si="100"/>
        <v/>
      </c>
      <c r="N216" s="30" t="str">
        <f t="shared" si="101"/>
        <v/>
      </c>
      <c r="O216" s="30" t="str">
        <f t="shared" si="102"/>
        <v/>
      </c>
      <c r="P216" s="30" t="str">
        <f t="shared" si="103"/>
        <v/>
      </c>
      <c r="Q216" s="30" t="str">
        <f t="shared" si="104"/>
        <v/>
      </c>
      <c r="R216" s="30" t="str">
        <f t="shared" si="105"/>
        <v/>
      </c>
      <c r="S216" s="30" t="str">
        <f t="shared" si="106"/>
        <v/>
      </c>
      <c r="T216" s="30" t="str">
        <f t="shared" si="107"/>
        <v/>
      </c>
      <c r="U216" s="20"/>
      <c r="V216" s="20"/>
      <c r="W216" s="20"/>
    </row>
    <row r="217" spans="1:23" ht="19.5" customHeight="1" x14ac:dyDescent="0.25">
      <c r="A217" s="20"/>
      <c r="B217" s="483"/>
      <c r="C217" s="29"/>
      <c r="D217" s="28" t="s">
        <v>104</v>
      </c>
      <c r="E217" s="29"/>
      <c r="F217" s="28" t="s">
        <v>78</v>
      </c>
      <c r="G217" s="29"/>
      <c r="H217" s="29"/>
      <c r="I217" s="30" t="str">
        <f t="shared" si="96"/>
        <v/>
      </c>
      <c r="J217" s="30" t="str">
        <f t="shared" si="97"/>
        <v/>
      </c>
      <c r="K217" s="30" t="str">
        <f t="shared" si="98"/>
        <v/>
      </c>
      <c r="L217" s="30" t="str">
        <f t="shared" si="99"/>
        <v/>
      </c>
      <c r="M217" s="30" t="str">
        <f t="shared" si="100"/>
        <v/>
      </c>
      <c r="N217" s="30" t="str">
        <f t="shared" si="101"/>
        <v/>
      </c>
      <c r="O217" s="30" t="str">
        <f t="shared" si="102"/>
        <v/>
      </c>
      <c r="P217" s="30" t="str">
        <f t="shared" si="103"/>
        <v/>
      </c>
      <c r="Q217" s="30" t="str">
        <f t="shared" si="104"/>
        <v/>
      </c>
      <c r="R217" s="30" t="str">
        <f t="shared" si="105"/>
        <v/>
      </c>
      <c r="S217" s="30" t="str">
        <f t="shared" si="106"/>
        <v/>
      </c>
      <c r="T217" s="30" t="str">
        <f t="shared" si="107"/>
        <v/>
      </c>
      <c r="U217" s="20"/>
      <c r="V217" s="20"/>
      <c r="W217" s="20"/>
    </row>
    <row r="218" spans="1:23" ht="19.5" customHeight="1" x14ac:dyDescent="0.25">
      <c r="A218" s="20"/>
      <c r="B218" s="483"/>
      <c r="C218" s="29"/>
      <c r="D218" s="28" t="s">
        <v>105</v>
      </c>
      <c r="E218" s="29"/>
      <c r="F218" s="28" t="s">
        <v>78</v>
      </c>
      <c r="G218" s="29"/>
      <c r="H218" s="29"/>
      <c r="I218" s="30" t="str">
        <f t="shared" si="96"/>
        <v/>
      </c>
      <c r="J218" s="30" t="str">
        <f t="shared" si="97"/>
        <v/>
      </c>
      <c r="K218" s="30" t="str">
        <f t="shared" si="98"/>
        <v/>
      </c>
      <c r="L218" s="30" t="str">
        <f t="shared" si="99"/>
        <v/>
      </c>
      <c r="M218" s="30" t="str">
        <f t="shared" si="100"/>
        <v/>
      </c>
      <c r="N218" s="30" t="str">
        <f t="shared" si="101"/>
        <v/>
      </c>
      <c r="O218" s="30" t="str">
        <f t="shared" si="102"/>
        <v/>
      </c>
      <c r="P218" s="30" t="str">
        <f t="shared" si="103"/>
        <v/>
      </c>
      <c r="Q218" s="30" t="str">
        <f t="shared" si="104"/>
        <v/>
      </c>
      <c r="R218" s="30" t="str">
        <f t="shared" si="105"/>
        <v/>
      </c>
      <c r="S218" s="30" t="str">
        <f t="shared" si="106"/>
        <v/>
      </c>
      <c r="T218" s="30" t="str">
        <f t="shared" si="107"/>
        <v/>
      </c>
      <c r="U218" s="20"/>
      <c r="V218" s="20"/>
      <c r="W218" s="20"/>
    </row>
    <row r="219" spans="1:23" ht="19.5" customHeight="1" x14ac:dyDescent="0.25">
      <c r="A219" s="20"/>
      <c r="B219" s="483"/>
      <c r="C219" s="29"/>
      <c r="D219" s="28" t="s">
        <v>106</v>
      </c>
      <c r="E219" s="29"/>
      <c r="F219" s="28" t="s">
        <v>78</v>
      </c>
      <c r="G219" s="29"/>
      <c r="H219" s="29"/>
      <c r="I219" s="30" t="str">
        <f t="shared" si="96"/>
        <v/>
      </c>
      <c r="J219" s="30" t="str">
        <f t="shared" si="97"/>
        <v/>
      </c>
      <c r="K219" s="30" t="str">
        <f t="shared" si="98"/>
        <v/>
      </c>
      <c r="L219" s="30" t="str">
        <f t="shared" si="99"/>
        <v/>
      </c>
      <c r="M219" s="30" t="str">
        <f t="shared" si="100"/>
        <v/>
      </c>
      <c r="N219" s="30" t="str">
        <f t="shared" si="101"/>
        <v/>
      </c>
      <c r="O219" s="30" t="str">
        <f t="shared" si="102"/>
        <v/>
      </c>
      <c r="P219" s="30" t="str">
        <f t="shared" si="103"/>
        <v/>
      </c>
      <c r="Q219" s="30" t="str">
        <f t="shared" si="104"/>
        <v/>
      </c>
      <c r="R219" s="30" t="str">
        <f t="shared" si="105"/>
        <v/>
      </c>
      <c r="S219" s="30" t="str">
        <f t="shared" si="106"/>
        <v/>
      </c>
      <c r="T219" s="30" t="str">
        <f t="shared" si="107"/>
        <v/>
      </c>
      <c r="U219" s="20"/>
      <c r="V219" s="20"/>
      <c r="W219" s="20"/>
    </row>
    <row r="220" spans="1:23" ht="19.5" customHeight="1" x14ac:dyDescent="0.25">
      <c r="A220" s="20"/>
      <c r="B220" s="483"/>
      <c r="C220" s="29"/>
      <c r="D220" s="28" t="s">
        <v>107</v>
      </c>
      <c r="E220" s="29"/>
      <c r="F220" s="28" t="s">
        <v>78</v>
      </c>
      <c r="G220" s="29"/>
      <c r="H220" s="29"/>
      <c r="I220" s="30" t="str">
        <f t="shared" si="96"/>
        <v/>
      </c>
      <c r="J220" s="30" t="str">
        <f t="shared" si="97"/>
        <v/>
      </c>
      <c r="K220" s="30" t="str">
        <f t="shared" si="98"/>
        <v/>
      </c>
      <c r="L220" s="30" t="str">
        <f t="shared" si="99"/>
        <v/>
      </c>
      <c r="M220" s="30" t="str">
        <f t="shared" si="100"/>
        <v/>
      </c>
      <c r="N220" s="30" t="str">
        <f t="shared" si="101"/>
        <v/>
      </c>
      <c r="O220" s="30" t="str">
        <f t="shared" si="102"/>
        <v/>
      </c>
      <c r="P220" s="30" t="str">
        <f t="shared" si="103"/>
        <v/>
      </c>
      <c r="Q220" s="30" t="str">
        <f t="shared" si="104"/>
        <v/>
      </c>
      <c r="R220" s="30" t="str">
        <f t="shared" si="105"/>
        <v/>
      </c>
      <c r="S220" s="30" t="str">
        <f t="shared" si="106"/>
        <v/>
      </c>
      <c r="T220" s="30" t="str">
        <f t="shared" si="107"/>
        <v/>
      </c>
      <c r="U220" s="20"/>
      <c r="V220" s="20"/>
      <c r="W220" s="20"/>
    </row>
    <row r="221" spans="1:23" ht="19.5" customHeight="1" x14ac:dyDescent="0.25">
      <c r="A221" s="20"/>
      <c r="B221" s="483"/>
      <c r="C221" s="29"/>
      <c r="D221" s="28" t="s">
        <v>108</v>
      </c>
      <c r="E221" s="29"/>
      <c r="F221" s="28" t="s">
        <v>78</v>
      </c>
      <c r="G221" s="29"/>
      <c r="H221" s="29"/>
      <c r="I221" s="30" t="str">
        <f t="shared" si="96"/>
        <v/>
      </c>
      <c r="J221" s="30" t="str">
        <f t="shared" si="97"/>
        <v/>
      </c>
      <c r="K221" s="30" t="str">
        <f t="shared" si="98"/>
        <v/>
      </c>
      <c r="L221" s="30" t="str">
        <f t="shared" si="99"/>
        <v/>
      </c>
      <c r="M221" s="30" t="str">
        <f t="shared" si="100"/>
        <v/>
      </c>
      <c r="N221" s="30" t="str">
        <f t="shared" si="101"/>
        <v/>
      </c>
      <c r="O221" s="30" t="str">
        <f t="shared" si="102"/>
        <v/>
      </c>
      <c r="P221" s="30" t="str">
        <f t="shared" si="103"/>
        <v/>
      </c>
      <c r="Q221" s="30" t="str">
        <f t="shared" si="104"/>
        <v/>
      </c>
      <c r="R221" s="30" t="str">
        <f t="shared" si="105"/>
        <v/>
      </c>
      <c r="S221" s="30" t="str">
        <f t="shared" si="106"/>
        <v/>
      </c>
      <c r="T221" s="30" t="str">
        <f t="shared" si="107"/>
        <v/>
      </c>
      <c r="U221" s="20"/>
      <c r="V221" s="20"/>
      <c r="W221" s="20"/>
    </row>
    <row r="222" spans="1:23" ht="19.5" customHeight="1" x14ac:dyDescent="0.25">
      <c r="A222" s="20"/>
      <c r="B222" s="483"/>
      <c r="C222" s="29"/>
      <c r="D222" s="28" t="s">
        <v>109</v>
      </c>
      <c r="E222" s="29"/>
      <c r="F222" s="28" t="s">
        <v>78</v>
      </c>
      <c r="G222" s="29"/>
      <c r="H222" s="29"/>
      <c r="I222" s="30" t="str">
        <f t="shared" si="96"/>
        <v/>
      </c>
      <c r="J222" s="30" t="str">
        <f t="shared" si="97"/>
        <v/>
      </c>
      <c r="K222" s="30" t="str">
        <f t="shared" si="98"/>
        <v/>
      </c>
      <c r="L222" s="30" t="str">
        <f t="shared" si="99"/>
        <v/>
      </c>
      <c r="M222" s="30" t="str">
        <f t="shared" si="100"/>
        <v/>
      </c>
      <c r="N222" s="30" t="str">
        <f t="shared" si="101"/>
        <v/>
      </c>
      <c r="O222" s="30" t="str">
        <f t="shared" si="102"/>
        <v/>
      </c>
      <c r="P222" s="30" t="str">
        <f t="shared" si="103"/>
        <v/>
      </c>
      <c r="Q222" s="30" t="str">
        <f t="shared" si="104"/>
        <v/>
      </c>
      <c r="R222" s="30" t="str">
        <f t="shared" si="105"/>
        <v/>
      </c>
      <c r="S222" s="30" t="str">
        <f t="shared" si="106"/>
        <v/>
      </c>
      <c r="T222" s="30" t="str">
        <f t="shared" si="107"/>
        <v/>
      </c>
      <c r="U222" s="20"/>
      <c r="V222" s="20"/>
      <c r="W222" s="20"/>
    </row>
    <row r="223" spans="1:23" ht="19.5" customHeight="1" x14ac:dyDescent="0.25">
      <c r="A223" s="20"/>
      <c r="B223" s="483"/>
      <c r="C223" s="29"/>
      <c r="D223" s="28" t="s">
        <v>110</v>
      </c>
      <c r="E223" s="29"/>
      <c r="F223" s="28" t="s">
        <v>78</v>
      </c>
      <c r="G223" s="29"/>
      <c r="H223" s="29"/>
      <c r="I223" s="30" t="str">
        <f t="shared" si="96"/>
        <v/>
      </c>
      <c r="J223" s="30" t="str">
        <f t="shared" si="97"/>
        <v/>
      </c>
      <c r="K223" s="30" t="str">
        <f t="shared" si="98"/>
        <v/>
      </c>
      <c r="L223" s="30" t="str">
        <f t="shared" si="99"/>
        <v/>
      </c>
      <c r="M223" s="30" t="str">
        <f t="shared" si="100"/>
        <v/>
      </c>
      <c r="N223" s="30" t="str">
        <f t="shared" si="101"/>
        <v/>
      </c>
      <c r="O223" s="30" t="str">
        <f t="shared" si="102"/>
        <v/>
      </c>
      <c r="P223" s="30" t="str">
        <f t="shared" si="103"/>
        <v/>
      </c>
      <c r="Q223" s="30" t="str">
        <f t="shared" si="104"/>
        <v/>
      </c>
      <c r="R223" s="30" t="str">
        <f t="shared" si="105"/>
        <v/>
      </c>
      <c r="S223" s="30" t="str">
        <f t="shared" si="106"/>
        <v/>
      </c>
      <c r="T223" s="30" t="str">
        <f t="shared" si="107"/>
        <v/>
      </c>
      <c r="U223" s="20"/>
      <c r="V223" s="20"/>
      <c r="W223" s="20"/>
    </row>
    <row r="224" spans="1:23" ht="19.5" customHeight="1" x14ac:dyDescent="0.25">
      <c r="A224" s="20"/>
      <c r="B224" s="483"/>
      <c r="C224" s="29"/>
      <c r="D224" s="28" t="s">
        <v>111</v>
      </c>
      <c r="E224" s="29"/>
      <c r="F224" s="28" t="s">
        <v>78</v>
      </c>
      <c r="G224" s="29"/>
      <c r="H224" s="29"/>
      <c r="I224" s="30" t="str">
        <f t="shared" si="96"/>
        <v/>
      </c>
      <c r="J224" s="30" t="str">
        <f t="shared" si="97"/>
        <v/>
      </c>
      <c r="K224" s="30" t="str">
        <f t="shared" si="98"/>
        <v/>
      </c>
      <c r="L224" s="30" t="str">
        <f t="shared" si="99"/>
        <v/>
      </c>
      <c r="M224" s="30" t="str">
        <f t="shared" si="100"/>
        <v/>
      </c>
      <c r="N224" s="30" t="str">
        <f t="shared" si="101"/>
        <v/>
      </c>
      <c r="O224" s="30" t="str">
        <f t="shared" si="102"/>
        <v/>
      </c>
      <c r="P224" s="30" t="str">
        <f t="shared" si="103"/>
        <v/>
      </c>
      <c r="Q224" s="30" t="str">
        <f t="shared" si="104"/>
        <v/>
      </c>
      <c r="R224" s="30" t="str">
        <f t="shared" si="105"/>
        <v/>
      </c>
      <c r="S224" s="30" t="str">
        <f t="shared" si="106"/>
        <v/>
      </c>
      <c r="T224" s="30" t="str">
        <f t="shared" si="107"/>
        <v/>
      </c>
      <c r="U224" s="20"/>
      <c r="V224" s="20"/>
      <c r="W224" s="20"/>
    </row>
    <row r="225" spans="1:36" ht="19.5" customHeight="1" x14ac:dyDescent="0.25">
      <c r="A225" s="20"/>
      <c r="B225" s="483"/>
      <c r="C225" s="29"/>
      <c r="D225" s="28" t="s">
        <v>112</v>
      </c>
      <c r="E225" s="29"/>
      <c r="F225" s="28" t="s">
        <v>78</v>
      </c>
      <c r="G225" s="29"/>
      <c r="H225" s="29"/>
      <c r="I225" s="30" t="str">
        <f t="shared" si="96"/>
        <v/>
      </c>
      <c r="J225" s="30" t="str">
        <f t="shared" si="97"/>
        <v/>
      </c>
      <c r="K225" s="30" t="str">
        <f t="shared" si="98"/>
        <v/>
      </c>
      <c r="L225" s="30" t="str">
        <f t="shared" si="99"/>
        <v/>
      </c>
      <c r="M225" s="30" t="str">
        <f t="shared" si="100"/>
        <v/>
      </c>
      <c r="N225" s="30" t="str">
        <f t="shared" si="101"/>
        <v/>
      </c>
      <c r="O225" s="30" t="str">
        <f t="shared" si="102"/>
        <v/>
      </c>
      <c r="P225" s="30" t="str">
        <f t="shared" si="103"/>
        <v/>
      </c>
      <c r="Q225" s="30" t="str">
        <f t="shared" si="104"/>
        <v/>
      </c>
      <c r="R225" s="30" t="str">
        <f t="shared" si="105"/>
        <v/>
      </c>
      <c r="S225" s="30" t="str">
        <f t="shared" si="106"/>
        <v/>
      </c>
      <c r="T225" s="30" t="str">
        <f t="shared" si="107"/>
        <v/>
      </c>
      <c r="U225" s="20"/>
      <c r="V225" s="20"/>
      <c r="W225" s="20"/>
    </row>
    <row r="226" spans="1:36" ht="19.5" customHeight="1" x14ac:dyDescent="0.25">
      <c r="A226" s="20"/>
      <c r="B226" s="483"/>
      <c r="C226" s="29"/>
      <c r="D226" s="28" t="s">
        <v>113</v>
      </c>
      <c r="E226" s="29"/>
      <c r="F226" s="28" t="s">
        <v>78</v>
      </c>
      <c r="G226" s="29"/>
      <c r="H226" s="29"/>
      <c r="I226" s="30" t="str">
        <f t="shared" si="96"/>
        <v/>
      </c>
      <c r="J226" s="30" t="str">
        <f t="shared" si="97"/>
        <v/>
      </c>
      <c r="K226" s="30" t="str">
        <f t="shared" si="98"/>
        <v/>
      </c>
      <c r="L226" s="30" t="str">
        <f t="shared" si="99"/>
        <v/>
      </c>
      <c r="M226" s="30" t="str">
        <f t="shared" si="100"/>
        <v/>
      </c>
      <c r="N226" s="30" t="str">
        <f t="shared" si="101"/>
        <v/>
      </c>
      <c r="O226" s="30" t="str">
        <f t="shared" si="102"/>
        <v/>
      </c>
      <c r="P226" s="30" t="str">
        <f t="shared" si="103"/>
        <v/>
      </c>
      <c r="Q226" s="30" t="str">
        <f t="shared" si="104"/>
        <v/>
      </c>
      <c r="R226" s="30" t="str">
        <f t="shared" si="105"/>
        <v/>
      </c>
      <c r="S226" s="30" t="str">
        <f t="shared" si="106"/>
        <v/>
      </c>
      <c r="T226" s="30" t="str">
        <f t="shared" si="107"/>
        <v/>
      </c>
      <c r="U226" s="20"/>
      <c r="V226" s="20"/>
      <c r="W226" s="20"/>
    </row>
    <row r="227" spans="1:36" ht="19.5" customHeight="1" x14ac:dyDescent="0.3">
      <c r="A227" s="20"/>
      <c r="B227" s="483"/>
      <c r="C227" s="29"/>
      <c r="D227" s="28" t="s">
        <v>114</v>
      </c>
      <c r="E227" s="29"/>
      <c r="F227" s="28" t="s">
        <v>115</v>
      </c>
      <c r="G227" s="29"/>
      <c r="H227" s="29" t="s">
        <v>40</v>
      </c>
      <c r="I227" s="31" t="str">
        <f t="shared" ref="I227:I236" si="108">IFERROR(VALUE(MID($G227,1,FIND(CHAR(160),SUBSTITUTE($G227,"~",CHAR(160),1))-1)),"-")</f>
        <v>-</v>
      </c>
      <c r="J227" s="31" t="str">
        <f t="shared" ref="J227:J236" si="109">IFERROR(VALUE(MID($G227,FIND(CHAR(160),SUBSTITUTE($G227,"~",CHAR(160),1))+1,FIND(CHAR(160),SUBSTITUTE($G227,"~",CHAR(160),2))-FIND(CHAR(160),SUBSTITUTE($G227,"~",CHAR(160),1))-1)),"-")</f>
        <v>-</v>
      </c>
      <c r="K227" s="31" t="str">
        <f t="shared" ref="K227:K236" si="110">IFERROR(VALUE(MID($G227,FIND(CHAR(160),SUBSTITUTE($G227,"~",CHAR(160),2))+1,FIND(CHAR(160),SUBSTITUTE($G227,"~",CHAR(160),3))-FIND(CHAR(160),SUBSTITUTE($G227,"~",CHAR(160),2))-1)),"-")</f>
        <v>-</v>
      </c>
      <c r="L227" s="31" t="str">
        <f t="shared" ref="L227:L236" si="111">IFERROR(VALUE(MID($G227,FIND(CHAR(160),SUBSTITUTE($G227,"~",CHAR(160),3))+1,FIND(CHAR(160),SUBSTITUTE($G227,"~",CHAR(160),4))-FIND(CHAR(160),SUBSTITUTE($G227,"~",CHAR(160),3))-1)),"-")</f>
        <v>-</v>
      </c>
      <c r="M227" s="31" t="str">
        <f t="shared" ref="M227:M236" si="112">IFERROR(VALUE(MID($G227,FIND(CHAR(160),SUBSTITUTE($G227,"~",CHAR(160),4))+1,FIND(CHAR(160),SUBSTITUTE($G227,"~",CHAR(160),5))-FIND(CHAR(160),SUBSTITUTE($G227,"~",CHAR(160),4))-1)),"-")</f>
        <v>-</v>
      </c>
      <c r="N227" s="31" t="str">
        <f t="shared" ref="N227:N236" si="113">IFERROR(VALUE(MID($G227,FIND(CHAR(160),SUBSTITUTE($G227,"~",CHAR(160),5))+1,FIND(CHAR(160),SUBSTITUTE($G227,"~",CHAR(160),6))-FIND(CHAR(160),SUBSTITUTE($G227,"~",CHAR(160),5))-1)),"-")</f>
        <v>-</v>
      </c>
      <c r="O227" s="31" t="str">
        <f t="shared" ref="O227:O236" si="114">IFERROR(VALUE(MID($G227,FIND(CHAR(160),SUBSTITUTE($G227,"~",CHAR(160),6))+1,FIND(CHAR(160),SUBSTITUTE($G227,"~",CHAR(160),7))-FIND(CHAR(160),SUBSTITUTE($G227,"~",CHAR(160),6))-1)),"-")</f>
        <v>-</v>
      </c>
      <c r="P227" s="31" t="str">
        <f t="shared" ref="P227:P236" si="115">IFERROR(VALUE(MID($G227,FIND(CHAR(160),SUBSTITUTE($G227,"~",CHAR(160),7))+1,FIND(CHAR(160),SUBSTITUTE($G227,"~",CHAR(160),8))-FIND(CHAR(160),SUBSTITUTE($G227,"~",CHAR(160),7))-1)),"-")</f>
        <v>-</v>
      </c>
      <c r="Q227" s="31" t="str">
        <f t="shared" ref="Q227:Q236" si="116">IFERROR(VALUE(MID($G227,FIND(CHAR(160),SUBSTITUTE($G227,"~",CHAR(160),8))+1,FIND(CHAR(160),SUBSTITUTE($G227,"~",CHAR(160),9))-FIND(CHAR(160),SUBSTITUTE($G227,"~",CHAR(160),8))-1)),"-")</f>
        <v>-</v>
      </c>
      <c r="R227" s="31" t="str">
        <f t="shared" ref="R227:R236" si="117">IFERROR(VALUE(MID($G227,FIND(CHAR(160),SUBSTITUTE($G227,"~",CHAR(160),9))+1,FIND(CHAR(160),SUBSTITUTE($G227,"~",CHAR(160),10))-FIND(CHAR(160),SUBSTITUTE($G227,"~",CHAR(160),9))-1)),"-")</f>
        <v>-</v>
      </c>
      <c r="S227" s="31" t="str">
        <f t="shared" ref="S227:S236" si="118">IFERROR(VALUE(MID($G227,FIND(CHAR(160),SUBSTITUTE($G227,"~",CHAR(160),10))+1,FIND(CHAR(160),SUBSTITUTE($G227,"~",CHAR(160),11))-FIND(CHAR(160),SUBSTITUTE($G227,"~",CHAR(160),10))-1)),"-")</f>
        <v>-</v>
      </c>
      <c r="T227" s="31" t="str">
        <f t="shared" ref="T227:T236" si="119">IFERROR(VALUE(MID($G227,FIND(CHAR(160),SUBSTITUTE($G227,"~",CHAR(160),11))+1,FIND(CHAR(160),SUBSTITUTE($G227,"~",CHAR(160),12))-FIND(CHAR(160),SUBSTITUTE($G227,"~",CHAR(160),11))-1)),"-")</f>
        <v>-</v>
      </c>
      <c r="U227" s="20"/>
      <c r="V227" s="20"/>
      <c r="W227" s="20"/>
      <c r="AA227" s="32" t="s">
        <v>116</v>
      </c>
    </row>
    <row r="228" spans="1:36" ht="19.5" customHeight="1" x14ac:dyDescent="0.3">
      <c r="A228" s="20"/>
      <c r="B228" s="483"/>
      <c r="C228" s="29"/>
      <c r="D228" s="28"/>
      <c r="E228" s="29"/>
      <c r="F228" s="28" t="s">
        <v>117</v>
      </c>
      <c r="G228" s="29"/>
      <c r="H228" s="29" t="s">
        <v>40</v>
      </c>
      <c r="I228" s="31" t="str">
        <f t="shared" si="108"/>
        <v>-</v>
      </c>
      <c r="J228" s="31" t="str">
        <f t="shared" si="109"/>
        <v>-</v>
      </c>
      <c r="K228" s="31" t="str">
        <f t="shared" si="110"/>
        <v>-</v>
      </c>
      <c r="L228" s="31" t="str">
        <f t="shared" si="111"/>
        <v>-</v>
      </c>
      <c r="M228" s="31" t="str">
        <f t="shared" si="112"/>
        <v>-</v>
      </c>
      <c r="N228" s="31" t="str">
        <f t="shared" si="113"/>
        <v>-</v>
      </c>
      <c r="O228" s="31" t="str">
        <f t="shared" si="114"/>
        <v>-</v>
      </c>
      <c r="P228" s="31" t="str">
        <f t="shared" si="115"/>
        <v>-</v>
      </c>
      <c r="Q228" s="31" t="str">
        <f t="shared" si="116"/>
        <v>-</v>
      </c>
      <c r="R228" s="31" t="str">
        <f t="shared" si="117"/>
        <v>-</v>
      </c>
      <c r="S228" s="31" t="str">
        <f t="shared" si="118"/>
        <v>-</v>
      </c>
      <c r="T228" s="31" t="str">
        <f t="shared" si="119"/>
        <v>-</v>
      </c>
      <c r="U228" s="20"/>
      <c r="V228" s="20"/>
      <c r="W228" s="20"/>
      <c r="AB228" s="32" t="s">
        <v>118</v>
      </c>
    </row>
    <row r="229" spans="1:36" ht="19.5" customHeight="1" x14ac:dyDescent="0.3">
      <c r="A229" s="20"/>
      <c r="B229" s="483"/>
      <c r="C229" s="29"/>
      <c r="D229" s="28"/>
      <c r="E229" s="29"/>
      <c r="F229" s="33" t="s">
        <v>119</v>
      </c>
      <c r="G229" s="29"/>
      <c r="H229" s="29" t="s">
        <v>40</v>
      </c>
      <c r="I229" s="31" t="str">
        <f t="shared" si="108"/>
        <v>-</v>
      </c>
      <c r="J229" s="31" t="str">
        <f t="shared" si="109"/>
        <v>-</v>
      </c>
      <c r="K229" s="31" t="str">
        <f t="shared" si="110"/>
        <v>-</v>
      </c>
      <c r="L229" s="31" t="str">
        <f t="shared" si="111"/>
        <v>-</v>
      </c>
      <c r="M229" s="31" t="str">
        <f t="shared" si="112"/>
        <v>-</v>
      </c>
      <c r="N229" s="31" t="str">
        <f t="shared" si="113"/>
        <v>-</v>
      </c>
      <c r="O229" s="31" t="str">
        <f t="shared" si="114"/>
        <v>-</v>
      </c>
      <c r="P229" s="31" t="str">
        <f t="shared" si="115"/>
        <v>-</v>
      </c>
      <c r="Q229" s="31" t="str">
        <f t="shared" si="116"/>
        <v>-</v>
      </c>
      <c r="R229" s="31" t="str">
        <f t="shared" si="117"/>
        <v>-</v>
      </c>
      <c r="S229" s="31" t="str">
        <f t="shared" si="118"/>
        <v>-</v>
      </c>
      <c r="T229" s="31" t="str">
        <f t="shared" si="119"/>
        <v>-</v>
      </c>
      <c r="U229" s="20"/>
      <c r="V229" s="20"/>
      <c r="W229" s="20"/>
      <c r="AC229" s="32" t="s">
        <v>118</v>
      </c>
    </row>
    <row r="230" spans="1:36" ht="19.5" customHeight="1" x14ac:dyDescent="0.3">
      <c r="A230" s="20"/>
      <c r="B230" s="483"/>
      <c r="C230" s="29"/>
      <c r="D230" s="28"/>
      <c r="E230" s="29"/>
      <c r="F230" s="33" t="s">
        <v>120</v>
      </c>
      <c r="G230" s="29"/>
      <c r="H230" s="29" t="s">
        <v>40</v>
      </c>
      <c r="I230" s="31" t="str">
        <f t="shared" si="108"/>
        <v>-</v>
      </c>
      <c r="J230" s="31" t="str">
        <f t="shared" si="109"/>
        <v>-</v>
      </c>
      <c r="K230" s="31" t="str">
        <f t="shared" si="110"/>
        <v>-</v>
      </c>
      <c r="L230" s="31" t="str">
        <f t="shared" si="111"/>
        <v>-</v>
      </c>
      <c r="M230" s="31" t="str">
        <f t="shared" si="112"/>
        <v>-</v>
      </c>
      <c r="N230" s="31" t="str">
        <f t="shared" si="113"/>
        <v>-</v>
      </c>
      <c r="O230" s="31" t="str">
        <f t="shared" si="114"/>
        <v>-</v>
      </c>
      <c r="P230" s="31" t="str">
        <f t="shared" si="115"/>
        <v>-</v>
      </c>
      <c r="Q230" s="31" t="str">
        <f t="shared" si="116"/>
        <v>-</v>
      </c>
      <c r="R230" s="31" t="str">
        <f t="shared" si="117"/>
        <v>-</v>
      </c>
      <c r="S230" s="31" t="str">
        <f t="shared" si="118"/>
        <v>-</v>
      </c>
      <c r="T230" s="31" t="str">
        <f t="shared" si="119"/>
        <v>-</v>
      </c>
      <c r="U230" s="20"/>
      <c r="V230" s="20"/>
      <c r="W230" s="20"/>
      <c r="AD230" s="32" t="s">
        <v>118</v>
      </c>
    </row>
    <row r="231" spans="1:36" ht="19.5" customHeight="1" x14ac:dyDescent="0.3">
      <c r="A231" s="20"/>
      <c r="B231" s="483"/>
      <c r="C231" s="29"/>
      <c r="D231" s="28"/>
      <c r="E231" s="29"/>
      <c r="F231" s="33" t="s">
        <v>121</v>
      </c>
      <c r="G231" s="29"/>
      <c r="H231" s="29" t="s">
        <v>40</v>
      </c>
      <c r="I231" s="31" t="str">
        <f t="shared" si="108"/>
        <v>-</v>
      </c>
      <c r="J231" s="31" t="str">
        <f t="shared" si="109"/>
        <v>-</v>
      </c>
      <c r="K231" s="31" t="str">
        <f t="shared" si="110"/>
        <v>-</v>
      </c>
      <c r="L231" s="31" t="str">
        <f t="shared" si="111"/>
        <v>-</v>
      </c>
      <c r="M231" s="31" t="str">
        <f t="shared" si="112"/>
        <v>-</v>
      </c>
      <c r="N231" s="31" t="str">
        <f t="shared" si="113"/>
        <v>-</v>
      </c>
      <c r="O231" s="31" t="str">
        <f t="shared" si="114"/>
        <v>-</v>
      </c>
      <c r="P231" s="31" t="str">
        <f t="shared" si="115"/>
        <v>-</v>
      </c>
      <c r="Q231" s="31" t="str">
        <f t="shared" si="116"/>
        <v>-</v>
      </c>
      <c r="R231" s="31" t="str">
        <f t="shared" si="117"/>
        <v>-</v>
      </c>
      <c r="S231" s="31" t="str">
        <f t="shared" si="118"/>
        <v>-</v>
      </c>
      <c r="T231" s="31" t="str">
        <f t="shared" si="119"/>
        <v>-</v>
      </c>
      <c r="U231" s="20"/>
      <c r="V231" s="20"/>
      <c r="W231" s="20"/>
      <c r="AE231" s="32" t="s">
        <v>116</v>
      </c>
    </row>
    <row r="232" spans="1:36" ht="19.5" customHeight="1" x14ac:dyDescent="0.3">
      <c r="A232" s="20"/>
      <c r="B232" s="483"/>
      <c r="C232" s="29"/>
      <c r="D232" s="28"/>
      <c r="E232" s="29"/>
      <c r="F232" s="28" t="s">
        <v>647</v>
      </c>
      <c r="G232" s="29"/>
      <c r="H232" s="29" t="s">
        <v>40</v>
      </c>
      <c r="I232" s="31" t="str">
        <f t="shared" si="108"/>
        <v>-</v>
      </c>
      <c r="J232" s="31" t="str">
        <f t="shared" si="109"/>
        <v>-</v>
      </c>
      <c r="K232" s="31" t="str">
        <f t="shared" si="110"/>
        <v>-</v>
      </c>
      <c r="L232" s="31" t="str">
        <f t="shared" si="111"/>
        <v>-</v>
      </c>
      <c r="M232" s="31" t="str">
        <f t="shared" si="112"/>
        <v>-</v>
      </c>
      <c r="N232" s="31" t="str">
        <f t="shared" si="113"/>
        <v>-</v>
      </c>
      <c r="O232" s="31" t="str">
        <f t="shared" si="114"/>
        <v>-</v>
      </c>
      <c r="P232" s="31" t="str">
        <f t="shared" si="115"/>
        <v>-</v>
      </c>
      <c r="Q232" s="31" t="str">
        <f t="shared" si="116"/>
        <v>-</v>
      </c>
      <c r="R232" s="31" t="str">
        <f t="shared" si="117"/>
        <v>-</v>
      </c>
      <c r="S232" s="31" t="str">
        <f t="shared" si="118"/>
        <v>-</v>
      </c>
      <c r="T232" s="31" t="str">
        <f t="shared" si="119"/>
        <v>-</v>
      </c>
      <c r="U232" s="20"/>
      <c r="V232" s="20"/>
      <c r="W232" s="20"/>
      <c r="AF232" s="32" t="s">
        <v>118</v>
      </c>
    </row>
    <row r="233" spans="1:36" ht="19.5" customHeight="1" x14ac:dyDescent="0.3">
      <c r="A233" s="20"/>
      <c r="B233" s="483"/>
      <c r="C233" s="29"/>
      <c r="D233" s="28"/>
      <c r="E233" s="29"/>
      <c r="F233" s="33" t="s">
        <v>122</v>
      </c>
      <c r="G233" s="29"/>
      <c r="H233" s="29" t="s">
        <v>40</v>
      </c>
      <c r="I233" s="31" t="str">
        <f t="shared" si="108"/>
        <v>-</v>
      </c>
      <c r="J233" s="31" t="str">
        <f t="shared" si="109"/>
        <v>-</v>
      </c>
      <c r="K233" s="31" t="str">
        <f t="shared" si="110"/>
        <v>-</v>
      </c>
      <c r="L233" s="31" t="str">
        <f t="shared" si="111"/>
        <v>-</v>
      </c>
      <c r="M233" s="31" t="str">
        <f t="shared" si="112"/>
        <v>-</v>
      </c>
      <c r="N233" s="31" t="str">
        <f t="shared" si="113"/>
        <v>-</v>
      </c>
      <c r="O233" s="31" t="str">
        <f t="shared" si="114"/>
        <v>-</v>
      </c>
      <c r="P233" s="31" t="str">
        <f t="shared" si="115"/>
        <v>-</v>
      </c>
      <c r="Q233" s="31" t="str">
        <f t="shared" si="116"/>
        <v>-</v>
      </c>
      <c r="R233" s="31" t="str">
        <f t="shared" si="117"/>
        <v>-</v>
      </c>
      <c r="S233" s="31" t="str">
        <f t="shared" si="118"/>
        <v>-</v>
      </c>
      <c r="T233" s="31" t="str">
        <f t="shared" si="119"/>
        <v>-</v>
      </c>
      <c r="U233" s="20"/>
      <c r="V233" s="20"/>
      <c r="W233" s="20"/>
      <c r="AG233" s="32" t="s">
        <v>118</v>
      </c>
    </row>
    <row r="234" spans="1:36" ht="19.5" customHeight="1" x14ac:dyDescent="0.3">
      <c r="A234" s="20"/>
      <c r="B234" s="483"/>
      <c r="C234" s="29"/>
      <c r="D234" s="28"/>
      <c r="E234" s="29"/>
      <c r="F234" s="33" t="s">
        <v>123</v>
      </c>
      <c r="G234" s="29"/>
      <c r="H234" s="29" t="s">
        <v>40</v>
      </c>
      <c r="I234" s="31" t="str">
        <f t="shared" si="108"/>
        <v>-</v>
      </c>
      <c r="J234" s="31" t="str">
        <f t="shared" si="109"/>
        <v>-</v>
      </c>
      <c r="K234" s="31" t="str">
        <f t="shared" si="110"/>
        <v>-</v>
      </c>
      <c r="L234" s="31" t="str">
        <f t="shared" si="111"/>
        <v>-</v>
      </c>
      <c r="M234" s="31" t="str">
        <f t="shared" si="112"/>
        <v>-</v>
      </c>
      <c r="N234" s="31" t="str">
        <f t="shared" si="113"/>
        <v>-</v>
      </c>
      <c r="O234" s="31" t="str">
        <f t="shared" si="114"/>
        <v>-</v>
      </c>
      <c r="P234" s="31" t="str">
        <f t="shared" si="115"/>
        <v>-</v>
      </c>
      <c r="Q234" s="31" t="str">
        <f t="shared" si="116"/>
        <v>-</v>
      </c>
      <c r="R234" s="31" t="str">
        <f t="shared" si="117"/>
        <v>-</v>
      </c>
      <c r="S234" s="31" t="str">
        <f t="shared" si="118"/>
        <v>-</v>
      </c>
      <c r="T234" s="31" t="str">
        <f t="shared" si="119"/>
        <v>-</v>
      </c>
      <c r="U234" s="20"/>
      <c r="V234" s="20"/>
      <c r="W234" s="20"/>
      <c r="AH234" s="32" t="s">
        <v>118</v>
      </c>
    </row>
    <row r="235" spans="1:36" ht="19.5" customHeight="1" x14ac:dyDescent="0.3">
      <c r="A235" s="20"/>
      <c r="B235" s="483"/>
      <c r="C235" s="29"/>
      <c r="D235" s="28"/>
      <c r="E235" s="29"/>
      <c r="F235" s="33" t="s">
        <v>124</v>
      </c>
      <c r="G235" s="29"/>
      <c r="H235" s="29" t="s">
        <v>40</v>
      </c>
      <c r="I235" s="31" t="str">
        <f t="shared" si="108"/>
        <v>-</v>
      </c>
      <c r="J235" s="31" t="str">
        <f t="shared" si="109"/>
        <v>-</v>
      </c>
      <c r="K235" s="31" t="str">
        <f t="shared" si="110"/>
        <v>-</v>
      </c>
      <c r="L235" s="31" t="str">
        <f t="shared" si="111"/>
        <v>-</v>
      </c>
      <c r="M235" s="31" t="str">
        <f t="shared" si="112"/>
        <v>-</v>
      </c>
      <c r="N235" s="31" t="str">
        <f t="shared" si="113"/>
        <v>-</v>
      </c>
      <c r="O235" s="31" t="str">
        <f t="shared" si="114"/>
        <v>-</v>
      </c>
      <c r="P235" s="31" t="str">
        <f t="shared" si="115"/>
        <v>-</v>
      </c>
      <c r="Q235" s="31" t="str">
        <f t="shared" si="116"/>
        <v>-</v>
      </c>
      <c r="R235" s="31" t="str">
        <f t="shared" si="117"/>
        <v>-</v>
      </c>
      <c r="S235" s="31" t="str">
        <f t="shared" si="118"/>
        <v>-</v>
      </c>
      <c r="T235" s="31" t="str">
        <f t="shared" si="119"/>
        <v>-</v>
      </c>
      <c r="U235" s="20"/>
      <c r="V235" s="20"/>
      <c r="W235" s="20"/>
      <c r="AI235" s="32" t="s">
        <v>116</v>
      </c>
    </row>
    <row r="236" spans="1:36" ht="19.5" customHeight="1" x14ac:dyDescent="0.3">
      <c r="A236" s="20"/>
      <c r="B236" s="483"/>
      <c r="C236" s="29"/>
      <c r="D236" s="34"/>
      <c r="E236" s="35"/>
      <c r="F236" s="36" t="s">
        <v>125</v>
      </c>
      <c r="G236" s="35"/>
      <c r="H236" s="34" t="s">
        <v>40</v>
      </c>
      <c r="I236" s="31" t="str">
        <f t="shared" si="108"/>
        <v>-</v>
      </c>
      <c r="J236" s="31" t="str">
        <f t="shared" si="109"/>
        <v>-</v>
      </c>
      <c r="K236" s="31" t="str">
        <f t="shared" si="110"/>
        <v>-</v>
      </c>
      <c r="L236" s="31" t="str">
        <f t="shared" si="111"/>
        <v>-</v>
      </c>
      <c r="M236" s="31" t="str">
        <f t="shared" si="112"/>
        <v>-</v>
      </c>
      <c r="N236" s="31" t="str">
        <f t="shared" si="113"/>
        <v>-</v>
      </c>
      <c r="O236" s="31" t="str">
        <f t="shared" si="114"/>
        <v>-</v>
      </c>
      <c r="P236" s="31" t="str">
        <f t="shared" si="115"/>
        <v>-</v>
      </c>
      <c r="Q236" s="31" t="str">
        <f t="shared" si="116"/>
        <v>-</v>
      </c>
      <c r="R236" s="31" t="str">
        <f t="shared" si="117"/>
        <v>-</v>
      </c>
      <c r="S236" s="31" t="str">
        <f t="shared" si="118"/>
        <v>-</v>
      </c>
      <c r="T236" s="31" t="str">
        <f t="shared" si="119"/>
        <v>-</v>
      </c>
      <c r="U236" s="20"/>
      <c r="V236" s="20"/>
      <c r="W236" s="20"/>
      <c r="AJ236" s="32" t="s">
        <v>118</v>
      </c>
    </row>
    <row r="237" spans="1:36" ht="19.5" customHeight="1" x14ac:dyDescent="0.25">
      <c r="A237" s="20"/>
      <c r="B237" s="483"/>
      <c r="C237" s="27"/>
      <c r="D237" s="28" t="s">
        <v>77</v>
      </c>
      <c r="E237" s="29"/>
      <c r="F237" s="28" t="s">
        <v>78</v>
      </c>
      <c r="G237" s="29"/>
      <c r="H237" s="30"/>
      <c r="I237" s="30" t="str">
        <f t="shared" ref="I237:I272" si="120">IFERROR(MID($G237,1,FIND(CHAR(160),SUBSTITUTE($G237,"~",CHAR(160),1))-1),"")</f>
        <v/>
      </c>
      <c r="J237" s="30" t="str">
        <f t="shared" ref="J237:J272" si="121">IFERROR(MID($G237,FIND(CHAR(160),SUBSTITUTE($G237,"~",CHAR(160),1))+1,FIND(CHAR(160),SUBSTITUTE($G237,"~",CHAR(160),2))-FIND(CHAR(160),SUBSTITUTE($G237,"~",CHAR(160),1))-1),"")</f>
        <v/>
      </c>
      <c r="K237" s="30" t="str">
        <f t="shared" ref="K237:K272" si="122">IFERROR(MID($G237,FIND(CHAR(160),SUBSTITUTE($G237,"~",CHAR(160),2))+1,FIND(CHAR(160),SUBSTITUTE($G237,"~",CHAR(160),3))-FIND(CHAR(160),SUBSTITUTE($G237,"~",CHAR(160),2))-1),"")</f>
        <v/>
      </c>
      <c r="L237" s="30" t="str">
        <f t="shared" ref="L237:L272" si="123">IFERROR(MID($G237,FIND(CHAR(160),SUBSTITUTE($G237,"~",CHAR(160),3))+1,FIND(CHAR(160),SUBSTITUTE($G237,"~",CHAR(160),4))-FIND(CHAR(160),SUBSTITUTE($G237,"~",CHAR(160),3))-1),"")</f>
        <v/>
      </c>
      <c r="M237" s="30" t="str">
        <f t="shared" ref="M237:M272" si="124">IFERROR(MID($G237,FIND(CHAR(160),SUBSTITUTE($G237,"~",CHAR(160),4))+1,FIND(CHAR(160),SUBSTITUTE($G237,"~",CHAR(160),5))-FIND(CHAR(160),SUBSTITUTE($G237,"~",CHAR(160),4))-1),"")</f>
        <v/>
      </c>
      <c r="N237" s="30" t="str">
        <f t="shared" ref="N237:N272" si="125">IFERROR(MID($G237,FIND(CHAR(160),SUBSTITUTE($G237,"~",CHAR(160),5))+1,FIND(CHAR(160),SUBSTITUTE($G237,"~",CHAR(160),6))-FIND(CHAR(160),SUBSTITUTE($G237,"~",CHAR(160),5))-1),"")</f>
        <v/>
      </c>
      <c r="O237" s="30" t="str">
        <f t="shared" ref="O237:O272" si="126">IFERROR(MID($G237,FIND(CHAR(160),SUBSTITUTE($G237,"~",CHAR(160),6))+1,FIND(CHAR(160),SUBSTITUTE($G237,"~",CHAR(160),7))-FIND(CHAR(160),SUBSTITUTE($G237,"~",CHAR(160),6))-1),"")</f>
        <v/>
      </c>
      <c r="P237" s="30" t="str">
        <f t="shared" ref="P237:P272" si="127">IFERROR(MID($G237,FIND(CHAR(160),SUBSTITUTE($G237,"~",CHAR(160),7))+1,FIND(CHAR(160),SUBSTITUTE($G237,"~",CHAR(160),8))-FIND(CHAR(160),SUBSTITUTE($G237,"~",CHAR(160),7))-1),"")</f>
        <v/>
      </c>
      <c r="Q237" s="30" t="str">
        <f t="shared" ref="Q237:Q272" si="128">IFERROR(MID($G237,FIND(CHAR(160),SUBSTITUTE($G237,"~",CHAR(160),8))+1,FIND(CHAR(160),SUBSTITUTE($G237,"~",CHAR(160),9))-FIND(CHAR(160),SUBSTITUTE($G237,"~",CHAR(160),8))-1),"")</f>
        <v/>
      </c>
      <c r="R237" s="30" t="str">
        <f t="shared" ref="R237:R272" si="129">IFERROR(MID($G237,FIND(CHAR(160),SUBSTITUTE($G237,"~",CHAR(160),9))+1,FIND(CHAR(160),SUBSTITUTE($G237,"~",CHAR(160),10))-FIND(CHAR(160),SUBSTITUTE($G237,"~",CHAR(160),9))-1),"")</f>
        <v/>
      </c>
      <c r="S237" s="30" t="str">
        <f t="shared" ref="S237:S272" si="130">IFERROR(MID($G237,FIND(CHAR(160),SUBSTITUTE($G237,"~",CHAR(160),10))+1,FIND(CHAR(160),SUBSTITUTE($G237,"~",CHAR(160),11))-FIND(CHAR(160),SUBSTITUTE($G237,"~",CHAR(160),10))-1),"")</f>
        <v/>
      </c>
      <c r="T237" s="30" t="str">
        <f t="shared" ref="T237:T272" si="131">IFERROR(MID($G237,FIND(CHAR(160),SUBSTITUTE($G237,"~",CHAR(160),11))+1,FIND(CHAR(160),SUBSTITUTE($G237,"~",CHAR(160),12))-FIND(CHAR(160),SUBSTITUTE($G237,"~",CHAR(160),11))-1),"")</f>
        <v/>
      </c>
      <c r="U237" s="20"/>
      <c r="V237" s="20"/>
      <c r="W237" s="20"/>
    </row>
    <row r="238" spans="1:36" ht="19.5" customHeight="1" x14ac:dyDescent="0.25">
      <c r="A238" s="20"/>
      <c r="B238" s="483"/>
      <c r="C238" s="29"/>
      <c r="D238" s="28" t="s">
        <v>79</v>
      </c>
      <c r="E238" s="29"/>
      <c r="F238" s="28" t="s">
        <v>78</v>
      </c>
      <c r="G238" s="29"/>
      <c r="H238" s="29"/>
      <c r="I238" s="30" t="str">
        <f t="shared" si="120"/>
        <v/>
      </c>
      <c r="J238" s="30" t="str">
        <f t="shared" si="121"/>
        <v/>
      </c>
      <c r="K238" s="30" t="str">
        <f t="shared" si="122"/>
        <v/>
      </c>
      <c r="L238" s="30" t="str">
        <f t="shared" si="123"/>
        <v/>
      </c>
      <c r="M238" s="30" t="str">
        <f t="shared" si="124"/>
        <v/>
      </c>
      <c r="N238" s="30" t="str">
        <f t="shared" si="125"/>
        <v/>
      </c>
      <c r="O238" s="30" t="str">
        <f t="shared" si="126"/>
        <v/>
      </c>
      <c r="P238" s="30" t="str">
        <f t="shared" si="127"/>
        <v/>
      </c>
      <c r="Q238" s="30" t="str">
        <f t="shared" si="128"/>
        <v/>
      </c>
      <c r="R238" s="30" t="str">
        <f t="shared" si="129"/>
        <v/>
      </c>
      <c r="S238" s="30" t="str">
        <f t="shared" si="130"/>
        <v/>
      </c>
      <c r="T238" s="30" t="str">
        <f t="shared" si="131"/>
        <v/>
      </c>
      <c r="U238" s="20"/>
      <c r="V238" s="20"/>
      <c r="W238" s="20"/>
    </row>
    <row r="239" spans="1:36" ht="19.5" customHeight="1" x14ac:dyDescent="0.25">
      <c r="A239" s="20"/>
      <c r="B239" s="483"/>
      <c r="C239" s="29"/>
      <c r="D239" s="28" t="s">
        <v>80</v>
      </c>
      <c r="E239" s="29"/>
      <c r="F239" s="28" t="s">
        <v>78</v>
      </c>
      <c r="G239" s="29"/>
      <c r="H239" s="29"/>
      <c r="I239" s="30" t="str">
        <f t="shared" si="120"/>
        <v/>
      </c>
      <c r="J239" s="30" t="str">
        <f t="shared" si="121"/>
        <v/>
      </c>
      <c r="K239" s="30" t="str">
        <f t="shared" si="122"/>
        <v/>
      </c>
      <c r="L239" s="30" t="str">
        <f t="shared" si="123"/>
        <v/>
      </c>
      <c r="M239" s="30" t="str">
        <f t="shared" si="124"/>
        <v/>
      </c>
      <c r="N239" s="30" t="str">
        <f t="shared" si="125"/>
        <v/>
      </c>
      <c r="O239" s="30" t="str">
        <f t="shared" si="126"/>
        <v/>
      </c>
      <c r="P239" s="30" t="str">
        <f t="shared" si="127"/>
        <v/>
      </c>
      <c r="Q239" s="30" t="str">
        <f t="shared" si="128"/>
        <v/>
      </c>
      <c r="R239" s="30" t="str">
        <f t="shared" si="129"/>
        <v/>
      </c>
      <c r="S239" s="30" t="str">
        <f t="shared" si="130"/>
        <v/>
      </c>
      <c r="T239" s="30" t="str">
        <f t="shared" si="131"/>
        <v/>
      </c>
      <c r="U239" s="20"/>
      <c r="V239" s="20"/>
      <c r="W239" s="20"/>
    </row>
    <row r="240" spans="1:36" ht="19.5" customHeight="1" x14ac:dyDescent="0.25">
      <c r="A240" s="20"/>
      <c r="B240" s="483"/>
      <c r="C240" s="29"/>
      <c r="D240" s="28" t="s">
        <v>81</v>
      </c>
      <c r="E240" s="29"/>
      <c r="F240" s="28" t="s">
        <v>78</v>
      </c>
      <c r="G240" s="29"/>
      <c r="H240" s="29"/>
      <c r="I240" s="30" t="str">
        <f t="shared" si="120"/>
        <v/>
      </c>
      <c r="J240" s="30" t="str">
        <f t="shared" si="121"/>
        <v/>
      </c>
      <c r="K240" s="30" t="str">
        <f t="shared" si="122"/>
        <v/>
      </c>
      <c r="L240" s="30" t="str">
        <f t="shared" si="123"/>
        <v/>
      </c>
      <c r="M240" s="30" t="str">
        <f t="shared" si="124"/>
        <v/>
      </c>
      <c r="N240" s="30" t="str">
        <f t="shared" si="125"/>
        <v/>
      </c>
      <c r="O240" s="30" t="str">
        <f t="shared" si="126"/>
        <v/>
      </c>
      <c r="P240" s="30" t="str">
        <f t="shared" si="127"/>
        <v/>
      </c>
      <c r="Q240" s="30" t="str">
        <f t="shared" si="128"/>
        <v/>
      </c>
      <c r="R240" s="30" t="str">
        <f t="shared" si="129"/>
        <v/>
      </c>
      <c r="S240" s="30" t="str">
        <f t="shared" si="130"/>
        <v/>
      </c>
      <c r="T240" s="30" t="str">
        <f t="shared" si="131"/>
        <v/>
      </c>
      <c r="U240" s="20"/>
      <c r="V240" s="20"/>
      <c r="W240" s="20"/>
    </row>
    <row r="241" spans="1:23" ht="19.5" customHeight="1" x14ac:dyDescent="0.25">
      <c r="A241" s="20"/>
      <c r="B241" s="483"/>
      <c r="C241" s="29"/>
      <c r="D241" s="28" t="s">
        <v>82</v>
      </c>
      <c r="E241" s="29"/>
      <c r="F241" s="28" t="s">
        <v>78</v>
      </c>
      <c r="G241" s="29"/>
      <c r="H241" s="29"/>
      <c r="I241" s="30" t="str">
        <f t="shared" si="120"/>
        <v/>
      </c>
      <c r="J241" s="30" t="str">
        <f t="shared" si="121"/>
        <v/>
      </c>
      <c r="K241" s="30" t="str">
        <f t="shared" si="122"/>
        <v/>
      </c>
      <c r="L241" s="30" t="str">
        <f t="shared" si="123"/>
        <v/>
      </c>
      <c r="M241" s="30" t="str">
        <f t="shared" si="124"/>
        <v/>
      </c>
      <c r="N241" s="30" t="str">
        <f t="shared" si="125"/>
        <v/>
      </c>
      <c r="O241" s="30" t="str">
        <f t="shared" si="126"/>
        <v/>
      </c>
      <c r="P241" s="30" t="str">
        <f t="shared" si="127"/>
        <v/>
      </c>
      <c r="Q241" s="30" t="str">
        <f t="shared" si="128"/>
        <v/>
      </c>
      <c r="R241" s="30" t="str">
        <f t="shared" si="129"/>
        <v/>
      </c>
      <c r="S241" s="30" t="str">
        <f t="shared" si="130"/>
        <v/>
      </c>
      <c r="T241" s="30" t="str">
        <f t="shared" si="131"/>
        <v/>
      </c>
      <c r="U241" s="20"/>
      <c r="V241" s="20"/>
      <c r="W241" s="20"/>
    </row>
    <row r="242" spans="1:23" ht="19.5" customHeight="1" x14ac:dyDescent="0.25">
      <c r="A242" s="20"/>
      <c r="B242" s="483"/>
      <c r="C242" s="29"/>
      <c r="D242" s="28" t="s">
        <v>83</v>
      </c>
      <c r="E242" s="29"/>
      <c r="F242" s="28" t="s">
        <v>78</v>
      </c>
      <c r="G242" s="29"/>
      <c r="H242" s="29"/>
      <c r="I242" s="30" t="str">
        <f t="shared" si="120"/>
        <v/>
      </c>
      <c r="J242" s="30" t="str">
        <f t="shared" si="121"/>
        <v/>
      </c>
      <c r="K242" s="30" t="str">
        <f t="shared" si="122"/>
        <v/>
      </c>
      <c r="L242" s="30" t="str">
        <f t="shared" si="123"/>
        <v/>
      </c>
      <c r="M242" s="30" t="str">
        <f t="shared" si="124"/>
        <v/>
      </c>
      <c r="N242" s="30" t="str">
        <f t="shared" si="125"/>
        <v/>
      </c>
      <c r="O242" s="30" t="str">
        <f t="shared" si="126"/>
        <v/>
      </c>
      <c r="P242" s="30" t="str">
        <f t="shared" si="127"/>
        <v/>
      </c>
      <c r="Q242" s="30" t="str">
        <f t="shared" si="128"/>
        <v/>
      </c>
      <c r="R242" s="30" t="str">
        <f t="shared" si="129"/>
        <v/>
      </c>
      <c r="S242" s="30" t="str">
        <f t="shared" si="130"/>
        <v/>
      </c>
      <c r="T242" s="30" t="str">
        <f t="shared" si="131"/>
        <v/>
      </c>
      <c r="U242" s="20"/>
      <c r="V242" s="20"/>
      <c r="W242" s="20"/>
    </row>
    <row r="243" spans="1:23" ht="19.5" customHeight="1" x14ac:dyDescent="0.25">
      <c r="A243" s="20"/>
      <c r="B243" s="483"/>
      <c r="C243" s="29"/>
      <c r="D243" s="28" t="s">
        <v>84</v>
      </c>
      <c r="E243" s="29"/>
      <c r="F243" s="28" t="s">
        <v>78</v>
      </c>
      <c r="G243" s="29"/>
      <c r="H243" s="29"/>
      <c r="I243" s="30" t="str">
        <f t="shared" si="120"/>
        <v/>
      </c>
      <c r="J243" s="30" t="str">
        <f t="shared" si="121"/>
        <v/>
      </c>
      <c r="K243" s="30" t="str">
        <f t="shared" si="122"/>
        <v/>
      </c>
      <c r="L243" s="30" t="str">
        <f t="shared" si="123"/>
        <v/>
      </c>
      <c r="M243" s="30" t="str">
        <f t="shared" si="124"/>
        <v/>
      </c>
      <c r="N243" s="30" t="str">
        <f t="shared" si="125"/>
        <v/>
      </c>
      <c r="O243" s="30" t="str">
        <f t="shared" si="126"/>
        <v/>
      </c>
      <c r="P243" s="30" t="str">
        <f t="shared" si="127"/>
        <v/>
      </c>
      <c r="Q243" s="30" t="str">
        <f t="shared" si="128"/>
        <v/>
      </c>
      <c r="R243" s="30" t="str">
        <f t="shared" si="129"/>
        <v/>
      </c>
      <c r="S243" s="30" t="str">
        <f t="shared" si="130"/>
        <v/>
      </c>
      <c r="T243" s="30" t="str">
        <f t="shared" si="131"/>
        <v/>
      </c>
      <c r="U243" s="20"/>
      <c r="V243" s="20"/>
      <c r="W243" s="20"/>
    </row>
    <row r="244" spans="1:23" ht="19.5" customHeight="1" x14ac:dyDescent="0.25">
      <c r="A244" s="20"/>
      <c r="B244" s="483"/>
      <c r="C244" s="29"/>
      <c r="D244" s="28" t="s">
        <v>85</v>
      </c>
      <c r="E244" s="29"/>
      <c r="F244" s="28" t="s">
        <v>78</v>
      </c>
      <c r="G244" s="29"/>
      <c r="H244" s="29"/>
      <c r="I244" s="30" t="str">
        <f t="shared" si="120"/>
        <v/>
      </c>
      <c r="J244" s="30" t="str">
        <f t="shared" si="121"/>
        <v/>
      </c>
      <c r="K244" s="30" t="str">
        <f t="shared" si="122"/>
        <v/>
      </c>
      <c r="L244" s="30" t="str">
        <f t="shared" si="123"/>
        <v/>
      </c>
      <c r="M244" s="30" t="str">
        <f t="shared" si="124"/>
        <v/>
      </c>
      <c r="N244" s="30" t="str">
        <f t="shared" si="125"/>
        <v/>
      </c>
      <c r="O244" s="30" t="str">
        <f t="shared" si="126"/>
        <v/>
      </c>
      <c r="P244" s="30" t="str">
        <f t="shared" si="127"/>
        <v/>
      </c>
      <c r="Q244" s="30" t="str">
        <f t="shared" si="128"/>
        <v/>
      </c>
      <c r="R244" s="30" t="str">
        <f t="shared" si="129"/>
        <v/>
      </c>
      <c r="S244" s="30" t="str">
        <f t="shared" si="130"/>
        <v/>
      </c>
      <c r="T244" s="30" t="str">
        <f t="shared" si="131"/>
        <v/>
      </c>
      <c r="U244" s="20"/>
      <c r="V244" s="20"/>
      <c r="W244" s="20"/>
    </row>
    <row r="245" spans="1:23" ht="19.5" customHeight="1" x14ac:dyDescent="0.25">
      <c r="A245" s="20"/>
      <c r="B245" s="483"/>
      <c r="C245" s="29"/>
      <c r="D245" s="28" t="s">
        <v>86</v>
      </c>
      <c r="E245" s="29"/>
      <c r="F245" s="28" t="s">
        <v>78</v>
      </c>
      <c r="G245" s="29"/>
      <c r="H245" s="29"/>
      <c r="I245" s="30" t="str">
        <f t="shared" si="120"/>
        <v/>
      </c>
      <c r="J245" s="30" t="str">
        <f t="shared" si="121"/>
        <v/>
      </c>
      <c r="K245" s="30" t="str">
        <f t="shared" si="122"/>
        <v/>
      </c>
      <c r="L245" s="30" t="str">
        <f t="shared" si="123"/>
        <v/>
      </c>
      <c r="M245" s="30" t="str">
        <f t="shared" si="124"/>
        <v/>
      </c>
      <c r="N245" s="30" t="str">
        <f t="shared" si="125"/>
        <v/>
      </c>
      <c r="O245" s="30" t="str">
        <f t="shared" si="126"/>
        <v/>
      </c>
      <c r="P245" s="30" t="str">
        <f t="shared" si="127"/>
        <v/>
      </c>
      <c r="Q245" s="30" t="str">
        <f t="shared" si="128"/>
        <v/>
      </c>
      <c r="R245" s="30" t="str">
        <f t="shared" si="129"/>
        <v/>
      </c>
      <c r="S245" s="30" t="str">
        <f t="shared" si="130"/>
        <v/>
      </c>
      <c r="T245" s="30" t="str">
        <f t="shared" si="131"/>
        <v/>
      </c>
      <c r="U245" s="20"/>
      <c r="V245" s="20"/>
      <c r="W245" s="20"/>
    </row>
    <row r="246" spans="1:23" ht="19.5" customHeight="1" x14ac:dyDescent="0.25">
      <c r="A246" s="20"/>
      <c r="B246" s="483"/>
      <c r="C246" s="29"/>
      <c r="D246" s="28" t="s">
        <v>87</v>
      </c>
      <c r="E246" s="29"/>
      <c r="F246" s="28" t="s">
        <v>78</v>
      </c>
      <c r="G246" s="29"/>
      <c r="H246" s="29"/>
      <c r="I246" s="30" t="str">
        <f t="shared" si="120"/>
        <v/>
      </c>
      <c r="J246" s="30" t="str">
        <f t="shared" si="121"/>
        <v/>
      </c>
      <c r="K246" s="30" t="str">
        <f t="shared" si="122"/>
        <v/>
      </c>
      <c r="L246" s="30" t="str">
        <f t="shared" si="123"/>
        <v/>
      </c>
      <c r="M246" s="30" t="str">
        <f t="shared" si="124"/>
        <v/>
      </c>
      <c r="N246" s="30" t="str">
        <f t="shared" si="125"/>
        <v/>
      </c>
      <c r="O246" s="30" t="str">
        <f t="shared" si="126"/>
        <v/>
      </c>
      <c r="P246" s="30" t="str">
        <f t="shared" si="127"/>
        <v/>
      </c>
      <c r="Q246" s="30" t="str">
        <f t="shared" si="128"/>
        <v/>
      </c>
      <c r="R246" s="30" t="str">
        <f t="shared" si="129"/>
        <v/>
      </c>
      <c r="S246" s="30" t="str">
        <f t="shared" si="130"/>
        <v/>
      </c>
      <c r="T246" s="30" t="str">
        <f t="shared" si="131"/>
        <v/>
      </c>
      <c r="U246" s="20"/>
      <c r="V246" s="20"/>
      <c r="W246" s="20"/>
    </row>
    <row r="247" spans="1:23" ht="19.5" customHeight="1" x14ac:dyDescent="0.25">
      <c r="A247" s="20"/>
      <c r="B247" s="483"/>
      <c r="C247" s="29"/>
      <c r="D247" s="28" t="s">
        <v>88</v>
      </c>
      <c r="E247" s="29"/>
      <c r="F247" s="28" t="s">
        <v>78</v>
      </c>
      <c r="G247" s="29"/>
      <c r="H247" s="29"/>
      <c r="I247" s="30" t="str">
        <f t="shared" si="120"/>
        <v/>
      </c>
      <c r="J247" s="30" t="str">
        <f t="shared" si="121"/>
        <v/>
      </c>
      <c r="K247" s="30" t="str">
        <f t="shared" si="122"/>
        <v/>
      </c>
      <c r="L247" s="30" t="str">
        <f t="shared" si="123"/>
        <v/>
      </c>
      <c r="M247" s="30" t="str">
        <f t="shared" si="124"/>
        <v/>
      </c>
      <c r="N247" s="30" t="str">
        <f t="shared" si="125"/>
        <v/>
      </c>
      <c r="O247" s="30" t="str">
        <f t="shared" si="126"/>
        <v/>
      </c>
      <c r="P247" s="30" t="str">
        <f t="shared" si="127"/>
        <v/>
      </c>
      <c r="Q247" s="30" t="str">
        <f t="shared" si="128"/>
        <v/>
      </c>
      <c r="R247" s="30" t="str">
        <f t="shared" si="129"/>
        <v/>
      </c>
      <c r="S247" s="30" t="str">
        <f t="shared" si="130"/>
        <v/>
      </c>
      <c r="T247" s="30" t="str">
        <f t="shared" si="131"/>
        <v/>
      </c>
      <c r="U247" s="20"/>
      <c r="V247" s="20"/>
      <c r="W247" s="20"/>
    </row>
    <row r="248" spans="1:23" ht="19.5" customHeight="1" x14ac:dyDescent="0.25">
      <c r="A248" s="20"/>
      <c r="B248" s="483"/>
      <c r="C248" s="29"/>
      <c r="D248" s="28" t="s">
        <v>89</v>
      </c>
      <c r="E248" s="29"/>
      <c r="F248" s="28" t="s">
        <v>78</v>
      </c>
      <c r="G248" s="29"/>
      <c r="H248" s="29"/>
      <c r="I248" s="30" t="str">
        <f t="shared" si="120"/>
        <v/>
      </c>
      <c r="J248" s="30" t="str">
        <f t="shared" si="121"/>
        <v/>
      </c>
      <c r="K248" s="30" t="str">
        <f t="shared" si="122"/>
        <v/>
      </c>
      <c r="L248" s="30" t="str">
        <f t="shared" si="123"/>
        <v/>
      </c>
      <c r="M248" s="30" t="str">
        <f t="shared" si="124"/>
        <v/>
      </c>
      <c r="N248" s="30" t="str">
        <f t="shared" si="125"/>
        <v/>
      </c>
      <c r="O248" s="30" t="str">
        <f t="shared" si="126"/>
        <v/>
      </c>
      <c r="P248" s="30" t="str">
        <f t="shared" si="127"/>
        <v/>
      </c>
      <c r="Q248" s="30" t="str">
        <f t="shared" si="128"/>
        <v/>
      </c>
      <c r="R248" s="30" t="str">
        <f t="shared" si="129"/>
        <v/>
      </c>
      <c r="S248" s="30" t="str">
        <f t="shared" si="130"/>
        <v/>
      </c>
      <c r="T248" s="30" t="str">
        <f t="shared" si="131"/>
        <v/>
      </c>
      <c r="U248" s="20"/>
      <c r="V248" s="20"/>
      <c r="W248" s="20"/>
    </row>
    <row r="249" spans="1:23" ht="19.5" customHeight="1" x14ac:dyDescent="0.25">
      <c r="A249" s="20"/>
      <c r="B249" s="483"/>
      <c r="C249" s="29"/>
      <c r="D249" s="28" t="s">
        <v>90</v>
      </c>
      <c r="E249" s="29"/>
      <c r="F249" s="28" t="s">
        <v>78</v>
      </c>
      <c r="G249" s="29"/>
      <c r="H249" s="29"/>
      <c r="I249" s="30" t="str">
        <f t="shared" si="120"/>
        <v/>
      </c>
      <c r="J249" s="30" t="str">
        <f t="shared" si="121"/>
        <v/>
      </c>
      <c r="K249" s="30" t="str">
        <f t="shared" si="122"/>
        <v/>
      </c>
      <c r="L249" s="30" t="str">
        <f t="shared" si="123"/>
        <v/>
      </c>
      <c r="M249" s="30" t="str">
        <f t="shared" si="124"/>
        <v/>
      </c>
      <c r="N249" s="30" t="str">
        <f t="shared" si="125"/>
        <v/>
      </c>
      <c r="O249" s="30" t="str">
        <f t="shared" si="126"/>
        <v/>
      </c>
      <c r="P249" s="30" t="str">
        <f t="shared" si="127"/>
        <v/>
      </c>
      <c r="Q249" s="30" t="str">
        <f t="shared" si="128"/>
        <v/>
      </c>
      <c r="R249" s="30" t="str">
        <f t="shared" si="129"/>
        <v/>
      </c>
      <c r="S249" s="30" t="str">
        <f t="shared" si="130"/>
        <v/>
      </c>
      <c r="T249" s="30" t="str">
        <f t="shared" si="131"/>
        <v/>
      </c>
      <c r="U249" s="20"/>
      <c r="V249" s="20"/>
      <c r="W249" s="20"/>
    </row>
    <row r="250" spans="1:23" ht="19.5" customHeight="1" x14ac:dyDescent="0.25">
      <c r="A250" s="20"/>
      <c r="B250" s="483"/>
      <c r="C250" s="29"/>
      <c r="D250" s="28" t="s">
        <v>91</v>
      </c>
      <c r="E250" s="29"/>
      <c r="F250" s="28" t="s">
        <v>78</v>
      </c>
      <c r="G250" s="29"/>
      <c r="H250" s="29"/>
      <c r="I250" s="30" t="str">
        <f t="shared" si="120"/>
        <v/>
      </c>
      <c r="J250" s="30" t="str">
        <f t="shared" si="121"/>
        <v/>
      </c>
      <c r="K250" s="30" t="str">
        <f t="shared" si="122"/>
        <v/>
      </c>
      <c r="L250" s="30" t="str">
        <f t="shared" si="123"/>
        <v/>
      </c>
      <c r="M250" s="30" t="str">
        <f t="shared" si="124"/>
        <v/>
      </c>
      <c r="N250" s="30" t="str">
        <f t="shared" si="125"/>
        <v/>
      </c>
      <c r="O250" s="30" t="str">
        <f t="shared" si="126"/>
        <v/>
      </c>
      <c r="P250" s="30" t="str">
        <f t="shared" si="127"/>
        <v/>
      </c>
      <c r="Q250" s="30" t="str">
        <f t="shared" si="128"/>
        <v/>
      </c>
      <c r="R250" s="30" t="str">
        <f t="shared" si="129"/>
        <v/>
      </c>
      <c r="S250" s="30" t="str">
        <f t="shared" si="130"/>
        <v/>
      </c>
      <c r="T250" s="30" t="str">
        <f t="shared" si="131"/>
        <v/>
      </c>
      <c r="U250" s="20"/>
      <c r="V250" s="20"/>
      <c r="W250" s="20"/>
    </row>
    <row r="251" spans="1:23" ht="19.5" customHeight="1" x14ac:dyDescent="0.25">
      <c r="A251" s="20"/>
      <c r="B251" s="483"/>
      <c r="C251" s="29"/>
      <c r="D251" s="28" t="s">
        <v>92</v>
      </c>
      <c r="E251" s="29"/>
      <c r="F251" s="28" t="s">
        <v>78</v>
      </c>
      <c r="G251" s="29"/>
      <c r="H251" s="29"/>
      <c r="I251" s="30" t="str">
        <f t="shared" si="120"/>
        <v/>
      </c>
      <c r="J251" s="30" t="str">
        <f t="shared" si="121"/>
        <v/>
      </c>
      <c r="K251" s="30" t="str">
        <f t="shared" si="122"/>
        <v/>
      </c>
      <c r="L251" s="30" t="str">
        <f t="shared" si="123"/>
        <v/>
      </c>
      <c r="M251" s="30" t="str">
        <f t="shared" si="124"/>
        <v/>
      </c>
      <c r="N251" s="30" t="str">
        <f t="shared" si="125"/>
        <v/>
      </c>
      <c r="O251" s="30" t="str">
        <f t="shared" si="126"/>
        <v/>
      </c>
      <c r="P251" s="30" t="str">
        <f t="shared" si="127"/>
        <v/>
      </c>
      <c r="Q251" s="30" t="str">
        <f t="shared" si="128"/>
        <v/>
      </c>
      <c r="R251" s="30" t="str">
        <f t="shared" si="129"/>
        <v/>
      </c>
      <c r="S251" s="30" t="str">
        <f t="shared" si="130"/>
        <v/>
      </c>
      <c r="T251" s="30" t="str">
        <f t="shared" si="131"/>
        <v/>
      </c>
      <c r="U251" s="20"/>
      <c r="V251" s="20"/>
      <c r="W251" s="20"/>
    </row>
    <row r="252" spans="1:23" ht="19.5" customHeight="1" x14ac:dyDescent="0.25">
      <c r="A252" s="20"/>
      <c r="B252" s="483"/>
      <c r="C252" s="29"/>
      <c r="D252" s="28" t="s">
        <v>93</v>
      </c>
      <c r="E252" s="29"/>
      <c r="F252" s="28" t="s">
        <v>78</v>
      </c>
      <c r="G252" s="29"/>
      <c r="H252" s="29"/>
      <c r="I252" s="30" t="str">
        <f t="shared" si="120"/>
        <v/>
      </c>
      <c r="J252" s="30" t="str">
        <f t="shared" si="121"/>
        <v/>
      </c>
      <c r="K252" s="30" t="str">
        <f t="shared" si="122"/>
        <v/>
      </c>
      <c r="L252" s="30" t="str">
        <f t="shared" si="123"/>
        <v/>
      </c>
      <c r="M252" s="30" t="str">
        <f t="shared" si="124"/>
        <v/>
      </c>
      <c r="N252" s="30" t="str">
        <f t="shared" si="125"/>
        <v/>
      </c>
      <c r="O252" s="30" t="str">
        <f t="shared" si="126"/>
        <v/>
      </c>
      <c r="P252" s="30" t="str">
        <f t="shared" si="127"/>
        <v/>
      </c>
      <c r="Q252" s="30" t="str">
        <f t="shared" si="128"/>
        <v/>
      </c>
      <c r="R252" s="30" t="str">
        <f t="shared" si="129"/>
        <v/>
      </c>
      <c r="S252" s="30" t="str">
        <f t="shared" si="130"/>
        <v/>
      </c>
      <c r="T252" s="30" t="str">
        <f t="shared" si="131"/>
        <v/>
      </c>
      <c r="U252" s="20"/>
      <c r="V252" s="20"/>
      <c r="W252" s="20"/>
    </row>
    <row r="253" spans="1:23" ht="19.5" customHeight="1" x14ac:dyDescent="0.25">
      <c r="A253" s="20"/>
      <c r="B253" s="483"/>
      <c r="C253" s="29"/>
      <c r="D253" s="28" t="s">
        <v>94</v>
      </c>
      <c r="E253" s="29"/>
      <c r="F253" s="28" t="s">
        <v>78</v>
      </c>
      <c r="G253" s="29"/>
      <c r="H253" s="29"/>
      <c r="I253" s="30" t="str">
        <f t="shared" si="120"/>
        <v/>
      </c>
      <c r="J253" s="30" t="str">
        <f t="shared" si="121"/>
        <v/>
      </c>
      <c r="K253" s="30" t="str">
        <f t="shared" si="122"/>
        <v/>
      </c>
      <c r="L253" s="30" t="str">
        <f t="shared" si="123"/>
        <v/>
      </c>
      <c r="M253" s="30" t="str">
        <f t="shared" si="124"/>
        <v/>
      </c>
      <c r="N253" s="30" t="str">
        <f t="shared" si="125"/>
        <v/>
      </c>
      <c r="O253" s="30" t="str">
        <f t="shared" si="126"/>
        <v/>
      </c>
      <c r="P253" s="30" t="str">
        <f t="shared" si="127"/>
        <v/>
      </c>
      <c r="Q253" s="30" t="str">
        <f t="shared" si="128"/>
        <v/>
      </c>
      <c r="R253" s="30" t="str">
        <f t="shared" si="129"/>
        <v/>
      </c>
      <c r="S253" s="30" t="str">
        <f t="shared" si="130"/>
        <v/>
      </c>
      <c r="T253" s="30" t="str">
        <f t="shared" si="131"/>
        <v/>
      </c>
      <c r="U253" s="20"/>
      <c r="V253" s="20"/>
      <c r="W253" s="20"/>
    </row>
    <row r="254" spans="1:23" ht="19.5" customHeight="1" x14ac:dyDescent="0.25">
      <c r="A254" s="20"/>
      <c r="B254" s="483"/>
      <c r="C254" s="29"/>
      <c r="D254" s="28" t="s">
        <v>95</v>
      </c>
      <c r="E254" s="29"/>
      <c r="F254" s="28" t="s">
        <v>78</v>
      </c>
      <c r="G254" s="29"/>
      <c r="H254" s="29"/>
      <c r="I254" s="30" t="str">
        <f t="shared" si="120"/>
        <v/>
      </c>
      <c r="J254" s="30" t="str">
        <f t="shared" si="121"/>
        <v/>
      </c>
      <c r="K254" s="30" t="str">
        <f t="shared" si="122"/>
        <v/>
      </c>
      <c r="L254" s="30" t="str">
        <f t="shared" si="123"/>
        <v/>
      </c>
      <c r="M254" s="30" t="str">
        <f t="shared" si="124"/>
        <v/>
      </c>
      <c r="N254" s="30" t="str">
        <f t="shared" si="125"/>
        <v/>
      </c>
      <c r="O254" s="30" t="str">
        <f t="shared" si="126"/>
        <v/>
      </c>
      <c r="P254" s="30" t="str">
        <f t="shared" si="127"/>
        <v/>
      </c>
      <c r="Q254" s="30" t="str">
        <f t="shared" si="128"/>
        <v/>
      </c>
      <c r="R254" s="30" t="str">
        <f t="shared" si="129"/>
        <v/>
      </c>
      <c r="S254" s="30" t="str">
        <f t="shared" si="130"/>
        <v/>
      </c>
      <c r="T254" s="30" t="str">
        <f t="shared" si="131"/>
        <v/>
      </c>
      <c r="U254" s="20"/>
      <c r="V254" s="20"/>
      <c r="W254" s="20"/>
    </row>
    <row r="255" spans="1:23" ht="19.5" customHeight="1" x14ac:dyDescent="0.25">
      <c r="A255" s="20"/>
      <c r="B255" s="483"/>
      <c r="C255" s="29"/>
      <c r="D255" s="28" t="s">
        <v>96</v>
      </c>
      <c r="E255" s="29"/>
      <c r="F255" s="28" t="s">
        <v>78</v>
      </c>
      <c r="G255" s="29"/>
      <c r="H255" s="29"/>
      <c r="I255" s="30" t="str">
        <f t="shared" si="120"/>
        <v/>
      </c>
      <c r="J255" s="30" t="str">
        <f t="shared" si="121"/>
        <v/>
      </c>
      <c r="K255" s="30" t="str">
        <f t="shared" si="122"/>
        <v/>
      </c>
      <c r="L255" s="30" t="str">
        <f t="shared" si="123"/>
        <v/>
      </c>
      <c r="M255" s="30" t="str">
        <f t="shared" si="124"/>
        <v/>
      </c>
      <c r="N255" s="30" t="str">
        <f t="shared" si="125"/>
        <v/>
      </c>
      <c r="O255" s="30" t="str">
        <f t="shared" si="126"/>
        <v/>
      </c>
      <c r="P255" s="30" t="str">
        <f t="shared" si="127"/>
        <v/>
      </c>
      <c r="Q255" s="30" t="str">
        <f t="shared" si="128"/>
        <v/>
      </c>
      <c r="R255" s="30" t="str">
        <f t="shared" si="129"/>
        <v/>
      </c>
      <c r="S255" s="30" t="str">
        <f t="shared" si="130"/>
        <v/>
      </c>
      <c r="T255" s="30" t="str">
        <f t="shared" si="131"/>
        <v/>
      </c>
      <c r="U255" s="20"/>
      <c r="V255" s="20"/>
      <c r="W255" s="20"/>
    </row>
    <row r="256" spans="1:23" ht="19.5" customHeight="1" x14ac:dyDescent="0.25">
      <c r="A256" s="20"/>
      <c r="B256" s="483"/>
      <c r="C256" s="29"/>
      <c r="D256" s="28" t="s">
        <v>97</v>
      </c>
      <c r="E256" s="29"/>
      <c r="F256" s="28" t="s">
        <v>78</v>
      </c>
      <c r="G256" s="29"/>
      <c r="H256" s="29"/>
      <c r="I256" s="30" t="str">
        <f t="shared" si="120"/>
        <v/>
      </c>
      <c r="J256" s="30" t="str">
        <f t="shared" si="121"/>
        <v/>
      </c>
      <c r="K256" s="30" t="str">
        <f t="shared" si="122"/>
        <v/>
      </c>
      <c r="L256" s="30" t="str">
        <f t="shared" si="123"/>
        <v/>
      </c>
      <c r="M256" s="30" t="str">
        <f t="shared" si="124"/>
        <v/>
      </c>
      <c r="N256" s="30" t="str">
        <f t="shared" si="125"/>
        <v/>
      </c>
      <c r="O256" s="30" t="str">
        <f t="shared" si="126"/>
        <v/>
      </c>
      <c r="P256" s="30" t="str">
        <f t="shared" si="127"/>
        <v/>
      </c>
      <c r="Q256" s="30" t="str">
        <f t="shared" si="128"/>
        <v/>
      </c>
      <c r="R256" s="30" t="str">
        <f t="shared" si="129"/>
        <v/>
      </c>
      <c r="S256" s="30" t="str">
        <f t="shared" si="130"/>
        <v/>
      </c>
      <c r="T256" s="30" t="str">
        <f t="shared" si="131"/>
        <v/>
      </c>
      <c r="U256" s="20"/>
      <c r="V256" s="20"/>
      <c r="W256" s="20"/>
    </row>
    <row r="257" spans="1:23" ht="19.5" customHeight="1" x14ac:dyDescent="0.25">
      <c r="A257" s="20"/>
      <c r="B257" s="483"/>
      <c r="C257" s="29"/>
      <c r="D257" s="28" t="s">
        <v>98</v>
      </c>
      <c r="E257" s="29"/>
      <c r="F257" s="28" t="s">
        <v>78</v>
      </c>
      <c r="G257" s="29"/>
      <c r="H257" s="29"/>
      <c r="I257" s="30" t="str">
        <f t="shared" si="120"/>
        <v/>
      </c>
      <c r="J257" s="30" t="str">
        <f t="shared" si="121"/>
        <v/>
      </c>
      <c r="K257" s="30" t="str">
        <f t="shared" si="122"/>
        <v/>
      </c>
      <c r="L257" s="30" t="str">
        <f t="shared" si="123"/>
        <v/>
      </c>
      <c r="M257" s="30" t="str">
        <f t="shared" si="124"/>
        <v/>
      </c>
      <c r="N257" s="30" t="str">
        <f t="shared" si="125"/>
        <v/>
      </c>
      <c r="O257" s="30" t="str">
        <f t="shared" si="126"/>
        <v/>
      </c>
      <c r="P257" s="30" t="str">
        <f t="shared" si="127"/>
        <v/>
      </c>
      <c r="Q257" s="30" t="str">
        <f t="shared" si="128"/>
        <v/>
      </c>
      <c r="R257" s="30" t="str">
        <f t="shared" si="129"/>
        <v/>
      </c>
      <c r="S257" s="30" t="str">
        <f t="shared" si="130"/>
        <v/>
      </c>
      <c r="T257" s="30" t="str">
        <f t="shared" si="131"/>
        <v/>
      </c>
      <c r="U257" s="20"/>
      <c r="V257" s="20"/>
      <c r="W257" s="20"/>
    </row>
    <row r="258" spans="1:23" ht="19.5" customHeight="1" x14ac:dyDescent="0.25">
      <c r="A258" s="20"/>
      <c r="B258" s="483"/>
      <c r="C258" s="29"/>
      <c r="D258" s="28" t="s">
        <v>99</v>
      </c>
      <c r="E258" s="29"/>
      <c r="F258" s="28" t="s">
        <v>78</v>
      </c>
      <c r="G258" s="29"/>
      <c r="H258" s="29"/>
      <c r="I258" s="30" t="str">
        <f t="shared" si="120"/>
        <v/>
      </c>
      <c r="J258" s="30" t="str">
        <f t="shared" si="121"/>
        <v/>
      </c>
      <c r="K258" s="30" t="str">
        <f t="shared" si="122"/>
        <v/>
      </c>
      <c r="L258" s="30" t="str">
        <f t="shared" si="123"/>
        <v/>
      </c>
      <c r="M258" s="30" t="str">
        <f t="shared" si="124"/>
        <v/>
      </c>
      <c r="N258" s="30" t="str">
        <f t="shared" si="125"/>
        <v/>
      </c>
      <c r="O258" s="30" t="str">
        <f t="shared" si="126"/>
        <v/>
      </c>
      <c r="P258" s="30" t="str">
        <f t="shared" si="127"/>
        <v/>
      </c>
      <c r="Q258" s="30" t="str">
        <f t="shared" si="128"/>
        <v/>
      </c>
      <c r="R258" s="30" t="str">
        <f t="shared" si="129"/>
        <v/>
      </c>
      <c r="S258" s="30" t="str">
        <f t="shared" si="130"/>
        <v/>
      </c>
      <c r="T258" s="30" t="str">
        <f t="shared" si="131"/>
        <v/>
      </c>
      <c r="U258" s="20"/>
      <c r="V258" s="20"/>
      <c r="W258" s="20"/>
    </row>
    <row r="259" spans="1:23" ht="19.5" customHeight="1" x14ac:dyDescent="0.25">
      <c r="A259" s="20"/>
      <c r="B259" s="483"/>
      <c r="C259" s="29"/>
      <c r="D259" s="28" t="s">
        <v>100</v>
      </c>
      <c r="E259" s="29"/>
      <c r="F259" s="28" t="s">
        <v>78</v>
      </c>
      <c r="G259" s="29"/>
      <c r="H259" s="29"/>
      <c r="I259" s="30" t="str">
        <f t="shared" si="120"/>
        <v/>
      </c>
      <c r="J259" s="30" t="str">
        <f t="shared" si="121"/>
        <v/>
      </c>
      <c r="K259" s="30" t="str">
        <f t="shared" si="122"/>
        <v/>
      </c>
      <c r="L259" s="30" t="str">
        <f t="shared" si="123"/>
        <v/>
      </c>
      <c r="M259" s="30" t="str">
        <f t="shared" si="124"/>
        <v/>
      </c>
      <c r="N259" s="30" t="str">
        <f t="shared" si="125"/>
        <v/>
      </c>
      <c r="O259" s="30" t="str">
        <f t="shared" si="126"/>
        <v/>
      </c>
      <c r="P259" s="30" t="str">
        <f t="shared" si="127"/>
        <v/>
      </c>
      <c r="Q259" s="30" t="str">
        <f t="shared" si="128"/>
        <v/>
      </c>
      <c r="R259" s="30" t="str">
        <f t="shared" si="129"/>
        <v/>
      </c>
      <c r="S259" s="30" t="str">
        <f t="shared" si="130"/>
        <v/>
      </c>
      <c r="T259" s="30" t="str">
        <f t="shared" si="131"/>
        <v/>
      </c>
      <c r="U259" s="20"/>
      <c r="V259" s="20"/>
      <c r="W259" s="20"/>
    </row>
    <row r="260" spans="1:23" ht="19.5" customHeight="1" x14ac:dyDescent="0.25">
      <c r="A260" s="20"/>
      <c r="B260" s="483"/>
      <c r="C260" s="29"/>
      <c r="D260" s="28" t="s">
        <v>101</v>
      </c>
      <c r="E260" s="29"/>
      <c r="F260" s="28" t="s">
        <v>78</v>
      </c>
      <c r="G260" s="29"/>
      <c r="H260" s="29"/>
      <c r="I260" s="30" t="str">
        <f t="shared" si="120"/>
        <v/>
      </c>
      <c r="J260" s="30" t="str">
        <f t="shared" si="121"/>
        <v/>
      </c>
      <c r="K260" s="30" t="str">
        <f t="shared" si="122"/>
        <v/>
      </c>
      <c r="L260" s="30" t="str">
        <f t="shared" si="123"/>
        <v/>
      </c>
      <c r="M260" s="30" t="str">
        <f t="shared" si="124"/>
        <v/>
      </c>
      <c r="N260" s="30" t="str">
        <f t="shared" si="125"/>
        <v/>
      </c>
      <c r="O260" s="30" t="str">
        <f t="shared" si="126"/>
        <v/>
      </c>
      <c r="P260" s="30" t="str">
        <f t="shared" si="127"/>
        <v/>
      </c>
      <c r="Q260" s="30" t="str">
        <f t="shared" si="128"/>
        <v/>
      </c>
      <c r="R260" s="30" t="str">
        <f t="shared" si="129"/>
        <v/>
      </c>
      <c r="S260" s="30" t="str">
        <f t="shared" si="130"/>
        <v/>
      </c>
      <c r="T260" s="30" t="str">
        <f t="shared" si="131"/>
        <v/>
      </c>
      <c r="U260" s="20"/>
      <c r="V260" s="20"/>
      <c r="W260" s="20"/>
    </row>
    <row r="261" spans="1:23" ht="19.5" customHeight="1" x14ac:dyDescent="0.25">
      <c r="A261" s="20"/>
      <c r="B261" s="483"/>
      <c r="C261" s="29"/>
      <c r="D261" s="28" t="s">
        <v>102</v>
      </c>
      <c r="E261" s="29"/>
      <c r="F261" s="28" t="s">
        <v>78</v>
      </c>
      <c r="G261" s="29"/>
      <c r="H261" s="29"/>
      <c r="I261" s="30" t="str">
        <f t="shared" si="120"/>
        <v/>
      </c>
      <c r="J261" s="30" t="str">
        <f t="shared" si="121"/>
        <v/>
      </c>
      <c r="K261" s="30" t="str">
        <f t="shared" si="122"/>
        <v/>
      </c>
      <c r="L261" s="30" t="str">
        <f t="shared" si="123"/>
        <v/>
      </c>
      <c r="M261" s="30" t="str">
        <f t="shared" si="124"/>
        <v/>
      </c>
      <c r="N261" s="30" t="str">
        <f t="shared" si="125"/>
        <v/>
      </c>
      <c r="O261" s="30" t="str">
        <f t="shared" si="126"/>
        <v/>
      </c>
      <c r="P261" s="30" t="str">
        <f t="shared" si="127"/>
        <v/>
      </c>
      <c r="Q261" s="30" t="str">
        <f t="shared" si="128"/>
        <v/>
      </c>
      <c r="R261" s="30" t="str">
        <f t="shared" si="129"/>
        <v/>
      </c>
      <c r="S261" s="30" t="str">
        <f t="shared" si="130"/>
        <v/>
      </c>
      <c r="T261" s="30" t="str">
        <f t="shared" si="131"/>
        <v/>
      </c>
      <c r="U261" s="20"/>
      <c r="V261" s="20"/>
      <c r="W261" s="20"/>
    </row>
    <row r="262" spans="1:23" ht="19.5" customHeight="1" x14ac:dyDescent="0.25">
      <c r="A262" s="20"/>
      <c r="B262" s="483"/>
      <c r="C262" s="29"/>
      <c r="D262" s="28" t="s">
        <v>103</v>
      </c>
      <c r="E262" s="29"/>
      <c r="F262" s="28" t="s">
        <v>78</v>
      </c>
      <c r="G262" s="29"/>
      <c r="H262" s="29"/>
      <c r="I262" s="30" t="str">
        <f t="shared" si="120"/>
        <v/>
      </c>
      <c r="J262" s="30" t="str">
        <f t="shared" si="121"/>
        <v/>
      </c>
      <c r="K262" s="30" t="str">
        <f t="shared" si="122"/>
        <v/>
      </c>
      <c r="L262" s="30" t="str">
        <f t="shared" si="123"/>
        <v/>
      </c>
      <c r="M262" s="30" t="str">
        <f t="shared" si="124"/>
        <v/>
      </c>
      <c r="N262" s="30" t="str">
        <f t="shared" si="125"/>
        <v/>
      </c>
      <c r="O262" s="30" t="str">
        <f t="shared" si="126"/>
        <v/>
      </c>
      <c r="P262" s="30" t="str">
        <f t="shared" si="127"/>
        <v/>
      </c>
      <c r="Q262" s="30" t="str">
        <f t="shared" si="128"/>
        <v/>
      </c>
      <c r="R262" s="30" t="str">
        <f t="shared" si="129"/>
        <v/>
      </c>
      <c r="S262" s="30" t="str">
        <f t="shared" si="130"/>
        <v/>
      </c>
      <c r="T262" s="30" t="str">
        <f t="shared" si="131"/>
        <v/>
      </c>
      <c r="U262" s="20"/>
      <c r="V262" s="20"/>
      <c r="W262" s="20"/>
    </row>
    <row r="263" spans="1:23" ht="19.5" customHeight="1" x14ac:dyDescent="0.25">
      <c r="A263" s="20"/>
      <c r="B263" s="483"/>
      <c r="C263" s="29"/>
      <c r="D263" s="28" t="s">
        <v>104</v>
      </c>
      <c r="E263" s="29"/>
      <c r="F263" s="28" t="s">
        <v>78</v>
      </c>
      <c r="G263" s="29"/>
      <c r="H263" s="29"/>
      <c r="I263" s="30" t="str">
        <f t="shared" si="120"/>
        <v/>
      </c>
      <c r="J263" s="30" t="str">
        <f t="shared" si="121"/>
        <v/>
      </c>
      <c r="K263" s="30" t="str">
        <f t="shared" si="122"/>
        <v/>
      </c>
      <c r="L263" s="30" t="str">
        <f t="shared" si="123"/>
        <v/>
      </c>
      <c r="M263" s="30" t="str">
        <f t="shared" si="124"/>
        <v/>
      </c>
      <c r="N263" s="30" t="str">
        <f t="shared" si="125"/>
        <v/>
      </c>
      <c r="O263" s="30" t="str">
        <f t="shared" si="126"/>
        <v/>
      </c>
      <c r="P263" s="30" t="str">
        <f t="shared" si="127"/>
        <v/>
      </c>
      <c r="Q263" s="30" t="str">
        <f t="shared" si="128"/>
        <v/>
      </c>
      <c r="R263" s="30" t="str">
        <f t="shared" si="129"/>
        <v/>
      </c>
      <c r="S263" s="30" t="str">
        <f t="shared" si="130"/>
        <v/>
      </c>
      <c r="T263" s="30" t="str">
        <f t="shared" si="131"/>
        <v/>
      </c>
      <c r="U263" s="20"/>
      <c r="V263" s="20"/>
      <c r="W263" s="20"/>
    </row>
    <row r="264" spans="1:23" ht="19.5" customHeight="1" x14ac:dyDescent="0.25">
      <c r="A264" s="20"/>
      <c r="B264" s="483"/>
      <c r="C264" s="29"/>
      <c r="D264" s="28" t="s">
        <v>105</v>
      </c>
      <c r="E264" s="29"/>
      <c r="F264" s="28" t="s">
        <v>78</v>
      </c>
      <c r="G264" s="29"/>
      <c r="H264" s="29"/>
      <c r="I264" s="30" t="str">
        <f t="shared" si="120"/>
        <v/>
      </c>
      <c r="J264" s="30" t="str">
        <f t="shared" si="121"/>
        <v/>
      </c>
      <c r="K264" s="30" t="str">
        <f t="shared" si="122"/>
        <v/>
      </c>
      <c r="L264" s="30" t="str">
        <f t="shared" si="123"/>
        <v/>
      </c>
      <c r="M264" s="30" t="str">
        <f t="shared" si="124"/>
        <v/>
      </c>
      <c r="N264" s="30" t="str">
        <f t="shared" si="125"/>
        <v/>
      </c>
      <c r="O264" s="30" t="str">
        <f t="shared" si="126"/>
        <v/>
      </c>
      <c r="P264" s="30" t="str">
        <f t="shared" si="127"/>
        <v/>
      </c>
      <c r="Q264" s="30" t="str">
        <f t="shared" si="128"/>
        <v/>
      </c>
      <c r="R264" s="30" t="str">
        <f t="shared" si="129"/>
        <v/>
      </c>
      <c r="S264" s="30" t="str">
        <f t="shared" si="130"/>
        <v/>
      </c>
      <c r="T264" s="30" t="str">
        <f t="shared" si="131"/>
        <v/>
      </c>
      <c r="U264" s="20"/>
      <c r="V264" s="20"/>
      <c r="W264" s="20"/>
    </row>
    <row r="265" spans="1:23" ht="19.5" customHeight="1" x14ac:dyDescent="0.25">
      <c r="A265" s="20"/>
      <c r="B265" s="483"/>
      <c r="C265" s="29"/>
      <c r="D265" s="28" t="s">
        <v>106</v>
      </c>
      <c r="E265" s="29"/>
      <c r="F265" s="28" t="s">
        <v>78</v>
      </c>
      <c r="G265" s="29"/>
      <c r="H265" s="29"/>
      <c r="I265" s="30" t="str">
        <f t="shared" si="120"/>
        <v/>
      </c>
      <c r="J265" s="30" t="str">
        <f t="shared" si="121"/>
        <v/>
      </c>
      <c r="K265" s="30" t="str">
        <f t="shared" si="122"/>
        <v/>
      </c>
      <c r="L265" s="30" t="str">
        <f t="shared" si="123"/>
        <v/>
      </c>
      <c r="M265" s="30" t="str">
        <f t="shared" si="124"/>
        <v/>
      </c>
      <c r="N265" s="30" t="str">
        <f t="shared" si="125"/>
        <v/>
      </c>
      <c r="O265" s="30" t="str">
        <f t="shared" si="126"/>
        <v/>
      </c>
      <c r="P265" s="30" t="str">
        <f t="shared" si="127"/>
        <v/>
      </c>
      <c r="Q265" s="30" t="str">
        <f t="shared" si="128"/>
        <v/>
      </c>
      <c r="R265" s="30" t="str">
        <f t="shared" si="129"/>
        <v/>
      </c>
      <c r="S265" s="30" t="str">
        <f t="shared" si="130"/>
        <v/>
      </c>
      <c r="T265" s="30" t="str">
        <f t="shared" si="131"/>
        <v/>
      </c>
      <c r="U265" s="20"/>
      <c r="V265" s="20"/>
      <c r="W265" s="20"/>
    </row>
    <row r="266" spans="1:23" ht="19.5" customHeight="1" x14ac:dyDescent="0.25">
      <c r="A266" s="20"/>
      <c r="B266" s="483"/>
      <c r="C266" s="29"/>
      <c r="D266" s="28" t="s">
        <v>107</v>
      </c>
      <c r="E266" s="29"/>
      <c r="F266" s="28" t="s">
        <v>78</v>
      </c>
      <c r="G266" s="29"/>
      <c r="H266" s="29"/>
      <c r="I266" s="30" t="str">
        <f t="shared" si="120"/>
        <v/>
      </c>
      <c r="J266" s="30" t="str">
        <f t="shared" si="121"/>
        <v/>
      </c>
      <c r="K266" s="30" t="str">
        <f t="shared" si="122"/>
        <v/>
      </c>
      <c r="L266" s="30" t="str">
        <f t="shared" si="123"/>
        <v/>
      </c>
      <c r="M266" s="30" t="str">
        <f t="shared" si="124"/>
        <v/>
      </c>
      <c r="N266" s="30" t="str">
        <f t="shared" si="125"/>
        <v/>
      </c>
      <c r="O266" s="30" t="str">
        <f t="shared" si="126"/>
        <v/>
      </c>
      <c r="P266" s="30" t="str">
        <f t="shared" si="127"/>
        <v/>
      </c>
      <c r="Q266" s="30" t="str">
        <f t="shared" si="128"/>
        <v/>
      </c>
      <c r="R266" s="30" t="str">
        <f t="shared" si="129"/>
        <v/>
      </c>
      <c r="S266" s="30" t="str">
        <f t="shared" si="130"/>
        <v/>
      </c>
      <c r="T266" s="30" t="str">
        <f t="shared" si="131"/>
        <v/>
      </c>
      <c r="U266" s="20"/>
      <c r="V266" s="20"/>
      <c r="W266" s="20"/>
    </row>
    <row r="267" spans="1:23" ht="19.5" customHeight="1" x14ac:dyDescent="0.25">
      <c r="A267" s="20"/>
      <c r="B267" s="483"/>
      <c r="C267" s="29"/>
      <c r="D267" s="28" t="s">
        <v>108</v>
      </c>
      <c r="E267" s="29"/>
      <c r="F267" s="28" t="s">
        <v>78</v>
      </c>
      <c r="G267" s="29"/>
      <c r="H267" s="29"/>
      <c r="I267" s="30" t="str">
        <f t="shared" si="120"/>
        <v/>
      </c>
      <c r="J267" s="30" t="str">
        <f t="shared" si="121"/>
        <v/>
      </c>
      <c r="K267" s="30" t="str">
        <f t="shared" si="122"/>
        <v/>
      </c>
      <c r="L267" s="30" t="str">
        <f t="shared" si="123"/>
        <v/>
      </c>
      <c r="M267" s="30" t="str">
        <f t="shared" si="124"/>
        <v/>
      </c>
      <c r="N267" s="30" t="str">
        <f t="shared" si="125"/>
        <v/>
      </c>
      <c r="O267" s="30" t="str">
        <f t="shared" si="126"/>
        <v/>
      </c>
      <c r="P267" s="30" t="str">
        <f t="shared" si="127"/>
        <v/>
      </c>
      <c r="Q267" s="30" t="str">
        <f t="shared" si="128"/>
        <v/>
      </c>
      <c r="R267" s="30" t="str">
        <f t="shared" si="129"/>
        <v/>
      </c>
      <c r="S267" s="30" t="str">
        <f t="shared" si="130"/>
        <v/>
      </c>
      <c r="T267" s="30" t="str">
        <f t="shared" si="131"/>
        <v/>
      </c>
      <c r="U267" s="20"/>
      <c r="V267" s="20"/>
      <c r="W267" s="20"/>
    </row>
    <row r="268" spans="1:23" ht="19.5" customHeight="1" x14ac:dyDescent="0.25">
      <c r="A268" s="20"/>
      <c r="B268" s="483"/>
      <c r="C268" s="29"/>
      <c r="D268" s="28" t="s">
        <v>109</v>
      </c>
      <c r="E268" s="29"/>
      <c r="F268" s="28" t="s">
        <v>78</v>
      </c>
      <c r="G268" s="29"/>
      <c r="H268" s="29"/>
      <c r="I268" s="30" t="str">
        <f t="shared" si="120"/>
        <v/>
      </c>
      <c r="J268" s="30" t="str">
        <f t="shared" si="121"/>
        <v/>
      </c>
      <c r="K268" s="30" t="str">
        <f t="shared" si="122"/>
        <v/>
      </c>
      <c r="L268" s="30" t="str">
        <f t="shared" si="123"/>
        <v/>
      </c>
      <c r="M268" s="30" t="str">
        <f t="shared" si="124"/>
        <v/>
      </c>
      <c r="N268" s="30" t="str">
        <f t="shared" si="125"/>
        <v/>
      </c>
      <c r="O268" s="30" t="str">
        <f t="shared" si="126"/>
        <v/>
      </c>
      <c r="P268" s="30" t="str">
        <f t="shared" si="127"/>
        <v/>
      </c>
      <c r="Q268" s="30" t="str">
        <f t="shared" si="128"/>
        <v/>
      </c>
      <c r="R268" s="30" t="str">
        <f t="shared" si="129"/>
        <v/>
      </c>
      <c r="S268" s="30" t="str">
        <f t="shared" si="130"/>
        <v/>
      </c>
      <c r="T268" s="30" t="str">
        <f t="shared" si="131"/>
        <v/>
      </c>
      <c r="U268" s="20"/>
      <c r="V268" s="20"/>
      <c r="W268" s="20"/>
    </row>
    <row r="269" spans="1:23" ht="19.5" customHeight="1" x14ac:dyDescent="0.25">
      <c r="A269" s="20"/>
      <c r="B269" s="483"/>
      <c r="C269" s="29"/>
      <c r="D269" s="28" t="s">
        <v>110</v>
      </c>
      <c r="E269" s="29"/>
      <c r="F269" s="28" t="s">
        <v>78</v>
      </c>
      <c r="G269" s="29"/>
      <c r="H269" s="29"/>
      <c r="I269" s="30" t="str">
        <f t="shared" si="120"/>
        <v/>
      </c>
      <c r="J269" s="30" t="str">
        <f t="shared" si="121"/>
        <v/>
      </c>
      <c r="K269" s="30" t="str">
        <f t="shared" si="122"/>
        <v/>
      </c>
      <c r="L269" s="30" t="str">
        <f t="shared" si="123"/>
        <v/>
      </c>
      <c r="M269" s="30" t="str">
        <f t="shared" si="124"/>
        <v/>
      </c>
      <c r="N269" s="30" t="str">
        <f t="shared" si="125"/>
        <v/>
      </c>
      <c r="O269" s="30" t="str">
        <f t="shared" si="126"/>
        <v/>
      </c>
      <c r="P269" s="30" t="str">
        <f t="shared" si="127"/>
        <v/>
      </c>
      <c r="Q269" s="30" t="str">
        <f t="shared" si="128"/>
        <v/>
      </c>
      <c r="R269" s="30" t="str">
        <f t="shared" si="129"/>
        <v/>
      </c>
      <c r="S269" s="30" t="str">
        <f t="shared" si="130"/>
        <v/>
      </c>
      <c r="T269" s="30" t="str">
        <f t="shared" si="131"/>
        <v/>
      </c>
      <c r="U269" s="20"/>
      <c r="V269" s="20"/>
      <c r="W269" s="20"/>
    </row>
    <row r="270" spans="1:23" ht="19.5" customHeight="1" x14ac:dyDescent="0.25">
      <c r="A270" s="20"/>
      <c r="B270" s="483"/>
      <c r="C270" s="29"/>
      <c r="D270" s="28" t="s">
        <v>111</v>
      </c>
      <c r="E270" s="29"/>
      <c r="F270" s="28" t="s">
        <v>78</v>
      </c>
      <c r="G270" s="29"/>
      <c r="H270" s="29"/>
      <c r="I270" s="30" t="str">
        <f t="shared" si="120"/>
        <v/>
      </c>
      <c r="J270" s="30" t="str">
        <f t="shared" si="121"/>
        <v/>
      </c>
      <c r="K270" s="30" t="str">
        <f t="shared" si="122"/>
        <v/>
      </c>
      <c r="L270" s="30" t="str">
        <f t="shared" si="123"/>
        <v/>
      </c>
      <c r="M270" s="30" t="str">
        <f t="shared" si="124"/>
        <v/>
      </c>
      <c r="N270" s="30" t="str">
        <f t="shared" si="125"/>
        <v/>
      </c>
      <c r="O270" s="30" t="str">
        <f t="shared" si="126"/>
        <v/>
      </c>
      <c r="P270" s="30" t="str">
        <f t="shared" si="127"/>
        <v/>
      </c>
      <c r="Q270" s="30" t="str">
        <f t="shared" si="128"/>
        <v/>
      </c>
      <c r="R270" s="30" t="str">
        <f t="shared" si="129"/>
        <v/>
      </c>
      <c r="S270" s="30" t="str">
        <f t="shared" si="130"/>
        <v/>
      </c>
      <c r="T270" s="30" t="str">
        <f t="shared" si="131"/>
        <v/>
      </c>
      <c r="U270" s="20"/>
      <c r="V270" s="20"/>
      <c r="W270" s="20"/>
    </row>
    <row r="271" spans="1:23" ht="19.5" customHeight="1" x14ac:dyDescent="0.25">
      <c r="A271" s="20"/>
      <c r="B271" s="483"/>
      <c r="C271" s="29"/>
      <c r="D271" s="28" t="s">
        <v>112</v>
      </c>
      <c r="E271" s="29"/>
      <c r="F271" s="28" t="s">
        <v>78</v>
      </c>
      <c r="G271" s="29"/>
      <c r="H271" s="29"/>
      <c r="I271" s="30" t="str">
        <f t="shared" si="120"/>
        <v/>
      </c>
      <c r="J271" s="30" t="str">
        <f t="shared" si="121"/>
        <v/>
      </c>
      <c r="K271" s="30" t="str">
        <f t="shared" si="122"/>
        <v/>
      </c>
      <c r="L271" s="30" t="str">
        <f t="shared" si="123"/>
        <v/>
      </c>
      <c r="M271" s="30" t="str">
        <f t="shared" si="124"/>
        <v/>
      </c>
      <c r="N271" s="30" t="str">
        <f t="shared" si="125"/>
        <v/>
      </c>
      <c r="O271" s="30" t="str">
        <f t="shared" si="126"/>
        <v/>
      </c>
      <c r="P271" s="30" t="str">
        <f t="shared" si="127"/>
        <v/>
      </c>
      <c r="Q271" s="30" t="str">
        <f t="shared" si="128"/>
        <v/>
      </c>
      <c r="R271" s="30" t="str">
        <f t="shared" si="129"/>
        <v/>
      </c>
      <c r="S271" s="30" t="str">
        <f t="shared" si="130"/>
        <v/>
      </c>
      <c r="T271" s="30" t="str">
        <f t="shared" si="131"/>
        <v/>
      </c>
      <c r="U271" s="20"/>
      <c r="V271" s="20"/>
      <c r="W271" s="20"/>
    </row>
    <row r="272" spans="1:23" ht="19.5" customHeight="1" x14ac:dyDescent="0.25">
      <c r="A272" s="20"/>
      <c r="B272" s="483"/>
      <c r="C272" s="29"/>
      <c r="D272" s="28" t="s">
        <v>113</v>
      </c>
      <c r="E272" s="29"/>
      <c r="F272" s="28" t="s">
        <v>78</v>
      </c>
      <c r="G272" s="29"/>
      <c r="H272" s="29"/>
      <c r="I272" s="30" t="str">
        <f t="shared" si="120"/>
        <v/>
      </c>
      <c r="J272" s="30" t="str">
        <f t="shared" si="121"/>
        <v/>
      </c>
      <c r="K272" s="30" t="str">
        <f t="shared" si="122"/>
        <v/>
      </c>
      <c r="L272" s="30" t="str">
        <f t="shared" si="123"/>
        <v/>
      </c>
      <c r="M272" s="30" t="str">
        <f t="shared" si="124"/>
        <v/>
      </c>
      <c r="N272" s="30" t="str">
        <f t="shared" si="125"/>
        <v/>
      </c>
      <c r="O272" s="30" t="str">
        <f t="shared" si="126"/>
        <v/>
      </c>
      <c r="P272" s="30" t="str">
        <f t="shared" si="127"/>
        <v/>
      </c>
      <c r="Q272" s="30" t="str">
        <f t="shared" si="128"/>
        <v/>
      </c>
      <c r="R272" s="30" t="str">
        <f t="shared" si="129"/>
        <v/>
      </c>
      <c r="S272" s="30" t="str">
        <f t="shared" si="130"/>
        <v/>
      </c>
      <c r="T272" s="30" t="str">
        <f t="shared" si="131"/>
        <v/>
      </c>
      <c r="U272" s="20"/>
      <c r="V272" s="20"/>
      <c r="W272" s="20"/>
    </row>
    <row r="273" spans="1:36" ht="19.5" customHeight="1" x14ac:dyDescent="0.3">
      <c r="A273" s="20"/>
      <c r="B273" s="483"/>
      <c r="C273" s="29"/>
      <c r="D273" s="28" t="s">
        <v>114</v>
      </c>
      <c r="E273" s="29"/>
      <c r="F273" s="28" t="s">
        <v>115</v>
      </c>
      <c r="G273" s="29"/>
      <c r="H273" s="29" t="s">
        <v>40</v>
      </c>
      <c r="I273" s="31" t="str">
        <f t="shared" ref="I273:I282" si="132">IFERROR(VALUE(MID($G273,1,FIND(CHAR(160),SUBSTITUTE($G273,"~",CHAR(160),1))-1)),"-")</f>
        <v>-</v>
      </c>
      <c r="J273" s="31" t="str">
        <f t="shared" ref="J273:J282" si="133">IFERROR(VALUE(MID($G273,FIND(CHAR(160),SUBSTITUTE($G273,"~",CHAR(160),1))+1,FIND(CHAR(160),SUBSTITUTE($G273,"~",CHAR(160),2))-FIND(CHAR(160),SUBSTITUTE($G273,"~",CHAR(160),1))-1)),"-")</f>
        <v>-</v>
      </c>
      <c r="K273" s="31" t="str">
        <f t="shared" ref="K273:K282" si="134">IFERROR(VALUE(MID($G273,FIND(CHAR(160),SUBSTITUTE($G273,"~",CHAR(160),2))+1,FIND(CHAR(160),SUBSTITUTE($G273,"~",CHAR(160),3))-FIND(CHAR(160),SUBSTITUTE($G273,"~",CHAR(160),2))-1)),"-")</f>
        <v>-</v>
      </c>
      <c r="L273" s="31" t="str">
        <f t="shared" ref="L273:L282" si="135">IFERROR(VALUE(MID($G273,FIND(CHAR(160),SUBSTITUTE($G273,"~",CHAR(160),3))+1,FIND(CHAR(160),SUBSTITUTE($G273,"~",CHAR(160),4))-FIND(CHAR(160),SUBSTITUTE($G273,"~",CHAR(160),3))-1)),"-")</f>
        <v>-</v>
      </c>
      <c r="M273" s="31" t="str">
        <f t="shared" ref="M273:M282" si="136">IFERROR(VALUE(MID($G273,FIND(CHAR(160),SUBSTITUTE($G273,"~",CHAR(160),4))+1,FIND(CHAR(160),SUBSTITUTE($G273,"~",CHAR(160),5))-FIND(CHAR(160),SUBSTITUTE($G273,"~",CHAR(160),4))-1)),"-")</f>
        <v>-</v>
      </c>
      <c r="N273" s="31" t="str">
        <f t="shared" ref="N273:N282" si="137">IFERROR(VALUE(MID($G273,FIND(CHAR(160),SUBSTITUTE($G273,"~",CHAR(160),5))+1,FIND(CHAR(160),SUBSTITUTE($G273,"~",CHAR(160),6))-FIND(CHAR(160),SUBSTITUTE($G273,"~",CHAR(160),5))-1)),"-")</f>
        <v>-</v>
      </c>
      <c r="O273" s="31" t="str">
        <f t="shared" ref="O273:O282" si="138">IFERROR(VALUE(MID($G273,FIND(CHAR(160),SUBSTITUTE($G273,"~",CHAR(160),6))+1,FIND(CHAR(160),SUBSTITUTE($G273,"~",CHAR(160),7))-FIND(CHAR(160),SUBSTITUTE($G273,"~",CHAR(160),6))-1)),"-")</f>
        <v>-</v>
      </c>
      <c r="P273" s="31" t="str">
        <f t="shared" ref="P273:P282" si="139">IFERROR(VALUE(MID($G273,FIND(CHAR(160),SUBSTITUTE($G273,"~",CHAR(160),7))+1,FIND(CHAR(160),SUBSTITUTE($G273,"~",CHAR(160),8))-FIND(CHAR(160),SUBSTITUTE($G273,"~",CHAR(160),7))-1)),"-")</f>
        <v>-</v>
      </c>
      <c r="Q273" s="31" t="str">
        <f t="shared" ref="Q273:Q282" si="140">IFERROR(VALUE(MID($G273,FIND(CHAR(160),SUBSTITUTE($G273,"~",CHAR(160),8))+1,FIND(CHAR(160),SUBSTITUTE($G273,"~",CHAR(160),9))-FIND(CHAR(160),SUBSTITUTE($G273,"~",CHAR(160),8))-1)),"-")</f>
        <v>-</v>
      </c>
      <c r="R273" s="31" t="str">
        <f t="shared" ref="R273:R282" si="141">IFERROR(VALUE(MID($G273,FIND(CHAR(160),SUBSTITUTE($G273,"~",CHAR(160),9))+1,FIND(CHAR(160),SUBSTITUTE($G273,"~",CHAR(160),10))-FIND(CHAR(160),SUBSTITUTE($G273,"~",CHAR(160),9))-1)),"-")</f>
        <v>-</v>
      </c>
      <c r="S273" s="31" t="str">
        <f t="shared" ref="S273:S282" si="142">IFERROR(VALUE(MID($G273,FIND(CHAR(160),SUBSTITUTE($G273,"~",CHAR(160),10))+1,FIND(CHAR(160),SUBSTITUTE($G273,"~",CHAR(160),11))-FIND(CHAR(160),SUBSTITUTE($G273,"~",CHAR(160),10))-1)),"-")</f>
        <v>-</v>
      </c>
      <c r="T273" s="31" t="str">
        <f t="shared" ref="T273:T282" si="143">IFERROR(VALUE(MID($G273,FIND(CHAR(160),SUBSTITUTE($G273,"~",CHAR(160),11))+1,FIND(CHAR(160),SUBSTITUTE($G273,"~",CHAR(160),12))-FIND(CHAR(160),SUBSTITUTE($G273,"~",CHAR(160),11))-1)),"-")</f>
        <v>-</v>
      </c>
      <c r="U273" s="20"/>
      <c r="V273" s="20"/>
      <c r="W273" s="20"/>
      <c r="AA273" s="32" t="s">
        <v>116</v>
      </c>
    </row>
    <row r="274" spans="1:36" ht="19.5" customHeight="1" x14ac:dyDescent="0.3">
      <c r="A274" s="20"/>
      <c r="B274" s="483"/>
      <c r="C274" s="29"/>
      <c r="D274" s="28"/>
      <c r="E274" s="29"/>
      <c r="F274" s="28" t="s">
        <v>117</v>
      </c>
      <c r="G274" s="29"/>
      <c r="H274" s="29" t="s">
        <v>40</v>
      </c>
      <c r="I274" s="31" t="str">
        <f t="shared" si="132"/>
        <v>-</v>
      </c>
      <c r="J274" s="31" t="str">
        <f t="shared" si="133"/>
        <v>-</v>
      </c>
      <c r="K274" s="31" t="str">
        <f t="shared" si="134"/>
        <v>-</v>
      </c>
      <c r="L274" s="31" t="str">
        <f t="shared" si="135"/>
        <v>-</v>
      </c>
      <c r="M274" s="31" t="str">
        <f t="shared" si="136"/>
        <v>-</v>
      </c>
      <c r="N274" s="31" t="str">
        <f t="shared" si="137"/>
        <v>-</v>
      </c>
      <c r="O274" s="31" t="str">
        <f t="shared" si="138"/>
        <v>-</v>
      </c>
      <c r="P274" s="31" t="str">
        <f t="shared" si="139"/>
        <v>-</v>
      </c>
      <c r="Q274" s="31" t="str">
        <f t="shared" si="140"/>
        <v>-</v>
      </c>
      <c r="R274" s="31" t="str">
        <f t="shared" si="141"/>
        <v>-</v>
      </c>
      <c r="S274" s="31" t="str">
        <f t="shared" si="142"/>
        <v>-</v>
      </c>
      <c r="T274" s="31" t="str">
        <f t="shared" si="143"/>
        <v>-</v>
      </c>
      <c r="U274" s="20"/>
      <c r="V274" s="20"/>
      <c r="W274" s="20"/>
      <c r="AB274" s="32" t="s">
        <v>118</v>
      </c>
    </row>
    <row r="275" spans="1:36" ht="19.5" customHeight="1" x14ac:dyDescent="0.3">
      <c r="A275" s="20"/>
      <c r="B275" s="483"/>
      <c r="C275" s="29"/>
      <c r="D275" s="28"/>
      <c r="E275" s="29"/>
      <c r="F275" s="33" t="s">
        <v>119</v>
      </c>
      <c r="G275" s="29"/>
      <c r="H275" s="29" t="s">
        <v>40</v>
      </c>
      <c r="I275" s="31" t="str">
        <f t="shared" si="132"/>
        <v>-</v>
      </c>
      <c r="J275" s="31" t="str">
        <f t="shared" si="133"/>
        <v>-</v>
      </c>
      <c r="K275" s="31" t="str">
        <f t="shared" si="134"/>
        <v>-</v>
      </c>
      <c r="L275" s="31" t="str">
        <f t="shared" si="135"/>
        <v>-</v>
      </c>
      <c r="M275" s="31" t="str">
        <f t="shared" si="136"/>
        <v>-</v>
      </c>
      <c r="N275" s="31" t="str">
        <f t="shared" si="137"/>
        <v>-</v>
      </c>
      <c r="O275" s="31" t="str">
        <f t="shared" si="138"/>
        <v>-</v>
      </c>
      <c r="P275" s="31" t="str">
        <f t="shared" si="139"/>
        <v>-</v>
      </c>
      <c r="Q275" s="31" t="str">
        <f t="shared" si="140"/>
        <v>-</v>
      </c>
      <c r="R275" s="31" t="str">
        <f t="shared" si="141"/>
        <v>-</v>
      </c>
      <c r="S275" s="31" t="str">
        <f t="shared" si="142"/>
        <v>-</v>
      </c>
      <c r="T275" s="31" t="str">
        <f t="shared" si="143"/>
        <v>-</v>
      </c>
      <c r="U275" s="20"/>
      <c r="V275" s="20"/>
      <c r="W275" s="20"/>
      <c r="AC275" s="32" t="s">
        <v>118</v>
      </c>
    </row>
    <row r="276" spans="1:36" ht="19.5" customHeight="1" x14ac:dyDescent="0.3">
      <c r="A276" s="20"/>
      <c r="B276" s="483"/>
      <c r="C276" s="29"/>
      <c r="D276" s="28"/>
      <c r="E276" s="29"/>
      <c r="F276" s="33" t="s">
        <v>120</v>
      </c>
      <c r="G276" s="29"/>
      <c r="H276" s="29" t="s">
        <v>40</v>
      </c>
      <c r="I276" s="31" t="str">
        <f t="shared" si="132"/>
        <v>-</v>
      </c>
      <c r="J276" s="31" t="str">
        <f t="shared" si="133"/>
        <v>-</v>
      </c>
      <c r="K276" s="31" t="str">
        <f t="shared" si="134"/>
        <v>-</v>
      </c>
      <c r="L276" s="31" t="str">
        <f t="shared" si="135"/>
        <v>-</v>
      </c>
      <c r="M276" s="31" t="str">
        <f t="shared" si="136"/>
        <v>-</v>
      </c>
      <c r="N276" s="31" t="str">
        <f t="shared" si="137"/>
        <v>-</v>
      </c>
      <c r="O276" s="31" t="str">
        <f t="shared" si="138"/>
        <v>-</v>
      </c>
      <c r="P276" s="31" t="str">
        <f t="shared" si="139"/>
        <v>-</v>
      </c>
      <c r="Q276" s="31" t="str">
        <f t="shared" si="140"/>
        <v>-</v>
      </c>
      <c r="R276" s="31" t="str">
        <f t="shared" si="141"/>
        <v>-</v>
      </c>
      <c r="S276" s="31" t="str">
        <f t="shared" si="142"/>
        <v>-</v>
      </c>
      <c r="T276" s="31" t="str">
        <f t="shared" si="143"/>
        <v>-</v>
      </c>
      <c r="U276" s="20"/>
      <c r="V276" s="20"/>
      <c r="W276" s="20"/>
      <c r="AD276" s="32" t="s">
        <v>118</v>
      </c>
    </row>
    <row r="277" spans="1:36" ht="19.5" customHeight="1" x14ac:dyDescent="0.3">
      <c r="A277" s="20"/>
      <c r="B277" s="483"/>
      <c r="C277" s="29"/>
      <c r="D277" s="28"/>
      <c r="E277" s="29"/>
      <c r="F277" s="33" t="s">
        <v>121</v>
      </c>
      <c r="G277" s="29"/>
      <c r="H277" s="29" t="s">
        <v>40</v>
      </c>
      <c r="I277" s="31" t="str">
        <f t="shared" si="132"/>
        <v>-</v>
      </c>
      <c r="J277" s="31" t="str">
        <f t="shared" si="133"/>
        <v>-</v>
      </c>
      <c r="K277" s="31" t="str">
        <f t="shared" si="134"/>
        <v>-</v>
      </c>
      <c r="L277" s="31" t="str">
        <f t="shared" si="135"/>
        <v>-</v>
      </c>
      <c r="M277" s="31" t="str">
        <f t="shared" si="136"/>
        <v>-</v>
      </c>
      <c r="N277" s="31" t="str">
        <f t="shared" si="137"/>
        <v>-</v>
      </c>
      <c r="O277" s="31" t="str">
        <f t="shared" si="138"/>
        <v>-</v>
      </c>
      <c r="P277" s="31" t="str">
        <f t="shared" si="139"/>
        <v>-</v>
      </c>
      <c r="Q277" s="31" t="str">
        <f t="shared" si="140"/>
        <v>-</v>
      </c>
      <c r="R277" s="31" t="str">
        <f t="shared" si="141"/>
        <v>-</v>
      </c>
      <c r="S277" s="31" t="str">
        <f t="shared" si="142"/>
        <v>-</v>
      </c>
      <c r="T277" s="31" t="str">
        <f t="shared" si="143"/>
        <v>-</v>
      </c>
      <c r="U277" s="20"/>
      <c r="V277" s="20"/>
      <c r="W277" s="20"/>
      <c r="AE277" s="32" t="s">
        <v>116</v>
      </c>
    </row>
    <row r="278" spans="1:36" ht="19.5" customHeight="1" x14ac:dyDescent="0.3">
      <c r="A278" s="20"/>
      <c r="B278" s="483"/>
      <c r="C278" s="29"/>
      <c r="D278" s="28"/>
      <c r="E278" s="29"/>
      <c r="F278" s="28" t="s">
        <v>647</v>
      </c>
      <c r="G278" s="29"/>
      <c r="H278" s="29" t="s">
        <v>40</v>
      </c>
      <c r="I278" s="31" t="str">
        <f t="shared" si="132"/>
        <v>-</v>
      </c>
      <c r="J278" s="31" t="str">
        <f t="shared" si="133"/>
        <v>-</v>
      </c>
      <c r="K278" s="31" t="str">
        <f t="shared" si="134"/>
        <v>-</v>
      </c>
      <c r="L278" s="31" t="str">
        <f t="shared" si="135"/>
        <v>-</v>
      </c>
      <c r="M278" s="31" t="str">
        <f t="shared" si="136"/>
        <v>-</v>
      </c>
      <c r="N278" s="31" t="str">
        <f t="shared" si="137"/>
        <v>-</v>
      </c>
      <c r="O278" s="31" t="str">
        <f t="shared" si="138"/>
        <v>-</v>
      </c>
      <c r="P278" s="31" t="str">
        <f t="shared" si="139"/>
        <v>-</v>
      </c>
      <c r="Q278" s="31" t="str">
        <f t="shared" si="140"/>
        <v>-</v>
      </c>
      <c r="R278" s="31" t="str">
        <f t="shared" si="141"/>
        <v>-</v>
      </c>
      <c r="S278" s="31" t="str">
        <f t="shared" si="142"/>
        <v>-</v>
      </c>
      <c r="T278" s="31" t="str">
        <f t="shared" si="143"/>
        <v>-</v>
      </c>
      <c r="U278" s="20"/>
      <c r="V278" s="20"/>
      <c r="W278" s="20"/>
      <c r="AF278" s="32" t="s">
        <v>118</v>
      </c>
    </row>
    <row r="279" spans="1:36" ht="19.5" customHeight="1" x14ac:dyDescent="0.3">
      <c r="A279" s="20"/>
      <c r="B279" s="483"/>
      <c r="C279" s="29"/>
      <c r="D279" s="28"/>
      <c r="E279" s="29"/>
      <c r="F279" s="33" t="s">
        <v>122</v>
      </c>
      <c r="G279" s="29"/>
      <c r="H279" s="29" t="s">
        <v>40</v>
      </c>
      <c r="I279" s="31" t="str">
        <f t="shared" si="132"/>
        <v>-</v>
      </c>
      <c r="J279" s="31" t="str">
        <f t="shared" si="133"/>
        <v>-</v>
      </c>
      <c r="K279" s="31" t="str">
        <f t="shared" si="134"/>
        <v>-</v>
      </c>
      <c r="L279" s="31" t="str">
        <f t="shared" si="135"/>
        <v>-</v>
      </c>
      <c r="M279" s="31" t="str">
        <f t="shared" si="136"/>
        <v>-</v>
      </c>
      <c r="N279" s="31" t="str">
        <f t="shared" si="137"/>
        <v>-</v>
      </c>
      <c r="O279" s="31" t="str">
        <f t="shared" si="138"/>
        <v>-</v>
      </c>
      <c r="P279" s="31" t="str">
        <f t="shared" si="139"/>
        <v>-</v>
      </c>
      <c r="Q279" s="31" t="str">
        <f t="shared" si="140"/>
        <v>-</v>
      </c>
      <c r="R279" s="31" t="str">
        <f t="shared" si="141"/>
        <v>-</v>
      </c>
      <c r="S279" s="31" t="str">
        <f t="shared" si="142"/>
        <v>-</v>
      </c>
      <c r="T279" s="31" t="str">
        <f t="shared" si="143"/>
        <v>-</v>
      </c>
      <c r="U279" s="20"/>
      <c r="V279" s="20"/>
      <c r="W279" s="20"/>
      <c r="AG279" s="32" t="s">
        <v>118</v>
      </c>
    </row>
    <row r="280" spans="1:36" ht="19.5" customHeight="1" x14ac:dyDescent="0.3">
      <c r="A280" s="20"/>
      <c r="B280" s="483"/>
      <c r="C280" s="29"/>
      <c r="D280" s="28"/>
      <c r="E280" s="29"/>
      <c r="F280" s="33" t="s">
        <v>123</v>
      </c>
      <c r="G280" s="29"/>
      <c r="H280" s="29" t="s">
        <v>40</v>
      </c>
      <c r="I280" s="31" t="str">
        <f t="shared" si="132"/>
        <v>-</v>
      </c>
      <c r="J280" s="31" t="str">
        <f t="shared" si="133"/>
        <v>-</v>
      </c>
      <c r="K280" s="31" t="str">
        <f t="shared" si="134"/>
        <v>-</v>
      </c>
      <c r="L280" s="31" t="str">
        <f t="shared" si="135"/>
        <v>-</v>
      </c>
      <c r="M280" s="31" t="str">
        <f t="shared" si="136"/>
        <v>-</v>
      </c>
      <c r="N280" s="31" t="str">
        <f t="shared" si="137"/>
        <v>-</v>
      </c>
      <c r="O280" s="31" t="str">
        <f t="shared" si="138"/>
        <v>-</v>
      </c>
      <c r="P280" s="31" t="str">
        <f t="shared" si="139"/>
        <v>-</v>
      </c>
      <c r="Q280" s="31" t="str">
        <f t="shared" si="140"/>
        <v>-</v>
      </c>
      <c r="R280" s="31" t="str">
        <f t="shared" si="141"/>
        <v>-</v>
      </c>
      <c r="S280" s="31" t="str">
        <f t="shared" si="142"/>
        <v>-</v>
      </c>
      <c r="T280" s="31" t="str">
        <f t="shared" si="143"/>
        <v>-</v>
      </c>
      <c r="U280" s="20"/>
      <c r="V280" s="20"/>
      <c r="W280" s="20"/>
      <c r="AH280" s="32" t="s">
        <v>118</v>
      </c>
    </row>
    <row r="281" spans="1:36" ht="19.5" customHeight="1" x14ac:dyDescent="0.3">
      <c r="A281" s="20"/>
      <c r="B281" s="483"/>
      <c r="C281" s="29"/>
      <c r="D281" s="28"/>
      <c r="E281" s="29"/>
      <c r="F281" s="33" t="s">
        <v>124</v>
      </c>
      <c r="G281" s="29"/>
      <c r="H281" s="29" t="s">
        <v>40</v>
      </c>
      <c r="I281" s="31" t="str">
        <f t="shared" si="132"/>
        <v>-</v>
      </c>
      <c r="J281" s="31" t="str">
        <f t="shared" si="133"/>
        <v>-</v>
      </c>
      <c r="K281" s="31" t="str">
        <f t="shared" si="134"/>
        <v>-</v>
      </c>
      <c r="L281" s="31" t="str">
        <f t="shared" si="135"/>
        <v>-</v>
      </c>
      <c r="M281" s="31" t="str">
        <f t="shared" si="136"/>
        <v>-</v>
      </c>
      <c r="N281" s="31" t="str">
        <f t="shared" si="137"/>
        <v>-</v>
      </c>
      <c r="O281" s="31" t="str">
        <f t="shared" si="138"/>
        <v>-</v>
      </c>
      <c r="P281" s="31" t="str">
        <f t="shared" si="139"/>
        <v>-</v>
      </c>
      <c r="Q281" s="31" t="str">
        <f t="shared" si="140"/>
        <v>-</v>
      </c>
      <c r="R281" s="31" t="str">
        <f t="shared" si="141"/>
        <v>-</v>
      </c>
      <c r="S281" s="31" t="str">
        <f t="shared" si="142"/>
        <v>-</v>
      </c>
      <c r="T281" s="31" t="str">
        <f t="shared" si="143"/>
        <v>-</v>
      </c>
      <c r="U281" s="20"/>
      <c r="V281" s="20"/>
      <c r="W281" s="20"/>
      <c r="AI281" s="32" t="s">
        <v>116</v>
      </c>
    </row>
    <row r="282" spans="1:36" ht="19.5" customHeight="1" x14ac:dyDescent="0.3">
      <c r="A282" s="20"/>
      <c r="B282" s="483"/>
      <c r="C282" s="29"/>
      <c r="D282" s="34"/>
      <c r="E282" s="35"/>
      <c r="F282" s="36" t="s">
        <v>125</v>
      </c>
      <c r="G282" s="35"/>
      <c r="H282" s="34" t="s">
        <v>40</v>
      </c>
      <c r="I282" s="31" t="str">
        <f t="shared" si="132"/>
        <v>-</v>
      </c>
      <c r="J282" s="31" t="str">
        <f t="shared" si="133"/>
        <v>-</v>
      </c>
      <c r="K282" s="31" t="str">
        <f t="shared" si="134"/>
        <v>-</v>
      </c>
      <c r="L282" s="31" t="str">
        <f t="shared" si="135"/>
        <v>-</v>
      </c>
      <c r="M282" s="31" t="str">
        <f t="shared" si="136"/>
        <v>-</v>
      </c>
      <c r="N282" s="31" t="str">
        <f t="shared" si="137"/>
        <v>-</v>
      </c>
      <c r="O282" s="31" t="str">
        <f t="shared" si="138"/>
        <v>-</v>
      </c>
      <c r="P282" s="31" t="str">
        <f t="shared" si="139"/>
        <v>-</v>
      </c>
      <c r="Q282" s="31" t="str">
        <f t="shared" si="140"/>
        <v>-</v>
      </c>
      <c r="R282" s="31" t="str">
        <f t="shared" si="141"/>
        <v>-</v>
      </c>
      <c r="S282" s="31" t="str">
        <f t="shared" si="142"/>
        <v>-</v>
      </c>
      <c r="T282" s="31" t="str">
        <f t="shared" si="143"/>
        <v>-</v>
      </c>
      <c r="U282" s="20"/>
      <c r="V282" s="20"/>
      <c r="W282" s="20"/>
      <c r="AJ282" s="32" t="s">
        <v>118</v>
      </c>
    </row>
    <row r="283" spans="1:36" ht="19.5" customHeight="1" x14ac:dyDescent="0.25">
      <c r="A283" s="20"/>
      <c r="B283" s="483"/>
      <c r="C283" s="27"/>
      <c r="D283" s="28" t="s">
        <v>77</v>
      </c>
      <c r="E283" s="29"/>
      <c r="F283" s="28" t="s">
        <v>78</v>
      </c>
      <c r="G283" s="29"/>
      <c r="H283" s="30"/>
      <c r="I283" s="30" t="str">
        <f t="shared" ref="I283:I318" si="144">IFERROR(MID($G283,1,FIND(CHAR(160),SUBSTITUTE($G283,"~",CHAR(160),1))-1),"")</f>
        <v/>
      </c>
      <c r="J283" s="30" t="str">
        <f t="shared" ref="J283:J318" si="145">IFERROR(MID($G283,FIND(CHAR(160),SUBSTITUTE($G283,"~",CHAR(160),1))+1,FIND(CHAR(160),SUBSTITUTE($G283,"~",CHAR(160),2))-FIND(CHAR(160),SUBSTITUTE($G283,"~",CHAR(160),1))-1),"")</f>
        <v/>
      </c>
      <c r="K283" s="30" t="str">
        <f t="shared" ref="K283:K318" si="146">IFERROR(MID($G283,FIND(CHAR(160),SUBSTITUTE($G283,"~",CHAR(160),2))+1,FIND(CHAR(160),SUBSTITUTE($G283,"~",CHAR(160),3))-FIND(CHAR(160),SUBSTITUTE($G283,"~",CHAR(160),2))-1),"")</f>
        <v/>
      </c>
      <c r="L283" s="30" t="str">
        <f t="shared" ref="L283:L318" si="147">IFERROR(MID($G283,FIND(CHAR(160),SUBSTITUTE($G283,"~",CHAR(160),3))+1,FIND(CHAR(160),SUBSTITUTE($G283,"~",CHAR(160),4))-FIND(CHAR(160),SUBSTITUTE($G283,"~",CHAR(160),3))-1),"")</f>
        <v/>
      </c>
      <c r="M283" s="30" t="str">
        <f t="shared" ref="M283:M318" si="148">IFERROR(MID($G283,FIND(CHAR(160),SUBSTITUTE($G283,"~",CHAR(160),4))+1,FIND(CHAR(160),SUBSTITUTE($G283,"~",CHAR(160),5))-FIND(CHAR(160),SUBSTITUTE($G283,"~",CHAR(160),4))-1),"")</f>
        <v/>
      </c>
      <c r="N283" s="30" t="str">
        <f t="shared" ref="N283:N318" si="149">IFERROR(MID($G283,FIND(CHAR(160),SUBSTITUTE($G283,"~",CHAR(160),5))+1,FIND(CHAR(160),SUBSTITUTE($G283,"~",CHAR(160),6))-FIND(CHAR(160),SUBSTITUTE($G283,"~",CHAR(160),5))-1),"")</f>
        <v/>
      </c>
      <c r="O283" s="30" t="str">
        <f t="shared" ref="O283:O318" si="150">IFERROR(MID($G283,FIND(CHAR(160),SUBSTITUTE($G283,"~",CHAR(160),6))+1,FIND(CHAR(160),SUBSTITUTE($G283,"~",CHAR(160),7))-FIND(CHAR(160),SUBSTITUTE($G283,"~",CHAR(160),6))-1),"")</f>
        <v/>
      </c>
      <c r="P283" s="30" t="str">
        <f t="shared" ref="P283:P318" si="151">IFERROR(MID($G283,FIND(CHAR(160),SUBSTITUTE($G283,"~",CHAR(160),7))+1,FIND(CHAR(160),SUBSTITUTE($G283,"~",CHAR(160),8))-FIND(CHAR(160),SUBSTITUTE($G283,"~",CHAR(160),7))-1),"")</f>
        <v/>
      </c>
      <c r="Q283" s="30" t="str">
        <f t="shared" ref="Q283:Q318" si="152">IFERROR(MID($G283,FIND(CHAR(160),SUBSTITUTE($G283,"~",CHAR(160),8))+1,FIND(CHAR(160),SUBSTITUTE($G283,"~",CHAR(160),9))-FIND(CHAR(160),SUBSTITUTE($G283,"~",CHAR(160),8))-1),"")</f>
        <v/>
      </c>
      <c r="R283" s="30" t="str">
        <f t="shared" ref="R283:R318" si="153">IFERROR(MID($G283,FIND(CHAR(160),SUBSTITUTE($G283,"~",CHAR(160),9))+1,FIND(CHAR(160),SUBSTITUTE($G283,"~",CHAR(160),10))-FIND(CHAR(160),SUBSTITUTE($G283,"~",CHAR(160),9))-1),"")</f>
        <v/>
      </c>
      <c r="S283" s="30" t="str">
        <f t="shared" ref="S283:S318" si="154">IFERROR(MID($G283,FIND(CHAR(160),SUBSTITUTE($G283,"~",CHAR(160),10))+1,FIND(CHAR(160),SUBSTITUTE($G283,"~",CHAR(160),11))-FIND(CHAR(160),SUBSTITUTE($G283,"~",CHAR(160),10))-1),"")</f>
        <v/>
      </c>
      <c r="T283" s="30" t="str">
        <f t="shared" ref="T283:T318" si="155">IFERROR(MID($G283,FIND(CHAR(160),SUBSTITUTE($G283,"~",CHAR(160),11))+1,FIND(CHAR(160),SUBSTITUTE($G283,"~",CHAR(160),12))-FIND(CHAR(160),SUBSTITUTE($G283,"~",CHAR(160),11))-1),"")</f>
        <v/>
      </c>
      <c r="U283" s="20"/>
      <c r="V283" s="20"/>
      <c r="W283" s="20"/>
    </row>
    <row r="284" spans="1:36" ht="19.5" customHeight="1" x14ac:dyDescent="0.25">
      <c r="A284" s="20"/>
      <c r="B284" s="483"/>
      <c r="C284" s="29"/>
      <c r="D284" s="28" t="s">
        <v>79</v>
      </c>
      <c r="E284" s="29"/>
      <c r="F284" s="28" t="s">
        <v>78</v>
      </c>
      <c r="G284" s="29"/>
      <c r="H284" s="29"/>
      <c r="I284" s="30" t="str">
        <f t="shared" si="144"/>
        <v/>
      </c>
      <c r="J284" s="30" t="str">
        <f t="shared" si="145"/>
        <v/>
      </c>
      <c r="K284" s="30" t="str">
        <f t="shared" si="146"/>
        <v/>
      </c>
      <c r="L284" s="30" t="str">
        <f t="shared" si="147"/>
        <v/>
      </c>
      <c r="M284" s="30" t="str">
        <f t="shared" si="148"/>
        <v/>
      </c>
      <c r="N284" s="30" t="str">
        <f t="shared" si="149"/>
        <v/>
      </c>
      <c r="O284" s="30" t="str">
        <f t="shared" si="150"/>
        <v/>
      </c>
      <c r="P284" s="30" t="str">
        <f t="shared" si="151"/>
        <v/>
      </c>
      <c r="Q284" s="30" t="str">
        <f t="shared" si="152"/>
        <v/>
      </c>
      <c r="R284" s="30" t="str">
        <f t="shared" si="153"/>
        <v/>
      </c>
      <c r="S284" s="30" t="str">
        <f t="shared" si="154"/>
        <v/>
      </c>
      <c r="T284" s="30" t="str">
        <f t="shared" si="155"/>
        <v/>
      </c>
      <c r="U284" s="20"/>
      <c r="V284" s="20"/>
      <c r="W284" s="20"/>
    </row>
    <row r="285" spans="1:36" ht="19.5" customHeight="1" x14ac:dyDescent="0.25">
      <c r="A285" s="20"/>
      <c r="B285" s="483"/>
      <c r="C285" s="29"/>
      <c r="D285" s="28" t="s">
        <v>80</v>
      </c>
      <c r="E285" s="29"/>
      <c r="F285" s="28" t="s">
        <v>78</v>
      </c>
      <c r="G285" s="29"/>
      <c r="H285" s="29"/>
      <c r="I285" s="30" t="str">
        <f t="shared" si="144"/>
        <v/>
      </c>
      <c r="J285" s="30" t="str">
        <f t="shared" si="145"/>
        <v/>
      </c>
      <c r="K285" s="30" t="str">
        <f t="shared" si="146"/>
        <v/>
      </c>
      <c r="L285" s="30" t="str">
        <f t="shared" si="147"/>
        <v/>
      </c>
      <c r="M285" s="30" t="str">
        <f t="shared" si="148"/>
        <v/>
      </c>
      <c r="N285" s="30" t="str">
        <f t="shared" si="149"/>
        <v/>
      </c>
      <c r="O285" s="30" t="str">
        <f t="shared" si="150"/>
        <v/>
      </c>
      <c r="P285" s="30" t="str">
        <f t="shared" si="151"/>
        <v/>
      </c>
      <c r="Q285" s="30" t="str">
        <f t="shared" si="152"/>
        <v/>
      </c>
      <c r="R285" s="30" t="str">
        <f t="shared" si="153"/>
        <v/>
      </c>
      <c r="S285" s="30" t="str">
        <f t="shared" si="154"/>
        <v/>
      </c>
      <c r="T285" s="30" t="str">
        <f t="shared" si="155"/>
        <v/>
      </c>
      <c r="U285" s="20"/>
      <c r="V285" s="20"/>
      <c r="W285" s="20"/>
    </row>
    <row r="286" spans="1:36" ht="19.5" customHeight="1" x14ac:dyDescent="0.25">
      <c r="A286" s="20"/>
      <c r="B286" s="483"/>
      <c r="C286" s="29"/>
      <c r="D286" s="28" t="s">
        <v>81</v>
      </c>
      <c r="E286" s="29"/>
      <c r="F286" s="28" t="s">
        <v>78</v>
      </c>
      <c r="G286" s="29"/>
      <c r="H286" s="29"/>
      <c r="I286" s="30" t="str">
        <f t="shared" si="144"/>
        <v/>
      </c>
      <c r="J286" s="30" t="str">
        <f t="shared" si="145"/>
        <v/>
      </c>
      <c r="K286" s="30" t="str">
        <f t="shared" si="146"/>
        <v/>
      </c>
      <c r="L286" s="30" t="str">
        <f t="shared" si="147"/>
        <v/>
      </c>
      <c r="M286" s="30" t="str">
        <f t="shared" si="148"/>
        <v/>
      </c>
      <c r="N286" s="30" t="str">
        <f t="shared" si="149"/>
        <v/>
      </c>
      <c r="O286" s="30" t="str">
        <f t="shared" si="150"/>
        <v/>
      </c>
      <c r="P286" s="30" t="str">
        <f t="shared" si="151"/>
        <v/>
      </c>
      <c r="Q286" s="30" t="str">
        <f t="shared" si="152"/>
        <v/>
      </c>
      <c r="R286" s="30" t="str">
        <f t="shared" si="153"/>
        <v/>
      </c>
      <c r="S286" s="30" t="str">
        <f t="shared" si="154"/>
        <v/>
      </c>
      <c r="T286" s="30" t="str">
        <f t="shared" si="155"/>
        <v/>
      </c>
      <c r="U286" s="20"/>
      <c r="V286" s="20"/>
      <c r="W286" s="20"/>
    </row>
    <row r="287" spans="1:36" ht="19.5" customHeight="1" x14ac:dyDescent="0.25">
      <c r="A287" s="20"/>
      <c r="B287" s="483"/>
      <c r="C287" s="29"/>
      <c r="D287" s="28" t="s">
        <v>82</v>
      </c>
      <c r="E287" s="29"/>
      <c r="F287" s="28" t="s">
        <v>78</v>
      </c>
      <c r="G287" s="29"/>
      <c r="H287" s="29"/>
      <c r="I287" s="30" t="str">
        <f t="shared" si="144"/>
        <v/>
      </c>
      <c r="J287" s="30" t="str">
        <f t="shared" si="145"/>
        <v/>
      </c>
      <c r="K287" s="30" t="str">
        <f t="shared" si="146"/>
        <v/>
      </c>
      <c r="L287" s="30" t="str">
        <f t="shared" si="147"/>
        <v/>
      </c>
      <c r="M287" s="30" t="str">
        <f t="shared" si="148"/>
        <v/>
      </c>
      <c r="N287" s="30" t="str">
        <f t="shared" si="149"/>
        <v/>
      </c>
      <c r="O287" s="30" t="str">
        <f t="shared" si="150"/>
        <v/>
      </c>
      <c r="P287" s="30" t="str">
        <f t="shared" si="151"/>
        <v/>
      </c>
      <c r="Q287" s="30" t="str">
        <f t="shared" si="152"/>
        <v/>
      </c>
      <c r="R287" s="30" t="str">
        <f t="shared" si="153"/>
        <v/>
      </c>
      <c r="S287" s="30" t="str">
        <f t="shared" si="154"/>
        <v/>
      </c>
      <c r="T287" s="30" t="str">
        <f t="shared" si="155"/>
        <v/>
      </c>
      <c r="U287" s="20"/>
      <c r="V287" s="20"/>
      <c r="W287" s="20"/>
    </row>
    <row r="288" spans="1:36" ht="19.5" customHeight="1" x14ac:dyDescent="0.25">
      <c r="A288" s="20"/>
      <c r="B288" s="483"/>
      <c r="C288" s="29"/>
      <c r="D288" s="28" t="s">
        <v>83</v>
      </c>
      <c r="E288" s="29"/>
      <c r="F288" s="28" t="s">
        <v>78</v>
      </c>
      <c r="G288" s="29"/>
      <c r="H288" s="29"/>
      <c r="I288" s="30" t="str">
        <f t="shared" si="144"/>
        <v/>
      </c>
      <c r="J288" s="30" t="str">
        <f t="shared" si="145"/>
        <v/>
      </c>
      <c r="K288" s="30" t="str">
        <f t="shared" si="146"/>
        <v/>
      </c>
      <c r="L288" s="30" t="str">
        <f t="shared" si="147"/>
        <v/>
      </c>
      <c r="M288" s="30" t="str">
        <f t="shared" si="148"/>
        <v/>
      </c>
      <c r="N288" s="30" t="str">
        <f t="shared" si="149"/>
        <v/>
      </c>
      <c r="O288" s="30" t="str">
        <f t="shared" si="150"/>
        <v/>
      </c>
      <c r="P288" s="30" t="str">
        <f t="shared" si="151"/>
        <v/>
      </c>
      <c r="Q288" s="30" t="str">
        <f t="shared" si="152"/>
        <v/>
      </c>
      <c r="R288" s="30" t="str">
        <f t="shared" si="153"/>
        <v/>
      </c>
      <c r="S288" s="30" t="str">
        <f t="shared" si="154"/>
        <v/>
      </c>
      <c r="T288" s="30" t="str">
        <f t="shared" si="155"/>
        <v/>
      </c>
      <c r="U288" s="20"/>
      <c r="V288" s="20"/>
      <c r="W288" s="20"/>
    </row>
    <row r="289" spans="1:23" ht="19.5" customHeight="1" x14ac:dyDescent="0.25">
      <c r="A289" s="20"/>
      <c r="B289" s="483"/>
      <c r="C289" s="29"/>
      <c r="D289" s="28" t="s">
        <v>84</v>
      </c>
      <c r="E289" s="29"/>
      <c r="F289" s="28" t="s">
        <v>78</v>
      </c>
      <c r="G289" s="29"/>
      <c r="H289" s="29"/>
      <c r="I289" s="30" t="str">
        <f t="shared" si="144"/>
        <v/>
      </c>
      <c r="J289" s="30" t="str">
        <f t="shared" si="145"/>
        <v/>
      </c>
      <c r="K289" s="30" t="str">
        <f t="shared" si="146"/>
        <v/>
      </c>
      <c r="L289" s="30" t="str">
        <f t="shared" si="147"/>
        <v/>
      </c>
      <c r="M289" s="30" t="str">
        <f t="shared" si="148"/>
        <v/>
      </c>
      <c r="N289" s="30" t="str">
        <f t="shared" si="149"/>
        <v/>
      </c>
      <c r="O289" s="30" t="str">
        <f t="shared" si="150"/>
        <v/>
      </c>
      <c r="P289" s="30" t="str">
        <f t="shared" si="151"/>
        <v/>
      </c>
      <c r="Q289" s="30" t="str">
        <f t="shared" si="152"/>
        <v/>
      </c>
      <c r="R289" s="30" t="str">
        <f t="shared" si="153"/>
        <v/>
      </c>
      <c r="S289" s="30" t="str">
        <f t="shared" si="154"/>
        <v/>
      </c>
      <c r="T289" s="30" t="str">
        <f t="shared" si="155"/>
        <v/>
      </c>
      <c r="U289" s="20"/>
      <c r="V289" s="20"/>
      <c r="W289" s="20"/>
    </row>
    <row r="290" spans="1:23" ht="19.5" customHeight="1" x14ac:dyDescent="0.25">
      <c r="A290" s="20"/>
      <c r="B290" s="483"/>
      <c r="C290" s="29"/>
      <c r="D290" s="28" t="s">
        <v>85</v>
      </c>
      <c r="E290" s="29"/>
      <c r="F290" s="28" t="s">
        <v>78</v>
      </c>
      <c r="G290" s="29"/>
      <c r="H290" s="29"/>
      <c r="I290" s="30" t="str">
        <f t="shared" si="144"/>
        <v/>
      </c>
      <c r="J290" s="30" t="str">
        <f t="shared" si="145"/>
        <v/>
      </c>
      <c r="K290" s="30" t="str">
        <f t="shared" si="146"/>
        <v/>
      </c>
      <c r="L290" s="30" t="str">
        <f t="shared" si="147"/>
        <v/>
      </c>
      <c r="M290" s="30" t="str">
        <f t="shared" si="148"/>
        <v/>
      </c>
      <c r="N290" s="30" t="str">
        <f t="shared" si="149"/>
        <v/>
      </c>
      <c r="O290" s="30" t="str">
        <f t="shared" si="150"/>
        <v/>
      </c>
      <c r="P290" s="30" t="str">
        <f t="shared" si="151"/>
        <v/>
      </c>
      <c r="Q290" s="30" t="str">
        <f t="shared" si="152"/>
        <v/>
      </c>
      <c r="R290" s="30" t="str">
        <f t="shared" si="153"/>
        <v/>
      </c>
      <c r="S290" s="30" t="str">
        <f t="shared" si="154"/>
        <v/>
      </c>
      <c r="T290" s="30" t="str">
        <f t="shared" si="155"/>
        <v/>
      </c>
      <c r="U290" s="20"/>
      <c r="V290" s="20"/>
      <c r="W290" s="20"/>
    </row>
    <row r="291" spans="1:23" ht="19.5" customHeight="1" x14ac:dyDescent="0.25">
      <c r="A291" s="20"/>
      <c r="B291" s="483"/>
      <c r="C291" s="29"/>
      <c r="D291" s="28" t="s">
        <v>86</v>
      </c>
      <c r="E291" s="29"/>
      <c r="F291" s="28" t="s">
        <v>78</v>
      </c>
      <c r="G291" s="29"/>
      <c r="H291" s="29"/>
      <c r="I291" s="30" t="str">
        <f t="shared" si="144"/>
        <v/>
      </c>
      <c r="J291" s="30" t="str">
        <f t="shared" si="145"/>
        <v/>
      </c>
      <c r="K291" s="30" t="str">
        <f t="shared" si="146"/>
        <v/>
      </c>
      <c r="L291" s="30" t="str">
        <f t="shared" si="147"/>
        <v/>
      </c>
      <c r="M291" s="30" t="str">
        <f t="shared" si="148"/>
        <v/>
      </c>
      <c r="N291" s="30" t="str">
        <f t="shared" si="149"/>
        <v/>
      </c>
      <c r="O291" s="30" t="str">
        <f t="shared" si="150"/>
        <v/>
      </c>
      <c r="P291" s="30" t="str">
        <f t="shared" si="151"/>
        <v/>
      </c>
      <c r="Q291" s="30" t="str">
        <f t="shared" si="152"/>
        <v/>
      </c>
      <c r="R291" s="30" t="str">
        <f t="shared" si="153"/>
        <v/>
      </c>
      <c r="S291" s="30" t="str">
        <f t="shared" si="154"/>
        <v/>
      </c>
      <c r="T291" s="30" t="str">
        <f t="shared" si="155"/>
        <v/>
      </c>
      <c r="U291" s="20"/>
      <c r="V291" s="20"/>
      <c r="W291" s="20"/>
    </row>
    <row r="292" spans="1:23" ht="19.5" customHeight="1" x14ac:dyDescent="0.25">
      <c r="A292" s="20"/>
      <c r="B292" s="483"/>
      <c r="C292" s="29"/>
      <c r="D292" s="28" t="s">
        <v>87</v>
      </c>
      <c r="E292" s="29"/>
      <c r="F292" s="28" t="s">
        <v>78</v>
      </c>
      <c r="G292" s="29"/>
      <c r="H292" s="29"/>
      <c r="I292" s="30" t="str">
        <f t="shared" si="144"/>
        <v/>
      </c>
      <c r="J292" s="30" t="str">
        <f t="shared" si="145"/>
        <v/>
      </c>
      <c r="K292" s="30" t="str">
        <f t="shared" si="146"/>
        <v/>
      </c>
      <c r="L292" s="30" t="str">
        <f t="shared" si="147"/>
        <v/>
      </c>
      <c r="M292" s="30" t="str">
        <f t="shared" si="148"/>
        <v/>
      </c>
      <c r="N292" s="30" t="str">
        <f t="shared" si="149"/>
        <v/>
      </c>
      <c r="O292" s="30" t="str">
        <f t="shared" si="150"/>
        <v/>
      </c>
      <c r="P292" s="30" t="str">
        <f t="shared" si="151"/>
        <v/>
      </c>
      <c r="Q292" s="30" t="str">
        <f t="shared" si="152"/>
        <v/>
      </c>
      <c r="R292" s="30" t="str">
        <f t="shared" si="153"/>
        <v/>
      </c>
      <c r="S292" s="30" t="str">
        <f t="shared" si="154"/>
        <v/>
      </c>
      <c r="T292" s="30" t="str">
        <f t="shared" si="155"/>
        <v/>
      </c>
      <c r="U292" s="20"/>
      <c r="V292" s="20"/>
      <c r="W292" s="20"/>
    </row>
    <row r="293" spans="1:23" ht="19.5" customHeight="1" x14ac:dyDescent="0.25">
      <c r="A293" s="20"/>
      <c r="B293" s="483"/>
      <c r="C293" s="29"/>
      <c r="D293" s="28" t="s">
        <v>88</v>
      </c>
      <c r="E293" s="29"/>
      <c r="F293" s="28" t="s">
        <v>78</v>
      </c>
      <c r="G293" s="29"/>
      <c r="H293" s="29"/>
      <c r="I293" s="30" t="str">
        <f t="shared" si="144"/>
        <v/>
      </c>
      <c r="J293" s="30" t="str">
        <f t="shared" si="145"/>
        <v/>
      </c>
      <c r="K293" s="30" t="str">
        <f t="shared" si="146"/>
        <v/>
      </c>
      <c r="L293" s="30" t="str">
        <f t="shared" si="147"/>
        <v/>
      </c>
      <c r="M293" s="30" t="str">
        <f t="shared" si="148"/>
        <v/>
      </c>
      <c r="N293" s="30" t="str">
        <f t="shared" si="149"/>
        <v/>
      </c>
      <c r="O293" s="30" t="str">
        <f t="shared" si="150"/>
        <v/>
      </c>
      <c r="P293" s="30" t="str">
        <f t="shared" si="151"/>
        <v/>
      </c>
      <c r="Q293" s="30" t="str">
        <f t="shared" si="152"/>
        <v/>
      </c>
      <c r="R293" s="30" t="str">
        <f t="shared" si="153"/>
        <v/>
      </c>
      <c r="S293" s="30" t="str">
        <f t="shared" si="154"/>
        <v/>
      </c>
      <c r="T293" s="30" t="str">
        <f t="shared" si="155"/>
        <v/>
      </c>
      <c r="U293" s="20"/>
      <c r="V293" s="20"/>
      <c r="W293" s="20"/>
    </row>
    <row r="294" spans="1:23" ht="19.5" customHeight="1" x14ac:dyDescent="0.25">
      <c r="A294" s="20"/>
      <c r="B294" s="483"/>
      <c r="C294" s="29"/>
      <c r="D294" s="28" t="s">
        <v>89</v>
      </c>
      <c r="E294" s="29"/>
      <c r="F294" s="28" t="s">
        <v>78</v>
      </c>
      <c r="G294" s="29"/>
      <c r="H294" s="29"/>
      <c r="I294" s="30" t="str">
        <f t="shared" si="144"/>
        <v/>
      </c>
      <c r="J294" s="30" t="str">
        <f t="shared" si="145"/>
        <v/>
      </c>
      <c r="K294" s="30" t="str">
        <f t="shared" si="146"/>
        <v/>
      </c>
      <c r="L294" s="30" t="str">
        <f t="shared" si="147"/>
        <v/>
      </c>
      <c r="M294" s="30" t="str">
        <f t="shared" si="148"/>
        <v/>
      </c>
      <c r="N294" s="30" t="str">
        <f t="shared" si="149"/>
        <v/>
      </c>
      <c r="O294" s="30" t="str">
        <f t="shared" si="150"/>
        <v/>
      </c>
      <c r="P294" s="30" t="str">
        <f t="shared" si="151"/>
        <v/>
      </c>
      <c r="Q294" s="30" t="str">
        <f t="shared" si="152"/>
        <v/>
      </c>
      <c r="R294" s="30" t="str">
        <f t="shared" si="153"/>
        <v/>
      </c>
      <c r="S294" s="30" t="str">
        <f t="shared" si="154"/>
        <v/>
      </c>
      <c r="T294" s="30" t="str">
        <f t="shared" si="155"/>
        <v/>
      </c>
      <c r="U294" s="20"/>
      <c r="V294" s="20"/>
      <c r="W294" s="20"/>
    </row>
    <row r="295" spans="1:23" ht="19.5" customHeight="1" x14ac:dyDescent="0.25">
      <c r="A295" s="20"/>
      <c r="B295" s="483"/>
      <c r="C295" s="29"/>
      <c r="D295" s="28" t="s">
        <v>90</v>
      </c>
      <c r="E295" s="29"/>
      <c r="F295" s="28" t="s">
        <v>78</v>
      </c>
      <c r="G295" s="29"/>
      <c r="H295" s="29"/>
      <c r="I295" s="30" t="str">
        <f t="shared" si="144"/>
        <v/>
      </c>
      <c r="J295" s="30" t="str">
        <f t="shared" si="145"/>
        <v/>
      </c>
      <c r="K295" s="30" t="str">
        <f t="shared" si="146"/>
        <v/>
      </c>
      <c r="L295" s="30" t="str">
        <f t="shared" si="147"/>
        <v/>
      </c>
      <c r="M295" s="30" t="str">
        <f t="shared" si="148"/>
        <v/>
      </c>
      <c r="N295" s="30" t="str">
        <f t="shared" si="149"/>
        <v/>
      </c>
      <c r="O295" s="30" t="str">
        <f t="shared" si="150"/>
        <v/>
      </c>
      <c r="P295" s="30" t="str">
        <f t="shared" si="151"/>
        <v/>
      </c>
      <c r="Q295" s="30" t="str">
        <f t="shared" si="152"/>
        <v/>
      </c>
      <c r="R295" s="30" t="str">
        <f t="shared" si="153"/>
        <v/>
      </c>
      <c r="S295" s="30" t="str">
        <f t="shared" si="154"/>
        <v/>
      </c>
      <c r="T295" s="30" t="str">
        <f t="shared" si="155"/>
        <v/>
      </c>
      <c r="U295" s="20"/>
      <c r="V295" s="20"/>
      <c r="W295" s="20"/>
    </row>
    <row r="296" spans="1:23" ht="19.5" customHeight="1" x14ac:dyDescent="0.25">
      <c r="A296" s="20"/>
      <c r="B296" s="483"/>
      <c r="C296" s="29"/>
      <c r="D296" s="28" t="s">
        <v>91</v>
      </c>
      <c r="E296" s="29"/>
      <c r="F296" s="28" t="s">
        <v>78</v>
      </c>
      <c r="G296" s="29"/>
      <c r="H296" s="29"/>
      <c r="I296" s="30" t="str">
        <f t="shared" si="144"/>
        <v/>
      </c>
      <c r="J296" s="30" t="str">
        <f t="shared" si="145"/>
        <v/>
      </c>
      <c r="K296" s="30" t="str">
        <f t="shared" si="146"/>
        <v/>
      </c>
      <c r="L296" s="30" t="str">
        <f t="shared" si="147"/>
        <v/>
      </c>
      <c r="M296" s="30" t="str">
        <f t="shared" si="148"/>
        <v/>
      </c>
      <c r="N296" s="30" t="str">
        <f t="shared" si="149"/>
        <v/>
      </c>
      <c r="O296" s="30" t="str">
        <f t="shared" si="150"/>
        <v/>
      </c>
      <c r="P296" s="30" t="str">
        <f t="shared" si="151"/>
        <v/>
      </c>
      <c r="Q296" s="30" t="str">
        <f t="shared" si="152"/>
        <v/>
      </c>
      <c r="R296" s="30" t="str">
        <f t="shared" si="153"/>
        <v/>
      </c>
      <c r="S296" s="30" t="str">
        <f t="shared" si="154"/>
        <v/>
      </c>
      <c r="T296" s="30" t="str">
        <f t="shared" si="155"/>
        <v/>
      </c>
      <c r="U296" s="20"/>
      <c r="V296" s="20"/>
      <c r="W296" s="20"/>
    </row>
    <row r="297" spans="1:23" ht="19.5" customHeight="1" x14ac:dyDescent="0.25">
      <c r="A297" s="20"/>
      <c r="B297" s="483"/>
      <c r="C297" s="29"/>
      <c r="D297" s="28" t="s">
        <v>92</v>
      </c>
      <c r="E297" s="29"/>
      <c r="F297" s="28" t="s">
        <v>78</v>
      </c>
      <c r="G297" s="29"/>
      <c r="H297" s="29"/>
      <c r="I297" s="30" t="str">
        <f t="shared" si="144"/>
        <v/>
      </c>
      <c r="J297" s="30" t="str">
        <f t="shared" si="145"/>
        <v/>
      </c>
      <c r="K297" s="30" t="str">
        <f t="shared" si="146"/>
        <v/>
      </c>
      <c r="L297" s="30" t="str">
        <f t="shared" si="147"/>
        <v/>
      </c>
      <c r="M297" s="30" t="str">
        <f t="shared" si="148"/>
        <v/>
      </c>
      <c r="N297" s="30" t="str">
        <f t="shared" si="149"/>
        <v/>
      </c>
      <c r="O297" s="30" t="str">
        <f t="shared" si="150"/>
        <v/>
      </c>
      <c r="P297" s="30" t="str">
        <f t="shared" si="151"/>
        <v/>
      </c>
      <c r="Q297" s="30" t="str">
        <f t="shared" si="152"/>
        <v/>
      </c>
      <c r="R297" s="30" t="str">
        <f t="shared" si="153"/>
        <v/>
      </c>
      <c r="S297" s="30" t="str">
        <f t="shared" si="154"/>
        <v/>
      </c>
      <c r="T297" s="30" t="str">
        <f t="shared" si="155"/>
        <v/>
      </c>
      <c r="U297" s="20"/>
      <c r="V297" s="20"/>
      <c r="W297" s="20"/>
    </row>
    <row r="298" spans="1:23" ht="19.5" customHeight="1" x14ac:dyDescent="0.25">
      <c r="A298" s="20"/>
      <c r="B298" s="483"/>
      <c r="C298" s="29"/>
      <c r="D298" s="28" t="s">
        <v>93</v>
      </c>
      <c r="E298" s="29"/>
      <c r="F298" s="28" t="s">
        <v>78</v>
      </c>
      <c r="G298" s="29"/>
      <c r="H298" s="29"/>
      <c r="I298" s="30" t="str">
        <f t="shared" si="144"/>
        <v/>
      </c>
      <c r="J298" s="30" t="str">
        <f t="shared" si="145"/>
        <v/>
      </c>
      <c r="K298" s="30" t="str">
        <f t="shared" si="146"/>
        <v/>
      </c>
      <c r="L298" s="30" t="str">
        <f t="shared" si="147"/>
        <v/>
      </c>
      <c r="M298" s="30" t="str">
        <f t="shared" si="148"/>
        <v/>
      </c>
      <c r="N298" s="30" t="str">
        <f t="shared" si="149"/>
        <v/>
      </c>
      <c r="O298" s="30" t="str">
        <f t="shared" si="150"/>
        <v/>
      </c>
      <c r="P298" s="30" t="str">
        <f t="shared" si="151"/>
        <v/>
      </c>
      <c r="Q298" s="30" t="str">
        <f t="shared" si="152"/>
        <v/>
      </c>
      <c r="R298" s="30" t="str">
        <f t="shared" si="153"/>
        <v/>
      </c>
      <c r="S298" s="30" t="str">
        <f t="shared" si="154"/>
        <v/>
      </c>
      <c r="T298" s="30" t="str">
        <f t="shared" si="155"/>
        <v/>
      </c>
      <c r="U298" s="20"/>
      <c r="V298" s="20"/>
      <c r="W298" s="20"/>
    </row>
    <row r="299" spans="1:23" ht="19.5" customHeight="1" x14ac:dyDescent="0.25">
      <c r="A299" s="20"/>
      <c r="B299" s="483"/>
      <c r="C299" s="29"/>
      <c r="D299" s="28" t="s">
        <v>94</v>
      </c>
      <c r="E299" s="29"/>
      <c r="F299" s="28" t="s">
        <v>78</v>
      </c>
      <c r="G299" s="29"/>
      <c r="H299" s="29"/>
      <c r="I299" s="30" t="str">
        <f t="shared" si="144"/>
        <v/>
      </c>
      <c r="J299" s="30" t="str">
        <f t="shared" si="145"/>
        <v/>
      </c>
      <c r="K299" s="30" t="str">
        <f t="shared" si="146"/>
        <v/>
      </c>
      <c r="L299" s="30" t="str">
        <f t="shared" si="147"/>
        <v/>
      </c>
      <c r="M299" s="30" t="str">
        <f t="shared" si="148"/>
        <v/>
      </c>
      <c r="N299" s="30" t="str">
        <f t="shared" si="149"/>
        <v/>
      </c>
      <c r="O299" s="30" t="str">
        <f t="shared" si="150"/>
        <v/>
      </c>
      <c r="P299" s="30" t="str">
        <f t="shared" si="151"/>
        <v/>
      </c>
      <c r="Q299" s="30" t="str">
        <f t="shared" si="152"/>
        <v/>
      </c>
      <c r="R299" s="30" t="str">
        <f t="shared" si="153"/>
        <v/>
      </c>
      <c r="S299" s="30" t="str">
        <f t="shared" si="154"/>
        <v/>
      </c>
      <c r="T299" s="30" t="str">
        <f t="shared" si="155"/>
        <v/>
      </c>
      <c r="U299" s="20"/>
      <c r="V299" s="20"/>
      <c r="W299" s="20"/>
    </row>
    <row r="300" spans="1:23" ht="19.5" customHeight="1" x14ac:dyDescent="0.25">
      <c r="A300" s="20"/>
      <c r="B300" s="483"/>
      <c r="C300" s="29"/>
      <c r="D300" s="28" t="s">
        <v>95</v>
      </c>
      <c r="E300" s="29"/>
      <c r="F300" s="28" t="s">
        <v>78</v>
      </c>
      <c r="G300" s="29"/>
      <c r="H300" s="29"/>
      <c r="I300" s="30" t="str">
        <f t="shared" si="144"/>
        <v/>
      </c>
      <c r="J300" s="30" t="str">
        <f t="shared" si="145"/>
        <v/>
      </c>
      <c r="K300" s="30" t="str">
        <f t="shared" si="146"/>
        <v/>
      </c>
      <c r="L300" s="30" t="str">
        <f t="shared" si="147"/>
        <v/>
      </c>
      <c r="M300" s="30" t="str">
        <f t="shared" si="148"/>
        <v/>
      </c>
      <c r="N300" s="30" t="str">
        <f t="shared" si="149"/>
        <v/>
      </c>
      <c r="O300" s="30" t="str">
        <f t="shared" si="150"/>
        <v/>
      </c>
      <c r="P300" s="30" t="str">
        <f t="shared" si="151"/>
        <v/>
      </c>
      <c r="Q300" s="30" t="str">
        <f t="shared" si="152"/>
        <v/>
      </c>
      <c r="R300" s="30" t="str">
        <f t="shared" si="153"/>
        <v/>
      </c>
      <c r="S300" s="30" t="str">
        <f t="shared" si="154"/>
        <v/>
      </c>
      <c r="T300" s="30" t="str">
        <f t="shared" si="155"/>
        <v/>
      </c>
      <c r="U300" s="20"/>
      <c r="V300" s="20"/>
      <c r="W300" s="20"/>
    </row>
    <row r="301" spans="1:23" ht="19.5" customHeight="1" x14ac:dyDescent="0.25">
      <c r="A301" s="20"/>
      <c r="B301" s="483"/>
      <c r="C301" s="29"/>
      <c r="D301" s="28" t="s">
        <v>96</v>
      </c>
      <c r="E301" s="29"/>
      <c r="F301" s="28" t="s">
        <v>78</v>
      </c>
      <c r="G301" s="29"/>
      <c r="H301" s="29"/>
      <c r="I301" s="30" t="str">
        <f t="shared" si="144"/>
        <v/>
      </c>
      <c r="J301" s="30" t="str">
        <f t="shared" si="145"/>
        <v/>
      </c>
      <c r="K301" s="30" t="str">
        <f t="shared" si="146"/>
        <v/>
      </c>
      <c r="L301" s="30" t="str">
        <f t="shared" si="147"/>
        <v/>
      </c>
      <c r="M301" s="30" t="str">
        <f t="shared" si="148"/>
        <v/>
      </c>
      <c r="N301" s="30" t="str">
        <f t="shared" si="149"/>
        <v/>
      </c>
      <c r="O301" s="30" t="str">
        <f t="shared" si="150"/>
        <v/>
      </c>
      <c r="P301" s="30" t="str">
        <f t="shared" si="151"/>
        <v/>
      </c>
      <c r="Q301" s="30" t="str">
        <f t="shared" si="152"/>
        <v/>
      </c>
      <c r="R301" s="30" t="str">
        <f t="shared" si="153"/>
        <v/>
      </c>
      <c r="S301" s="30" t="str">
        <f t="shared" si="154"/>
        <v/>
      </c>
      <c r="T301" s="30" t="str">
        <f t="shared" si="155"/>
        <v/>
      </c>
      <c r="U301" s="20"/>
      <c r="V301" s="20"/>
      <c r="W301" s="20"/>
    </row>
    <row r="302" spans="1:23" ht="19.5" customHeight="1" x14ac:dyDescent="0.25">
      <c r="A302" s="20"/>
      <c r="B302" s="483"/>
      <c r="C302" s="29"/>
      <c r="D302" s="28" t="s">
        <v>97</v>
      </c>
      <c r="E302" s="29"/>
      <c r="F302" s="28" t="s">
        <v>78</v>
      </c>
      <c r="G302" s="29"/>
      <c r="H302" s="29"/>
      <c r="I302" s="30" t="str">
        <f t="shared" si="144"/>
        <v/>
      </c>
      <c r="J302" s="30" t="str">
        <f t="shared" si="145"/>
        <v/>
      </c>
      <c r="K302" s="30" t="str">
        <f t="shared" si="146"/>
        <v/>
      </c>
      <c r="L302" s="30" t="str">
        <f t="shared" si="147"/>
        <v/>
      </c>
      <c r="M302" s="30" t="str">
        <f t="shared" si="148"/>
        <v/>
      </c>
      <c r="N302" s="30" t="str">
        <f t="shared" si="149"/>
        <v/>
      </c>
      <c r="O302" s="30" t="str">
        <f t="shared" si="150"/>
        <v/>
      </c>
      <c r="P302" s="30" t="str">
        <f t="shared" si="151"/>
        <v/>
      </c>
      <c r="Q302" s="30" t="str">
        <f t="shared" si="152"/>
        <v/>
      </c>
      <c r="R302" s="30" t="str">
        <f t="shared" si="153"/>
        <v/>
      </c>
      <c r="S302" s="30" t="str">
        <f t="shared" si="154"/>
        <v/>
      </c>
      <c r="T302" s="30" t="str">
        <f t="shared" si="155"/>
        <v/>
      </c>
      <c r="U302" s="20"/>
      <c r="V302" s="20"/>
      <c r="W302" s="20"/>
    </row>
    <row r="303" spans="1:23" ht="19.5" customHeight="1" x14ac:dyDescent="0.25">
      <c r="A303" s="20"/>
      <c r="B303" s="483"/>
      <c r="C303" s="29"/>
      <c r="D303" s="28" t="s">
        <v>98</v>
      </c>
      <c r="E303" s="29"/>
      <c r="F303" s="28" t="s">
        <v>78</v>
      </c>
      <c r="G303" s="29"/>
      <c r="H303" s="29"/>
      <c r="I303" s="30" t="str">
        <f t="shared" si="144"/>
        <v/>
      </c>
      <c r="J303" s="30" t="str">
        <f t="shared" si="145"/>
        <v/>
      </c>
      <c r="K303" s="30" t="str">
        <f t="shared" si="146"/>
        <v/>
      </c>
      <c r="L303" s="30" t="str">
        <f t="shared" si="147"/>
        <v/>
      </c>
      <c r="M303" s="30" t="str">
        <f t="shared" si="148"/>
        <v/>
      </c>
      <c r="N303" s="30" t="str">
        <f t="shared" si="149"/>
        <v/>
      </c>
      <c r="O303" s="30" t="str">
        <f t="shared" si="150"/>
        <v/>
      </c>
      <c r="P303" s="30" t="str">
        <f t="shared" si="151"/>
        <v/>
      </c>
      <c r="Q303" s="30" t="str">
        <f t="shared" si="152"/>
        <v/>
      </c>
      <c r="R303" s="30" t="str">
        <f t="shared" si="153"/>
        <v/>
      </c>
      <c r="S303" s="30" t="str">
        <f t="shared" si="154"/>
        <v/>
      </c>
      <c r="T303" s="30" t="str">
        <f t="shared" si="155"/>
        <v/>
      </c>
      <c r="U303" s="20"/>
      <c r="V303" s="20"/>
      <c r="W303" s="20"/>
    </row>
    <row r="304" spans="1:23" ht="19.5" customHeight="1" x14ac:dyDescent="0.25">
      <c r="A304" s="20"/>
      <c r="B304" s="483"/>
      <c r="C304" s="29"/>
      <c r="D304" s="28" t="s">
        <v>99</v>
      </c>
      <c r="E304" s="29"/>
      <c r="F304" s="28" t="s">
        <v>78</v>
      </c>
      <c r="G304" s="29"/>
      <c r="H304" s="29"/>
      <c r="I304" s="30" t="str">
        <f t="shared" si="144"/>
        <v/>
      </c>
      <c r="J304" s="30" t="str">
        <f t="shared" si="145"/>
        <v/>
      </c>
      <c r="K304" s="30" t="str">
        <f t="shared" si="146"/>
        <v/>
      </c>
      <c r="L304" s="30" t="str">
        <f t="shared" si="147"/>
        <v/>
      </c>
      <c r="M304" s="30" t="str">
        <f t="shared" si="148"/>
        <v/>
      </c>
      <c r="N304" s="30" t="str">
        <f t="shared" si="149"/>
        <v/>
      </c>
      <c r="O304" s="30" t="str">
        <f t="shared" si="150"/>
        <v/>
      </c>
      <c r="P304" s="30" t="str">
        <f t="shared" si="151"/>
        <v/>
      </c>
      <c r="Q304" s="30" t="str">
        <f t="shared" si="152"/>
        <v/>
      </c>
      <c r="R304" s="30" t="str">
        <f t="shared" si="153"/>
        <v/>
      </c>
      <c r="S304" s="30" t="str">
        <f t="shared" si="154"/>
        <v/>
      </c>
      <c r="T304" s="30" t="str">
        <f t="shared" si="155"/>
        <v/>
      </c>
      <c r="U304" s="20"/>
      <c r="V304" s="20"/>
      <c r="W304" s="20"/>
    </row>
    <row r="305" spans="1:28" ht="19.5" customHeight="1" x14ac:dyDescent="0.25">
      <c r="A305" s="20"/>
      <c r="B305" s="483"/>
      <c r="C305" s="29"/>
      <c r="D305" s="28" t="s">
        <v>100</v>
      </c>
      <c r="E305" s="29"/>
      <c r="F305" s="28" t="s">
        <v>78</v>
      </c>
      <c r="G305" s="29"/>
      <c r="H305" s="29"/>
      <c r="I305" s="30" t="str">
        <f t="shared" si="144"/>
        <v/>
      </c>
      <c r="J305" s="30" t="str">
        <f t="shared" si="145"/>
        <v/>
      </c>
      <c r="K305" s="30" t="str">
        <f t="shared" si="146"/>
        <v/>
      </c>
      <c r="L305" s="30" t="str">
        <f t="shared" si="147"/>
        <v/>
      </c>
      <c r="M305" s="30" t="str">
        <f t="shared" si="148"/>
        <v/>
      </c>
      <c r="N305" s="30" t="str">
        <f t="shared" si="149"/>
        <v/>
      </c>
      <c r="O305" s="30" t="str">
        <f t="shared" si="150"/>
        <v/>
      </c>
      <c r="P305" s="30" t="str">
        <f t="shared" si="151"/>
        <v/>
      </c>
      <c r="Q305" s="30" t="str">
        <f t="shared" si="152"/>
        <v/>
      </c>
      <c r="R305" s="30" t="str">
        <f t="shared" si="153"/>
        <v/>
      </c>
      <c r="S305" s="30" t="str">
        <f t="shared" si="154"/>
        <v/>
      </c>
      <c r="T305" s="30" t="str">
        <f t="shared" si="155"/>
        <v/>
      </c>
      <c r="U305" s="20"/>
      <c r="V305" s="20"/>
      <c r="W305" s="20"/>
    </row>
    <row r="306" spans="1:28" ht="19.5" customHeight="1" x14ac:dyDescent="0.25">
      <c r="A306" s="20"/>
      <c r="B306" s="483"/>
      <c r="C306" s="29"/>
      <c r="D306" s="28" t="s">
        <v>101</v>
      </c>
      <c r="E306" s="29"/>
      <c r="F306" s="28" t="s">
        <v>78</v>
      </c>
      <c r="G306" s="29"/>
      <c r="H306" s="29"/>
      <c r="I306" s="30" t="str">
        <f t="shared" si="144"/>
        <v/>
      </c>
      <c r="J306" s="30" t="str">
        <f t="shared" si="145"/>
        <v/>
      </c>
      <c r="K306" s="30" t="str">
        <f t="shared" si="146"/>
        <v/>
      </c>
      <c r="L306" s="30" t="str">
        <f t="shared" si="147"/>
        <v/>
      </c>
      <c r="M306" s="30" t="str">
        <f t="shared" si="148"/>
        <v/>
      </c>
      <c r="N306" s="30" t="str">
        <f t="shared" si="149"/>
        <v/>
      </c>
      <c r="O306" s="30" t="str">
        <f t="shared" si="150"/>
        <v/>
      </c>
      <c r="P306" s="30" t="str">
        <f t="shared" si="151"/>
        <v/>
      </c>
      <c r="Q306" s="30" t="str">
        <f t="shared" si="152"/>
        <v/>
      </c>
      <c r="R306" s="30" t="str">
        <f t="shared" si="153"/>
        <v/>
      </c>
      <c r="S306" s="30" t="str">
        <f t="shared" si="154"/>
        <v/>
      </c>
      <c r="T306" s="30" t="str">
        <f t="shared" si="155"/>
        <v/>
      </c>
      <c r="U306" s="20"/>
      <c r="V306" s="20"/>
      <c r="W306" s="20"/>
    </row>
    <row r="307" spans="1:28" ht="19.5" customHeight="1" x14ac:dyDescent="0.25">
      <c r="A307" s="20"/>
      <c r="B307" s="483"/>
      <c r="C307" s="29"/>
      <c r="D307" s="28" t="s">
        <v>102</v>
      </c>
      <c r="E307" s="29"/>
      <c r="F307" s="28" t="s">
        <v>78</v>
      </c>
      <c r="G307" s="29"/>
      <c r="H307" s="29"/>
      <c r="I307" s="30" t="str">
        <f t="shared" si="144"/>
        <v/>
      </c>
      <c r="J307" s="30" t="str">
        <f t="shared" si="145"/>
        <v/>
      </c>
      <c r="K307" s="30" t="str">
        <f t="shared" si="146"/>
        <v/>
      </c>
      <c r="L307" s="30" t="str">
        <f t="shared" si="147"/>
        <v/>
      </c>
      <c r="M307" s="30" t="str">
        <f t="shared" si="148"/>
        <v/>
      </c>
      <c r="N307" s="30" t="str">
        <f t="shared" si="149"/>
        <v/>
      </c>
      <c r="O307" s="30" t="str">
        <f t="shared" si="150"/>
        <v/>
      </c>
      <c r="P307" s="30" t="str">
        <f t="shared" si="151"/>
        <v/>
      </c>
      <c r="Q307" s="30" t="str">
        <f t="shared" si="152"/>
        <v/>
      </c>
      <c r="R307" s="30" t="str">
        <f t="shared" si="153"/>
        <v/>
      </c>
      <c r="S307" s="30" t="str">
        <f t="shared" si="154"/>
        <v/>
      </c>
      <c r="T307" s="30" t="str">
        <f t="shared" si="155"/>
        <v/>
      </c>
      <c r="U307" s="20"/>
      <c r="V307" s="20"/>
      <c r="W307" s="20"/>
    </row>
    <row r="308" spans="1:28" ht="19.5" customHeight="1" x14ac:dyDescent="0.25">
      <c r="A308" s="20"/>
      <c r="B308" s="483"/>
      <c r="C308" s="29"/>
      <c r="D308" s="28" t="s">
        <v>103</v>
      </c>
      <c r="E308" s="29"/>
      <c r="F308" s="28" t="s">
        <v>78</v>
      </c>
      <c r="G308" s="29"/>
      <c r="H308" s="29"/>
      <c r="I308" s="30" t="str">
        <f t="shared" si="144"/>
        <v/>
      </c>
      <c r="J308" s="30" t="str">
        <f t="shared" si="145"/>
        <v/>
      </c>
      <c r="K308" s="30" t="str">
        <f t="shared" si="146"/>
        <v/>
      </c>
      <c r="L308" s="30" t="str">
        <f t="shared" si="147"/>
        <v/>
      </c>
      <c r="M308" s="30" t="str">
        <f t="shared" si="148"/>
        <v/>
      </c>
      <c r="N308" s="30" t="str">
        <f t="shared" si="149"/>
        <v/>
      </c>
      <c r="O308" s="30" t="str">
        <f t="shared" si="150"/>
        <v/>
      </c>
      <c r="P308" s="30" t="str">
        <f t="shared" si="151"/>
        <v/>
      </c>
      <c r="Q308" s="30" t="str">
        <f t="shared" si="152"/>
        <v/>
      </c>
      <c r="R308" s="30" t="str">
        <f t="shared" si="153"/>
        <v/>
      </c>
      <c r="S308" s="30" t="str">
        <f t="shared" si="154"/>
        <v/>
      </c>
      <c r="T308" s="30" t="str">
        <f t="shared" si="155"/>
        <v/>
      </c>
      <c r="U308" s="20"/>
      <c r="V308" s="20"/>
      <c r="W308" s="20"/>
    </row>
    <row r="309" spans="1:28" ht="19.5" customHeight="1" x14ac:dyDescent="0.25">
      <c r="A309" s="20"/>
      <c r="B309" s="483"/>
      <c r="C309" s="29"/>
      <c r="D309" s="28" t="s">
        <v>104</v>
      </c>
      <c r="E309" s="29"/>
      <c r="F309" s="28" t="s">
        <v>78</v>
      </c>
      <c r="G309" s="29"/>
      <c r="H309" s="29"/>
      <c r="I309" s="30" t="str">
        <f t="shared" si="144"/>
        <v/>
      </c>
      <c r="J309" s="30" t="str">
        <f t="shared" si="145"/>
        <v/>
      </c>
      <c r="K309" s="30" t="str">
        <f t="shared" si="146"/>
        <v/>
      </c>
      <c r="L309" s="30" t="str">
        <f t="shared" si="147"/>
        <v/>
      </c>
      <c r="M309" s="30" t="str">
        <f t="shared" si="148"/>
        <v/>
      </c>
      <c r="N309" s="30" t="str">
        <f t="shared" si="149"/>
        <v/>
      </c>
      <c r="O309" s="30" t="str">
        <f t="shared" si="150"/>
        <v/>
      </c>
      <c r="P309" s="30" t="str">
        <f t="shared" si="151"/>
        <v/>
      </c>
      <c r="Q309" s="30" t="str">
        <f t="shared" si="152"/>
        <v/>
      </c>
      <c r="R309" s="30" t="str">
        <f t="shared" si="153"/>
        <v/>
      </c>
      <c r="S309" s="30" t="str">
        <f t="shared" si="154"/>
        <v/>
      </c>
      <c r="T309" s="30" t="str">
        <f t="shared" si="155"/>
        <v/>
      </c>
      <c r="U309" s="20"/>
      <c r="V309" s="20"/>
      <c r="W309" s="20"/>
    </row>
    <row r="310" spans="1:28" ht="19.5" customHeight="1" x14ac:dyDescent="0.25">
      <c r="A310" s="20"/>
      <c r="B310" s="483"/>
      <c r="C310" s="29"/>
      <c r="D310" s="28" t="s">
        <v>105</v>
      </c>
      <c r="E310" s="29"/>
      <c r="F310" s="28" t="s">
        <v>78</v>
      </c>
      <c r="G310" s="29"/>
      <c r="H310" s="29"/>
      <c r="I310" s="30" t="str">
        <f t="shared" si="144"/>
        <v/>
      </c>
      <c r="J310" s="30" t="str">
        <f t="shared" si="145"/>
        <v/>
      </c>
      <c r="K310" s="30" t="str">
        <f t="shared" si="146"/>
        <v/>
      </c>
      <c r="L310" s="30" t="str">
        <f t="shared" si="147"/>
        <v/>
      </c>
      <c r="M310" s="30" t="str">
        <f t="shared" si="148"/>
        <v/>
      </c>
      <c r="N310" s="30" t="str">
        <f t="shared" si="149"/>
        <v/>
      </c>
      <c r="O310" s="30" t="str">
        <f t="shared" si="150"/>
        <v/>
      </c>
      <c r="P310" s="30" t="str">
        <f t="shared" si="151"/>
        <v/>
      </c>
      <c r="Q310" s="30" t="str">
        <f t="shared" si="152"/>
        <v/>
      </c>
      <c r="R310" s="30" t="str">
        <f t="shared" si="153"/>
        <v/>
      </c>
      <c r="S310" s="30" t="str">
        <f t="shared" si="154"/>
        <v/>
      </c>
      <c r="T310" s="30" t="str">
        <f t="shared" si="155"/>
        <v/>
      </c>
      <c r="U310" s="20"/>
      <c r="V310" s="20"/>
      <c r="W310" s="20"/>
    </row>
    <row r="311" spans="1:28" ht="19.5" customHeight="1" x14ac:dyDescent="0.25">
      <c r="A311" s="20"/>
      <c r="B311" s="483"/>
      <c r="C311" s="29"/>
      <c r="D311" s="28" t="s">
        <v>106</v>
      </c>
      <c r="E311" s="29"/>
      <c r="F311" s="28" t="s">
        <v>78</v>
      </c>
      <c r="G311" s="29"/>
      <c r="H311" s="29"/>
      <c r="I311" s="30" t="str">
        <f t="shared" si="144"/>
        <v/>
      </c>
      <c r="J311" s="30" t="str">
        <f t="shared" si="145"/>
        <v/>
      </c>
      <c r="K311" s="30" t="str">
        <f t="shared" si="146"/>
        <v/>
      </c>
      <c r="L311" s="30" t="str">
        <f t="shared" si="147"/>
        <v/>
      </c>
      <c r="M311" s="30" t="str">
        <f t="shared" si="148"/>
        <v/>
      </c>
      <c r="N311" s="30" t="str">
        <f t="shared" si="149"/>
        <v/>
      </c>
      <c r="O311" s="30" t="str">
        <f t="shared" si="150"/>
        <v/>
      </c>
      <c r="P311" s="30" t="str">
        <f t="shared" si="151"/>
        <v/>
      </c>
      <c r="Q311" s="30" t="str">
        <f t="shared" si="152"/>
        <v/>
      </c>
      <c r="R311" s="30" t="str">
        <f t="shared" si="153"/>
        <v/>
      </c>
      <c r="S311" s="30" t="str">
        <f t="shared" si="154"/>
        <v/>
      </c>
      <c r="T311" s="30" t="str">
        <f t="shared" si="155"/>
        <v/>
      </c>
      <c r="U311" s="20"/>
      <c r="V311" s="20"/>
      <c r="W311" s="20"/>
    </row>
    <row r="312" spans="1:28" ht="19.5" customHeight="1" x14ac:dyDescent="0.25">
      <c r="A312" s="20"/>
      <c r="B312" s="483"/>
      <c r="C312" s="29"/>
      <c r="D312" s="28" t="s">
        <v>107</v>
      </c>
      <c r="E312" s="29"/>
      <c r="F312" s="28" t="s">
        <v>78</v>
      </c>
      <c r="G312" s="29"/>
      <c r="H312" s="29"/>
      <c r="I312" s="30" t="str">
        <f t="shared" si="144"/>
        <v/>
      </c>
      <c r="J312" s="30" t="str">
        <f t="shared" si="145"/>
        <v/>
      </c>
      <c r="K312" s="30" t="str">
        <f t="shared" si="146"/>
        <v/>
      </c>
      <c r="L312" s="30" t="str">
        <f t="shared" si="147"/>
        <v/>
      </c>
      <c r="M312" s="30" t="str">
        <f t="shared" si="148"/>
        <v/>
      </c>
      <c r="N312" s="30" t="str">
        <f t="shared" si="149"/>
        <v/>
      </c>
      <c r="O312" s="30" t="str">
        <f t="shared" si="150"/>
        <v/>
      </c>
      <c r="P312" s="30" t="str">
        <f t="shared" si="151"/>
        <v/>
      </c>
      <c r="Q312" s="30" t="str">
        <f t="shared" si="152"/>
        <v/>
      </c>
      <c r="R312" s="30" t="str">
        <f t="shared" si="153"/>
        <v/>
      </c>
      <c r="S312" s="30" t="str">
        <f t="shared" si="154"/>
        <v/>
      </c>
      <c r="T312" s="30" t="str">
        <f t="shared" si="155"/>
        <v/>
      </c>
      <c r="U312" s="20"/>
      <c r="V312" s="20"/>
      <c r="W312" s="20"/>
    </row>
    <row r="313" spans="1:28" ht="19.5" customHeight="1" x14ac:dyDescent="0.25">
      <c r="A313" s="20"/>
      <c r="B313" s="483"/>
      <c r="C313" s="29"/>
      <c r="D313" s="28" t="s">
        <v>108</v>
      </c>
      <c r="E313" s="29"/>
      <c r="F313" s="28" t="s">
        <v>78</v>
      </c>
      <c r="G313" s="29"/>
      <c r="H313" s="29"/>
      <c r="I313" s="30" t="str">
        <f t="shared" si="144"/>
        <v/>
      </c>
      <c r="J313" s="30" t="str">
        <f t="shared" si="145"/>
        <v/>
      </c>
      <c r="K313" s="30" t="str">
        <f t="shared" si="146"/>
        <v/>
      </c>
      <c r="L313" s="30" t="str">
        <f t="shared" si="147"/>
        <v/>
      </c>
      <c r="M313" s="30" t="str">
        <f t="shared" si="148"/>
        <v/>
      </c>
      <c r="N313" s="30" t="str">
        <f t="shared" si="149"/>
        <v/>
      </c>
      <c r="O313" s="30" t="str">
        <f t="shared" si="150"/>
        <v/>
      </c>
      <c r="P313" s="30" t="str">
        <f t="shared" si="151"/>
        <v/>
      </c>
      <c r="Q313" s="30" t="str">
        <f t="shared" si="152"/>
        <v/>
      </c>
      <c r="R313" s="30" t="str">
        <f t="shared" si="153"/>
        <v/>
      </c>
      <c r="S313" s="30" t="str">
        <f t="shared" si="154"/>
        <v/>
      </c>
      <c r="T313" s="30" t="str">
        <f t="shared" si="155"/>
        <v/>
      </c>
      <c r="U313" s="20"/>
      <c r="V313" s="20"/>
      <c r="W313" s="20"/>
    </row>
    <row r="314" spans="1:28" ht="19.5" customHeight="1" x14ac:dyDescent="0.25">
      <c r="A314" s="20"/>
      <c r="B314" s="483"/>
      <c r="C314" s="29"/>
      <c r="D314" s="28" t="s">
        <v>109</v>
      </c>
      <c r="E314" s="29"/>
      <c r="F314" s="28" t="s">
        <v>78</v>
      </c>
      <c r="G314" s="29"/>
      <c r="H314" s="29"/>
      <c r="I314" s="30" t="str">
        <f t="shared" si="144"/>
        <v/>
      </c>
      <c r="J314" s="30" t="str">
        <f t="shared" si="145"/>
        <v/>
      </c>
      <c r="K314" s="30" t="str">
        <f t="shared" si="146"/>
        <v/>
      </c>
      <c r="L314" s="30" t="str">
        <f t="shared" si="147"/>
        <v/>
      </c>
      <c r="M314" s="30" t="str">
        <f t="shared" si="148"/>
        <v/>
      </c>
      <c r="N314" s="30" t="str">
        <f t="shared" si="149"/>
        <v/>
      </c>
      <c r="O314" s="30" t="str">
        <f t="shared" si="150"/>
        <v/>
      </c>
      <c r="P314" s="30" t="str">
        <f t="shared" si="151"/>
        <v/>
      </c>
      <c r="Q314" s="30" t="str">
        <f t="shared" si="152"/>
        <v/>
      </c>
      <c r="R314" s="30" t="str">
        <f t="shared" si="153"/>
        <v/>
      </c>
      <c r="S314" s="30" t="str">
        <f t="shared" si="154"/>
        <v/>
      </c>
      <c r="T314" s="30" t="str">
        <f t="shared" si="155"/>
        <v/>
      </c>
      <c r="U314" s="20"/>
      <c r="V314" s="20"/>
      <c r="W314" s="20"/>
    </row>
    <row r="315" spans="1:28" ht="19.5" customHeight="1" x14ac:dyDescent="0.25">
      <c r="A315" s="20"/>
      <c r="B315" s="483"/>
      <c r="C315" s="29"/>
      <c r="D315" s="28" t="s">
        <v>110</v>
      </c>
      <c r="E315" s="29"/>
      <c r="F315" s="28" t="s">
        <v>78</v>
      </c>
      <c r="G315" s="29"/>
      <c r="H315" s="29"/>
      <c r="I315" s="30" t="str">
        <f t="shared" si="144"/>
        <v/>
      </c>
      <c r="J315" s="30" t="str">
        <f t="shared" si="145"/>
        <v/>
      </c>
      <c r="K315" s="30" t="str">
        <f t="shared" si="146"/>
        <v/>
      </c>
      <c r="L315" s="30" t="str">
        <f t="shared" si="147"/>
        <v/>
      </c>
      <c r="M315" s="30" t="str">
        <f t="shared" si="148"/>
        <v/>
      </c>
      <c r="N315" s="30" t="str">
        <f t="shared" si="149"/>
        <v/>
      </c>
      <c r="O315" s="30" t="str">
        <f t="shared" si="150"/>
        <v/>
      </c>
      <c r="P315" s="30" t="str">
        <f t="shared" si="151"/>
        <v/>
      </c>
      <c r="Q315" s="30" t="str">
        <f t="shared" si="152"/>
        <v/>
      </c>
      <c r="R315" s="30" t="str">
        <f t="shared" si="153"/>
        <v/>
      </c>
      <c r="S315" s="30" t="str">
        <f t="shared" si="154"/>
        <v/>
      </c>
      <c r="T315" s="30" t="str">
        <f t="shared" si="155"/>
        <v/>
      </c>
      <c r="U315" s="20"/>
      <c r="V315" s="20"/>
      <c r="W315" s="20"/>
    </row>
    <row r="316" spans="1:28" ht="19.5" customHeight="1" x14ac:dyDescent="0.25">
      <c r="A316" s="20"/>
      <c r="B316" s="483"/>
      <c r="C316" s="29"/>
      <c r="D316" s="28" t="s">
        <v>111</v>
      </c>
      <c r="E316" s="29"/>
      <c r="F316" s="28" t="s">
        <v>78</v>
      </c>
      <c r="G316" s="29"/>
      <c r="H316" s="29"/>
      <c r="I316" s="30" t="str">
        <f t="shared" si="144"/>
        <v/>
      </c>
      <c r="J316" s="30" t="str">
        <f t="shared" si="145"/>
        <v/>
      </c>
      <c r="K316" s="30" t="str">
        <f t="shared" si="146"/>
        <v/>
      </c>
      <c r="L316" s="30" t="str">
        <f t="shared" si="147"/>
        <v/>
      </c>
      <c r="M316" s="30" t="str">
        <f t="shared" si="148"/>
        <v/>
      </c>
      <c r="N316" s="30" t="str">
        <f t="shared" si="149"/>
        <v/>
      </c>
      <c r="O316" s="30" t="str">
        <f t="shared" si="150"/>
        <v/>
      </c>
      <c r="P316" s="30" t="str">
        <f t="shared" si="151"/>
        <v/>
      </c>
      <c r="Q316" s="30" t="str">
        <f t="shared" si="152"/>
        <v/>
      </c>
      <c r="R316" s="30" t="str">
        <f t="shared" si="153"/>
        <v/>
      </c>
      <c r="S316" s="30" t="str">
        <f t="shared" si="154"/>
        <v/>
      </c>
      <c r="T316" s="30" t="str">
        <f t="shared" si="155"/>
        <v/>
      </c>
      <c r="U316" s="20"/>
      <c r="V316" s="20"/>
      <c r="W316" s="20"/>
    </row>
    <row r="317" spans="1:28" ht="19.5" customHeight="1" x14ac:dyDescent="0.25">
      <c r="A317" s="20"/>
      <c r="B317" s="483"/>
      <c r="C317" s="29"/>
      <c r="D317" s="28" t="s">
        <v>112</v>
      </c>
      <c r="E317" s="29"/>
      <c r="F317" s="28" t="s">
        <v>78</v>
      </c>
      <c r="G317" s="29"/>
      <c r="H317" s="29"/>
      <c r="I317" s="30" t="str">
        <f t="shared" si="144"/>
        <v/>
      </c>
      <c r="J317" s="30" t="str">
        <f t="shared" si="145"/>
        <v/>
      </c>
      <c r="K317" s="30" t="str">
        <f t="shared" si="146"/>
        <v/>
      </c>
      <c r="L317" s="30" t="str">
        <f t="shared" si="147"/>
        <v/>
      </c>
      <c r="M317" s="30" t="str">
        <f t="shared" si="148"/>
        <v/>
      </c>
      <c r="N317" s="30" t="str">
        <f t="shared" si="149"/>
        <v/>
      </c>
      <c r="O317" s="30" t="str">
        <f t="shared" si="150"/>
        <v/>
      </c>
      <c r="P317" s="30" t="str">
        <f t="shared" si="151"/>
        <v/>
      </c>
      <c r="Q317" s="30" t="str">
        <f t="shared" si="152"/>
        <v/>
      </c>
      <c r="R317" s="30" t="str">
        <f t="shared" si="153"/>
        <v/>
      </c>
      <c r="S317" s="30" t="str">
        <f t="shared" si="154"/>
        <v/>
      </c>
      <c r="T317" s="30" t="str">
        <f t="shared" si="155"/>
        <v/>
      </c>
      <c r="U317" s="20"/>
      <c r="V317" s="20"/>
      <c r="W317" s="20"/>
    </row>
    <row r="318" spans="1:28" ht="19.5" customHeight="1" x14ac:dyDescent="0.25">
      <c r="A318" s="20"/>
      <c r="B318" s="483"/>
      <c r="C318" s="29"/>
      <c r="D318" s="28" t="s">
        <v>113</v>
      </c>
      <c r="E318" s="29"/>
      <c r="F318" s="28" t="s">
        <v>78</v>
      </c>
      <c r="G318" s="29"/>
      <c r="H318" s="29"/>
      <c r="I318" s="30" t="str">
        <f t="shared" si="144"/>
        <v/>
      </c>
      <c r="J318" s="30" t="str">
        <f t="shared" si="145"/>
        <v/>
      </c>
      <c r="K318" s="30" t="str">
        <f t="shared" si="146"/>
        <v/>
      </c>
      <c r="L318" s="30" t="str">
        <f t="shared" si="147"/>
        <v/>
      </c>
      <c r="M318" s="30" t="str">
        <f t="shared" si="148"/>
        <v/>
      </c>
      <c r="N318" s="30" t="str">
        <f t="shared" si="149"/>
        <v/>
      </c>
      <c r="O318" s="30" t="str">
        <f t="shared" si="150"/>
        <v/>
      </c>
      <c r="P318" s="30" t="str">
        <f t="shared" si="151"/>
        <v/>
      </c>
      <c r="Q318" s="30" t="str">
        <f t="shared" si="152"/>
        <v/>
      </c>
      <c r="R318" s="30" t="str">
        <f t="shared" si="153"/>
        <v/>
      </c>
      <c r="S318" s="30" t="str">
        <f t="shared" si="154"/>
        <v/>
      </c>
      <c r="T318" s="30" t="str">
        <f t="shared" si="155"/>
        <v/>
      </c>
      <c r="U318" s="20"/>
      <c r="V318" s="20"/>
      <c r="W318" s="20"/>
    </row>
    <row r="319" spans="1:28" ht="19.5" customHeight="1" x14ac:dyDescent="0.3">
      <c r="A319" s="20"/>
      <c r="B319" s="483"/>
      <c r="C319" s="29"/>
      <c r="D319" s="28" t="s">
        <v>114</v>
      </c>
      <c r="E319" s="29"/>
      <c r="F319" s="28" t="s">
        <v>115</v>
      </c>
      <c r="G319" s="29"/>
      <c r="H319" s="29" t="s">
        <v>40</v>
      </c>
      <c r="I319" s="31" t="str">
        <f t="shared" ref="I319:I328" si="156">IFERROR(VALUE(MID($G319,1,FIND(CHAR(160),SUBSTITUTE($G319,"~",CHAR(160),1))-1)),"-")</f>
        <v>-</v>
      </c>
      <c r="J319" s="31" t="str">
        <f t="shared" ref="J319:J328" si="157">IFERROR(VALUE(MID($G319,FIND(CHAR(160),SUBSTITUTE($G319,"~",CHAR(160),1))+1,FIND(CHAR(160),SUBSTITUTE($G319,"~",CHAR(160),2))-FIND(CHAR(160),SUBSTITUTE($G319,"~",CHAR(160),1))-1)),"-")</f>
        <v>-</v>
      </c>
      <c r="K319" s="31" t="str">
        <f t="shared" ref="K319:K328" si="158">IFERROR(VALUE(MID($G319,FIND(CHAR(160),SUBSTITUTE($G319,"~",CHAR(160),2))+1,FIND(CHAR(160),SUBSTITUTE($G319,"~",CHAR(160),3))-FIND(CHAR(160),SUBSTITUTE($G319,"~",CHAR(160),2))-1)),"-")</f>
        <v>-</v>
      </c>
      <c r="L319" s="31" t="str">
        <f t="shared" ref="L319:L328" si="159">IFERROR(VALUE(MID($G319,FIND(CHAR(160),SUBSTITUTE($G319,"~",CHAR(160),3))+1,FIND(CHAR(160),SUBSTITUTE($G319,"~",CHAR(160),4))-FIND(CHAR(160),SUBSTITUTE($G319,"~",CHAR(160),3))-1)),"-")</f>
        <v>-</v>
      </c>
      <c r="M319" s="31" t="str">
        <f t="shared" ref="M319:M328" si="160">IFERROR(VALUE(MID($G319,FIND(CHAR(160),SUBSTITUTE($G319,"~",CHAR(160),4))+1,FIND(CHAR(160),SUBSTITUTE($G319,"~",CHAR(160),5))-FIND(CHAR(160),SUBSTITUTE($G319,"~",CHAR(160),4))-1)),"-")</f>
        <v>-</v>
      </c>
      <c r="N319" s="31" t="str">
        <f t="shared" ref="N319:N328" si="161">IFERROR(VALUE(MID($G319,FIND(CHAR(160),SUBSTITUTE($G319,"~",CHAR(160),5))+1,FIND(CHAR(160),SUBSTITUTE($G319,"~",CHAR(160),6))-FIND(CHAR(160),SUBSTITUTE($G319,"~",CHAR(160),5))-1)),"-")</f>
        <v>-</v>
      </c>
      <c r="O319" s="31" t="str">
        <f t="shared" ref="O319:O328" si="162">IFERROR(VALUE(MID($G319,FIND(CHAR(160),SUBSTITUTE($G319,"~",CHAR(160),6))+1,FIND(CHAR(160),SUBSTITUTE($G319,"~",CHAR(160),7))-FIND(CHAR(160),SUBSTITUTE($G319,"~",CHAR(160),6))-1)),"-")</f>
        <v>-</v>
      </c>
      <c r="P319" s="31" t="str">
        <f t="shared" ref="P319:P328" si="163">IFERROR(VALUE(MID($G319,FIND(CHAR(160),SUBSTITUTE($G319,"~",CHAR(160),7))+1,FIND(CHAR(160),SUBSTITUTE($G319,"~",CHAR(160),8))-FIND(CHAR(160),SUBSTITUTE($G319,"~",CHAR(160),7))-1)),"-")</f>
        <v>-</v>
      </c>
      <c r="Q319" s="31" t="str">
        <f t="shared" ref="Q319:Q328" si="164">IFERROR(VALUE(MID($G319,FIND(CHAR(160),SUBSTITUTE($G319,"~",CHAR(160),8))+1,FIND(CHAR(160),SUBSTITUTE($G319,"~",CHAR(160),9))-FIND(CHAR(160),SUBSTITUTE($G319,"~",CHAR(160),8))-1)),"-")</f>
        <v>-</v>
      </c>
      <c r="R319" s="31" t="str">
        <f t="shared" ref="R319:R328" si="165">IFERROR(VALUE(MID($G319,FIND(CHAR(160),SUBSTITUTE($G319,"~",CHAR(160),9))+1,FIND(CHAR(160),SUBSTITUTE($G319,"~",CHAR(160),10))-FIND(CHAR(160),SUBSTITUTE($G319,"~",CHAR(160),9))-1)),"-")</f>
        <v>-</v>
      </c>
      <c r="S319" s="31" t="str">
        <f t="shared" ref="S319:S328" si="166">IFERROR(VALUE(MID($G319,FIND(CHAR(160),SUBSTITUTE($G319,"~",CHAR(160),10))+1,FIND(CHAR(160),SUBSTITUTE($G319,"~",CHAR(160),11))-FIND(CHAR(160),SUBSTITUTE($G319,"~",CHAR(160),10))-1)),"-")</f>
        <v>-</v>
      </c>
      <c r="T319" s="31" t="str">
        <f t="shared" ref="T319:T328" si="167">IFERROR(VALUE(MID($G319,FIND(CHAR(160),SUBSTITUTE($G319,"~",CHAR(160),11))+1,FIND(CHAR(160),SUBSTITUTE($G319,"~",CHAR(160),12))-FIND(CHAR(160),SUBSTITUTE($G319,"~",CHAR(160),11))-1)),"-")</f>
        <v>-</v>
      </c>
      <c r="U319" s="20"/>
      <c r="V319" s="20"/>
      <c r="W319" s="20"/>
      <c r="AA319" s="32" t="s">
        <v>116</v>
      </c>
    </row>
    <row r="320" spans="1:28" ht="19.5" customHeight="1" x14ac:dyDescent="0.3">
      <c r="A320" s="20"/>
      <c r="B320" s="483"/>
      <c r="C320" s="29"/>
      <c r="D320" s="28"/>
      <c r="E320" s="29"/>
      <c r="F320" s="28" t="s">
        <v>117</v>
      </c>
      <c r="G320" s="29"/>
      <c r="H320" s="29" t="s">
        <v>40</v>
      </c>
      <c r="I320" s="31" t="str">
        <f t="shared" si="156"/>
        <v>-</v>
      </c>
      <c r="J320" s="31" t="str">
        <f t="shared" si="157"/>
        <v>-</v>
      </c>
      <c r="K320" s="31" t="str">
        <f t="shared" si="158"/>
        <v>-</v>
      </c>
      <c r="L320" s="31" t="str">
        <f t="shared" si="159"/>
        <v>-</v>
      </c>
      <c r="M320" s="31" t="str">
        <f t="shared" si="160"/>
        <v>-</v>
      </c>
      <c r="N320" s="31" t="str">
        <f t="shared" si="161"/>
        <v>-</v>
      </c>
      <c r="O320" s="31" t="str">
        <f t="shared" si="162"/>
        <v>-</v>
      </c>
      <c r="P320" s="31" t="str">
        <f t="shared" si="163"/>
        <v>-</v>
      </c>
      <c r="Q320" s="31" t="str">
        <f t="shared" si="164"/>
        <v>-</v>
      </c>
      <c r="R320" s="31" t="str">
        <f t="shared" si="165"/>
        <v>-</v>
      </c>
      <c r="S320" s="31" t="str">
        <f t="shared" si="166"/>
        <v>-</v>
      </c>
      <c r="T320" s="31" t="str">
        <f t="shared" si="167"/>
        <v>-</v>
      </c>
      <c r="U320" s="20"/>
      <c r="V320" s="20"/>
      <c r="W320" s="20"/>
      <c r="AB320" s="32" t="s">
        <v>118</v>
      </c>
    </row>
    <row r="321" spans="1:36" ht="19.5" customHeight="1" x14ac:dyDescent="0.3">
      <c r="A321" s="20"/>
      <c r="B321" s="483"/>
      <c r="C321" s="29"/>
      <c r="D321" s="28"/>
      <c r="E321" s="29"/>
      <c r="F321" s="33" t="s">
        <v>119</v>
      </c>
      <c r="G321" s="29"/>
      <c r="H321" s="29" t="s">
        <v>40</v>
      </c>
      <c r="I321" s="31" t="str">
        <f t="shared" si="156"/>
        <v>-</v>
      </c>
      <c r="J321" s="31" t="str">
        <f t="shared" si="157"/>
        <v>-</v>
      </c>
      <c r="K321" s="31" t="str">
        <f t="shared" si="158"/>
        <v>-</v>
      </c>
      <c r="L321" s="31" t="str">
        <f t="shared" si="159"/>
        <v>-</v>
      </c>
      <c r="M321" s="31" t="str">
        <f t="shared" si="160"/>
        <v>-</v>
      </c>
      <c r="N321" s="31" t="str">
        <f t="shared" si="161"/>
        <v>-</v>
      </c>
      <c r="O321" s="31" t="str">
        <f t="shared" si="162"/>
        <v>-</v>
      </c>
      <c r="P321" s="31" t="str">
        <f t="shared" si="163"/>
        <v>-</v>
      </c>
      <c r="Q321" s="31" t="str">
        <f t="shared" si="164"/>
        <v>-</v>
      </c>
      <c r="R321" s="31" t="str">
        <f t="shared" si="165"/>
        <v>-</v>
      </c>
      <c r="S321" s="31" t="str">
        <f t="shared" si="166"/>
        <v>-</v>
      </c>
      <c r="T321" s="31" t="str">
        <f t="shared" si="167"/>
        <v>-</v>
      </c>
      <c r="U321" s="20"/>
      <c r="V321" s="20"/>
      <c r="W321" s="20"/>
      <c r="AC321" s="32" t="s">
        <v>118</v>
      </c>
    </row>
    <row r="322" spans="1:36" ht="19.5" customHeight="1" x14ac:dyDescent="0.3">
      <c r="A322" s="20"/>
      <c r="B322" s="483"/>
      <c r="C322" s="29"/>
      <c r="D322" s="28"/>
      <c r="E322" s="29"/>
      <c r="F322" s="33" t="s">
        <v>120</v>
      </c>
      <c r="G322" s="29"/>
      <c r="H322" s="29" t="s">
        <v>40</v>
      </c>
      <c r="I322" s="31" t="str">
        <f t="shared" si="156"/>
        <v>-</v>
      </c>
      <c r="J322" s="31" t="str">
        <f t="shared" si="157"/>
        <v>-</v>
      </c>
      <c r="K322" s="31" t="str">
        <f t="shared" si="158"/>
        <v>-</v>
      </c>
      <c r="L322" s="31" t="str">
        <f t="shared" si="159"/>
        <v>-</v>
      </c>
      <c r="M322" s="31" t="str">
        <f t="shared" si="160"/>
        <v>-</v>
      </c>
      <c r="N322" s="31" t="str">
        <f t="shared" si="161"/>
        <v>-</v>
      </c>
      <c r="O322" s="31" t="str">
        <f t="shared" si="162"/>
        <v>-</v>
      </c>
      <c r="P322" s="31" t="str">
        <f t="shared" si="163"/>
        <v>-</v>
      </c>
      <c r="Q322" s="31" t="str">
        <f t="shared" si="164"/>
        <v>-</v>
      </c>
      <c r="R322" s="31" t="str">
        <f t="shared" si="165"/>
        <v>-</v>
      </c>
      <c r="S322" s="31" t="str">
        <f t="shared" si="166"/>
        <v>-</v>
      </c>
      <c r="T322" s="31" t="str">
        <f t="shared" si="167"/>
        <v>-</v>
      </c>
      <c r="U322" s="20"/>
      <c r="V322" s="20"/>
      <c r="W322" s="20"/>
      <c r="AD322" s="32" t="s">
        <v>118</v>
      </c>
    </row>
    <row r="323" spans="1:36" ht="19.5" customHeight="1" x14ac:dyDescent="0.3">
      <c r="A323" s="20"/>
      <c r="B323" s="483"/>
      <c r="C323" s="29"/>
      <c r="D323" s="28"/>
      <c r="E323" s="29"/>
      <c r="F323" s="33" t="s">
        <v>121</v>
      </c>
      <c r="G323" s="29"/>
      <c r="H323" s="29" t="s">
        <v>40</v>
      </c>
      <c r="I323" s="31" t="str">
        <f t="shared" si="156"/>
        <v>-</v>
      </c>
      <c r="J323" s="31" t="str">
        <f t="shared" si="157"/>
        <v>-</v>
      </c>
      <c r="K323" s="31" t="str">
        <f t="shared" si="158"/>
        <v>-</v>
      </c>
      <c r="L323" s="31" t="str">
        <f t="shared" si="159"/>
        <v>-</v>
      </c>
      <c r="M323" s="31" t="str">
        <f t="shared" si="160"/>
        <v>-</v>
      </c>
      <c r="N323" s="31" t="str">
        <f t="shared" si="161"/>
        <v>-</v>
      </c>
      <c r="O323" s="31" t="str">
        <f t="shared" si="162"/>
        <v>-</v>
      </c>
      <c r="P323" s="31" t="str">
        <f t="shared" si="163"/>
        <v>-</v>
      </c>
      <c r="Q323" s="31" t="str">
        <f t="shared" si="164"/>
        <v>-</v>
      </c>
      <c r="R323" s="31" t="str">
        <f t="shared" si="165"/>
        <v>-</v>
      </c>
      <c r="S323" s="31" t="str">
        <f t="shared" si="166"/>
        <v>-</v>
      </c>
      <c r="T323" s="31" t="str">
        <f t="shared" si="167"/>
        <v>-</v>
      </c>
      <c r="U323" s="20"/>
      <c r="V323" s="20"/>
      <c r="W323" s="20"/>
      <c r="AE323" s="32" t="s">
        <v>116</v>
      </c>
    </row>
    <row r="324" spans="1:36" ht="19.5" customHeight="1" x14ac:dyDescent="0.3">
      <c r="A324" s="20"/>
      <c r="B324" s="483"/>
      <c r="C324" s="29"/>
      <c r="D324" s="28"/>
      <c r="E324" s="29"/>
      <c r="F324" s="28" t="s">
        <v>647</v>
      </c>
      <c r="G324" s="29"/>
      <c r="H324" s="29" t="s">
        <v>40</v>
      </c>
      <c r="I324" s="31" t="str">
        <f t="shared" si="156"/>
        <v>-</v>
      </c>
      <c r="J324" s="31" t="str">
        <f t="shared" si="157"/>
        <v>-</v>
      </c>
      <c r="K324" s="31" t="str">
        <f t="shared" si="158"/>
        <v>-</v>
      </c>
      <c r="L324" s="31" t="str">
        <f t="shared" si="159"/>
        <v>-</v>
      </c>
      <c r="M324" s="31" t="str">
        <f t="shared" si="160"/>
        <v>-</v>
      </c>
      <c r="N324" s="31" t="str">
        <f t="shared" si="161"/>
        <v>-</v>
      </c>
      <c r="O324" s="31" t="str">
        <f t="shared" si="162"/>
        <v>-</v>
      </c>
      <c r="P324" s="31" t="str">
        <f t="shared" si="163"/>
        <v>-</v>
      </c>
      <c r="Q324" s="31" t="str">
        <f t="shared" si="164"/>
        <v>-</v>
      </c>
      <c r="R324" s="31" t="str">
        <f t="shared" si="165"/>
        <v>-</v>
      </c>
      <c r="S324" s="31" t="str">
        <f t="shared" si="166"/>
        <v>-</v>
      </c>
      <c r="T324" s="31" t="str">
        <f t="shared" si="167"/>
        <v>-</v>
      </c>
      <c r="U324" s="20"/>
      <c r="V324" s="20"/>
      <c r="W324" s="20"/>
      <c r="AF324" s="32" t="s">
        <v>118</v>
      </c>
    </row>
    <row r="325" spans="1:36" ht="19.5" customHeight="1" x14ac:dyDescent="0.3">
      <c r="A325" s="20"/>
      <c r="B325" s="483"/>
      <c r="C325" s="29"/>
      <c r="D325" s="28"/>
      <c r="E325" s="29"/>
      <c r="F325" s="33" t="s">
        <v>122</v>
      </c>
      <c r="G325" s="29"/>
      <c r="H325" s="29" t="s">
        <v>40</v>
      </c>
      <c r="I325" s="31" t="str">
        <f t="shared" si="156"/>
        <v>-</v>
      </c>
      <c r="J325" s="31" t="str">
        <f t="shared" si="157"/>
        <v>-</v>
      </c>
      <c r="K325" s="31" t="str">
        <f t="shared" si="158"/>
        <v>-</v>
      </c>
      <c r="L325" s="31" t="str">
        <f t="shared" si="159"/>
        <v>-</v>
      </c>
      <c r="M325" s="31" t="str">
        <f t="shared" si="160"/>
        <v>-</v>
      </c>
      <c r="N325" s="31" t="str">
        <f t="shared" si="161"/>
        <v>-</v>
      </c>
      <c r="O325" s="31" t="str">
        <f t="shared" si="162"/>
        <v>-</v>
      </c>
      <c r="P325" s="31" t="str">
        <f t="shared" si="163"/>
        <v>-</v>
      </c>
      <c r="Q325" s="31" t="str">
        <f t="shared" si="164"/>
        <v>-</v>
      </c>
      <c r="R325" s="31" t="str">
        <f t="shared" si="165"/>
        <v>-</v>
      </c>
      <c r="S325" s="31" t="str">
        <f t="shared" si="166"/>
        <v>-</v>
      </c>
      <c r="T325" s="31" t="str">
        <f t="shared" si="167"/>
        <v>-</v>
      </c>
      <c r="U325" s="20"/>
      <c r="V325" s="20"/>
      <c r="W325" s="20"/>
      <c r="AG325" s="32" t="s">
        <v>118</v>
      </c>
    </row>
    <row r="326" spans="1:36" ht="19.5" customHeight="1" x14ac:dyDescent="0.3">
      <c r="A326" s="20"/>
      <c r="B326" s="483"/>
      <c r="C326" s="29"/>
      <c r="D326" s="28"/>
      <c r="E326" s="29"/>
      <c r="F326" s="33" t="s">
        <v>123</v>
      </c>
      <c r="G326" s="29"/>
      <c r="H326" s="29" t="s">
        <v>40</v>
      </c>
      <c r="I326" s="31" t="str">
        <f t="shared" si="156"/>
        <v>-</v>
      </c>
      <c r="J326" s="31" t="str">
        <f t="shared" si="157"/>
        <v>-</v>
      </c>
      <c r="K326" s="31" t="str">
        <f t="shared" si="158"/>
        <v>-</v>
      </c>
      <c r="L326" s="31" t="str">
        <f t="shared" si="159"/>
        <v>-</v>
      </c>
      <c r="M326" s="31" t="str">
        <f t="shared" si="160"/>
        <v>-</v>
      </c>
      <c r="N326" s="31" t="str">
        <f t="shared" si="161"/>
        <v>-</v>
      </c>
      <c r="O326" s="31" t="str">
        <f t="shared" si="162"/>
        <v>-</v>
      </c>
      <c r="P326" s="31" t="str">
        <f t="shared" si="163"/>
        <v>-</v>
      </c>
      <c r="Q326" s="31" t="str">
        <f t="shared" si="164"/>
        <v>-</v>
      </c>
      <c r="R326" s="31" t="str">
        <f t="shared" si="165"/>
        <v>-</v>
      </c>
      <c r="S326" s="31" t="str">
        <f t="shared" si="166"/>
        <v>-</v>
      </c>
      <c r="T326" s="31" t="str">
        <f t="shared" si="167"/>
        <v>-</v>
      </c>
      <c r="U326" s="20"/>
      <c r="V326" s="20"/>
      <c r="W326" s="20"/>
      <c r="AH326" s="32" t="s">
        <v>118</v>
      </c>
    </row>
    <row r="327" spans="1:36" ht="19.5" customHeight="1" x14ac:dyDescent="0.3">
      <c r="A327" s="20"/>
      <c r="B327" s="483"/>
      <c r="C327" s="29"/>
      <c r="D327" s="28"/>
      <c r="E327" s="29"/>
      <c r="F327" s="33" t="s">
        <v>124</v>
      </c>
      <c r="G327" s="29"/>
      <c r="H327" s="29" t="s">
        <v>40</v>
      </c>
      <c r="I327" s="31" t="str">
        <f t="shared" si="156"/>
        <v>-</v>
      </c>
      <c r="J327" s="31" t="str">
        <f t="shared" si="157"/>
        <v>-</v>
      </c>
      <c r="K327" s="31" t="str">
        <f t="shared" si="158"/>
        <v>-</v>
      </c>
      <c r="L327" s="31" t="str">
        <f t="shared" si="159"/>
        <v>-</v>
      </c>
      <c r="M327" s="31" t="str">
        <f t="shared" si="160"/>
        <v>-</v>
      </c>
      <c r="N327" s="31" t="str">
        <f t="shared" si="161"/>
        <v>-</v>
      </c>
      <c r="O327" s="31" t="str">
        <f t="shared" si="162"/>
        <v>-</v>
      </c>
      <c r="P327" s="31" t="str">
        <f t="shared" si="163"/>
        <v>-</v>
      </c>
      <c r="Q327" s="31" t="str">
        <f t="shared" si="164"/>
        <v>-</v>
      </c>
      <c r="R327" s="31" t="str">
        <f t="shared" si="165"/>
        <v>-</v>
      </c>
      <c r="S327" s="31" t="str">
        <f t="shared" si="166"/>
        <v>-</v>
      </c>
      <c r="T327" s="31" t="str">
        <f t="shared" si="167"/>
        <v>-</v>
      </c>
      <c r="U327" s="20"/>
      <c r="V327" s="20"/>
      <c r="W327" s="20"/>
      <c r="AI327" s="32" t="s">
        <v>116</v>
      </c>
    </row>
    <row r="328" spans="1:36" ht="19.5" customHeight="1" x14ac:dyDescent="0.3">
      <c r="A328" s="20"/>
      <c r="B328" s="483"/>
      <c r="C328" s="29"/>
      <c r="D328" s="34"/>
      <c r="E328" s="35"/>
      <c r="F328" s="36" t="s">
        <v>125</v>
      </c>
      <c r="G328" s="35"/>
      <c r="H328" s="34" t="s">
        <v>40</v>
      </c>
      <c r="I328" s="31" t="str">
        <f t="shared" si="156"/>
        <v>-</v>
      </c>
      <c r="J328" s="31" t="str">
        <f t="shared" si="157"/>
        <v>-</v>
      </c>
      <c r="K328" s="31" t="str">
        <f t="shared" si="158"/>
        <v>-</v>
      </c>
      <c r="L328" s="31" t="str">
        <f t="shared" si="159"/>
        <v>-</v>
      </c>
      <c r="M328" s="31" t="str">
        <f t="shared" si="160"/>
        <v>-</v>
      </c>
      <c r="N328" s="31" t="str">
        <f t="shared" si="161"/>
        <v>-</v>
      </c>
      <c r="O328" s="31" t="str">
        <f t="shared" si="162"/>
        <v>-</v>
      </c>
      <c r="P328" s="31" t="str">
        <f t="shared" si="163"/>
        <v>-</v>
      </c>
      <c r="Q328" s="31" t="str">
        <f t="shared" si="164"/>
        <v>-</v>
      </c>
      <c r="R328" s="31" t="str">
        <f t="shared" si="165"/>
        <v>-</v>
      </c>
      <c r="S328" s="31" t="str">
        <f t="shared" si="166"/>
        <v>-</v>
      </c>
      <c r="T328" s="31" t="str">
        <f t="shared" si="167"/>
        <v>-</v>
      </c>
      <c r="U328" s="20"/>
      <c r="V328" s="20"/>
      <c r="W328" s="20"/>
      <c r="AJ328" s="32" t="s">
        <v>118</v>
      </c>
    </row>
    <row r="329" spans="1:36" ht="19.5" customHeight="1" x14ac:dyDescent="0.25">
      <c r="A329" s="20"/>
      <c r="B329" s="483"/>
      <c r="C329" s="27"/>
      <c r="D329" s="28" t="s">
        <v>77</v>
      </c>
      <c r="E329" s="29"/>
      <c r="F329" s="28" t="s">
        <v>78</v>
      </c>
      <c r="G329" s="29"/>
      <c r="H329" s="30"/>
      <c r="I329" s="30" t="str">
        <f t="shared" ref="I329:I364" si="168">IFERROR(MID($G329,1,FIND(CHAR(160),SUBSTITUTE($G329,"~",CHAR(160),1))-1),"")</f>
        <v/>
      </c>
      <c r="J329" s="30" t="str">
        <f t="shared" ref="J329:J364" si="169">IFERROR(MID($G329,FIND(CHAR(160),SUBSTITUTE($G329,"~",CHAR(160),1))+1,FIND(CHAR(160),SUBSTITUTE($G329,"~",CHAR(160),2))-FIND(CHAR(160),SUBSTITUTE($G329,"~",CHAR(160),1))-1),"")</f>
        <v/>
      </c>
      <c r="K329" s="30" t="str">
        <f t="shared" ref="K329:K364" si="170">IFERROR(MID($G329,FIND(CHAR(160),SUBSTITUTE($G329,"~",CHAR(160),2))+1,FIND(CHAR(160),SUBSTITUTE($G329,"~",CHAR(160),3))-FIND(CHAR(160),SUBSTITUTE($G329,"~",CHAR(160),2))-1),"")</f>
        <v/>
      </c>
      <c r="L329" s="30" t="str">
        <f t="shared" ref="L329:L364" si="171">IFERROR(MID($G329,FIND(CHAR(160),SUBSTITUTE($G329,"~",CHAR(160),3))+1,FIND(CHAR(160),SUBSTITUTE($G329,"~",CHAR(160),4))-FIND(CHAR(160),SUBSTITUTE($G329,"~",CHAR(160),3))-1),"")</f>
        <v/>
      </c>
      <c r="M329" s="30" t="str">
        <f t="shared" ref="M329:M364" si="172">IFERROR(MID($G329,FIND(CHAR(160),SUBSTITUTE($G329,"~",CHAR(160),4))+1,FIND(CHAR(160),SUBSTITUTE($G329,"~",CHAR(160),5))-FIND(CHAR(160),SUBSTITUTE($G329,"~",CHAR(160),4))-1),"")</f>
        <v/>
      </c>
      <c r="N329" s="30" t="str">
        <f t="shared" ref="N329:N364" si="173">IFERROR(MID($G329,FIND(CHAR(160),SUBSTITUTE($G329,"~",CHAR(160),5))+1,FIND(CHAR(160),SUBSTITUTE($G329,"~",CHAR(160),6))-FIND(CHAR(160),SUBSTITUTE($G329,"~",CHAR(160),5))-1),"")</f>
        <v/>
      </c>
      <c r="O329" s="30" t="str">
        <f t="shared" ref="O329:O364" si="174">IFERROR(MID($G329,FIND(CHAR(160),SUBSTITUTE($G329,"~",CHAR(160),6))+1,FIND(CHAR(160),SUBSTITUTE($G329,"~",CHAR(160),7))-FIND(CHAR(160),SUBSTITUTE($G329,"~",CHAR(160),6))-1),"")</f>
        <v/>
      </c>
      <c r="P329" s="30" t="str">
        <f t="shared" ref="P329:P364" si="175">IFERROR(MID($G329,FIND(CHAR(160),SUBSTITUTE($G329,"~",CHAR(160),7))+1,FIND(CHAR(160),SUBSTITUTE($G329,"~",CHAR(160),8))-FIND(CHAR(160),SUBSTITUTE($G329,"~",CHAR(160),7))-1),"")</f>
        <v/>
      </c>
      <c r="Q329" s="30" t="str">
        <f t="shared" ref="Q329:Q364" si="176">IFERROR(MID($G329,FIND(CHAR(160),SUBSTITUTE($G329,"~",CHAR(160),8))+1,FIND(CHAR(160),SUBSTITUTE($G329,"~",CHAR(160),9))-FIND(CHAR(160),SUBSTITUTE($G329,"~",CHAR(160),8))-1),"")</f>
        <v/>
      </c>
      <c r="R329" s="30" t="str">
        <f t="shared" ref="R329:R364" si="177">IFERROR(MID($G329,FIND(CHAR(160),SUBSTITUTE($G329,"~",CHAR(160),9))+1,FIND(CHAR(160),SUBSTITUTE($G329,"~",CHAR(160),10))-FIND(CHAR(160),SUBSTITUTE($G329,"~",CHAR(160),9))-1),"")</f>
        <v/>
      </c>
      <c r="S329" s="30" t="str">
        <f t="shared" ref="S329:S364" si="178">IFERROR(MID($G329,FIND(CHAR(160),SUBSTITUTE($G329,"~",CHAR(160),10))+1,FIND(CHAR(160),SUBSTITUTE($G329,"~",CHAR(160),11))-FIND(CHAR(160),SUBSTITUTE($G329,"~",CHAR(160),10))-1),"")</f>
        <v/>
      </c>
      <c r="T329" s="30" t="str">
        <f t="shared" ref="T329:T364" si="179">IFERROR(MID($G329,FIND(CHAR(160),SUBSTITUTE($G329,"~",CHAR(160),11))+1,FIND(CHAR(160),SUBSTITUTE($G329,"~",CHAR(160),12))-FIND(CHAR(160),SUBSTITUTE($G329,"~",CHAR(160),11))-1),"")</f>
        <v/>
      </c>
      <c r="U329" s="20"/>
      <c r="V329" s="20"/>
      <c r="W329" s="20"/>
    </row>
    <row r="330" spans="1:36" ht="19.5" customHeight="1" x14ac:dyDescent="0.25">
      <c r="A330" s="20"/>
      <c r="B330" s="483"/>
      <c r="C330" s="29"/>
      <c r="D330" s="28" t="s">
        <v>79</v>
      </c>
      <c r="E330" s="29"/>
      <c r="F330" s="28" t="s">
        <v>78</v>
      </c>
      <c r="G330" s="29"/>
      <c r="H330" s="29"/>
      <c r="I330" s="30" t="str">
        <f t="shared" si="168"/>
        <v/>
      </c>
      <c r="J330" s="30" t="str">
        <f t="shared" si="169"/>
        <v/>
      </c>
      <c r="K330" s="30" t="str">
        <f t="shared" si="170"/>
        <v/>
      </c>
      <c r="L330" s="30" t="str">
        <f t="shared" si="171"/>
        <v/>
      </c>
      <c r="M330" s="30" t="str">
        <f t="shared" si="172"/>
        <v/>
      </c>
      <c r="N330" s="30" t="str">
        <f t="shared" si="173"/>
        <v/>
      </c>
      <c r="O330" s="30" t="str">
        <f t="shared" si="174"/>
        <v/>
      </c>
      <c r="P330" s="30" t="str">
        <f t="shared" si="175"/>
        <v/>
      </c>
      <c r="Q330" s="30" t="str">
        <f t="shared" si="176"/>
        <v/>
      </c>
      <c r="R330" s="30" t="str">
        <f t="shared" si="177"/>
        <v/>
      </c>
      <c r="S330" s="30" t="str">
        <f t="shared" si="178"/>
        <v/>
      </c>
      <c r="T330" s="30" t="str">
        <f t="shared" si="179"/>
        <v/>
      </c>
      <c r="U330" s="20"/>
      <c r="V330" s="20"/>
      <c r="W330" s="20"/>
    </row>
    <row r="331" spans="1:36" ht="19.5" customHeight="1" x14ac:dyDescent="0.25">
      <c r="A331" s="20"/>
      <c r="B331" s="483"/>
      <c r="C331" s="29"/>
      <c r="D331" s="28" t="s">
        <v>80</v>
      </c>
      <c r="E331" s="29"/>
      <c r="F331" s="28" t="s">
        <v>78</v>
      </c>
      <c r="G331" s="29"/>
      <c r="H331" s="29"/>
      <c r="I331" s="30" t="str">
        <f t="shared" si="168"/>
        <v/>
      </c>
      <c r="J331" s="30" t="str">
        <f t="shared" si="169"/>
        <v/>
      </c>
      <c r="K331" s="30" t="str">
        <f t="shared" si="170"/>
        <v/>
      </c>
      <c r="L331" s="30" t="str">
        <f t="shared" si="171"/>
        <v/>
      </c>
      <c r="M331" s="30" t="str">
        <f t="shared" si="172"/>
        <v/>
      </c>
      <c r="N331" s="30" t="str">
        <f t="shared" si="173"/>
        <v/>
      </c>
      <c r="O331" s="30" t="str">
        <f t="shared" si="174"/>
        <v/>
      </c>
      <c r="P331" s="30" t="str">
        <f t="shared" si="175"/>
        <v/>
      </c>
      <c r="Q331" s="30" t="str">
        <f t="shared" si="176"/>
        <v/>
      </c>
      <c r="R331" s="30" t="str">
        <f t="shared" si="177"/>
        <v/>
      </c>
      <c r="S331" s="30" t="str">
        <f t="shared" si="178"/>
        <v/>
      </c>
      <c r="T331" s="30" t="str">
        <f t="shared" si="179"/>
        <v/>
      </c>
      <c r="U331" s="20"/>
      <c r="V331" s="20"/>
      <c r="W331" s="20"/>
    </row>
    <row r="332" spans="1:36" ht="19.5" customHeight="1" x14ac:dyDescent="0.25">
      <c r="A332" s="20"/>
      <c r="B332" s="483"/>
      <c r="C332" s="29"/>
      <c r="D332" s="28" t="s">
        <v>81</v>
      </c>
      <c r="E332" s="29"/>
      <c r="F332" s="28" t="s">
        <v>78</v>
      </c>
      <c r="G332" s="29"/>
      <c r="H332" s="29"/>
      <c r="I332" s="30" t="str">
        <f t="shared" si="168"/>
        <v/>
      </c>
      <c r="J332" s="30" t="str">
        <f t="shared" si="169"/>
        <v/>
      </c>
      <c r="K332" s="30" t="str">
        <f t="shared" si="170"/>
        <v/>
      </c>
      <c r="L332" s="30" t="str">
        <f t="shared" si="171"/>
        <v/>
      </c>
      <c r="M332" s="30" t="str">
        <f t="shared" si="172"/>
        <v/>
      </c>
      <c r="N332" s="30" t="str">
        <f t="shared" si="173"/>
        <v/>
      </c>
      <c r="O332" s="30" t="str">
        <f t="shared" si="174"/>
        <v/>
      </c>
      <c r="P332" s="30" t="str">
        <f t="shared" si="175"/>
        <v/>
      </c>
      <c r="Q332" s="30" t="str">
        <f t="shared" si="176"/>
        <v/>
      </c>
      <c r="R332" s="30" t="str">
        <f t="shared" si="177"/>
        <v/>
      </c>
      <c r="S332" s="30" t="str">
        <f t="shared" si="178"/>
        <v/>
      </c>
      <c r="T332" s="30" t="str">
        <f t="shared" si="179"/>
        <v/>
      </c>
      <c r="U332" s="20"/>
      <c r="V332" s="20"/>
      <c r="W332" s="20"/>
    </row>
    <row r="333" spans="1:36" ht="19.5" customHeight="1" x14ac:dyDescent="0.25">
      <c r="A333" s="20"/>
      <c r="B333" s="483"/>
      <c r="C333" s="29"/>
      <c r="D333" s="28" t="s">
        <v>82</v>
      </c>
      <c r="E333" s="29"/>
      <c r="F333" s="28" t="s">
        <v>78</v>
      </c>
      <c r="G333" s="29"/>
      <c r="H333" s="29"/>
      <c r="I333" s="30" t="str">
        <f t="shared" si="168"/>
        <v/>
      </c>
      <c r="J333" s="30" t="str">
        <f t="shared" si="169"/>
        <v/>
      </c>
      <c r="K333" s="30" t="str">
        <f t="shared" si="170"/>
        <v/>
      </c>
      <c r="L333" s="30" t="str">
        <f t="shared" si="171"/>
        <v/>
      </c>
      <c r="M333" s="30" t="str">
        <f t="shared" si="172"/>
        <v/>
      </c>
      <c r="N333" s="30" t="str">
        <f t="shared" si="173"/>
        <v/>
      </c>
      <c r="O333" s="30" t="str">
        <f t="shared" si="174"/>
        <v/>
      </c>
      <c r="P333" s="30" t="str">
        <f t="shared" si="175"/>
        <v/>
      </c>
      <c r="Q333" s="30" t="str">
        <f t="shared" si="176"/>
        <v/>
      </c>
      <c r="R333" s="30" t="str">
        <f t="shared" si="177"/>
        <v/>
      </c>
      <c r="S333" s="30" t="str">
        <f t="shared" si="178"/>
        <v/>
      </c>
      <c r="T333" s="30" t="str">
        <f t="shared" si="179"/>
        <v/>
      </c>
      <c r="U333" s="20"/>
      <c r="V333" s="20"/>
      <c r="W333" s="20"/>
    </row>
    <row r="334" spans="1:36" ht="19.5" customHeight="1" x14ac:dyDescent="0.25">
      <c r="A334" s="20"/>
      <c r="B334" s="483"/>
      <c r="C334" s="29"/>
      <c r="D334" s="28" t="s">
        <v>83</v>
      </c>
      <c r="E334" s="29"/>
      <c r="F334" s="28" t="s">
        <v>78</v>
      </c>
      <c r="G334" s="29"/>
      <c r="H334" s="29"/>
      <c r="I334" s="30" t="str">
        <f t="shared" si="168"/>
        <v/>
      </c>
      <c r="J334" s="30" t="str">
        <f t="shared" si="169"/>
        <v/>
      </c>
      <c r="K334" s="30" t="str">
        <f t="shared" si="170"/>
        <v/>
      </c>
      <c r="L334" s="30" t="str">
        <f t="shared" si="171"/>
        <v/>
      </c>
      <c r="M334" s="30" t="str">
        <f t="shared" si="172"/>
        <v/>
      </c>
      <c r="N334" s="30" t="str">
        <f t="shared" si="173"/>
        <v/>
      </c>
      <c r="O334" s="30" t="str">
        <f t="shared" si="174"/>
        <v/>
      </c>
      <c r="P334" s="30" t="str">
        <f t="shared" si="175"/>
        <v/>
      </c>
      <c r="Q334" s="30" t="str">
        <f t="shared" si="176"/>
        <v/>
      </c>
      <c r="R334" s="30" t="str">
        <f t="shared" si="177"/>
        <v/>
      </c>
      <c r="S334" s="30" t="str">
        <f t="shared" si="178"/>
        <v/>
      </c>
      <c r="T334" s="30" t="str">
        <f t="shared" si="179"/>
        <v/>
      </c>
      <c r="U334" s="20"/>
      <c r="V334" s="20"/>
      <c r="W334" s="20"/>
    </row>
    <row r="335" spans="1:36" ht="19.5" customHeight="1" x14ac:dyDescent="0.25">
      <c r="A335" s="20"/>
      <c r="B335" s="483"/>
      <c r="C335" s="29"/>
      <c r="D335" s="28" t="s">
        <v>84</v>
      </c>
      <c r="E335" s="29"/>
      <c r="F335" s="28" t="s">
        <v>78</v>
      </c>
      <c r="G335" s="29"/>
      <c r="H335" s="29"/>
      <c r="I335" s="30" t="str">
        <f t="shared" si="168"/>
        <v/>
      </c>
      <c r="J335" s="30" t="str">
        <f t="shared" si="169"/>
        <v/>
      </c>
      <c r="K335" s="30" t="str">
        <f t="shared" si="170"/>
        <v/>
      </c>
      <c r="L335" s="30" t="str">
        <f t="shared" si="171"/>
        <v/>
      </c>
      <c r="M335" s="30" t="str">
        <f t="shared" si="172"/>
        <v/>
      </c>
      <c r="N335" s="30" t="str">
        <f t="shared" si="173"/>
        <v/>
      </c>
      <c r="O335" s="30" t="str">
        <f t="shared" si="174"/>
        <v/>
      </c>
      <c r="P335" s="30" t="str">
        <f t="shared" si="175"/>
        <v/>
      </c>
      <c r="Q335" s="30" t="str">
        <f t="shared" si="176"/>
        <v/>
      </c>
      <c r="R335" s="30" t="str">
        <f t="shared" si="177"/>
        <v/>
      </c>
      <c r="S335" s="30" t="str">
        <f t="shared" si="178"/>
        <v/>
      </c>
      <c r="T335" s="30" t="str">
        <f t="shared" si="179"/>
        <v/>
      </c>
      <c r="U335" s="20"/>
      <c r="V335" s="20"/>
      <c r="W335" s="20"/>
    </row>
    <row r="336" spans="1:36" ht="19.5" customHeight="1" x14ac:dyDescent="0.25">
      <c r="A336" s="20"/>
      <c r="B336" s="483"/>
      <c r="C336" s="29"/>
      <c r="D336" s="28" t="s">
        <v>85</v>
      </c>
      <c r="E336" s="29"/>
      <c r="F336" s="28" t="s">
        <v>78</v>
      </c>
      <c r="G336" s="29"/>
      <c r="H336" s="29"/>
      <c r="I336" s="30" t="str">
        <f t="shared" si="168"/>
        <v/>
      </c>
      <c r="J336" s="30" t="str">
        <f t="shared" si="169"/>
        <v/>
      </c>
      <c r="K336" s="30" t="str">
        <f t="shared" si="170"/>
        <v/>
      </c>
      <c r="L336" s="30" t="str">
        <f t="shared" si="171"/>
        <v/>
      </c>
      <c r="M336" s="30" t="str">
        <f t="shared" si="172"/>
        <v/>
      </c>
      <c r="N336" s="30" t="str">
        <f t="shared" si="173"/>
        <v/>
      </c>
      <c r="O336" s="30" t="str">
        <f t="shared" si="174"/>
        <v/>
      </c>
      <c r="P336" s="30" t="str">
        <f t="shared" si="175"/>
        <v/>
      </c>
      <c r="Q336" s="30" t="str">
        <f t="shared" si="176"/>
        <v/>
      </c>
      <c r="R336" s="30" t="str">
        <f t="shared" si="177"/>
        <v/>
      </c>
      <c r="S336" s="30" t="str">
        <f t="shared" si="178"/>
        <v/>
      </c>
      <c r="T336" s="30" t="str">
        <f t="shared" si="179"/>
        <v/>
      </c>
      <c r="U336" s="20"/>
      <c r="V336" s="20"/>
      <c r="W336" s="20"/>
    </row>
    <row r="337" spans="1:23" ht="19.5" customHeight="1" x14ac:dyDescent="0.25">
      <c r="A337" s="20"/>
      <c r="B337" s="483"/>
      <c r="C337" s="29"/>
      <c r="D337" s="28" t="s">
        <v>86</v>
      </c>
      <c r="E337" s="29"/>
      <c r="F337" s="28" t="s">
        <v>78</v>
      </c>
      <c r="G337" s="29"/>
      <c r="H337" s="29"/>
      <c r="I337" s="30" t="str">
        <f t="shared" si="168"/>
        <v/>
      </c>
      <c r="J337" s="30" t="str">
        <f t="shared" si="169"/>
        <v/>
      </c>
      <c r="K337" s="30" t="str">
        <f t="shared" si="170"/>
        <v/>
      </c>
      <c r="L337" s="30" t="str">
        <f t="shared" si="171"/>
        <v/>
      </c>
      <c r="M337" s="30" t="str">
        <f t="shared" si="172"/>
        <v/>
      </c>
      <c r="N337" s="30" t="str">
        <f t="shared" si="173"/>
        <v/>
      </c>
      <c r="O337" s="30" t="str">
        <f t="shared" si="174"/>
        <v/>
      </c>
      <c r="P337" s="30" t="str">
        <f t="shared" si="175"/>
        <v/>
      </c>
      <c r="Q337" s="30" t="str">
        <f t="shared" si="176"/>
        <v/>
      </c>
      <c r="R337" s="30" t="str">
        <f t="shared" si="177"/>
        <v/>
      </c>
      <c r="S337" s="30" t="str">
        <f t="shared" si="178"/>
        <v/>
      </c>
      <c r="T337" s="30" t="str">
        <f t="shared" si="179"/>
        <v/>
      </c>
      <c r="U337" s="20"/>
      <c r="V337" s="20"/>
      <c r="W337" s="20"/>
    </row>
    <row r="338" spans="1:23" ht="19.5" customHeight="1" x14ac:dyDescent="0.25">
      <c r="A338" s="20"/>
      <c r="B338" s="483"/>
      <c r="C338" s="29"/>
      <c r="D338" s="28" t="s">
        <v>87</v>
      </c>
      <c r="E338" s="29"/>
      <c r="F338" s="28" t="s">
        <v>78</v>
      </c>
      <c r="G338" s="29"/>
      <c r="H338" s="29"/>
      <c r="I338" s="30" t="str">
        <f t="shared" si="168"/>
        <v/>
      </c>
      <c r="J338" s="30" t="str">
        <f t="shared" si="169"/>
        <v/>
      </c>
      <c r="K338" s="30" t="str">
        <f t="shared" si="170"/>
        <v/>
      </c>
      <c r="L338" s="30" t="str">
        <f t="shared" si="171"/>
        <v/>
      </c>
      <c r="M338" s="30" t="str">
        <f t="shared" si="172"/>
        <v/>
      </c>
      <c r="N338" s="30" t="str">
        <f t="shared" si="173"/>
        <v/>
      </c>
      <c r="O338" s="30" t="str">
        <f t="shared" si="174"/>
        <v/>
      </c>
      <c r="P338" s="30" t="str">
        <f t="shared" si="175"/>
        <v/>
      </c>
      <c r="Q338" s="30" t="str">
        <f t="shared" si="176"/>
        <v/>
      </c>
      <c r="R338" s="30" t="str">
        <f t="shared" si="177"/>
        <v/>
      </c>
      <c r="S338" s="30" t="str">
        <f t="shared" si="178"/>
        <v/>
      </c>
      <c r="T338" s="30" t="str">
        <f t="shared" si="179"/>
        <v/>
      </c>
      <c r="U338" s="20"/>
      <c r="V338" s="20"/>
      <c r="W338" s="20"/>
    </row>
    <row r="339" spans="1:23" ht="19.5" customHeight="1" x14ac:dyDescent="0.25">
      <c r="A339" s="20"/>
      <c r="B339" s="483"/>
      <c r="C339" s="29"/>
      <c r="D339" s="28" t="s">
        <v>88</v>
      </c>
      <c r="E339" s="29"/>
      <c r="F339" s="28" t="s">
        <v>78</v>
      </c>
      <c r="G339" s="29"/>
      <c r="H339" s="29"/>
      <c r="I339" s="30" t="str">
        <f t="shared" si="168"/>
        <v/>
      </c>
      <c r="J339" s="30" t="str">
        <f t="shared" si="169"/>
        <v/>
      </c>
      <c r="K339" s="30" t="str">
        <f t="shared" si="170"/>
        <v/>
      </c>
      <c r="L339" s="30" t="str">
        <f t="shared" si="171"/>
        <v/>
      </c>
      <c r="M339" s="30" t="str">
        <f t="shared" si="172"/>
        <v/>
      </c>
      <c r="N339" s="30" t="str">
        <f t="shared" si="173"/>
        <v/>
      </c>
      <c r="O339" s="30" t="str">
        <f t="shared" si="174"/>
        <v/>
      </c>
      <c r="P339" s="30" t="str">
        <f t="shared" si="175"/>
        <v/>
      </c>
      <c r="Q339" s="30" t="str">
        <f t="shared" si="176"/>
        <v/>
      </c>
      <c r="R339" s="30" t="str">
        <f t="shared" si="177"/>
        <v/>
      </c>
      <c r="S339" s="30" t="str">
        <f t="shared" si="178"/>
        <v/>
      </c>
      <c r="T339" s="30" t="str">
        <f t="shared" si="179"/>
        <v/>
      </c>
      <c r="U339" s="20"/>
      <c r="V339" s="20"/>
      <c r="W339" s="20"/>
    </row>
    <row r="340" spans="1:23" ht="19.5" customHeight="1" x14ac:dyDescent="0.25">
      <c r="A340" s="20"/>
      <c r="B340" s="483"/>
      <c r="C340" s="29"/>
      <c r="D340" s="28" t="s">
        <v>89</v>
      </c>
      <c r="E340" s="29"/>
      <c r="F340" s="28" t="s">
        <v>78</v>
      </c>
      <c r="G340" s="29"/>
      <c r="H340" s="29"/>
      <c r="I340" s="30" t="str">
        <f t="shared" si="168"/>
        <v/>
      </c>
      <c r="J340" s="30" t="str">
        <f t="shared" si="169"/>
        <v/>
      </c>
      <c r="K340" s="30" t="str">
        <f t="shared" si="170"/>
        <v/>
      </c>
      <c r="L340" s="30" t="str">
        <f t="shared" si="171"/>
        <v/>
      </c>
      <c r="M340" s="30" t="str">
        <f t="shared" si="172"/>
        <v/>
      </c>
      <c r="N340" s="30" t="str">
        <f t="shared" si="173"/>
        <v/>
      </c>
      <c r="O340" s="30" t="str">
        <f t="shared" si="174"/>
        <v/>
      </c>
      <c r="P340" s="30" t="str">
        <f t="shared" si="175"/>
        <v/>
      </c>
      <c r="Q340" s="30" t="str">
        <f t="shared" si="176"/>
        <v/>
      </c>
      <c r="R340" s="30" t="str">
        <f t="shared" si="177"/>
        <v/>
      </c>
      <c r="S340" s="30" t="str">
        <f t="shared" si="178"/>
        <v/>
      </c>
      <c r="T340" s="30" t="str">
        <f t="shared" si="179"/>
        <v/>
      </c>
      <c r="U340" s="20"/>
      <c r="V340" s="20"/>
      <c r="W340" s="20"/>
    </row>
    <row r="341" spans="1:23" ht="19.5" customHeight="1" x14ac:dyDescent="0.25">
      <c r="A341" s="20"/>
      <c r="B341" s="483"/>
      <c r="C341" s="29"/>
      <c r="D341" s="28" t="s">
        <v>90</v>
      </c>
      <c r="E341" s="29"/>
      <c r="F341" s="28" t="s">
        <v>78</v>
      </c>
      <c r="G341" s="29"/>
      <c r="H341" s="29"/>
      <c r="I341" s="30" t="str">
        <f t="shared" si="168"/>
        <v/>
      </c>
      <c r="J341" s="30" t="str">
        <f t="shared" si="169"/>
        <v/>
      </c>
      <c r="K341" s="30" t="str">
        <f t="shared" si="170"/>
        <v/>
      </c>
      <c r="L341" s="30" t="str">
        <f t="shared" si="171"/>
        <v/>
      </c>
      <c r="M341" s="30" t="str">
        <f t="shared" si="172"/>
        <v/>
      </c>
      <c r="N341" s="30" t="str">
        <f t="shared" si="173"/>
        <v/>
      </c>
      <c r="O341" s="30" t="str">
        <f t="shared" si="174"/>
        <v/>
      </c>
      <c r="P341" s="30" t="str">
        <f t="shared" si="175"/>
        <v/>
      </c>
      <c r="Q341" s="30" t="str">
        <f t="shared" si="176"/>
        <v/>
      </c>
      <c r="R341" s="30" t="str">
        <f t="shared" si="177"/>
        <v/>
      </c>
      <c r="S341" s="30" t="str">
        <f t="shared" si="178"/>
        <v/>
      </c>
      <c r="T341" s="30" t="str">
        <f t="shared" si="179"/>
        <v/>
      </c>
      <c r="U341" s="20"/>
      <c r="V341" s="20"/>
      <c r="W341" s="20"/>
    </row>
    <row r="342" spans="1:23" ht="19.5" customHeight="1" x14ac:dyDescent="0.25">
      <c r="A342" s="20"/>
      <c r="B342" s="483"/>
      <c r="C342" s="29"/>
      <c r="D342" s="28" t="s">
        <v>91</v>
      </c>
      <c r="E342" s="29"/>
      <c r="F342" s="28" t="s">
        <v>78</v>
      </c>
      <c r="G342" s="29"/>
      <c r="H342" s="29"/>
      <c r="I342" s="30" t="str">
        <f t="shared" si="168"/>
        <v/>
      </c>
      <c r="J342" s="30" t="str">
        <f t="shared" si="169"/>
        <v/>
      </c>
      <c r="K342" s="30" t="str">
        <f t="shared" si="170"/>
        <v/>
      </c>
      <c r="L342" s="30" t="str">
        <f t="shared" si="171"/>
        <v/>
      </c>
      <c r="M342" s="30" t="str">
        <f t="shared" si="172"/>
        <v/>
      </c>
      <c r="N342" s="30" t="str">
        <f t="shared" si="173"/>
        <v/>
      </c>
      <c r="O342" s="30" t="str">
        <f t="shared" si="174"/>
        <v/>
      </c>
      <c r="P342" s="30" t="str">
        <f t="shared" si="175"/>
        <v/>
      </c>
      <c r="Q342" s="30" t="str">
        <f t="shared" si="176"/>
        <v/>
      </c>
      <c r="R342" s="30" t="str">
        <f t="shared" si="177"/>
        <v/>
      </c>
      <c r="S342" s="30" t="str">
        <f t="shared" si="178"/>
        <v/>
      </c>
      <c r="T342" s="30" t="str">
        <f t="shared" si="179"/>
        <v/>
      </c>
      <c r="U342" s="20"/>
      <c r="V342" s="20"/>
      <c r="W342" s="20"/>
    </row>
    <row r="343" spans="1:23" ht="19.5" customHeight="1" x14ac:dyDescent="0.25">
      <c r="A343" s="20"/>
      <c r="B343" s="483"/>
      <c r="C343" s="29"/>
      <c r="D343" s="28" t="s">
        <v>92</v>
      </c>
      <c r="E343" s="29"/>
      <c r="F343" s="28" t="s">
        <v>78</v>
      </c>
      <c r="G343" s="29"/>
      <c r="H343" s="29"/>
      <c r="I343" s="30" t="str">
        <f t="shared" si="168"/>
        <v/>
      </c>
      <c r="J343" s="30" t="str">
        <f t="shared" si="169"/>
        <v/>
      </c>
      <c r="K343" s="30" t="str">
        <f t="shared" si="170"/>
        <v/>
      </c>
      <c r="L343" s="30" t="str">
        <f t="shared" si="171"/>
        <v/>
      </c>
      <c r="M343" s="30" t="str">
        <f t="shared" si="172"/>
        <v/>
      </c>
      <c r="N343" s="30" t="str">
        <f t="shared" si="173"/>
        <v/>
      </c>
      <c r="O343" s="30" t="str">
        <f t="shared" si="174"/>
        <v/>
      </c>
      <c r="P343" s="30" t="str">
        <f t="shared" si="175"/>
        <v/>
      </c>
      <c r="Q343" s="30" t="str">
        <f t="shared" si="176"/>
        <v/>
      </c>
      <c r="R343" s="30" t="str">
        <f t="shared" si="177"/>
        <v/>
      </c>
      <c r="S343" s="30" t="str">
        <f t="shared" si="178"/>
        <v/>
      </c>
      <c r="T343" s="30" t="str">
        <f t="shared" si="179"/>
        <v/>
      </c>
      <c r="U343" s="20"/>
      <c r="V343" s="20"/>
      <c r="W343" s="20"/>
    </row>
    <row r="344" spans="1:23" ht="19.5" customHeight="1" x14ac:dyDescent="0.25">
      <c r="A344" s="20"/>
      <c r="B344" s="483"/>
      <c r="C344" s="29"/>
      <c r="D344" s="28" t="s">
        <v>93</v>
      </c>
      <c r="E344" s="29"/>
      <c r="F344" s="28" t="s">
        <v>78</v>
      </c>
      <c r="G344" s="29"/>
      <c r="H344" s="29"/>
      <c r="I344" s="30" t="str">
        <f t="shared" si="168"/>
        <v/>
      </c>
      <c r="J344" s="30" t="str">
        <f t="shared" si="169"/>
        <v/>
      </c>
      <c r="K344" s="30" t="str">
        <f t="shared" si="170"/>
        <v/>
      </c>
      <c r="L344" s="30" t="str">
        <f t="shared" si="171"/>
        <v/>
      </c>
      <c r="M344" s="30" t="str">
        <f t="shared" si="172"/>
        <v/>
      </c>
      <c r="N344" s="30" t="str">
        <f t="shared" si="173"/>
        <v/>
      </c>
      <c r="O344" s="30" t="str">
        <f t="shared" si="174"/>
        <v/>
      </c>
      <c r="P344" s="30" t="str">
        <f t="shared" si="175"/>
        <v/>
      </c>
      <c r="Q344" s="30" t="str">
        <f t="shared" si="176"/>
        <v/>
      </c>
      <c r="R344" s="30" t="str">
        <f t="shared" si="177"/>
        <v/>
      </c>
      <c r="S344" s="30" t="str">
        <f t="shared" si="178"/>
        <v/>
      </c>
      <c r="T344" s="30" t="str">
        <f t="shared" si="179"/>
        <v/>
      </c>
      <c r="U344" s="20"/>
      <c r="V344" s="20"/>
      <c r="W344" s="20"/>
    </row>
    <row r="345" spans="1:23" ht="19.5" customHeight="1" x14ac:dyDescent="0.25">
      <c r="A345" s="20"/>
      <c r="B345" s="483"/>
      <c r="C345" s="29"/>
      <c r="D345" s="28" t="s">
        <v>94</v>
      </c>
      <c r="E345" s="29"/>
      <c r="F345" s="28" t="s">
        <v>78</v>
      </c>
      <c r="G345" s="29"/>
      <c r="H345" s="29"/>
      <c r="I345" s="30" t="str">
        <f t="shared" si="168"/>
        <v/>
      </c>
      <c r="J345" s="30" t="str">
        <f t="shared" si="169"/>
        <v/>
      </c>
      <c r="K345" s="30" t="str">
        <f t="shared" si="170"/>
        <v/>
      </c>
      <c r="L345" s="30" t="str">
        <f t="shared" si="171"/>
        <v/>
      </c>
      <c r="M345" s="30" t="str">
        <f t="shared" si="172"/>
        <v/>
      </c>
      <c r="N345" s="30" t="str">
        <f t="shared" si="173"/>
        <v/>
      </c>
      <c r="O345" s="30" t="str">
        <f t="shared" si="174"/>
        <v/>
      </c>
      <c r="P345" s="30" t="str">
        <f t="shared" si="175"/>
        <v/>
      </c>
      <c r="Q345" s="30" t="str">
        <f t="shared" si="176"/>
        <v/>
      </c>
      <c r="R345" s="30" t="str">
        <f t="shared" si="177"/>
        <v/>
      </c>
      <c r="S345" s="30" t="str">
        <f t="shared" si="178"/>
        <v/>
      </c>
      <c r="T345" s="30" t="str">
        <f t="shared" si="179"/>
        <v/>
      </c>
      <c r="U345" s="20"/>
      <c r="V345" s="20"/>
      <c r="W345" s="20"/>
    </row>
    <row r="346" spans="1:23" ht="19.5" customHeight="1" x14ac:dyDescent="0.25">
      <c r="A346" s="20"/>
      <c r="B346" s="483"/>
      <c r="C346" s="29"/>
      <c r="D346" s="28" t="s">
        <v>95</v>
      </c>
      <c r="E346" s="29"/>
      <c r="F346" s="28" t="s">
        <v>78</v>
      </c>
      <c r="G346" s="29"/>
      <c r="H346" s="29"/>
      <c r="I346" s="30" t="str">
        <f t="shared" si="168"/>
        <v/>
      </c>
      <c r="J346" s="30" t="str">
        <f t="shared" si="169"/>
        <v/>
      </c>
      <c r="K346" s="30" t="str">
        <f t="shared" si="170"/>
        <v/>
      </c>
      <c r="L346" s="30" t="str">
        <f t="shared" si="171"/>
        <v/>
      </c>
      <c r="M346" s="30" t="str">
        <f t="shared" si="172"/>
        <v/>
      </c>
      <c r="N346" s="30" t="str">
        <f t="shared" si="173"/>
        <v/>
      </c>
      <c r="O346" s="30" t="str">
        <f t="shared" si="174"/>
        <v/>
      </c>
      <c r="P346" s="30" t="str">
        <f t="shared" si="175"/>
        <v/>
      </c>
      <c r="Q346" s="30" t="str">
        <f t="shared" si="176"/>
        <v/>
      </c>
      <c r="R346" s="30" t="str">
        <f t="shared" si="177"/>
        <v/>
      </c>
      <c r="S346" s="30" t="str">
        <f t="shared" si="178"/>
        <v/>
      </c>
      <c r="T346" s="30" t="str">
        <f t="shared" si="179"/>
        <v/>
      </c>
      <c r="U346" s="20"/>
      <c r="V346" s="20"/>
      <c r="W346" s="20"/>
    </row>
    <row r="347" spans="1:23" ht="19.5" customHeight="1" x14ac:dyDescent="0.25">
      <c r="A347" s="20"/>
      <c r="B347" s="483"/>
      <c r="C347" s="29"/>
      <c r="D347" s="28" t="s">
        <v>96</v>
      </c>
      <c r="E347" s="29"/>
      <c r="F347" s="28" t="s">
        <v>78</v>
      </c>
      <c r="G347" s="29"/>
      <c r="H347" s="29"/>
      <c r="I347" s="30" t="str">
        <f t="shared" si="168"/>
        <v/>
      </c>
      <c r="J347" s="30" t="str">
        <f t="shared" si="169"/>
        <v/>
      </c>
      <c r="K347" s="30" t="str">
        <f t="shared" si="170"/>
        <v/>
      </c>
      <c r="L347" s="30" t="str">
        <f t="shared" si="171"/>
        <v/>
      </c>
      <c r="M347" s="30" t="str">
        <f t="shared" si="172"/>
        <v/>
      </c>
      <c r="N347" s="30" t="str">
        <f t="shared" si="173"/>
        <v/>
      </c>
      <c r="O347" s="30" t="str">
        <f t="shared" si="174"/>
        <v/>
      </c>
      <c r="P347" s="30" t="str">
        <f t="shared" si="175"/>
        <v/>
      </c>
      <c r="Q347" s="30" t="str">
        <f t="shared" si="176"/>
        <v/>
      </c>
      <c r="R347" s="30" t="str">
        <f t="shared" si="177"/>
        <v/>
      </c>
      <c r="S347" s="30" t="str">
        <f t="shared" si="178"/>
        <v/>
      </c>
      <c r="T347" s="30" t="str">
        <f t="shared" si="179"/>
        <v/>
      </c>
      <c r="U347" s="20"/>
      <c r="V347" s="20"/>
      <c r="W347" s="20"/>
    </row>
    <row r="348" spans="1:23" ht="19.5" customHeight="1" x14ac:dyDescent="0.25">
      <c r="A348" s="20"/>
      <c r="B348" s="483"/>
      <c r="C348" s="29"/>
      <c r="D348" s="28" t="s">
        <v>97</v>
      </c>
      <c r="E348" s="29"/>
      <c r="F348" s="28" t="s">
        <v>78</v>
      </c>
      <c r="G348" s="29"/>
      <c r="H348" s="29"/>
      <c r="I348" s="30" t="str">
        <f t="shared" si="168"/>
        <v/>
      </c>
      <c r="J348" s="30" t="str">
        <f t="shared" si="169"/>
        <v/>
      </c>
      <c r="K348" s="30" t="str">
        <f t="shared" si="170"/>
        <v/>
      </c>
      <c r="L348" s="30" t="str">
        <f t="shared" si="171"/>
        <v/>
      </c>
      <c r="M348" s="30" t="str">
        <f t="shared" si="172"/>
        <v/>
      </c>
      <c r="N348" s="30" t="str">
        <f t="shared" si="173"/>
        <v/>
      </c>
      <c r="O348" s="30" t="str">
        <f t="shared" si="174"/>
        <v/>
      </c>
      <c r="P348" s="30" t="str">
        <f t="shared" si="175"/>
        <v/>
      </c>
      <c r="Q348" s="30" t="str">
        <f t="shared" si="176"/>
        <v/>
      </c>
      <c r="R348" s="30" t="str">
        <f t="shared" si="177"/>
        <v/>
      </c>
      <c r="S348" s="30" t="str">
        <f t="shared" si="178"/>
        <v/>
      </c>
      <c r="T348" s="30" t="str">
        <f t="shared" si="179"/>
        <v/>
      </c>
      <c r="U348" s="20"/>
      <c r="V348" s="20"/>
      <c r="W348" s="20"/>
    </row>
    <row r="349" spans="1:23" ht="19.5" customHeight="1" x14ac:dyDescent="0.25">
      <c r="A349" s="20"/>
      <c r="B349" s="483"/>
      <c r="C349" s="29"/>
      <c r="D349" s="28" t="s">
        <v>98</v>
      </c>
      <c r="E349" s="29"/>
      <c r="F349" s="28" t="s">
        <v>78</v>
      </c>
      <c r="G349" s="29"/>
      <c r="H349" s="29"/>
      <c r="I349" s="30" t="str">
        <f t="shared" si="168"/>
        <v/>
      </c>
      <c r="J349" s="30" t="str">
        <f t="shared" si="169"/>
        <v/>
      </c>
      <c r="K349" s="30" t="str">
        <f t="shared" si="170"/>
        <v/>
      </c>
      <c r="L349" s="30" t="str">
        <f t="shared" si="171"/>
        <v/>
      </c>
      <c r="M349" s="30" t="str">
        <f t="shared" si="172"/>
        <v/>
      </c>
      <c r="N349" s="30" t="str">
        <f t="shared" si="173"/>
        <v/>
      </c>
      <c r="O349" s="30" t="str">
        <f t="shared" si="174"/>
        <v/>
      </c>
      <c r="P349" s="30" t="str">
        <f t="shared" si="175"/>
        <v/>
      </c>
      <c r="Q349" s="30" t="str">
        <f t="shared" si="176"/>
        <v/>
      </c>
      <c r="R349" s="30" t="str">
        <f t="shared" si="177"/>
        <v/>
      </c>
      <c r="S349" s="30" t="str">
        <f t="shared" si="178"/>
        <v/>
      </c>
      <c r="T349" s="30" t="str">
        <f t="shared" si="179"/>
        <v/>
      </c>
      <c r="U349" s="20"/>
      <c r="V349" s="20"/>
      <c r="W349" s="20"/>
    </row>
    <row r="350" spans="1:23" ht="19.5" customHeight="1" x14ac:dyDescent="0.25">
      <c r="A350" s="20"/>
      <c r="B350" s="483"/>
      <c r="C350" s="29"/>
      <c r="D350" s="28" t="s">
        <v>99</v>
      </c>
      <c r="E350" s="29"/>
      <c r="F350" s="28" t="s">
        <v>78</v>
      </c>
      <c r="G350" s="29"/>
      <c r="H350" s="29"/>
      <c r="I350" s="30" t="str">
        <f t="shared" si="168"/>
        <v/>
      </c>
      <c r="J350" s="30" t="str">
        <f t="shared" si="169"/>
        <v/>
      </c>
      <c r="K350" s="30" t="str">
        <f t="shared" si="170"/>
        <v/>
      </c>
      <c r="L350" s="30" t="str">
        <f t="shared" si="171"/>
        <v/>
      </c>
      <c r="M350" s="30" t="str">
        <f t="shared" si="172"/>
        <v/>
      </c>
      <c r="N350" s="30" t="str">
        <f t="shared" si="173"/>
        <v/>
      </c>
      <c r="O350" s="30" t="str">
        <f t="shared" si="174"/>
        <v/>
      </c>
      <c r="P350" s="30" t="str">
        <f t="shared" si="175"/>
        <v/>
      </c>
      <c r="Q350" s="30" t="str">
        <f t="shared" si="176"/>
        <v/>
      </c>
      <c r="R350" s="30" t="str">
        <f t="shared" si="177"/>
        <v/>
      </c>
      <c r="S350" s="30" t="str">
        <f t="shared" si="178"/>
        <v/>
      </c>
      <c r="T350" s="30" t="str">
        <f t="shared" si="179"/>
        <v/>
      </c>
      <c r="U350" s="20"/>
      <c r="V350" s="20"/>
      <c r="W350" s="20"/>
    </row>
    <row r="351" spans="1:23" ht="19.5" customHeight="1" x14ac:dyDescent="0.25">
      <c r="A351" s="20"/>
      <c r="B351" s="483"/>
      <c r="C351" s="29"/>
      <c r="D351" s="28" t="s">
        <v>100</v>
      </c>
      <c r="E351" s="29"/>
      <c r="F351" s="28" t="s">
        <v>78</v>
      </c>
      <c r="G351" s="29"/>
      <c r="H351" s="29"/>
      <c r="I351" s="30" t="str">
        <f t="shared" si="168"/>
        <v/>
      </c>
      <c r="J351" s="30" t="str">
        <f t="shared" si="169"/>
        <v/>
      </c>
      <c r="K351" s="30" t="str">
        <f t="shared" si="170"/>
        <v/>
      </c>
      <c r="L351" s="30" t="str">
        <f t="shared" si="171"/>
        <v/>
      </c>
      <c r="M351" s="30" t="str">
        <f t="shared" si="172"/>
        <v/>
      </c>
      <c r="N351" s="30" t="str">
        <f t="shared" si="173"/>
        <v/>
      </c>
      <c r="O351" s="30" t="str">
        <f t="shared" si="174"/>
        <v/>
      </c>
      <c r="P351" s="30" t="str">
        <f t="shared" si="175"/>
        <v/>
      </c>
      <c r="Q351" s="30" t="str">
        <f t="shared" si="176"/>
        <v/>
      </c>
      <c r="R351" s="30" t="str">
        <f t="shared" si="177"/>
        <v/>
      </c>
      <c r="S351" s="30" t="str">
        <f t="shared" si="178"/>
        <v/>
      </c>
      <c r="T351" s="30" t="str">
        <f t="shared" si="179"/>
        <v/>
      </c>
      <c r="U351" s="20"/>
      <c r="V351" s="20"/>
      <c r="W351" s="20"/>
    </row>
    <row r="352" spans="1:23" ht="19.5" customHeight="1" x14ac:dyDescent="0.25">
      <c r="A352" s="20"/>
      <c r="B352" s="483"/>
      <c r="C352" s="29"/>
      <c r="D352" s="28" t="s">
        <v>101</v>
      </c>
      <c r="E352" s="29"/>
      <c r="F352" s="28" t="s">
        <v>78</v>
      </c>
      <c r="G352" s="29"/>
      <c r="H352" s="29"/>
      <c r="I352" s="30" t="str">
        <f t="shared" si="168"/>
        <v/>
      </c>
      <c r="J352" s="30" t="str">
        <f t="shared" si="169"/>
        <v/>
      </c>
      <c r="K352" s="30" t="str">
        <f t="shared" si="170"/>
        <v/>
      </c>
      <c r="L352" s="30" t="str">
        <f t="shared" si="171"/>
        <v/>
      </c>
      <c r="M352" s="30" t="str">
        <f t="shared" si="172"/>
        <v/>
      </c>
      <c r="N352" s="30" t="str">
        <f t="shared" si="173"/>
        <v/>
      </c>
      <c r="O352" s="30" t="str">
        <f t="shared" si="174"/>
        <v/>
      </c>
      <c r="P352" s="30" t="str">
        <f t="shared" si="175"/>
        <v/>
      </c>
      <c r="Q352" s="30" t="str">
        <f t="shared" si="176"/>
        <v/>
      </c>
      <c r="R352" s="30" t="str">
        <f t="shared" si="177"/>
        <v/>
      </c>
      <c r="S352" s="30" t="str">
        <f t="shared" si="178"/>
        <v/>
      </c>
      <c r="T352" s="30" t="str">
        <f t="shared" si="179"/>
        <v/>
      </c>
      <c r="U352" s="20"/>
      <c r="V352" s="20"/>
      <c r="W352" s="20"/>
    </row>
    <row r="353" spans="1:30" ht="19.5" customHeight="1" x14ac:dyDescent="0.25">
      <c r="A353" s="20"/>
      <c r="B353" s="483"/>
      <c r="C353" s="29"/>
      <c r="D353" s="28" t="s">
        <v>102</v>
      </c>
      <c r="E353" s="29"/>
      <c r="F353" s="28" t="s">
        <v>78</v>
      </c>
      <c r="G353" s="29"/>
      <c r="H353" s="29"/>
      <c r="I353" s="30" t="str">
        <f t="shared" si="168"/>
        <v/>
      </c>
      <c r="J353" s="30" t="str">
        <f t="shared" si="169"/>
        <v/>
      </c>
      <c r="K353" s="30" t="str">
        <f t="shared" si="170"/>
        <v/>
      </c>
      <c r="L353" s="30" t="str">
        <f t="shared" si="171"/>
        <v/>
      </c>
      <c r="M353" s="30" t="str">
        <f t="shared" si="172"/>
        <v/>
      </c>
      <c r="N353" s="30" t="str">
        <f t="shared" si="173"/>
        <v/>
      </c>
      <c r="O353" s="30" t="str">
        <f t="shared" si="174"/>
        <v/>
      </c>
      <c r="P353" s="30" t="str">
        <f t="shared" si="175"/>
        <v/>
      </c>
      <c r="Q353" s="30" t="str">
        <f t="shared" si="176"/>
        <v/>
      </c>
      <c r="R353" s="30" t="str">
        <f t="shared" si="177"/>
        <v/>
      </c>
      <c r="S353" s="30" t="str">
        <f t="shared" si="178"/>
        <v/>
      </c>
      <c r="T353" s="30" t="str">
        <f t="shared" si="179"/>
        <v/>
      </c>
      <c r="U353" s="20"/>
      <c r="V353" s="20"/>
      <c r="W353" s="20"/>
    </row>
    <row r="354" spans="1:30" ht="19.5" customHeight="1" x14ac:dyDescent="0.25">
      <c r="A354" s="20"/>
      <c r="B354" s="483"/>
      <c r="C354" s="29"/>
      <c r="D354" s="28" t="s">
        <v>103</v>
      </c>
      <c r="E354" s="29"/>
      <c r="F354" s="28" t="s">
        <v>78</v>
      </c>
      <c r="G354" s="29"/>
      <c r="H354" s="29"/>
      <c r="I354" s="30" t="str">
        <f t="shared" si="168"/>
        <v/>
      </c>
      <c r="J354" s="30" t="str">
        <f t="shared" si="169"/>
        <v/>
      </c>
      <c r="K354" s="30" t="str">
        <f t="shared" si="170"/>
        <v/>
      </c>
      <c r="L354" s="30" t="str">
        <f t="shared" si="171"/>
        <v/>
      </c>
      <c r="M354" s="30" t="str">
        <f t="shared" si="172"/>
        <v/>
      </c>
      <c r="N354" s="30" t="str">
        <f t="shared" si="173"/>
        <v/>
      </c>
      <c r="O354" s="30" t="str">
        <f t="shared" si="174"/>
        <v/>
      </c>
      <c r="P354" s="30" t="str">
        <f t="shared" si="175"/>
        <v/>
      </c>
      <c r="Q354" s="30" t="str">
        <f t="shared" si="176"/>
        <v/>
      </c>
      <c r="R354" s="30" t="str">
        <f t="shared" si="177"/>
        <v/>
      </c>
      <c r="S354" s="30" t="str">
        <f t="shared" si="178"/>
        <v/>
      </c>
      <c r="T354" s="30" t="str">
        <f t="shared" si="179"/>
        <v/>
      </c>
      <c r="U354" s="20"/>
      <c r="V354" s="20"/>
      <c r="W354" s="20"/>
    </row>
    <row r="355" spans="1:30" ht="19.5" customHeight="1" x14ac:dyDescent="0.25">
      <c r="A355" s="20"/>
      <c r="B355" s="483"/>
      <c r="C355" s="29"/>
      <c r="D355" s="28" t="s">
        <v>104</v>
      </c>
      <c r="E355" s="29"/>
      <c r="F355" s="28" t="s">
        <v>78</v>
      </c>
      <c r="G355" s="29"/>
      <c r="H355" s="29"/>
      <c r="I355" s="30" t="str">
        <f t="shared" si="168"/>
        <v/>
      </c>
      <c r="J355" s="30" t="str">
        <f t="shared" si="169"/>
        <v/>
      </c>
      <c r="K355" s="30" t="str">
        <f t="shared" si="170"/>
        <v/>
      </c>
      <c r="L355" s="30" t="str">
        <f t="shared" si="171"/>
        <v/>
      </c>
      <c r="M355" s="30" t="str">
        <f t="shared" si="172"/>
        <v/>
      </c>
      <c r="N355" s="30" t="str">
        <f t="shared" si="173"/>
        <v/>
      </c>
      <c r="O355" s="30" t="str">
        <f t="shared" si="174"/>
        <v/>
      </c>
      <c r="P355" s="30" t="str">
        <f t="shared" si="175"/>
        <v/>
      </c>
      <c r="Q355" s="30" t="str">
        <f t="shared" si="176"/>
        <v/>
      </c>
      <c r="R355" s="30" t="str">
        <f t="shared" si="177"/>
        <v/>
      </c>
      <c r="S355" s="30" t="str">
        <f t="shared" si="178"/>
        <v/>
      </c>
      <c r="T355" s="30" t="str">
        <f t="shared" si="179"/>
        <v/>
      </c>
      <c r="U355" s="20"/>
      <c r="V355" s="20"/>
      <c r="W355" s="20"/>
    </row>
    <row r="356" spans="1:30" ht="19.5" customHeight="1" x14ac:dyDescent="0.25">
      <c r="A356" s="20"/>
      <c r="B356" s="483"/>
      <c r="C356" s="29"/>
      <c r="D356" s="28" t="s">
        <v>105</v>
      </c>
      <c r="E356" s="29"/>
      <c r="F356" s="28" t="s">
        <v>78</v>
      </c>
      <c r="G356" s="29"/>
      <c r="H356" s="29"/>
      <c r="I356" s="30" t="str">
        <f t="shared" si="168"/>
        <v/>
      </c>
      <c r="J356" s="30" t="str">
        <f t="shared" si="169"/>
        <v/>
      </c>
      <c r="K356" s="30" t="str">
        <f t="shared" si="170"/>
        <v/>
      </c>
      <c r="L356" s="30" t="str">
        <f t="shared" si="171"/>
        <v/>
      </c>
      <c r="M356" s="30" t="str">
        <f t="shared" si="172"/>
        <v/>
      </c>
      <c r="N356" s="30" t="str">
        <f t="shared" si="173"/>
        <v/>
      </c>
      <c r="O356" s="30" t="str">
        <f t="shared" si="174"/>
        <v/>
      </c>
      <c r="P356" s="30" t="str">
        <f t="shared" si="175"/>
        <v/>
      </c>
      <c r="Q356" s="30" t="str">
        <f t="shared" si="176"/>
        <v/>
      </c>
      <c r="R356" s="30" t="str">
        <f t="shared" si="177"/>
        <v/>
      </c>
      <c r="S356" s="30" t="str">
        <f t="shared" si="178"/>
        <v/>
      </c>
      <c r="T356" s="30" t="str">
        <f t="shared" si="179"/>
        <v/>
      </c>
      <c r="U356" s="20"/>
      <c r="V356" s="20"/>
      <c r="W356" s="20"/>
    </row>
    <row r="357" spans="1:30" ht="19.5" customHeight="1" x14ac:dyDescent="0.25">
      <c r="A357" s="20"/>
      <c r="B357" s="483"/>
      <c r="C357" s="29"/>
      <c r="D357" s="28" t="s">
        <v>106</v>
      </c>
      <c r="E357" s="29"/>
      <c r="F357" s="28" t="s">
        <v>78</v>
      </c>
      <c r="G357" s="29"/>
      <c r="H357" s="29"/>
      <c r="I357" s="30" t="str">
        <f t="shared" si="168"/>
        <v/>
      </c>
      <c r="J357" s="30" t="str">
        <f t="shared" si="169"/>
        <v/>
      </c>
      <c r="K357" s="30" t="str">
        <f t="shared" si="170"/>
        <v/>
      </c>
      <c r="L357" s="30" t="str">
        <f t="shared" si="171"/>
        <v/>
      </c>
      <c r="M357" s="30" t="str">
        <f t="shared" si="172"/>
        <v/>
      </c>
      <c r="N357" s="30" t="str">
        <f t="shared" si="173"/>
        <v/>
      </c>
      <c r="O357" s="30" t="str">
        <f t="shared" si="174"/>
        <v/>
      </c>
      <c r="P357" s="30" t="str">
        <f t="shared" si="175"/>
        <v/>
      </c>
      <c r="Q357" s="30" t="str">
        <f t="shared" si="176"/>
        <v/>
      </c>
      <c r="R357" s="30" t="str">
        <f t="shared" si="177"/>
        <v/>
      </c>
      <c r="S357" s="30" t="str">
        <f t="shared" si="178"/>
        <v/>
      </c>
      <c r="T357" s="30" t="str">
        <f t="shared" si="179"/>
        <v/>
      </c>
      <c r="U357" s="20"/>
      <c r="V357" s="20"/>
      <c r="W357" s="20"/>
    </row>
    <row r="358" spans="1:30" ht="19.5" customHeight="1" x14ac:dyDescent="0.25">
      <c r="A358" s="20"/>
      <c r="B358" s="483"/>
      <c r="C358" s="29"/>
      <c r="D358" s="28" t="s">
        <v>107</v>
      </c>
      <c r="E358" s="29"/>
      <c r="F358" s="28" t="s">
        <v>78</v>
      </c>
      <c r="G358" s="29"/>
      <c r="H358" s="29"/>
      <c r="I358" s="30" t="str">
        <f t="shared" si="168"/>
        <v/>
      </c>
      <c r="J358" s="30" t="str">
        <f t="shared" si="169"/>
        <v/>
      </c>
      <c r="K358" s="30" t="str">
        <f t="shared" si="170"/>
        <v/>
      </c>
      <c r="L358" s="30" t="str">
        <f t="shared" si="171"/>
        <v/>
      </c>
      <c r="M358" s="30" t="str">
        <f t="shared" si="172"/>
        <v/>
      </c>
      <c r="N358" s="30" t="str">
        <f t="shared" si="173"/>
        <v/>
      </c>
      <c r="O358" s="30" t="str">
        <f t="shared" si="174"/>
        <v/>
      </c>
      <c r="P358" s="30" t="str">
        <f t="shared" si="175"/>
        <v/>
      </c>
      <c r="Q358" s="30" t="str">
        <f t="shared" si="176"/>
        <v/>
      </c>
      <c r="R358" s="30" t="str">
        <f t="shared" si="177"/>
        <v/>
      </c>
      <c r="S358" s="30" t="str">
        <f t="shared" si="178"/>
        <v/>
      </c>
      <c r="T358" s="30" t="str">
        <f t="shared" si="179"/>
        <v/>
      </c>
      <c r="U358" s="20"/>
      <c r="V358" s="20"/>
      <c r="W358" s="20"/>
    </row>
    <row r="359" spans="1:30" ht="19.5" customHeight="1" x14ac:dyDescent="0.25">
      <c r="A359" s="20"/>
      <c r="B359" s="483"/>
      <c r="C359" s="29"/>
      <c r="D359" s="28" t="s">
        <v>108</v>
      </c>
      <c r="E359" s="29"/>
      <c r="F359" s="28" t="s">
        <v>78</v>
      </c>
      <c r="G359" s="29"/>
      <c r="H359" s="29"/>
      <c r="I359" s="30" t="str">
        <f t="shared" si="168"/>
        <v/>
      </c>
      <c r="J359" s="30" t="str">
        <f t="shared" si="169"/>
        <v/>
      </c>
      <c r="K359" s="30" t="str">
        <f t="shared" si="170"/>
        <v/>
      </c>
      <c r="L359" s="30" t="str">
        <f t="shared" si="171"/>
        <v/>
      </c>
      <c r="M359" s="30" t="str">
        <f t="shared" si="172"/>
        <v/>
      </c>
      <c r="N359" s="30" t="str">
        <f t="shared" si="173"/>
        <v/>
      </c>
      <c r="O359" s="30" t="str">
        <f t="shared" si="174"/>
        <v/>
      </c>
      <c r="P359" s="30" t="str">
        <f t="shared" si="175"/>
        <v/>
      </c>
      <c r="Q359" s="30" t="str">
        <f t="shared" si="176"/>
        <v/>
      </c>
      <c r="R359" s="30" t="str">
        <f t="shared" si="177"/>
        <v/>
      </c>
      <c r="S359" s="30" t="str">
        <f t="shared" si="178"/>
        <v/>
      </c>
      <c r="T359" s="30" t="str">
        <f t="shared" si="179"/>
        <v/>
      </c>
      <c r="U359" s="20"/>
      <c r="V359" s="20"/>
      <c r="W359" s="20"/>
    </row>
    <row r="360" spans="1:30" ht="19.5" customHeight="1" x14ac:dyDescent="0.25">
      <c r="A360" s="20"/>
      <c r="B360" s="483"/>
      <c r="C360" s="29"/>
      <c r="D360" s="28" t="s">
        <v>109</v>
      </c>
      <c r="E360" s="29"/>
      <c r="F360" s="28" t="s">
        <v>78</v>
      </c>
      <c r="G360" s="29"/>
      <c r="H360" s="29"/>
      <c r="I360" s="30" t="str">
        <f t="shared" si="168"/>
        <v/>
      </c>
      <c r="J360" s="30" t="str">
        <f t="shared" si="169"/>
        <v/>
      </c>
      <c r="K360" s="30" t="str">
        <f t="shared" si="170"/>
        <v/>
      </c>
      <c r="L360" s="30" t="str">
        <f t="shared" si="171"/>
        <v/>
      </c>
      <c r="M360" s="30" t="str">
        <f t="shared" si="172"/>
        <v/>
      </c>
      <c r="N360" s="30" t="str">
        <f t="shared" si="173"/>
        <v/>
      </c>
      <c r="O360" s="30" t="str">
        <f t="shared" si="174"/>
        <v/>
      </c>
      <c r="P360" s="30" t="str">
        <f t="shared" si="175"/>
        <v/>
      </c>
      <c r="Q360" s="30" t="str">
        <f t="shared" si="176"/>
        <v/>
      </c>
      <c r="R360" s="30" t="str">
        <f t="shared" si="177"/>
        <v/>
      </c>
      <c r="S360" s="30" t="str">
        <f t="shared" si="178"/>
        <v/>
      </c>
      <c r="T360" s="30" t="str">
        <f t="shared" si="179"/>
        <v/>
      </c>
      <c r="U360" s="20"/>
      <c r="V360" s="20"/>
      <c r="W360" s="20"/>
    </row>
    <row r="361" spans="1:30" ht="19.5" customHeight="1" x14ac:dyDescent="0.25">
      <c r="A361" s="20"/>
      <c r="B361" s="483"/>
      <c r="C361" s="29"/>
      <c r="D361" s="28" t="s">
        <v>110</v>
      </c>
      <c r="E361" s="29"/>
      <c r="F361" s="28" t="s">
        <v>78</v>
      </c>
      <c r="G361" s="29"/>
      <c r="H361" s="29"/>
      <c r="I361" s="30" t="str">
        <f t="shared" si="168"/>
        <v/>
      </c>
      <c r="J361" s="30" t="str">
        <f t="shared" si="169"/>
        <v/>
      </c>
      <c r="K361" s="30" t="str">
        <f t="shared" si="170"/>
        <v/>
      </c>
      <c r="L361" s="30" t="str">
        <f t="shared" si="171"/>
        <v/>
      </c>
      <c r="M361" s="30" t="str">
        <f t="shared" si="172"/>
        <v/>
      </c>
      <c r="N361" s="30" t="str">
        <f t="shared" si="173"/>
        <v/>
      </c>
      <c r="O361" s="30" t="str">
        <f t="shared" si="174"/>
        <v/>
      </c>
      <c r="P361" s="30" t="str">
        <f t="shared" si="175"/>
        <v/>
      </c>
      <c r="Q361" s="30" t="str">
        <f t="shared" si="176"/>
        <v/>
      </c>
      <c r="R361" s="30" t="str">
        <f t="shared" si="177"/>
        <v/>
      </c>
      <c r="S361" s="30" t="str">
        <f t="shared" si="178"/>
        <v/>
      </c>
      <c r="T361" s="30" t="str">
        <f t="shared" si="179"/>
        <v/>
      </c>
      <c r="U361" s="20"/>
      <c r="V361" s="20"/>
      <c r="W361" s="20"/>
    </row>
    <row r="362" spans="1:30" ht="19.5" customHeight="1" x14ac:dyDescent="0.25">
      <c r="A362" s="20"/>
      <c r="B362" s="483"/>
      <c r="C362" s="29"/>
      <c r="D362" s="28" t="s">
        <v>111</v>
      </c>
      <c r="E362" s="29"/>
      <c r="F362" s="28" t="s">
        <v>78</v>
      </c>
      <c r="G362" s="29"/>
      <c r="H362" s="29"/>
      <c r="I362" s="30" t="str">
        <f t="shared" si="168"/>
        <v/>
      </c>
      <c r="J362" s="30" t="str">
        <f t="shared" si="169"/>
        <v/>
      </c>
      <c r="K362" s="30" t="str">
        <f t="shared" si="170"/>
        <v/>
      </c>
      <c r="L362" s="30" t="str">
        <f t="shared" si="171"/>
        <v/>
      </c>
      <c r="M362" s="30" t="str">
        <f t="shared" si="172"/>
        <v/>
      </c>
      <c r="N362" s="30" t="str">
        <f t="shared" si="173"/>
        <v/>
      </c>
      <c r="O362" s="30" t="str">
        <f t="shared" si="174"/>
        <v/>
      </c>
      <c r="P362" s="30" t="str">
        <f t="shared" si="175"/>
        <v/>
      </c>
      <c r="Q362" s="30" t="str">
        <f t="shared" si="176"/>
        <v/>
      </c>
      <c r="R362" s="30" t="str">
        <f t="shared" si="177"/>
        <v/>
      </c>
      <c r="S362" s="30" t="str">
        <f t="shared" si="178"/>
        <v/>
      </c>
      <c r="T362" s="30" t="str">
        <f t="shared" si="179"/>
        <v/>
      </c>
      <c r="U362" s="20"/>
      <c r="V362" s="20"/>
      <c r="W362" s="20"/>
    </row>
    <row r="363" spans="1:30" ht="19.5" customHeight="1" x14ac:dyDescent="0.25">
      <c r="A363" s="20"/>
      <c r="B363" s="483"/>
      <c r="C363" s="29"/>
      <c r="D363" s="28" t="s">
        <v>112</v>
      </c>
      <c r="E363" s="29"/>
      <c r="F363" s="28" t="s">
        <v>78</v>
      </c>
      <c r="G363" s="29"/>
      <c r="H363" s="29"/>
      <c r="I363" s="30" t="str">
        <f t="shared" si="168"/>
        <v/>
      </c>
      <c r="J363" s="30" t="str">
        <f t="shared" si="169"/>
        <v/>
      </c>
      <c r="K363" s="30" t="str">
        <f t="shared" si="170"/>
        <v/>
      </c>
      <c r="L363" s="30" t="str">
        <f t="shared" si="171"/>
        <v/>
      </c>
      <c r="M363" s="30" t="str">
        <f t="shared" si="172"/>
        <v/>
      </c>
      <c r="N363" s="30" t="str">
        <f t="shared" si="173"/>
        <v/>
      </c>
      <c r="O363" s="30" t="str">
        <f t="shared" si="174"/>
        <v/>
      </c>
      <c r="P363" s="30" t="str">
        <f t="shared" si="175"/>
        <v/>
      </c>
      <c r="Q363" s="30" t="str">
        <f t="shared" si="176"/>
        <v/>
      </c>
      <c r="R363" s="30" t="str">
        <f t="shared" si="177"/>
        <v/>
      </c>
      <c r="S363" s="30" t="str">
        <f t="shared" si="178"/>
        <v/>
      </c>
      <c r="T363" s="30" t="str">
        <f t="shared" si="179"/>
        <v/>
      </c>
      <c r="U363" s="20"/>
      <c r="V363" s="20"/>
      <c r="W363" s="20"/>
    </row>
    <row r="364" spans="1:30" ht="19.5" customHeight="1" x14ac:dyDescent="0.25">
      <c r="A364" s="20"/>
      <c r="B364" s="483"/>
      <c r="C364" s="29"/>
      <c r="D364" s="28" t="s">
        <v>113</v>
      </c>
      <c r="E364" s="29"/>
      <c r="F364" s="28" t="s">
        <v>78</v>
      </c>
      <c r="G364" s="29"/>
      <c r="H364" s="29"/>
      <c r="I364" s="30" t="str">
        <f t="shared" si="168"/>
        <v/>
      </c>
      <c r="J364" s="30" t="str">
        <f t="shared" si="169"/>
        <v/>
      </c>
      <c r="K364" s="30" t="str">
        <f t="shared" si="170"/>
        <v/>
      </c>
      <c r="L364" s="30" t="str">
        <f t="shared" si="171"/>
        <v/>
      </c>
      <c r="M364" s="30" t="str">
        <f t="shared" si="172"/>
        <v/>
      </c>
      <c r="N364" s="30" t="str">
        <f t="shared" si="173"/>
        <v/>
      </c>
      <c r="O364" s="30" t="str">
        <f t="shared" si="174"/>
        <v/>
      </c>
      <c r="P364" s="30" t="str">
        <f t="shared" si="175"/>
        <v/>
      </c>
      <c r="Q364" s="30" t="str">
        <f t="shared" si="176"/>
        <v/>
      </c>
      <c r="R364" s="30" t="str">
        <f t="shared" si="177"/>
        <v/>
      </c>
      <c r="S364" s="30" t="str">
        <f t="shared" si="178"/>
        <v/>
      </c>
      <c r="T364" s="30" t="str">
        <f t="shared" si="179"/>
        <v/>
      </c>
      <c r="U364" s="20"/>
      <c r="V364" s="20"/>
      <c r="W364" s="20"/>
    </row>
    <row r="365" spans="1:30" ht="19.5" customHeight="1" x14ac:dyDescent="0.3">
      <c r="A365" s="20"/>
      <c r="B365" s="483"/>
      <c r="C365" s="29"/>
      <c r="D365" s="28" t="s">
        <v>114</v>
      </c>
      <c r="E365" s="29"/>
      <c r="F365" s="28" t="s">
        <v>115</v>
      </c>
      <c r="G365" s="29"/>
      <c r="H365" s="29" t="s">
        <v>40</v>
      </c>
      <c r="I365" s="31" t="str">
        <f t="shared" ref="I365:I374" si="180">IFERROR(VALUE(MID($G365,1,FIND(CHAR(160),SUBSTITUTE($G365,"~",CHAR(160),1))-1)),"-")</f>
        <v>-</v>
      </c>
      <c r="J365" s="31" t="str">
        <f t="shared" ref="J365:J374" si="181">IFERROR(VALUE(MID($G365,FIND(CHAR(160),SUBSTITUTE($G365,"~",CHAR(160),1))+1,FIND(CHAR(160),SUBSTITUTE($G365,"~",CHAR(160),2))-FIND(CHAR(160),SUBSTITUTE($G365,"~",CHAR(160),1))-1)),"-")</f>
        <v>-</v>
      </c>
      <c r="K365" s="31" t="str">
        <f t="shared" ref="K365:K374" si="182">IFERROR(VALUE(MID($G365,FIND(CHAR(160),SUBSTITUTE($G365,"~",CHAR(160),2))+1,FIND(CHAR(160),SUBSTITUTE($G365,"~",CHAR(160),3))-FIND(CHAR(160),SUBSTITUTE($G365,"~",CHAR(160),2))-1)),"-")</f>
        <v>-</v>
      </c>
      <c r="L365" s="31" t="str">
        <f t="shared" ref="L365:L374" si="183">IFERROR(VALUE(MID($G365,FIND(CHAR(160),SUBSTITUTE($G365,"~",CHAR(160),3))+1,FIND(CHAR(160),SUBSTITUTE($G365,"~",CHAR(160),4))-FIND(CHAR(160),SUBSTITUTE($G365,"~",CHAR(160),3))-1)),"-")</f>
        <v>-</v>
      </c>
      <c r="M365" s="31" t="str">
        <f t="shared" ref="M365:M374" si="184">IFERROR(VALUE(MID($G365,FIND(CHAR(160),SUBSTITUTE($G365,"~",CHAR(160),4))+1,FIND(CHAR(160),SUBSTITUTE($G365,"~",CHAR(160),5))-FIND(CHAR(160),SUBSTITUTE($G365,"~",CHAR(160),4))-1)),"-")</f>
        <v>-</v>
      </c>
      <c r="N365" s="31" t="str">
        <f t="shared" ref="N365:N374" si="185">IFERROR(VALUE(MID($G365,FIND(CHAR(160),SUBSTITUTE($G365,"~",CHAR(160),5))+1,FIND(CHAR(160),SUBSTITUTE($G365,"~",CHAR(160),6))-FIND(CHAR(160),SUBSTITUTE($G365,"~",CHAR(160),5))-1)),"-")</f>
        <v>-</v>
      </c>
      <c r="O365" s="31" t="str">
        <f t="shared" ref="O365:O374" si="186">IFERROR(VALUE(MID($G365,FIND(CHAR(160),SUBSTITUTE($G365,"~",CHAR(160),6))+1,FIND(CHAR(160),SUBSTITUTE($G365,"~",CHAR(160),7))-FIND(CHAR(160),SUBSTITUTE($G365,"~",CHAR(160),6))-1)),"-")</f>
        <v>-</v>
      </c>
      <c r="P365" s="31" t="str">
        <f t="shared" ref="P365:P374" si="187">IFERROR(VALUE(MID($G365,FIND(CHAR(160),SUBSTITUTE($G365,"~",CHAR(160),7))+1,FIND(CHAR(160),SUBSTITUTE($G365,"~",CHAR(160),8))-FIND(CHAR(160),SUBSTITUTE($G365,"~",CHAR(160),7))-1)),"-")</f>
        <v>-</v>
      </c>
      <c r="Q365" s="31" t="str">
        <f t="shared" ref="Q365:Q374" si="188">IFERROR(VALUE(MID($G365,FIND(CHAR(160),SUBSTITUTE($G365,"~",CHAR(160),8))+1,FIND(CHAR(160),SUBSTITUTE($G365,"~",CHAR(160),9))-FIND(CHAR(160),SUBSTITUTE($G365,"~",CHAR(160),8))-1)),"-")</f>
        <v>-</v>
      </c>
      <c r="R365" s="31" t="str">
        <f t="shared" ref="R365:R374" si="189">IFERROR(VALUE(MID($G365,FIND(CHAR(160),SUBSTITUTE($G365,"~",CHAR(160),9))+1,FIND(CHAR(160),SUBSTITUTE($G365,"~",CHAR(160),10))-FIND(CHAR(160),SUBSTITUTE($G365,"~",CHAR(160),9))-1)),"-")</f>
        <v>-</v>
      </c>
      <c r="S365" s="31" t="str">
        <f t="shared" ref="S365:S374" si="190">IFERROR(VALUE(MID($G365,FIND(CHAR(160),SUBSTITUTE($G365,"~",CHAR(160),10))+1,FIND(CHAR(160),SUBSTITUTE($G365,"~",CHAR(160),11))-FIND(CHAR(160),SUBSTITUTE($G365,"~",CHAR(160),10))-1)),"-")</f>
        <v>-</v>
      </c>
      <c r="T365" s="31" t="str">
        <f t="shared" ref="T365:T374" si="191">IFERROR(VALUE(MID($G365,FIND(CHAR(160),SUBSTITUTE($G365,"~",CHAR(160),11))+1,FIND(CHAR(160),SUBSTITUTE($G365,"~",CHAR(160),12))-FIND(CHAR(160),SUBSTITUTE($G365,"~",CHAR(160),11))-1)),"-")</f>
        <v>-</v>
      </c>
      <c r="U365" s="20"/>
      <c r="V365" s="20"/>
      <c r="W365" s="20"/>
      <c r="AA365" s="32" t="s">
        <v>116</v>
      </c>
    </row>
    <row r="366" spans="1:30" ht="19.5" customHeight="1" x14ac:dyDescent="0.3">
      <c r="A366" s="20"/>
      <c r="B366" s="483"/>
      <c r="C366" s="29"/>
      <c r="D366" s="28"/>
      <c r="E366" s="29"/>
      <c r="F366" s="28" t="s">
        <v>117</v>
      </c>
      <c r="G366" s="29"/>
      <c r="H366" s="29" t="s">
        <v>40</v>
      </c>
      <c r="I366" s="31" t="str">
        <f t="shared" si="180"/>
        <v>-</v>
      </c>
      <c r="J366" s="31" t="str">
        <f t="shared" si="181"/>
        <v>-</v>
      </c>
      <c r="K366" s="31" t="str">
        <f t="shared" si="182"/>
        <v>-</v>
      </c>
      <c r="L366" s="31" t="str">
        <f t="shared" si="183"/>
        <v>-</v>
      </c>
      <c r="M366" s="31" t="str">
        <f t="shared" si="184"/>
        <v>-</v>
      </c>
      <c r="N366" s="31" t="str">
        <f t="shared" si="185"/>
        <v>-</v>
      </c>
      <c r="O366" s="31" t="str">
        <f t="shared" si="186"/>
        <v>-</v>
      </c>
      <c r="P366" s="31" t="str">
        <f t="shared" si="187"/>
        <v>-</v>
      </c>
      <c r="Q366" s="31" t="str">
        <f t="shared" si="188"/>
        <v>-</v>
      </c>
      <c r="R366" s="31" t="str">
        <f t="shared" si="189"/>
        <v>-</v>
      </c>
      <c r="S366" s="31" t="str">
        <f t="shared" si="190"/>
        <v>-</v>
      </c>
      <c r="T366" s="31" t="str">
        <f t="shared" si="191"/>
        <v>-</v>
      </c>
      <c r="U366" s="20"/>
      <c r="V366" s="20"/>
      <c r="W366" s="20"/>
      <c r="AB366" s="32" t="s">
        <v>118</v>
      </c>
    </row>
    <row r="367" spans="1:30" ht="19.5" customHeight="1" x14ac:dyDescent="0.3">
      <c r="A367" s="20"/>
      <c r="B367" s="483"/>
      <c r="C367" s="29"/>
      <c r="D367" s="28"/>
      <c r="E367" s="29"/>
      <c r="F367" s="33" t="s">
        <v>119</v>
      </c>
      <c r="G367" s="29"/>
      <c r="H367" s="29" t="s">
        <v>40</v>
      </c>
      <c r="I367" s="31" t="str">
        <f t="shared" si="180"/>
        <v>-</v>
      </c>
      <c r="J367" s="31" t="str">
        <f t="shared" si="181"/>
        <v>-</v>
      </c>
      <c r="K367" s="31" t="str">
        <f t="shared" si="182"/>
        <v>-</v>
      </c>
      <c r="L367" s="31" t="str">
        <f t="shared" si="183"/>
        <v>-</v>
      </c>
      <c r="M367" s="31" t="str">
        <f t="shared" si="184"/>
        <v>-</v>
      </c>
      <c r="N367" s="31" t="str">
        <f t="shared" si="185"/>
        <v>-</v>
      </c>
      <c r="O367" s="31" t="str">
        <f t="shared" si="186"/>
        <v>-</v>
      </c>
      <c r="P367" s="31" t="str">
        <f t="shared" si="187"/>
        <v>-</v>
      </c>
      <c r="Q367" s="31" t="str">
        <f t="shared" si="188"/>
        <v>-</v>
      </c>
      <c r="R367" s="31" t="str">
        <f t="shared" si="189"/>
        <v>-</v>
      </c>
      <c r="S367" s="31" t="str">
        <f t="shared" si="190"/>
        <v>-</v>
      </c>
      <c r="T367" s="31" t="str">
        <f t="shared" si="191"/>
        <v>-</v>
      </c>
      <c r="U367" s="20"/>
      <c r="V367" s="20"/>
      <c r="W367" s="20"/>
      <c r="AC367" s="32" t="s">
        <v>118</v>
      </c>
    </row>
    <row r="368" spans="1:30" ht="19.5" customHeight="1" x14ac:dyDescent="0.3">
      <c r="A368" s="20"/>
      <c r="B368" s="483"/>
      <c r="C368" s="29"/>
      <c r="D368" s="28"/>
      <c r="E368" s="29"/>
      <c r="F368" s="33" t="s">
        <v>120</v>
      </c>
      <c r="G368" s="29"/>
      <c r="H368" s="29" t="s">
        <v>40</v>
      </c>
      <c r="I368" s="31" t="str">
        <f t="shared" si="180"/>
        <v>-</v>
      </c>
      <c r="J368" s="31" t="str">
        <f t="shared" si="181"/>
        <v>-</v>
      </c>
      <c r="K368" s="31" t="str">
        <f t="shared" si="182"/>
        <v>-</v>
      </c>
      <c r="L368" s="31" t="str">
        <f t="shared" si="183"/>
        <v>-</v>
      </c>
      <c r="M368" s="31" t="str">
        <f t="shared" si="184"/>
        <v>-</v>
      </c>
      <c r="N368" s="31" t="str">
        <f t="shared" si="185"/>
        <v>-</v>
      </c>
      <c r="O368" s="31" t="str">
        <f t="shared" si="186"/>
        <v>-</v>
      </c>
      <c r="P368" s="31" t="str">
        <f t="shared" si="187"/>
        <v>-</v>
      </c>
      <c r="Q368" s="31" t="str">
        <f t="shared" si="188"/>
        <v>-</v>
      </c>
      <c r="R368" s="31" t="str">
        <f t="shared" si="189"/>
        <v>-</v>
      </c>
      <c r="S368" s="31" t="str">
        <f t="shared" si="190"/>
        <v>-</v>
      </c>
      <c r="T368" s="31" t="str">
        <f t="shared" si="191"/>
        <v>-</v>
      </c>
      <c r="U368" s="20"/>
      <c r="V368" s="20"/>
      <c r="W368" s="20"/>
      <c r="AD368" s="32" t="s">
        <v>118</v>
      </c>
    </row>
    <row r="369" spans="1:36" ht="19.5" customHeight="1" x14ac:dyDescent="0.3">
      <c r="A369" s="20"/>
      <c r="B369" s="483"/>
      <c r="C369" s="29"/>
      <c r="D369" s="28"/>
      <c r="E369" s="29"/>
      <c r="F369" s="33" t="s">
        <v>121</v>
      </c>
      <c r="G369" s="29"/>
      <c r="H369" s="29" t="s">
        <v>40</v>
      </c>
      <c r="I369" s="31" t="str">
        <f t="shared" si="180"/>
        <v>-</v>
      </c>
      <c r="J369" s="31" t="str">
        <f t="shared" si="181"/>
        <v>-</v>
      </c>
      <c r="K369" s="31" t="str">
        <f t="shared" si="182"/>
        <v>-</v>
      </c>
      <c r="L369" s="31" t="str">
        <f t="shared" si="183"/>
        <v>-</v>
      </c>
      <c r="M369" s="31" t="str">
        <f t="shared" si="184"/>
        <v>-</v>
      </c>
      <c r="N369" s="31" t="str">
        <f t="shared" si="185"/>
        <v>-</v>
      </c>
      <c r="O369" s="31" t="str">
        <f t="shared" si="186"/>
        <v>-</v>
      </c>
      <c r="P369" s="31" t="str">
        <f t="shared" si="187"/>
        <v>-</v>
      </c>
      <c r="Q369" s="31" t="str">
        <f t="shared" si="188"/>
        <v>-</v>
      </c>
      <c r="R369" s="31" t="str">
        <f t="shared" si="189"/>
        <v>-</v>
      </c>
      <c r="S369" s="31" t="str">
        <f t="shared" si="190"/>
        <v>-</v>
      </c>
      <c r="T369" s="31" t="str">
        <f t="shared" si="191"/>
        <v>-</v>
      </c>
      <c r="U369" s="20"/>
      <c r="V369" s="20"/>
      <c r="W369" s="20"/>
      <c r="AE369" s="32" t="s">
        <v>116</v>
      </c>
    </row>
    <row r="370" spans="1:36" ht="19.5" customHeight="1" x14ac:dyDescent="0.3">
      <c r="A370" s="20"/>
      <c r="B370" s="483"/>
      <c r="C370" s="29"/>
      <c r="D370" s="28"/>
      <c r="E370" s="29"/>
      <c r="F370" s="28" t="s">
        <v>647</v>
      </c>
      <c r="G370" s="29"/>
      <c r="H370" s="29" t="s">
        <v>40</v>
      </c>
      <c r="I370" s="31" t="str">
        <f t="shared" si="180"/>
        <v>-</v>
      </c>
      <c r="J370" s="31" t="str">
        <f t="shared" si="181"/>
        <v>-</v>
      </c>
      <c r="K370" s="31" t="str">
        <f t="shared" si="182"/>
        <v>-</v>
      </c>
      <c r="L370" s="31" t="str">
        <f t="shared" si="183"/>
        <v>-</v>
      </c>
      <c r="M370" s="31" t="str">
        <f t="shared" si="184"/>
        <v>-</v>
      </c>
      <c r="N370" s="31" t="str">
        <f t="shared" si="185"/>
        <v>-</v>
      </c>
      <c r="O370" s="31" t="str">
        <f t="shared" si="186"/>
        <v>-</v>
      </c>
      <c r="P370" s="31" t="str">
        <f t="shared" si="187"/>
        <v>-</v>
      </c>
      <c r="Q370" s="31" t="str">
        <f t="shared" si="188"/>
        <v>-</v>
      </c>
      <c r="R370" s="31" t="str">
        <f t="shared" si="189"/>
        <v>-</v>
      </c>
      <c r="S370" s="31" t="str">
        <f t="shared" si="190"/>
        <v>-</v>
      </c>
      <c r="T370" s="31" t="str">
        <f t="shared" si="191"/>
        <v>-</v>
      </c>
      <c r="U370" s="20"/>
      <c r="V370" s="20"/>
      <c r="W370" s="20"/>
      <c r="AF370" s="32" t="s">
        <v>118</v>
      </c>
    </row>
    <row r="371" spans="1:36" ht="19.5" customHeight="1" x14ac:dyDescent="0.3">
      <c r="A371" s="20"/>
      <c r="B371" s="483"/>
      <c r="C371" s="29"/>
      <c r="D371" s="28"/>
      <c r="E371" s="29"/>
      <c r="F371" s="33" t="s">
        <v>122</v>
      </c>
      <c r="G371" s="29"/>
      <c r="H371" s="29" t="s">
        <v>40</v>
      </c>
      <c r="I371" s="31" t="str">
        <f t="shared" si="180"/>
        <v>-</v>
      </c>
      <c r="J371" s="31" t="str">
        <f t="shared" si="181"/>
        <v>-</v>
      </c>
      <c r="K371" s="31" t="str">
        <f t="shared" si="182"/>
        <v>-</v>
      </c>
      <c r="L371" s="31" t="str">
        <f t="shared" si="183"/>
        <v>-</v>
      </c>
      <c r="M371" s="31" t="str">
        <f t="shared" si="184"/>
        <v>-</v>
      </c>
      <c r="N371" s="31" t="str">
        <f t="shared" si="185"/>
        <v>-</v>
      </c>
      <c r="O371" s="31" t="str">
        <f t="shared" si="186"/>
        <v>-</v>
      </c>
      <c r="P371" s="31" t="str">
        <f t="shared" si="187"/>
        <v>-</v>
      </c>
      <c r="Q371" s="31" t="str">
        <f t="shared" si="188"/>
        <v>-</v>
      </c>
      <c r="R371" s="31" t="str">
        <f t="shared" si="189"/>
        <v>-</v>
      </c>
      <c r="S371" s="31" t="str">
        <f t="shared" si="190"/>
        <v>-</v>
      </c>
      <c r="T371" s="31" t="str">
        <f t="shared" si="191"/>
        <v>-</v>
      </c>
      <c r="U371" s="20"/>
      <c r="V371" s="20"/>
      <c r="W371" s="20"/>
      <c r="AG371" s="32" t="s">
        <v>118</v>
      </c>
    </row>
    <row r="372" spans="1:36" ht="19.5" customHeight="1" x14ac:dyDescent="0.3">
      <c r="A372" s="20"/>
      <c r="B372" s="483"/>
      <c r="C372" s="29"/>
      <c r="D372" s="28"/>
      <c r="E372" s="29"/>
      <c r="F372" s="33" t="s">
        <v>123</v>
      </c>
      <c r="G372" s="29"/>
      <c r="H372" s="29" t="s">
        <v>40</v>
      </c>
      <c r="I372" s="31" t="str">
        <f t="shared" si="180"/>
        <v>-</v>
      </c>
      <c r="J372" s="31" t="str">
        <f t="shared" si="181"/>
        <v>-</v>
      </c>
      <c r="K372" s="31" t="str">
        <f t="shared" si="182"/>
        <v>-</v>
      </c>
      <c r="L372" s="31" t="str">
        <f t="shared" si="183"/>
        <v>-</v>
      </c>
      <c r="M372" s="31" t="str">
        <f t="shared" si="184"/>
        <v>-</v>
      </c>
      <c r="N372" s="31" t="str">
        <f t="shared" si="185"/>
        <v>-</v>
      </c>
      <c r="O372" s="31" t="str">
        <f t="shared" si="186"/>
        <v>-</v>
      </c>
      <c r="P372" s="31" t="str">
        <f t="shared" si="187"/>
        <v>-</v>
      </c>
      <c r="Q372" s="31" t="str">
        <f t="shared" si="188"/>
        <v>-</v>
      </c>
      <c r="R372" s="31" t="str">
        <f t="shared" si="189"/>
        <v>-</v>
      </c>
      <c r="S372" s="31" t="str">
        <f t="shared" si="190"/>
        <v>-</v>
      </c>
      <c r="T372" s="31" t="str">
        <f t="shared" si="191"/>
        <v>-</v>
      </c>
      <c r="U372" s="20"/>
      <c r="V372" s="20"/>
      <c r="W372" s="20"/>
      <c r="AH372" s="32" t="s">
        <v>118</v>
      </c>
    </row>
    <row r="373" spans="1:36" ht="19.5" customHeight="1" x14ac:dyDescent="0.3">
      <c r="A373" s="20"/>
      <c r="B373" s="483"/>
      <c r="C373" s="29"/>
      <c r="D373" s="28"/>
      <c r="E373" s="29"/>
      <c r="F373" s="33" t="s">
        <v>124</v>
      </c>
      <c r="G373" s="29"/>
      <c r="H373" s="29" t="s">
        <v>40</v>
      </c>
      <c r="I373" s="31" t="str">
        <f t="shared" si="180"/>
        <v>-</v>
      </c>
      <c r="J373" s="31" t="str">
        <f t="shared" si="181"/>
        <v>-</v>
      </c>
      <c r="K373" s="31" t="str">
        <f t="shared" si="182"/>
        <v>-</v>
      </c>
      <c r="L373" s="31" t="str">
        <f t="shared" si="183"/>
        <v>-</v>
      </c>
      <c r="M373" s="31" t="str">
        <f t="shared" si="184"/>
        <v>-</v>
      </c>
      <c r="N373" s="31" t="str">
        <f t="shared" si="185"/>
        <v>-</v>
      </c>
      <c r="O373" s="31" t="str">
        <f t="shared" si="186"/>
        <v>-</v>
      </c>
      <c r="P373" s="31" t="str">
        <f t="shared" si="187"/>
        <v>-</v>
      </c>
      <c r="Q373" s="31" t="str">
        <f t="shared" si="188"/>
        <v>-</v>
      </c>
      <c r="R373" s="31" t="str">
        <f t="shared" si="189"/>
        <v>-</v>
      </c>
      <c r="S373" s="31" t="str">
        <f t="shared" si="190"/>
        <v>-</v>
      </c>
      <c r="T373" s="31" t="str">
        <f t="shared" si="191"/>
        <v>-</v>
      </c>
      <c r="U373" s="20"/>
      <c r="V373" s="20"/>
      <c r="W373" s="20"/>
      <c r="AI373" s="32" t="s">
        <v>116</v>
      </c>
    </row>
    <row r="374" spans="1:36" ht="19.5" customHeight="1" x14ac:dyDescent="0.3">
      <c r="A374" s="20"/>
      <c r="B374" s="483"/>
      <c r="C374" s="29"/>
      <c r="D374" s="34"/>
      <c r="E374" s="35"/>
      <c r="F374" s="36" t="s">
        <v>125</v>
      </c>
      <c r="G374" s="35"/>
      <c r="H374" s="34" t="s">
        <v>40</v>
      </c>
      <c r="I374" s="31" t="str">
        <f t="shared" si="180"/>
        <v>-</v>
      </c>
      <c r="J374" s="31" t="str">
        <f t="shared" si="181"/>
        <v>-</v>
      </c>
      <c r="K374" s="31" t="str">
        <f t="shared" si="182"/>
        <v>-</v>
      </c>
      <c r="L374" s="31" t="str">
        <f t="shared" si="183"/>
        <v>-</v>
      </c>
      <c r="M374" s="31" t="str">
        <f t="shared" si="184"/>
        <v>-</v>
      </c>
      <c r="N374" s="31" t="str">
        <f t="shared" si="185"/>
        <v>-</v>
      </c>
      <c r="O374" s="31" t="str">
        <f t="shared" si="186"/>
        <v>-</v>
      </c>
      <c r="P374" s="31" t="str">
        <f t="shared" si="187"/>
        <v>-</v>
      </c>
      <c r="Q374" s="31" t="str">
        <f t="shared" si="188"/>
        <v>-</v>
      </c>
      <c r="R374" s="31" t="str">
        <f t="shared" si="189"/>
        <v>-</v>
      </c>
      <c r="S374" s="31" t="str">
        <f t="shared" si="190"/>
        <v>-</v>
      </c>
      <c r="T374" s="31" t="str">
        <f t="shared" si="191"/>
        <v>-</v>
      </c>
      <c r="U374" s="20"/>
      <c r="V374" s="20"/>
      <c r="W374" s="20"/>
      <c r="AJ374" s="32" t="s">
        <v>118</v>
      </c>
    </row>
    <row r="375" spans="1:36" ht="19.5" customHeight="1" x14ac:dyDescent="0.25">
      <c r="A375" s="20"/>
      <c r="B375" s="483"/>
      <c r="C375" s="27"/>
      <c r="D375" s="28" t="s">
        <v>77</v>
      </c>
      <c r="E375" s="29"/>
      <c r="F375" s="28" t="s">
        <v>78</v>
      </c>
      <c r="G375" s="29"/>
      <c r="H375" s="30"/>
      <c r="I375" s="30" t="str">
        <f t="shared" ref="I375:I410" si="192">IFERROR(MID($G375,1,FIND(CHAR(160),SUBSTITUTE($G375,"~",CHAR(160),1))-1),"")</f>
        <v/>
      </c>
      <c r="J375" s="30" t="str">
        <f t="shared" ref="J375:J410" si="193">IFERROR(MID($G375,FIND(CHAR(160),SUBSTITUTE($G375,"~",CHAR(160),1))+1,FIND(CHAR(160),SUBSTITUTE($G375,"~",CHAR(160),2))-FIND(CHAR(160),SUBSTITUTE($G375,"~",CHAR(160),1))-1),"")</f>
        <v/>
      </c>
      <c r="K375" s="30" t="str">
        <f t="shared" ref="K375:K410" si="194">IFERROR(MID($G375,FIND(CHAR(160),SUBSTITUTE($G375,"~",CHAR(160),2))+1,FIND(CHAR(160),SUBSTITUTE($G375,"~",CHAR(160),3))-FIND(CHAR(160),SUBSTITUTE($G375,"~",CHAR(160),2))-1),"")</f>
        <v/>
      </c>
      <c r="L375" s="30" t="str">
        <f t="shared" ref="L375:L410" si="195">IFERROR(MID($G375,FIND(CHAR(160),SUBSTITUTE($G375,"~",CHAR(160),3))+1,FIND(CHAR(160),SUBSTITUTE($G375,"~",CHAR(160),4))-FIND(CHAR(160),SUBSTITUTE($G375,"~",CHAR(160),3))-1),"")</f>
        <v/>
      </c>
      <c r="M375" s="30" t="str">
        <f t="shared" ref="M375:M410" si="196">IFERROR(MID($G375,FIND(CHAR(160),SUBSTITUTE($G375,"~",CHAR(160),4))+1,FIND(CHAR(160),SUBSTITUTE($G375,"~",CHAR(160),5))-FIND(CHAR(160),SUBSTITUTE($G375,"~",CHAR(160),4))-1),"")</f>
        <v/>
      </c>
      <c r="N375" s="30" t="str">
        <f t="shared" ref="N375:N410" si="197">IFERROR(MID($G375,FIND(CHAR(160),SUBSTITUTE($G375,"~",CHAR(160),5))+1,FIND(CHAR(160),SUBSTITUTE($G375,"~",CHAR(160),6))-FIND(CHAR(160),SUBSTITUTE($G375,"~",CHAR(160),5))-1),"")</f>
        <v/>
      </c>
      <c r="O375" s="30" t="str">
        <f t="shared" ref="O375:O410" si="198">IFERROR(MID($G375,FIND(CHAR(160),SUBSTITUTE($G375,"~",CHAR(160),6))+1,FIND(CHAR(160),SUBSTITUTE($G375,"~",CHAR(160),7))-FIND(CHAR(160),SUBSTITUTE($G375,"~",CHAR(160),6))-1),"")</f>
        <v/>
      </c>
      <c r="P375" s="30" t="str">
        <f t="shared" ref="P375:P410" si="199">IFERROR(MID($G375,FIND(CHAR(160),SUBSTITUTE($G375,"~",CHAR(160),7))+1,FIND(CHAR(160),SUBSTITUTE($G375,"~",CHAR(160),8))-FIND(CHAR(160),SUBSTITUTE($G375,"~",CHAR(160),7))-1),"")</f>
        <v/>
      </c>
      <c r="Q375" s="30" t="str">
        <f t="shared" ref="Q375:Q410" si="200">IFERROR(MID($G375,FIND(CHAR(160),SUBSTITUTE($G375,"~",CHAR(160),8))+1,FIND(CHAR(160),SUBSTITUTE($G375,"~",CHAR(160),9))-FIND(CHAR(160),SUBSTITUTE($G375,"~",CHAR(160),8))-1),"")</f>
        <v/>
      </c>
      <c r="R375" s="30" t="str">
        <f t="shared" ref="R375:R410" si="201">IFERROR(MID($G375,FIND(CHAR(160),SUBSTITUTE($G375,"~",CHAR(160),9))+1,FIND(CHAR(160),SUBSTITUTE($G375,"~",CHAR(160),10))-FIND(CHAR(160),SUBSTITUTE($G375,"~",CHAR(160),9))-1),"")</f>
        <v/>
      </c>
      <c r="S375" s="30" t="str">
        <f t="shared" ref="S375:S410" si="202">IFERROR(MID($G375,FIND(CHAR(160),SUBSTITUTE($G375,"~",CHAR(160),10))+1,FIND(CHAR(160),SUBSTITUTE($G375,"~",CHAR(160),11))-FIND(CHAR(160),SUBSTITUTE($G375,"~",CHAR(160),10))-1),"")</f>
        <v/>
      </c>
      <c r="T375" s="30" t="str">
        <f t="shared" ref="T375:T410" si="203">IFERROR(MID($G375,FIND(CHAR(160),SUBSTITUTE($G375,"~",CHAR(160),11))+1,FIND(CHAR(160),SUBSTITUTE($G375,"~",CHAR(160),12))-FIND(CHAR(160),SUBSTITUTE($G375,"~",CHAR(160),11))-1),"")</f>
        <v/>
      </c>
      <c r="U375" s="20"/>
      <c r="V375" s="20"/>
      <c r="W375" s="20"/>
    </row>
    <row r="376" spans="1:36" ht="19.5" customHeight="1" x14ac:dyDescent="0.25">
      <c r="A376" s="20"/>
      <c r="B376" s="483"/>
      <c r="C376" s="29"/>
      <c r="D376" s="28" t="s">
        <v>79</v>
      </c>
      <c r="E376" s="29"/>
      <c r="F376" s="28" t="s">
        <v>78</v>
      </c>
      <c r="G376" s="29"/>
      <c r="H376" s="29"/>
      <c r="I376" s="30" t="str">
        <f t="shared" si="192"/>
        <v/>
      </c>
      <c r="J376" s="30" t="str">
        <f t="shared" si="193"/>
        <v/>
      </c>
      <c r="K376" s="30" t="str">
        <f t="shared" si="194"/>
        <v/>
      </c>
      <c r="L376" s="30" t="str">
        <f t="shared" si="195"/>
        <v/>
      </c>
      <c r="M376" s="30" t="str">
        <f t="shared" si="196"/>
        <v/>
      </c>
      <c r="N376" s="30" t="str">
        <f t="shared" si="197"/>
        <v/>
      </c>
      <c r="O376" s="30" t="str">
        <f t="shared" si="198"/>
        <v/>
      </c>
      <c r="P376" s="30" t="str">
        <f t="shared" si="199"/>
        <v/>
      </c>
      <c r="Q376" s="30" t="str">
        <f t="shared" si="200"/>
        <v/>
      </c>
      <c r="R376" s="30" t="str">
        <f t="shared" si="201"/>
        <v/>
      </c>
      <c r="S376" s="30" t="str">
        <f t="shared" si="202"/>
        <v/>
      </c>
      <c r="T376" s="30" t="str">
        <f t="shared" si="203"/>
        <v/>
      </c>
      <c r="U376" s="20"/>
      <c r="V376" s="20"/>
      <c r="W376" s="20"/>
    </row>
    <row r="377" spans="1:36" ht="19.5" customHeight="1" x14ac:dyDescent="0.25">
      <c r="A377" s="20"/>
      <c r="B377" s="483"/>
      <c r="C377" s="29"/>
      <c r="D377" s="28" t="s">
        <v>80</v>
      </c>
      <c r="E377" s="29"/>
      <c r="F377" s="28" t="s">
        <v>78</v>
      </c>
      <c r="G377" s="29"/>
      <c r="H377" s="29"/>
      <c r="I377" s="30" t="str">
        <f t="shared" si="192"/>
        <v/>
      </c>
      <c r="J377" s="30" t="str">
        <f t="shared" si="193"/>
        <v/>
      </c>
      <c r="K377" s="30" t="str">
        <f t="shared" si="194"/>
        <v/>
      </c>
      <c r="L377" s="30" t="str">
        <f t="shared" si="195"/>
        <v/>
      </c>
      <c r="M377" s="30" t="str">
        <f t="shared" si="196"/>
        <v/>
      </c>
      <c r="N377" s="30" t="str">
        <f t="shared" si="197"/>
        <v/>
      </c>
      <c r="O377" s="30" t="str">
        <f t="shared" si="198"/>
        <v/>
      </c>
      <c r="P377" s="30" t="str">
        <f t="shared" si="199"/>
        <v/>
      </c>
      <c r="Q377" s="30" t="str">
        <f t="shared" si="200"/>
        <v/>
      </c>
      <c r="R377" s="30" t="str">
        <f t="shared" si="201"/>
        <v/>
      </c>
      <c r="S377" s="30" t="str">
        <f t="shared" si="202"/>
        <v/>
      </c>
      <c r="T377" s="30" t="str">
        <f t="shared" si="203"/>
        <v/>
      </c>
      <c r="U377" s="20"/>
      <c r="V377" s="20"/>
      <c r="W377" s="20"/>
    </row>
    <row r="378" spans="1:36" ht="19.5" customHeight="1" x14ac:dyDescent="0.25">
      <c r="A378" s="20"/>
      <c r="B378" s="483"/>
      <c r="C378" s="29"/>
      <c r="D378" s="28" t="s">
        <v>81</v>
      </c>
      <c r="E378" s="29"/>
      <c r="F378" s="28" t="s">
        <v>78</v>
      </c>
      <c r="G378" s="29"/>
      <c r="H378" s="29"/>
      <c r="I378" s="30" t="str">
        <f t="shared" si="192"/>
        <v/>
      </c>
      <c r="J378" s="30" t="str">
        <f t="shared" si="193"/>
        <v/>
      </c>
      <c r="K378" s="30" t="str">
        <f t="shared" si="194"/>
        <v/>
      </c>
      <c r="L378" s="30" t="str">
        <f t="shared" si="195"/>
        <v/>
      </c>
      <c r="M378" s="30" t="str">
        <f t="shared" si="196"/>
        <v/>
      </c>
      <c r="N378" s="30" t="str">
        <f t="shared" si="197"/>
        <v/>
      </c>
      <c r="O378" s="30" t="str">
        <f t="shared" si="198"/>
        <v/>
      </c>
      <c r="P378" s="30" t="str">
        <f t="shared" si="199"/>
        <v/>
      </c>
      <c r="Q378" s="30" t="str">
        <f t="shared" si="200"/>
        <v/>
      </c>
      <c r="R378" s="30" t="str">
        <f t="shared" si="201"/>
        <v/>
      </c>
      <c r="S378" s="30" t="str">
        <f t="shared" si="202"/>
        <v/>
      </c>
      <c r="T378" s="30" t="str">
        <f t="shared" si="203"/>
        <v/>
      </c>
      <c r="U378" s="20"/>
      <c r="V378" s="20"/>
      <c r="W378" s="20"/>
    </row>
    <row r="379" spans="1:36" ht="19.5" customHeight="1" x14ac:dyDescent="0.25">
      <c r="A379" s="20"/>
      <c r="B379" s="483"/>
      <c r="C379" s="29"/>
      <c r="D379" s="28" t="s">
        <v>82</v>
      </c>
      <c r="E379" s="29"/>
      <c r="F379" s="28" t="s">
        <v>78</v>
      </c>
      <c r="G379" s="29"/>
      <c r="H379" s="29"/>
      <c r="I379" s="30" t="str">
        <f t="shared" si="192"/>
        <v/>
      </c>
      <c r="J379" s="30" t="str">
        <f t="shared" si="193"/>
        <v/>
      </c>
      <c r="K379" s="30" t="str">
        <f t="shared" si="194"/>
        <v/>
      </c>
      <c r="L379" s="30" t="str">
        <f t="shared" si="195"/>
        <v/>
      </c>
      <c r="M379" s="30" t="str">
        <f t="shared" si="196"/>
        <v/>
      </c>
      <c r="N379" s="30" t="str">
        <f t="shared" si="197"/>
        <v/>
      </c>
      <c r="O379" s="30" t="str">
        <f t="shared" si="198"/>
        <v/>
      </c>
      <c r="P379" s="30" t="str">
        <f t="shared" si="199"/>
        <v/>
      </c>
      <c r="Q379" s="30" t="str">
        <f t="shared" si="200"/>
        <v/>
      </c>
      <c r="R379" s="30" t="str">
        <f t="shared" si="201"/>
        <v/>
      </c>
      <c r="S379" s="30" t="str">
        <f t="shared" si="202"/>
        <v/>
      </c>
      <c r="T379" s="30" t="str">
        <f t="shared" si="203"/>
        <v/>
      </c>
      <c r="U379" s="20"/>
      <c r="V379" s="20"/>
      <c r="W379" s="20"/>
    </row>
    <row r="380" spans="1:36" ht="19.5" customHeight="1" x14ac:dyDescent="0.25">
      <c r="A380" s="20"/>
      <c r="B380" s="483"/>
      <c r="C380" s="29"/>
      <c r="D380" s="28" t="s">
        <v>83</v>
      </c>
      <c r="E380" s="29"/>
      <c r="F380" s="28" t="s">
        <v>78</v>
      </c>
      <c r="G380" s="29"/>
      <c r="H380" s="29"/>
      <c r="I380" s="30" t="str">
        <f t="shared" si="192"/>
        <v/>
      </c>
      <c r="J380" s="30" t="str">
        <f t="shared" si="193"/>
        <v/>
      </c>
      <c r="K380" s="30" t="str">
        <f t="shared" si="194"/>
        <v/>
      </c>
      <c r="L380" s="30" t="str">
        <f t="shared" si="195"/>
        <v/>
      </c>
      <c r="M380" s="30" t="str">
        <f t="shared" si="196"/>
        <v/>
      </c>
      <c r="N380" s="30" t="str">
        <f t="shared" si="197"/>
        <v/>
      </c>
      <c r="O380" s="30" t="str">
        <f t="shared" si="198"/>
        <v/>
      </c>
      <c r="P380" s="30" t="str">
        <f t="shared" si="199"/>
        <v/>
      </c>
      <c r="Q380" s="30" t="str">
        <f t="shared" si="200"/>
        <v/>
      </c>
      <c r="R380" s="30" t="str">
        <f t="shared" si="201"/>
        <v/>
      </c>
      <c r="S380" s="30" t="str">
        <f t="shared" si="202"/>
        <v/>
      </c>
      <c r="T380" s="30" t="str">
        <f t="shared" si="203"/>
        <v/>
      </c>
      <c r="U380" s="20"/>
      <c r="V380" s="20"/>
      <c r="W380" s="20"/>
    </row>
    <row r="381" spans="1:36" ht="19.5" customHeight="1" x14ac:dyDescent="0.25">
      <c r="A381" s="20"/>
      <c r="B381" s="483"/>
      <c r="C381" s="29"/>
      <c r="D381" s="28" t="s">
        <v>84</v>
      </c>
      <c r="E381" s="29"/>
      <c r="F381" s="28" t="s">
        <v>78</v>
      </c>
      <c r="G381" s="29"/>
      <c r="H381" s="29"/>
      <c r="I381" s="30" t="str">
        <f t="shared" si="192"/>
        <v/>
      </c>
      <c r="J381" s="30" t="str">
        <f t="shared" si="193"/>
        <v/>
      </c>
      <c r="K381" s="30" t="str">
        <f t="shared" si="194"/>
        <v/>
      </c>
      <c r="L381" s="30" t="str">
        <f t="shared" si="195"/>
        <v/>
      </c>
      <c r="M381" s="30" t="str">
        <f t="shared" si="196"/>
        <v/>
      </c>
      <c r="N381" s="30" t="str">
        <f t="shared" si="197"/>
        <v/>
      </c>
      <c r="O381" s="30" t="str">
        <f t="shared" si="198"/>
        <v/>
      </c>
      <c r="P381" s="30" t="str">
        <f t="shared" si="199"/>
        <v/>
      </c>
      <c r="Q381" s="30" t="str">
        <f t="shared" si="200"/>
        <v/>
      </c>
      <c r="R381" s="30" t="str">
        <f t="shared" si="201"/>
        <v/>
      </c>
      <c r="S381" s="30" t="str">
        <f t="shared" si="202"/>
        <v/>
      </c>
      <c r="T381" s="30" t="str">
        <f t="shared" si="203"/>
        <v/>
      </c>
      <c r="U381" s="20"/>
      <c r="V381" s="20"/>
      <c r="W381" s="20"/>
    </row>
    <row r="382" spans="1:36" ht="19.5" customHeight="1" x14ac:dyDescent="0.25">
      <c r="A382" s="20"/>
      <c r="B382" s="483"/>
      <c r="C382" s="29"/>
      <c r="D382" s="28" t="s">
        <v>85</v>
      </c>
      <c r="E382" s="29"/>
      <c r="F382" s="28" t="s">
        <v>78</v>
      </c>
      <c r="G382" s="29"/>
      <c r="H382" s="29"/>
      <c r="I382" s="30" t="str">
        <f t="shared" si="192"/>
        <v/>
      </c>
      <c r="J382" s="30" t="str">
        <f t="shared" si="193"/>
        <v/>
      </c>
      <c r="K382" s="30" t="str">
        <f t="shared" si="194"/>
        <v/>
      </c>
      <c r="L382" s="30" t="str">
        <f t="shared" si="195"/>
        <v/>
      </c>
      <c r="M382" s="30" t="str">
        <f t="shared" si="196"/>
        <v/>
      </c>
      <c r="N382" s="30" t="str">
        <f t="shared" si="197"/>
        <v/>
      </c>
      <c r="O382" s="30" t="str">
        <f t="shared" si="198"/>
        <v/>
      </c>
      <c r="P382" s="30" t="str">
        <f t="shared" si="199"/>
        <v/>
      </c>
      <c r="Q382" s="30" t="str">
        <f t="shared" si="200"/>
        <v/>
      </c>
      <c r="R382" s="30" t="str">
        <f t="shared" si="201"/>
        <v/>
      </c>
      <c r="S382" s="30" t="str">
        <f t="shared" si="202"/>
        <v/>
      </c>
      <c r="T382" s="30" t="str">
        <f t="shared" si="203"/>
        <v/>
      </c>
      <c r="U382" s="20"/>
      <c r="V382" s="20"/>
      <c r="W382" s="20"/>
    </row>
    <row r="383" spans="1:36" ht="19.5" customHeight="1" x14ac:dyDescent="0.25">
      <c r="A383" s="20"/>
      <c r="B383" s="483"/>
      <c r="C383" s="29"/>
      <c r="D383" s="28" t="s">
        <v>86</v>
      </c>
      <c r="E383" s="29"/>
      <c r="F383" s="28" t="s">
        <v>78</v>
      </c>
      <c r="G383" s="29"/>
      <c r="H383" s="29"/>
      <c r="I383" s="30" t="str">
        <f t="shared" si="192"/>
        <v/>
      </c>
      <c r="J383" s="30" t="str">
        <f t="shared" si="193"/>
        <v/>
      </c>
      <c r="K383" s="30" t="str">
        <f t="shared" si="194"/>
        <v/>
      </c>
      <c r="L383" s="30" t="str">
        <f t="shared" si="195"/>
        <v/>
      </c>
      <c r="M383" s="30" t="str">
        <f t="shared" si="196"/>
        <v/>
      </c>
      <c r="N383" s="30" t="str">
        <f t="shared" si="197"/>
        <v/>
      </c>
      <c r="O383" s="30" t="str">
        <f t="shared" si="198"/>
        <v/>
      </c>
      <c r="P383" s="30" t="str">
        <f t="shared" si="199"/>
        <v/>
      </c>
      <c r="Q383" s="30" t="str">
        <f t="shared" si="200"/>
        <v/>
      </c>
      <c r="R383" s="30" t="str">
        <f t="shared" si="201"/>
        <v/>
      </c>
      <c r="S383" s="30" t="str">
        <f t="shared" si="202"/>
        <v/>
      </c>
      <c r="T383" s="30" t="str">
        <f t="shared" si="203"/>
        <v/>
      </c>
      <c r="U383" s="20"/>
      <c r="V383" s="20"/>
      <c r="W383" s="20"/>
    </row>
    <row r="384" spans="1:36" ht="19.5" customHeight="1" x14ac:dyDescent="0.25">
      <c r="A384" s="20"/>
      <c r="B384" s="483"/>
      <c r="C384" s="29"/>
      <c r="D384" s="28" t="s">
        <v>87</v>
      </c>
      <c r="E384" s="29"/>
      <c r="F384" s="28" t="s">
        <v>78</v>
      </c>
      <c r="G384" s="29"/>
      <c r="H384" s="29"/>
      <c r="I384" s="30" t="str">
        <f t="shared" si="192"/>
        <v/>
      </c>
      <c r="J384" s="30" t="str">
        <f t="shared" si="193"/>
        <v/>
      </c>
      <c r="K384" s="30" t="str">
        <f t="shared" si="194"/>
        <v/>
      </c>
      <c r="L384" s="30" t="str">
        <f t="shared" si="195"/>
        <v/>
      </c>
      <c r="M384" s="30" t="str">
        <f t="shared" si="196"/>
        <v/>
      </c>
      <c r="N384" s="30" t="str">
        <f t="shared" si="197"/>
        <v/>
      </c>
      <c r="O384" s="30" t="str">
        <f t="shared" si="198"/>
        <v/>
      </c>
      <c r="P384" s="30" t="str">
        <f t="shared" si="199"/>
        <v/>
      </c>
      <c r="Q384" s="30" t="str">
        <f t="shared" si="200"/>
        <v/>
      </c>
      <c r="R384" s="30" t="str">
        <f t="shared" si="201"/>
        <v/>
      </c>
      <c r="S384" s="30" t="str">
        <f t="shared" si="202"/>
        <v/>
      </c>
      <c r="T384" s="30" t="str">
        <f t="shared" si="203"/>
        <v/>
      </c>
      <c r="U384" s="20"/>
      <c r="V384" s="20"/>
      <c r="W384" s="20"/>
    </row>
    <row r="385" spans="1:23" ht="19.5" customHeight="1" x14ac:dyDescent="0.25">
      <c r="A385" s="20"/>
      <c r="B385" s="483"/>
      <c r="C385" s="29"/>
      <c r="D385" s="28" t="s">
        <v>88</v>
      </c>
      <c r="E385" s="29"/>
      <c r="F385" s="28" t="s">
        <v>78</v>
      </c>
      <c r="G385" s="29"/>
      <c r="H385" s="29"/>
      <c r="I385" s="30" t="str">
        <f t="shared" si="192"/>
        <v/>
      </c>
      <c r="J385" s="30" t="str">
        <f t="shared" si="193"/>
        <v/>
      </c>
      <c r="K385" s="30" t="str">
        <f t="shared" si="194"/>
        <v/>
      </c>
      <c r="L385" s="30" t="str">
        <f t="shared" si="195"/>
        <v/>
      </c>
      <c r="M385" s="30" t="str">
        <f t="shared" si="196"/>
        <v/>
      </c>
      <c r="N385" s="30" t="str">
        <f t="shared" si="197"/>
        <v/>
      </c>
      <c r="O385" s="30" t="str">
        <f t="shared" si="198"/>
        <v/>
      </c>
      <c r="P385" s="30" t="str">
        <f t="shared" si="199"/>
        <v/>
      </c>
      <c r="Q385" s="30" t="str">
        <f t="shared" si="200"/>
        <v/>
      </c>
      <c r="R385" s="30" t="str">
        <f t="shared" si="201"/>
        <v/>
      </c>
      <c r="S385" s="30" t="str">
        <f t="shared" si="202"/>
        <v/>
      </c>
      <c r="T385" s="30" t="str">
        <f t="shared" si="203"/>
        <v/>
      </c>
      <c r="U385" s="20"/>
      <c r="V385" s="20"/>
      <c r="W385" s="20"/>
    </row>
    <row r="386" spans="1:23" ht="19.5" customHeight="1" x14ac:dyDescent="0.25">
      <c r="A386" s="20"/>
      <c r="B386" s="483"/>
      <c r="C386" s="29"/>
      <c r="D386" s="28" t="s">
        <v>89</v>
      </c>
      <c r="E386" s="29"/>
      <c r="F386" s="28" t="s">
        <v>78</v>
      </c>
      <c r="G386" s="29"/>
      <c r="H386" s="29"/>
      <c r="I386" s="30" t="str">
        <f t="shared" si="192"/>
        <v/>
      </c>
      <c r="J386" s="30" t="str">
        <f t="shared" si="193"/>
        <v/>
      </c>
      <c r="K386" s="30" t="str">
        <f t="shared" si="194"/>
        <v/>
      </c>
      <c r="L386" s="30" t="str">
        <f t="shared" si="195"/>
        <v/>
      </c>
      <c r="M386" s="30" t="str">
        <f t="shared" si="196"/>
        <v/>
      </c>
      <c r="N386" s="30" t="str">
        <f t="shared" si="197"/>
        <v/>
      </c>
      <c r="O386" s="30" t="str">
        <f t="shared" si="198"/>
        <v/>
      </c>
      <c r="P386" s="30" t="str">
        <f t="shared" si="199"/>
        <v/>
      </c>
      <c r="Q386" s="30" t="str">
        <f t="shared" si="200"/>
        <v/>
      </c>
      <c r="R386" s="30" t="str">
        <f t="shared" si="201"/>
        <v/>
      </c>
      <c r="S386" s="30" t="str">
        <f t="shared" si="202"/>
        <v/>
      </c>
      <c r="T386" s="30" t="str">
        <f t="shared" si="203"/>
        <v/>
      </c>
      <c r="U386" s="20"/>
      <c r="V386" s="20"/>
      <c r="W386" s="20"/>
    </row>
    <row r="387" spans="1:23" ht="19.5" customHeight="1" x14ac:dyDescent="0.25">
      <c r="A387" s="20"/>
      <c r="B387" s="483"/>
      <c r="C387" s="29"/>
      <c r="D387" s="28" t="s">
        <v>90</v>
      </c>
      <c r="E387" s="29"/>
      <c r="F387" s="28" t="s">
        <v>78</v>
      </c>
      <c r="G387" s="29"/>
      <c r="H387" s="29"/>
      <c r="I387" s="30" t="str">
        <f t="shared" si="192"/>
        <v/>
      </c>
      <c r="J387" s="30" t="str">
        <f t="shared" si="193"/>
        <v/>
      </c>
      <c r="K387" s="30" t="str">
        <f t="shared" si="194"/>
        <v/>
      </c>
      <c r="L387" s="30" t="str">
        <f t="shared" si="195"/>
        <v/>
      </c>
      <c r="M387" s="30" t="str">
        <f t="shared" si="196"/>
        <v/>
      </c>
      <c r="N387" s="30" t="str">
        <f t="shared" si="197"/>
        <v/>
      </c>
      <c r="O387" s="30" t="str">
        <f t="shared" si="198"/>
        <v/>
      </c>
      <c r="P387" s="30" t="str">
        <f t="shared" si="199"/>
        <v/>
      </c>
      <c r="Q387" s="30" t="str">
        <f t="shared" si="200"/>
        <v/>
      </c>
      <c r="R387" s="30" t="str">
        <f t="shared" si="201"/>
        <v/>
      </c>
      <c r="S387" s="30" t="str">
        <f t="shared" si="202"/>
        <v/>
      </c>
      <c r="T387" s="30" t="str">
        <f t="shared" si="203"/>
        <v/>
      </c>
      <c r="U387" s="20"/>
      <c r="V387" s="20"/>
      <c r="W387" s="20"/>
    </row>
    <row r="388" spans="1:23" ht="19.5" customHeight="1" x14ac:dyDescent="0.25">
      <c r="A388" s="20"/>
      <c r="B388" s="483"/>
      <c r="C388" s="29"/>
      <c r="D388" s="28" t="s">
        <v>91</v>
      </c>
      <c r="E388" s="29"/>
      <c r="F388" s="28" t="s">
        <v>78</v>
      </c>
      <c r="G388" s="29"/>
      <c r="H388" s="29"/>
      <c r="I388" s="30" t="str">
        <f t="shared" si="192"/>
        <v/>
      </c>
      <c r="J388" s="30" t="str">
        <f t="shared" si="193"/>
        <v/>
      </c>
      <c r="K388" s="30" t="str">
        <f t="shared" si="194"/>
        <v/>
      </c>
      <c r="L388" s="30" t="str">
        <f t="shared" si="195"/>
        <v/>
      </c>
      <c r="M388" s="30" t="str">
        <f t="shared" si="196"/>
        <v/>
      </c>
      <c r="N388" s="30" t="str">
        <f t="shared" si="197"/>
        <v/>
      </c>
      <c r="O388" s="30" t="str">
        <f t="shared" si="198"/>
        <v/>
      </c>
      <c r="P388" s="30" t="str">
        <f t="shared" si="199"/>
        <v/>
      </c>
      <c r="Q388" s="30" t="str">
        <f t="shared" si="200"/>
        <v/>
      </c>
      <c r="R388" s="30" t="str">
        <f t="shared" si="201"/>
        <v/>
      </c>
      <c r="S388" s="30" t="str">
        <f t="shared" si="202"/>
        <v/>
      </c>
      <c r="T388" s="30" t="str">
        <f t="shared" si="203"/>
        <v/>
      </c>
      <c r="U388" s="20"/>
      <c r="V388" s="20"/>
      <c r="W388" s="20"/>
    </row>
    <row r="389" spans="1:23" ht="19.5" customHeight="1" x14ac:dyDescent="0.25">
      <c r="A389" s="20"/>
      <c r="B389" s="483"/>
      <c r="C389" s="29"/>
      <c r="D389" s="28" t="s">
        <v>92</v>
      </c>
      <c r="E389" s="29"/>
      <c r="F389" s="28" t="s">
        <v>78</v>
      </c>
      <c r="G389" s="29"/>
      <c r="H389" s="29"/>
      <c r="I389" s="30" t="str">
        <f t="shared" si="192"/>
        <v/>
      </c>
      <c r="J389" s="30" t="str">
        <f t="shared" si="193"/>
        <v/>
      </c>
      <c r="K389" s="30" t="str">
        <f t="shared" si="194"/>
        <v/>
      </c>
      <c r="L389" s="30" t="str">
        <f t="shared" si="195"/>
        <v/>
      </c>
      <c r="M389" s="30" t="str">
        <f t="shared" si="196"/>
        <v/>
      </c>
      <c r="N389" s="30" t="str">
        <f t="shared" si="197"/>
        <v/>
      </c>
      <c r="O389" s="30" t="str">
        <f t="shared" si="198"/>
        <v/>
      </c>
      <c r="P389" s="30" t="str">
        <f t="shared" si="199"/>
        <v/>
      </c>
      <c r="Q389" s="30" t="str">
        <f t="shared" si="200"/>
        <v/>
      </c>
      <c r="R389" s="30" t="str">
        <f t="shared" si="201"/>
        <v/>
      </c>
      <c r="S389" s="30" t="str">
        <f t="shared" si="202"/>
        <v/>
      </c>
      <c r="T389" s="30" t="str">
        <f t="shared" si="203"/>
        <v/>
      </c>
      <c r="U389" s="20"/>
      <c r="V389" s="20"/>
      <c r="W389" s="20"/>
    </row>
    <row r="390" spans="1:23" ht="19.5" customHeight="1" x14ac:dyDescent="0.25">
      <c r="A390" s="20"/>
      <c r="B390" s="483"/>
      <c r="C390" s="29"/>
      <c r="D390" s="28" t="s">
        <v>93</v>
      </c>
      <c r="E390" s="29"/>
      <c r="F390" s="28" t="s">
        <v>78</v>
      </c>
      <c r="G390" s="29"/>
      <c r="H390" s="29"/>
      <c r="I390" s="30" t="str">
        <f t="shared" si="192"/>
        <v/>
      </c>
      <c r="J390" s="30" t="str">
        <f t="shared" si="193"/>
        <v/>
      </c>
      <c r="K390" s="30" t="str">
        <f t="shared" si="194"/>
        <v/>
      </c>
      <c r="L390" s="30" t="str">
        <f t="shared" si="195"/>
        <v/>
      </c>
      <c r="M390" s="30" t="str">
        <f t="shared" si="196"/>
        <v/>
      </c>
      <c r="N390" s="30" t="str">
        <f t="shared" si="197"/>
        <v/>
      </c>
      <c r="O390" s="30" t="str">
        <f t="shared" si="198"/>
        <v/>
      </c>
      <c r="P390" s="30" t="str">
        <f t="shared" si="199"/>
        <v/>
      </c>
      <c r="Q390" s="30" t="str">
        <f t="shared" si="200"/>
        <v/>
      </c>
      <c r="R390" s="30" t="str">
        <f t="shared" si="201"/>
        <v/>
      </c>
      <c r="S390" s="30" t="str">
        <f t="shared" si="202"/>
        <v/>
      </c>
      <c r="T390" s="30" t="str">
        <f t="shared" si="203"/>
        <v/>
      </c>
      <c r="U390" s="20"/>
      <c r="V390" s="20"/>
      <c r="W390" s="20"/>
    </row>
    <row r="391" spans="1:23" ht="19.5" customHeight="1" x14ac:dyDescent="0.25">
      <c r="A391" s="20"/>
      <c r="B391" s="483"/>
      <c r="C391" s="29"/>
      <c r="D391" s="28" t="s">
        <v>94</v>
      </c>
      <c r="E391" s="29"/>
      <c r="F391" s="28" t="s">
        <v>78</v>
      </c>
      <c r="G391" s="29"/>
      <c r="H391" s="29"/>
      <c r="I391" s="30" t="str">
        <f t="shared" si="192"/>
        <v/>
      </c>
      <c r="J391" s="30" t="str">
        <f t="shared" si="193"/>
        <v/>
      </c>
      <c r="K391" s="30" t="str">
        <f t="shared" si="194"/>
        <v/>
      </c>
      <c r="L391" s="30" t="str">
        <f t="shared" si="195"/>
        <v/>
      </c>
      <c r="M391" s="30" t="str">
        <f t="shared" si="196"/>
        <v/>
      </c>
      <c r="N391" s="30" t="str">
        <f t="shared" si="197"/>
        <v/>
      </c>
      <c r="O391" s="30" t="str">
        <f t="shared" si="198"/>
        <v/>
      </c>
      <c r="P391" s="30" t="str">
        <f t="shared" si="199"/>
        <v/>
      </c>
      <c r="Q391" s="30" t="str">
        <f t="shared" si="200"/>
        <v/>
      </c>
      <c r="R391" s="30" t="str">
        <f t="shared" si="201"/>
        <v/>
      </c>
      <c r="S391" s="30" t="str">
        <f t="shared" si="202"/>
        <v/>
      </c>
      <c r="T391" s="30" t="str">
        <f t="shared" si="203"/>
        <v/>
      </c>
      <c r="U391" s="20"/>
      <c r="V391" s="20"/>
      <c r="W391" s="20"/>
    </row>
    <row r="392" spans="1:23" ht="19.5" customHeight="1" x14ac:dyDescent="0.25">
      <c r="A392" s="20"/>
      <c r="B392" s="483"/>
      <c r="C392" s="29"/>
      <c r="D392" s="28" t="s">
        <v>95</v>
      </c>
      <c r="E392" s="29"/>
      <c r="F392" s="28" t="s">
        <v>78</v>
      </c>
      <c r="G392" s="29"/>
      <c r="H392" s="29"/>
      <c r="I392" s="30" t="str">
        <f t="shared" si="192"/>
        <v/>
      </c>
      <c r="J392" s="30" t="str">
        <f t="shared" si="193"/>
        <v/>
      </c>
      <c r="K392" s="30" t="str">
        <f t="shared" si="194"/>
        <v/>
      </c>
      <c r="L392" s="30" t="str">
        <f t="shared" si="195"/>
        <v/>
      </c>
      <c r="M392" s="30" t="str">
        <f t="shared" si="196"/>
        <v/>
      </c>
      <c r="N392" s="30" t="str">
        <f t="shared" si="197"/>
        <v/>
      </c>
      <c r="O392" s="30" t="str">
        <f t="shared" si="198"/>
        <v/>
      </c>
      <c r="P392" s="30" t="str">
        <f t="shared" si="199"/>
        <v/>
      </c>
      <c r="Q392" s="30" t="str">
        <f t="shared" si="200"/>
        <v/>
      </c>
      <c r="R392" s="30" t="str">
        <f t="shared" si="201"/>
        <v/>
      </c>
      <c r="S392" s="30" t="str">
        <f t="shared" si="202"/>
        <v/>
      </c>
      <c r="T392" s="30" t="str">
        <f t="shared" si="203"/>
        <v/>
      </c>
      <c r="U392" s="20"/>
      <c r="V392" s="20"/>
      <c r="W392" s="20"/>
    </row>
    <row r="393" spans="1:23" ht="19.5" customHeight="1" x14ac:dyDescent="0.25">
      <c r="A393" s="20"/>
      <c r="B393" s="483"/>
      <c r="C393" s="29"/>
      <c r="D393" s="28" t="s">
        <v>96</v>
      </c>
      <c r="E393" s="29"/>
      <c r="F393" s="28" t="s">
        <v>78</v>
      </c>
      <c r="G393" s="29"/>
      <c r="H393" s="29"/>
      <c r="I393" s="30" t="str">
        <f t="shared" si="192"/>
        <v/>
      </c>
      <c r="J393" s="30" t="str">
        <f t="shared" si="193"/>
        <v/>
      </c>
      <c r="K393" s="30" t="str">
        <f t="shared" si="194"/>
        <v/>
      </c>
      <c r="L393" s="30" t="str">
        <f t="shared" si="195"/>
        <v/>
      </c>
      <c r="M393" s="30" t="str">
        <f t="shared" si="196"/>
        <v/>
      </c>
      <c r="N393" s="30" t="str">
        <f t="shared" si="197"/>
        <v/>
      </c>
      <c r="O393" s="30" t="str">
        <f t="shared" si="198"/>
        <v/>
      </c>
      <c r="P393" s="30" t="str">
        <f t="shared" si="199"/>
        <v/>
      </c>
      <c r="Q393" s="30" t="str">
        <f t="shared" si="200"/>
        <v/>
      </c>
      <c r="R393" s="30" t="str">
        <f t="shared" si="201"/>
        <v/>
      </c>
      <c r="S393" s="30" t="str">
        <f t="shared" si="202"/>
        <v/>
      </c>
      <c r="T393" s="30" t="str">
        <f t="shared" si="203"/>
        <v/>
      </c>
      <c r="U393" s="20"/>
      <c r="V393" s="20"/>
      <c r="W393" s="20"/>
    </row>
    <row r="394" spans="1:23" ht="19.5" customHeight="1" x14ac:dyDescent="0.25">
      <c r="A394" s="20"/>
      <c r="B394" s="483"/>
      <c r="C394" s="29"/>
      <c r="D394" s="28" t="s">
        <v>97</v>
      </c>
      <c r="E394" s="29"/>
      <c r="F394" s="28" t="s">
        <v>78</v>
      </c>
      <c r="G394" s="29"/>
      <c r="H394" s="29"/>
      <c r="I394" s="30" t="str">
        <f t="shared" si="192"/>
        <v/>
      </c>
      <c r="J394" s="30" t="str">
        <f t="shared" si="193"/>
        <v/>
      </c>
      <c r="K394" s="30" t="str">
        <f t="shared" si="194"/>
        <v/>
      </c>
      <c r="L394" s="30" t="str">
        <f t="shared" si="195"/>
        <v/>
      </c>
      <c r="M394" s="30" t="str">
        <f t="shared" si="196"/>
        <v/>
      </c>
      <c r="N394" s="30" t="str">
        <f t="shared" si="197"/>
        <v/>
      </c>
      <c r="O394" s="30" t="str">
        <f t="shared" si="198"/>
        <v/>
      </c>
      <c r="P394" s="30" t="str">
        <f t="shared" si="199"/>
        <v/>
      </c>
      <c r="Q394" s="30" t="str">
        <f t="shared" si="200"/>
        <v/>
      </c>
      <c r="R394" s="30" t="str">
        <f t="shared" si="201"/>
        <v/>
      </c>
      <c r="S394" s="30" t="str">
        <f t="shared" si="202"/>
        <v/>
      </c>
      <c r="T394" s="30" t="str">
        <f t="shared" si="203"/>
        <v/>
      </c>
      <c r="U394" s="20"/>
      <c r="V394" s="20"/>
      <c r="W394" s="20"/>
    </row>
    <row r="395" spans="1:23" ht="19.5" customHeight="1" x14ac:dyDescent="0.25">
      <c r="A395" s="20"/>
      <c r="B395" s="483"/>
      <c r="C395" s="29"/>
      <c r="D395" s="28" t="s">
        <v>98</v>
      </c>
      <c r="E395" s="29"/>
      <c r="F395" s="28" t="s">
        <v>78</v>
      </c>
      <c r="G395" s="29"/>
      <c r="H395" s="29"/>
      <c r="I395" s="30" t="str">
        <f t="shared" si="192"/>
        <v/>
      </c>
      <c r="J395" s="30" t="str">
        <f t="shared" si="193"/>
        <v/>
      </c>
      <c r="K395" s="30" t="str">
        <f t="shared" si="194"/>
        <v/>
      </c>
      <c r="L395" s="30" t="str">
        <f t="shared" si="195"/>
        <v/>
      </c>
      <c r="M395" s="30" t="str">
        <f t="shared" si="196"/>
        <v/>
      </c>
      <c r="N395" s="30" t="str">
        <f t="shared" si="197"/>
        <v/>
      </c>
      <c r="O395" s="30" t="str">
        <f t="shared" si="198"/>
        <v/>
      </c>
      <c r="P395" s="30" t="str">
        <f t="shared" si="199"/>
        <v/>
      </c>
      <c r="Q395" s="30" t="str">
        <f t="shared" si="200"/>
        <v/>
      </c>
      <c r="R395" s="30" t="str">
        <f t="shared" si="201"/>
        <v/>
      </c>
      <c r="S395" s="30" t="str">
        <f t="shared" si="202"/>
        <v/>
      </c>
      <c r="T395" s="30" t="str">
        <f t="shared" si="203"/>
        <v/>
      </c>
      <c r="U395" s="20"/>
      <c r="V395" s="20"/>
      <c r="W395" s="20"/>
    </row>
    <row r="396" spans="1:23" ht="19.5" customHeight="1" x14ac:dyDescent="0.25">
      <c r="A396" s="20"/>
      <c r="B396" s="483"/>
      <c r="C396" s="29"/>
      <c r="D396" s="28" t="s">
        <v>99</v>
      </c>
      <c r="E396" s="29"/>
      <c r="F396" s="28" t="s">
        <v>78</v>
      </c>
      <c r="G396" s="29"/>
      <c r="H396" s="29"/>
      <c r="I396" s="30" t="str">
        <f t="shared" si="192"/>
        <v/>
      </c>
      <c r="J396" s="30" t="str">
        <f t="shared" si="193"/>
        <v/>
      </c>
      <c r="K396" s="30" t="str">
        <f t="shared" si="194"/>
        <v/>
      </c>
      <c r="L396" s="30" t="str">
        <f t="shared" si="195"/>
        <v/>
      </c>
      <c r="M396" s="30" t="str">
        <f t="shared" si="196"/>
        <v/>
      </c>
      <c r="N396" s="30" t="str">
        <f t="shared" si="197"/>
        <v/>
      </c>
      <c r="O396" s="30" t="str">
        <f t="shared" si="198"/>
        <v/>
      </c>
      <c r="P396" s="30" t="str">
        <f t="shared" si="199"/>
        <v/>
      </c>
      <c r="Q396" s="30" t="str">
        <f t="shared" si="200"/>
        <v/>
      </c>
      <c r="R396" s="30" t="str">
        <f t="shared" si="201"/>
        <v/>
      </c>
      <c r="S396" s="30" t="str">
        <f t="shared" si="202"/>
        <v/>
      </c>
      <c r="T396" s="30" t="str">
        <f t="shared" si="203"/>
        <v/>
      </c>
      <c r="U396" s="20"/>
      <c r="V396" s="20"/>
      <c r="W396" s="20"/>
    </row>
    <row r="397" spans="1:23" ht="19.5" customHeight="1" x14ac:dyDescent="0.25">
      <c r="A397" s="20"/>
      <c r="B397" s="483"/>
      <c r="C397" s="29"/>
      <c r="D397" s="28" t="s">
        <v>100</v>
      </c>
      <c r="E397" s="29"/>
      <c r="F397" s="28" t="s">
        <v>78</v>
      </c>
      <c r="G397" s="29"/>
      <c r="H397" s="29"/>
      <c r="I397" s="30" t="str">
        <f t="shared" si="192"/>
        <v/>
      </c>
      <c r="J397" s="30" t="str">
        <f t="shared" si="193"/>
        <v/>
      </c>
      <c r="K397" s="30" t="str">
        <f t="shared" si="194"/>
        <v/>
      </c>
      <c r="L397" s="30" t="str">
        <f t="shared" si="195"/>
        <v/>
      </c>
      <c r="M397" s="30" t="str">
        <f t="shared" si="196"/>
        <v/>
      </c>
      <c r="N397" s="30" t="str">
        <f t="shared" si="197"/>
        <v/>
      </c>
      <c r="O397" s="30" t="str">
        <f t="shared" si="198"/>
        <v/>
      </c>
      <c r="P397" s="30" t="str">
        <f t="shared" si="199"/>
        <v/>
      </c>
      <c r="Q397" s="30" t="str">
        <f t="shared" si="200"/>
        <v/>
      </c>
      <c r="R397" s="30" t="str">
        <f t="shared" si="201"/>
        <v/>
      </c>
      <c r="S397" s="30" t="str">
        <f t="shared" si="202"/>
        <v/>
      </c>
      <c r="T397" s="30" t="str">
        <f t="shared" si="203"/>
        <v/>
      </c>
      <c r="U397" s="20"/>
      <c r="V397" s="20"/>
      <c r="W397" s="20"/>
    </row>
    <row r="398" spans="1:23" ht="19.5" customHeight="1" x14ac:dyDescent="0.25">
      <c r="A398" s="20"/>
      <c r="B398" s="483"/>
      <c r="C398" s="29"/>
      <c r="D398" s="28" t="s">
        <v>101</v>
      </c>
      <c r="E398" s="29"/>
      <c r="F398" s="28" t="s">
        <v>78</v>
      </c>
      <c r="G398" s="29"/>
      <c r="H398" s="29"/>
      <c r="I398" s="30" t="str">
        <f t="shared" si="192"/>
        <v/>
      </c>
      <c r="J398" s="30" t="str">
        <f t="shared" si="193"/>
        <v/>
      </c>
      <c r="K398" s="30" t="str">
        <f t="shared" si="194"/>
        <v/>
      </c>
      <c r="L398" s="30" t="str">
        <f t="shared" si="195"/>
        <v/>
      </c>
      <c r="M398" s="30" t="str">
        <f t="shared" si="196"/>
        <v/>
      </c>
      <c r="N398" s="30" t="str">
        <f t="shared" si="197"/>
        <v/>
      </c>
      <c r="O398" s="30" t="str">
        <f t="shared" si="198"/>
        <v/>
      </c>
      <c r="P398" s="30" t="str">
        <f t="shared" si="199"/>
        <v/>
      </c>
      <c r="Q398" s="30" t="str">
        <f t="shared" si="200"/>
        <v/>
      </c>
      <c r="R398" s="30" t="str">
        <f t="shared" si="201"/>
        <v/>
      </c>
      <c r="S398" s="30" t="str">
        <f t="shared" si="202"/>
        <v/>
      </c>
      <c r="T398" s="30" t="str">
        <f t="shared" si="203"/>
        <v/>
      </c>
      <c r="U398" s="20"/>
      <c r="V398" s="20"/>
      <c r="W398" s="20"/>
    </row>
    <row r="399" spans="1:23" ht="19.5" customHeight="1" x14ac:dyDescent="0.25">
      <c r="A399" s="20"/>
      <c r="B399" s="483"/>
      <c r="C399" s="29"/>
      <c r="D399" s="28" t="s">
        <v>102</v>
      </c>
      <c r="E399" s="29"/>
      <c r="F399" s="28" t="s">
        <v>78</v>
      </c>
      <c r="G399" s="29"/>
      <c r="H399" s="29"/>
      <c r="I399" s="30" t="str">
        <f t="shared" si="192"/>
        <v/>
      </c>
      <c r="J399" s="30" t="str">
        <f t="shared" si="193"/>
        <v/>
      </c>
      <c r="K399" s="30" t="str">
        <f t="shared" si="194"/>
        <v/>
      </c>
      <c r="L399" s="30" t="str">
        <f t="shared" si="195"/>
        <v/>
      </c>
      <c r="M399" s="30" t="str">
        <f t="shared" si="196"/>
        <v/>
      </c>
      <c r="N399" s="30" t="str">
        <f t="shared" si="197"/>
        <v/>
      </c>
      <c r="O399" s="30" t="str">
        <f t="shared" si="198"/>
        <v/>
      </c>
      <c r="P399" s="30" t="str">
        <f t="shared" si="199"/>
        <v/>
      </c>
      <c r="Q399" s="30" t="str">
        <f t="shared" si="200"/>
        <v/>
      </c>
      <c r="R399" s="30" t="str">
        <f t="shared" si="201"/>
        <v/>
      </c>
      <c r="S399" s="30" t="str">
        <f t="shared" si="202"/>
        <v/>
      </c>
      <c r="T399" s="30" t="str">
        <f t="shared" si="203"/>
        <v/>
      </c>
      <c r="U399" s="20"/>
      <c r="V399" s="20"/>
      <c r="W399" s="20"/>
    </row>
    <row r="400" spans="1:23" ht="19.5" customHeight="1" x14ac:dyDescent="0.25">
      <c r="A400" s="20"/>
      <c r="B400" s="483"/>
      <c r="C400" s="29"/>
      <c r="D400" s="28" t="s">
        <v>103</v>
      </c>
      <c r="E400" s="29"/>
      <c r="F400" s="28" t="s">
        <v>78</v>
      </c>
      <c r="G400" s="29"/>
      <c r="H400" s="29"/>
      <c r="I400" s="30" t="str">
        <f t="shared" si="192"/>
        <v/>
      </c>
      <c r="J400" s="30" t="str">
        <f t="shared" si="193"/>
        <v/>
      </c>
      <c r="K400" s="30" t="str">
        <f t="shared" si="194"/>
        <v/>
      </c>
      <c r="L400" s="30" t="str">
        <f t="shared" si="195"/>
        <v/>
      </c>
      <c r="M400" s="30" t="str">
        <f t="shared" si="196"/>
        <v/>
      </c>
      <c r="N400" s="30" t="str">
        <f t="shared" si="197"/>
        <v/>
      </c>
      <c r="O400" s="30" t="str">
        <f t="shared" si="198"/>
        <v/>
      </c>
      <c r="P400" s="30" t="str">
        <f t="shared" si="199"/>
        <v/>
      </c>
      <c r="Q400" s="30" t="str">
        <f t="shared" si="200"/>
        <v/>
      </c>
      <c r="R400" s="30" t="str">
        <f t="shared" si="201"/>
        <v/>
      </c>
      <c r="S400" s="30" t="str">
        <f t="shared" si="202"/>
        <v/>
      </c>
      <c r="T400" s="30" t="str">
        <f t="shared" si="203"/>
        <v/>
      </c>
      <c r="U400" s="20"/>
      <c r="V400" s="20"/>
      <c r="W400" s="20"/>
    </row>
    <row r="401" spans="1:32" ht="19.5" customHeight="1" x14ac:dyDescent="0.25">
      <c r="A401" s="20"/>
      <c r="B401" s="483"/>
      <c r="C401" s="29"/>
      <c r="D401" s="28" t="s">
        <v>104</v>
      </c>
      <c r="E401" s="29"/>
      <c r="F401" s="28" t="s">
        <v>78</v>
      </c>
      <c r="G401" s="29"/>
      <c r="H401" s="29"/>
      <c r="I401" s="30" t="str">
        <f t="shared" si="192"/>
        <v/>
      </c>
      <c r="J401" s="30" t="str">
        <f t="shared" si="193"/>
        <v/>
      </c>
      <c r="K401" s="30" t="str">
        <f t="shared" si="194"/>
        <v/>
      </c>
      <c r="L401" s="30" t="str">
        <f t="shared" si="195"/>
        <v/>
      </c>
      <c r="M401" s="30" t="str">
        <f t="shared" si="196"/>
        <v/>
      </c>
      <c r="N401" s="30" t="str">
        <f t="shared" si="197"/>
        <v/>
      </c>
      <c r="O401" s="30" t="str">
        <f t="shared" si="198"/>
        <v/>
      </c>
      <c r="P401" s="30" t="str">
        <f t="shared" si="199"/>
        <v/>
      </c>
      <c r="Q401" s="30" t="str">
        <f t="shared" si="200"/>
        <v/>
      </c>
      <c r="R401" s="30" t="str">
        <f t="shared" si="201"/>
        <v/>
      </c>
      <c r="S401" s="30" t="str">
        <f t="shared" si="202"/>
        <v/>
      </c>
      <c r="T401" s="30" t="str">
        <f t="shared" si="203"/>
        <v/>
      </c>
      <c r="U401" s="20"/>
      <c r="V401" s="20"/>
      <c r="W401" s="20"/>
    </row>
    <row r="402" spans="1:32" ht="19.5" customHeight="1" x14ac:dyDescent="0.25">
      <c r="A402" s="20"/>
      <c r="B402" s="483"/>
      <c r="C402" s="29"/>
      <c r="D402" s="28" t="s">
        <v>105</v>
      </c>
      <c r="E402" s="29"/>
      <c r="F402" s="28" t="s">
        <v>78</v>
      </c>
      <c r="G402" s="29"/>
      <c r="H402" s="29"/>
      <c r="I402" s="30" t="str">
        <f t="shared" si="192"/>
        <v/>
      </c>
      <c r="J402" s="30" t="str">
        <f t="shared" si="193"/>
        <v/>
      </c>
      <c r="K402" s="30" t="str">
        <f t="shared" si="194"/>
        <v/>
      </c>
      <c r="L402" s="30" t="str">
        <f t="shared" si="195"/>
        <v/>
      </c>
      <c r="M402" s="30" t="str">
        <f t="shared" si="196"/>
        <v/>
      </c>
      <c r="N402" s="30" t="str">
        <f t="shared" si="197"/>
        <v/>
      </c>
      <c r="O402" s="30" t="str">
        <f t="shared" si="198"/>
        <v/>
      </c>
      <c r="P402" s="30" t="str">
        <f t="shared" si="199"/>
        <v/>
      </c>
      <c r="Q402" s="30" t="str">
        <f t="shared" si="200"/>
        <v/>
      </c>
      <c r="R402" s="30" t="str">
        <f t="shared" si="201"/>
        <v/>
      </c>
      <c r="S402" s="30" t="str">
        <f t="shared" si="202"/>
        <v/>
      </c>
      <c r="T402" s="30" t="str">
        <f t="shared" si="203"/>
        <v/>
      </c>
      <c r="U402" s="20"/>
      <c r="V402" s="20"/>
      <c r="W402" s="20"/>
    </row>
    <row r="403" spans="1:32" ht="19.5" customHeight="1" x14ac:dyDescent="0.25">
      <c r="A403" s="20"/>
      <c r="B403" s="483"/>
      <c r="C403" s="29"/>
      <c r="D403" s="28" t="s">
        <v>106</v>
      </c>
      <c r="E403" s="29"/>
      <c r="F403" s="28" t="s">
        <v>78</v>
      </c>
      <c r="G403" s="29"/>
      <c r="H403" s="29"/>
      <c r="I403" s="30" t="str">
        <f t="shared" si="192"/>
        <v/>
      </c>
      <c r="J403" s="30" t="str">
        <f t="shared" si="193"/>
        <v/>
      </c>
      <c r="K403" s="30" t="str">
        <f t="shared" si="194"/>
        <v/>
      </c>
      <c r="L403" s="30" t="str">
        <f t="shared" si="195"/>
        <v/>
      </c>
      <c r="M403" s="30" t="str">
        <f t="shared" si="196"/>
        <v/>
      </c>
      <c r="N403" s="30" t="str">
        <f t="shared" si="197"/>
        <v/>
      </c>
      <c r="O403" s="30" t="str">
        <f t="shared" si="198"/>
        <v/>
      </c>
      <c r="P403" s="30" t="str">
        <f t="shared" si="199"/>
        <v/>
      </c>
      <c r="Q403" s="30" t="str">
        <f t="shared" si="200"/>
        <v/>
      </c>
      <c r="R403" s="30" t="str">
        <f t="shared" si="201"/>
        <v/>
      </c>
      <c r="S403" s="30" t="str">
        <f t="shared" si="202"/>
        <v/>
      </c>
      <c r="T403" s="30" t="str">
        <f t="shared" si="203"/>
        <v/>
      </c>
      <c r="U403" s="20"/>
      <c r="V403" s="20"/>
      <c r="W403" s="20"/>
    </row>
    <row r="404" spans="1:32" ht="19.5" customHeight="1" x14ac:dyDescent="0.25">
      <c r="A404" s="20"/>
      <c r="B404" s="483"/>
      <c r="C404" s="29"/>
      <c r="D404" s="28" t="s">
        <v>107</v>
      </c>
      <c r="E404" s="29"/>
      <c r="F404" s="28" t="s">
        <v>78</v>
      </c>
      <c r="G404" s="29"/>
      <c r="H404" s="29"/>
      <c r="I404" s="30" t="str">
        <f t="shared" si="192"/>
        <v/>
      </c>
      <c r="J404" s="30" t="str">
        <f t="shared" si="193"/>
        <v/>
      </c>
      <c r="K404" s="30" t="str">
        <f t="shared" si="194"/>
        <v/>
      </c>
      <c r="L404" s="30" t="str">
        <f t="shared" si="195"/>
        <v/>
      </c>
      <c r="M404" s="30" t="str">
        <f t="shared" si="196"/>
        <v/>
      </c>
      <c r="N404" s="30" t="str">
        <f t="shared" si="197"/>
        <v/>
      </c>
      <c r="O404" s="30" t="str">
        <f t="shared" si="198"/>
        <v/>
      </c>
      <c r="P404" s="30" t="str">
        <f t="shared" si="199"/>
        <v/>
      </c>
      <c r="Q404" s="30" t="str">
        <f t="shared" si="200"/>
        <v/>
      </c>
      <c r="R404" s="30" t="str">
        <f t="shared" si="201"/>
        <v/>
      </c>
      <c r="S404" s="30" t="str">
        <f t="shared" si="202"/>
        <v/>
      </c>
      <c r="T404" s="30" t="str">
        <f t="shared" si="203"/>
        <v/>
      </c>
      <c r="U404" s="20"/>
      <c r="V404" s="20"/>
      <c r="W404" s="20"/>
    </row>
    <row r="405" spans="1:32" ht="19.5" customHeight="1" x14ac:dyDescent="0.25">
      <c r="A405" s="20"/>
      <c r="B405" s="483"/>
      <c r="C405" s="29"/>
      <c r="D405" s="28" t="s">
        <v>108</v>
      </c>
      <c r="E405" s="29"/>
      <c r="F405" s="28" t="s">
        <v>78</v>
      </c>
      <c r="G405" s="29"/>
      <c r="H405" s="29"/>
      <c r="I405" s="30" t="str">
        <f t="shared" si="192"/>
        <v/>
      </c>
      <c r="J405" s="30" t="str">
        <f t="shared" si="193"/>
        <v/>
      </c>
      <c r="K405" s="30" t="str">
        <f t="shared" si="194"/>
        <v/>
      </c>
      <c r="L405" s="30" t="str">
        <f t="shared" si="195"/>
        <v/>
      </c>
      <c r="M405" s="30" t="str">
        <f t="shared" si="196"/>
        <v/>
      </c>
      <c r="N405" s="30" t="str">
        <f t="shared" si="197"/>
        <v/>
      </c>
      <c r="O405" s="30" t="str">
        <f t="shared" si="198"/>
        <v/>
      </c>
      <c r="P405" s="30" t="str">
        <f t="shared" si="199"/>
        <v/>
      </c>
      <c r="Q405" s="30" t="str">
        <f t="shared" si="200"/>
        <v/>
      </c>
      <c r="R405" s="30" t="str">
        <f t="shared" si="201"/>
        <v/>
      </c>
      <c r="S405" s="30" t="str">
        <f t="shared" si="202"/>
        <v/>
      </c>
      <c r="T405" s="30" t="str">
        <f t="shared" si="203"/>
        <v/>
      </c>
      <c r="U405" s="20"/>
      <c r="V405" s="20"/>
      <c r="W405" s="20"/>
    </row>
    <row r="406" spans="1:32" ht="19.5" customHeight="1" x14ac:dyDescent="0.25">
      <c r="A406" s="20"/>
      <c r="B406" s="483"/>
      <c r="C406" s="29"/>
      <c r="D406" s="28" t="s">
        <v>109</v>
      </c>
      <c r="E406" s="29"/>
      <c r="F406" s="28" t="s">
        <v>78</v>
      </c>
      <c r="G406" s="29"/>
      <c r="H406" s="29"/>
      <c r="I406" s="30" t="str">
        <f t="shared" si="192"/>
        <v/>
      </c>
      <c r="J406" s="30" t="str">
        <f t="shared" si="193"/>
        <v/>
      </c>
      <c r="K406" s="30" t="str">
        <f t="shared" si="194"/>
        <v/>
      </c>
      <c r="L406" s="30" t="str">
        <f t="shared" si="195"/>
        <v/>
      </c>
      <c r="M406" s="30" t="str">
        <f t="shared" si="196"/>
        <v/>
      </c>
      <c r="N406" s="30" t="str">
        <f t="shared" si="197"/>
        <v/>
      </c>
      <c r="O406" s="30" t="str">
        <f t="shared" si="198"/>
        <v/>
      </c>
      <c r="P406" s="30" t="str">
        <f t="shared" si="199"/>
        <v/>
      </c>
      <c r="Q406" s="30" t="str">
        <f t="shared" si="200"/>
        <v/>
      </c>
      <c r="R406" s="30" t="str">
        <f t="shared" si="201"/>
        <v/>
      </c>
      <c r="S406" s="30" t="str">
        <f t="shared" si="202"/>
        <v/>
      </c>
      <c r="T406" s="30" t="str">
        <f t="shared" si="203"/>
        <v/>
      </c>
      <c r="U406" s="20"/>
      <c r="V406" s="20"/>
      <c r="W406" s="20"/>
    </row>
    <row r="407" spans="1:32" ht="19.5" customHeight="1" x14ac:dyDescent="0.25">
      <c r="A407" s="20"/>
      <c r="B407" s="483"/>
      <c r="C407" s="29"/>
      <c r="D407" s="28" t="s">
        <v>110</v>
      </c>
      <c r="E407" s="29"/>
      <c r="F407" s="28" t="s">
        <v>78</v>
      </c>
      <c r="G407" s="29"/>
      <c r="H407" s="29"/>
      <c r="I407" s="30" t="str">
        <f t="shared" si="192"/>
        <v/>
      </c>
      <c r="J407" s="30" t="str">
        <f t="shared" si="193"/>
        <v/>
      </c>
      <c r="K407" s="30" t="str">
        <f t="shared" si="194"/>
        <v/>
      </c>
      <c r="L407" s="30" t="str">
        <f t="shared" si="195"/>
        <v/>
      </c>
      <c r="M407" s="30" t="str">
        <f t="shared" si="196"/>
        <v/>
      </c>
      <c r="N407" s="30" t="str">
        <f t="shared" si="197"/>
        <v/>
      </c>
      <c r="O407" s="30" t="str">
        <f t="shared" si="198"/>
        <v/>
      </c>
      <c r="P407" s="30" t="str">
        <f t="shared" si="199"/>
        <v/>
      </c>
      <c r="Q407" s="30" t="str">
        <f t="shared" si="200"/>
        <v/>
      </c>
      <c r="R407" s="30" t="str">
        <f t="shared" si="201"/>
        <v/>
      </c>
      <c r="S407" s="30" t="str">
        <f t="shared" si="202"/>
        <v/>
      </c>
      <c r="T407" s="30" t="str">
        <f t="shared" si="203"/>
        <v/>
      </c>
      <c r="U407" s="20"/>
      <c r="V407" s="20"/>
      <c r="W407" s="20"/>
    </row>
    <row r="408" spans="1:32" ht="19.5" customHeight="1" x14ac:dyDescent="0.25">
      <c r="A408" s="20"/>
      <c r="B408" s="483"/>
      <c r="C408" s="29"/>
      <c r="D408" s="28" t="s">
        <v>111</v>
      </c>
      <c r="E408" s="29"/>
      <c r="F408" s="28" t="s">
        <v>78</v>
      </c>
      <c r="G408" s="29"/>
      <c r="H408" s="29"/>
      <c r="I408" s="30" t="str">
        <f t="shared" si="192"/>
        <v/>
      </c>
      <c r="J408" s="30" t="str">
        <f t="shared" si="193"/>
        <v/>
      </c>
      <c r="K408" s="30" t="str">
        <f t="shared" si="194"/>
        <v/>
      </c>
      <c r="L408" s="30" t="str">
        <f t="shared" si="195"/>
        <v/>
      </c>
      <c r="M408" s="30" t="str">
        <f t="shared" si="196"/>
        <v/>
      </c>
      <c r="N408" s="30" t="str">
        <f t="shared" si="197"/>
        <v/>
      </c>
      <c r="O408" s="30" t="str">
        <f t="shared" si="198"/>
        <v/>
      </c>
      <c r="P408" s="30" t="str">
        <f t="shared" si="199"/>
        <v/>
      </c>
      <c r="Q408" s="30" t="str">
        <f t="shared" si="200"/>
        <v/>
      </c>
      <c r="R408" s="30" t="str">
        <f t="shared" si="201"/>
        <v/>
      </c>
      <c r="S408" s="30" t="str">
        <f t="shared" si="202"/>
        <v/>
      </c>
      <c r="T408" s="30" t="str">
        <f t="shared" si="203"/>
        <v/>
      </c>
      <c r="U408" s="20"/>
      <c r="V408" s="20"/>
      <c r="W408" s="20"/>
    </row>
    <row r="409" spans="1:32" ht="19.5" customHeight="1" x14ac:dyDescent="0.25">
      <c r="A409" s="20"/>
      <c r="B409" s="483"/>
      <c r="C409" s="29"/>
      <c r="D409" s="28" t="s">
        <v>112</v>
      </c>
      <c r="E409" s="29"/>
      <c r="F409" s="28" t="s">
        <v>78</v>
      </c>
      <c r="G409" s="29"/>
      <c r="H409" s="29"/>
      <c r="I409" s="30" t="str">
        <f t="shared" si="192"/>
        <v/>
      </c>
      <c r="J409" s="30" t="str">
        <f t="shared" si="193"/>
        <v/>
      </c>
      <c r="K409" s="30" t="str">
        <f t="shared" si="194"/>
        <v/>
      </c>
      <c r="L409" s="30" t="str">
        <f t="shared" si="195"/>
        <v/>
      </c>
      <c r="M409" s="30" t="str">
        <f t="shared" si="196"/>
        <v/>
      </c>
      <c r="N409" s="30" t="str">
        <f t="shared" si="197"/>
        <v/>
      </c>
      <c r="O409" s="30" t="str">
        <f t="shared" si="198"/>
        <v/>
      </c>
      <c r="P409" s="30" t="str">
        <f t="shared" si="199"/>
        <v/>
      </c>
      <c r="Q409" s="30" t="str">
        <f t="shared" si="200"/>
        <v/>
      </c>
      <c r="R409" s="30" t="str">
        <f t="shared" si="201"/>
        <v/>
      </c>
      <c r="S409" s="30" t="str">
        <f t="shared" si="202"/>
        <v/>
      </c>
      <c r="T409" s="30" t="str">
        <f t="shared" si="203"/>
        <v/>
      </c>
      <c r="U409" s="20"/>
      <c r="V409" s="20"/>
      <c r="W409" s="20"/>
    </row>
    <row r="410" spans="1:32" ht="19.5" customHeight="1" x14ac:dyDescent="0.25">
      <c r="A410" s="20"/>
      <c r="B410" s="483"/>
      <c r="C410" s="29"/>
      <c r="D410" s="28" t="s">
        <v>113</v>
      </c>
      <c r="E410" s="29"/>
      <c r="F410" s="28" t="s">
        <v>78</v>
      </c>
      <c r="G410" s="29"/>
      <c r="H410" s="29"/>
      <c r="I410" s="30" t="str">
        <f t="shared" si="192"/>
        <v/>
      </c>
      <c r="J410" s="30" t="str">
        <f t="shared" si="193"/>
        <v/>
      </c>
      <c r="K410" s="30" t="str">
        <f t="shared" si="194"/>
        <v/>
      </c>
      <c r="L410" s="30" t="str">
        <f t="shared" si="195"/>
        <v/>
      </c>
      <c r="M410" s="30" t="str">
        <f t="shared" si="196"/>
        <v/>
      </c>
      <c r="N410" s="30" t="str">
        <f t="shared" si="197"/>
        <v/>
      </c>
      <c r="O410" s="30" t="str">
        <f t="shared" si="198"/>
        <v/>
      </c>
      <c r="P410" s="30" t="str">
        <f t="shared" si="199"/>
        <v/>
      </c>
      <c r="Q410" s="30" t="str">
        <f t="shared" si="200"/>
        <v/>
      </c>
      <c r="R410" s="30" t="str">
        <f t="shared" si="201"/>
        <v/>
      </c>
      <c r="S410" s="30" t="str">
        <f t="shared" si="202"/>
        <v/>
      </c>
      <c r="T410" s="30" t="str">
        <f t="shared" si="203"/>
        <v/>
      </c>
      <c r="U410" s="20"/>
      <c r="V410" s="20"/>
      <c r="W410" s="20"/>
    </row>
    <row r="411" spans="1:32" ht="19.5" customHeight="1" x14ac:dyDescent="0.3">
      <c r="A411" s="20"/>
      <c r="B411" s="483"/>
      <c r="C411" s="29"/>
      <c r="D411" s="28" t="s">
        <v>114</v>
      </c>
      <c r="E411" s="29"/>
      <c r="F411" s="28" t="s">
        <v>115</v>
      </c>
      <c r="G411" s="29"/>
      <c r="H411" s="29" t="s">
        <v>40</v>
      </c>
      <c r="I411" s="31" t="str">
        <f t="shared" ref="I411:I420" si="204">IFERROR(VALUE(MID($G411,1,FIND(CHAR(160),SUBSTITUTE($G411,"~",CHAR(160),1))-1)),"-")</f>
        <v>-</v>
      </c>
      <c r="J411" s="31" t="str">
        <f t="shared" ref="J411:J420" si="205">IFERROR(VALUE(MID($G411,FIND(CHAR(160),SUBSTITUTE($G411,"~",CHAR(160),1))+1,FIND(CHAR(160),SUBSTITUTE($G411,"~",CHAR(160),2))-FIND(CHAR(160),SUBSTITUTE($G411,"~",CHAR(160),1))-1)),"-")</f>
        <v>-</v>
      </c>
      <c r="K411" s="31" t="str">
        <f t="shared" ref="K411:K420" si="206">IFERROR(VALUE(MID($G411,FIND(CHAR(160),SUBSTITUTE($G411,"~",CHAR(160),2))+1,FIND(CHAR(160),SUBSTITUTE($G411,"~",CHAR(160),3))-FIND(CHAR(160),SUBSTITUTE($G411,"~",CHAR(160),2))-1)),"-")</f>
        <v>-</v>
      </c>
      <c r="L411" s="31" t="str">
        <f t="shared" ref="L411:L420" si="207">IFERROR(VALUE(MID($G411,FIND(CHAR(160),SUBSTITUTE($G411,"~",CHAR(160),3))+1,FIND(CHAR(160),SUBSTITUTE($G411,"~",CHAR(160),4))-FIND(CHAR(160),SUBSTITUTE($G411,"~",CHAR(160),3))-1)),"-")</f>
        <v>-</v>
      </c>
      <c r="M411" s="31" t="str">
        <f t="shared" ref="M411:M420" si="208">IFERROR(VALUE(MID($G411,FIND(CHAR(160),SUBSTITUTE($G411,"~",CHAR(160),4))+1,FIND(CHAR(160),SUBSTITUTE($G411,"~",CHAR(160),5))-FIND(CHAR(160),SUBSTITUTE($G411,"~",CHAR(160),4))-1)),"-")</f>
        <v>-</v>
      </c>
      <c r="N411" s="31" t="str">
        <f t="shared" ref="N411:N420" si="209">IFERROR(VALUE(MID($G411,FIND(CHAR(160),SUBSTITUTE($G411,"~",CHAR(160),5))+1,FIND(CHAR(160),SUBSTITUTE($G411,"~",CHAR(160),6))-FIND(CHAR(160),SUBSTITUTE($G411,"~",CHAR(160),5))-1)),"-")</f>
        <v>-</v>
      </c>
      <c r="O411" s="31" t="str">
        <f t="shared" ref="O411:O420" si="210">IFERROR(VALUE(MID($G411,FIND(CHAR(160),SUBSTITUTE($G411,"~",CHAR(160),6))+1,FIND(CHAR(160),SUBSTITUTE($G411,"~",CHAR(160),7))-FIND(CHAR(160),SUBSTITUTE($G411,"~",CHAR(160),6))-1)),"-")</f>
        <v>-</v>
      </c>
      <c r="P411" s="31" t="str">
        <f t="shared" ref="P411:P420" si="211">IFERROR(VALUE(MID($G411,FIND(CHAR(160),SUBSTITUTE($G411,"~",CHAR(160),7))+1,FIND(CHAR(160),SUBSTITUTE($G411,"~",CHAR(160),8))-FIND(CHAR(160),SUBSTITUTE($G411,"~",CHAR(160),7))-1)),"-")</f>
        <v>-</v>
      </c>
      <c r="Q411" s="31" t="str">
        <f t="shared" ref="Q411:Q420" si="212">IFERROR(VALUE(MID($G411,FIND(CHAR(160),SUBSTITUTE($G411,"~",CHAR(160),8))+1,FIND(CHAR(160),SUBSTITUTE($G411,"~",CHAR(160),9))-FIND(CHAR(160),SUBSTITUTE($G411,"~",CHAR(160),8))-1)),"-")</f>
        <v>-</v>
      </c>
      <c r="R411" s="31" t="str">
        <f t="shared" ref="R411:R420" si="213">IFERROR(VALUE(MID($G411,FIND(CHAR(160),SUBSTITUTE($G411,"~",CHAR(160),9))+1,FIND(CHAR(160),SUBSTITUTE($G411,"~",CHAR(160),10))-FIND(CHAR(160),SUBSTITUTE($G411,"~",CHAR(160),9))-1)),"-")</f>
        <v>-</v>
      </c>
      <c r="S411" s="31" t="str">
        <f t="shared" ref="S411:S420" si="214">IFERROR(VALUE(MID($G411,FIND(CHAR(160),SUBSTITUTE($G411,"~",CHAR(160),10))+1,FIND(CHAR(160),SUBSTITUTE($G411,"~",CHAR(160),11))-FIND(CHAR(160),SUBSTITUTE($G411,"~",CHAR(160),10))-1)),"-")</f>
        <v>-</v>
      </c>
      <c r="T411" s="31" t="str">
        <f t="shared" ref="T411:T420" si="215">IFERROR(VALUE(MID($G411,FIND(CHAR(160),SUBSTITUTE($G411,"~",CHAR(160),11))+1,FIND(CHAR(160),SUBSTITUTE($G411,"~",CHAR(160),12))-FIND(CHAR(160),SUBSTITUTE($G411,"~",CHAR(160),11))-1)),"-")</f>
        <v>-</v>
      </c>
      <c r="U411" s="20"/>
      <c r="V411" s="20"/>
      <c r="W411" s="20"/>
      <c r="AA411" s="32" t="s">
        <v>116</v>
      </c>
    </row>
    <row r="412" spans="1:32" ht="19.5" customHeight="1" x14ac:dyDescent="0.3">
      <c r="A412" s="20"/>
      <c r="B412" s="483"/>
      <c r="C412" s="29"/>
      <c r="D412" s="28"/>
      <c r="E412" s="29"/>
      <c r="F412" s="28" t="s">
        <v>117</v>
      </c>
      <c r="G412" s="29"/>
      <c r="H412" s="29" t="s">
        <v>40</v>
      </c>
      <c r="I412" s="31" t="str">
        <f t="shared" si="204"/>
        <v>-</v>
      </c>
      <c r="J412" s="31" t="str">
        <f t="shared" si="205"/>
        <v>-</v>
      </c>
      <c r="K412" s="31" t="str">
        <f t="shared" si="206"/>
        <v>-</v>
      </c>
      <c r="L412" s="31" t="str">
        <f t="shared" si="207"/>
        <v>-</v>
      </c>
      <c r="M412" s="31" t="str">
        <f t="shared" si="208"/>
        <v>-</v>
      </c>
      <c r="N412" s="31" t="str">
        <f t="shared" si="209"/>
        <v>-</v>
      </c>
      <c r="O412" s="31" t="str">
        <f t="shared" si="210"/>
        <v>-</v>
      </c>
      <c r="P412" s="31" t="str">
        <f t="shared" si="211"/>
        <v>-</v>
      </c>
      <c r="Q412" s="31" t="str">
        <f t="shared" si="212"/>
        <v>-</v>
      </c>
      <c r="R412" s="31" t="str">
        <f t="shared" si="213"/>
        <v>-</v>
      </c>
      <c r="S412" s="31" t="str">
        <f t="shared" si="214"/>
        <v>-</v>
      </c>
      <c r="T412" s="31" t="str">
        <f t="shared" si="215"/>
        <v>-</v>
      </c>
      <c r="U412" s="20"/>
      <c r="V412" s="20"/>
      <c r="W412" s="20"/>
      <c r="AB412" s="32" t="s">
        <v>118</v>
      </c>
    </row>
    <row r="413" spans="1:32" ht="19.5" customHeight="1" x14ac:dyDescent="0.3">
      <c r="A413" s="20"/>
      <c r="B413" s="483"/>
      <c r="C413" s="29"/>
      <c r="D413" s="28"/>
      <c r="E413" s="29"/>
      <c r="F413" s="33" t="s">
        <v>119</v>
      </c>
      <c r="G413" s="29"/>
      <c r="H413" s="29" t="s">
        <v>40</v>
      </c>
      <c r="I413" s="31" t="str">
        <f t="shared" si="204"/>
        <v>-</v>
      </c>
      <c r="J413" s="31" t="str">
        <f t="shared" si="205"/>
        <v>-</v>
      </c>
      <c r="K413" s="31" t="str">
        <f t="shared" si="206"/>
        <v>-</v>
      </c>
      <c r="L413" s="31" t="str">
        <f t="shared" si="207"/>
        <v>-</v>
      </c>
      <c r="M413" s="31" t="str">
        <f t="shared" si="208"/>
        <v>-</v>
      </c>
      <c r="N413" s="31" t="str">
        <f t="shared" si="209"/>
        <v>-</v>
      </c>
      <c r="O413" s="31" t="str">
        <f t="shared" si="210"/>
        <v>-</v>
      </c>
      <c r="P413" s="31" t="str">
        <f t="shared" si="211"/>
        <v>-</v>
      </c>
      <c r="Q413" s="31" t="str">
        <f t="shared" si="212"/>
        <v>-</v>
      </c>
      <c r="R413" s="31" t="str">
        <f t="shared" si="213"/>
        <v>-</v>
      </c>
      <c r="S413" s="31" t="str">
        <f t="shared" si="214"/>
        <v>-</v>
      </c>
      <c r="T413" s="31" t="str">
        <f t="shared" si="215"/>
        <v>-</v>
      </c>
      <c r="U413" s="20"/>
      <c r="V413" s="20"/>
      <c r="W413" s="20"/>
      <c r="AC413" s="32" t="s">
        <v>118</v>
      </c>
    </row>
    <row r="414" spans="1:32" ht="19.5" customHeight="1" x14ac:dyDescent="0.3">
      <c r="A414" s="20"/>
      <c r="B414" s="483"/>
      <c r="C414" s="29"/>
      <c r="D414" s="28"/>
      <c r="E414" s="29"/>
      <c r="F414" s="33" t="s">
        <v>120</v>
      </c>
      <c r="G414" s="29"/>
      <c r="H414" s="29" t="s">
        <v>40</v>
      </c>
      <c r="I414" s="31" t="str">
        <f t="shared" si="204"/>
        <v>-</v>
      </c>
      <c r="J414" s="31" t="str">
        <f t="shared" si="205"/>
        <v>-</v>
      </c>
      <c r="K414" s="31" t="str">
        <f t="shared" si="206"/>
        <v>-</v>
      </c>
      <c r="L414" s="31" t="str">
        <f t="shared" si="207"/>
        <v>-</v>
      </c>
      <c r="M414" s="31" t="str">
        <f t="shared" si="208"/>
        <v>-</v>
      </c>
      <c r="N414" s="31" t="str">
        <f t="shared" si="209"/>
        <v>-</v>
      </c>
      <c r="O414" s="31" t="str">
        <f t="shared" si="210"/>
        <v>-</v>
      </c>
      <c r="P414" s="31" t="str">
        <f t="shared" si="211"/>
        <v>-</v>
      </c>
      <c r="Q414" s="31" t="str">
        <f t="shared" si="212"/>
        <v>-</v>
      </c>
      <c r="R414" s="31" t="str">
        <f t="shared" si="213"/>
        <v>-</v>
      </c>
      <c r="S414" s="31" t="str">
        <f t="shared" si="214"/>
        <v>-</v>
      </c>
      <c r="T414" s="31" t="str">
        <f t="shared" si="215"/>
        <v>-</v>
      </c>
      <c r="U414" s="20"/>
      <c r="V414" s="20"/>
      <c r="W414" s="20"/>
      <c r="AD414" s="32" t="s">
        <v>118</v>
      </c>
    </row>
    <row r="415" spans="1:32" ht="19.5" customHeight="1" x14ac:dyDescent="0.3">
      <c r="A415" s="20"/>
      <c r="B415" s="483"/>
      <c r="C415" s="29"/>
      <c r="D415" s="28"/>
      <c r="E415" s="29"/>
      <c r="F415" s="33" t="s">
        <v>121</v>
      </c>
      <c r="G415" s="29"/>
      <c r="H415" s="29" t="s">
        <v>40</v>
      </c>
      <c r="I415" s="31" t="str">
        <f t="shared" si="204"/>
        <v>-</v>
      </c>
      <c r="J415" s="31" t="str">
        <f t="shared" si="205"/>
        <v>-</v>
      </c>
      <c r="K415" s="31" t="str">
        <f t="shared" si="206"/>
        <v>-</v>
      </c>
      <c r="L415" s="31" t="str">
        <f t="shared" si="207"/>
        <v>-</v>
      </c>
      <c r="M415" s="31" t="str">
        <f t="shared" si="208"/>
        <v>-</v>
      </c>
      <c r="N415" s="31" t="str">
        <f t="shared" si="209"/>
        <v>-</v>
      </c>
      <c r="O415" s="31" t="str">
        <f t="shared" si="210"/>
        <v>-</v>
      </c>
      <c r="P415" s="31" t="str">
        <f t="shared" si="211"/>
        <v>-</v>
      </c>
      <c r="Q415" s="31" t="str">
        <f t="shared" si="212"/>
        <v>-</v>
      </c>
      <c r="R415" s="31" t="str">
        <f t="shared" si="213"/>
        <v>-</v>
      </c>
      <c r="S415" s="31" t="str">
        <f t="shared" si="214"/>
        <v>-</v>
      </c>
      <c r="T415" s="31" t="str">
        <f t="shared" si="215"/>
        <v>-</v>
      </c>
      <c r="U415" s="20"/>
      <c r="V415" s="20"/>
      <c r="W415" s="20"/>
      <c r="AE415" s="32" t="s">
        <v>116</v>
      </c>
    </row>
    <row r="416" spans="1:32" ht="19.5" customHeight="1" x14ac:dyDescent="0.3">
      <c r="A416" s="20"/>
      <c r="B416" s="483"/>
      <c r="C416" s="29"/>
      <c r="D416" s="28"/>
      <c r="E416" s="29"/>
      <c r="F416" s="28" t="s">
        <v>647</v>
      </c>
      <c r="G416" s="29"/>
      <c r="H416" s="29" t="s">
        <v>40</v>
      </c>
      <c r="I416" s="31" t="str">
        <f t="shared" si="204"/>
        <v>-</v>
      </c>
      <c r="J416" s="31" t="str">
        <f t="shared" si="205"/>
        <v>-</v>
      </c>
      <c r="K416" s="31" t="str">
        <f t="shared" si="206"/>
        <v>-</v>
      </c>
      <c r="L416" s="31" t="str">
        <f t="shared" si="207"/>
        <v>-</v>
      </c>
      <c r="M416" s="31" t="str">
        <f t="shared" si="208"/>
        <v>-</v>
      </c>
      <c r="N416" s="31" t="str">
        <f t="shared" si="209"/>
        <v>-</v>
      </c>
      <c r="O416" s="31" t="str">
        <f t="shared" si="210"/>
        <v>-</v>
      </c>
      <c r="P416" s="31" t="str">
        <f t="shared" si="211"/>
        <v>-</v>
      </c>
      <c r="Q416" s="31" t="str">
        <f t="shared" si="212"/>
        <v>-</v>
      </c>
      <c r="R416" s="31" t="str">
        <f t="shared" si="213"/>
        <v>-</v>
      </c>
      <c r="S416" s="31" t="str">
        <f t="shared" si="214"/>
        <v>-</v>
      </c>
      <c r="T416" s="31" t="str">
        <f t="shared" si="215"/>
        <v>-</v>
      </c>
      <c r="U416" s="20"/>
      <c r="V416" s="20"/>
      <c r="W416" s="20"/>
      <c r="AF416" s="32" t="s">
        <v>118</v>
      </c>
    </row>
    <row r="417" spans="1:36" ht="19.5" customHeight="1" x14ac:dyDescent="0.3">
      <c r="A417" s="20"/>
      <c r="B417" s="483"/>
      <c r="C417" s="29"/>
      <c r="D417" s="28"/>
      <c r="E417" s="29"/>
      <c r="F417" s="33" t="s">
        <v>122</v>
      </c>
      <c r="G417" s="29"/>
      <c r="H417" s="29" t="s">
        <v>40</v>
      </c>
      <c r="I417" s="31" t="str">
        <f t="shared" si="204"/>
        <v>-</v>
      </c>
      <c r="J417" s="31" t="str">
        <f t="shared" si="205"/>
        <v>-</v>
      </c>
      <c r="K417" s="31" t="str">
        <f t="shared" si="206"/>
        <v>-</v>
      </c>
      <c r="L417" s="31" t="str">
        <f t="shared" si="207"/>
        <v>-</v>
      </c>
      <c r="M417" s="31" t="str">
        <f t="shared" si="208"/>
        <v>-</v>
      </c>
      <c r="N417" s="31" t="str">
        <f t="shared" si="209"/>
        <v>-</v>
      </c>
      <c r="O417" s="31" t="str">
        <f t="shared" si="210"/>
        <v>-</v>
      </c>
      <c r="P417" s="31" t="str">
        <f t="shared" si="211"/>
        <v>-</v>
      </c>
      <c r="Q417" s="31" t="str">
        <f t="shared" si="212"/>
        <v>-</v>
      </c>
      <c r="R417" s="31" t="str">
        <f t="shared" si="213"/>
        <v>-</v>
      </c>
      <c r="S417" s="31" t="str">
        <f t="shared" si="214"/>
        <v>-</v>
      </c>
      <c r="T417" s="31" t="str">
        <f t="shared" si="215"/>
        <v>-</v>
      </c>
      <c r="U417" s="20"/>
      <c r="V417" s="20"/>
      <c r="W417" s="20"/>
      <c r="AG417" s="32" t="s">
        <v>118</v>
      </c>
    </row>
    <row r="418" spans="1:36" ht="19.5" customHeight="1" x14ac:dyDescent="0.3">
      <c r="A418" s="20"/>
      <c r="B418" s="483"/>
      <c r="C418" s="29"/>
      <c r="D418" s="28"/>
      <c r="E418" s="29"/>
      <c r="F418" s="33" t="s">
        <v>123</v>
      </c>
      <c r="G418" s="29"/>
      <c r="H418" s="29" t="s">
        <v>40</v>
      </c>
      <c r="I418" s="31" t="str">
        <f t="shared" si="204"/>
        <v>-</v>
      </c>
      <c r="J418" s="31" t="str">
        <f t="shared" si="205"/>
        <v>-</v>
      </c>
      <c r="K418" s="31" t="str">
        <f t="shared" si="206"/>
        <v>-</v>
      </c>
      <c r="L418" s="31" t="str">
        <f t="shared" si="207"/>
        <v>-</v>
      </c>
      <c r="M418" s="31" t="str">
        <f t="shared" si="208"/>
        <v>-</v>
      </c>
      <c r="N418" s="31" t="str">
        <f t="shared" si="209"/>
        <v>-</v>
      </c>
      <c r="O418" s="31" t="str">
        <f t="shared" si="210"/>
        <v>-</v>
      </c>
      <c r="P418" s="31" t="str">
        <f t="shared" si="211"/>
        <v>-</v>
      </c>
      <c r="Q418" s="31" t="str">
        <f t="shared" si="212"/>
        <v>-</v>
      </c>
      <c r="R418" s="31" t="str">
        <f t="shared" si="213"/>
        <v>-</v>
      </c>
      <c r="S418" s="31" t="str">
        <f t="shared" si="214"/>
        <v>-</v>
      </c>
      <c r="T418" s="31" t="str">
        <f t="shared" si="215"/>
        <v>-</v>
      </c>
      <c r="U418" s="20"/>
      <c r="V418" s="20"/>
      <c r="W418" s="20"/>
      <c r="AH418" s="32" t="s">
        <v>118</v>
      </c>
    </row>
    <row r="419" spans="1:36" ht="19.5" customHeight="1" x14ac:dyDescent="0.3">
      <c r="A419" s="20"/>
      <c r="B419" s="483"/>
      <c r="C419" s="29"/>
      <c r="D419" s="28"/>
      <c r="E419" s="29"/>
      <c r="F419" s="33" t="s">
        <v>124</v>
      </c>
      <c r="G419" s="29"/>
      <c r="H419" s="29" t="s">
        <v>40</v>
      </c>
      <c r="I419" s="31" t="str">
        <f t="shared" si="204"/>
        <v>-</v>
      </c>
      <c r="J419" s="31" t="str">
        <f t="shared" si="205"/>
        <v>-</v>
      </c>
      <c r="K419" s="31" t="str">
        <f t="shared" si="206"/>
        <v>-</v>
      </c>
      <c r="L419" s="31" t="str">
        <f t="shared" si="207"/>
        <v>-</v>
      </c>
      <c r="M419" s="31" t="str">
        <f t="shared" si="208"/>
        <v>-</v>
      </c>
      <c r="N419" s="31" t="str">
        <f t="shared" si="209"/>
        <v>-</v>
      </c>
      <c r="O419" s="31" t="str">
        <f t="shared" si="210"/>
        <v>-</v>
      </c>
      <c r="P419" s="31" t="str">
        <f t="shared" si="211"/>
        <v>-</v>
      </c>
      <c r="Q419" s="31" t="str">
        <f t="shared" si="212"/>
        <v>-</v>
      </c>
      <c r="R419" s="31" t="str">
        <f t="shared" si="213"/>
        <v>-</v>
      </c>
      <c r="S419" s="31" t="str">
        <f t="shared" si="214"/>
        <v>-</v>
      </c>
      <c r="T419" s="31" t="str">
        <f t="shared" si="215"/>
        <v>-</v>
      </c>
      <c r="U419" s="20"/>
      <c r="V419" s="20"/>
      <c r="W419" s="20"/>
      <c r="AI419" s="32" t="s">
        <v>116</v>
      </c>
    </row>
    <row r="420" spans="1:36" ht="19.5" customHeight="1" x14ac:dyDescent="0.3">
      <c r="A420" s="20"/>
      <c r="B420" s="483"/>
      <c r="C420" s="29"/>
      <c r="D420" s="34"/>
      <c r="E420" s="35"/>
      <c r="F420" s="36" t="s">
        <v>125</v>
      </c>
      <c r="G420" s="35"/>
      <c r="H420" s="34" t="s">
        <v>40</v>
      </c>
      <c r="I420" s="31" t="str">
        <f t="shared" si="204"/>
        <v>-</v>
      </c>
      <c r="J420" s="31" t="str">
        <f t="shared" si="205"/>
        <v>-</v>
      </c>
      <c r="K420" s="31" t="str">
        <f t="shared" si="206"/>
        <v>-</v>
      </c>
      <c r="L420" s="31" t="str">
        <f t="shared" si="207"/>
        <v>-</v>
      </c>
      <c r="M420" s="31" t="str">
        <f t="shared" si="208"/>
        <v>-</v>
      </c>
      <c r="N420" s="31" t="str">
        <f t="shared" si="209"/>
        <v>-</v>
      </c>
      <c r="O420" s="31" t="str">
        <f t="shared" si="210"/>
        <v>-</v>
      </c>
      <c r="P420" s="31" t="str">
        <f t="shared" si="211"/>
        <v>-</v>
      </c>
      <c r="Q420" s="31" t="str">
        <f t="shared" si="212"/>
        <v>-</v>
      </c>
      <c r="R420" s="31" t="str">
        <f t="shared" si="213"/>
        <v>-</v>
      </c>
      <c r="S420" s="31" t="str">
        <f t="shared" si="214"/>
        <v>-</v>
      </c>
      <c r="T420" s="31" t="str">
        <f t="shared" si="215"/>
        <v>-</v>
      </c>
      <c r="U420" s="20"/>
      <c r="V420" s="20"/>
      <c r="W420" s="20"/>
      <c r="AJ420" s="32" t="s">
        <v>118</v>
      </c>
    </row>
    <row r="421" spans="1:36" ht="19.5" customHeight="1" x14ac:dyDescent="0.25">
      <c r="A421" s="20"/>
      <c r="B421" s="483"/>
      <c r="C421" s="27"/>
      <c r="D421" s="28" t="s">
        <v>77</v>
      </c>
      <c r="E421" s="29"/>
      <c r="F421" s="28" t="s">
        <v>78</v>
      </c>
      <c r="G421" s="29"/>
      <c r="H421" s="30"/>
      <c r="I421" s="30" t="str">
        <f t="shared" ref="I421:I456" si="216">IFERROR(MID($G421,1,FIND(CHAR(160),SUBSTITUTE($G421,"~",CHAR(160),1))-1),"")</f>
        <v/>
      </c>
      <c r="J421" s="30" t="str">
        <f t="shared" ref="J421:J456" si="217">IFERROR(MID($G421,FIND(CHAR(160),SUBSTITUTE($G421,"~",CHAR(160),1))+1,FIND(CHAR(160),SUBSTITUTE($G421,"~",CHAR(160),2))-FIND(CHAR(160),SUBSTITUTE($G421,"~",CHAR(160),1))-1),"")</f>
        <v/>
      </c>
      <c r="K421" s="30" t="str">
        <f t="shared" ref="K421:K456" si="218">IFERROR(MID($G421,FIND(CHAR(160),SUBSTITUTE($G421,"~",CHAR(160),2))+1,FIND(CHAR(160),SUBSTITUTE($G421,"~",CHAR(160),3))-FIND(CHAR(160),SUBSTITUTE($G421,"~",CHAR(160),2))-1),"")</f>
        <v/>
      </c>
      <c r="L421" s="30" t="str">
        <f t="shared" ref="L421:L456" si="219">IFERROR(MID($G421,FIND(CHAR(160),SUBSTITUTE($G421,"~",CHAR(160),3))+1,FIND(CHAR(160),SUBSTITUTE($G421,"~",CHAR(160),4))-FIND(CHAR(160),SUBSTITUTE($G421,"~",CHAR(160),3))-1),"")</f>
        <v/>
      </c>
      <c r="M421" s="30" t="str">
        <f t="shared" ref="M421:M456" si="220">IFERROR(MID($G421,FIND(CHAR(160),SUBSTITUTE($G421,"~",CHAR(160),4))+1,FIND(CHAR(160),SUBSTITUTE($G421,"~",CHAR(160),5))-FIND(CHAR(160),SUBSTITUTE($G421,"~",CHAR(160),4))-1),"")</f>
        <v/>
      </c>
      <c r="N421" s="30" t="str">
        <f t="shared" ref="N421:N456" si="221">IFERROR(MID($G421,FIND(CHAR(160),SUBSTITUTE($G421,"~",CHAR(160),5))+1,FIND(CHAR(160),SUBSTITUTE($G421,"~",CHAR(160),6))-FIND(CHAR(160),SUBSTITUTE($G421,"~",CHAR(160),5))-1),"")</f>
        <v/>
      </c>
      <c r="O421" s="30" t="str">
        <f t="shared" ref="O421:O456" si="222">IFERROR(MID($G421,FIND(CHAR(160),SUBSTITUTE($G421,"~",CHAR(160),6))+1,FIND(CHAR(160),SUBSTITUTE($G421,"~",CHAR(160),7))-FIND(CHAR(160),SUBSTITUTE($G421,"~",CHAR(160),6))-1),"")</f>
        <v/>
      </c>
      <c r="P421" s="30" t="str">
        <f t="shared" ref="P421:P456" si="223">IFERROR(MID($G421,FIND(CHAR(160),SUBSTITUTE($G421,"~",CHAR(160),7))+1,FIND(CHAR(160),SUBSTITUTE($G421,"~",CHAR(160),8))-FIND(CHAR(160),SUBSTITUTE($G421,"~",CHAR(160),7))-1),"")</f>
        <v/>
      </c>
      <c r="Q421" s="30" t="str">
        <f t="shared" ref="Q421:Q456" si="224">IFERROR(MID($G421,FIND(CHAR(160),SUBSTITUTE($G421,"~",CHAR(160),8))+1,FIND(CHAR(160),SUBSTITUTE($G421,"~",CHAR(160),9))-FIND(CHAR(160),SUBSTITUTE($G421,"~",CHAR(160),8))-1),"")</f>
        <v/>
      </c>
      <c r="R421" s="30" t="str">
        <f t="shared" ref="R421:R456" si="225">IFERROR(MID($G421,FIND(CHAR(160),SUBSTITUTE($G421,"~",CHAR(160),9))+1,FIND(CHAR(160),SUBSTITUTE($G421,"~",CHAR(160),10))-FIND(CHAR(160),SUBSTITUTE($G421,"~",CHAR(160),9))-1),"")</f>
        <v/>
      </c>
      <c r="S421" s="30" t="str">
        <f t="shared" ref="S421:S456" si="226">IFERROR(MID($G421,FIND(CHAR(160),SUBSTITUTE($G421,"~",CHAR(160),10))+1,FIND(CHAR(160),SUBSTITUTE($G421,"~",CHAR(160),11))-FIND(CHAR(160),SUBSTITUTE($G421,"~",CHAR(160),10))-1),"")</f>
        <v/>
      </c>
      <c r="T421" s="30" t="str">
        <f t="shared" ref="T421:T456" si="227">IFERROR(MID($G421,FIND(CHAR(160),SUBSTITUTE($G421,"~",CHAR(160),11))+1,FIND(CHAR(160),SUBSTITUTE($G421,"~",CHAR(160),12))-FIND(CHAR(160),SUBSTITUTE($G421,"~",CHAR(160),11))-1),"")</f>
        <v/>
      </c>
      <c r="U421" s="20"/>
      <c r="V421" s="20"/>
      <c r="W421" s="20"/>
    </row>
    <row r="422" spans="1:36" ht="19.5" customHeight="1" x14ac:dyDescent="0.25">
      <c r="A422" s="20"/>
      <c r="B422" s="483"/>
      <c r="C422" s="29"/>
      <c r="D422" s="28" t="s">
        <v>79</v>
      </c>
      <c r="E422" s="29"/>
      <c r="F422" s="28" t="s">
        <v>78</v>
      </c>
      <c r="G422" s="29"/>
      <c r="H422" s="29"/>
      <c r="I422" s="30" t="str">
        <f t="shared" si="216"/>
        <v/>
      </c>
      <c r="J422" s="30" t="str">
        <f t="shared" si="217"/>
        <v/>
      </c>
      <c r="K422" s="30" t="str">
        <f t="shared" si="218"/>
        <v/>
      </c>
      <c r="L422" s="30" t="str">
        <f t="shared" si="219"/>
        <v/>
      </c>
      <c r="M422" s="30" t="str">
        <f t="shared" si="220"/>
        <v/>
      </c>
      <c r="N422" s="30" t="str">
        <f t="shared" si="221"/>
        <v/>
      </c>
      <c r="O422" s="30" t="str">
        <f t="shared" si="222"/>
        <v/>
      </c>
      <c r="P422" s="30" t="str">
        <f t="shared" si="223"/>
        <v/>
      </c>
      <c r="Q422" s="30" t="str">
        <f t="shared" si="224"/>
        <v/>
      </c>
      <c r="R422" s="30" t="str">
        <f t="shared" si="225"/>
        <v/>
      </c>
      <c r="S422" s="30" t="str">
        <f t="shared" si="226"/>
        <v/>
      </c>
      <c r="T422" s="30" t="str">
        <f t="shared" si="227"/>
        <v/>
      </c>
      <c r="U422" s="20"/>
      <c r="V422" s="20"/>
      <c r="W422" s="20"/>
    </row>
    <row r="423" spans="1:36" ht="19.5" customHeight="1" x14ac:dyDescent="0.25">
      <c r="A423" s="20"/>
      <c r="B423" s="483"/>
      <c r="C423" s="29"/>
      <c r="D423" s="28" t="s">
        <v>80</v>
      </c>
      <c r="E423" s="29"/>
      <c r="F423" s="28" t="s">
        <v>78</v>
      </c>
      <c r="G423" s="29"/>
      <c r="H423" s="29"/>
      <c r="I423" s="30" t="str">
        <f t="shared" si="216"/>
        <v/>
      </c>
      <c r="J423" s="30" t="str">
        <f t="shared" si="217"/>
        <v/>
      </c>
      <c r="K423" s="30" t="str">
        <f t="shared" si="218"/>
        <v/>
      </c>
      <c r="L423" s="30" t="str">
        <f t="shared" si="219"/>
        <v/>
      </c>
      <c r="M423" s="30" t="str">
        <f t="shared" si="220"/>
        <v/>
      </c>
      <c r="N423" s="30" t="str">
        <f t="shared" si="221"/>
        <v/>
      </c>
      <c r="O423" s="30" t="str">
        <f t="shared" si="222"/>
        <v/>
      </c>
      <c r="P423" s="30" t="str">
        <f t="shared" si="223"/>
        <v/>
      </c>
      <c r="Q423" s="30" t="str">
        <f t="shared" si="224"/>
        <v/>
      </c>
      <c r="R423" s="30" t="str">
        <f t="shared" si="225"/>
        <v/>
      </c>
      <c r="S423" s="30" t="str">
        <f t="shared" si="226"/>
        <v/>
      </c>
      <c r="T423" s="30" t="str">
        <f t="shared" si="227"/>
        <v/>
      </c>
      <c r="U423" s="20"/>
      <c r="V423" s="20"/>
      <c r="W423" s="20"/>
    </row>
    <row r="424" spans="1:36" ht="19.5" customHeight="1" x14ac:dyDescent="0.25">
      <c r="A424" s="20"/>
      <c r="B424" s="483"/>
      <c r="C424" s="29"/>
      <c r="D424" s="28" t="s">
        <v>81</v>
      </c>
      <c r="E424" s="29"/>
      <c r="F424" s="28" t="s">
        <v>78</v>
      </c>
      <c r="G424" s="29"/>
      <c r="H424" s="29"/>
      <c r="I424" s="30" t="str">
        <f t="shared" si="216"/>
        <v/>
      </c>
      <c r="J424" s="30" t="str">
        <f t="shared" si="217"/>
        <v/>
      </c>
      <c r="K424" s="30" t="str">
        <f t="shared" si="218"/>
        <v/>
      </c>
      <c r="L424" s="30" t="str">
        <f t="shared" si="219"/>
        <v/>
      </c>
      <c r="M424" s="30" t="str">
        <f t="shared" si="220"/>
        <v/>
      </c>
      <c r="N424" s="30" t="str">
        <f t="shared" si="221"/>
        <v/>
      </c>
      <c r="O424" s="30" t="str">
        <f t="shared" si="222"/>
        <v/>
      </c>
      <c r="P424" s="30" t="str">
        <f t="shared" si="223"/>
        <v/>
      </c>
      <c r="Q424" s="30" t="str">
        <f t="shared" si="224"/>
        <v/>
      </c>
      <c r="R424" s="30" t="str">
        <f t="shared" si="225"/>
        <v/>
      </c>
      <c r="S424" s="30" t="str">
        <f t="shared" si="226"/>
        <v/>
      </c>
      <c r="T424" s="30" t="str">
        <f t="shared" si="227"/>
        <v/>
      </c>
      <c r="U424" s="20"/>
      <c r="V424" s="20"/>
      <c r="W424" s="20"/>
    </row>
    <row r="425" spans="1:36" ht="19.5" customHeight="1" x14ac:dyDescent="0.25">
      <c r="A425" s="20"/>
      <c r="B425" s="483"/>
      <c r="C425" s="29"/>
      <c r="D425" s="28" t="s">
        <v>82</v>
      </c>
      <c r="E425" s="29"/>
      <c r="F425" s="28" t="s">
        <v>78</v>
      </c>
      <c r="G425" s="29"/>
      <c r="H425" s="29"/>
      <c r="I425" s="30" t="str">
        <f t="shared" si="216"/>
        <v/>
      </c>
      <c r="J425" s="30" t="str">
        <f t="shared" si="217"/>
        <v/>
      </c>
      <c r="K425" s="30" t="str">
        <f t="shared" si="218"/>
        <v/>
      </c>
      <c r="L425" s="30" t="str">
        <f t="shared" si="219"/>
        <v/>
      </c>
      <c r="M425" s="30" t="str">
        <f t="shared" si="220"/>
        <v/>
      </c>
      <c r="N425" s="30" t="str">
        <f t="shared" si="221"/>
        <v/>
      </c>
      <c r="O425" s="30" t="str">
        <f t="shared" si="222"/>
        <v/>
      </c>
      <c r="P425" s="30" t="str">
        <f t="shared" si="223"/>
        <v/>
      </c>
      <c r="Q425" s="30" t="str">
        <f t="shared" si="224"/>
        <v/>
      </c>
      <c r="R425" s="30" t="str">
        <f t="shared" si="225"/>
        <v/>
      </c>
      <c r="S425" s="30" t="str">
        <f t="shared" si="226"/>
        <v/>
      </c>
      <c r="T425" s="30" t="str">
        <f t="shared" si="227"/>
        <v/>
      </c>
      <c r="U425" s="20"/>
      <c r="V425" s="20"/>
      <c r="W425" s="20"/>
    </row>
    <row r="426" spans="1:36" ht="19.5" customHeight="1" x14ac:dyDescent="0.25">
      <c r="A426" s="20"/>
      <c r="B426" s="483"/>
      <c r="C426" s="29"/>
      <c r="D426" s="28" t="s">
        <v>83</v>
      </c>
      <c r="E426" s="29"/>
      <c r="F426" s="28" t="s">
        <v>78</v>
      </c>
      <c r="G426" s="29"/>
      <c r="H426" s="29"/>
      <c r="I426" s="30" t="str">
        <f t="shared" si="216"/>
        <v/>
      </c>
      <c r="J426" s="30" t="str">
        <f t="shared" si="217"/>
        <v/>
      </c>
      <c r="K426" s="30" t="str">
        <f t="shared" si="218"/>
        <v/>
      </c>
      <c r="L426" s="30" t="str">
        <f t="shared" si="219"/>
        <v/>
      </c>
      <c r="M426" s="30" t="str">
        <f t="shared" si="220"/>
        <v/>
      </c>
      <c r="N426" s="30" t="str">
        <f t="shared" si="221"/>
        <v/>
      </c>
      <c r="O426" s="30" t="str">
        <f t="shared" si="222"/>
        <v/>
      </c>
      <c r="P426" s="30" t="str">
        <f t="shared" si="223"/>
        <v/>
      </c>
      <c r="Q426" s="30" t="str">
        <f t="shared" si="224"/>
        <v/>
      </c>
      <c r="R426" s="30" t="str">
        <f t="shared" si="225"/>
        <v/>
      </c>
      <c r="S426" s="30" t="str">
        <f t="shared" si="226"/>
        <v/>
      </c>
      <c r="T426" s="30" t="str">
        <f t="shared" si="227"/>
        <v/>
      </c>
      <c r="U426" s="20"/>
      <c r="V426" s="20"/>
      <c r="W426" s="20"/>
    </row>
    <row r="427" spans="1:36" ht="19.5" customHeight="1" x14ac:dyDescent="0.25">
      <c r="A427" s="20"/>
      <c r="B427" s="483"/>
      <c r="C427" s="29"/>
      <c r="D427" s="28" t="s">
        <v>84</v>
      </c>
      <c r="E427" s="29"/>
      <c r="F427" s="28" t="s">
        <v>78</v>
      </c>
      <c r="G427" s="29"/>
      <c r="H427" s="29"/>
      <c r="I427" s="30" t="str">
        <f t="shared" si="216"/>
        <v/>
      </c>
      <c r="J427" s="30" t="str">
        <f t="shared" si="217"/>
        <v/>
      </c>
      <c r="K427" s="30" t="str">
        <f t="shared" si="218"/>
        <v/>
      </c>
      <c r="L427" s="30" t="str">
        <f t="shared" si="219"/>
        <v/>
      </c>
      <c r="M427" s="30" t="str">
        <f t="shared" si="220"/>
        <v/>
      </c>
      <c r="N427" s="30" t="str">
        <f t="shared" si="221"/>
        <v/>
      </c>
      <c r="O427" s="30" t="str">
        <f t="shared" si="222"/>
        <v/>
      </c>
      <c r="P427" s="30" t="str">
        <f t="shared" si="223"/>
        <v/>
      </c>
      <c r="Q427" s="30" t="str">
        <f t="shared" si="224"/>
        <v/>
      </c>
      <c r="R427" s="30" t="str">
        <f t="shared" si="225"/>
        <v/>
      </c>
      <c r="S427" s="30" t="str">
        <f t="shared" si="226"/>
        <v/>
      </c>
      <c r="T427" s="30" t="str">
        <f t="shared" si="227"/>
        <v/>
      </c>
      <c r="U427" s="20"/>
      <c r="V427" s="20"/>
      <c r="W427" s="20"/>
    </row>
    <row r="428" spans="1:36" ht="19.5" customHeight="1" x14ac:dyDescent="0.25">
      <c r="A428" s="20"/>
      <c r="B428" s="483"/>
      <c r="C428" s="29"/>
      <c r="D428" s="28" t="s">
        <v>85</v>
      </c>
      <c r="E428" s="29"/>
      <c r="F428" s="28" t="s">
        <v>78</v>
      </c>
      <c r="G428" s="29"/>
      <c r="H428" s="29"/>
      <c r="I428" s="30" t="str">
        <f t="shared" si="216"/>
        <v/>
      </c>
      <c r="J428" s="30" t="str">
        <f t="shared" si="217"/>
        <v/>
      </c>
      <c r="K428" s="30" t="str">
        <f t="shared" si="218"/>
        <v/>
      </c>
      <c r="L428" s="30" t="str">
        <f t="shared" si="219"/>
        <v/>
      </c>
      <c r="M428" s="30" t="str">
        <f t="shared" si="220"/>
        <v/>
      </c>
      <c r="N428" s="30" t="str">
        <f t="shared" si="221"/>
        <v/>
      </c>
      <c r="O428" s="30" t="str">
        <f t="shared" si="222"/>
        <v/>
      </c>
      <c r="P428" s="30" t="str">
        <f t="shared" si="223"/>
        <v/>
      </c>
      <c r="Q428" s="30" t="str">
        <f t="shared" si="224"/>
        <v/>
      </c>
      <c r="R428" s="30" t="str">
        <f t="shared" si="225"/>
        <v/>
      </c>
      <c r="S428" s="30" t="str">
        <f t="shared" si="226"/>
        <v/>
      </c>
      <c r="T428" s="30" t="str">
        <f t="shared" si="227"/>
        <v/>
      </c>
      <c r="U428" s="20"/>
      <c r="V428" s="20"/>
      <c r="W428" s="20"/>
    </row>
    <row r="429" spans="1:36" ht="19.5" customHeight="1" x14ac:dyDescent="0.25">
      <c r="A429" s="20"/>
      <c r="B429" s="483"/>
      <c r="C429" s="29"/>
      <c r="D429" s="28" t="s">
        <v>86</v>
      </c>
      <c r="E429" s="29"/>
      <c r="F429" s="28" t="s">
        <v>78</v>
      </c>
      <c r="G429" s="29"/>
      <c r="H429" s="29"/>
      <c r="I429" s="30" t="str">
        <f t="shared" si="216"/>
        <v/>
      </c>
      <c r="J429" s="30" t="str">
        <f t="shared" si="217"/>
        <v/>
      </c>
      <c r="K429" s="30" t="str">
        <f t="shared" si="218"/>
        <v/>
      </c>
      <c r="L429" s="30" t="str">
        <f t="shared" si="219"/>
        <v/>
      </c>
      <c r="M429" s="30" t="str">
        <f t="shared" si="220"/>
        <v/>
      </c>
      <c r="N429" s="30" t="str">
        <f t="shared" si="221"/>
        <v/>
      </c>
      <c r="O429" s="30" t="str">
        <f t="shared" si="222"/>
        <v/>
      </c>
      <c r="P429" s="30" t="str">
        <f t="shared" si="223"/>
        <v/>
      </c>
      <c r="Q429" s="30" t="str">
        <f t="shared" si="224"/>
        <v/>
      </c>
      <c r="R429" s="30" t="str">
        <f t="shared" si="225"/>
        <v/>
      </c>
      <c r="S429" s="30" t="str">
        <f t="shared" si="226"/>
        <v/>
      </c>
      <c r="T429" s="30" t="str">
        <f t="shared" si="227"/>
        <v/>
      </c>
      <c r="U429" s="20"/>
      <c r="V429" s="20"/>
      <c r="W429" s="20"/>
    </row>
    <row r="430" spans="1:36" ht="19.5" customHeight="1" x14ac:dyDescent="0.25">
      <c r="A430" s="20"/>
      <c r="B430" s="483"/>
      <c r="C430" s="29"/>
      <c r="D430" s="28" t="s">
        <v>87</v>
      </c>
      <c r="E430" s="29"/>
      <c r="F430" s="28" t="s">
        <v>78</v>
      </c>
      <c r="G430" s="29"/>
      <c r="H430" s="29"/>
      <c r="I430" s="30" t="str">
        <f t="shared" si="216"/>
        <v/>
      </c>
      <c r="J430" s="30" t="str">
        <f t="shared" si="217"/>
        <v/>
      </c>
      <c r="K430" s="30" t="str">
        <f t="shared" si="218"/>
        <v/>
      </c>
      <c r="L430" s="30" t="str">
        <f t="shared" si="219"/>
        <v/>
      </c>
      <c r="M430" s="30" t="str">
        <f t="shared" si="220"/>
        <v/>
      </c>
      <c r="N430" s="30" t="str">
        <f t="shared" si="221"/>
        <v/>
      </c>
      <c r="O430" s="30" t="str">
        <f t="shared" si="222"/>
        <v/>
      </c>
      <c r="P430" s="30" t="str">
        <f t="shared" si="223"/>
        <v/>
      </c>
      <c r="Q430" s="30" t="str">
        <f t="shared" si="224"/>
        <v/>
      </c>
      <c r="R430" s="30" t="str">
        <f t="shared" si="225"/>
        <v/>
      </c>
      <c r="S430" s="30" t="str">
        <f t="shared" si="226"/>
        <v/>
      </c>
      <c r="T430" s="30" t="str">
        <f t="shared" si="227"/>
        <v/>
      </c>
      <c r="U430" s="20"/>
      <c r="V430" s="20"/>
      <c r="W430" s="20"/>
    </row>
    <row r="431" spans="1:36" ht="19.5" customHeight="1" x14ac:dyDescent="0.25">
      <c r="A431" s="20"/>
      <c r="B431" s="483"/>
      <c r="C431" s="29"/>
      <c r="D431" s="28" t="s">
        <v>88</v>
      </c>
      <c r="E431" s="29"/>
      <c r="F431" s="28" t="s">
        <v>78</v>
      </c>
      <c r="G431" s="29"/>
      <c r="H431" s="29"/>
      <c r="I431" s="30" t="str">
        <f t="shared" si="216"/>
        <v/>
      </c>
      <c r="J431" s="30" t="str">
        <f t="shared" si="217"/>
        <v/>
      </c>
      <c r="K431" s="30" t="str">
        <f t="shared" si="218"/>
        <v/>
      </c>
      <c r="L431" s="30" t="str">
        <f t="shared" si="219"/>
        <v/>
      </c>
      <c r="M431" s="30" t="str">
        <f t="shared" si="220"/>
        <v/>
      </c>
      <c r="N431" s="30" t="str">
        <f t="shared" si="221"/>
        <v/>
      </c>
      <c r="O431" s="30" t="str">
        <f t="shared" si="222"/>
        <v/>
      </c>
      <c r="P431" s="30" t="str">
        <f t="shared" si="223"/>
        <v/>
      </c>
      <c r="Q431" s="30" t="str">
        <f t="shared" si="224"/>
        <v/>
      </c>
      <c r="R431" s="30" t="str">
        <f t="shared" si="225"/>
        <v/>
      </c>
      <c r="S431" s="30" t="str">
        <f t="shared" si="226"/>
        <v/>
      </c>
      <c r="T431" s="30" t="str">
        <f t="shared" si="227"/>
        <v/>
      </c>
      <c r="U431" s="20"/>
      <c r="V431" s="20"/>
      <c r="W431" s="20"/>
    </row>
    <row r="432" spans="1:36" ht="19.5" customHeight="1" x14ac:dyDescent="0.25">
      <c r="A432" s="20"/>
      <c r="B432" s="483"/>
      <c r="C432" s="29"/>
      <c r="D432" s="28" t="s">
        <v>89</v>
      </c>
      <c r="E432" s="29"/>
      <c r="F432" s="28" t="s">
        <v>78</v>
      </c>
      <c r="G432" s="29"/>
      <c r="H432" s="29"/>
      <c r="I432" s="30" t="str">
        <f t="shared" si="216"/>
        <v/>
      </c>
      <c r="J432" s="30" t="str">
        <f t="shared" si="217"/>
        <v/>
      </c>
      <c r="K432" s="30" t="str">
        <f t="shared" si="218"/>
        <v/>
      </c>
      <c r="L432" s="30" t="str">
        <f t="shared" si="219"/>
        <v/>
      </c>
      <c r="M432" s="30" t="str">
        <f t="shared" si="220"/>
        <v/>
      </c>
      <c r="N432" s="30" t="str">
        <f t="shared" si="221"/>
        <v/>
      </c>
      <c r="O432" s="30" t="str">
        <f t="shared" si="222"/>
        <v/>
      </c>
      <c r="P432" s="30" t="str">
        <f t="shared" si="223"/>
        <v/>
      </c>
      <c r="Q432" s="30" t="str">
        <f t="shared" si="224"/>
        <v/>
      </c>
      <c r="R432" s="30" t="str">
        <f t="shared" si="225"/>
        <v/>
      </c>
      <c r="S432" s="30" t="str">
        <f t="shared" si="226"/>
        <v/>
      </c>
      <c r="T432" s="30" t="str">
        <f t="shared" si="227"/>
        <v/>
      </c>
      <c r="U432" s="20"/>
      <c r="V432" s="20"/>
      <c r="W432" s="20"/>
    </row>
    <row r="433" spans="1:23" ht="19.5" customHeight="1" x14ac:dyDescent="0.25">
      <c r="A433" s="20"/>
      <c r="B433" s="483"/>
      <c r="C433" s="29"/>
      <c r="D433" s="28" t="s">
        <v>90</v>
      </c>
      <c r="E433" s="29"/>
      <c r="F433" s="28" t="s">
        <v>78</v>
      </c>
      <c r="G433" s="29"/>
      <c r="H433" s="29"/>
      <c r="I433" s="30" t="str">
        <f t="shared" si="216"/>
        <v/>
      </c>
      <c r="J433" s="30" t="str">
        <f t="shared" si="217"/>
        <v/>
      </c>
      <c r="K433" s="30" t="str">
        <f t="shared" si="218"/>
        <v/>
      </c>
      <c r="L433" s="30" t="str">
        <f t="shared" si="219"/>
        <v/>
      </c>
      <c r="M433" s="30" t="str">
        <f t="shared" si="220"/>
        <v/>
      </c>
      <c r="N433" s="30" t="str">
        <f t="shared" si="221"/>
        <v/>
      </c>
      <c r="O433" s="30" t="str">
        <f t="shared" si="222"/>
        <v/>
      </c>
      <c r="P433" s="30" t="str">
        <f t="shared" si="223"/>
        <v/>
      </c>
      <c r="Q433" s="30" t="str">
        <f t="shared" si="224"/>
        <v/>
      </c>
      <c r="R433" s="30" t="str">
        <f t="shared" si="225"/>
        <v/>
      </c>
      <c r="S433" s="30" t="str">
        <f t="shared" si="226"/>
        <v/>
      </c>
      <c r="T433" s="30" t="str">
        <f t="shared" si="227"/>
        <v/>
      </c>
      <c r="U433" s="20"/>
      <c r="V433" s="20"/>
      <c r="W433" s="20"/>
    </row>
    <row r="434" spans="1:23" ht="19.5" customHeight="1" x14ac:dyDescent="0.25">
      <c r="A434" s="20"/>
      <c r="B434" s="483"/>
      <c r="C434" s="29"/>
      <c r="D434" s="28" t="s">
        <v>91</v>
      </c>
      <c r="E434" s="29"/>
      <c r="F434" s="28" t="s">
        <v>78</v>
      </c>
      <c r="G434" s="29"/>
      <c r="H434" s="29"/>
      <c r="I434" s="30" t="str">
        <f t="shared" si="216"/>
        <v/>
      </c>
      <c r="J434" s="30" t="str">
        <f t="shared" si="217"/>
        <v/>
      </c>
      <c r="K434" s="30" t="str">
        <f t="shared" si="218"/>
        <v/>
      </c>
      <c r="L434" s="30" t="str">
        <f t="shared" si="219"/>
        <v/>
      </c>
      <c r="M434" s="30" t="str">
        <f t="shared" si="220"/>
        <v/>
      </c>
      <c r="N434" s="30" t="str">
        <f t="shared" si="221"/>
        <v/>
      </c>
      <c r="O434" s="30" t="str">
        <f t="shared" si="222"/>
        <v/>
      </c>
      <c r="P434" s="30" t="str">
        <f t="shared" si="223"/>
        <v/>
      </c>
      <c r="Q434" s="30" t="str">
        <f t="shared" si="224"/>
        <v/>
      </c>
      <c r="R434" s="30" t="str">
        <f t="shared" si="225"/>
        <v/>
      </c>
      <c r="S434" s="30" t="str">
        <f t="shared" si="226"/>
        <v/>
      </c>
      <c r="T434" s="30" t="str">
        <f t="shared" si="227"/>
        <v/>
      </c>
      <c r="U434" s="20"/>
      <c r="V434" s="20"/>
      <c r="W434" s="20"/>
    </row>
    <row r="435" spans="1:23" ht="19.5" customHeight="1" x14ac:dyDescent="0.25">
      <c r="A435" s="20"/>
      <c r="B435" s="483"/>
      <c r="C435" s="29"/>
      <c r="D435" s="28" t="s">
        <v>92</v>
      </c>
      <c r="E435" s="29"/>
      <c r="F435" s="28" t="s">
        <v>78</v>
      </c>
      <c r="G435" s="29"/>
      <c r="H435" s="29"/>
      <c r="I435" s="30" t="str">
        <f t="shared" si="216"/>
        <v/>
      </c>
      <c r="J435" s="30" t="str">
        <f t="shared" si="217"/>
        <v/>
      </c>
      <c r="K435" s="30" t="str">
        <f t="shared" si="218"/>
        <v/>
      </c>
      <c r="L435" s="30" t="str">
        <f t="shared" si="219"/>
        <v/>
      </c>
      <c r="M435" s="30" t="str">
        <f t="shared" si="220"/>
        <v/>
      </c>
      <c r="N435" s="30" t="str">
        <f t="shared" si="221"/>
        <v/>
      </c>
      <c r="O435" s="30" t="str">
        <f t="shared" si="222"/>
        <v/>
      </c>
      <c r="P435" s="30" t="str">
        <f t="shared" si="223"/>
        <v/>
      </c>
      <c r="Q435" s="30" t="str">
        <f t="shared" si="224"/>
        <v/>
      </c>
      <c r="R435" s="30" t="str">
        <f t="shared" si="225"/>
        <v/>
      </c>
      <c r="S435" s="30" t="str">
        <f t="shared" si="226"/>
        <v/>
      </c>
      <c r="T435" s="30" t="str">
        <f t="shared" si="227"/>
        <v/>
      </c>
      <c r="U435" s="20"/>
      <c r="V435" s="20"/>
      <c r="W435" s="20"/>
    </row>
    <row r="436" spans="1:23" ht="19.5" customHeight="1" x14ac:dyDescent="0.25">
      <c r="A436" s="20"/>
      <c r="B436" s="483"/>
      <c r="C436" s="29"/>
      <c r="D436" s="28" t="s">
        <v>93</v>
      </c>
      <c r="E436" s="29"/>
      <c r="F436" s="28" t="s">
        <v>78</v>
      </c>
      <c r="G436" s="29"/>
      <c r="H436" s="29"/>
      <c r="I436" s="30" t="str">
        <f t="shared" si="216"/>
        <v/>
      </c>
      <c r="J436" s="30" t="str">
        <f t="shared" si="217"/>
        <v/>
      </c>
      <c r="K436" s="30" t="str">
        <f t="shared" si="218"/>
        <v/>
      </c>
      <c r="L436" s="30" t="str">
        <f t="shared" si="219"/>
        <v/>
      </c>
      <c r="M436" s="30" t="str">
        <f t="shared" si="220"/>
        <v/>
      </c>
      <c r="N436" s="30" t="str">
        <f t="shared" si="221"/>
        <v/>
      </c>
      <c r="O436" s="30" t="str">
        <f t="shared" si="222"/>
        <v/>
      </c>
      <c r="P436" s="30" t="str">
        <f t="shared" si="223"/>
        <v/>
      </c>
      <c r="Q436" s="30" t="str">
        <f t="shared" si="224"/>
        <v/>
      </c>
      <c r="R436" s="30" t="str">
        <f t="shared" si="225"/>
        <v/>
      </c>
      <c r="S436" s="30" t="str">
        <f t="shared" si="226"/>
        <v/>
      </c>
      <c r="T436" s="30" t="str">
        <f t="shared" si="227"/>
        <v/>
      </c>
      <c r="U436" s="20"/>
      <c r="V436" s="20"/>
      <c r="W436" s="20"/>
    </row>
    <row r="437" spans="1:23" ht="19.5" customHeight="1" x14ac:dyDescent="0.25">
      <c r="A437" s="20"/>
      <c r="B437" s="483"/>
      <c r="C437" s="29"/>
      <c r="D437" s="28" t="s">
        <v>94</v>
      </c>
      <c r="E437" s="29"/>
      <c r="F437" s="28" t="s">
        <v>78</v>
      </c>
      <c r="G437" s="29"/>
      <c r="H437" s="29"/>
      <c r="I437" s="30" t="str">
        <f t="shared" si="216"/>
        <v/>
      </c>
      <c r="J437" s="30" t="str">
        <f t="shared" si="217"/>
        <v/>
      </c>
      <c r="K437" s="30" t="str">
        <f t="shared" si="218"/>
        <v/>
      </c>
      <c r="L437" s="30" t="str">
        <f t="shared" si="219"/>
        <v/>
      </c>
      <c r="M437" s="30" t="str">
        <f t="shared" si="220"/>
        <v/>
      </c>
      <c r="N437" s="30" t="str">
        <f t="shared" si="221"/>
        <v/>
      </c>
      <c r="O437" s="30" t="str">
        <f t="shared" si="222"/>
        <v/>
      </c>
      <c r="P437" s="30" t="str">
        <f t="shared" si="223"/>
        <v/>
      </c>
      <c r="Q437" s="30" t="str">
        <f t="shared" si="224"/>
        <v/>
      </c>
      <c r="R437" s="30" t="str">
        <f t="shared" si="225"/>
        <v/>
      </c>
      <c r="S437" s="30" t="str">
        <f t="shared" si="226"/>
        <v/>
      </c>
      <c r="T437" s="30" t="str">
        <f t="shared" si="227"/>
        <v/>
      </c>
      <c r="U437" s="20"/>
      <c r="V437" s="20"/>
      <c r="W437" s="20"/>
    </row>
    <row r="438" spans="1:23" ht="19.5" customHeight="1" x14ac:dyDescent="0.25">
      <c r="A438" s="20"/>
      <c r="B438" s="483"/>
      <c r="C438" s="29"/>
      <c r="D438" s="28" t="s">
        <v>95</v>
      </c>
      <c r="E438" s="29"/>
      <c r="F438" s="28" t="s">
        <v>78</v>
      </c>
      <c r="G438" s="29"/>
      <c r="H438" s="29"/>
      <c r="I438" s="30" t="str">
        <f t="shared" si="216"/>
        <v/>
      </c>
      <c r="J438" s="30" t="str">
        <f t="shared" si="217"/>
        <v/>
      </c>
      <c r="K438" s="30" t="str">
        <f t="shared" si="218"/>
        <v/>
      </c>
      <c r="L438" s="30" t="str">
        <f t="shared" si="219"/>
        <v/>
      </c>
      <c r="M438" s="30" t="str">
        <f t="shared" si="220"/>
        <v/>
      </c>
      <c r="N438" s="30" t="str">
        <f t="shared" si="221"/>
        <v/>
      </c>
      <c r="O438" s="30" t="str">
        <f t="shared" si="222"/>
        <v/>
      </c>
      <c r="P438" s="30" t="str">
        <f t="shared" si="223"/>
        <v/>
      </c>
      <c r="Q438" s="30" t="str">
        <f t="shared" si="224"/>
        <v/>
      </c>
      <c r="R438" s="30" t="str">
        <f t="shared" si="225"/>
        <v/>
      </c>
      <c r="S438" s="30" t="str">
        <f t="shared" si="226"/>
        <v/>
      </c>
      <c r="T438" s="30" t="str">
        <f t="shared" si="227"/>
        <v/>
      </c>
      <c r="U438" s="20"/>
      <c r="V438" s="20"/>
      <c r="W438" s="20"/>
    </row>
    <row r="439" spans="1:23" ht="19.5" customHeight="1" x14ac:dyDescent="0.25">
      <c r="A439" s="20"/>
      <c r="B439" s="483"/>
      <c r="C439" s="29"/>
      <c r="D439" s="28" t="s">
        <v>96</v>
      </c>
      <c r="E439" s="29"/>
      <c r="F439" s="28" t="s">
        <v>78</v>
      </c>
      <c r="G439" s="29"/>
      <c r="H439" s="29"/>
      <c r="I439" s="30" t="str">
        <f t="shared" si="216"/>
        <v/>
      </c>
      <c r="J439" s="30" t="str">
        <f t="shared" si="217"/>
        <v/>
      </c>
      <c r="K439" s="30" t="str">
        <f t="shared" si="218"/>
        <v/>
      </c>
      <c r="L439" s="30" t="str">
        <f t="shared" si="219"/>
        <v/>
      </c>
      <c r="M439" s="30" t="str">
        <f t="shared" si="220"/>
        <v/>
      </c>
      <c r="N439" s="30" t="str">
        <f t="shared" si="221"/>
        <v/>
      </c>
      <c r="O439" s="30" t="str">
        <f t="shared" si="222"/>
        <v/>
      </c>
      <c r="P439" s="30" t="str">
        <f t="shared" si="223"/>
        <v/>
      </c>
      <c r="Q439" s="30" t="str">
        <f t="shared" si="224"/>
        <v/>
      </c>
      <c r="R439" s="30" t="str">
        <f t="shared" si="225"/>
        <v/>
      </c>
      <c r="S439" s="30" t="str">
        <f t="shared" si="226"/>
        <v/>
      </c>
      <c r="T439" s="30" t="str">
        <f t="shared" si="227"/>
        <v/>
      </c>
      <c r="U439" s="20"/>
      <c r="V439" s="20"/>
      <c r="W439" s="20"/>
    </row>
    <row r="440" spans="1:23" ht="19.5" customHeight="1" x14ac:dyDescent="0.25">
      <c r="A440" s="20"/>
      <c r="B440" s="483"/>
      <c r="C440" s="29"/>
      <c r="D440" s="28" t="s">
        <v>97</v>
      </c>
      <c r="E440" s="29"/>
      <c r="F440" s="28" t="s">
        <v>78</v>
      </c>
      <c r="G440" s="29"/>
      <c r="H440" s="29"/>
      <c r="I440" s="30" t="str">
        <f t="shared" si="216"/>
        <v/>
      </c>
      <c r="J440" s="30" t="str">
        <f t="shared" si="217"/>
        <v/>
      </c>
      <c r="K440" s="30" t="str">
        <f t="shared" si="218"/>
        <v/>
      </c>
      <c r="L440" s="30" t="str">
        <f t="shared" si="219"/>
        <v/>
      </c>
      <c r="M440" s="30" t="str">
        <f t="shared" si="220"/>
        <v/>
      </c>
      <c r="N440" s="30" t="str">
        <f t="shared" si="221"/>
        <v/>
      </c>
      <c r="O440" s="30" t="str">
        <f t="shared" si="222"/>
        <v/>
      </c>
      <c r="P440" s="30" t="str">
        <f t="shared" si="223"/>
        <v/>
      </c>
      <c r="Q440" s="30" t="str">
        <f t="shared" si="224"/>
        <v/>
      </c>
      <c r="R440" s="30" t="str">
        <f t="shared" si="225"/>
        <v/>
      </c>
      <c r="S440" s="30" t="str">
        <f t="shared" si="226"/>
        <v/>
      </c>
      <c r="T440" s="30" t="str">
        <f t="shared" si="227"/>
        <v/>
      </c>
      <c r="U440" s="20"/>
      <c r="V440" s="20"/>
      <c r="W440" s="20"/>
    </row>
    <row r="441" spans="1:23" ht="19.5" customHeight="1" x14ac:dyDescent="0.25">
      <c r="A441" s="20"/>
      <c r="B441" s="483"/>
      <c r="C441" s="29"/>
      <c r="D441" s="28" t="s">
        <v>98</v>
      </c>
      <c r="E441" s="29"/>
      <c r="F441" s="28" t="s">
        <v>78</v>
      </c>
      <c r="G441" s="29"/>
      <c r="H441" s="29"/>
      <c r="I441" s="30" t="str">
        <f t="shared" si="216"/>
        <v/>
      </c>
      <c r="J441" s="30" t="str">
        <f t="shared" si="217"/>
        <v/>
      </c>
      <c r="K441" s="30" t="str">
        <f t="shared" si="218"/>
        <v/>
      </c>
      <c r="L441" s="30" t="str">
        <f t="shared" si="219"/>
        <v/>
      </c>
      <c r="M441" s="30" t="str">
        <f t="shared" si="220"/>
        <v/>
      </c>
      <c r="N441" s="30" t="str">
        <f t="shared" si="221"/>
        <v/>
      </c>
      <c r="O441" s="30" t="str">
        <f t="shared" si="222"/>
        <v/>
      </c>
      <c r="P441" s="30" t="str">
        <f t="shared" si="223"/>
        <v/>
      </c>
      <c r="Q441" s="30" t="str">
        <f t="shared" si="224"/>
        <v/>
      </c>
      <c r="R441" s="30" t="str">
        <f t="shared" si="225"/>
        <v/>
      </c>
      <c r="S441" s="30" t="str">
        <f t="shared" si="226"/>
        <v/>
      </c>
      <c r="T441" s="30" t="str">
        <f t="shared" si="227"/>
        <v/>
      </c>
      <c r="U441" s="20"/>
      <c r="V441" s="20"/>
      <c r="W441" s="20"/>
    </row>
    <row r="442" spans="1:23" ht="19.5" customHeight="1" x14ac:dyDescent="0.25">
      <c r="A442" s="20"/>
      <c r="B442" s="483"/>
      <c r="C442" s="29"/>
      <c r="D442" s="28" t="s">
        <v>99</v>
      </c>
      <c r="E442" s="29"/>
      <c r="F442" s="28" t="s">
        <v>78</v>
      </c>
      <c r="G442" s="29"/>
      <c r="H442" s="29"/>
      <c r="I442" s="30" t="str">
        <f t="shared" si="216"/>
        <v/>
      </c>
      <c r="J442" s="30" t="str">
        <f t="shared" si="217"/>
        <v/>
      </c>
      <c r="K442" s="30" t="str">
        <f t="shared" si="218"/>
        <v/>
      </c>
      <c r="L442" s="30" t="str">
        <f t="shared" si="219"/>
        <v/>
      </c>
      <c r="M442" s="30" t="str">
        <f t="shared" si="220"/>
        <v/>
      </c>
      <c r="N442" s="30" t="str">
        <f t="shared" si="221"/>
        <v/>
      </c>
      <c r="O442" s="30" t="str">
        <f t="shared" si="222"/>
        <v/>
      </c>
      <c r="P442" s="30" t="str">
        <f t="shared" si="223"/>
        <v/>
      </c>
      <c r="Q442" s="30" t="str">
        <f t="shared" si="224"/>
        <v/>
      </c>
      <c r="R442" s="30" t="str">
        <f t="shared" si="225"/>
        <v/>
      </c>
      <c r="S442" s="30" t="str">
        <f t="shared" si="226"/>
        <v/>
      </c>
      <c r="T442" s="30" t="str">
        <f t="shared" si="227"/>
        <v/>
      </c>
      <c r="U442" s="20"/>
      <c r="V442" s="20"/>
      <c r="W442" s="20"/>
    </row>
    <row r="443" spans="1:23" ht="19.5" customHeight="1" x14ac:dyDescent="0.25">
      <c r="A443" s="20"/>
      <c r="B443" s="483"/>
      <c r="C443" s="29"/>
      <c r="D443" s="28" t="s">
        <v>100</v>
      </c>
      <c r="E443" s="29"/>
      <c r="F443" s="28" t="s">
        <v>78</v>
      </c>
      <c r="G443" s="29"/>
      <c r="H443" s="29"/>
      <c r="I443" s="30" t="str">
        <f t="shared" si="216"/>
        <v/>
      </c>
      <c r="J443" s="30" t="str">
        <f t="shared" si="217"/>
        <v/>
      </c>
      <c r="K443" s="30" t="str">
        <f t="shared" si="218"/>
        <v/>
      </c>
      <c r="L443" s="30" t="str">
        <f t="shared" si="219"/>
        <v/>
      </c>
      <c r="M443" s="30" t="str">
        <f t="shared" si="220"/>
        <v/>
      </c>
      <c r="N443" s="30" t="str">
        <f t="shared" si="221"/>
        <v/>
      </c>
      <c r="O443" s="30" t="str">
        <f t="shared" si="222"/>
        <v/>
      </c>
      <c r="P443" s="30" t="str">
        <f t="shared" si="223"/>
        <v/>
      </c>
      <c r="Q443" s="30" t="str">
        <f t="shared" si="224"/>
        <v/>
      </c>
      <c r="R443" s="30" t="str">
        <f t="shared" si="225"/>
        <v/>
      </c>
      <c r="S443" s="30" t="str">
        <f t="shared" si="226"/>
        <v/>
      </c>
      <c r="T443" s="30" t="str">
        <f t="shared" si="227"/>
        <v/>
      </c>
      <c r="U443" s="20"/>
      <c r="V443" s="20"/>
      <c r="W443" s="20"/>
    </row>
    <row r="444" spans="1:23" ht="19.5" customHeight="1" x14ac:dyDescent="0.25">
      <c r="A444" s="20"/>
      <c r="B444" s="483"/>
      <c r="C444" s="29"/>
      <c r="D444" s="28" t="s">
        <v>101</v>
      </c>
      <c r="E444" s="29"/>
      <c r="F444" s="28" t="s">
        <v>78</v>
      </c>
      <c r="G444" s="29"/>
      <c r="H444" s="29"/>
      <c r="I444" s="30" t="str">
        <f t="shared" si="216"/>
        <v/>
      </c>
      <c r="J444" s="30" t="str">
        <f t="shared" si="217"/>
        <v/>
      </c>
      <c r="K444" s="30" t="str">
        <f t="shared" si="218"/>
        <v/>
      </c>
      <c r="L444" s="30" t="str">
        <f t="shared" si="219"/>
        <v/>
      </c>
      <c r="M444" s="30" t="str">
        <f t="shared" si="220"/>
        <v/>
      </c>
      <c r="N444" s="30" t="str">
        <f t="shared" si="221"/>
        <v/>
      </c>
      <c r="O444" s="30" t="str">
        <f t="shared" si="222"/>
        <v/>
      </c>
      <c r="P444" s="30" t="str">
        <f t="shared" si="223"/>
        <v/>
      </c>
      <c r="Q444" s="30" t="str">
        <f t="shared" si="224"/>
        <v/>
      </c>
      <c r="R444" s="30" t="str">
        <f t="shared" si="225"/>
        <v/>
      </c>
      <c r="S444" s="30" t="str">
        <f t="shared" si="226"/>
        <v/>
      </c>
      <c r="T444" s="30" t="str">
        <f t="shared" si="227"/>
        <v/>
      </c>
      <c r="U444" s="20"/>
      <c r="V444" s="20"/>
      <c r="W444" s="20"/>
    </row>
    <row r="445" spans="1:23" ht="19.5" customHeight="1" x14ac:dyDescent="0.25">
      <c r="A445" s="20"/>
      <c r="B445" s="483"/>
      <c r="C445" s="29"/>
      <c r="D445" s="28" t="s">
        <v>102</v>
      </c>
      <c r="E445" s="29"/>
      <c r="F445" s="28" t="s">
        <v>78</v>
      </c>
      <c r="G445" s="29"/>
      <c r="H445" s="29"/>
      <c r="I445" s="30" t="str">
        <f t="shared" si="216"/>
        <v/>
      </c>
      <c r="J445" s="30" t="str">
        <f t="shared" si="217"/>
        <v/>
      </c>
      <c r="K445" s="30" t="str">
        <f t="shared" si="218"/>
        <v/>
      </c>
      <c r="L445" s="30" t="str">
        <f t="shared" si="219"/>
        <v/>
      </c>
      <c r="M445" s="30" t="str">
        <f t="shared" si="220"/>
        <v/>
      </c>
      <c r="N445" s="30" t="str">
        <f t="shared" si="221"/>
        <v/>
      </c>
      <c r="O445" s="30" t="str">
        <f t="shared" si="222"/>
        <v/>
      </c>
      <c r="P445" s="30" t="str">
        <f t="shared" si="223"/>
        <v/>
      </c>
      <c r="Q445" s="30" t="str">
        <f t="shared" si="224"/>
        <v/>
      </c>
      <c r="R445" s="30" t="str">
        <f t="shared" si="225"/>
        <v/>
      </c>
      <c r="S445" s="30" t="str">
        <f t="shared" si="226"/>
        <v/>
      </c>
      <c r="T445" s="30" t="str">
        <f t="shared" si="227"/>
        <v/>
      </c>
      <c r="U445" s="20"/>
      <c r="V445" s="20"/>
      <c r="W445" s="20"/>
    </row>
    <row r="446" spans="1:23" ht="19.5" customHeight="1" x14ac:dyDescent="0.25">
      <c r="A446" s="20"/>
      <c r="B446" s="483"/>
      <c r="C446" s="29"/>
      <c r="D446" s="28" t="s">
        <v>103</v>
      </c>
      <c r="E446" s="29"/>
      <c r="F446" s="28" t="s">
        <v>78</v>
      </c>
      <c r="G446" s="29"/>
      <c r="H446" s="29"/>
      <c r="I446" s="30" t="str">
        <f t="shared" si="216"/>
        <v/>
      </c>
      <c r="J446" s="30" t="str">
        <f t="shared" si="217"/>
        <v/>
      </c>
      <c r="K446" s="30" t="str">
        <f t="shared" si="218"/>
        <v/>
      </c>
      <c r="L446" s="30" t="str">
        <f t="shared" si="219"/>
        <v/>
      </c>
      <c r="M446" s="30" t="str">
        <f t="shared" si="220"/>
        <v/>
      </c>
      <c r="N446" s="30" t="str">
        <f t="shared" si="221"/>
        <v/>
      </c>
      <c r="O446" s="30" t="str">
        <f t="shared" si="222"/>
        <v/>
      </c>
      <c r="P446" s="30" t="str">
        <f t="shared" si="223"/>
        <v/>
      </c>
      <c r="Q446" s="30" t="str">
        <f t="shared" si="224"/>
        <v/>
      </c>
      <c r="R446" s="30" t="str">
        <f t="shared" si="225"/>
        <v/>
      </c>
      <c r="S446" s="30" t="str">
        <f t="shared" si="226"/>
        <v/>
      </c>
      <c r="T446" s="30" t="str">
        <f t="shared" si="227"/>
        <v/>
      </c>
      <c r="U446" s="20"/>
      <c r="V446" s="20"/>
      <c r="W446" s="20"/>
    </row>
    <row r="447" spans="1:23" ht="19.5" customHeight="1" x14ac:dyDescent="0.25">
      <c r="A447" s="20"/>
      <c r="B447" s="483"/>
      <c r="C447" s="29"/>
      <c r="D447" s="28" t="s">
        <v>104</v>
      </c>
      <c r="E447" s="29"/>
      <c r="F447" s="28" t="s">
        <v>78</v>
      </c>
      <c r="G447" s="29"/>
      <c r="H447" s="29"/>
      <c r="I447" s="30" t="str">
        <f t="shared" si="216"/>
        <v/>
      </c>
      <c r="J447" s="30" t="str">
        <f t="shared" si="217"/>
        <v/>
      </c>
      <c r="K447" s="30" t="str">
        <f t="shared" si="218"/>
        <v/>
      </c>
      <c r="L447" s="30" t="str">
        <f t="shared" si="219"/>
        <v/>
      </c>
      <c r="M447" s="30" t="str">
        <f t="shared" si="220"/>
        <v/>
      </c>
      <c r="N447" s="30" t="str">
        <f t="shared" si="221"/>
        <v/>
      </c>
      <c r="O447" s="30" t="str">
        <f t="shared" si="222"/>
        <v/>
      </c>
      <c r="P447" s="30" t="str">
        <f t="shared" si="223"/>
        <v/>
      </c>
      <c r="Q447" s="30" t="str">
        <f t="shared" si="224"/>
        <v/>
      </c>
      <c r="R447" s="30" t="str">
        <f t="shared" si="225"/>
        <v/>
      </c>
      <c r="S447" s="30" t="str">
        <f t="shared" si="226"/>
        <v/>
      </c>
      <c r="T447" s="30" t="str">
        <f t="shared" si="227"/>
        <v/>
      </c>
      <c r="U447" s="20"/>
      <c r="V447" s="20"/>
      <c r="W447" s="20"/>
    </row>
    <row r="448" spans="1:23" ht="19.5" customHeight="1" x14ac:dyDescent="0.25">
      <c r="A448" s="20"/>
      <c r="B448" s="483"/>
      <c r="C448" s="29"/>
      <c r="D448" s="28" t="s">
        <v>105</v>
      </c>
      <c r="E448" s="29"/>
      <c r="F448" s="28" t="s">
        <v>78</v>
      </c>
      <c r="G448" s="29"/>
      <c r="H448" s="29"/>
      <c r="I448" s="30" t="str">
        <f t="shared" si="216"/>
        <v/>
      </c>
      <c r="J448" s="30" t="str">
        <f t="shared" si="217"/>
        <v/>
      </c>
      <c r="K448" s="30" t="str">
        <f t="shared" si="218"/>
        <v/>
      </c>
      <c r="L448" s="30" t="str">
        <f t="shared" si="219"/>
        <v/>
      </c>
      <c r="M448" s="30" t="str">
        <f t="shared" si="220"/>
        <v/>
      </c>
      <c r="N448" s="30" t="str">
        <f t="shared" si="221"/>
        <v/>
      </c>
      <c r="O448" s="30" t="str">
        <f t="shared" si="222"/>
        <v/>
      </c>
      <c r="P448" s="30" t="str">
        <f t="shared" si="223"/>
        <v/>
      </c>
      <c r="Q448" s="30" t="str">
        <f t="shared" si="224"/>
        <v/>
      </c>
      <c r="R448" s="30" t="str">
        <f t="shared" si="225"/>
        <v/>
      </c>
      <c r="S448" s="30" t="str">
        <f t="shared" si="226"/>
        <v/>
      </c>
      <c r="T448" s="30" t="str">
        <f t="shared" si="227"/>
        <v/>
      </c>
      <c r="U448" s="20"/>
      <c r="V448" s="20"/>
      <c r="W448" s="20"/>
    </row>
    <row r="449" spans="1:34" ht="19.5" customHeight="1" x14ac:dyDescent="0.25">
      <c r="A449" s="20"/>
      <c r="B449" s="483"/>
      <c r="C449" s="29"/>
      <c r="D449" s="28" t="s">
        <v>106</v>
      </c>
      <c r="E449" s="29"/>
      <c r="F449" s="28" t="s">
        <v>78</v>
      </c>
      <c r="G449" s="29"/>
      <c r="H449" s="29"/>
      <c r="I449" s="30" t="str">
        <f t="shared" si="216"/>
        <v/>
      </c>
      <c r="J449" s="30" t="str">
        <f t="shared" si="217"/>
        <v/>
      </c>
      <c r="K449" s="30" t="str">
        <f t="shared" si="218"/>
        <v/>
      </c>
      <c r="L449" s="30" t="str">
        <f t="shared" si="219"/>
        <v/>
      </c>
      <c r="M449" s="30" t="str">
        <f t="shared" si="220"/>
        <v/>
      </c>
      <c r="N449" s="30" t="str">
        <f t="shared" si="221"/>
        <v/>
      </c>
      <c r="O449" s="30" t="str">
        <f t="shared" si="222"/>
        <v/>
      </c>
      <c r="P449" s="30" t="str">
        <f t="shared" si="223"/>
        <v/>
      </c>
      <c r="Q449" s="30" t="str">
        <f t="shared" si="224"/>
        <v/>
      </c>
      <c r="R449" s="30" t="str">
        <f t="shared" si="225"/>
        <v/>
      </c>
      <c r="S449" s="30" t="str">
        <f t="shared" si="226"/>
        <v/>
      </c>
      <c r="T449" s="30" t="str">
        <f t="shared" si="227"/>
        <v/>
      </c>
      <c r="U449" s="20"/>
      <c r="V449" s="20"/>
      <c r="W449" s="20"/>
    </row>
    <row r="450" spans="1:34" ht="19.5" customHeight="1" x14ac:dyDescent="0.25">
      <c r="A450" s="20"/>
      <c r="B450" s="483"/>
      <c r="C450" s="29"/>
      <c r="D450" s="28" t="s">
        <v>107</v>
      </c>
      <c r="E450" s="29"/>
      <c r="F450" s="28" t="s">
        <v>78</v>
      </c>
      <c r="G450" s="29"/>
      <c r="H450" s="29"/>
      <c r="I450" s="30" t="str">
        <f t="shared" si="216"/>
        <v/>
      </c>
      <c r="J450" s="30" t="str">
        <f t="shared" si="217"/>
        <v/>
      </c>
      <c r="K450" s="30" t="str">
        <f t="shared" si="218"/>
        <v/>
      </c>
      <c r="L450" s="30" t="str">
        <f t="shared" si="219"/>
        <v/>
      </c>
      <c r="M450" s="30" t="str">
        <f t="shared" si="220"/>
        <v/>
      </c>
      <c r="N450" s="30" t="str">
        <f t="shared" si="221"/>
        <v/>
      </c>
      <c r="O450" s="30" t="str">
        <f t="shared" si="222"/>
        <v/>
      </c>
      <c r="P450" s="30" t="str">
        <f t="shared" si="223"/>
        <v/>
      </c>
      <c r="Q450" s="30" t="str">
        <f t="shared" si="224"/>
        <v/>
      </c>
      <c r="R450" s="30" t="str">
        <f t="shared" si="225"/>
        <v/>
      </c>
      <c r="S450" s="30" t="str">
        <f t="shared" si="226"/>
        <v/>
      </c>
      <c r="T450" s="30" t="str">
        <f t="shared" si="227"/>
        <v/>
      </c>
      <c r="U450" s="20"/>
      <c r="V450" s="20"/>
      <c r="W450" s="20"/>
    </row>
    <row r="451" spans="1:34" ht="19.5" customHeight="1" x14ac:dyDescent="0.25">
      <c r="A451" s="20"/>
      <c r="B451" s="483"/>
      <c r="C451" s="29"/>
      <c r="D451" s="28" t="s">
        <v>108</v>
      </c>
      <c r="E451" s="29"/>
      <c r="F451" s="28" t="s">
        <v>78</v>
      </c>
      <c r="G451" s="29"/>
      <c r="H451" s="29"/>
      <c r="I451" s="30" t="str">
        <f t="shared" si="216"/>
        <v/>
      </c>
      <c r="J451" s="30" t="str">
        <f t="shared" si="217"/>
        <v/>
      </c>
      <c r="K451" s="30" t="str">
        <f t="shared" si="218"/>
        <v/>
      </c>
      <c r="L451" s="30" t="str">
        <f t="shared" si="219"/>
        <v/>
      </c>
      <c r="M451" s="30" t="str">
        <f t="shared" si="220"/>
        <v/>
      </c>
      <c r="N451" s="30" t="str">
        <f t="shared" si="221"/>
        <v/>
      </c>
      <c r="O451" s="30" t="str">
        <f t="shared" si="222"/>
        <v/>
      </c>
      <c r="P451" s="30" t="str">
        <f t="shared" si="223"/>
        <v/>
      </c>
      <c r="Q451" s="30" t="str">
        <f t="shared" si="224"/>
        <v/>
      </c>
      <c r="R451" s="30" t="str">
        <f t="shared" si="225"/>
        <v/>
      </c>
      <c r="S451" s="30" t="str">
        <f t="shared" si="226"/>
        <v/>
      </c>
      <c r="T451" s="30" t="str">
        <f t="shared" si="227"/>
        <v/>
      </c>
      <c r="U451" s="20"/>
      <c r="V451" s="20"/>
      <c r="W451" s="20"/>
    </row>
    <row r="452" spans="1:34" ht="19.5" customHeight="1" x14ac:dyDescent="0.25">
      <c r="A452" s="20"/>
      <c r="B452" s="483"/>
      <c r="C452" s="29"/>
      <c r="D452" s="28" t="s">
        <v>109</v>
      </c>
      <c r="E452" s="29"/>
      <c r="F452" s="28" t="s">
        <v>78</v>
      </c>
      <c r="G452" s="29"/>
      <c r="H452" s="29"/>
      <c r="I452" s="30" t="str">
        <f t="shared" si="216"/>
        <v/>
      </c>
      <c r="J452" s="30" t="str">
        <f t="shared" si="217"/>
        <v/>
      </c>
      <c r="K452" s="30" t="str">
        <f t="shared" si="218"/>
        <v/>
      </c>
      <c r="L452" s="30" t="str">
        <f t="shared" si="219"/>
        <v/>
      </c>
      <c r="M452" s="30" t="str">
        <f t="shared" si="220"/>
        <v/>
      </c>
      <c r="N452" s="30" t="str">
        <f t="shared" si="221"/>
        <v/>
      </c>
      <c r="O452" s="30" t="str">
        <f t="shared" si="222"/>
        <v/>
      </c>
      <c r="P452" s="30" t="str">
        <f t="shared" si="223"/>
        <v/>
      </c>
      <c r="Q452" s="30" t="str">
        <f t="shared" si="224"/>
        <v/>
      </c>
      <c r="R452" s="30" t="str">
        <f t="shared" si="225"/>
        <v/>
      </c>
      <c r="S452" s="30" t="str">
        <f t="shared" si="226"/>
        <v/>
      </c>
      <c r="T452" s="30" t="str">
        <f t="shared" si="227"/>
        <v/>
      </c>
      <c r="U452" s="20"/>
      <c r="V452" s="20"/>
      <c r="W452" s="20"/>
    </row>
    <row r="453" spans="1:34" ht="19.5" customHeight="1" x14ac:dyDescent="0.25">
      <c r="A453" s="20"/>
      <c r="B453" s="483"/>
      <c r="C453" s="29"/>
      <c r="D453" s="28" t="s">
        <v>110</v>
      </c>
      <c r="E453" s="29"/>
      <c r="F453" s="28" t="s">
        <v>78</v>
      </c>
      <c r="G453" s="29"/>
      <c r="H453" s="29"/>
      <c r="I453" s="30" t="str">
        <f t="shared" si="216"/>
        <v/>
      </c>
      <c r="J453" s="30" t="str">
        <f t="shared" si="217"/>
        <v/>
      </c>
      <c r="K453" s="30" t="str">
        <f t="shared" si="218"/>
        <v/>
      </c>
      <c r="L453" s="30" t="str">
        <f t="shared" si="219"/>
        <v/>
      </c>
      <c r="M453" s="30" t="str">
        <f t="shared" si="220"/>
        <v/>
      </c>
      <c r="N453" s="30" t="str">
        <f t="shared" si="221"/>
        <v/>
      </c>
      <c r="O453" s="30" t="str">
        <f t="shared" si="222"/>
        <v/>
      </c>
      <c r="P453" s="30" t="str">
        <f t="shared" si="223"/>
        <v/>
      </c>
      <c r="Q453" s="30" t="str">
        <f t="shared" si="224"/>
        <v/>
      </c>
      <c r="R453" s="30" t="str">
        <f t="shared" si="225"/>
        <v/>
      </c>
      <c r="S453" s="30" t="str">
        <f t="shared" si="226"/>
        <v/>
      </c>
      <c r="T453" s="30" t="str">
        <f t="shared" si="227"/>
        <v/>
      </c>
      <c r="U453" s="20"/>
      <c r="V453" s="20"/>
      <c r="W453" s="20"/>
    </row>
    <row r="454" spans="1:34" ht="19.5" customHeight="1" x14ac:dyDescent="0.25">
      <c r="A454" s="20"/>
      <c r="B454" s="483"/>
      <c r="C454" s="29"/>
      <c r="D454" s="28" t="s">
        <v>111</v>
      </c>
      <c r="E454" s="29"/>
      <c r="F454" s="28" t="s">
        <v>78</v>
      </c>
      <c r="G454" s="29"/>
      <c r="H454" s="29"/>
      <c r="I454" s="30" t="str">
        <f t="shared" si="216"/>
        <v/>
      </c>
      <c r="J454" s="30" t="str">
        <f t="shared" si="217"/>
        <v/>
      </c>
      <c r="K454" s="30" t="str">
        <f t="shared" si="218"/>
        <v/>
      </c>
      <c r="L454" s="30" t="str">
        <f t="shared" si="219"/>
        <v/>
      </c>
      <c r="M454" s="30" t="str">
        <f t="shared" si="220"/>
        <v/>
      </c>
      <c r="N454" s="30" t="str">
        <f t="shared" si="221"/>
        <v/>
      </c>
      <c r="O454" s="30" t="str">
        <f t="shared" si="222"/>
        <v/>
      </c>
      <c r="P454" s="30" t="str">
        <f t="shared" si="223"/>
        <v/>
      </c>
      <c r="Q454" s="30" t="str">
        <f t="shared" si="224"/>
        <v/>
      </c>
      <c r="R454" s="30" t="str">
        <f t="shared" si="225"/>
        <v/>
      </c>
      <c r="S454" s="30" t="str">
        <f t="shared" si="226"/>
        <v/>
      </c>
      <c r="T454" s="30" t="str">
        <f t="shared" si="227"/>
        <v/>
      </c>
      <c r="U454" s="20"/>
      <c r="V454" s="20"/>
      <c r="W454" s="20"/>
    </row>
    <row r="455" spans="1:34" ht="19.5" customHeight="1" x14ac:dyDescent="0.25">
      <c r="A455" s="20"/>
      <c r="B455" s="483"/>
      <c r="C455" s="29"/>
      <c r="D455" s="28" t="s">
        <v>112</v>
      </c>
      <c r="E455" s="29"/>
      <c r="F455" s="28" t="s">
        <v>78</v>
      </c>
      <c r="G455" s="29"/>
      <c r="H455" s="29"/>
      <c r="I455" s="30" t="str">
        <f t="shared" si="216"/>
        <v/>
      </c>
      <c r="J455" s="30" t="str">
        <f t="shared" si="217"/>
        <v/>
      </c>
      <c r="K455" s="30" t="str">
        <f t="shared" si="218"/>
        <v/>
      </c>
      <c r="L455" s="30" t="str">
        <f t="shared" si="219"/>
        <v/>
      </c>
      <c r="M455" s="30" t="str">
        <f t="shared" si="220"/>
        <v/>
      </c>
      <c r="N455" s="30" t="str">
        <f t="shared" si="221"/>
        <v/>
      </c>
      <c r="O455" s="30" t="str">
        <f t="shared" si="222"/>
        <v/>
      </c>
      <c r="P455" s="30" t="str">
        <f t="shared" si="223"/>
        <v/>
      </c>
      <c r="Q455" s="30" t="str">
        <f t="shared" si="224"/>
        <v/>
      </c>
      <c r="R455" s="30" t="str">
        <f t="shared" si="225"/>
        <v/>
      </c>
      <c r="S455" s="30" t="str">
        <f t="shared" si="226"/>
        <v/>
      </c>
      <c r="T455" s="30" t="str">
        <f t="shared" si="227"/>
        <v/>
      </c>
      <c r="U455" s="20"/>
      <c r="V455" s="20"/>
      <c r="W455" s="20"/>
    </row>
    <row r="456" spans="1:34" ht="19.5" customHeight="1" x14ac:dyDescent="0.25">
      <c r="A456" s="20"/>
      <c r="B456" s="483"/>
      <c r="C456" s="29"/>
      <c r="D456" s="28" t="s">
        <v>113</v>
      </c>
      <c r="E456" s="29"/>
      <c r="F456" s="28" t="s">
        <v>78</v>
      </c>
      <c r="G456" s="29"/>
      <c r="H456" s="29"/>
      <c r="I456" s="30" t="str">
        <f t="shared" si="216"/>
        <v/>
      </c>
      <c r="J456" s="30" t="str">
        <f t="shared" si="217"/>
        <v/>
      </c>
      <c r="K456" s="30" t="str">
        <f t="shared" si="218"/>
        <v/>
      </c>
      <c r="L456" s="30" t="str">
        <f t="shared" si="219"/>
        <v/>
      </c>
      <c r="M456" s="30" t="str">
        <f t="shared" si="220"/>
        <v/>
      </c>
      <c r="N456" s="30" t="str">
        <f t="shared" si="221"/>
        <v/>
      </c>
      <c r="O456" s="30" t="str">
        <f t="shared" si="222"/>
        <v/>
      </c>
      <c r="P456" s="30" t="str">
        <f t="shared" si="223"/>
        <v/>
      </c>
      <c r="Q456" s="30" t="str">
        <f t="shared" si="224"/>
        <v/>
      </c>
      <c r="R456" s="30" t="str">
        <f t="shared" si="225"/>
        <v/>
      </c>
      <c r="S456" s="30" t="str">
        <f t="shared" si="226"/>
        <v/>
      </c>
      <c r="T456" s="30" t="str">
        <f t="shared" si="227"/>
        <v/>
      </c>
      <c r="U456" s="20"/>
      <c r="V456" s="20"/>
      <c r="W456" s="20"/>
    </row>
    <row r="457" spans="1:34" ht="19.5" customHeight="1" x14ac:dyDescent="0.3">
      <c r="A457" s="20"/>
      <c r="B457" s="483"/>
      <c r="C457" s="29"/>
      <c r="D457" s="28" t="s">
        <v>114</v>
      </c>
      <c r="E457" s="29"/>
      <c r="F457" s="28" t="s">
        <v>115</v>
      </c>
      <c r="G457" s="29"/>
      <c r="H457" s="29" t="s">
        <v>40</v>
      </c>
      <c r="I457" s="31" t="str">
        <f t="shared" ref="I457:I466" si="228">IFERROR(VALUE(MID($G457,1,FIND(CHAR(160),SUBSTITUTE($G457,"~",CHAR(160),1))-1)),"-")</f>
        <v>-</v>
      </c>
      <c r="J457" s="31" t="str">
        <f t="shared" ref="J457:J466" si="229">IFERROR(VALUE(MID($G457,FIND(CHAR(160),SUBSTITUTE($G457,"~",CHAR(160),1))+1,FIND(CHAR(160),SUBSTITUTE($G457,"~",CHAR(160),2))-FIND(CHAR(160),SUBSTITUTE($G457,"~",CHAR(160),1))-1)),"-")</f>
        <v>-</v>
      </c>
      <c r="K457" s="31" t="str">
        <f t="shared" ref="K457:K466" si="230">IFERROR(VALUE(MID($G457,FIND(CHAR(160),SUBSTITUTE($G457,"~",CHAR(160),2))+1,FIND(CHAR(160),SUBSTITUTE($G457,"~",CHAR(160),3))-FIND(CHAR(160),SUBSTITUTE($G457,"~",CHAR(160),2))-1)),"-")</f>
        <v>-</v>
      </c>
      <c r="L457" s="31" t="str">
        <f t="shared" ref="L457:L466" si="231">IFERROR(VALUE(MID($G457,FIND(CHAR(160),SUBSTITUTE($G457,"~",CHAR(160),3))+1,FIND(CHAR(160),SUBSTITUTE($G457,"~",CHAR(160),4))-FIND(CHAR(160),SUBSTITUTE($G457,"~",CHAR(160),3))-1)),"-")</f>
        <v>-</v>
      </c>
      <c r="M457" s="31" t="str">
        <f t="shared" ref="M457:M466" si="232">IFERROR(VALUE(MID($G457,FIND(CHAR(160),SUBSTITUTE($G457,"~",CHAR(160),4))+1,FIND(CHAR(160),SUBSTITUTE($G457,"~",CHAR(160),5))-FIND(CHAR(160),SUBSTITUTE($G457,"~",CHAR(160),4))-1)),"-")</f>
        <v>-</v>
      </c>
      <c r="N457" s="31" t="str">
        <f t="shared" ref="N457:N466" si="233">IFERROR(VALUE(MID($G457,FIND(CHAR(160),SUBSTITUTE($G457,"~",CHAR(160),5))+1,FIND(CHAR(160),SUBSTITUTE($G457,"~",CHAR(160),6))-FIND(CHAR(160),SUBSTITUTE($G457,"~",CHAR(160),5))-1)),"-")</f>
        <v>-</v>
      </c>
      <c r="O457" s="31" t="str">
        <f t="shared" ref="O457:O466" si="234">IFERROR(VALUE(MID($G457,FIND(CHAR(160),SUBSTITUTE($G457,"~",CHAR(160),6))+1,FIND(CHAR(160),SUBSTITUTE($G457,"~",CHAR(160),7))-FIND(CHAR(160),SUBSTITUTE($G457,"~",CHAR(160),6))-1)),"-")</f>
        <v>-</v>
      </c>
      <c r="P457" s="31" t="str">
        <f t="shared" ref="P457:P466" si="235">IFERROR(VALUE(MID($G457,FIND(CHAR(160),SUBSTITUTE($G457,"~",CHAR(160),7))+1,FIND(CHAR(160),SUBSTITUTE($G457,"~",CHAR(160),8))-FIND(CHAR(160),SUBSTITUTE($G457,"~",CHAR(160),7))-1)),"-")</f>
        <v>-</v>
      </c>
      <c r="Q457" s="31" t="str">
        <f t="shared" ref="Q457:Q466" si="236">IFERROR(VALUE(MID($G457,FIND(CHAR(160),SUBSTITUTE($G457,"~",CHAR(160),8))+1,FIND(CHAR(160),SUBSTITUTE($G457,"~",CHAR(160),9))-FIND(CHAR(160),SUBSTITUTE($G457,"~",CHAR(160),8))-1)),"-")</f>
        <v>-</v>
      </c>
      <c r="R457" s="31" t="str">
        <f t="shared" ref="R457:R466" si="237">IFERROR(VALUE(MID($G457,FIND(CHAR(160),SUBSTITUTE($G457,"~",CHAR(160),9))+1,FIND(CHAR(160),SUBSTITUTE($G457,"~",CHAR(160),10))-FIND(CHAR(160),SUBSTITUTE($G457,"~",CHAR(160),9))-1)),"-")</f>
        <v>-</v>
      </c>
      <c r="S457" s="31" t="str">
        <f t="shared" ref="S457:S466" si="238">IFERROR(VALUE(MID($G457,FIND(CHAR(160),SUBSTITUTE($G457,"~",CHAR(160),10))+1,FIND(CHAR(160),SUBSTITUTE($G457,"~",CHAR(160),11))-FIND(CHAR(160),SUBSTITUTE($G457,"~",CHAR(160),10))-1)),"-")</f>
        <v>-</v>
      </c>
      <c r="T457" s="31" t="str">
        <f t="shared" ref="T457:T466" si="239">IFERROR(VALUE(MID($G457,FIND(CHAR(160),SUBSTITUTE($G457,"~",CHAR(160),11))+1,FIND(CHAR(160),SUBSTITUTE($G457,"~",CHAR(160),12))-FIND(CHAR(160),SUBSTITUTE($G457,"~",CHAR(160),11))-1)),"-")</f>
        <v>-</v>
      </c>
      <c r="U457" s="20"/>
      <c r="V457" s="20"/>
      <c r="W457" s="20"/>
      <c r="AA457" s="32" t="s">
        <v>116</v>
      </c>
    </row>
    <row r="458" spans="1:34" ht="19.5" customHeight="1" x14ac:dyDescent="0.3">
      <c r="A458" s="20"/>
      <c r="B458" s="483"/>
      <c r="C458" s="29"/>
      <c r="D458" s="28"/>
      <c r="E458" s="29"/>
      <c r="F458" s="28" t="s">
        <v>117</v>
      </c>
      <c r="G458" s="29"/>
      <c r="H458" s="29" t="s">
        <v>40</v>
      </c>
      <c r="I458" s="31" t="str">
        <f t="shared" si="228"/>
        <v>-</v>
      </c>
      <c r="J458" s="31" t="str">
        <f t="shared" si="229"/>
        <v>-</v>
      </c>
      <c r="K458" s="31" t="str">
        <f t="shared" si="230"/>
        <v>-</v>
      </c>
      <c r="L458" s="31" t="str">
        <f t="shared" si="231"/>
        <v>-</v>
      </c>
      <c r="M458" s="31" t="str">
        <f t="shared" si="232"/>
        <v>-</v>
      </c>
      <c r="N458" s="31" t="str">
        <f t="shared" si="233"/>
        <v>-</v>
      </c>
      <c r="O458" s="31" t="str">
        <f t="shared" si="234"/>
        <v>-</v>
      </c>
      <c r="P458" s="31" t="str">
        <f t="shared" si="235"/>
        <v>-</v>
      </c>
      <c r="Q458" s="31" t="str">
        <f t="shared" si="236"/>
        <v>-</v>
      </c>
      <c r="R458" s="31" t="str">
        <f t="shared" si="237"/>
        <v>-</v>
      </c>
      <c r="S458" s="31" t="str">
        <f t="shared" si="238"/>
        <v>-</v>
      </c>
      <c r="T458" s="31" t="str">
        <f t="shared" si="239"/>
        <v>-</v>
      </c>
      <c r="U458" s="20"/>
      <c r="V458" s="20"/>
      <c r="W458" s="20"/>
      <c r="AB458" s="32" t="s">
        <v>118</v>
      </c>
    </row>
    <row r="459" spans="1:34" ht="19.5" customHeight="1" x14ac:dyDescent="0.3">
      <c r="A459" s="20"/>
      <c r="B459" s="483"/>
      <c r="C459" s="29"/>
      <c r="D459" s="28"/>
      <c r="E459" s="29"/>
      <c r="F459" s="33" t="s">
        <v>119</v>
      </c>
      <c r="G459" s="29"/>
      <c r="H459" s="29" t="s">
        <v>40</v>
      </c>
      <c r="I459" s="31" t="str">
        <f t="shared" si="228"/>
        <v>-</v>
      </c>
      <c r="J459" s="31" t="str">
        <f t="shared" si="229"/>
        <v>-</v>
      </c>
      <c r="K459" s="31" t="str">
        <f t="shared" si="230"/>
        <v>-</v>
      </c>
      <c r="L459" s="31" t="str">
        <f t="shared" si="231"/>
        <v>-</v>
      </c>
      <c r="M459" s="31" t="str">
        <f t="shared" si="232"/>
        <v>-</v>
      </c>
      <c r="N459" s="31" t="str">
        <f t="shared" si="233"/>
        <v>-</v>
      </c>
      <c r="O459" s="31" t="str">
        <f t="shared" si="234"/>
        <v>-</v>
      </c>
      <c r="P459" s="31" t="str">
        <f t="shared" si="235"/>
        <v>-</v>
      </c>
      <c r="Q459" s="31" t="str">
        <f t="shared" si="236"/>
        <v>-</v>
      </c>
      <c r="R459" s="31" t="str">
        <f t="shared" si="237"/>
        <v>-</v>
      </c>
      <c r="S459" s="31" t="str">
        <f t="shared" si="238"/>
        <v>-</v>
      </c>
      <c r="T459" s="31" t="str">
        <f t="shared" si="239"/>
        <v>-</v>
      </c>
      <c r="U459" s="20"/>
      <c r="V459" s="20"/>
      <c r="W459" s="20"/>
      <c r="AC459" s="32" t="s">
        <v>118</v>
      </c>
    </row>
    <row r="460" spans="1:34" ht="19.5" customHeight="1" x14ac:dyDescent="0.3">
      <c r="A460" s="20"/>
      <c r="B460" s="483"/>
      <c r="C460" s="29"/>
      <c r="D460" s="28"/>
      <c r="E460" s="29"/>
      <c r="F460" s="33" t="s">
        <v>120</v>
      </c>
      <c r="G460" s="29"/>
      <c r="H460" s="29" t="s">
        <v>40</v>
      </c>
      <c r="I460" s="31" t="str">
        <f t="shared" si="228"/>
        <v>-</v>
      </c>
      <c r="J460" s="31" t="str">
        <f t="shared" si="229"/>
        <v>-</v>
      </c>
      <c r="K460" s="31" t="str">
        <f t="shared" si="230"/>
        <v>-</v>
      </c>
      <c r="L460" s="31" t="str">
        <f t="shared" si="231"/>
        <v>-</v>
      </c>
      <c r="M460" s="31" t="str">
        <f t="shared" si="232"/>
        <v>-</v>
      </c>
      <c r="N460" s="31" t="str">
        <f t="shared" si="233"/>
        <v>-</v>
      </c>
      <c r="O460" s="31" t="str">
        <f t="shared" si="234"/>
        <v>-</v>
      </c>
      <c r="P460" s="31" t="str">
        <f t="shared" si="235"/>
        <v>-</v>
      </c>
      <c r="Q460" s="31" t="str">
        <f t="shared" si="236"/>
        <v>-</v>
      </c>
      <c r="R460" s="31" t="str">
        <f t="shared" si="237"/>
        <v>-</v>
      </c>
      <c r="S460" s="31" t="str">
        <f t="shared" si="238"/>
        <v>-</v>
      </c>
      <c r="T460" s="31" t="str">
        <f t="shared" si="239"/>
        <v>-</v>
      </c>
      <c r="U460" s="20"/>
      <c r="V460" s="20"/>
      <c r="W460" s="20"/>
      <c r="AD460" s="32" t="s">
        <v>118</v>
      </c>
    </row>
    <row r="461" spans="1:34" ht="19.5" customHeight="1" x14ac:dyDescent="0.3">
      <c r="A461" s="20"/>
      <c r="B461" s="483"/>
      <c r="C461" s="29"/>
      <c r="D461" s="28"/>
      <c r="E461" s="29"/>
      <c r="F461" s="33" t="s">
        <v>121</v>
      </c>
      <c r="G461" s="29"/>
      <c r="H461" s="29" t="s">
        <v>40</v>
      </c>
      <c r="I461" s="31" t="str">
        <f t="shared" si="228"/>
        <v>-</v>
      </c>
      <c r="J461" s="31" t="str">
        <f t="shared" si="229"/>
        <v>-</v>
      </c>
      <c r="K461" s="31" t="str">
        <f t="shared" si="230"/>
        <v>-</v>
      </c>
      <c r="L461" s="31" t="str">
        <f t="shared" si="231"/>
        <v>-</v>
      </c>
      <c r="M461" s="31" t="str">
        <f t="shared" si="232"/>
        <v>-</v>
      </c>
      <c r="N461" s="31" t="str">
        <f t="shared" si="233"/>
        <v>-</v>
      </c>
      <c r="O461" s="31" t="str">
        <f t="shared" si="234"/>
        <v>-</v>
      </c>
      <c r="P461" s="31" t="str">
        <f t="shared" si="235"/>
        <v>-</v>
      </c>
      <c r="Q461" s="31" t="str">
        <f t="shared" si="236"/>
        <v>-</v>
      </c>
      <c r="R461" s="31" t="str">
        <f t="shared" si="237"/>
        <v>-</v>
      </c>
      <c r="S461" s="31" t="str">
        <f t="shared" si="238"/>
        <v>-</v>
      </c>
      <c r="T461" s="31" t="str">
        <f t="shared" si="239"/>
        <v>-</v>
      </c>
      <c r="U461" s="20"/>
      <c r="V461" s="20"/>
      <c r="W461" s="20"/>
      <c r="AE461" s="32" t="s">
        <v>116</v>
      </c>
    </row>
    <row r="462" spans="1:34" ht="19.5" customHeight="1" x14ac:dyDescent="0.3">
      <c r="A462" s="20"/>
      <c r="B462" s="483"/>
      <c r="C462" s="29"/>
      <c r="D462" s="28"/>
      <c r="E462" s="29"/>
      <c r="F462" s="28" t="s">
        <v>647</v>
      </c>
      <c r="G462" s="29"/>
      <c r="H462" s="29" t="s">
        <v>40</v>
      </c>
      <c r="I462" s="31" t="str">
        <f t="shared" si="228"/>
        <v>-</v>
      </c>
      <c r="J462" s="31" t="str">
        <f t="shared" si="229"/>
        <v>-</v>
      </c>
      <c r="K462" s="31" t="str">
        <f t="shared" si="230"/>
        <v>-</v>
      </c>
      <c r="L462" s="31" t="str">
        <f t="shared" si="231"/>
        <v>-</v>
      </c>
      <c r="M462" s="31" t="str">
        <f t="shared" si="232"/>
        <v>-</v>
      </c>
      <c r="N462" s="31" t="str">
        <f t="shared" si="233"/>
        <v>-</v>
      </c>
      <c r="O462" s="31" t="str">
        <f t="shared" si="234"/>
        <v>-</v>
      </c>
      <c r="P462" s="31" t="str">
        <f t="shared" si="235"/>
        <v>-</v>
      </c>
      <c r="Q462" s="31" t="str">
        <f t="shared" si="236"/>
        <v>-</v>
      </c>
      <c r="R462" s="31" t="str">
        <f t="shared" si="237"/>
        <v>-</v>
      </c>
      <c r="S462" s="31" t="str">
        <f t="shared" si="238"/>
        <v>-</v>
      </c>
      <c r="T462" s="31" t="str">
        <f t="shared" si="239"/>
        <v>-</v>
      </c>
      <c r="U462" s="20"/>
      <c r="V462" s="20"/>
      <c r="W462" s="20"/>
      <c r="AF462" s="32" t="s">
        <v>118</v>
      </c>
    </row>
    <row r="463" spans="1:34" ht="19.5" customHeight="1" x14ac:dyDescent="0.3">
      <c r="A463" s="20"/>
      <c r="B463" s="483"/>
      <c r="C463" s="29"/>
      <c r="D463" s="28"/>
      <c r="E463" s="29"/>
      <c r="F463" s="33" t="s">
        <v>122</v>
      </c>
      <c r="G463" s="29"/>
      <c r="H463" s="29" t="s">
        <v>40</v>
      </c>
      <c r="I463" s="31" t="str">
        <f t="shared" si="228"/>
        <v>-</v>
      </c>
      <c r="J463" s="31" t="str">
        <f t="shared" si="229"/>
        <v>-</v>
      </c>
      <c r="K463" s="31" t="str">
        <f t="shared" si="230"/>
        <v>-</v>
      </c>
      <c r="L463" s="31" t="str">
        <f t="shared" si="231"/>
        <v>-</v>
      </c>
      <c r="M463" s="31" t="str">
        <f t="shared" si="232"/>
        <v>-</v>
      </c>
      <c r="N463" s="31" t="str">
        <f t="shared" si="233"/>
        <v>-</v>
      </c>
      <c r="O463" s="31" t="str">
        <f t="shared" si="234"/>
        <v>-</v>
      </c>
      <c r="P463" s="31" t="str">
        <f t="shared" si="235"/>
        <v>-</v>
      </c>
      <c r="Q463" s="31" t="str">
        <f t="shared" si="236"/>
        <v>-</v>
      </c>
      <c r="R463" s="31" t="str">
        <f t="shared" si="237"/>
        <v>-</v>
      </c>
      <c r="S463" s="31" t="str">
        <f t="shared" si="238"/>
        <v>-</v>
      </c>
      <c r="T463" s="31" t="str">
        <f t="shared" si="239"/>
        <v>-</v>
      </c>
      <c r="U463" s="20"/>
      <c r="V463" s="20"/>
      <c r="W463" s="20"/>
      <c r="AG463" s="32" t="s">
        <v>118</v>
      </c>
    </row>
    <row r="464" spans="1:34" ht="19.5" customHeight="1" x14ac:dyDescent="0.3">
      <c r="A464" s="20"/>
      <c r="B464" s="483"/>
      <c r="C464" s="29"/>
      <c r="D464" s="28"/>
      <c r="E464" s="29"/>
      <c r="F464" s="33" t="s">
        <v>123</v>
      </c>
      <c r="G464" s="29"/>
      <c r="H464" s="29" t="s">
        <v>40</v>
      </c>
      <c r="I464" s="31" t="str">
        <f t="shared" si="228"/>
        <v>-</v>
      </c>
      <c r="J464" s="31" t="str">
        <f t="shared" si="229"/>
        <v>-</v>
      </c>
      <c r="K464" s="31" t="str">
        <f t="shared" si="230"/>
        <v>-</v>
      </c>
      <c r="L464" s="31" t="str">
        <f t="shared" si="231"/>
        <v>-</v>
      </c>
      <c r="M464" s="31" t="str">
        <f t="shared" si="232"/>
        <v>-</v>
      </c>
      <c r="N464" s="31" t="str">
        <f t="shared" si="233"/>
        <v>-</v>
      </c>
      <c r="O464" s="31" t="str">
        <f t="shared" si="234"/>
        <v>-</v>
      </c>
      <c r="P464" s="31" t="str">
        <f t="shared" si="235"/>
        <v>-</v>
      </c>
      <c r="Q464" s="31" t="str">
        <f t="shared" si="236"/>
        <v>-</v>
      </c>
      <c r="R464" s="31" t="str">
        <f t="shared" si="237"/>
        <v>-</v>
      </c>
      <c r="S464" s="31" t="str">
        <f t="shared" si="238"/>
        <v>-</v>
      </c>
      <c r="T464" s="31" t="str">
        <f t="shared" si="239"/>
        <v>-</v>
      </c>
      <c r="U464" s="20"/>
      <c r="V464" s="20"/>
      <c r="W464" s="20"/>
      <c r="AH464" s="32" t="s">
        <v>118</v>
      </c>
    </row>
    <row r="465" spans="1:36" ht="19.5" customHeight="1" x14ac:dyDescent="0.3">
      <c r="A465" s="20"/>
      <c r="B465" s="483"/>
      <c r="C465" s="29"/>
      <c r="D465" s="28"/>
      <c r="E465" s="29"/>
      <c r="F465" s="33" t="s">
        <v>124</v>
      </c>
      <c r="G465" s="29"/>
      <c r="H465" s="29" t="s">
        <v>40</v>
      </c>
      <c r="I465" s="31" t="str">
        <f t="shared" si="228"/>
        <v>-</v>
      </c>
      <c r="J465" s="31" t="str">
        <f t="shared" si="229"/>
        <v>-</v>
      </c>
      <c r="K465" s="31" t="str">
        <f t="shared" si="230"/>
        <v>-</v>
      </c>
      <c r="L465" s="31" t="str">
        <f t="shared" si="231"/>
        <v>-</v>
      </c>
      <c r="M465" s="31" t="str">
        <f t="shared" si="232"/>
        <v>-</v>
      </c>
      <c r="N465" s="31" t="str">
        <f t="shared" si="233"/>
        <v>-</v>
      </c>
      <c r="O465" s="31" t="str">
        <f t="shared" si="234"/>
        <v>-</v>
      </c>
      <c r="P465" s="31" t="str">
        <f t="shared" si="235"/>
        <v>-</v>
      </c>
      <c r="Q465" s="31" t="str">
        <f t="shared" si="236"/>
        <v>-</v>
      </c>
      <c r="R465" s="31" t="str">
        <f t="shared" si="237"/>
        <v>-</v>
      </c>
      <c r="S465" s="31" t="str">
        <f t="shared" si="238"/>
        <v>-</v>
      </c>
      <c r="T465" s="31" t="str">
        <f t="shared" si="239"/>
        <v>-</v>
      </c>
      <c r="U465" s="20"/>
      <c r="V465" s="20"/>
      <c r="W465" s="20"/>
      <c r="AI465" s="32" t="s">
        <v>116</v>
      </c>
    </row>
    <row r="466" spans="1:36" ht="19.5" customHeight="1" x14ac:dyDescent="0.3">
      <c r="A466" s="20"/>
      <c r="B466" s="483"/>
      <c r="C466" s="29"/>
      <c r="D466" s="34"/>
      <c r="E466" s="35"/>
      <c r="F466" s="36" t="s">
        <v>125</v>
      </c>
      <c r="G466" s="35"/>
      <c r="H466" s="34" t="s">
        <v>40</v>
      </c>
      <c r="I466" s="31" t="str">
        <f t="shared" si="228"/>
        <v>-</v>
      </c>
      <c r="J466" s="31" t="str">
        <f t="shared" si="229"/>
        <v>-</v>
      </c>
      <c r="K466" s="31" t="str">
        <f t="shared" si="230"/>
        <v>-</v>
      </c>
      <c r="L466" s="31" t="str">
        <f t="shared" si="231"/>
        <v>-</v>
      </c>
      <c r="M466" s="31" t="str">
        <f t="shared" si="232"/>
        <v>-</v>
      </c>
      <c r="N466" s="31" t="str">
        <f t="shared" si="233"/>
        <v>-</v>
      </c>
      <c r="O466" s="31" t="str">
        <f t="shared" si="234"/>
        <v>-</v>
      </c>
      <c r="P466" s="31" t="str">
        <f t="shared" si="235"/>
        <v>-</v>
      </c>
      <c r="Q466" s="31" t="str">
        <f t="shared" si="236"/>
        <v>-</v>
      </c>
      <c r="R466" s="31" t="str">
        <f t="shared" si="237"/>
        <v>-</v>
      </c>
      <c r="S466" s="31" t="str">
        <f t="shared" si="238"/>
        <v>-</v>
      </c>
      <c r="T466" s="31" t="str">
        <f t="shared" si="239"/>
        <v>-</v>
      </c>
      <c r="U466" s="20"/>
      <c r="V466" s="20"/>
      <c r="W466" s="20"/>
      <c r="AJ466" s="32" t="s">
        <v>118</v>
      </c>
    </row>
    <row r="467" spans="1:36" ht="19.5" customHeight="1" x14ac:dyDescent="0.25">
      <c r="A467" s="20"/>
      <c r="B467" s="483"/>
      <c r="C467" s="27"/>
      <c r="D467" s="28" t="s">
        <v>77</v>
      </c>
      <c r="E467" s="29"/>
      <c r="F467" s="28" t="s">
        <v>78</v>
      </c>
      <c r="G467" s="29"/>
      <c r="H467" s="30"/>
      <c r="I467" s="30" t="str">
        <f t="shared" ref="I467:I502" si="240">IFERROR(MID($G467,1,FIND(CHAR(160),SUBSTITUTE($G467,"~",CHAR(160),1))-1),"")</f>
        <v/>
      </c>
      <c r="J467" s="30" t="str">
        <f t="shared" ref="J467:J502" si="241">IFERROR(MID($G467,FIND(CHAR(160),SUBSTITUTE($G467,"~",CHAR(160),1))+1,FIND(CHAR(160),SUBSTITUTE($G467,"~",CHAR(160),2))-FIND(CHAR(160),SUBSTITUTE($G467,"~",CHAR(160),1))-1),"")</f>
        <v/>
      </c>
      <c r="K467" s="30" t="str">
        <f t="shared" ref="K467:K502" si="242">IFERROR(MID($G467,FIND(CHAR(160),SUBSTITUTE($G467,"~",CHAR(160),2))+1,FIND(CHAR(160),SUBSTITUTE($G467,"~",CHAR(160),3))-FIND(CHAR(160),SUBSTITUTE($G467,"~",CHAR(160),2))-1),"")</f>
        <v/>
      </c>
      <c r="L467" s="30" t="str">
        <f t="shared" ref="L467:L502" si="243">IFERROR(MID($G467,FIND(CHAR(160),SUBSTITUTE($G467,"~",CHAR(160),3))+1,FIND(CHAR(160),SUBSTITUTE($G467,"~",CHAR(160),4))-FIND(CHAR(160),SUBSTITUTE($G467,"~",CHAR(160),3))-1),"")</f>
        <v/>
      </c>
      <c r="M467" s="30" t="str">
        <f t="shared" ref="M467:M502" si="244">IFERROR(MID($G467,FIND(CHAR(160),SUBSTITUTE($G467,"~",CHAR(160),4))+1,FIND(CHAR(160),SUBSTITUTE($G467,"~",CHAR(160),5))-FIND(CHAR(160),SUBSTITUTE($G467,"~",CHAR(160),4))-1),"")</f>
        <v/>
      </c>
      <c r="N467" s="30" t="str">
        <f t="shared" ref="N467:N502" si="245">IFERROR(MID($G467,FIND(CHAR(160),SUBSTITUTE($G467,"~",CHAR(160),5))+1,FIND(CHAR(160),SUBSTITUTE($G467,"~",CHAR(160),6))-FIND(CHAR(160),SUBSTITUTE($G467,"~",CHAR(160),5))-1),"")</f>
        <v/>
      </c>
      <c r="O467" s="30" t="str">
        <f t="shared" ref="O467:O502" si="246">IFERROR(MID($G467,FIND(CHAR(160),SUBSTITUTE($G467,"~",CHAR(160),6))+1,FIND(CHAR(160),SUBSTITUTE($G467,"~",CHAR(160),7))-FIND(CHAR(160),SUBSTITUTE($G467,"~",CHAR(160),6))-1),"")</f>
        <v/>
      </c>
      <c r="P467" s="30" t="str">
        <f t="shared" ref="P467:P502" si="247">IFERROR(MID($G467,FIND(CHAR(160),SUBSTITUTE($G467,"~",CHAR(160),7))+1,FIND(CHAR(160),SUBSTITUTE($G467,"~",CHAR(160),8))-FIND(CHAR(160),SUBSTITUTE($G467,"~",CHAR(160),7))-1),"")</f>
        <v/>
      </c>
      <c r="Q467" s="30" t="str">
        <f t="shared" ref="Q467:Q502" si="248">IFERROR(MID($G467,FIND(CHAR(160),SUBSTITUTE($G467,"~",CHAR(160),8))+1,FIND(CHAR(160),SUBSTITUTE($G467,"~",CHAR(160),9))-FIND(CHAR(160),SUBSTITUTE($G467,"~",CHAR(160),8))-1),"")</f>
        <v/>
      </c>
      <c r="R467" s="30" t="str">
        <f t="shared" ref="R467:R502" si="249">IFERROR(MID($G467,FIND(CHAR(160),SUBSTITUTE($G467,"~",CHAR(160),9))+1,FIND(CHAR(160),SUBSTITUTE($G467,"~",CHAR(160),10))-FIND(CHAR(160),SUBSTITUTE($G467,"~",CHAR(160),9))-1),"")</f>
        <v/>
      </c>
      <c r="S467" s="30" t="str">
        <f t="shared" ref="S467:S502" si="250">IFERROR(MID($G467,FIND(CHAR(160),SUBSTITUTE($G467,"~",CHAR(160),10))+1,FIND(CHAR(160),SUBSTITUTE($G467,"~",CHAR(160),11))-FIND(CHAR(160),SUBSTITUTE($G467,"~",CHAR(160),10))-1),"")</f>
        <v/>
      </c>
      <c r="T467" s="30" t="str">
        <f t="shared" ref="T467:T502" si="251">IFERROR(MID($G467,FIND(CHAR(160),SUBSTITUTE($G467,"~",CHAR(160),11))+1,FIND(CHAR(160),SUBSTITUTE($G467,"~",CHAR(160),12))-FIND(CHAR(160),SUBSTITUTE($G467,"~",CHAR(160),11))-1),"")</f>
        <v/>
      </c>
      <c r="U467" s="20"/>
      <c r="V467" s="20"/>
      <c r="W467" s="20"/>
    </row>
    <row r="468" spans="1:36" ht="19.5" customHeight="1" x14ac:dyDescent="0.25">
      <c r="A468" s="20"/>
      <c r="B468" s="483"/>
      <c r="C468" s="29"/>
      <c r="D468" s="28" t="s">
        <v>79</v>
      </c>
      <c r="E468" s="29"/>
      <c r="F468" s="28" t="s">
        <v>78</v>
      </c>
      <c r="G468" s="29"/>
      <c r="H468" s="29"/>
      <c r="I468" s="30" t="str">
        <f t="shared" si="240"/>
        <v/>
      </c>
      <c r="J468" s="30" t="str">
        <f t="shared" si="241"/>
        <v/>
      </c>
      <c r="K468" s="30" t="str">
        <f t="shared" si="242"/>
        <v/>
      </c>
      <c r="L468" s="30" t="str">
        <f t="shared" si="243"/>
        <v/>
      </c>
      <c r="M468" s="30" t="str">
        <f t="shared" si="244"/>
        <v/>
      </c>
      <c r="N468" s="30" t="str">
        <f t="shared" si="245"/>
        <v/>
      </c>
      <c r="O468" s="30" t="str">
        <f t="shared" si="246"/>
        <v/>
      </c>
      <c r="P468" s="30" t="str">
        <f t="shared" si="247"/>
        <v/>
      </c>
      <c r="Q468" s="30" t="str">
        <f t="shared" si="248"/>
        <v/>
      </c>
      <c r="R468" s="30" t="str">
        <f t="shared" si="249"/>
        <v/>
      </c>
      <c r="S468" s="30" t="str">
        <f t="shared" si="250"/>
        <v/>
      </c>
      <c r="T468" s="30" t="str">
        <f t="shared" si="251"/>
        <v/>
      </c>
      <c r="U468" s="20"/>
      <c r="V468" s="20"/>
      <c r="W468" s="20"/>
    </row>
    <row r="469" spans="1:36" ht="19.5" customHeight="1" x14ac:dyDescent="0.25">
      <c r="A469" s="20"/>
      <c r="B469" s="483"/>
      <c r="C469" s="29"/>
      <c r="D469" s="28" t="s">
        <v>80</v>
      </c>
      <c r="E469" s="29"/>
      <c r="F469" s="28" t="s">
        <v>78</v>
      </c>
      <c r="G469" s="29"/>
      <c r="H469" s="29"/>
      <c r="I469" s="30" t="str">
        <f t="shared" si="240"/>
        <v/>
      </c>
      <c r="J469" s="30" t="str">
        <f t="shared" si="241"/>
        <v/>
      </c>
      <c r="K469" s="30" t="str">
        <f t="shared" si="242"/>
        <v/>
      </c>
      <c r="L469" s="30" t="str">
        <f t="shared" si="243"/>
        <v/>
      </c>
      <c r="M469" s="30" t="str">
        <f t="shared" si="244"/>
        <v/>
      </c>
      <c r="N469" s="30" t="str">
        <f t="shared" si="245"/>
        <v/>
      </c>
      <c r="O469" s="30" t="str">
        <f t="shared" si="246"/>
        <v/>
      </c>
      <c r="P469" s="30" t="str">
        <f t="shared" si="247"/>
        <v/>
      </c>
      <c r="Q469" s="30" t="str">
        <f t="shared" si="248"/>
        <v/>
      </c>
      <c r="R469" s="30" t="str">
        <f t="shared" si="249"/>
        <v/>
      </c>
      <c r="S469" s="30" t="str">
        <f t="shared" si="250"/>
        <v/>
      </c>
      <c r="T469" s="30" t="str">
        <f t="shared" si="251"/>
        <v/>
      </c>
      <c r="U469" s="20"/>
      <c r="V469" s="20"/>
      <c r="W469" s="20"/>
    </row>
    <row r="470" spans="1:36" ht="19.5" customHeight="1" x14ac:dyDescent="0.25">
      <c r="A470" s="20"/>
      <c r="B470" s="483"/>
      <c r="C470" s="29"/>
      <c r="D470" s="28" t="s">
        <v>81</v>
      </c>
      <c r="E470" s="29"/>
      <c r="F470" s="28" t="s">
        <v>78</v>
      </c>
      <c r="G470" s="29"/>
      <c r="H470" s="29"/>
      <c r="I470" s="30" t="str">
        <f t="shared" si="240"/>
        <v/>
      </c>
      <c r="J470" s="30" t="str">
        <f t="shared" si="241"/>
        <v/>
      </c>
      <c r="K470" s="30" t="str">
        <f t="shared" si="242"/>
        <v/>
      </c>
      <c r="L470" s="30" t="str">
        <f t="shared" si="243"/>
        <v/>
      </c>
      <c r="M470" s="30" t="str">
        <f t="shared" si="244"/>
        <v/>
      </c>
      <c r="N470" s="30" t="str">
        <f t="shared" si="245"/>
        <v/>
      </c>
      <c r="O470" s="30" t="str">
        <f t="shared" si="246"/>
        <v/>
      </c>
      <c r="P470" s="30" t="str">
        <f t="shared" si="247"/>
        <v/>
      </c>
      <c r="Q470" s="30" t="str">
        <f t="shared" si="248"/>
        <v/>
      </c>
      <c r="R470" s="30" t="str">
        <f t="shared" si="249"/>
        <v/>
      </c>
      <c r="S470" s="30" t="str">
        <f t="shared" si="250"/>
        <v/>
      </c>
      <c r="T470" s="30" t="str">
        <f t="shared" si="251"/>
        <v/>
      </c>
      <c r="U470" s="20"/>
      <c r="V470" s="20"/>
      <c r="W470" s="20"/>
    </row>
    <row r="471" spans="1:36" ht="19.5" customHeight="1" x14ac:dyDescent="0.25">
      <c r="A471" s="20"/>
      <c r="B471" s="483"/>
      <c r="C471" s="29"/>
      <c r="D471" s="28" t="s">
        <v>82</v>
      </c>
      <c r="E471" s="29"/>
      <c r="F471" s="28" t="s">
        <v>78</v>
      </c>
      <c r="G471" s="29"/>
      <c r="H471" s="29"/>
      <c r="I471" s="30" t="str">
        <f t="shared" si="240"/>
        <v/>
      </c>
      <c r="J471" s="30" t="str">
        <f t="shared" si="241"/>
        <v/>
      </c>
      <c r="K471" s="30" t="str">
        <f t="shared" si="242"/>
        <v/>
      </c>
      <c r="L471" s="30" t="str">
        <f t="shared" si="243"/>
        <v/>
      </c>
      <c r="M471" s="30" t="str">
        <f t="shared" si="244"/>
        <v/>
      </c>
      <c r="N471" s="30" t="str">
        <f t="shared" si="245"/>
        <v/>
      </c>
      <c r="O471" s="30" t="str">
        <f t="shared" si="246"/>
        <v/>
      </c>
      <c r="P471" s="30" t="str">
        <f t="shared" si="247"/>
        <v/>
      </c>
      <c r="Q471" s="30" t="str">
        <f t="shared" si="248"/>
        <v/>
      </c>
      <c r="R471" s="30" t="str">
        <f t="shared" si="249"/>
        <v/>
      </c>
      <c r="S471" s="30" t="str">
        <f t="shared" si="250"/>
        <v/>
      </c>
      <c r="T471" s="30" t="str">
        <f t="shared" si="251"/>
        <v/>
      </c>
      <c r="U471" s="20"/>
      <c r="V471" s="20"/>
      <c r="W471" s="20"/>
    </row>
    <row r="472" spans="1:36" ht="19.5" customHeight="1" x14ac:dyDescent="0.25">
      <c r="A472" s="20"/>
      <c r="B472" s="483"/>
      <c r="C472" s="29"/>
      <c r="D472" s="28" t="s">
        <v>83</v>
      </c>
      <c r="E472" s="29"/>
      <c r="F472" s="28" t="s">
        <v>78</v>
      </c>
      <c r="G472" s="29"/>
      <c r="H472" s="29"/>
      <c r="I472" s="30" t="str">
        <f t="shared" si="240"/>
        <v/>
      </c>
      <c r="J472" s="30" t="str">
        <f t="shared" si="241"/>
        <v/>
      </c>
      <c r="K472" s="30" t="str">
        <f t="shared" si="242"/>
        <v/>
      </c>
      <c r="L472" s="30" t="str">
        <f t="shared" si="243"/>
        <v/>
      </c>
      <c r="M472" s="30" t="str">
        <f t="shared" si="244"/>
        <v/>
      </c>
      <c r="N472" s="30" t="str">
        <f t="shared" si="245"/>
        <v/>
      </c>
      <c r="O472" s="30" t="str">
        <f t="shared" si="246"/>
        <v/>
      </c>
      <c r="P472" s="30" t="str">
        <f t="shared" si="247"/>
        <v/>
      </c>
      <c r="Q472" s="30" t="str">
        <f t="shared" si="248"/>
        <v/>
      </c>
      <c r="R472" s="30" t="str">
        <f t="shared" si="249"/>
        <v/>
      </c>
      <c r="S472" s="30" t="str">
        <f t="shared" si="250"/>
        <v/>
      </c>
      <c r="T472" s="30" t="str">
        <f t="shared" si="251"/>
        <v/>
      </c>
      <c r="U472" s="20"/>
      <c r="V472" s="20"/>
      <c r="W472" s="20"/>
    </row>
    <row r="473" spans="1:36" ht="19.5" customHeight="1" x14ac:dyDescent="0.25">
      <c r="A473" s="20"/>
      <c r="B473" s="483"/>
      <c r="C473" s="29"/>
      <c r="D473" s="28" t="s">
        <v>84</v>
      </c>
      <c r="E473" s="29"/>
      <c r="F473" s="28" t="s">
        <v>78</v>
      </c>
      <c r="G473" s="29"/>
      <c r="H473" s="29"/>
      <c r="I473" s="30" t="str">
        <f t="shared" si="240"/>
        <v/>
      </c>
      <c r="J473" s="30" t="str">
        <f t="shared" si="241"/>
        <v/>
      </c>
      <c r="K473" s="30" t="str">
        <f t="shared" si="242"/>
        <v/>
      </c>
      <c r="L473" s="30" t="str">
        <f t="shared" si="243"/>
        <v/>
      </c>
      <c r="M473" s="30" t="str">
        <f t="shared" si="244"/>
        <v/>
      </c>
      <c r="N473" s="30" t="str">
        <f t="shared" si="245"/>
        <v/>
      </c>
      <c r="O473" s="30" t="str">
        <f t="shared" si="246"/>
        <v/>
      </c>
      <c r="P473" s="30" t="str">
        <f t="shared" si="247"/>
        <v/>
      </c>
      <c r="Q473" s="30" t="str">
        <f t="shared" si="248"/>
        <v/>
      </c>
      <c r="R473" s="30" t="str">
        <f t="shared" si="249"/>
        <v/>
      </c>
      <c r="S473" s="30" t="str">
        <f t="shared" si="250"/>
        <v/>
      </c>
      <c r="T473" s="30" t="str">
        <f t="shared" si="251"/>
        <v/>
      </c>
      <c r="U473" s="20"/>
      <c r="V473" s="20"/>
      <c r="W473" s="20"/>
    </row>
    <row r="474" spans="1:36" ht="19.5" customHeight="1" x14ac:dyDescent="0.25">
      <c r="A474" s="20"/>
      <c r="B474" s="483"/>
      <c r="C474" s="29"/>
      <c r="D474" s="28" t="s">
        <v>85</v>
      </c>
      <c r="E474" s="29"/>
      <c r="F474" s="28" t="s">
        <v>78</v>
      </c>
      <c r="G474" s="29"/>
      <c r="H474" s="29"/>
      <c r="I474" s="30" t="str">
        <f t="shared" si="240"/>
        <v/>
      </c>
      <c r="J474" s="30" t="str">
        <f t="shared" si="241"/>
        <v/>
      </c>
      <c r="K474" s="30" t="str">
        <f t="shared" si="242"/>
        <v/>
      </c>
      <c r="L474" s="30" t="str">
        <f t="shared" si="243"/>
        <v/>
      </c>
      <c r="M474" s="30" t="str">
        <f t="shared" si="244"/>
        <v/>
      </c>
      <c r="N474" s="30" t="str">
        <f t="shared" si="245"/>
        <v/>
      </c>
      <c r="O474" s="30" t="str">
        <f t="shared" si="246"/>
        <v/>
      </c>
      <c r="P474" s="30" t="str">
        <f t="shared" si="247"/>
        <v/>
      </c>
      <c r="Q474" s="30" t="str">
        <f t="shared" si="248"/>
        <v/>
      </c>
      <c r="R474" s="30" t="str">
        <f t="shared" si="249"/>
        <v/>
      </c>
      <c r="S474" s="30" t="str">
        <f t="shared" si="250"/>
        <v/>
      </c>
      <c r="T474" s="30" t="str">
        <f t="shared" si="251"/>
        <v/>
      </c>
      <c r="U474" s="20"/>
      <c r="V474" s="20"/>
      <c r="W474" s="20"/>
    </row>
    <row r="475" spans="1:36" ht="19.5" customHeight="1" x14ac:dyDescent="0.25">
      <c r="A475" s="20"/>
      <c r="B475" s="483"/>
      <c r="C475" s="29"/>
      <c r="D475" s="28" t="s">
        <v>86</v>
      </c>
      <c r="E475" s="29"/>
      <c r="F475" s="28" t="s">
        <v>78</v>
      </c>
      <c r="G475" s="29"/>
      <c r="H475" s="29"/>
      <c r="I475" s="30" t="str">
        <f t="shared" si="240"/>
        <v/>
      </c>
      <c r="J475" s="30" t="str">
        <f t="shared" si="241"/>
        <v/>
      </c>
      <c r="K475" s="30" t="str">
        <f t="shared" si="242"/>
        <v/>
      </c>
      <c r="L475" s="30" t="str">
        <f t="shared" si="243"/>
        <v/>
      </c>
      <c r="M475" s="30" t="str">
        <f t="shared" si="244"/>
        <v/>
      </c>
      <c r="N475" s="30" t="str">
        <f t="shared" si="245"/>
        <v/>
      </c>
      <c r="O475" s="30" t="str">
        <f t="shared" si="246"/>
        <v/>
      </c>
      <c r="P475" s="30" t="str">
        <f t="shared" si="247"/>
        <v/>
      </c>
      <c r="Q475" s="30" t="str">
        <f t="shared" si="248"/>
        <v/>
      </c>
      <c r="R475" s="30" t="str">
        <f t="shared" si="249"/>
        <v/>
      </c>
      <c r="S475" s="30" t="str">
        <f t="shared" si="250"/>
        <v/>
      </c>
      <c r="T475" s="30" t="str">
        <f t="shared" si="251"/>
        <v/>
      </c>
      <c r="U475" s="20"/>
      <c r="V475" s="20"/>
      <c r="W475" s="20"/>
    </row>
    <row r="476" spans="1:36" ht="19.5" customHeight="1" x14ac:dyDescent="0.25">
      <c r="A476" s="20"/>
      <c r="B476" s="483"/>
      <c r="C476" s="29"/>
      <c r="D476" s="28" t="s">
        <v>87</v>
      </c>
      <c r="E476" s="29"/>
      <c r="F476" s="28" t="s">
        <v>78</v>
      </c>
      <c r="G476" s="29"/>
      <c r="H476" s="29"/>
      <c r="I476" s="30" t="str">
        <f t="shared" si="240"/>
        <v/>
      </c>
      <c r="J476" s="30" t="str">
        <f t="shared" si="241"/>
        <v/>
      </c>
      <c r="K476" s="30" t="str">
        <f t="shared" si="242"/>
        <v/>
      </c>
      <c r="L476" s="30" t="str">
        <f t="shared" si="243"/>
        <v/>
      </c>
      <c r="M476" s="30" t="str">
        <f t="shared" si="244"/>
        <v/>
      </c>
      <c r="N476" s="30" t="str">
        <f t="shared" si="245"/>
        <v/>
      </c>
      <c r="O476" s="30" t="str">
        <f t="shared" si="246"/>
        <v/>
      </c>
      <c r="P476" s="30" t="str">
        <f t="shared" si="247"/>
        <v/>
      </c>
      <c r="Q476" s="30" t="str">
        <f t="shared" si="248"/>
        <v/>
      </c>
      <c r="R476" s="30" t="str">
        <f t="shared" si="249"/>
        <v/>
      </c>
      <c r="S476" s="30" t="str">
        <f t="shared" si="250"/>
        <v/>
      </c>
      <c r="T476" s="30" t="str">
        <f t="shared" si="251"/>
        <v/>
      </c>
      <c r="U476" s="20"/>
      <c r="V476" s="20"/>
      <c r="W476" s="20"/>
    </row>
    <row r="477" spans="1:36" ht="19.5" customHeight="1" x14ac:dyDescent="0.25">
      <c r="A477" s="20"/>
      <c r="B477" s="483"/>
      <c r="C477" s="29"/>
      <c r="D477" s="28" t="s">
        <v>88</v>
      </c>
      <c r="E477" s="29"/>
      <c r="F477" s="28" t="s">
        <v>78</v>
      </c>
      <c r="G477" s="29"/>
      <c r="H477" s="29"/>
      <c r="I477" s="30" t="str">
        <f t="shared" si="240"/>
        <v/>
      </c>
      <c r="J477" s="30" t="str">
        <f t="shared" si="241"/>
        <v/>
      </c>
      <c r="K477" s="30" t="str">
        <f t="shared" si="242"/>
        <v/>
      </c>
      <c r="L477" s="30" t="str">
        <f t="shared" si="243"/>
        <v/>
      </c>
      <c r="M477" s="30" t="str">
        <f t="shared" si="244"/>
        <v/>
      </c>
      <c r="N477" s="30" t="str">
        <f t="shared" si="245"/>
        <v/>
      </c>
      <c r="O477" s="30" t="str">
        <f t="shared" si="246"/>
        <v/>
      </c>
      <c r="P477" s="30" t="str">
        <f t="shared" si="247"/>
        <v/>
      </c>
      <c r="Q477" s="30" t="str">
        <f t="shared" si="248"/>
        <v/>
      </c>
      <c r="R477" s="30" t="str">
        <f t="shared" si="249"/>
        <v/>
      </c>
      <c r="S477" s="30" t="str">
        <f t="shared" si="250"/>
        <v/>
      </c>
      <c r="T477" s="30" t="str">
        <f t="shared" si="251"/>
        <v/>
      </c>
      <c r="U477" s="20"/>
      <c r="V477" s="20"/>
      <c r="W477" s="20"/>
    </row>
    <row r="478" spans="1:36" ht="19.5" customHeight="1" x14ac:dyDescent="0.25">
      <c r="A478" s="20"/>
      <c r="B478" s="483"/>
      <c r="C478" s="29"/>
      <c r="D478" s="28" t="s">
        <v>89</v>
      </c>
      <c r="E478" s="29"/>
      <c r="F478" s="28" t="s">
        <v>78</v>
      </c>
      <c r="G478" s="29"/>
      <c r="H478" s="29"/>
      <c r="I478" s="30" t="str">
        <f t="shared" si="240"/>
        <v/>
      </c>
      <c r="J478" s="30" t="str">
        <f t="shared" si="241"/>
        <v/>
      </c>
      <c r="K478" s="30" t="str">
        <f t="shared" si="242"/>
        <v/>
      </c>
      <c r="L478" s="30" t="str">
        <f t="shared" si="243"/>
        <v/>
      </c>
      <c r="M478" s="30" t="str">
        <f t="shared" si="244"/>
        <v/>
      </c>
      <c r="N478" s="30" t="str">
        <f t="shared" si="245"/>
        <v/>
      </c>
      <c r="O478" s="30" t="str">
        <f t="shared" si="246"/>
        <v/>
      </c>
      <c r="P478" s="30" t="str">
        <f t="shared" si="247"/>
        <v/>
      </c>
      <c r="Q478" s="30" t="str">
        <f t="shared" si="248"/>
        <v/>
      </c>
      <c r="R478" s="30" t="str">
        <f t="shared" si="249"/>
        <v/>
      </c>
      <c r="S478" s="30" t="str">
        <f t="shared" si="250"/>
        <v/>
      </c>
      <c r="T478" s="30" t="str">
        <f t="shared" si="251"/>
        <v/>
      </c>
      <c r="U478" s="20"/>
      <c r="V478" s="20"/>
      <c r="W478" s="20"/>
    </row>
    <row r="479" spans="1:36" ht="19.5" customHeight="1" x14ac:dyDescent="0.25">
      <c r="A479" s="20"/>
      <c r="B479" s="483"/>
      <c r="C479" s="29"/>
      <c r="D479" s="28" t="s">
        <v>90</v>
      </c>
      <c r="E479" s="29"/>
      <c r="F479" s="28" t="s">
        <v>78</v>
      </c>
      <c r="G479" s="29"/>
      <c r="H479" s="29"/>
      <c r="I479" s="30" t="str">
        <f t="shared" si="240"/>
        <v/>
      </c>
      <c r="J479" s="30" t="str">
        <f t="shared" si="241"/>
        <v/>
      </c>
      <c r="K479" s="30" t="str">
        <f t="shared" si="242"/>
        <v/>
      </c>
      <c r="L479" s="30" t="str">
        <f t="shared" si="243"/>
        <v/>
      </c>
      <c r="M479" s="30" t="str">
        <f t="shared" si="244"/>
        <v/>
      </c>
      <c r="N479" s="30" t="str">
        <f t="shared" si="245"/>
        <v/>
      </c>
      <c r="O479" s="30" t="str">
        <f t="shared" si="246"/>
        <v/>
      </c>
      <c r="P479" s="30" t="str">
        <f t="shared" si="247"/>
        <v/>
      </c>
      <c r="Q479" s="30" t="str">
        <f t="shared" si="248"/>
        <v/>
      </c>
      <c r="R479" s="30" t="str">
        <f t="shared" si="249"/>
        <v/>
      </c>
      <c r="S479" s="30" t="str">
        <f t="shared" si="250"/>
        <v/>
      </c>
      <c r="T479" s="30" t="str">
        <f t="shared" si="251"/>
        <v/>
      </c>
      <c r="U479" s="20"/>
      <c r="V479" s="20"/>
      <c r="W479" s="20"/>
    </row>
    <row r="480" spans="1:36" ht="19.5" customHeight="1" x14ac:dyDescent="0.25">
      <c r="A480" s="20"/>
      <c r="B480" s="483"/>
      <c r="C480" s="29"/>
      <c r="D480" s="28" t="s">
        <v>91</v>
      </c>
      <c r="E480" s="29"/>
      <c r="F480" s="28" t="s">
        <v>78</v>
      </c>
      <c r="G480" s="29"/>
      <c r="H480" s="29"/>
      <c r="I480" s="30" t="str">
        <f t="shared" si="240"/>
        <v/>
      </c>
      <c r="J480" s="30" t="str">
        <f t="shared" si="241"/>
        <v/>
      </c>
      <c r="K480" s="30" t="str">
        <f t="shared" si="242"/>
        <v/>
      </c>
      <c r="L480" s="30" t="str">
        <f t="shared" si="243"/>
        <v/>
      </c>
      <c r="M480" s="30" t="str">
        <f t="shared" si="244"/>
        <v/>
      </c>
      <c r="N480" s="30" t="str">
        <f t="shared" si="245"/>
        <v/>
      </c>
      <c r="O480" s="30" t="str">
        <f t="shared" si="246"/>
        <v/>
      </c>
      <c r="P480" s="30" t="str">
        <f t="shared" si="247"/>
        <v/>
      </c>
      <c r="Q480" s="30" t="str">
        <f t="shared" si="248"/>
        <v/>
      </c>
      <c r="R480" s="30" t="str">
        <f t="shared" si="249"/>
        <v/>
      </c>
      <c r="S480" s="30" t="str">
        <f t="shared" si="250"/>
        <v/>
      </c>
      <c r="T480" s="30" t="str">
        <f t="shared" si="251"/>
        <v/>
      </c>
      <c r="U480" s="20"/>
      <c r="V480" s="20"/>
      <c r="W480" s="20"/>
    </row>
    <row r="481" spans="1:23" ht="19.5" customHeight="1" x14ac:dyDescent="0.25">
      <c r="A481" s="20"/>
      <c r="B481" s="483"/>
      <c r="C481" s="29"/>
      <c r="D481" s="28" t="s">
        <v>92</v>
      </c>
      <c r="E481" s="29"/>
      <c r="F481" s="28" t="s">
        <v>78</v>
      </c>
      <c r="G481" s="29"/>
      <c r="H481" s="29"/>
      <c r="I481" s="30" t="str">
        <f t="shared" si="240"/>
        <v/>
      </c>
      <c r="J481" s="30" t="str">
        <f t="shared" si="241"/>
        <v/>
      </c>
      <c r="K481" s="30" t="str">
        <f t="shared" si="242"/>
        <v/>
      </c>
      <c r="L481" s="30" t="str">
        <f t="shared" si="243"/>
        <v/>
      </c>
      <c r="M481" s="30" t="str">
        <f t="shared" si="244"/>
        <v/>
      </c>
      <c r="N481" s="30" t="str">
        <f t="shared" si="245"/>
        <v/>
      </c>
      <c r="O481" s="30" t="str">
        <f t="shared" si="246"/>
        <v/>
      </c>
      <c r="P481" s="30" t="str">
        <f t="shared" si="247"/>
        <v/>
      </c>
      <c r="Q481" s="30" t="str">
        <f t="shared" si="248"/>
        <v/>
      </c>
      <c r="R481" s="30" t="str">
        <f t="shared" si="249"/>
        <v/>
      </c>
      <c r="S481" s="30" t="str">
        <f t="shared" si="250"/>
        <v/>
      </c>
      <c r="T481" s="30" t="str">
        <f t="shared" si="251"/>
        <v/>
      </c>
      <c r="U481" s="20"/>
      <c r="V481" s="20"/>
      <c r="W481" s="20"/>
    </row>
    <row r="482" spans="1:23" ht="19.5" customHeight="1" x14ac:dyDescent="0.25">
      <c r="A482" s="20"/>
      <c r="B482" s="483"/>
      <c r="C482" s="29"/>
      <c r="D482" s="28" t="s">
        <v>93</v>
      </c>
      <c r="E482" s="29"/>
      <c r="F482" s="28" t="s">
        <v>78</v>
      </c>
      <c r="G482" s="29"/>
      <c r="H482" s="29"/>
      <c r="I482" s="30" t="str">
        <f t="shared" si="240"/>
        <v/>
      </c>
      <c r="J482" s="30" t="str">
        <f t="shared" si="241"/>
        <v/>
      </c>
      <c r="K482" s="30" t="str">
        <f t="shared" si="242"/>
        <v/>
      </c>
      <c r="L482" s="30" t="str">
        <f t="shared" si="243"/>
        <v/>
      </c>
      <c r="M482" s="30" t="str">
        <f t="shared" si="244"/>
        <v/>
      </c>
      <c r="N482" s="30" t="str">
        <f t="shared" si="245"/>
        <v/>
      </c>
      <c r="O482" s="30" t="str">
        <f t="shared" si="246"/>
        <v/>
      </c>
      <c r="P482" s="30" t="str">
        <f t="shared" si="247"/>
        <v/>
      </c>
      <c r="Q482" s="30" t="str">
        <f t="shared" si="248"/>
        <v/>
      </c>
      <c r="R482" s="30" t="str">
        <f t="shared" si="249"/>
        <v/>
      </c>
      <c r="S482" s="30" t="str">
        <f t="shared" si="250"/>
        <v/>
      </c>
      <c r="T482" s="30" t="str">
        <f t="shared" si="251"/>
        <v/>
      </c>
      <c r="U482" s="20"/>
      <c r="V482" s="20"/>
      <c r="W482" s="20"/>
    </row>
    <row r="483" spans="1:23" ht="19.5" customHeight="1" x14ac:dyDescent="0.25">
      <c r="A483" s="20"/>
      <c r="B483" s="483"/>
      <c r="C483" s="29"/>
      <c r="D483" s="28" t="s">
        <v>94</v>
      </c>
      <c r="E483" s="29"/>
      <c r="F483" s="28" t="s">
        <v>78</v>
      </c>
      <c r="G483" s="29"/>
      <c r="H483" s="29"/>
      <c r="I483" s="30" t="str">
        <f t="shared" si="240"/>
        <v/>
      </c>
      <c r="J483" s="30" t="str">
        <f t="shared" si="241"/>
        <v/>
      </c>
      <c r="K483" s="30" t="str">
        <f t="shared" si="242"/>
        <v/>
      </c>
      <c r="L483" s="30" t="str">
        <f t="shared" si="243"/>
        <v/>
      </c>
      <c r="M483" s="30" t="str">
        <f t="shared" si="244"/>
        <v/>
      </c>
      <c r="N483" s="30" t="str">
        <f t="shared" si="245"/>
        <v/>
      </c>
      <c r="O483" s="30" t="str">
        <f t="shared" si="246"/>
        <v/>
      </c>
      <c r="P483" s="30" t="str">
        <f t="shared" si="247"/>
        <v/>
      </c>
      <c r="Q483" s="30" t="str">
        <f t="shared" si="248"/>
        <v/>
      </c>
      <c r="R483" s="30" t="str">
        <f t="shared" si="249"/>
        <v/>
      </c>
      <c r="S483" s="30" t="str">
        <f t="shared" si="250"/>
        <v/>
      </c>
      <c r="T483" s="30" t="str">
        <f t="shared" si="251"/>
        <v/>
      </c>
      <c r="U483" s="20"/>
      <c r="V483" s="20"/>
      <c r="W483" s="20"/>
    </row>
    <row r="484" spans="1:23" ht="19.5" customHeight="1" x14ac:dyDescent="0.25">
      <c r="A484" s="20"/>
      <c r="B484" s="483"/>
      <c r="C484" s="29"/>
      <c r="D484" s="28" t="s">
        <v>95</v>
      </c>
      <c r="E484" s="29"/>
      <c r="F484" s="28" t="s">
        <v>78</v>
      </c>
      <c r="G484" s="29"/>
      <c r="H484" s="29"/>
      <c r="I484" s="30" t="str">
        <f t="shared" si="240"/>
        <v/>
      </c>
      <c r="J484" s="30" t="str">
        <f t="shared" si="241"/>
        <v/>
      </c>
      <c r="K484" s="30" t="str">
        <f t="shared" si="242"/>
        <v/>
      </c>
      <c r="L484" s="30" t="str">
        <f t="shared" si="243"/>
        <v/>
      </c>
      <c r="M484" s="30" t="str">
        <f t="shared" si="244"/>
        <v/>
      </c>
      <c r="N484" s="30" t="str">
        <f t="shared" si="245"/>
        <v/>
      </c>
      <c r="O484" s="30" t="str">
        <f t="shared" si="246"/>
        <v/>
      </c>
      <c r="P484" s="30" t="str">
        <f t="shared" si="247"/>
        <v/>
      </c>
      <c r="Q484" s="30" t="str">
        <f t="shared" si="248"/>
        <v/>
      </c>
      <c r="R484" s="30" t="str">
        <f t="shared" si="249"/>
        <v/>
      </c>
      <c r="S484" s="30" t="str">
        <f t="shared" si="250"/>
        <v/>
      </c>
      <c r="T484" s="30" t="str">
        <f t="shared" si="251"/>
        <v/>
      </c>
      <c r="U484" s="20"/>
      <c r="V484" s="20"/>
      <c r="W484" s="20"/>
    </row>
    <row r="485" spans="1:23" ht="19.5" customHeight="1" x14ac:dyDescent="0.25">
      <c r="A485" s="20"/>
      <c r="B485" s="483"/>
      <c r="C485" s="29"/>
      <c r="D485" s="28" t="s">
        <v>96</v>
      </c>
      <c r="E485" s="29"/>
      <c r="F485" s="28" t="s">
        <v>78</v>
      </c>
      <c r="G485" s="29"/>
      <c r="H485" s="29"/>
      <c r="I485" s="30" t="str">
        <f t="shared" si="240"/>
        <v/>
      </c>
      <c r="J485" s="30" t="str">
        <f t="shared" si="241"/>
        <v/>
      </c>
      <c r="K485" s="30" t="str">
        <f t="shared" si="242"/>
        <v/>
      </c>
      <c r="L485" s="30" t="str">
        <f t="shared" si="243"/>
        <v/>
      </c>
      <c r="M485" s="30" t="str">
        <f t="shared" si="244"/>
        <v/>
      </c>
      <c r="N485" s="30" t="str">
        <f t="shared" si="245"/>
        <v/>
      </c>
      <c r="O485" s="30" t="str">
        <f t="shared" si="246"/>
        <v/>
      </c>
      <c r="P485" s="30" t="str">
        <f t="shared" si="247"/>
        <v/>
      </c>
      <c r="Q485" s="30" t="str">
        <f t="shared" si="248"/>
        <v/>
      </c>
      <c r="R485" s="30" t="str">
        <f t="shared" si="249"/>
        <v/>
      </c>
      <c r="S485" s="30" t="str">
        <f t="shared" si="250"/>
        <v/>
      </c>
      <c r="T485" s="30" t="str">
        <f t="shared" si="251"/>
        <v/>
      </c>
      <c r="U485" s="20"/>
      <c r="V485" s="20"/>
      <c r="W485" s="20"/>
    </row>
    <row r="486" spans="1:23" ht="19.5" customHeight="1" x14ac:dyDescent="0.25">
      <c r="A486" s="20"/>
      <c r="B486" s="483"/>
      <c r="C486" s="29"/>
      <c r="D486" s="28" t="s">
        <v>97</v>
      </c>
      <c r="E486" s="29"/>
      <c r="F486" s="28" t="s">
        <v>78</v>
      </c>
      <c r="G486" s="29"/>
      <c r="H486" s="29"/>
      <c r="I486" s="30" t="str">
        <f t="shared" si="240"/>
        <v/>
      </c>
      <c r="J486" s="30" t="str">
        <f t="shared" si="241"/>
        <v/>
      </c>
      <c r="K486" s="30" t="str">
        <f t="shared" si="242"/>
        <v/>
      </c>
      <c r="L486" s="30" t="str">
        <f t="shared" si="243"/>
        <v/>
      </c>
      <c r="M486" s="30" t="str">
        <f t="shared" si="244"/>
        <v/>
      </c>
      <c r="N486" s="30" t="str">
        <f t="shared" si="245"/>
        <v/>
      </c>
      <c r="O486" s="30" t="str">
        <f t="shared" si="246"/>
        <v/>
      </c>
      <c r="P486" s="30" t="str">
        <f t="shared" si="247"/>
        <v/>
      </c>
      <c r="Q486" s="30" t="str">
        <f t="shared" si="248"/>
        <v/>
      </c>
      <c r="R486" s="30" t="str">
        <f t="shared" si="249"/>
        <v/>
      </c>
      <c r="S486" s="30" t="str">
        <f t="shared" si="250"/>
        <v/>
      </c>
      <c r="T486" s="30" t="str">
        <f t="shared" si="251"/>
        <v/>
      </c>
      <c r="U486" s="20"/>
      <c r="V486" s="20"/>
      <c r="W486" s="20"/>
    </row>
    <row r="487" spans="1:23" ht="19.5" customHeight="1" x14ac:dyDescent="0.25">
      <c r="A487" s="20"/>
      <c r="B487" s="483"/>
      <c r="C487" s="29"/>
      <c r="D487" s="28" t="s">
        <v>98</v>
      </c>
      <c r="E487" s="29"/>
      <c r="F487" s="28" t="s">
        <v>78</v>
      </c>
      <c r="G487" s="29"/>
      <c r="H487" s="29"/>
      <c r="I487" s="30" t="str">
        <f t="shared" si="240"/>
        <v/>
      </c>
      <c r="J487" s="30" t="str">
        <f t="shared" si="241"/>
        <v/>
      </c>
      <c r="K487" s="30" t="str">
        <f t="shared" si="242"/>
        <v/>
      </c>
      <c r="L487" s="30" t="str">
        <f t="shared" si="243"/>
        <v/>
      </c>
      <c r="M487" s="30" t="str">
        <f t="shared" si="244"/>
        <v/>
      </c>
      <c r="N487" s="30" t="str">
        <f t="shared" si="245"/>
        <v/>
      </c>
      <c r="O487" s="30" t="str">
        <f t="shared" si="246"/>
        <v/>
      </c>
      <c r="P487" s="30" t="str">
        <f t="shared" si="247"/>
        <v/>
      </c>
      <c r="Q487" s="30" t="str">
        <f t="shared" si="248"/>
        <v/>
      </c>
      <c r="R487" s="30" t="str">
        <f t="shared" si="249"/>
        <v/>
      </c>
      <c r="S487" s="30" t="str">
        <f t="shared" si="250"/>
        <v/>
      </c>
      <c r="T487" s="30" t="str">
        <f t="shared" si="251"/>
        <v/>
      </c>
      <c r="U487" s="20"/>
      <c r="V487" s="20"/>
      <c r="W487" s="20"/>
    </row>
    <row r="488" spans="1:23" ht="19.5" customHeight="1" x14ac:dyDescent="0.25">
      <c r="A488" s="20"/>
      <c r="B488" s="483"/>
      <c r="C488" s="29"/>
      <c r="D488" s="28" t="s">
        <v>99</v>
      </c>
      <c r="E488" s="29"/>
      <c r="F488" s="28" t="s">
        <v>78</v>
      </c>
      <c r="G488" s="29"/>
      <c r="H488" s="29"/>
      <c r="I488" s="30" t="str">
        <f t="shared" si="240"/>
        <v/>
      </c>
      <c r="J488" s="30" t="str">
        <f t="shared" si="241"/>
        <v/>
      </c>
      <c r="K488" s="30" t="str">
        <f t="shared" si="242"/>
        <v/>
      </c>
      <c r="L488" s="30" t="str">
        <f t="shared" si="243"/>
        <v/>
      </c>
      <c r="M488" s="30" t="str">
        <f t="shared" si="244"/>
        <v/>
      </c>
      <c r="N488" s="30" t="str">
        <f t="shared" si="245"/>
        <v/>
      </c>
      <c r="O488" s="30" t="str">
        <f t="shared" si="246"/>
        <v/>
      </c>
      <c r="P488" s="30" t="str">
        <f t="shared" si="247"/>
        <v/>
      </c>
      <c r="Q488" s="30" t="str">
        <f t="shared" si="248"/>
        <v/>
      </c>
      <c r="R488" s="30" t="str">
        <f t="shared" si="249"/>
        <v/>
      </c>
      <c r="S488" s="30" t="str">
        <f t="shared" si="250"/>
        <v/>
      </c>
      <c r="T488" s="30" t="str">
        <f t="shared" si="251"/>
        <v/>
      </c>
      <c r="U488" s="20"/>
      <c r="V488" s="20"/>
      <c r="W488" s="20"/>
    </row>
    <row r="489" spans="1:23" ht="19.5" customHeight="1" x14ac:dyDescent="0.25">
      <c r="A489" s="20"/>
      <c r="B489" s="483"/>
      <c r="C489" s="29"/>
      <c r="D489" s="28" t="s">
        <v>100</v>
      </c>
      <c r="E489" s="29"/>
      <c r="F489" s="28" t="s">
        <v>78</v>
      </c>
      <c r="G489" s="29"/>
      <c r="H489" s="29"/>
      <c r="I489" s="30" t="str">
        <f t="shared" si="240"/>
        <v/>
      </c>
      <c r="J489" s="30" t="str">
        <f t="shared" si="241"/>
        <v/>
      </c>
      <c r="K489" s="30" t="str">
        <f t="shared" si="242"/>
        <v/>
      </c>
      <c r="L489" s="30" t="str">
        <f t="shared" si="243"/>
        <v/>
      </c>
      <c r="M489" s="30" t="str">
        <f t="shared" si="244"/>
        <v/>
      </c>
      <c r="N489" s="30" t="str">
        <f t="shared" si="245"/>
        <v/>
      </c>
      <c r="O489" s="30" t="str">
        <f t="shared" si="246"/>
        <v/>
      </c>
      <c r="P489" s="30" t="str">
        <f t="shared" si="247"/>
        <v/>
      </c>
      <c r="Q489" s="30" t="str">
        <f t="shared" si="248"/>
        <v/>
      </c>
      <c r="R489" s="30" t="str">
        <f t="shared" si="249"/>
        <v/>
      </c>
      <c r="S489" s="30" t="str">
        <f t="shared" si="250"/>
        <v/>
      </c>
      <c r="T489" s="30" t="str">
        <f t="shared" si="251"/>
        <v/>
      </c>
      <c r="U489" s="20"/>
      <c r="V489" s="20"/>
      <c r="W489" s="20"/>
    </row>
    <row r="490" spans="1:23" ht="19.5" customHeight="1" x14ac:dyDescent="0.25">
      <c r="A490" s="20"/>
      <c r="B490" s="483"/>
      <c r="C490" s="29"/>
      <c r="D490" s="28" t="s">
        <v>101</v>
      </c>
      <c r="E490" s="29"/>
      <c r="F490" s="28" t="s">
        <v>78</v>
      </c>
      <c r="G490" s="29"/>
      <c r="H490" s="29"/>
      <c r="I490" s="30" t="str">
        <f t="shared" si="240"/>
        <v/>
      </c>
      <c r="J490" s="30" t="str">
        <f t="shared" si="241"/>
        <v/>
      </c>
      <c r="K490" s="30" t="str">
        <f t="shared" si="242"/>
        <v/>
      </c>
      <c r="L490" s="30" t="str">
        <f t="shared" si="243"/>
        <v/>
      </c>
      <c r="M490" s="30" t="str">
        <f t="shared" si="244"/>
        <v/>
      </c>
      <c r="N490" s="30" t="str">
        <f t="shared" si="245"/>
        <v/>
      </c>
      <c r="O490" s="30" t="str">
        <f t="shared" si="246"/>
        <v/>
      </c>
      <c r="P490" s="30" t="str">
        <f t="shared" si="247"/>
        <v/>
      </c>
      <c r="Q490" s="30" t="str">
        <f t="shared" si="248"/>
        <v/>
      </c>
      <c r="R490" s="30" t="str">
        <f t="shared" si="249"/>
        <v/>
      </c>
      <c r="S490" s="30" t="str">
        <f t="shared" si="250"/>
        <v/>
      </c>
      <c r="T490" s="30" t="str">
        <f t="shared" si="251"/>
        <v/>
      </c>
      <c r="U490" s="20"/>
      <c r="V490" s="20"/>
      <c r="W490" s="20"/>
    </row>
    <row r="491" spans="1:23" ht="19.5" customHeight="1" x14ac:dyDescent="0.25">
      <c r="A491" s="20"/>
      <c r="B491" s="483"/>
      <c r="C491" s="29"/>
      <c r="D491" s="28" t="s">
        <v>102</v>
      </c>
      <c r="E491" s="29"/>
      <c r="F491" s="28" t="s">
        <v>78</v>
      </c>
      <c r="G491" s="29"/>
      <c r="H491" s="29"/>
      <c r="I491" s="30" t="str">
        <f t="shared" si="240"/>
        <v/>
      </c>
      <c r="J491" s="30" t="str">
        <f t="shared" si="241"/>
        <v/>
      </c>
      <c r="K491" s="30" t="str">
        <f t="shared" si="242"/>
        <v/>
      </c>
      <c r="L491" s="30" t="str">
        <f t="shared" si="243"/>
        <v/>
      </c>
      <c r="M491" s="30" t="str">
        <f t="shared" si="244"/>
        <v/>
      </c>
      <c r="N491" s="30" t="str">
        <f t="shared" si="245"/>
        <v/>
      </c>
      <c r="O491" s="30" t="str">
        <f t="shared" si="246"/>
        <v/>
      </c>
      <c r="P491" s="30" t="str">
        <f t="shared" si="247"/>
        <v/>
      </c>
      <c r="Q491" s="30" t="str">
        <f t="shared" si="248"/>
        <v/>
      </c>
      <c r="R491" s="30" t="str">
        <f t="shared" si="249"/>
        <v/>
      </c>
      <c r="S491" s="30" t="str">
        <f t="shared" si="250"/>
        <v/>
      </c>
      <c r="T491" s="30" t="str">
        <f t="shared" si="251"/>
        <v/>
      </c>
      <c r="U491" s="20"/>
      <c r="V491" s="20"/>
      <c r="W491" s="20"/>
    </row>
    <row r="492" spans="1:23" ht="19.5" customHeight="1" x14ac:dyDescent="0.25">
      <c r="A492" s="20"/>
      <c r="B492" s="483"/>
      <c r="C492" s="29"/>
      <c r="D492" s="28" t="s">
        <v>103</v>
      </c>
      <c r="E492" s="29"/>
      <c r="F492" s="28" t="s">
        <v>78</v>
      </c>
      <c r="G492" s="29"/>
      <c r="H492" s="29"/>
      <c r="I492" s="30" t="str">
        <f t="shared" si="240"/>
        <v/>
      </c>
      <c r="J492" s="30" t="str">
        <f t="shared" si="241"/>
        <v/>
      </c>
      <c r="K492" s="30" t="str">
        <f t="shared" si="242"/>
        <v/>
      </c>
      <c r="L492" s="30" t="str">
        <f t="shared" si="243"/>
        <v/>
      </c>
      <c r="M492" s="30" t="str">
        <f t="shared" si="244"/>
        <v/>
      </c>
      <c r="N492" s="30" t="str">
        <f t="shared" si="245"/>
        <v/>
      </c>
      <c r="O492" s="30" t="str">
        <f t="shared" si="246"/>
        <v/>
      </c>
      <c r="P492" s="30" t="str">
        <f t="shared" si="247"/>
        <v/>
      </c>
      <c r="Q492" s="30" t="str">
        <f t="shared" si="248"/>
        <v/>
      </c>
      <c r="R492" s="30" t="str">
        <f t="shared" si="249"/>
        <v/>
      </c>
      <c r="S492" s="30" t="str">
        <f t="shared" si="250"/>
        <v/>
      </c>
      <c r="T492" s="30" t="str">
        <f t="shared" si="251"/>
        <v/>
      </c>
      <c r="U492" s="20"/>
      <c r="V492" s="20"/>
      <c r="W492" s="20"/>
    </row>
    <row r="493" spans="1:23" ht="19.5" customHeight="1" x14ac:dyDescent="0.25">
      <c r="A493" s="20"/>
      <c r="B493" s="483"/>
      <c r="C493" s="29"/>
      <c r="D493" s="28" t="s">
        <v>104</v>
      </c>
      <c r="E493" s="29"/>
      <c r="F493" s="28" t="s">
        <v>78</v>
      </c>
      <c r="G493" s="29"/>
      <c r="H493" s="29"/>
      <c r="I493" s="30" t="str">
        <f t="shared" si="240"/>
        <v/>
      </c>
      <c r="J493" s="30" t="str">
        <f t="shared" si="241"/>
        <v/>
      </c>
      <c r="K493" s="30" t="str">
        <f t="shared" si="242"/>
        <v/>
      </c>
      <c r="L493" s="30" t="str">
        <f t="shared" si="243"/>
        <v/>
      </c>
      <c r="M493" s="30" t="str">
        <f t="shared" si="244"/>
        <v/>
      </c>
      <c r="N493" s="30" t="str">
        <f t="shared" si="245"/>
        <v/>
      </c>
      <c r="O493" s="30" t="str">
        <f t="shared" si="246"/>
        <v/>
      </c>
      <c r="P493" s="30" t="str">
        <f t="shared" si="247"/>
        <v/>
      </c>
      <c r="Q493" s="30" t="str">
        <f t="shared" si="248"/>
        <v/>
      </c>
      <c r="R493" s="30" t="str">
        <f t="shared" si="249"/>
        <v/>
      </c>
      <c r="S493" s="30" t="str">
        <f t="shared" si="250"/>
        <v/>
      </c>
      <c r="T493" s="30" t="str">
        <f t="shared" si="251"/>
        <v/>
      </c>
      <c r="U493" s="20"/>
      <c r="V493" s="20"/>
      <c r="W493" s="20"/>
    </row>
    <row r="494" spans="1:23" ht="19.5" customHeight="1" x14ac:dyDescent="0.25">
      <c r="A494" s="20"/>
      <c r="B494" s="483"/>
      <c r="C494" s="29"/>
      <c r="D494" s="28" t="s">
        <v>105</v>
      </c>
      <c r="E494" s="29"/>
      <c r="F494" s="28" t="s">
        <v>78</v>
      </c>
      <c r="G494" s="29"/>
      <c r="H494" s="29"/>
      <c r="I494" s="30" t="str">
        <f t="shared" si="240"/>
        <v/>
      </c>
      <c r="J494" s="30" t="str">
        <f t="shared" si="241"/>
        <v/>
      </c>
      <c r="K494" s="30" t="str">
        <f t="shared" si="242"/>
        <v/>
      </c>
      <c r="L494" s="30" t="str">
        <f t="shared" si="243"/>
        <v/>
      </c>
      <c r="M494" s="30" t="str">
        <f t="shared" si="244"/>
        <v/>
      </c>
      <c r="N494" s="30" t="str">
        <f t="shared" si="245"/>
        <v/>
      </c>
      <c r="O494" s="30" t="str">
        <f t="shared" si="246"/>
        <v/>
      </c>
      <c r="P494" s="30" t="str">
        <f t="shared" si="247"/>
        <v/>
      </c>
      <c r="Q494" s="30" t="str">
        <f t="shared" si="248"/>
        <v/>
      </c>
      <c r="R494" s="30" t="str">
        <f t="shared" si="249"/>
        <v/>
      </c>
      <c r="S494" s="30" t="str">
        <f t="shared" si="250"/>
        <v/>
      </c>
      <c r="T494" s="30" t="str">
        <f t="shared" si="251"/>
        <v/>
      </c>
      <c r="U494" s="20"/>
      <c r="V494" s="20"/>
      <c r="W494" s="20"/>
    </row>
    <row r="495" spans="1:23" ht="19.5" customHeight="1" x14ac:dyDescent="0.25">
      <c r="A495" s="20"/>
      <c r="B495" s="483"/>
      <c r="C495" s="29"/>
      <c r="D495" s="28" t="s">
        <v>106</v>
      </c>
      <c r="E495" s="29"/>
      <c r="F495" s="28" t="s">
        <v>78</v>
      </c>
      <c r="G495" s="29"/>
      <c r="H495" s="29"/>
      <c r="I495" s="30" t="str">
        <f t="shared" si="240"/>
        <v/>
      </c>
      <c r="J495" s="30" t="str">
        <f t="shared" si="241"/>
        <v/>
      </c>
      <c r="K495" s="30" t="str">
        <f t="shared" si="242"/>
        <v/>
      </c>
      <c r="L495" s="30" t="str">
        <f t="shared" si="243"/>
        <v/>
      </c>
      <c r="M495" s="30" t="str">
        <f t="shared" si="244"/>
        <v/>
      </c>
      <c r="N495" s="30" t="str">
        <f t="shared" si="245"/>
        <v/>
      </c>
      <c r="O495" s="30" t="str">
        <f t="shared" si="246"/>
        <v/>
      </c>
      <c r="P495" s="30" t="str">
        <f t="shared" si="247"/>
        <v/>
      </c>
      <c r="Q495" s="30" t="str">
        <f t="shared" si="248"/>
        <v/>
      </c>
      <c r="R495" s="30" t="str">
        <f t="shared" si="249"/>
        <v/>
      </c>
      <c r="S495" s="30" t="str">
        <f t="shared" si="250"/>
        <v/>
      </c>
      <c r="T495" s="30" t="str">
        <f t="shared" si="251"/>
        <v/>
      </c>
      <c r="U495" s="20"/>
      <c r="V495" s="20"/>
      <c r="W495" s="20"/>
    </row>
    <row r="496" spans="1:23" ht="19.5" customHeight="1" x14ac:dyDescent="0.25">
      <c r="A496" s="20"/>
      <c r="B496" s="483"/>
      <c r="C496" s="29"/>
      <c r="D496" s="28" t="s">
        <v>107</v>
      </c>
      <c r="E496" s="29"/>
      <c r="F496" s="28" t="s">
        <v>78</v>
      </c>
      <c r="G496" s="29"/>
      <c r="H496" s="29"/>
      <c r="I496" s="30" t="str">
        <f t="shared" si="240"/>
        <v/>
      </c>
      <c r="J496" s="30" t="str">
        <f t="shared" si="241"/>
        <v/>
      </c>
      <c r="K496" s="30" t="str">
        <f t="shared" si="242"/>
        <v/>
      </c>
      <c r="L496" s="30" t="str">
        <f t="shared" si="243"/>
        <v/>
      </c>
      <c r="M496" s="30" t="str">
        <f t="shared" si="244"/>
        <v/>
      </c>
      <c r="N496" s="30" t="str">
        <f t="shared" si="245"/>
        <v/>
      </c>
      <c r="O496" s="30" t="str">
        <f t="shared" si="246"/>
        <v/>
      </c>
      <c r="P496" s="30" t="str">
        <f t="shared" si="247"/>
        <v/>
      </c>
      <c r="Q496" s="30" t="str">
        <f t="shared" si="248"/>
        <v/>
      </c>
      <c r="R496" s="30" t="str">
        <f t="shared" si="249"/>
        <v/>
      </c>
      <c r="S496" s="30" t="str">
        <f t="shared" si="250"/>
        <v/>
      </c>
      <c r="T496" s="30" t="str">
        <f t="shared" si="251"/>
        <v/>
      </c>
      <c r="U496" s="20"/>
      <c r="V496" s="20"/>
      <c r="W496" s="20"/>
    </row>
    <row r="497" spans="1:36" ht="19.5" customHeight="1" x14ac:dyDescent="0.25">
      <c r="A497" s="20"/>
      <c r="B497" s="483"/>
      <c r="C497" s="29"/>
      <c r="D497" s="28" t="s">
        <v>108</v>
      </c>
      <c r="E497" s="29"/>
      <c r="F497" s="28" t="s">
        <v>78</v>
      </c>
      <c r="G497" s="29"/>
      <c r="H497" s="29"/>
      <c r="I497" s="30" t="str">
        <f t="shared" si="240"/>
        <v/>
      </c>
      <c r="J497" s="30" t="str">
        <f t="shared" si="241"/>
        <v/>
      </c>
      <c r="K497" s="30" t="str">
        <f t="shared" si="242"/>
        <v/>
      </c>
      <c r="L497" s="30" t="str">
        <f t="shared" si="243"/>
        <v/>
      </c>
      <c r="M497" s="30" t="str">
        <f t="shared" si="244"/>
        <v/>
      </c>
      <c r="N497" s="30" t="str">
        <f t="shared" si="245"/>
        <v/>
      </c>
      <c r="O497" s="30" t="str">
        <f t="shared" si="246"/>
        <v/>
      </c>
      <c r="P497" s="30" t="str">
        <f t="shared" si="247"/>
        <v/>
      </c>
      <c r="Q497" s="30" t="str">
        <f t="shared" si="248"/>
        <v/>
      </c>
      <c r="R497" s="30" t="str">
        <f t="shared" si="249"/>
        <v/>
      </c>
      <c r="S497" s="30" t="str">
        <f t="shared" si="250"/>
        <v/>
      </c>
      <c r="T497" s="30" t="str">
        <f t="shared" si="251"/>
        <v/>
      </c>
      <c r="U497" s="20"/>
      <c r="V497" s="20"/>
      <c r="W497" s="20"/>
    </row>
    <row r="498" spans="1:36" ht="19.5" customHeight="1" x14ac:dyDescent="0.25">
      <c r="A498" s="20"/>
      <c r="B498" s="483"/>
      <c r="C498" s="29"/>
      <c r="D498" s="28" t="s">
        <v>109</v>
      </c>
      <c r="E498" s="29"/>
      <c r="F498" s="28" t="s">
        <v>78</v>
      </c>
      <c r="G498" s="29"/>
      <c r="H498" s="29"/>
      <c r="I498" s="30" t="str">
        <f t="shared" si="240"/>
        <v/>
      </c>
      <c r="J498" s="30" t="str">
        <f t="shared" si="241"/>
        <v/>
      </c>
      <c r="K498" s="30" t="str">
        <f t="shared" si="242"/>
        <v/>
      </c>
      <c r="L498" s="30" t="str">
        <f t="shared" si="243"/>
        <v/>
      </c>
      <c r="M498" s="30" t="str">
        <f t="shared" si="244"/>
        <v/>
      </c>
      <c r="N498" s="30" t="str">
        <f t="shared" si="245"/>
        <v/>
      </c>
      <c r="O498" s="30" t="str">
        <f t="shared" si="246"/>
        <v/>
      </c>
      <c r="P498" s="30" t="str">
        <f t="shared" si="247"/>
        <v/>
      </c>
      <c r="Q498" s="30" t="str">
        <f t="shared" si="248"/>
        <v/>
      </c>
      <c r="R498" s="30" t="str">
        <f t="shared" si="249"/>
        <v/>
      </c>
      <c r="S498" s="30" t="str">
        <f t="shared" si="250"/>
        <v/>
      </c>
      <c r="T498" s="30" t="str">
        <f t="shared" si="251"/>
        <v/>
      </c>
      <c r="U498" s="20"/>
      <c r="V498" s="20"/>
      <c r="W498" s="20"/>
    </row>
    <row r="499" spans="1:36" ht="19.5" customHeight="1" x14ac:dyDescent="0.25">
      <c r="A499" s="20"/>
      <c r="B499" s="483"/>
      <c r="C499" s="29"/>
      <c r="D499" s="28" t="s">
        <v>110</v>
      </c>
      <c r="E499" s="29"/>
      <c r="F499" s="28" t="s">
        <v>78</v>
      </c>
      <c r="G499" s="29"/>
      <c r="H499" s="29"/>
      <c r="I499" s="30" t="str">
        <f t="shared" si="240"/>
        <v/>
      </c>
      <c r="J499" s="30" t="str">
        <f t="shared" si="241"/>
        <v/>
      </c>
      <c r="K499" s="30" t="str">
        <f t="shared" si="242"/>
        <v/>
      </c>
      <c r="L499" s="30" t="str">
        <f t="shared" si="243"/>
        <v/>
      </c>
      <c r="M499" s="30" t="str">
        <f t="shared" si="244"/>
        <v/>
      </c>
      <c r="N499" s="30" t="str">
        <f t="shared" si="245"/>
        <v/>
      </c>
      <c r="O499" s="30" t="str">
        <f t="shared" si="246"/>
        <v/>
      </c>
      <c r="P499" s="30" t="str">
        <f t="shared" si="247"/>
        <v/>
      </c>
      <c r="Q499" s="30" t="str">
        <f t="shared" si="248"/>
        <v/>
      </c>
      <c r="R499" s="30" t="str">
        <f t="shared" si="249"/>
        <v/>
      </c>
      <c r="S499" s="30" t="str">
        <f t="shared" si="250"/>
        <v/>
      </c>
      <c r="T499" s="30" t="str">
        <f t="shared" si="251"/>
        <v/>
      </c>
      <c r="U499" s="20"/>
      <c r="V499" s="20"/>
      <c r="W499" s="20"/>
    </row>
    <row r="500" spans="1:36" ht="19.5" customHeight="1" x14ac:dyDescent="0.25">
      <c r="A500" s="20"/>
      <c r="B500" s="483"/>
      <c r="C500" s="29"/>
      <c r="D500" s="28" t="s">
        <v>111</v>
      </c>
      <c r="E500" s="29"/>
      <c r="F500" s="28" t="s">
        <v>78</v>
      </c>
      <c r="G500" s="29"/>
      <c r="H500" s="29"/>
      <c r="I500" s="30" t="str">
        <f t="shared" si="240"/>
        <v/>
      </c>
      <c r="J500" s="30" t="str">
        <f t="shared" si="241"/>
        <v/>
      </c>
      <c r="K500" s="30" t="str">
        <f t="shared" si="242"/>
        <v/>
      </c>
      <c r="L500" s="30" t="str">
        <f t="shared" si="243"/>
        <v/>
      </c>
      <c r="M500" s="30" t="str">
        <f t="shared" si="244"/>
        <v/>
      </c>
      <c r="N500" s="30" t="str">
        <f t="shared" si="245"/>
        <v/>
      </c>
      <c r="O500" s="30" t="str">
        <f t="shared" si="246"/>
        <v/>
      </c>
      <c r="P500" s="30" t="str">
        <f t="shared" si="247"/>
        <v/>
      </c>
      <c r="Q500" s="30" t="str">
        <f t="shared" si="248"/>
        <v/>
      </c>
      <c r="R500" s="30" t="str">
        <f t="shared" si="249"/>
        <v/>
      </c>
      <c r="S500" s="30" t="str">
        <f t="shared" si="250"/>
        <v/>
      </c>
      <c r="T500" s="30" t="str">
        <f t="shared" si="251"/>
        <v/>
      </c>
      <c r="U500" s="20"/>
      <c r="V500" s="20"/>
      <c r="W500" s="20"/>
    </row>
    <row r="501" spans="1:36" ht="19.5" customHeight="1" x14ac:dyDescent="0.25">
      <c r="A501" s="20"/>
      <c r="B501" s="483"/>
      <c r="C501" s="29"/>
      <c r="D501" s="28" t="s">
        <v>112</v>
      </c>
      <c r="E501" s="29"/>
      <c r="F501" s="28" t="s">
        <v>78</v>
      </c>
      <c r="G501" s="29"/>
      <c r="H501" s="29"/>
      <c r="I501" s="30" t="str">
        <f t="shared" si="240"/>
        <v/>
      </c>
      <c r="J501" s="30" t="str">
        <f t="shared" si="241"/>
        <v/>
      </c>
      <c r="K501" s="30" t="str">
        <f t="shared" si="242"/>
        <v/>
      </c>
      <c r="L501" s="30" t="str">
        <f t="shared" si="243"/>
        <v/>
      </c>
      <c r="M501" s="30" t="str">
        <f t="shared" si="244"/>
        <v/>
      </c>
      <c r="N501" s="30" t="str">
        <f t="shared" si="245"/>
        <v/>
      </c>
      <c r="O501" s="30" t="str">
        <f t="shared" si="246"/>
        <v/>
      </c>
      <c r="P501" s="30" t="str">
        <f t="shared" si="247"/>
        <v/>
      </c>
      <c r="Q501" s="30" t="str">
        <f t="shared" si="248"/>
        <v/>
      </c>
      <c r="R501" s="30" t="str">
        <f t="shared" si="249"/>
        <v/>
      </c>
      <c r="S501" s="30" t="str">
        <f t="shared" si="250"/>
        <v/>
      </c>
      <c r="T501" s="30" t="str">
        <f t="shared" si="251"/>
        <v/>
      </c>
      <c r="U501" s="20"/>
      <c r="V501" s="20"/>
      <c r="W501" s="20"/>
    </row>
    <row r="502" spans="1:36" ht="19.5" customHeight="1" x14ac:dyDescent="0.25">
      <c r="A502" s="20"/>
      <c r="B502" s="483"/>
      <c r="C502" s="29"/>
      <c r="D502" s="28" t="s">
        <v>113</v>
      </c>
      <c r="E502" s="29"/>
      <c r="F502" s="28" t="s">
        <v>78</v>
      </c>
      <c r="G502" s="29"/>
      <c r="H502" s="29"/>
      <c r="I502" s="30" t="str">
        <f t="shared" si="240"/>
        <v/>
      </c>
      <c r="J502" s="30" t="str">
        <f t="shared" si="241"/>
        <v/>
      </c>
      <c r="K502" s="30" t="str">
        <f t="shared" si="242"/>
        <v/>
      </c>
      <c r="L502" s="30" t="str">
        <f t="shared" si="243"/>
        <v/>
      </c>
      <c r="M502" s="30" t="str">
        <f t="shared" si="244"/>
        <v/>
      </c>
      <c r="N502" s="30" t="str">
        <f t="shared" si="245"/>
        <v/>
      </c>
      <c r="O502" s="30" t="str">
        <f t="shared" si="246"/>
        <v/>
      </c>
      <c r="P502" s="30" t="str">
        <f t="shared" si="247"/>
        <v/>
      </c>
      <c r="Q502" s="30" t="str">
        <f t="shared" si="248"/>
        <v/>
      </c>
      <c r="R502" s="30" t="str">
        <f t="shared" si="249"/>
        <v/>
      </c>
      <c r="S502" s="30" t="str">
        <f t="shared" si="250"/>
        <v/>
      </c>
      <c r="T502" s="30" t="str">
        <f t="shared" si="251"/>
        <v/>
      </c>
      <c r="U502" s="20"/>
      <c r="V502" s="20"/>
      <c r="W502" s="20"/>
    </row>
    <row r="503" spans="1:36" ht="19.5" customHeight="1" x14ac:dyDescent="0.3">
      <c r="A503" s="20"/>
      <c r="B503" s="483"/>
      <c r="C503" s="29"/>
      <c r="D503" s="28" t="s">
        <v>114</v>
      </c>
      <c r="E503" s="29"/>
      <c r="F503" s="28" t="s">
        <v>115</v>
      </c>
      <c r="G503" s="29"/>
      <c r="H503" s="29" t="s">
        <v>40</v>
      </c>
      <c r="I503" s="31" t="str">
        <f t="shared" ref="I503:I512" si="252">IFERROR(VALUE(MID($G503,1,FIND(CHAR(160),SUBSTITUTE($G503,"~",CHAR(160),1))-1)),"-")</f>
        <v>-</v>
      </c>
      <c r="J503" s="31" t="str">
        <f t="shared" ref="J503:J512" si="253">IFERROR(VALUE(MID($G503,FIND(CHAR(160),SUBSTITUTE($G503,"~",CHAR(160),1))+1,FIND(CHAR(160),SUBSTITUTE($G503,"~",CHAR(160),2))-FIND(CHAR(160),SUBSTITUTE($G503,"~",CHAR(160),1))-1)),"-")</f>
        <v>-</v>
      </c>
      <c r="K503" s="31" t="str">
        <f t="shared" ref="K503:K512" si="254">IFERROR(VALUE(MID($G503,FIND(CHAR(160),SUBSTITUTE($G503,"~",CHAR(160),2))+1,FIND(CHAR(160),SUBSTITUTE($G503,"~",CHAR(160),3))-FIND(CHAR(160),SUBSTITUTE($G503,"~",CHAR(160),2))-1)),"-")</f>
        <v>-</v>
      </c>
      <c r="L503" s="31" t="str">
        <f t="shared" ref="L503:L512" si="255">IFERROR(VALUE(MID($G503,FIND(CHAR(160),SUBSTITUTE($G503,"~",CHAR(160),3))+1,FIND(CHAR(160),SUBSTITUTE($G503,"~",CHAR(160),4))-FIND(CHAR(160),SUBSTITUTE($G503,"~",CHAR(160),3))-1)),"-")</f>
        <v>-</v>
      </c>
      <c r="M503" s="31" t="str">
        <f t="shared" ref="M503:M512" si="256">IFERROR(VALUE(MID($G503,FIND(CHAR(160),SUBSTITUTE($G503,"~",CHAR(160),4))+1,FIND(CHAR(160),SUBSTITUTE($G503,"~",CHAR(160),5))-FIND(CHAR(160),SUBSTITUTE($G503,"~",CHAR(160),4))-1)),"-")</f>
        <v>-</v>
      </c>
      <c r="N503" s="31" t="str">
        <f t="shared" ref="N503:N512" si="257">IFERROR(VALUE(MID($G503,FIND(CHAR(160),SUBSTITUTE($G503,"~",CHAR(160),5))+1,FIND(CHAR(160),SUBSTITUTE($G503,"~",CHAR(160),6))-FIND(CHAR(160),SUBSTITUTE($G503,"~",CHAR(160),5))-1)),"-")</f>
        <v>-</v>
      </c>
      <c r="O503" s="31" t="str">
        <f t="shared" ref="O503:O512" si="258">IFERROR(VALUE(MID($G503,FIND(CHAR(160),SUBSTITUTE($G503,"~",CHAR(160),6))+1,FIND(CHAR(160),SUBSTITUTE($G503,"~",CHAR(160),7))-FIND(CHAR(160),SUBSTITUTE($G503,"~",CHAR(160),6))-1)),"-")</f>
        <v>-</v>
      </c>
      <c r="P503" s="31" t="str">
        <f t="shared" ref="P503:P512" si="259">IFERROR(VALUE(MID($G503,FIND(CHAR(160),SUBSTITUTE($G503,"~",CHAR(160),7))+1,FIND(CHAR(160),SUBSTITUTE($G503,"~",CHAR(160),8))-FIND(CHAR(160),SUBSTITUTE($G503,"~",CHAR(160),7))-1)),"-")</f>
        <v>-</v>
      </c>
      <c r="Q503" s="31" t="str">
        <f t="shared" ref="Q503:Q512" si="260">IFERROR(VALUE(MID($G503,FIND(CHAR(160),SUBSTITUTE($G503,"~",CHAR(160),8))+1,FIND(CHAR(160),SUBSTITUTE($G503,"~",CHAR(160),9))-FIND(CHAR(160),SUBSTITUTE($G503,"~",CHAR(160),8))-1)),"-")</f>
        <v>-</v>
      </c>
      <c r="R503" s="31" t="str">
        <f t="shared" ref="R503:R512" si="261">IFERROR(VALUE(MID($G503,FIND(CHAR(160),SUBSTITUTE($G503,"~",CHAR(160),9))+1,FIND(CHAR(160),SUBSTITUTE($G503,"~",CHAR(160),10))-FIND(CHAR(160),SUBSTITUTE($G503,"~",CHAR(160),9))-1)),"-")</f>
        <v>-</v>
      </c>
      <c r="S503" s="31" t="str">
        <f t="shared" ref="S503:S512" si="262">IFERROR(VALUE(MID($G503,FIND(CHAR(160),SUBSTITUTE($G503,"~",CHAR(160),10))+1,FIND(CHAR(160),SUBSTITUTE($G503,"~",CHAR(160),11))-FIND(CHAR(160),SUBSTITUTE($G503,"~",CHAR(160),10))-1)),"-")</f>
        <v>-</v>
      </c>
      <c r="T503" s="31" t="str">
        <f t="shared" ref="T503:T512" si="263">IFERROR(VALUE(MID($G503,FIND(CHAR(160),SUBSTITUTE($G503,"~",CHAR(160),11))+1,FIND(CHAR(160),SUBSTITUTE($G503,"~",CHAR(160),12))-FIND(CHAR(160),SUBSTITUTE($G503,"~",CHAR(160),11))-1)),"-")</f>
        <v>-</v>
      </c>
      <c r="U503" s="20"/>
      <c r="V503" s="20"/>
      <c r="W503" s="20"/>
      <c r="AA503" s="32" t="s">
        <v>116</v>
      </c>
    </row>
    <row r="504" spans="1:36" ht="19.5" customHeight="1" x14ac:dyDescent="0.3">
      <c r="A504" s="20"/>
      <c r="B504" s="483"/>
      <c r="C504" s="29"/>
      <c r="D504" s="28"/>
      <c r="E504" s="29"/>
      <c r="F504" s="28" t="s">
        <v>117</v>
      </c>
      <c r="G504" s="29"/>
      <c r="H504" s="29" t="s">
        <v>40</v>
      </c>
      <c r="I504" s="31" t="str">
        <f t="shared" si="252"/>
        <v>-</v>
      </c>
      <c r="J504" s="31" t="str">
        <f t="shared" si="253"/>
        <v>-</v>
      </c>
      <c r="K504" s="31" t="str">
        <f t="shared" si="254"/>
        <v>-</v>
      </c>
      <c r="L504" s="31" t="str">
        <f t="shared" si="255"/>
        <v>-</v>
      </c>
      <c r="M504" s="31" t="str">
        <f t="shared" si="256"/>
        <v>-</v>
      </c>
      <c r="N504" s="31" t="str">
        <f t="shared" si="257"/>
        <v>-</v>
      </c>
      <c r="O504" s="31" t="str">
        <f t="shared" si="258"/>
        <v>-</v>
      </c>
      <c r="P504" s="31" t="str">
        <f t="shared" si="259"/>
        <v>-</v>
      </c>
      <c r="Q504" s="31" t="str">
        <f t="shared" si="260"/>
        <v>-</v>
      </c>
      <c r="R504" s="31" t="str">
        <f t="shared" si="261"/>
        <v>-</v>
      </c>
      <c r="S504" s="31" t="str">
        <f t="shared" si="262"/>
        <v>-</v>
      </c>
      <c r="T504" s="31" t="str">
        <f t="shared" si="263"/>
        <v>-</v>
      </c>
      <c r="U504" s="20"/>
      <c r="V504" s="20"/>
      <c r="W504" s="20"/>
      <c r="AB504" s="32" t="s">
        <v>118</v>
      </c>
    </row>
    <row r="505" spans="1:36" ht="19.5" customHeight="1" x14ac:dyDescent="0.3">
      <c r="A505" s="20"/>
      <c r="B505" s="483"/>
      <c r="C505" s="29"/>
      <c r="D505" s="28"/>
      <c r="E505" s="29"/>
      <c r="F505" s="33" t="s">
        <v>119</v>
      </c>
      <c r="G505" s="29"/>
      <c r="H505" s="29" t="s">
        <v>40</v>
      </c>
      <c r="I505" s="31" t="str">
        <f t="shared" si="252"/>
        <v>-</v>
      </c>
      <c r="J505" s="31" t="str">
        <f t="shared" si="253"/>
        <v>-</v>
      </c>
      <c r="K505" s="31" t="str">
        <f t="shared" si="254"/>
        <v>-</v>
      </c>
      <c r="L505" s="31" t="str">
        <f t="shared" si="255"/>
        <v>-</v>
      </c>
      <c r="M505" s="31" t="str">
        <f t="shared" si="256"/>
        <v>-</v>
      </c>
      <c r="N505" s="31" t="str">
        <f t="shared" si="257"/>
        <v>-</v>
      </c>
      <c r="O505" s="31" t="str">
        <f t="shared" si="258"/>
        <v>-</v>
      </c>
      <c r="P505" s="31" t="str">
        <f t="shared" si="259"/>
        <v>-</v>
      </c>
      <c r="Q505" s="31" t="str">
        <f t="shared" si="260"/>
        <v>-</v>
      </c>
      <c r="R505" s="31" t="str">
        <f t="shared" si="261"/>
        <v>-</v>
      </c>
      <c r="S505" s="31" t="str">
        <f t="shared" si="262"/>
        <v>-</v>
      </c>
      <c r="T505" s="31" t="str">
        <f t="shared" si="263"/>
        <v>-</v>
      </c>
      <c r="U505" s="20"/>
      <c r="V505" s="20"/>
      <c r="W505" s="20"/>
      <c r="AC505" s="32" t="s">
        <v>118</v>
      </c>
    </row>
    <row r="506" spans="1:36" ht="19.5" customHeight="1" x14ac:dyDescent="0.3">
      <c r="A506" s="20"/>
      <c r="B506" s="483"/>
      <c r="C506" s="29"/>
      <c r="D506" s="28"/>
      <c r="E506" s="29"/>
      <c r="F506" s="33" t="s">
        <v>120</v>
      </c>
      <c r="G506" s="29"/>
      <c r="H506" s="29" t="s">
        <v>40</v>
      </c>
      <c r="I506" s="31" t="str">
        <f t="shared" si="252"/>
        <v>-</v>
      </c>
      <c r="J506" s="31" t="str">
        <f t="shared" si="253"/>
        <v>-</v>
      </c>
      <c r="K506" s="31" t="str">
        <f t="shared" si="254"/>
        <v>-</v>
      </c>
      <c r="L506" s="31" t="str">
        <f t="shared" si="255"/>
        <v>-</v>
      </c>
      <c r="M506" s="31" t="str">
        <f t="shared" si="256"/>
        <v>-</v>
      </c>
      <c r="N506" s="31" t="str">
        <f t="shared" si="257"/>
        <v>-</v>
      </c>
      <c r="O506" s="31" t="str">
        <f t="shared" si="258"/>
        <v>-</v>
      </c>
      <c r="P506" s="31" t="str">
        <f t="shared" si="259"/>
        <v>-</v>
      </c>
      <c r="Q506" s="31" t="str">
        <f t="shared" si="260"/>
        <v>-</v>
      </c>
      <c r="R506" s="31" t="str">
        <f t="shared" si="261"/>
        <v>-</v>
      </c>
      <c r="S506" s="31" t="str">
        <f t="shared" si="262"/>
        <v>-</v>
      </c>
      <c r="T506" s="31" t="str">
        <f t="shared" si="263"/>
        <v>-</v>
      </c>
      <c r="U506" s="20"/>
      <c r="V506" s="20"/>
      <c r="W506" s="20"/>
      <c r="AD506" s="32" t="s">
        <v>118</v>
      </c>
    </row>
    <row r="507" spans="1:36" ht="19.5" customHeight="1" x14ac:dyDescent="0.3">
      <c r="A507" s="20"/>
      <c r="B507" s="483"/>
      <c r="C507" s="29"/>
      <c r="D507" s="28"/>
      <c r="E507" s="29"/>
      <c r="F507" s="33" t="s">
        <v>121</v>
      </c>
      <c r="G507" s="29"/>
      <c r="H507" s="29" t="s">
        <v>40</v>
      </c>
      <c r="I507" s="31" t="str">
        <f t="shared" si="252"/>
        <v>-</v>
      </c>
      <c r="J507" s="31" t="str">
        <f t="shared" si="253"/>
        <v>-</v>
      </c>
      <c r="K507" s="31" t="str">
        <f t="shared" si="254"/>
        <v>-</v>
      </c>
      <c r="L507" s="31" t="str">
        <f t="shared" si="255"/>
        <v>-</v>
      </c>
      <c r="M507" s="31" t="str">
        <f t="shared" si="256"/>
        <v>-</v>
      </c>
      <c r="N507" s="31" t="str">
        <f t="shared" si="257"/>
        <v>-</v>
      </c>
      <c r="O507" s="31" t="str">
        <f t="shared" si="258"/>
        <v>-</v>
      </c>
      <c r="P507" s="31" t="str">
        <f t="shared" si="259"/>
        <v>-</v>
      </c>
      <c r="Q507" s="31" t="str">
        <f t="shared" si="260"/>
        <v>-</v>
      </c>
      <c r="R507" s="31" t="str">
        <f t="shared" si="261"/>
        <v>-</v>
      </c>
      <c r="S507" s="31" t="str">
        <f t="shared" si="262"/>
        <v>-</v>
      </c>
      <c r="T507" s="31" t="str">
        <f t="shared" si="263"/>
        <v>-</v>
      </c>
      <c r="U507" s="20"/>
      <c r="V507" s="20"/>
      <c r="W507" s="20"/>
      <c r="AE507" s="32" t="s">
        <v>116</v>
      </c>
    </row>
    <row r="508" spans="1:36" ht="19.5" customHeight="1" x14ac:dyDescent="0.3">
      <c r="A508" s="20"/>
      <c r="B508" s="483"/>
      <c r="C508" s="29"/>
      <c r="D508" s="28"/>
      <c r="E508" s="29"/>
      <c r="F508" s="28" t="s">
        <v>647</v>
      </c>
      <c r="G508" s="29"/>
      <c r="H508" s="29" t="s">
        <v>40</v>
      </c>
      <c r="I508" s="31" t="str">
        <f t="shared" si="252"/>
        <v>-</v>
      </c>
      <c r="J508" s="31" t="str">
        <f t="shared" si="253"/>
        <v>-</v>
      </c>
      <c r="K508" s="31" t="str">
        <f t="shared" si="254"/>
        <v>-</v>
      </c>
      <c r="L508" s="31" t="str">
        <f t="shared" si="255"/>
        <v>-</v>
      </c>
      <c r="M508" s="31" t="str">
        <f t="shared" si="256"/>
        <v>-</v>
      </c>
      <c r="N508" s="31" t="str">
        <f t="shared" si="257"/>
        <v>-</v>
      </c>
      <c r="O508" s="31" t="str">
        <f t="shared" si="258"/>
        <v>-</v>
      </c>
      <c r="P508" s="31" t="str">
        <f t="shared" si="259"/>
        <v>-</v>
      </c>
      <c r="Q508" s="31" t="str">
        <f t="shared" si="260"/>
        <v>-</v>
      </c>
      <c r="R508" s="31" t="str">
        <f t="shared" si="261"/>
        <v>-</v>
      </c>
      <c r="S508" s="31" t="str">
        <f t="shared" si="262"/>
        <v>-</v>
      </c>
      <c r="T508" s="31" t="str">
        <f t="shared" si="263"/>
        <v>-</v>
      </c>
      <c r="U508" s="20"/>
      <c r="V508" s="20"/>
      <c r="W508" s="20"/>
      <c r="AF508" s="32" t="s">
        <v>118</v>
      </c>
    </row>
    <row r="509" spans="1:36" ht="19.5" customHeight="1" x14ac:dyDescent="0.3">
      <c r="A509" s="20"/>
      <c r="B509" s="483"/>
      <c r="C509" s="29"/>
      <c r="D509" s="28"/>
      <c r="E509" s="29"/>
      <c r="F509" s="33" t="s">
        <v>122</v>
      </c>
      <c r="G509" s="29"/>
      <c r="H509" s="29" t="s">
        <v>40</v>
      </c>
      <c r="I509" s="31" t="str">
        <f t="shared" si="252"/>
        <v>-</v>
      </c>
      <c r="J509" s="31" t="str">
        <f t="shared" si="253"/>
        <v>-</v>
      </c>
      <c r="K509" s="31" t="str">
        <f t="shared" si="254"/>
        <v>-</v>
      </c>
      <c r="L509" s="31" t="str">
        <f t="shared" si="255"/>
        <v>-</v>
      </c>
      <c r="M509" s="31" t="str">
        <f t="shared" si="256"/>
        <v>-</v>
      </c>
      <c r="N509" s="31" t="str">
        <f t="shared" si="257"/>
        <v>-</v>
      </c>
      <c r="O509" s="31" t="str">
        <f t="shared" si="258"/>
        <v>-</v>
      </c>
      <c r="P509" s="31" t="str">
        <f t="shared" si="259"/>
        <v>-</v>
      </c>
      <c r="Q509" s="31" t="str">
        <f t="shared" si="260"/>
        <v>-</v>
      </c>
      <c r="R509" s="31" t="str">
        <f t="shared" si="261"/>
        <v>-</v>
      </c>
      <c r="S509" s="31" t="str">
        <f t="shared" si="262"/>
        <v>-</v>
      </c>
      <c r="T509" s="31" t="str">
        <f t="shared" si="263"/>
        <v>-</v>
      </c>
      <c r="U509" s="20"/>
      <c r="V509" s="20"/>
      <c r="W509" s="20"/>
      <c r="AG509" s="32" t="s">
        <v>118</v>
      </c>
    </row>
    <row r="510" spans="1:36" ht="19.5" customHeight="1" x14ac:dyDescent="0.3">
      <c r="A510" s="20"/>
      <c r="B510" s="483"/>
      <c r="C510" s="29"/>
      <c r="D510" s="28"/>
      <c r="E510" s="29"/>
      <c r="F510" s="33" t="s">
        <v>123</v>
      </c>
      <c r="G510" s="29"/>
      <c r="H510" s="29" t="s">
        <v>40</v>
      </c>
      <c r="I510" s="31" t="str">
        <f t="shared" si="252"/>
        <v>-</v>
      </c>
      <c r="J510" s="31" t="str">
        <f t="shared" si="253"/>
        <v>-</v>
      </c>
      <c r="K510" s="31" t="str">
        <f t="shared" si="254"/>
        <v>-</v>
      </c>
      <c r="L510" s="31" t="str">
        <f t="shared" si="255"/>
        <v>-</v>
      </c>
      <c r="M510" s="31" t="str">
        <f t="shared" si="256"/>
        <v>-</v>
      </c>
      <c r="N510" s="31" t="str">
        <f t="shared" si="257"/>
        <v>-</v>
      </c>
      <c r="O510" s="31" t="str">
        <f t="shared" si="258"/>
        <v>-</v>
      </c>
      <c r="P510" s="31" t="str">
        <f t="shared" si="259"/>
        <v>-</v>
      </c>
      <c r="Q510" s="31" t="str">
        <f t="shared" si="260"/>
        <v>-</v>
      </c>
      <c r="R510" s="31" t="str">
        <f t="shared" si="261"/>
        <v>-</v>
      </c>
      <c r="S510" s="31" t="str">
        <f t="shared" si="262"/>
        <v>-</v>
      </c>
      <c r="T510" s="31" t="str">
        <f t="shared" si="263"/>
        <v>-</v>
      </c>
      <c r="U510" s="20"/>
      <c r="V510" s="20"/>
      <c r="W510" s="20"/>
      <c r="AH510" s="32" t="s">
        <v>118</v>
      </c>
    </row>
    <row r="511" spans="1:36" ht="19.5" customHeight="1" x14ac:dyDescent="0.3">
      <c r="A511" s="20"/>
      <c r="B511" s="483"/>
      <c r="C511" s="29"/>
      <c r="D511" s="28"/>
      <c r="E511" s="29"/>
      <c r="F511" s="33" t="s">
        <v>124</v>
      </c>
      <c r="G511" s="29"/>
      <c r="H511" s="29" t="s">
        <v>40</v>
      </c>
      <c r="I511" s="31" t="str">
        <f t="shared" si="252"/>
        <v>-</v>
      </c>
      <c r="J511" s="31" t="str">
        <f t="shared" si="253"/>
        <v>-</v>
      </c>
      <c r="K511" s="31" t="str">
        <f t="shared" si="254"/>
        <v>-</v>
      </c>
      <c r="L511" s="31" t="str">
        <f t="shared" si="255"/>
        <v>-</v>
      </c>
      <c r="M511" s="31" t="str">
        <f t="shared" si="256"/>
        <v>-</v>
      </c>
      <c r="N511" s="31" t="str">
        <f t="shared" si="257"/>
        <v>-</v>
      </c>
      <c r="O511" s="31" t="str">
        <f t="shared" si="258"/>
        <v>-</v>
      </c>
      <c r="P511" s="31" t="str">
        <f t="shared" si="259"/>
        <v>-</v>
      </c>
      <c r="Q511" s="31" t="str">
        <f t="shared" si="260"/>
        <v>-</v>
      </c>
      <c r="R511" s="31" t="str">
        <f t="shared" si="261"/>
        <v>-</v>
      </c>
      <c r="S511" s="31" t="str">
        <f t="shared" si="262"/>
        <v>-</v>
      </c>
      <c r="T511" s="31" t="str">
        <f t="shared" si="263"/>
        <v>-</v>
      </c>
      <c r="U511" s="20"/>
      <c r="V511" s="20"/>
      <c r="W511" s="20"/>
      <c r="AI511" s="32" t="s">
        <v>116</v>
      </c>
    </row>
    <row r="512" spans="1:36" ht="19.5" customHeight="1" x14ac:dyDescent="0.3">
      <c r="A512" s="20"/>
      <c r="B512" s="483"/>
      <c r="C512" s="29"/>
      <c r="D512" s="34"/>
      <c r="E512" s="35"/>
      <c r="F512" s="36" t="s">
        <v>125</v>
      </c>
      <c r="G512" s="35"/>
      <c r="H512" s="34" t="s">
        <v>40</v>
      </c>
      <c r="I512" s="31" t="str">
        <f t="shared" si="252"/>
        <v>-</v>
      </c>
      <c r="J512" s="31" t="str">
        <f t="shared" si="253"/>
        <v>-</v>
      </c>
      <c r="K512" s="31" t="str">
        <f t="shared" si="254"/>
        <v>-</v>
      </c>
      <c r="L512" s="31" t="str">
        <f t="shared" si="255"/>
        <v>-</v>
      </c>
      <c r="M512" s="31" t="str">
        <f t="shared" si="256"/>
        <v>-</v>
      </c>
      <c r="N512" s="31" t="str">
        <f t="shared" si="257"/>
        <v>-</v>
      </c>
      <c r="O512" s="31" t="str">
        <f t="shared" si="258"/>
        <v>-</v>
      </c>
      <c r="P512" s="31" t="str">
        <f t="shared" si="259"/>
        <v>-</v>
      </c>
      <c r="Q512" s="31" t="str">
        <f t="shared" si="260"/>
        <v>-</v>
      </c>
      <c r="R512" s="31" t="str">
        <f t="shared" si="261"/>
        <v>-</v>
      </c>
      <c r="S512" s="31" t="str">
        <f t="shared" si="262"/>
        <v>-</v>
      </c>
      <c r="T512" s="31" t="str">
        <f t="shared" si="263"/>
        <v>-</v>
      </c>
      <c r="U512" s="20"/>
      <c r="V512" s="20"/>
      <c r="W512" s="20"/>
      <c r="AJ512" s="32" t="s">
        <v>118</v>
      </c>
    </row>
    <row r="513" spans="1:23" ht="19.5" customHeight="1" x14ac:dyDescent="0.25">
      <c r="A513" s="20"/>
      <c r="B513" s="483"/>
      <c r="C513" s="27"/>
      <c r="D513" s="28" t="s">
        <v>77</v>
      </c>
      <c r="E513" s="29"/>
      <c r="F513" s="28" t="s">
        <v>78</v>
      </c>
      <c r="G513" s="29"/>
      <c r="H513" s="30"/>
      <c r="I513" s="30" t="str">
        <f t="shared" ref="I513:I548" si="264">IFERROR(MID($G513,1,FIND(CHAR(160),SUBSTITUTE($G513,"~",CHAR(160),1))-1),"")</f>
        <v/>
      </c>
      <c r="J513" s="30" t="str">
        <f t="shared" ref="J513:J548" si="265">IFERROR(MID($G513,FIND(CHAR(160),SUBSTITUTE($G513,"~",CHAR(160),1))+1,FIND(CHAR(160),SUBSTITUTE($G513,"~",CHAR(160),2))-FIND(CHAR(160),SUBSTITUTE($G513,"~",CHAR(160),1))-1),"")</f>
        <v/>
      </c>
      <c r="K513" s="30" t="str">
        <f t="shared" ref="K513:K548" si="266">IFERROR(MID($G513,FIND(CHAR(160),SUBSTITUTE($G513,"~",CHAR(160),2))+1,FIND(CHAR(160),SUBSTITUTE($G513,"~",CHAR(160),3))-FIND(CHAR(160),SUBSTITUTE($G513,"~",CHAR(160),2))-1),"")</f>
        <v/>
      </c>
      <c r="L513" s="30" t="str">
        <f t="shared" ref="L513:L548" si="267">IFERROR(MID($G513,FIND(CHAR(160),SUBSTITUTE($G513,"~",CHAR(160),3))+1,FIND(CHAR(160),SUBSTITUTE($G513,"~",CHAR(160),4))-FIND(CHAR(160),SUBSTITUTE($G513,"~",CHAR(160),3))-1),"")</f>
        <v/>
      </c>
      <c r="M513" s="30" t="str">
        <f t="shared" ref="M513:M548" si="268">IFERROR(MID($G513,FIND(CHAR(160),SUBSTITUTE($G513,"~",CHAR(160),4))+1,FIND(CHAR(160),SUBSTITUTE($G513,"~",CHAR(160),5))-FIND(CHAR(160),SUBSTITUTE($G513,"~",CHAR(160),4))-1),"")</f>
        <v/>
      </c>
      <c r="N513" s="30" t="str">
        <f t="shared" ref="N513:N548" si="269">IFERROR(MID($G513,FIND(CHAR(160),SUBSTITUTE($G513,"~",CHAR(160),5))+1,FIND(CHAR(160),SUBSTITUTE($G513,"~",CHAR(160),6))-FIND(CHAR(160),SUBSTITUTE($G513,"~",CHAR(160),5))-1),"")</f>
        <v/>
      </c>
      <c r="O513" s="30" t="str">
        <f t="shared" ref="O513:O548" si="270">IFERROR(MID($G513,FIND(CHAR(160),SUBSTITUTE($G513,"~",CHAR(160),6))+1,FIND(CHAR(160),SUBSTITUTE($G513,"~",CHAR(160),7))-FIND(CHAR(160),SUBSTITUTE($G513,"~",CHAR(160),6))-1),"")</f>
        <v/>
      </c>
      <c r="P513" s="30" t="str">
        <f t="shared" ref="P513:P548" si="271">IFERROR(MID($G513,FIND(CHAR(160),SUBSTITUTE($G513,"~",CHAR(160),7))+1,FIND(CHAR(160),SUBSTITUTE($G513,"~",CHAR(160),8))-FIND(CHAR(160),SUBSTITUTE($G513,"~",CHAR(160),7))-1),"")</f>
        <v/>
      </c>
      <c r="Q513" s="30" t="str">
        <f t="shared" ref="Q513:Q548" si="272">IFERROR(MID($G513,FIND(CHAR(160),SUBSTITUTE($G513,"~",CHAR(160),8))+1,FIND(CHAR(160),SUBSTITUTE($G513,"~",CHAR(160),9))-FIND(CHAR(160),SUBSTITUTE($G513,"~",CHAR(160),8))-1),"")</f>
        <v/>
      </c>
      <c r="R513" s="30" t="str">
        <f t="shared" ref="R513:R548" si="273">IFERROR(MID($G513,FIND(CHAR(160),SUBSTITUTE($G513,"~",CHAR(160),9))+1,FIND(CHAR(160),SUBSTITUTE($G513,"~",CHAR(160),10))-FIND(CHAR(160),SUBSTITUTE($G513,"~",CHAR(160),9))-1),"")</f>
        <v/>
      </c>
      <c r="S513" s="30" t="str">
        <f t="shared" ref="S513:S548" si="274">IFERROR(MID($G513,FIND(CHAR(160),SUBSTITUTE($G513,"~",CHAR(160),10))+1,FIND(CHAR(160),SUBSTITUTE($G513,"~",CHAR(160),11))-FIND(CHAR(160),SUBSTITUTE($G513,"~",CHAR(160),10))-1),"")</f>
        <v/>
      </c>
      <c r="T513" s="30" t="str">
        <f t="shared" ref="T513:T548" si="275">IFERROR(MID($G513,FIND(CHAR(160),SUBSTITUTE($G513,"~",CHAR(160),11))+1,FIND(CHAR(160),SUBSTITUTE($G513,"~",CHAR(160),12))-FIND(CHAR(160),SUBSTITUTE($G513,"~",CHAR(160),11))-1),"")</f>
        <v/>
      </c>
      <c r="U513" s="20"/>
      <c r="V513" s="20"/>
      <c r="W513" s="20"/>
    </row>
    <row r="514" spans="1:23" ht="19.5" customHeight="1" x14ac:dyDescent="0.25">
      <c r="A514" s="20"/>
      <c r="B514" s="483"/>
      <c r="C514" s="29"/>
      <c r="D514" s="28" t="s">
        <v>79</v>
      </c>
      <c r="E514" s="29"/>
      <c r="F514" s="28" t="s">
        <v>78</v>
      </c>
      <c r="G514" s="29"/>
      <c r="H514" s="29"/>
      <c r="I514" s="30" t="str">
        <f t="shared" si="264"/>
        <v/>
      </c>
      <c r="J514" s="30" t="str">
        <f t="shared" si="265"/>
        <v/>
      </c>
      <c r="K514" s="30" t="str">
        <f t="shared" si="266"/>
        <v/>
      </c>
      <c r="L514" s="30" t="str">
        <f t="shared" si="267"/>
        <v/>
      </c>
      <c r="M514" s="30" t="str">
        <f t="shared" si="268"/>
        <v/>
      </c>
      <c r="N514" s="30" t="str">
        <f t="shared" si="269"/>
        <v/>
      </c>
      <c r="O514" s="30" t="str">
        <f t="shared" si="270"/>
        <v/>
      </c>
      <c r="P514" s="30" t="str">
        <f t="shared" si="271"/>
        <v/>
      </c>
      <c r="Q514" s="30" t="str">
        <f t="shared" si="272"/>
        <v/>
      </c>
      <c r="R514" s="30" t="str">
        <f t="shared" si="273"/>
        <v/>
      </c>
      <c r="S514" s="30" t="str">
        <f t="shared" si="274"/>
        <v/>
      </c>
      <c r="T514" s="30" t="str">
        <f t="shared" si="275"/>
        <v/>
      </c>
      <c r="U514" s="20"/>
      <c r="V514" s="20"/>
      <c r="W514" s="20"/>
    </row>
    <row r="515" spans="1:23" ht="19.5" customHeight="1" x14ac:dyDescent="0.25">
      <c r="A515" s="20"/>
      <c r="B515" s="483"/>
      <c r="C515" s="29"/>
      <c r="D515" s="28" t="s">
        <v>80</v>
      </c>
      <c r="E515" s="29"/>
      <c r="F515" s="28" t="s">
        <v>78</v>
      </c>
      <c r="G515" s="29"/>
      <c r="H515" s="29"/>
      <c r="I515" s="30" t="str">
        <f t="shared" si="264"/>
        <v/>
      </c>
      <c r="J515" s="30" t="str">
        <f t="shared" si="265"/>
        <v/>
      </c>
      <c r="K515" s="30" t="str">
        <f t="shared" si="266"/>
        <v/>
      </c>
      <c r="L515" s="30" t="str">
        <f t="shared" si="267"/>
        <v/>
      </c>
      <c r="M515" s="30" t="str">
        <f t="shared" si="268"/>
        <v/>
      </c>
      <c r="N515" s="30" t="str">
        <f t="shared" si="269"/>
        <v/>
      </c>
      <c r="O515" s="30" t="str">
        <f t="shared" si="270"/>
        <v/>
      </c>
      <c r="P515" s="30" t="str">
        <f t="shared" si="271"/>
        <v/>
      </c>
      <c r="Q515" s="30" t="str">
        <f t="shared" si="272"/>
        <v/>
      </c>
      <c r="R515" s="30" t="str">
        <f t="shared" si="273"/>
        <v/>
      </c>
      <c r="S515" s="30" t="str">
        <f t="shared" si="274"/>
        <v/>
      </c>
      <c r="T515" s="30" t="str">
        <f t="shared" si="275"/>
        <v/>
      </c>
      <c r="U515" s="20"/>
      <c r="V515" s="20"/>
      <c r="W515" s="20"/>
    </row>
    <row r="516" spans="1:23" ht="19.5" customHeight="1" x14ac:dyDescent="0.25">
      <c r="A516" s="20"/>
      <c r="B516" s="483"/>
      <c r="C516" s="29"/>
      <c r="D516" s="28" t="s">
        <v>81</v>
      </c>
      <c r="E516" s="29"/>
      <c r="F516" s="28" t="s">
        <v>78</v>
      </c>
      <c r="G516" s="29"/>
      <c r="H516" s="29"/>
      <c r="I516" s="30" t="str">
        <f t="shared" si="264"/>
        <v/>
      </c>
      <c r="J516" s="30" t="str">
        <f t="shared" si="265"/>
        <v/>
      </c>
      <c r="K516" s="30" t="str">
        <f t="shared" si="266"/>
        <v/>
      </c>
      <c r="L516" s="30" t="str">
        <f t="shared" si="267"/>
        <v/>
      </c>
      <c r="M516" s="30" t="str">
        <f t="shared" si="268"/>
        <v/>
      </c>
      <c r="N516" s="30" t="str">
        <f t="shared" si="269"/>
        <v/>
      </c>
      <c r="O516" s="30" t="str">
        <f t="shared" si="270"/>
        <v/>
      </c>
      <c r="P516" s="30" t="str">
        <f t="shared" si="271"/>
        <v/>
      </c>
      <c r="Q516" s="30" t="str">
        <f t="shared" si="272"/>
        <v/>
      </c>
      <c r="R516" s="30" t="str">
        <f t="shared" si="273"/>
        <v/>
      </c>
      <c r="S516" s="30" t="str">
        <f t="shared" si="274"/>
        <v/>
      </c>
      <c r="T516" s="30" t="str">
        <f t="shared" si="275"/>
        <v/>
      </c>
      <c r="U516" s="20"/>
      <c r="V516" s="20"/>
      <c r="W516" s="20"/>
    </row>
    <row r="517" spans="1:23" ht="19.5" customHeight="1" x14ac:dyDescent="0.25">
      <c r="A517" s="20"/>
      <c r="B517" s="483"/>
      <c r="C517" s="29"/>
      <c r="D517" s="28" t="s">
        <v>82</v>
      </c>
      <c r="E517" s="29"/>
      <c r="F517" s="28" t="s">
        <v>78</v>
      </c>
      <c r="G517" s="29"/>
      <c r="H517" s="29"/>
      <c r="I517" s="30" t="str">
        <f t="shared" si="264"/>
        <v/>
      </c>
      <c r="J517" s="30" t="str">
        <f t="shared" si="265"/>
        <v/>
      </c>
      <c r="K517" s="30" t="str">
        <f t="shared" si="266"/>
        <v/>
      </c>
      <c r="L517" s="30" t="str">
        <f t="shared" si="267"/>
        <v/>
      </c>
      <c r="M517" s="30" t="str">
        <f t="shared" si="268"/>
        <v/>
      </c>
      <c r="N517" s="30" t="str">
        <f t="shared" si="269"/>
        <v/>
      </c>
      <c r="O517" s="30" t="str">
        <f t="shared" si="270"/>
        <v/>
      </c>
      <c r="P517" s="30" t="str">
        <f t="shared" si="271"/>
        <v/>
      </c>
      <c r="Q517" s="30" t="str">
        <f t="shared" si="272"/>
        <v/>
      </c>
      <c r="R517" s="30" t="str">
        <f t="shared" si="273"/>
        <v/>
      </c>
      <c r="S517" s="30" t="str">
        <f t="shared" si="274"/>
        <v/>
      </c>
      <c r="T517" s="30" t="str">
        <f t="shared" si="275"/>
        <v/>
      </c>
      <c r="U517" s="20"/>
      <c r="V517" s="20"/>
      <c r="W517" s="20"/>
    </row>
    <row r="518" spans="1:23" ht="19.5" customHeight="1" x14ac:dyDescent="0.25">
      <c r="A518" s="20"/>
      <c r="B518" s="483"/>
      <c r="C518" s="29"/>
      <c r="D518" s="28" t="s">
        <v>83</v>
      </c>
      <c r="E518" s="29"/>
      <c r="F518" s="28" t="s">
        <v>78</v>
      </c>
      <c r="G518" s="29"/>
      <c r="H518" s="29"/>
      <c r="I518" s="30" t="str">
        <f t="shared" si="264"/>
        <v/>
      </c>
      <c r="J518" s="30" t="str">
        <f t="shared" si="265"/>
        <v/>
      </c>
      <c r="K518" s="30" t="str">
        <f t="shared" si="266"/>
        <v/>
      </c>
      <c r="L518" s="30" t="str">
        <f t="shared" si="267"/>
        <v/>
      </c>
      <c r="M518" s="30" t="str">
        <f t="shared" si="268"/>
        <v/>
      </c>
      <c r="N518" s="30" t="str">
        <f t="shared" si="269"/>
        <v/>
      </c>
      <c r="O518" s="30" t="str">
        <f t="shared" si="270"/>
        <v/>
      </c>
      <c r="P518" s="30" t="str">
        <f t="shared" si="271"/>
        <v/>
      </c>
      <c r="Q518" s="30" t="str">
        <f t="shared" si="272"/>
        <v/>
      </c>
      <c r="R518" s="30" t="str">
        <f t="shared" si="273"/>
        <v/>
      </c>
      <c r="S518" s="30" t="str">
        <f t="shared" si="274"/>
        <v/>
      </c>
      <c r="T518" s="30" t="str">
        <f t="shared" si="275"/>
        <v/>
      </c>
      <c r="U518" s="20"/>
      <c r="V518" s="20"/>
      <c r="W518" s="20"/>
    </row>
    <row r="519" spans="1:23" ht="19.5" customHeight="1" x14ac:dyDescent="0.25">
      <c r="A519" s="20"/>
      <c r="B519" s="483"/>
      <c r="C519" s="29"/>
      <c r="D519" s="28" t="s">
        <v>84</v>
      </c>
      <c r="E519" s="29"/>
      <c r="F519" s="28" t="s">
        <v>78</v>
      </c>
      <c r="G519" s="29"/>
      <c r="H519" s="29"/>
      <c r="I519" s="30" t="str">
        <f t="shared" si="264"/>
        <v/>
      </c>
      <c r="J519" s="30" t="str">
        <f t="shared" si="265"/>
        <v/>
      </c>
      <c r="K519" s="30" t="str">
        <f t="shared" si="266"/>
        <v/>
      </c>
      <c r="L519" s="30" t="str">
        <f t="shared" si="267"/>
        <v/>
      </c>
      <c r="M519" s="30" t="str">
        <f t="shared" si="268"/>
        <v/>
      </c>
      <c r="N519" s="30" t="str">
        <f t="shared" si="269"/>
        <v/>
      </c>
      <c r="O519" s="30" t="str">
        <f t="shared" si="270"/>
        <v/>
      </c>
      <c r="P519" s="30" t="str">
        <f t="shared" si="271"/>
        <v/>
      </c>
      <c r="Q519" s="30" t="str">
        <f t="shared" si="272"/>
        <v/>
      </c>
      <c r="R519" s="30" t="str">
        <f t="shared" si="273"/>
        <v/>
      </c>
      <c r="S519" s="30" t="str">
        <f t="shared" si="274"/>
        <v/>
      </c>
      <c r="T519" s="30" t="str">
        <f t="shared" si="275"/>
        <v/>
      </c>
      <c r="U519" s="20"/>
      <c r="V519" s="20"/>
      <c r="W519" s="20"/>
    </row>
    <row r="520" spans="1:23" ht="19.5" customHeight="1" x14ac:dyDescent="0.25">
      <c r="A520" s="20"/>
      <c r="B520" s="483"/>
      <c r="C520" s="29"/>
      <c r="D520" s="28" t="s">
        <v>85</v>
      </c>
      <c r="E520" s="29"/>
      <c r="F520" s="28" t="s">
        <v>78</v>
      </c>
      <c r="G520" s="29"/>
      <c r="H520" s="29"/>
      <c r="I520" s="30" t="str">
        <f t="shared" si="264"/>
        <v/>
      </c>
      <c r="J520" s="30" t="str">
        <f t="shared" si="265"/>
        <v/>
      </c>
      <c r="K520" s="30" t="str">
        <f t="shared" si="266"/>
        <v/>
      </c>
      <c r="L520" s="30" t="str">
        <f t="shared" si="267"/>
        <v/>
      </c>
      <c r="M520" s="30" t="str">
        <f t="shared" si="268"/>
        <v/>
      </c>
      <c r="N520" s="30" t="str">
        <f t="shared" si="269"/>
        <v/>
      </c>
      <c r="O520" s="30" t="str">
        <f t="shared" si="270"/>
        <v/>
      </c>
      <c r="P520" s="30" t="str">
        <f t="shared" si="271"/>
        <v/>
      </c>
      <c r="Q520" s="30" t="str">
        <f t="shared" si="272"/>
        <v/>
      </c>
      <c r="R520" s="30" t="str">
        <f t="shared" si="273"/>
        <v/>
      </c>
      <c r="S520" s="30" t="str">
        <f t="shared" si="274"/>
        <v/>
      </c>
      <c r="T520" s="30" t="str">
        <f t="shared" si="275"/>
        <v/>
      </c>
      <c r="U520" s="20"/>
      <c r="V520" s="20"/>
      <c r="W520" s="20"/>
    </row>
    <row r="521" spans="1:23" ht="19.5" customHeight="1" x14ac:dyDescent="0.25">
      <c r="A521" s="20"/>
      <c r="B521" s="483"/>
      <c r="C521" s="29"/>
      <c r="D521" s="28" t="s">
        <v>86</v>
      </c>
      <c r="E521" s="29"/>
      <c r="F521" s="28" t="s">
        <v>78</v>
      </c>
      <c r="G521" s="29"/>
      <c r="H521" s="29"/>
      <c r="I521" s="30" t="str">
        <f t="shared" si="264"/>
        <v/>
      </c>
      <c r="J521" s="30" t="str">
        <f t="shared" si="265"/>
        <v/>
      </c>
      <c r="K521" s="30" t="str">
        <f t="shared" si="266"/>
        <v/>
      </c>
      <c r="L521" s="30" t="str">
        <f t="shared" si="267"/>
        <v/>
      </c>
      <c r="M521" s="30" t="str">
        <f t="shared" si="268"/>
        <v/>
      </c>
      <c r="N521" s="30" t="str">
        <f t="shared" si="269"/>
        <v/>
      </c>
      <c r="O521" s="30" t="str">
        <f t="shared" si="270"/>
        <v/>
      </c>
      <c r="P521" s="30" t="str">
        <f t="shared" si="271"/>
        <v/>
      </c>
      <c r="Q521" s="30" t="str">
        <f t="shared" si="272"/>
        <v/>
      </c>
      <c r="R521" s="30" t="str">
        <f t="shared" si="273"/>
        <v/>
      </c>
      <c r="S521" s="30" t="str">
        <f t="shared" si="274"/>
        <v/>
      </c>
      <c r="T521" s="30" t="str">
        <f t="shared" si="275"/>
        <v/>
      </c>
      <c r="U521" s="20"/>
      <c r="V521" s="20"/>
      <c r="W521" s="20"/>
    </row>
    <row r="522" spans="1:23" ht="19.5" customHeight="1" x14ac:dyDescent="0.25">
      <c r="A522" s="20"/>
      <c r="B522" s="483"/>
      <c r="C522" s="29"/>
      <c r="D522" s="28" t="s">
        <v>87</v>
      </c>
      <c r="E522" s="29"/>
      <c r="F522" s="28" t="s">
        <v>78</v>
      </c>
      <c r="G522" s="29"/>
      <c r="H522" s="29"/>
      <c r="I522" s="30" t="str">
        <f t="shared" si="264"/>
        <v/>
      </c>
      <c r="J522" s="30" t="str">
        <f t="shared" si="265"/>
        <v/>
      </c>
      <c r="K522" s="30" t="str">
        <f t="shared" si="266"/>
        <v/>
      </c>
      <c r="L522" s="30" t="str">
        <f t="shared" si="267"/>
        <v/>
      </c>
      <c r="M522" s="30" t="str">
        <f t="shared" si="268"/>
        <v/>
      </c>
      <c r="N522" s="30" t="str">
        <f t="shared" si="269"/>
        <v/>
      </c>
      <c r="O522" s="30" t="str">
        <f t="shared" si="270"/>
        <v/>
      </c>
      <c r="P522" s="30" t="str">
        <f t="shared" si="271"/>
        <v/>
      </c>
      <c r="Q522" s="30" t="str">
        <f t="shared" si="272"/>
        <v/>
      </c>
      <c r="R522" s="30" t="str">
        <f t="shared" si="273"/>
        <v/>
      </c>
      <c r="S522" s="30" t="str">
        <f t="shared" si="274"/>
        <v/>
      </c>
      <c r="T522" s="30" t="str">
        <f t="shared" si="275"/>
        <v/>
      </c>
      <c r="U522" s="20"/>
      <c r="V522" s="20"/>
      <c r="W522" s="20"/>
    </row>
    <row r="523" spans="1:23" ht="19.5" customHeight="1" x14ac:dyDescent="0.25">
      <c r="A523" s="20"/>
      <c r="B523" s="483"/>
      <c r="C523" s="29"/>
      <c r="D523" s="28" t="s">
        <v>88</v>
      </c>
      <c r="E523" s="29"/>
      <c r="F523" s="28" t="s">
        <v>78</v>
      </c>
      <c r="G523" s="29"/>
      <c r="H523" s="29"/>
      <c r="I523" s="30" t="str">
        <f t="shared" si="264"/>
        <v/>
      </c>
      <c r="J523" s="30" t="str">
        <f t="shared" si="265"/>
        <v/>
      </c>
      <c r="K523" s="30" t="str">
        <f t="shared" si="266"/>
        <v/>
      </c>
      <c r="L523" s="30" t="str">
        <f t="shared" si="267"/>
        <v/>
      </c>
      <c r="M523" s="30" t="str">
        <f t="shared" si="268"/>
        <v/>
      </c>
      <c r="N523" s="30" t="str">
        <f t="shared" si="269"/>
        <v/>
      </c>
      <c r="O523" s="30" t="str">
        <f t="shared" si="270"/>
        <v/>
      </c>
      <c r="P523" s="30" t="str">
        <f t="shared" si="271"/>
        <v/>
      </c>
      <c r="Q523" s="30" t="str">
        <f t="shared" si="272"/>
        <v/>
      </c>
      <c r="R523" s="30" t="str">
        <f t="shared" si="273"/>
        <v/>
      </c>
      <c r="S523" s="30" t="str">
        <f t="shared" si="274"/>
        <v/>
      </c>
      <c r="T523" s="30" t="str">
        <f t="shared" si="275"/>
        <v/>
      </c>
      <c r="U523" s="20"/>
      <c r="V523" s="20"/>
      <c r="W523" s="20"/>
    </row>
    <row r="524" spans="1:23" ht="19.5" customHeight="1" x14ac:dyDescent="0.25">
      <c r="A524" s="20"/>
      <c r="B524" s="483"/>
      <c r="C524" s="29"/>
      <c r="D524" s="28" t="s">
        <v>89</v>
      </c>
      <c r="E524" s="29"/>
      <c r="F524" s="28" t="s">
        <v>78</v>
      </c>
      <c r="G524" s="29"/>
      <c r="H524" s="29"/>
      <c r="I524" s="30" t="str">
        <f t="shared" si="264"/>
        <v/>
      </c>
      <c r="J524" s="30" t="str">
        <f t="shared" si="265"/>
        <v/>
      </c>
      <c r="K524" s="30" t="str">
        <f t="shared" si="266"/>
        <v/>
      </c>
      <c r="L524" s="30" t="str">
        <f t="shared" si="267"/>
        <v/>
      </c>
      <c r="M524" s="30" t="str">
        <f t="shared" si="268"/>
        <v/>
      </c>
      <c r="N524" s="30" t="str">
        <f t="shared" si="269"/>
        <v/>
      </c>
      <c r="O524" s="30" t="str">
        <f t="shared" si="270"/>
        <v/>
      </c>
      <c r="P524" s="30" t="str">
        <f t="shared" si="271"/>
        <v/>
      </c>
      <c r="Q524" s="30" t="str">
        <f t="shared" si="272"/>
        <v/>
      </c>
      <c r="R524" s="30" t="str">
        <f t="shared" si="273"/>
        <v/>
      </c>
      <c r="S524" s="30" t="str">
        <f t="shared" si="274"/>
        <v/>
      </c>
      <c r="T524" s="30" t="str">
        <f t="shared" si="275"/>
        <v/>
      </c>
      <c r="U524" s="20"/>
      <c r="V524" s="20"/>
      <c r="W524" s="20"/>
    </row>
    <row r="525" spans="1:23" ht="19.5" customHeight="1" x14ac:dyDescent="0.25">
      <c r="A525" s="20"/>
      <c r="B525" s="483"/>
      <c r="C525" s="29"/>
      <c r="D525" s="28" t="s">
        <v>90</v>
      </c>
      <c r="E525" s="29"/>
      <c r="F525" s="28" t="s">
        <v>78</v>
      </c>
      <c r="G525" s="29"/>
      <c r="H525" s="29"/>
      <c r="I525" s="30" t="str">
        <f t="shared" si="264"/>
        <v/>
      </c>
      <c r="J525" s="30" t="str">
        <f t="shared" si="265"/>
        <v/>
      </c>
      <c r="K525" s="30" t="str">
        <f t="shared" si="266"/>
        <v/>
      </c>
      <c r="L525" s="30" t="str">
        <f t="shared" si="267"/>
        <v/>
      </c>
      <c r="M525" s="30" t="str">
        <f t="shared" si="268"/>
        <v/>
      </c>
      <c r="N525" s="30" t="str">
        <f t="shared" si="269"/>
        <v/>
      </c>
      <c r="O525" s="30" t="str">
        <f t="shared" si="270"/>
        <v/>
      </c>
      <c r="P525" s="30" t="str">
        <f t="shared" si="271"/>
        <v/>
      </c>
      <c r="Q525" s="30" t="str">
        <f t="shared" si="272"/>
        <v/>
      </c>
      <c r="R525" s="30" t="str">
        <f t="shared" si="273"/>
        <v/>
      </c>
      <c r="S525" s="30" t="str">
        <f t="shared" si="274"/>
        <v/>
      </c>
      <c r="T525" s="30" t="str">
        <f t="shared" si="275"/>
        <v/>
      </c>
      <c r="U525" s="20"/>
      <c r="V525" s="20"/>
      <c r="W525" s="20"/>
    </row>
    <row r="526" spans="1:23" ht="19.5" customHeight="1" x14ac:dyDescent="0.25">
      <c r="A526" s="20"/>
      <c r="B526" s="483"/>
      <c r="C526" s="29"/>
      <c r="D526" s="28" t="s">
        <v>91</v>
      </c>
      <c r="E526" s="29"/>
      <c r="F526" s="28" t="s">
        <v>78</v>
      </c>
      <c r="G526" s="29"/>
      <c r="H526" s="29"/>
      <c r="I526" s="30" t="str">
        <f t="shared" si="264"/>
        <v/>
      </c>
      <c r="J526" s="30" t="str">
        <f t="shared" si="265"/>
        <v/>
      </c>
      <c r="K526" s="30" t="str">
        <f t="shared" si="266"/>
        <v/>
      </c>
      <c r="L526" s="30" t="str">
        <f t="shared" si="267"/>
        <v/>
      </c>
      <c r="M526" s="30" t="str">
        <f t="shared" si="268"/>
        <v/>
      </c>
      <c r="N526" s="30" t="str">
        <f t="shared" si="269"/>
        <v/>
      </c>
      <c r="O526" s="30" t="str">
        <f t="shared" si="270"/>
        <v/>
      </c>
      <c r="P526" s="30" t="str">
        <f t="shared" si="271"/>
        <v/>
      </c>
      <c r="Q526" s="30" t="str">
        <f t="shared" si="272"/>
        <v/>
      </c>
      <c r="R526" s="30" t="str">
        <f t="shared" si="273"/>
        <v/>
      </c>
      <c r="S526" s="30" t="str">
        <f t="shared" si="274"/>
        <v/>
      </c>
      <c r="T526" s="30" t="str">
        <f t="shared" si="275"/>
        <v/>
      </c>
      <c r="U526" s="20"/>
      <c r="V526" s="20"/>
      <c r="W526" s="20"/>
    </row>
    <row r="527" spans="1:23" ht="19.5" customHeight="1" x14ac:dyDescent="0.25">
      <c r="A527" s="20"/>
      <c r="B527" s="483"/>
      <c r="C527" s="29"/>
      <c r="D527" s="28" t="s">
        <v>92</v>
      </c>
      <c r="E527" s="29"/>
      <c r="F527" s="28" t="s">
        <v>78</v>
      </c>
      <c r="G527" s="29"/>
      <c r="H527" s="29"/>
      <c r="I527" s="30" t="str">
        <f t="shared" si="264"/>
        <v/>
      </c>
      <c r="J527" s="30" t="str">
        <f t="shared" si="265"/>
        <v/>
      </c>
      <c r="K527" s="30" t="str">
        <f t="shared" si="266"/>
        <v/>
      </c>
      <c r="L527" s="30" t="str">
        <f t="shared" si="267"/>
        <v/>
      </c>
      <c r="M527" s="30" t="str">
        <f t="shared" si="268"/>
        <v/>
      </c>
      <c r="N527" s="30" t="str">
        <f t="shared" si="269"/>
        <v/>
      </c>
      <c r="O527" s="30" t="str">
        <f t="shared" si="270"/>
        <v/>
      </c>
      <c r="P527" s="30" t="str">
        <f t="shared" si="271"/>
        <v/>
      </c>
      <c r="Q527" s="30" t="str">
        <f t="shared" si="272"/>
        <v/>
      </c>
      <c r="R527" s="30" t="str">
        <f t="shared" si="273"/>
        <v/>
      </c>
      <c r="S527" s="30" t="str">
        <f t="shared" si="274"/>
        <v/>
      </c>
      <c r="T527" s="30" t="str">
        <f t="shared" si="275"/>
        <v/>
      </c>
      <c r="U527" s="20"/>
      <c r="V527" s="20"/>
      <c r="W527" s="20"/>
    </row>
    <row r="528" spans="1:23" ht="19.5" customHeight="1" x14ac:dyDescent="0.25">
      <c r="A528" s="20"/>
      <c r="B528" s="483"/>
      <c r="C528" s="29"/>
      <c r="D528" s="28" t="s">
        <v>93</v>
      </c>
      <c r="E528" s="29"/>
      <c r="F528" s="28" t="s">
        <v>78</v>
      </c>
      <c r="G528" s="29"/>
      <c r="H528" s="29"/>
      <c r="I528" s="30" t="str">
        <f t="shared" si="264"/>
        <v/>
      </c>
      <c r="J528" s="30" t="str">
        <f t="shared" si="265"/>
        <v/>
      </c>
      <c r="K528" s="30" t="str">
        <f t="shared" si="266"/>
        <v/>
      </c>
      <c r="L528" s="30" t="str">
        <f t="shared" si="267"/>
        <v/>
      </c>
      <c r="M528" s="30" t="str">
        <f t="shared" si="268"/>
        <v/>
      </c>
      <c r="N528" s="30" t="str">
        <f t="shared" si="269"/>
        <v/>
      </c>
      <c r="O528" s="30" t="str">
        <f t="shared" si="270"/>
        <v/>
      </c>
      <c r="P528" s="30" t="str">
        <f t="shared" si="271"/>
        <v/>
      </c>
      <c r="Q528" s="30" t="str">
        <f t="shared" si="272"/>
        <v/>
      </c>
      <c r="R528" s="30" t="str">
        <f t="shared" si="273"/>
        <v/>
      </c>
      <c r="S528" s="30" t="str">
        <f t="shared" si="274"/>
        <v/>
      </c>
      <c r="T528" s="30" t="str">
        <f t="shared" si="275"/>
        <v/>
      </c>
      <c r="U528" s="20"/>
      <c r="V528" s="20"/>
      <c r="W528" s="20"/>
    </row>
    <row r="529" spans="1:23" ht="19.5" customHeight="1" x14ac:dyDescent="0.25">
      <c r="A529" s="20"/>
      <c r="B529" s="483"/>
      <c r="C529" s="29"/>
      <c r="D529" s="28" t="s">
        <v>94</v>
      </c>
      <c r="E529" s="29"/>
      <c r="F529" s="28" t="s">
        <v>78</v>
      </c>
      <c r="G529" s="29"/>
      <c r="H529" s="29"/>
      <c r="I529" s="30" t="str">
        <f t="shared" si="264"/>
        <v/>
      </c>
      <c r="J529" s="30" t="str">
        <f t="shared" si="265"/>
        <v/>
      </c>
      <c r="K529" s="30" t="str">
        <f t="shared" si="266"/>
        <v/>
      </c>
      <c r="L529" s="30" t="str">
        <f t="shared" si="267"/>
        <v/>
      </c>
      <c r="M529" s="30" t="str">
        <f t="shared" si="268"/>
        <v/>
      </c>
      <c r="N529" s="30" t="str">
        <f t="shared" si="269"/>
        <v/>
      </c>
      <c r="O529" s="30" t="str">
        <f t="shared" si="270"/>
        <v/>
      </c>
      <c r="P529" s="30" t="str">
        <f t="shared" si="271"/>
        <v/>
      </c>
      <c r="Q529" s="30" t="str">
        <f t="shared" si="272"/>
        <v/>
      </c>
      <c r="R529" s="30" t="str">
        <f t="shared" si="273"/>
        <v/>
      </c>
      <c r="S529" s="30" t="str">
        <f t="shared" si="274"/>
        <v/>
      </c>
      <c r="T529" s="30" t="str">
        <f t="shared" si="275"/>
        <v/>
      </c>
      <c r="U529" s="20"/>
      <c r="V529" s="20"/>
      <c r="W529" s="20"/>
    </row>
    <row r="530" spans="1:23" ht="19.5" customHeight="1" x14ac:dyDescent="0.25">
      <c r="A530" s="20"/>
      <c r="B530" s="483"/>
      <c r="C530" s="29"/>
      <c r="D530" s="28" t="s">
        <v>95</v>
      </c>
      <c r="E530" s="29"/>
      <c r="F530" s="28" t="s">
        <v>78</v>
      </c>
      <c r="G530" s="29"/>
      <c r="H530" s="29"/>
      <c r="I530" s="30" t="str">
        <f t="shared" si="264"/>
        <v/>
      </c>
      <c r="J530" s="30" t="str">
        <f t="shared" si="265"/>
        <v/>
      </c>
      <c r="K530" s="30" t="str">
        <f t="shared" si="266"/>
        <v/>
      </c>
      <c r="L530" s="30" t="str">
        <f t="shared" si="267"/>
        <v/>
      </c>
      <c r="M530" s="30" t="str">
        <f t="shared" si="268"/>
        <v/>
      </c>
      <c r="N530" s="30" t="str">
        <f t="shared" si="269"/>
        <v/>
      </c>
      <c r="O530" s="30" t="str">
        <f t="shared" si="270"/>
        <v/>
      </c>
      <c r="P530" s="30" t="str">
        <f t="shared" si="271"/>
        <v/>
      </c>
      <c r="Q530" s="30" t="str">
        <f t="shared" si="272"/>
        <v/>
      </c>
      <c r="R530" s="30" t="str">
        <f t="shared" si="273"/>
        <v/>
      </c>
      <c r="S530" s="30" t="str">
        <f t="shared" si="274"/>
        <v/>
      </c>
      <c r="T530" s="30" t="str">
        <f t="shared" si="275"/>
        <v/>
      </c>
      <c r="U530" s="20"/>
      <c r="V530" s="20"/>
      <c r="W530" s="20"/>
    </row>
    <row r="531" spans="1:23" ht="19.5" customHeight="1" x14ac:dyDescent="0.25">
      <c r="A531" s="20"/>
      <c r="B531" s="483"/>
      <c r="C531" s="29"/>
      <c r="D531" s="28" t="s">
        <v>96</v>
      </c>
      <c r="E531" s="29"/>
      <c r="F531" s="28" t="s">
        <v>78</v>
      </c>
      <c r="G531" s="29"/>
      <c r="H531" s="29"/>
      <c r="I531" s="30" t="str">
        <f t="shared" si="264"/>
        <v/>
      </c>
      <c r="J531" s="30" t="str">
        <f t="shared" si="265"/>
        <v/>
      </c>
      <c r="K531" s="30" t="str">
        <f t="shared" si="266"/>
        <v/>
      </c>
      <c r="L531" s="30" t="str">
        <f t="shared" si="267"/>
        <v/>
      </c>
      <c r="M531" s="30" t="str">
        <f t="shared" si="268"/>
        <v/>
      </c>
      <c r="N531" s="30" t="str">
        <f t="shared" si="269"/>
        <v/>
      </c>
      <c r="O531" s="30" t="str">
        <f t="shared" si="270"/>
        <v/>
      </c>
      <c r="P531" s="30" t="str">
        <f t="shared" si="271"/>
        <v/>
      </c>
      <c r="Q531" s="30" t="str">
        <f t="shared" si="272"/>
        <v/>
      </c>
      <c r="R531" s="30" t="str">
        <f t="shared" si="273"/>
        <v/>
      </c>
      <c r="S531" s="30" t="str">
        <f t="shared" si="274"/>
        <v/>
      </c>
      <c r="T531" s="30" t="str">
        <f t="shared" si="275"/>
        <v/>
      </c>
      <c r="U531" s="20"/>
      <c r="V531" s="20"/>
      <c r="W531" s="20"/>
    </row>
    <row r="532" spans="1:23" ht="19.5" customHeight="1" x14ac:dyDescent="0.25">
      <c r="A532" s="20"/>
      <c r="B532" s="483"/>
      <c r="C532" s="29"/>
      <c r="D532" s="28" t="s">
        <v>97</v>
      </c>
      <c r="E532" s="29"/>
      <c r="F532" s="28" t="s">
        <v>78</v>
      </c>
      <c r="G532" s="29"/>
      <c r="H532" s="29"/>
      <c r="I532" s="30" t="str">
        <f t="shared" si="264"/>
        <v/>
      </c>
      <c r="J532" s="30" t="str">
        <f t="shared" si="265"/>
        <v/>
      </c>
      <c r="K532" s="30" t="str">
        <f t="shared" si="266"/>
        <v/>
      </c>
      <c r="L532" s="30" t="str">
        <f t="shared" si="267"/>
        <v/>
      </c>
      <c r="M532" s="30" t="str">
        <f t="shared" si="268"/>
        <v/>
      </c>
      <c r="N532" s="30" t="str">
        <f t="shared" si="269"/>
        <v/>
      </c>
      <c r="O532" s="30" t="str">
        <f t="shared" si="270"/>
        <v/>
      </c>
      <c r="P532" s="30" t="str">
        <f t="shared" si="271"/>
        <v/>
      </c>
      <c r="Q532" s="30" t="str">
        <f t="shared" si="272"/>
        <v/>
      </c>
      <c r="R532" s="30" t="str">
        <f t="shared" si="273"/>
        <v/>
      </c>
      <c r="S532" s="30" t="str">
        <f t="shared" si="274"/>
        <v/>
      </c>
      <c r="T532" s="30" t="str">
        <f t="shared" si="275"/>
        <v/>
      </c>
      <c r="U532" s="20"/>
      <c r="V532" s="20"/>
      <c r="W532" s="20"/>
    </row>
    <row r="533" spans="1:23" ht="19.5" customHeight="1" x14ac:dyDescent="0.25">
      <c r="A533" s="20"/>
      <c r="B533" s="483"/>
      <c r="C533" s="29"/>
      <c r="D533" s="28" t="s">
        <v>98</v>
      </c>
      <c r="E533" s="29"/>
      <c r="F533" s="28" t="s">
        <v>78</v>
      </c>
      <c r="G533" s="29"/>
      <c r="H533" s="29"/>
      <c r="I533" s="30" t="str">
        <f t="shared" si="264"/>
        <v/>
      </c>
      <c r="J533" s="30" t="str">
        <f t="shared" si="265"/>
        <v/>
      </c>
      <c r="K533" s="30" t="str">
        <f t="shared" si="266"/>
        <v/>
      </c>
      <c r="L533" s="30" t="str">
        <f t="shared" si="267"/>
        <v/>
      </c>
      <c r="M533" s="30" t="str">
        <f t="shared" si="268"/>
        <v/>
      </c>
      <c r="N533" s="30" t="str">
        <f t="shared" si="269"/>
        <v/>
      </c>
      <c r="O533" s="30" t="str">
        <f t="shared" si="270"/>
        <v/>
      </c>
      <c r="P533" s="30" t="str">
        <f t="shared" si="271"/>
        <v/>
      </c>
      <c r="Q533" s="30" t="str">
        <f t="shared" si="272"/>
        <v/>
      </c>
      <c r="R533" s="30" t="str">
        <f t="shared" si="273"/>
        <v/>
      </c>
      <c r="S533" s="30" t="str">
        <f t="shared" si="274"/>
        <v/>
      </c>
      <c r="T533" s="30" t="str">
        <f t="shared" si="275"/>
        <v/>
      </c>
      <c r="U533" s="20"/>
      <c r="V533" s="20"/>
      <c r="W533" s="20"/>
    </row>
    <row r="534" spans="1:23" ht="19.5" customHeight="1" x14ac:dyDescent="0.25">
      <c r="A534" s="20"/>
      <c r="B534" s="483"/>
      <c r="C534" s="29"/>
      <c r="D534" s="28" t="s">
        <v>99</v>
      </c>
      <c r="E534" s="29"/>
      <c r="F534" s="28" t="s">
        <v>78</v>
      </c>
      <c r="G534" s="29"/>
      <c r="H534" s="29"/>
      <c r="I534" s="30" t="str">
        <f t="shared" si="264"/>
        <v/>
      </c>
      <c r="J534" s="30" t="str">
        <f t="shared" si="265"/>
        <v/>
      </c>
      <c r="K534" s="30" t="str">
        <f t="shared" si="266"/>
        <v/>
      </c>
      <c r="L534" s="30" t="str">
        <f t="shared" si="267"/>
        <v/>
      </c>
      <c r="M534" s="30" t="str">
        <f t="shared" si="268"/>
        <v/>
      </c>
      <c r="N534" s="30" t="str">
        <f t="shared" si="269"/>
        <v/>
      </c>
      <c r="O534" s="30" t="str">
        <f t="shared" si="270"/>
        <v/>
      </c>
      <c r="P534" s="30" t="str">
        <f t="shared" si="271"/>
        <v/>
      </c>
      <c r="Q534" s="30" t="str">
        <f t="shared" si="272"/>
        <v/>
      </c>
      <c r="R534" s="30" t="str">
        <f t="shared" si="273"/>
        <v/>
      </c>
      <c r="S534" s="30" t="str">
        <f t="shared" si="274"/>
        <v/>
      </c>
      <c r="T534" s="30" t="str">
        <f t="shared" si="275"/>
        <v/>
      </c>
      <c r="U534" s="20"/>
      <c r="V534" s="20"/>
      <c r="W534" s="20"/>
    </row>
    <row r="535" spans="1:23" ht="19.5" customHeight="1" x14ac:dyDescent="0.25">
      <c r="A535" s="20"/>
      <c r="B535" s="483"/>
      <c r="C535" s="29"/>
      <c r="D535" s="28" t="s">
        <v>100</v>
      </c>
      <c r="E535" s="29"/>
      <c r="F535" s="28" t="s">
        <v>78</v>
      </c>
      <c r="G535" s="29"/>
      <c r="H535" s="29"/>
      <c r="I535" s="30" t="str">
        <f t="shared" si="264"/>
        <v/>
      </c>
      <c r="J535" s="30" t="str">
        <f t="shared" si="265"/>
        <v/>
      </c>
      <c r="K535" s="30" t="str">
        <f t="shared" si="266"/>
        <v/>
      </c>
      <c r="L535" s="30" t="str">
        <f t="shared" si="267"/>
        <v/>
      </c>
      <c r="M535" s="30" t="str">
        <f t="shared" si="268"/>
        <v/>
      </c>
      <c r="N535" s="30" t="str">
        <f t="shared" si="269"/>
        <v/>
      </c>
      <c r="O535" s="30" t="str">
        <f t="shared" si="270"/>
        <v/>
      </c>
      <c r="P535" s="30" t="str">
        <f t="shared" si="271"/>
        <v/>
      </c>
      <c r="Q535" s="30" t="str">
        <f t="shared" si="272"/>
        <v/>
      </c>
      <c r="R535" s="30" t="str">
        <f t="shared" si="273"/>
        <v/>
      </c>
      <c r="S535" s="30" t="str">
        <f t="shared" si="274"/>
        <v/>
      </c>
      <c r="T535" s="30" t="str">
        <f t="shared" si="275"/>
        <v/>
      </c>
      <c r="U535" s="20"/>
      <c r="V535" s="20"/>
      <c r="W535" s="20"/>
    </row>
    <row r="536" spans="1:23" ht="19.5" customHeight="1" x14ac:dyDescent="0.25">
      <c r="A536" s="20"/>
      <c r="B536" s="483"/>
      <c r="C536" s="29"/>
      <c r="D536" s="28" t="s">
        <v>101</v>
      </c>
      <c r="E536" s="29"/>
      <c r="F536" s="28" t="s">
        <v>78</v>
      </c>
      <c r="G536" s="29"/>
      <c r="H536" s="29"/>
      <c r="I536" s="30" t="str">
        <f t="shared" si="264"/>
        <v/>
      </c>
      <c r="J536" s="30" t="str">
        <f t="shared" si="265"/>
        <v/>
      </c>
      <c r="K536" s="30" t="str">
        <f t="shared" si="266"/>
        <v/>
      </c>
      <c r="L536" s="30" t="str">
        <f t="shared" si="267"/>
        <v/>
      </c>
      <c r="M536" s="30" t="str">
        <f t="shared" si="268"/>
        <v/>
      </c>
      <c r="N536" s="30" t="str">
        <f t="shared" si="269"/>
        <v/>
      </c>
      <c r="O536" s="30" t="str">
        <f t="shared" si="270"/>
        <v/>
      </c>
      <c r="P536" s="30" t="str">
        <f t="shared" si="271"/>
        <v/>
      </c>
      <c r="Q536" s="30" t="str">
        <f t="shared" si="272"/>
        <v/>
      </c>
      <c r="R536" s="30" t="str">
        <f t="shared" si="273"/>
        <v/>
      </c>
      <c r="S536" s="30" t="str">
        <f t="shared" si="274"/>
        <v/>
      </c>
      <c r="T536" s="30" t="str">
        <f t="shared" si="275"/>
        <v/>
      </c>
      <c r="U536" s="20"/>
      <c r="V536" s="20"/>
      <c r="W536" s="20"/>
    </row>
    <row r="537" spans="1:23" ht="19.5" customHeight="1" x14ac:dyDescent="0.25">
      <c r="A537" s="20"/>
      <c r="B537" s="483"/>
      <c r="C537" s="29"/>
      <c r="D537" s="28" t="s">
        <v>102</v>
      </c>
      <c r="E537" s="29"/>
      <c r="F537" s="28" t="s">
        <v>78</v>
      </c>
      <c r="G537" s="29"/>
      <c r="H537" s="29"/>
      <c r="I537" s="30" t="str">
        <f t="shared" si="264"/>
        <v/>
      </c>
      <c r="J537" s="30" t="str">
        <f t="shared" si="265"/>
        <v/>
      </c>
      <c r="K537" s="30" t="str">
        <f t="shared" si="266"/>
        <v/>
      </c>
      <c r="L537" s="30" t="str">
        <f t="shared" si="267"/>
        <v/>
      </c>
      <c r="M537" s="30" t="str">
        <f t="shared" si="268"/>
        <v/>
      </c>
      <c r="N537" s="30" t="str">
        <f t="shared" si="269"/>
        <v/>
      </c>
      <c r="O537" s="30" t="str">
        <f t="shared" si="270"/>
        <v/>
      </c>
      <c r="P537" s="30" t="str">
        <f t="shared" si="271"/>
        <v/>
      </c>
      <c r="Q537" s="30" t="str">
        <f t="shared" si="272"/>
        <v/>
      </c>
      <c r="R537" s="30" t="str">
        <f t="shared" si="273"/>
        <v/>
      </c>
      <c r="S537" s="30" t="str">
        <f t="shared" si="274"/>
        <v/>
      </c>
      <c r="T537" s="30" t="str">
        <f t="shared" si="275"/>
        <v/>
      </c>
      <c r="U537" s="20"/>
      <c r="V537" s="20"/>
      <c r="W537" s="20"/>
    </row>
    <row r="538" spans="1:23" ht="19.5" customHeight="1" x14ac:dyDescent="0.25">
      <c r="A538" s="20"/>
      <c r="B538" s="483"/>
      <c r="C538" s="29"/>
      <c r="D538" s="28" t="s">
        <v>103</v>
      </c>
      <c r="E538" s="29"/>
      <c r="F538" s="28" t="s">
        <v>78</v>
      </c>
      <c r="G538" s="29"/>
      <c r="H538" s="29"/>
      <c r="I538" s="30" t="str">
        <f t="shared" si="264"/>
        <v/>
      </c>
      <c r="J538" s="30" t="str">
        <f t="shared" si="265"/>
        <v/>
      </c>
      <c r="K538" s="30" t="str">
        <f t="shared" si="266"/>
        <v/>
      </c>
      <c r="L538" s="30" t="str">
        <f t="shared" si="267"/>
        <v/>
      </c>
      <c r="M538" s="30" t="str">
        <f t="shared" si="268"/>
        <v/>
      </c>
      <c r="N538" s="30" t="str">
        <f t="shared" si="269"/>
        <v/>
      </c>
      <c r="O538" s="30" t="str">
        <f t="shared" si="270"/>
        <v/>
      </c>
      <c r="P538" s="30" t="str">
        <f t="shared" si="271"/>
        <v/>
      </c>
      <c r="Q538" s="30" t="str">
        <f t="shared" si="272"/>
        <v/>
      </c>
      <c r="R538" s="30" t="str">
        <f t="shared" si="273"/>
        <v/>
      </c>
      <c r="S538" s="30" t="str">
        <f t="shared" si="274"/>
        <v/>
      </c>
      <c r="T538" s="30" t="str">
        <f t="shared" si="275"/>
        <v/>
      </c>
      <c r="U538" s="20"/>
      <c r="V538" s="20"/>
      <c r="W538" s="20"/>
    </row>
    <row r="539" spans="1:23" ht="19.5" customHeight="1" x14ac:dyDescent="0.25">
      <c r="A539" s="20"/>
      <c r="B539" s="483"/>
      <c r="C539" s="29"/>
      <c r="D539" s="28" t="s">
        <v>104</v>
      </c>
      <c r="E539" s="29"/>
      <c r="F539" s="28" t="s">
        <v>78</v>
      </c>
      <c r="G539" s="29"/>
      <c r="H539" s="29"/>
      <c r="I539" s="30" t="str">
        <f t="shared" si="264"/>
        <v/>
      </c>
      <c r="J539" s="30" t="str">
        <f t="shared" si="265"/>
        <v/>
      </c>
      <c r="K539" s="30" t="str">
        <f t="shared" si="266"/>
        <v/>
      </c>
      <c r="L539" s="30" t="str">
        <f t="shared" si="267"/>
        <v/>
      </c>
      <c r="M539" s="30" t="str">
        <f t="shared" si="268"/>
        <v/>
      </c>
      <c r="N539" s="30" t="str">
        <f t="shared" si="269"/>
        <v/>
      </c>
      <c r="O539" s="30" t="str">
        <f t="shared" si="270"/>
        <v/>
      </c>
      <c r="P539" s="30" t="str">
        <f t="shared" si="271"/>
        <v/>
      </c>
      <c r="Q539" s="30" t="str">
        <f t="shared" si="272"/>
        <v/>
      </c>
      <c r="R539" s="30" t="str">
        <f t="shared" si="273"/>
        <v/>
      </c>
      <c r="S539" s="30" t="str">
        <f t="shared" si="274"/>
        <v/>
      </c>
      <c r="T539" s="30" t="str">
        <f t="shared" si="275"/>
        <v/>
      </c>
      <c r="U539" s="20"/>
      <c r="V539" s="20"/>
      <c r="W539" s="20"/>
    </row>
    <row r="540" spans="1:23" ht="19.5" customHeight="1" x14ac:dyDescent="0.25">
      <c r="A540" s="20"/>
      <c r="B540" s="483"/>
      <c r="C540" s="29"/>
      <c r="D540" s="28" t="s">
        <v>105</v>
      </c>
      <c r="E540" s="29"/>
      <c r="F540" s="28" t="s">
        <v>78</v>
      </c>
      <c r="G540" s="29"/>
      <c r="H540" s="29"/>
      <c r="I540" s="30" t="str">
        <f t="shared" si="264"/>
        <v/>
      </c>
      <c r="J540" s="30" t="str">
        <f t="shared" si="265"/>
        <v/>
      </c>
      <c r="K540" s="30" t="str">
        <f t="shared" si="266"/>
        <v/>
      </c>
      <c r="L540" s="30" t="str">
        <f t="shared" si="267"/>
        <v/>
      </c>
      <c r="M540" s="30" t="str">
        <f t="shared" si="268"/>
        <v/>
      </c>
      <c r="N540" s="30" t="str">
        <f t="shared" si="269"/>
        <v/>
      </c>
      <c r="O540" s="30" t="str">
        <f t="shared" si="270"/>
        <v/>
      </c>
      <c r="P540" s="30" t="str">
        <f t="shared" si="271"/>
        <v/>
      </c>
      <c r="Q540" s="30" t="str">
        <f t="shared" si="272"/>
        <v/>
      </c>
      <c r="R540" s="30" t="str">
        <f t="shared" si="273"/>
        <v/>
      </c>
      <c r="S540" s="30" t="str">
        <f t="shared" si="274"/>
        <v/>
      </c>
      <c r="T540" s="30" t="str">
        <f t="shared" si="275"/>
        <v/>
      </c>
      <c r="U540" s="20"/>
      <c r="V540" s="20"/>
      <c r="W540" s="20"/>
    </row>
    <row r="541" spans="1:23" ht="19.5" customHeight="1" x14ac:dyDescent="0.25">
      <c r="A541" s="20"/>
      <c r="B541" s="483"/>
      <c r="C541" s="29"/>
      <c r="D541" s="28" t="s">
        <v>106</v>
      </c>
      <c r="E541" s="29"/>
      <c r="F541" s="28" t="s">
        <v>78</v>
      </c>
      <c r="G541" s="29"/>
      <c r="H541" s="29"/>
      <c r="I541" s="30" t="str">
        <f t="shared" si="264"/>
        <v/>
      </c>
      <c r="J541" s="30" t="str">
        <f t="shared" si="265"/>
        <v/>
      </c>
      <c r="K541" s="30" t="str">
        <f t="shared" si="266"/>
        <v/>
      </c>
      <c r="L541" s="30" t="str">
        <f t="shared" si="267"/>
        <v/>
      </c>
      <c r="M541" s="30" t="str">
        <f t="shared" si="268"/>
        <v/>
      </c>
      <c r="N541" s="30" t="str">
        <f t="shared" si="269"/>
        <v/>
      </c>
      <c r="O541" s="30" t="str">
        <f t="shared" si="270"/>
        <v/>
      </c>
      <c r="P541" s="30" t="str">
        <f t="shared" si="271"/>
        <v/>
      </c>
      <c r="Q541" s="30" t="str">
        <f t="shared" si="272"/>
        <v/>
      </c>
      <c r="R541" s="30" t="str">
        <f t="shared" si="273"/>
        <v/>
      </c>
      <c r="S541" s="30" t="str">
        <f t="shared" si="274"/>
        <v/>
      </c>
      <c r="T541" s="30" t="str">
        <f t="shared" si="275"/>
        <v/>
      </c>
      <c r="U541" s="20"/>
      <c r="V541" s="20"/>
      <c r="W541" s="20"/>
    </row>
    <row r="542" spans="1:23" ht="19.5" customHeight="1" x14ac:dyDescent="0.25">
      <c r="A542" s="20"/>
      <c r="B542" s="483"/>
      <c r="C542" s="29"/>
      <c r="D542" s="28" t="s">
        <v>107</v>
      </c>
      <c r="E542" s="29"/>
      <c r="F542" s="28" t="s">
        <v>78</v>
      </c>
      <c r="G542" s="29"/>
      <c r="H542" s="29"/>
      <c r="I542" s="30" t="str">
        <f t="shared" si="264"/>
        <v/>
      </c>
      <c r="J542" s="30" t="str">
        <f t="shared" si="265"/>
        <v/>
      </c>
      <c r="K542" s="30" t="str">
        <f t="shared" si="266"/>
        <v/>
      </c>
      <c r="L542" s="30" t="str">
        <f t="shared" si="267"/>
        <v/>
      </c>
      <c r="M542" s="30" t="str">
        <f t="shared" si="268"/>
        <v/>
      </c>
      <c r="N542" s="30" t="str">
        <f t="shared" si="269"/>
        <v/>
      </c>
      <c r="O542" s="30" t="str">
        <f t="shared" si="270"/>
        <v/>
      </c>
      <c r="P542" s="30" t="str">
        <f t="shared" si="271"/>
        <v/>
      </c>
      <c r="Q542" s="30" t="str">
        <f t="shared" si="272"/>
        <v/>
      </c>
      <c r="R542" s="30" t="str">
        <f t="shared" si="273"/>
        <v/>
      </c>
      <c r="S542" s="30" t="str">
        <f t="shared" si="274"/>
        <v/>
      </c>
      <c r="T542" s="30" t="str">
        <f t="shared" si="275"/>
        <v/>
      </c>
      <c r="U542" s="20"/>
      <c r="V542" s="20"/>
      <c r="W542" s="20"/>
    </row>
    <row r="543" spans="1:23" ht="19.5" customHeight="1" x14ac:dyDescent="0.25">
      <c r="A543" s="20"/>
      <c r="B543" s="483"/>
      <c r="C543" s="29"/>
      <c r="D543" s="28" t="s">
        <v>108</v>
      </c>
      <c r="E543" s="29"/>
      <c r="F543" s="28" t="s">
        <v>78</v>
      </c>
      <c r="G543" s="29"/>
      <c r="H543" s="29"/>
      <c r="I543" s="30" t="str">
        <f t="shared" si="264"/>
        <v/>
      </c>
      <c r="J543" s="30" t="str">
        <f t="shared" si="265"/>
        <v/>
      </c>
      <c r="K543" s="30" t="str">
        <f t="shared" si="266"/>
        <v/>
      </c>
      <c r="L543" s="30" t="str">
        <f t="shared" si="267"/>
        <v/>
      </c>
      <c r="M543" s="30" t="str">
        <f t="shared" si="268"/>
        <v/>
      </c>
      <c r="N543" s="30" t="str">
        <f t="shared" si="269"/>
        <v/>
      </c>
      <c r="O543" s="30" t="str">
        <f t="shared" si="270"/>
        <v/>
      </c>
      <c r="P543" s="30" t="str">
        <f t="shared" si="271"/>
        <v/>
      </c>
      <c r="Q543" s="30" t="str">
        <f t="shared" si="272"/>
        <v/>
      </c>
      <c r="R543" s="30" t="str">
        <f t="shared" si="273"/>
        <v/>
      </c>
      <c r="S543" s="30" t="str">
        <f t="shared" si="274"/>
        <v/>
      </c>
      <c r="T543" s="30" t="str">
        <f t="shared" si="275"/>
        <v/>
      </c>
      <c r="U543" s="20"/>
      <c r="V543" s="20"/>
      <c r="W543" s="20"/>
    </row>
    <row r="544" spans="1:23" ht="19.5" customHeight="1" x14ac:dyDescent="0.25">
      <c r="A544" s="20"/>
      <c r="B544" s="483"/>
      <c r="C544" s="29"/>
      <c r="D544" s="28" t="s">
        <v>109</v>
      </c>
      <c r="E544" s="29"/>
      <c r="F544" s="28" t="s">
        <v>78</v>
      </c>
      <c r="G544" s="29"/>
      <c r="H544" s="29"/>
      <c r="I544" s="30" t="str">
        <f t="shared" si="264"/>
        <v/>
      </c>
      <c r="J544" s="30" t="str">
        <f t="shared" si="265"/>
        <v/>
      </c>
      <c r="K544" s="30" t="str">
        <f t="shared" si="266"/>
        <v/>
      </c>
      <c r="L544" s="30" t="str">
        <f t="shared" si="267"/>
        <v/>
      </c>
      <c r="M544" s="30" t="str">
        <f t="shared" si="268"/>
        <v/>
      </c>
      <c r="N544" s="30" t="str">
        <f t="shared" si="269"/>
        <v/>
      </c>
      <c r="O544" s="30" t="str">
        <f t="shared" si="270"/>
        <v/>
      </c>
      <c r="P544" s="30" t="str">
        <f t="shared" si="271"/>
        <v/>
      </c>
      <c r="Q544" s="30" t="str">
        <f t="shared" si="272"/>
        <v/>
      </c>
      <c r="R544" s="30" t="str">
        <f t="shared" si="273"/>
        <v/>
      </c>
      <c r="S544" s="30" t="str">
        <f t="shared" si="274"/>
        <v/>
      </c>
      <c r="T544" s="30" t="str">
        <f t="shared" si="275"/>
        <v/>
      </c>
      <c r="U544" s="20"/>
      <c r="V544" s="20"/>
      <c r="W544" s="20"/>
    </row>
    <row r="545" spans="1:36" ht="19.5" customHeight="1" x14ac:dyDescent="0.25">
      <c r="A545" s="20"/>
      <c r="B545" s="483"/>
      <c r="C545" s="29"/>
      <c r="D545" s="28" t="s">
        <v>110</v>
      </c>
      <c r="E545" s="29"/>
      <c r="F545" s="28" t="s">
        <v>78</v>
      </c>
      <c r="G545" s="29"/>
      <c r="H545" s="29"/>
      <c r="I545" s="30" t="str">
        <f t="shared" si="264"/>
        <v/>
      </c>
      <c r="J545" s="30" t="str">
        <f t="shared" si="265"/>
        <v/>
      </c>
      <c r="K545" s="30" t="str">
        <f t="shared" si="266"/>
        <v/>
      </c>
      <c r="L545" s="30" t="str">
        <f t="shared" si="267"/>
        <v/>
      </c>
      <c r="M545" s="30" t="str">
        <f t="shared" si="268"/>
        <v/>
      </c>
      <c r="N545" s="30" t="str">
        <f t="shared" si="269"/>
        <v/>
      </c>
      <c r="O545" s="30" t="str">
        <f t="shared" si="270"/>
        <v/>
      </c>
      <c r="P545" s="30" t="str">
        <f t="shared" si="271"/>
        <v/>
      </c>
      <c r="Q545" s="30" t="str">
        <f t="shared" si="272"/>
        <v/>
      </c>
      <c r="R545" s="30" t="str">
        <f t="shared" si="273"/>
        <v/>
      </c>
      <c r="S545" s="30" t="str">
        <f t="shared" si="274"/>
        <v/>
      </c>
      <c r="T545" s="30" t="str">
        <f t="shared" si="275"/>
        <v/>
      </c>
      <c r="U545" s="20"/>
      <c r="V545" s="20"/>
      <c r="W545" s="20"/>
    </row>
    <row r="546" spans="1:36" ht="19.5" customHeight="1" x14ac:dyDescent="0.25">
      <c r="A546" s="20"/>
      <c r="B546" s="483"/>
      <c r="C546" s="29"/>
      <c r="D546" s="28" t="s">
        <v>111</v>
      </c>
      <c r="E546" s="29"/>
      <c r="F546" s="28" t="s">
        <v>78</v>
      </c>
      <c r="G546" s="29"/>
      <c r="H546" s="29"/>
      <c r="I546" s="30" t="str">
        <f t="shared" si="264"/>
        <v/>
      </c>
      <c r="J546" s="30" t="str">
        <f t="shared" si="265"/>
        <v/>
      </c>
      <c r="K546" s="30" t="str">
        <f t="shared" si="266"/>
        <v/>
      </c>
      <c r="L546" s="30" t="str">
        <f t="shared" si="267"/>
        <v/>
      </c>
      <c r="M546" s="30" t="str">
        <f t="shared" si="268"/>
        <v/>
      </c>
      <c r="N546" s="30" t="str">
        <f t="shared" si="269"/>
        <v/>
      </c>
      <c r="O546" s="30" t="str">
        <f t="shared" si="270"/>
        <v/>
      </c>
      <c r="P546" s="30" t="str">
        <f t="shared" si="271"/>
        <v/>
      </c>
      <c r="Q546" s="30" t="str">
        <f t="shared" si="272"/>
        <v/>
      </c>
      <c r="R546" s="30" t="str">
        <f t="shared" si="273"/>
        <v/>
      </c>
      <c r="S546" s="30" t="str">
        <f t="shared" si="274"/>
        <v/>
      </c>
      <c r="T546" s="30" t="str">
        <f t="shared" si="275"/>
        <v/>
      </c>
      <c r="U546" s="20"/>
      <c r="V546" s="20"/>
      <c r="W546" s="20"/>
    </row>
    <row r="547" spans="1:36" ht="19.5" customHeight="1" x14ac:dyDescent="0.25">
      <c r="A547" s="20"/>
      <c r="B547" s="483"/>
      <c r="C547" s="29"/>
      <c r="D547" s="28" t="s">
        <v>112</v>
      </c>
      <c r="E547" s="29"/>
      <c r="F547" s="28" t="s">
        <v>78</v>
      </c>
      <c r="G547" s="29"/>
      <c r="H547" s="29"/>
      <c r="I547" s="30" t="str">
        <f t="shared" si="264"/>
        <v/>
      </c>
      <c r="J547" s="30" t="str">
        <f t="shared" si="265"/>
        <v/>
      </c>
      <c r="K547" s="30" t="str">
        <f t="shared" si="266"/>
        <v/>
      </c>
      <c r="L547" s="30" t="str">
        <f t="shared" si="267"/>
        <v/>
      </c>
      <c r="M547" s="30" t="str">
        <f t="shared" si="268"/>
        <v/>
      </c>
      <c r="N547" s="30" t="str">
        <f t="shared" si="269"/>
        <v/>
      </c>
      <c r="O547" s="30" t="str">
        <f t="shared" si="270"/>
        <v/>
      </c>
      <c r="P547" s="30" t="str">
        <f t="shared" si="271"/>
        <v/>
      </c>
      <c r="Q547" s="30" t="str">
        <f t="shared" si="272"/>
        <v/>
      </c>
      <c r="R547" s="30" t="str">
        <f t="shared" si="273"/>
        <v/>
      </c>
      <c r="S547" s="30" t="str">
        <f t="shared" si="274"/>
        <v/>
      </c>
      <c r="T547" s="30" t="str">
        <f t="shared" si="275"/>
        <v/>
      </c>
      <c r="U547" s="20"/>
      <c r="V547" s="20"/>
      <c r="W547" s="20"/>
    </row>
    <row r="548" spans="1:36" ht="19.5" customHeight="1" x14ac:dyDescent="0.25">
      <c r="A548" s="20"/>
      <c r="B548" s="483"/>
      <c r="C548" s="29"/>
      <c r="D548" s="28" t="s">
        <v>113</v>
      </c>
      <c r="E548" s="29"/>
      <c r="F548" s="28" t="s">
        <v>78</v>
      </c>
      <c r="G548" s="29"/>
      <c r="H548" s="29"/>
      <c r="I548" s="30" t="str">
        <f t="shared" si="264"/>
        <v/>
      </c>
      <c r="J548" s="30" t="str">
        <f t="shared" si="265"/>
        <v/>
      </c>
      <c r="K548" s="30" t="str">
        <f t="shared" si="266"/>
        <v/>
      </c>
      <c r="L548" s="30" t="str">
        <f t="shared" si="267"/>
        <v/>
      </c>
      <c r="M548" s="30" t="str">
        <f t="shared" si="268"/>
        <v/>
      </c>
      <c r="N548" s="30" t="str">
        <f t="shared" si="269"/>
        <v/>
      </c>
      <c r="O548" s="30" t="str">
        <f t="shared" si="270"/>
        <v/>
      </c>
      <c r="P548" s="30" t="str">
        <f t="shared" si="271"/>
        <v/>
      </c>
      <c r="Q548" s="30" t="str">
        <f t="shared" si="272"/>
        <v/>
      </c>
      <c r="R548" s="30" t="str">
        <f t="shared" si="273"/>
        <v/>
      </c>
      <c r="S548" s="30" t="str">
        <f t="shared" si="274"/>
        <v/>
      </c>
      <c r="T548" s="30" t="str">
        <f t="shared" si="275"/>
        <v/>
      </c>
      <c r="U548" s="20"/>
      <c r="V548" s="20"/>
      <c r="W548" s="20"/>
    </row>
    <row r="549" spans="1:36" ht="19.5" customHeight="1" x14ac:dyDescent="0.3">
      <c r="A549" s="20"/>
      <c r="B549" s="483"/>
      <c r="C549" s="29"/>
      <c r="D549" s="28" t="s">
        <v>114</v>
      </c>
      <c r="E549" s="29"/>
      <c r="F549" s="28" t="s">
        <v>115</v>
      </c>
      <c r="G549" s="29"/>
      <c r="H549" s="29" t="s">
        <v>40</v>
      </c>
      <c r="I549" s="31" t="str">
        <f t="shared" ref="I549:I558" si="276">IFERROR(VALUE(MID($G549,1,FIND(CHAR(160),SUBSTITUTE($G549,"~",CHAR(160),1))-1)),"-")</f>
        <v>-</v>
      </c>
      <c r="J549" s="31" t="str">
        <f t="shared" ref="J549:J558" si="277">IFERROR(VALUE(MID($G549,FIND(CHAR(160),SUBSTITUTE($G549,"~",CHAR(160),1))+1,FIND(CHAR(160),SUBSTITUTE($G549,"~",CHAR(160),2))-FIND(CHAR(160),SUBSTITUTE($G549,"~",CHAR(160),1))-1)),"-")</f>
        <v>-</v>
      </c>
      <c r="K549" s="31" t="str">
        <f t="shared" ref="K549:K558" si="278">IFERROR(VALUE(MID($G549,FIND(CHAR(160),SUBSTITUTE($G549,"~",CHAR(160),2))+1,FIND(CHAR(160),SUBSTITUTE($G549,"~",CHAR(160),3))-FIND(CHAR(160),SUBSTITUTE($G549,"~",CHAR(160),2))-1)),"-")</f>
        <v>-</v>
      </c>
      <c r="L549" s="31" t="str">
        <f t="shared" ref="L549:L558" si="279">IFERROR(VALUE(MID($G549,FIND(CHAR(160),SUBSTITUTE($G549,"~",CHAR(160),3))+1,FIND(CHAR(160),SUBSTITUTE($G549,"~",CHAR(160),4))-FIND(CHAR(160),SUBSTITUTE($G549,"~",CHAR(160),3))-1)),"-")</f>
        <v>-</v>
      </c>
      <c r="M549" s="31" t="str">
        <f t="shared" ref="M549:M558" si="280">IFERROR(VALUE(MID($G549,FIND(CHAR(160),SUBSTITUTE($G549,"~",CHAR(160),4))+1,FIND(CHAR(160),SUBSTITUTE($G549,"~",CHAR(160),5))-FIND(CHAR(160),SUBSTITUTE($G549,"~",CHAR(160),4))-1)),"-")</f>
        <v>-</v>
      </c>
      <c r="N549" s="31" t="str">
        <f t="shared" ref="N549:N558" si="281">IFERROR(VALUE(MID($G549,FIND(CHAR(160),SUBSTITUTE($G549,"~",CHAR(160),5))+1,FIND(CHAR(160),SUBSTITUTE($G549,"~",CHAR(160),6))-FIND(CHAR(160),SUBSTITUTE($G549,"~",CHAR(160),5))-1)),"-")</f>
        <v>-</v>
      </c>
      <c r="O549" s="31" t="str">
        <f t="shared" ref="O549:O558" si="282">IFERROR(VALUE(MID($G549,FIND(CHAR(160),SUBSTITUTE($G549,"~",CHAR(160),6))+1,FIND(CHAR(160),SUBSTITUTE($G549,"~",CHAR(160),7))-FIND(CHAR(160),SUBSTITUTE($G549,"~",CHAR(160),6))-1)),"-")</f>
        <v>-</v>
      </c>
      <c r="P549" s="31" t="str">
        <f t="shared" ref="P549:P558" si="283">IFERROR(VALUE(MID($G549,FIND(CHAR(160),SUBSTITUTE($G549,"~",CHAR(160),7))+1,FIND(CHAR(160),SUBSTITUTE($G549,"~",CHAR(160),8))-FIND(CHAR(160),SUBSTITUTE($G549,"~",CHAR(160),7))-1)),"-")</f>
        <v>-</v>
      </c>
      <c r="Q549" s="31" t="str">
        <f t="shared" ref="Q549:Q558" si="284">IFERROR(VALUE(MID($G549,FIND(CHAR(160),SUBSTITUTE($G549,"~",CHAR(160),8))+1,FIND(CHAR(160),SUBSTITUTE($G549,"~",CHAR(160),9))-FIND(CHAR(160),SUBSTITUTE($G549,"~",CHAR(160),8))-1)),"-")</f>
        <v>-</v>
      </c>
      <c r="R549" s="31" t="str">
        <f t="shared" ref="R549:R558" si="285">IFERROR(VALUE(MID($G549,FIND(CHAR(160),SUBSTITUTE($G549,"~",CHAR(160),9))+1,FIND(CHAR(160),SUBSTITUTE($G549,"~",CHAR(160),10))-FIND(CHAR(160),SUBSTITUTE($G549,"~",CHAR(160),9))-1)),"-")</f>
        <v>-</v>
      </c>
      <c r="S549" s="31" t="str">
        <f t="shared" ref="S549:S558" si="286">IFERROR(VALUE(MID($G549,FIND(CHAR(160),SUBSTITUTE($G549,"~",CHAR(160),10))+1,FIND(CHAR(160),SUBSTITUTE($G549,"~",CHAR(160),11))-FIND(CHAR(160),SUBSTITUTE($G549,"~",CHAR(160),10))-1)),"-")</f>
        <v>-</v>
      </c>
      <c r="T549" s="31" t="str">
        <f t="shared" ref="T549:T558" si="287">IFERROR(VALUE(MID($G549,FIND(CHAR(160),SUBSTITUTE($G549,"~",CHAR(160),11))+1,FIND(CHAR(160),SUBSTITUTE($G549,"~",CHAR(160),12))-FIND(CHAR(160),SUBSTITUTE($G549,"~",CHAR(160),11))-1)),"-")</f>
        <v>-</v>
      </c>
      <c r="U549" s="20"/>
      <c r="V549" s="20"/>
      <c r="W549" s="20"/>
      <c r="AA549" s="32" t="s">
        <v>116</v>
      </c>
    </row>
    <row r="550" spans="1:36" ht="19.5" customHeight="1" x14ac:dyDescent="0.3">
      <c r="A550" s="20"/>
      <c r="B550" s="483"/>
      <c r="C550" s="29"/>
      <c r="D550" s="28"/>
      <c r="E550" s="29"/>
      <c r="F550" s="28" t="s">
        <v>117</v>
      </c>
      <c r="G550" s="29"/>
      <c r="H550" s="29" t="s">
        <v>40</v>
      </c>
      <c r="I550" s="31" t="str">
        <f t="shared" si="276"/>
        <v>-</v>
      </c>
      <c r="J550" s="31" t="str">
        <f t="shared" si="277"/>
        <v>-</v>
      </c>
      <c r="K550" s="31" t="str">
        <f t="shared" si="278"/>
        <v>-</v>
      </c>
      <c r="L550" s="31" t="str">
        <f t="shared" si="279"/>
        <v>-</v>
      </c>
      <c r="M550" s="31" t="str">
        <f t="shared" si="280"/>
        <v>-</v>
      </c>
      <c r="N550" s="31" t="str">
        <f t="shared" si="281"/>
        <v>-</v>
      </c>
      <c r="O550" s="31" t="str">
        <f t="shared" si="282"/>
        <v>-</v>
      </c>
      <c r="P550" s="31" t="str">
        <f t="shared" si="283"/>
        <v>-</v>
      </c>
      <c r="Q550" s="31" t="str">
        <f t="shared" si="284"/>
        <v>-</v>
      </c>
      <c r="R550" s="31" t="str">
        <f t="shared" si="285"/>
        <v>-</v>
      </c>
      <c r="S550" s="31" t="str">
        <f t="shared" si="286"/>
        <v>-</v>
      </c>
      <c r="T550" s="31" t="str">
        <f t="shared" si="287"/>
        <v>-</v>
      </c>
      <c r="U550" s="20"/>
      <c r="V550" s="20"/>
      <c r="W550" s="20"/>
      <c r="AB550" s="32" t="s">
        <v>118</v>
      </c>
    </row>
    <row r="551" spans="1:36" ht="19.5" customHeight="1" x14ac:dyDescent="0.3">
      <c r="A551" s="20"/>
      <c r="B551" s="483"/>
      <c r="C551" s="29"/>
      <c r="D551" s="28"/>
      <c r="E551" s="29"/>
      <c r="F551" s="33" t="s">
        <v>119</v>
      </c>
      <c r="G551" s="29"/>
      <c r="H551" s="29" t="s">
        <v>40</v>
      </c>
      <c r="I551" s="31" t="str">
        <f t="shared" si="276"/>
        <v>-</v>
      </c>
      <c r="J551" s="31" t="str">
        <f t="shared" si="277"/>
        <v>-</v>
      </c>
      <c r="K551" s="31" t="str">
        <f t="shared" si="278"/>
        <v>-</v>
      </c>
      <c r="L551" s="31" t="str">
        <f t="shared" si="279"/>
        <v>-</v>
      </c>
      <c r="M551" s="31" t="str">
        <f t="shared" si="280"/>
        <v>-</v>
      </c>
      <c r="N551" s="31" t="str">
        <f t="shared" si="281"/>
        <v>-</v>
      </c>
      <c r="O551" s="31" t="str">
        <f t="shared" si="282"/>
        <v>-</v>
      </c>
      <c r="P551" s="31" t="str">
        <f t="shared" si="283"/>
        <v>-</v>
      </c>
      <c r="Q551" s="31" t="str">
        <f t="shared" si="284"/>
        <v>-</v>
      </c>
      <c r="R551" s="31" t="str">
        <f t="shared" si="285"/>
        <v>-</v>
      </c>
      <c r="S551" s="31" t="str">
        <f t="shared" si="286"/>
        <v>-</v>
      </c>
      <c r="T551" s="31" t="str">
        <f t="shared" si="287"/>
        <v>-</v>
      </c>
      <c r="U551" s="20"/>
      <c r="V551" s="20"/>
      <c r="W551" s="20"/>
      <c r="AC551" s="32" t="s">
        <v>118</v>
      </c>
    </row>
    <row r="552" spans="1:36" ht="19.5" customHeight="1" x14ac:dyDescent="0.3">
      <c r="A552" s="20"/>
      <c r="B552" s="483"/>
      <c r="C552" s="29"/>
      <c r="D552" s="28"/>
      <c r="E552" s="29"/>
      <c r="F552" s="33" t="s">
        <v>120</v>
      </c>
      <c r="G552" s="29"/>
      <c r="H552" s="29" t="s">
        <v>40</v>
      </c>
      <c r="I552" s="31" t="str">
        <f t="shared" si="276"/>
        <v>-</v>
      </c>
      <c r="J552" s="31" t="str">
        <f t="shared" si="277"/>
        <v>-</v>
      </c>
      <c r="K552" s="31" t="str">
        <f t="shared" si="278"/>
        <v>-</v>
      </c>
      <c r="L552" s="31" t="str">
        <f t="shared" si="279"/>
        <v>-</v>
      </c>
      <c r="M552" s="31" t="str">
        <f t="shared" si="280"/>
        <v>-</v>
      </c>
      <c r="N552" s="31" t="str">
        <f t="shared" si="281"/>
        <v>-</v>
      </c>
      <c r="O552" s="31" t="str">
        <f t="shared" si="282"/>
        <v>-</v>
      </c>
      <c r="P552" s="31" t="str">
        <f t="shared" si="283"/>
        <v>-</v>
      </c>
      <c r="Q552" s="31" t="str">
        <f t="shared" si="284"/>
        <v>-</v>
      </c>
      <c r="R552" s="31" t="str">
        <f t="shared" si="285"/>
        <v>-</v>
      </c>
      <c r="S552" s="31" t="str">
        <f t="shared" si="286"/>
        <v>-</v>
      </c>
      <c r="T552" s="31" t="str">
        <f t="shared" si="287"/>
        <v>-</v>
      </c>
      <c r="U552" s="20"/>
      <c r="V552" s="20"/>
      <c r="W552" s="20"/>
      <c r="AD552" s="32" t="s">
        <v>118</v>
      </c>
    </row>
    <row r="553" spans="1:36" ht="19.5" customHeight="1" x14ac:dyDescent="0.3">
      <c r="A553" s="20"/>
      <c r="B553" s="483"/>
      <c r="C553" s="29"/>
      <c r="D553" s="28"/>
      <c r="E553" s="29"/>
      <c r="F553" s="33" t="s">
        <v>121</v>
      </c>
      <c r="G553" s="29"/>
      <c r="H553" s="29" t="s">
        <v>40</v>
      </c>
      <c r="I553" s="31" t="str">
        <f t="shared" si="276"/>
        <v>-</v>
      </c>
      <c r="J553" s="31" t="str">
        <f t="shared" si="277"/>
        <v>-</v>
      </c>
      <c r="K553" s="31" t="str">
        <f t="shared" si="278"/>
        <v>-</v>
      </c>
      <c r="L553" s="31" t="str">
        <f t="shared" si="279"/>
        <v>-</v>
      </c>
      <c r="M553" s="31" t="str">
        <f t="shared" si="280"/>
        <v>-</v>
      </c>
      <c r="N553" s="31" t="str">
        <f t="shared" si="281"/>
        <v>-</v>
      </c>
      <c r="O553" s="31" t="str">
        <f t="shared" si="282"/>
        <v>-</v>
      </c>
      <c r="P553" s="31" t="str">
        <f t="shared" si="283"/>
        <v>-</v>
      </c>
      <c r="Q553" s="31" t="str">
        <f t="shared" si="284"/>
        <v>-</v>
      </c>
      <c r="R553" s="31" t="str">
        <f t="shared" si="285"/>
        <v>-</v>
      </c>
      <c r="S553" s="31" t="str">
        <f t="shared" si="286"/>
        <v>-</v>
      </c>
      <c r="T553" s="31" t="str">
        <f t="shared" si="287"/>
        <v>-</v>
      </c>
      <c r="U553" s="20"/>
      <c r="V553" s="20"/>
      <c r="W553" s="20"/>
      <c r="AE553" s="32" t="s">
        <v>116</v>
      </c>
    </row>
    <row r="554" spans="1:36" ht="19.5" customHeight="1" x14ac:dyDescent="0.3">
      <c r="A554" s="20"/>
      <c r="B554" s="483"/>
      <c r="C554" s="29"/>
      <c r="D554" s="28"/>
      <c r="E554" s="29"/>
      <c r="F554" s="28" t="s">
        <v>647</v>
      </c>
      <c r="G554" s="29"/>
      <c r="H554" s="29" t="s">
        <v>40</v>
      </c>
      <c r="I554" s="31" t="str">
        <f t="shared" si="276"/>
        <v>-</v>
      </c>
      <c r="J554" s="31" t="str">
        <f t="shared" si="277"/>
        <v>-</v>
      </c>
      <c r="K554" s="31" t="str">
        <f t="shared" si="278"/>
        <v>-</v>
      </c>
      <c r="L554" s="31" t="str">
        <f t="shared" si="279"/>
        <v>-</v>
      </c>
      <c r="M554" s="31" t="str">
        <f t="shared" si="280"/>
        <v>-</v>
      </c>
      <c r="N554" s="31" t="str">
        <f t="shared" si="281"/>
        <v>-</v>
      </c>
      <c r="O554" s="31" t="str">
        <f t="shared" si="282"/>
        <v>-</v>
      </c>
      <c r="P554" s="31" t="str">
        <f t="shared" si="283"/>
        <v>-</v>
      </c>
      <c r="Q554" s="31" t="str">
        <f t="shared" si="284"/>
        <v>-</v>
      </c>
      <c r="R554" s="31" t="str">
        <f t="shared" si="285"/>
        <v>-</v>
      </c>
      <c r="S554" s="31" t="str">
        <f t="shared" si="286"/>
        <v>-</v>
      </c>
      <c r="T554" s="31" t="str">
        <f t="shared" si="287"/>
        <v>-</v>
      </c>
      <c r="U554" s="20"/>
      <c r="V554" s="20"/>
      <c r="W554" s="20"/>
      <c r="AF554" s="32" t="s">
        <v>118</v>
      </c>
    </row>
    <row r="555" spans="1:36" ht="19.5" customHeight="1" x14ac:dyDescent="0.3">
      <c r="A555" s="20"/>
      <c r="B555" s="483"/>
      <c r="C555" s="29"/>
      <c r="D555" s="28"/>
      <c r="E555" s="29"/>
      <c r="F555" s="33" t="s">
        <v>122</v>
      </c>
      <c r="G555" s="29"/>
      <c r="H555" s="29" t="s">
        <v>40</v>
      </c>
      <c r="I555" s="31" t="str">
        <f t="shared" si="276"/>
        <v>-</v>
      </c>
      <c r="J555" s="31" t="str">
        <f t="shared" si="277"/>
        <v>-</v>
      </c>
      <c r="K555" s="31" t="str">
        <f t="shared" si="278"/>
        <v>-</v>
      </c>
      <c r="L555" s="31" t="str">
        <f t="shared" si="279"/>
        <v>-</v>
      </c>
      <c r="M555" s="31" t="str">
        <f t="shared" si="280"/>
        <v>-</v>
      </c>
      <c r="N555" s="31" t="str">
        <f t="shared" si="281"/>
        <v>-</v>
      </c>
      <c r="O555" s="31" t="str">
        <f t="shared" si="282"/>
        <v>-</v>
      </c>
      <c r="P555" s="31" t="str">
        <f t="shared" si="283"/>
        <v>-</v>
      </c>
      <c r="Q555" s="31" t="str">
        <f t="shared" si="284"/>
        <v>-</v>
      </c>
      <c r="R555" s="31" t="str">
        <f t="shared" si="285"/>
        <v>-</v>
      </c>
      <c r="S555" s="31" t="str">
        <f t="shared" si="286"/>
        <v>-</v>
      </c>
      <c r="T555" s="31" t="str">
        <f t="shared" si="287"/>
        <v>-</v>
      </c>
      <c r="U555" s="20"/>
      <c r="V555" s="20"/>
      <c r="W555" s="20"/>
      <c r="AG555" s="32" t="s">
        <v>118</v>
      </c>
    </row>
    <row r="556" spans="1:36" ht="19.5" customHeight="1" x14ac:dyDescent="0.3">
      <c r="A556" s="20"/>
      <c r="B556" s="483"/>
      <c r="C556" s="29"/>
      <c r="D556" s="28"/>
      <c r="E556" s="29"/>
      <c r="F556" s="33" t="s">
        <v>123</v>
      </c>
      <c r="G556" s="29"/>
      <c r="H556" s="29" t="s">
        <v>40</v>
      </c>
      <c r="I556" s="31" t="str">
        <f t="shared" si="276"/>
        <v>-</v>
      </c>
      <c r="J556" s="31" t="str">
        <f t="shared" si="277"/>
        <v>-</v>
      </c>
      <c r="K556" s="31" t="str">
        <f t="shared" si="278"/>
        <v>-</v>
      </c>
      <c r="L556" s="31" t="str">
        <f t="shared" si="279"/>
        <v>-</v>
      </c>
      <c r="M556" s="31" t="str">
        <f t="shared" si="280"/>
        <v>-</v>
      </c>
      <c r="N556" s="31" t="str">
        <f t="shared" si="281"/>
        <v>-</v>
      </c>
      <c r="O556" s="31" t="str">
        <f t="shared" si="282"/>
        <v>-</v>
      </c>
      <c r="P556" s="31" t="str">
        <f t="shared" si="283"/>
        <v>-</v>
      </c>
      <c r="Q556" s="31" t="str">
        <f t="shared" si="284"/>
        <v>-</v>
      </c>
      <c r="R556" s="31" t="str">
        <f t="shared" si="285"/>
        <v>-</v>
      </c>
      <c r="S556" s="31" t="str">
        <f t="shared" si="286"/>
        <v>-</v>
      </c>
      <c r="T556" s="31" t="str">
        <f t="shared" si="287"/>
        <v>-</v>
      </c>
      <c r="U556" s="20"/>
      <c r="V556" s="20"/>
      <c r="W556" s="20"/>
      <c r="AH556" s="32" t="s">
        <v>118</v>
      </c>
    </row>
    <row r="557" spans="1:36" ht="19.5" customHeight="1" x14ac:dyDescent="0.3">
      <c r="A557" s="20"/>
      <c r="B557" s="483"/>
      <c r="C557" s="29"/>
      <c r="D557" s="28"/>
      <c r="E557" s="29"/>
      <c r="F557" s="33" t="s">
        <v>124</v>
      </c>
      <c r="G557" s="29"/>
      <c r="H557" s="29" t="s">
        <v>40</v>
      </c>
      <c r="I557" s="31" t="str">
        <f t="shared" si="276"/>
        <v>-</v>
      </c>
      <c r="J557" s="31" t="str">
        <f t="shared" si="277"/>
        <v>-</v>
      </c>
      <c r="K557" s="31" t="str">
        <f t="shared" si="278"/>
        <v>-</v>
      </c>
      <c r="L557" s="31" t="str">
        <f t="shared" si="279"/>
        <v>-</v>
      </c>
      <c r="M557" s="31" t="str">
        <f t="shared" si="280"/>
        <v>-</v>
      </c>
      <c r="N557" s="31" t="str">
        <f t="shared" si="281"/>
        <v>-</v>
      </c>
      <c r="O557" s="31" t="str">
        <f t="shared" si="282"/>
        <v>-</v>
      </c>
      <c r="P557" s="31" t="str">
        <f t="shared" si="283"/>
        <v>-</v>
      </c>
      <c r="Q557" s="31" t="str">
        <f t="shared" si="284"/>
        <v>-</v>
      </c>
      <c r="R557" s="31" t="str">
        <f t="shared" si="285"/>
        <v>-</v>
      </c>
      <c r="S557" s="31" t="str">
        <f t="shared" si="286"/>
        <v>-</v>
      </c>
      <c r="T557" s="31" t="str">
        <f t="shared" si="287"/>
        <v>-</v>
      </c>
      <c r="U557" s="20"/>
      <c r="V557" s="20"/>
      <c r="W557" s="20"/>
      <c r="AI557" s="32" t="s">
        <v>116</v>
      </c>
    </row>
    <row r="558" spans="1:36" ht="19.5" customHeight="1" x14ac:dyDescent="0.3">
      <c r="A558" s="20"/>
      <c r="B558" s="483"/>
      <c r="C558" s="29"/>
      <c r="D558" s="34"/>
      <c r="E558" s="35"/>
      <c r="F558" s="36" t="s">
        <v>125</v>
      </c>
      <c r="G558" s="35"/>
      <c r="H558" s="34" t="s">
        <v>40</v>
      </c>
      <c r="I558" s="31" t="str">
        <f t="shared" si="276"/>
        <v>-</v>
      </c>
      <c r="J558" s="31" t="str">
        <f t="shared" si="277"/>
        <v>-</v>
      </c>
      <c r="K558" s="31" t="str">
        <f t="shared" si="278"/>
        <v>-</v>
      </c>
      <c r="L558" s="31" t="str">
        <f t="shared" si="279"/>
        <v>-</v>
      </c>
      <c r="M558" s="31" t="str">
        <f t="shared" si="280"/>
        <v>-</v>
      </c>
      <c r="N558" s="31" t="str">
        <f t="shared" si="281"/>
        <v>-</v>
      </c>
      <c r="O558" s="31" t="str">
        <f t="shared" si="282"/>
        <v>-</v>
      </c>
      <c r="P558" s="31" t="str">
        <f t="shared" si="283"/>
        <v>-</v>
      </c>
      <c r="Q558" s="31" t="str">
        <f t="shared" si="284"/>
        <v>-</v>
      </c>
      <c r="R558" s="31" t="str">
        <f t="shared" si="285"/>
        <v>-</v>
      </c>
      <c r="S558" s="31" t="str">
        <f t="shared" si="286"/>
        <v>-</v>
      </c>
      <c r="T558" s="31" t="str">
        <f t="shared" si="287"/>
        <v>-</v>
      </c>
      <c r="U558" s="20"/>
      <c r="V558" s="20"/>
      <c r="W558" s="20"/>
      <c r="AJ558" s="32" t="s">
        <v>118</v>
      </c>
    </row>
    <row r="559" spans="1:36" ht="19.5" customHeight="1" x14ac:dyDescent="0.25">
      <c r="A559" s="20"/>
      <c r="B559" s="483"/>
      <c r="C559" s="27"/>
      <c r="D559" s="28" t="s">
        <v>77</v>
      </c>
      <c r="E559" s="29"/>
      <c r="F559" s="28" t="s">
        <v>78</v>
      </c>
      <c r="G559" s="29"/>
      <c r="H559" s="30"/>
      <c r="I559" s="30" t="str">
        <f t="shared" ref="I559:I594" si="288">IFERROR(MID($G559,1,FIND(CHAR(160),SUBSTITUTE($G559,"~",CHAR(160),1))-1),"")</f>
        <v/>
      </c>
      <c r="J559" s="30" t="str">
        <f t="shared" ref="J559:J594" si="289">IFERROR(MID($G559,FIND(CHAR(160),SUBSTITUTE($G559,"~",CHAR(160),1))+1,FIND(CHAR(160),SUBSTITUTE($G559,"~",CHAR(160),2))-FIND(CHAR(160),SUBSTITUTE($G559,"~",CHAR(160),1))-1),"")</f>
        <v/>
      </c>
      <c r="K559" s="30" t="str">
        <f t="shared" ref="K559:K594" si="290">IFERROR(MID($G559,FIND(CHAR(160),SUBSTITUTE($G559,"~",CHAR(160),2))+1,FIND(CHAR(160),SUBSTITUTE($G559,"~",CHAR(160),3))-FIND(CHAR(160),SUBSTITUTE($G559,"~",CHAR(160),2))-1),"")</f>
        <v/>
      </c>
      <c r="L559" s="30" t="str">
        <f t="shared" ref="L559:L594" si="291">IFERROR(MID($G559,FIND(CHAR(160),SUBSTITUTE($G559,"~",CHAR(160),3))+1,FIND(CHAR(160),SUBSTITUTE($G559,"~",CHAR(160),4))-FIND(CHAR(160),SUBSTITUTE($G559,"~",CHAR(160),3))-1),"")</f>
        <v/>
      </c>
      <c r="M559" s="30" t="str">
        <f t="shared" ref="M559:M594" si="292">IFERROR(MID($G559,FIND(CHAR(160),SUBSTITUTE($G559,"~",CHAR(160),4))+1,FIND(CHAR(160),SUBSTITUTE($G559,"~",CHAR(160),5))-FIND(CHAR(160),SUBSTITUTE($G559,"~",CHAR(160),4))-1),"")</f>
        <v/>
      </c>
      <c r="N559" s="30" t="str">
        <f t="shared" ref="N559:N594" si="293">IFERROR(MID($G559,FIND(CHAR(160),SUBSTITUTE($G559,"~",CHAR(160),5))+1,FIND(CHAR(160),SUBSTITUTE($G559,"~",CHAR(160),6))-FIND(CHAR(160),SUBSTITUTE($G559,"~",CHAR(160),5))-1),"")</f>
        <v/>
      </c>
      <c r="O559" s="30" t="str">
        <f t="shared" ref="O559:O594" si="294">IFERROR(MID($G559,FIND(CHAR(160),SUBSTITUTE($G559,"~",CHAR(160),6))+1,FIND(CHAR(160),SUBSTITUTE($G559,"~",CHAR(160),7))-FIND(CHAR(160),SUBSTITUTE($G559,"~",CHAR(160),6))-1),"")</f>
        <v/>
      </c>
      <c r="P559" s="30" t="str">
        <f t="shared" ref="P559:P594" si="295">IFERROR(MID($G559,FIND(CHAR(160),SUBSTITUTE($G559,"~",CHAR(160),7))+1,FIND(CHAR(160),SUBSTITUTE($G559,"~",CHAR(160),8))-FIND(CHAR(160),SUBSTITUTE($G559,"~",CHAR(160),7))-1),"")</f>
        <v/>
      </c>
      <c r="Q559" s="30" t="str">
        <f t="shared" ref="Q559:Q594" si="296">IFERROR(MID($G559,FIND(CHAR(160),SUBSTITUTE($G559,"~",CHAR(160),8))+1,FIND(CHAR(160),SUBSTITUTE($G559,"~",CHAR(160),9))-FIND(CHAR(160),SUBSTITUTE($G559,"~",CHAR(160),8))-1),"")</f>
        <v/>
      </c>
      <c r="R559" s="30" t="str">
        <f t="shared" ref="R559:R594" si="297">IFERROR(MID($G559,FIND(CHAR(160),SUBSTITUTE($G559,"~",CHAR(160),9))+1,FIND(CHAR(160),SUBSTITUTE($G559,"~",CHAR(160),10))-FIND(CHAR(160),SUBSTITUTE($G559,"~",CHAR(160),9))-1),"")</f>
        <v/>
      </c>
      <c r="S559" s="30" t="str">
        <f t="shared" ref="S559:S594" si="298">IFERROR(MID($G559,FIND(CHAR(160),SUBSTITUTE($G559,"~",CHAR(160),10))+1,FIND(CHAR(160),SUBSTITUTE($G559,"~",CHAR(160),11))-FIND(CHAR(160),SUBSTITUTE($G559,"~",CHAR(160),10))-1),"")</f>
        <v/>
      </c>
      <c r="T559" s="30" t="str">
        <f t="shared" ref="T559:T594" si="299">IFERROR(MID($G559,FIND(CHAR(160),SUBSTITUTE($G559,"~",CHAR(160),11))+1,FIND(CHAR(160),SUBSTITUTE($G559,"~",CHAR(160),12))-FIND(CHAR(160),SUBSTITUTE($G559,"~",CHAR(160),11))-1),"")</f>
        <v/>
      </c>
      <c r="U559" s="20"/>
      <c r="V559" s="20"/>
      <c r="W559" s="20"/>
    </row>
    <row r="560" spans="1:36" ht="19.5" customHeight="1" x14ac:dyDescent="0.25">
      <c r="A560" s="20"/>
      <c r="B560" s="483"/>
      <c r="C560" s="29"/>
      <c r="D560" s="28" t="s">
        <v>79</v>
      </c>
      <c r="E560" s="29"/>
      <c r="F560" s="28" t="s">
        <v>78</v>
      </c>
      <c r="G560" s="29"/>
      <c r="H560" s="29"/>
      <c r="I560" s="30" t="str">
        <f t="shared" si="288"/>
        <v/>
      </c>
      <c r="J560" s="30" t="str">
        <f t="shared" si="289"/>
        <v/>
      </c>
      <c r="K560" s="30" t="str">
        <f t="shared" si="290"/>
        <v/>
      </c>
      <c r="L560" s="30" t="str">
        <f t="shared" si="291"/>
        <v/>
      </c>
      <c r="M560" s="30" t="str">
        <f t="shared" si="292"/>
        <v/>
      </c>
      <c r="N560" s="30" t="str">
        <f t="shared" si="293"/>
        <v/>
      </c>
      <c r="O560" s="30" t="str">
        <f t="shared" si="294"/>
        <v/>
      </c>
      <c r="P560" s="30" t="str">
        <f t="shared" si="295"/>
        <v/>
      </c>
      <c r="Q560" s="30" t="str">
        <f t="shared" si="296"/>
        <v/>
      </c>
      <c r="R560" s="30" t="str">
        <f t="shared" si="297"/>
        <v/>
      </c>
      <c r="S560" s="30" t="str">
        <f t="shared" si="298"/>
        <v/>
      </c>
      <c r="T560" s="30" t="str">
        <f t="shared" si="299"/>
        <v/>
      </c>
      <c r="U560" s="20"/>
      <c r="V560" s="20"/>
      <c r="W560" s="20"/>
    </row>
    <row r="561" spans="1:23" ht="19.5" customHeight="1" x14ac:dyDescent="0.25">
      <c r="A561" s="20"/>
      <c r="B561" s="483"/>
      <c r="C561" s="29"/>
      <c r="D561" s="28" t="s">
        <v>80</v>
      </c>
      <c r="E561" s="29"/>
      <c r="F561" s="28" t="s">
        <v>78</v>
      </c>
      <c r="G561" s="29"/>
      <c r="H561" s="29"/>
      <c r="I561" s="30" t="str">
        <f t="shared" si="288"/>
        <v/>
      </c>
      <c r="J561" s="30" t="str">
        <f t="shared" si="289"/>
        <v/>
      </c>
      <c r="K561" s="30" t="str">
        <f t="shared" si="290"/>
        <v/>
      </c>
      <c r="L561" s="30" t="str">
        <f t="shared" si="291"/>
        <v/>
      </c>
      <c r="M561" s="30" t="str">
        <f t="shared" si="292"/>
        <v/>
      </c>
      <c r="N561" s="30" t="str">
        <f t="shared" si="293"/>
        <v/>
      </c>
      <c r="O561" s="30" t="str">
        <f t="shared" si="294"/>
        <v/>
      </c>
      <c r="P561" s="30" t="str">
        <f t="shared" si="295"/>
        <v/>
      </c>
      <c r="Q561" s="30" t="str">
        <f t="shared" si="296"/>
        <v/>
      </c>
      <c r="R561" s="30" t="str">
        <f t="shared" si="297"/>
        <v/>
      </c>
      <c r="S561" s="30" t="str">
        <f t="shared" si="298"/>
        <v/>
      </c>
      <c r="T561" s="30" t="str">
        <f t="shared" si="299"/>
        <v/>
      </c>
      <c r="U561" s="20"/>
      <c r="V561" s="20"/>
      <c r="W561" s="20"/>
    </row>
    <row r="562" spans="1:23" ht="19.5" customHeight="1" x14ac:dyDescent="0.25">
      <c r="A562" s="20"/>
      <c r="B562" s="483"/>
      <c r="C562" s="29"/>
      <c r="D562" s="28" t="s">
        <v>81</v>
      </c>
      <c r="E562" s="29"/>
      <c r="F562" s="28" t="s">
        <v>78</v>
      </c>
      <c r="G562" s="29"/>
      <c r="H562" s="29"/>
      <c r="I562" s="30" t="str">
        <f t="shared" si="288"/>
        <v/>
      </c>
      <c r="J562" s="30" t="str">
        <f t="shared" si="289"/>
        <v/>
      </c>
      <c r="K562" s="30" t="str">
        <f t="shared" si="290"/>
        <v/>
      </c>
      <c r="L562" s="30" t="str">
        <f t="shared" si="291"/>
        <v/>
      </c>
      <c r="M562" s="30" t="str">
        <f t="shared" si="292"/>
        <v/>
      </c>
      <c r="N562" s="30" t="str">
        <f t="shared" si="293"/>
        <v/>
      </c>
      <c r="O562" s="30" t="str">
        <f t="shared" si="294"/>
        <v/>
      </c>
      <c r="P562" s="30" t="str">
        <f t="shared" si="295"/>
        <v/>
      </c>
      <c r="Q562" s="30" t="str">
        <f t="shared" si="296"/>
        <v/>
      </c>
      <c r="R562" s="30" t="str">
        <f t="shared" si="297"/>
        <v/>
      </c>
      <c r="S562" s="30" t="str">
        <f t="shared" si="298"/>
        <v/>
      </c>
      <c r="T562" s="30" t="str">
        <f t="shared" si="299"/>
        <v/>
      </c>
      <c r="U562" s="20"/>
      <c r="V562" s="20"/>
      <c r="W562" s="20"/>
    </row>
    <row r="563" spans="1:23" ht="19.5" customHeight="1" x14ac:dyDescent="0.25">
      <c r="A563" s="20"/>
      <c r="B563" s="483"/>
      <c r="C563" s="29"/>
      <c r="D563" s="28" t="s">
        <v>82</v>
      </c>
      <c r="E563" s="29"/>
      <c r="F563" s="28" t="s">
        <v>78</v>
      </c>
      <c r="G563" s="29"/>
      <c r="H563" s="29"/>
      <c r="I563" s="30" t="str">
        <f t="shared" si="288"/>
        <v/>
      </c>
      <c r="J563" s="30" t="str">
        <f t="shared" si="289"/>
        <v/>
      </c>
      <c r="K563" s="30" t="str">
        <f t="shared" si="290"/>
        <v/>
      </c>
      <c r="L563" s="30" t="str">
        <f t="shared" si="291"/>
        <v/>
      </c>
      <c r="M563" s="30" t="str">
        <f t="shared" si="292"/>
        <v/>
      </c>
      <c r="N563" s="30" t="str">
        <f t="shared" si="293"/>
        <v/>
      </c>
      <c r="O563" s="30" t="str">
        <f t="shared" si="294"/>
        <v/>
      </c>
      <c r="P563" s="30" t="str">
        <f t="shared" si="295"/>
        <v/>
      </c>
      <c r="Q563" s="30" t="str">
        <f t="shared" si="296"/>
        <v/>
      </c>
      <c r="R563" s="30" t="str">
        <f t="shared" si="297"/>
        <v/>
      </c>
      <c r="S563" s="30" t="str">
        <f t="shared" si="298"/>
        <v/>
      </c>
      <c r="T563" s="30" t="str">
        <f t="shared" si="299"/>
        <v/>
      </c>
      <c r="U563" s="20"/>
      <c r="V563" s="20"/>
      <c r="W563" s="20"/>
    </row>
    <row r="564" spans="1:23" ht="19.5" customHeight="1" x14ac:dyDescent="0.25">
      <c r="A564" s="20"/>
      <c r="B564" s="483"/>
      <c r="C564" s="29"/>
      <c r="D564" s="28" t="s">
        <v>83</v>
      </c>
      <c r="E564" s="29"/>
      <c r="F564" s="28" t="s">
        <v>78</v>
      </c>
      <c r="G564" s="29"/>
      <c r="H564" s="29"/>
      <c r="I564" s="30" t="str">
        <f t="shared" si="288"/>
        <v/>
      </c>
      <c r="J564" s="30" t="str">
        <f t="shared" si="289"/>
        <v/>
      </c>
      <c r="K564" s="30" t="str">
        <f t="shared" si="290"/>
        <v/>
      </c>
      <c r="L564" s="30" t="str">
        <f t="shared" si="291"/>
        <v/>
      </c>
      <c r="M564" s="30" t="str">
        <f t="shared" si="292"/>
        <v/>
      </c>
      <c r="N564" s="30" t="str">
        <f t="shared" si="293"/>
        <v/>
      </c>
      <c r="O564" s="30" t="str">
        <f t="shared" si="294"/>
        <v/>
      </c>
      <c r="P564" s="30" t="str">
        <f t="shared" si="295"/>
        <v/>
      </c>
      <c r="Q564" s="30" t="str">
        <f t="shared" si="296"/>
        <v/>
      </c>
      <c r="R564" s="30" t="str">
        <f t="shared" si="297"/>
        <v/>
      </c>
      <c r="S564" s="30" t="str">
        <f t="shared" si="298"/>
        <v/>
      </c>
      <c r="T564" s="30" t="str">
        <f t="shared" si="299"/>
        <v/>
      </c>
      <c r="U564" s="20"/>
      <c r="V564" s="20"/>
      <c r="W564" s="20"/>
    </row>
    <row r="565" spans="1:23" ht="19.5" customHeight="1" x14ac:dyDescent="0.25">
      <c r="A565" s="20"/>
      <c r="B565" s="483"/>
      <c r="C565" s="29"/>
      <c r="D565" s="28" t="s">
        <v>84</v>
      </c>
      <c r="E565" s="29"/>
      <c r="F565" s="28" t="s">
        <v>78</v>
      </c>
      <c r="G565" s="29"/>
      <c r="H565" s="29"/>
      <c r="I565" s="30" t="str">
        <f t="shared" si="288"/>
        <v/>
      </c>
      <c r="J565" s="30" t="str">
        <f t="shared" si="289"/>
        <v/>
      </c>
      <c r="K565" s="30" t="str">
        <f t="shared" si="290"/>
        <v/>
      </c>
      <c r="L565" s="30" t="str">
        <f t="shared" si="291"/>
        <v/>
      </c>
      <c r="M565" s="30" t="str">
        <f t="shared" si="292"/>
        <v/>
      </c>
      <c r="N565" s="30" t="str">
        <f t="shared" si="293"/>
        <v/>
      </c>
      <c r="O565" s="30" t="str">
        <f t="shared" si="294"/>
        <v/>
      </c>
      <c r="P565" s="30" t="str">
        <f t="shared" si="295"/>
        <v/>
      </c>
      <c r="Q565" s="30" t="str">
        <f t="shared" si="296"/>
        <v/>
      </c>
      <c r="R565" s="30" t="str">
        <f t="shared" si="297"/>
        <v/>
      </c>
      <c r="S565" s="30" t="str">
        <f t="shared" si="298"/>
        <v/>
      </c>
      <c r="T565" s="30" t="str">
        <f t="shared" si="299"/>
        <v/>
      </c>
      <c r="U565" s="20"/>
      <c r="V565" s="20"/>
      <c r="W565" s="20"/>
    </row>
    <row r="566" spans="1:23" ht="19.5" customHeight="1" x14ac:dyDescent="0.25">
      <c r="A566" s="20"/>
      <c r="B566" s="483"/>
      <c r="C566" s="29"/>
      <c r="D566" s="28" t="s">
        <v>85</v>
      </c>
      <c r="E566" s="29"/>
      <c r="F566" s="28" t="s">
        <v>78</v>
      </c>
      <c r="G566" s="29"/>
      <c r="H566" s="29"/>
      <c r="I566" s="30" t="str">
        <f t="shared" si="288"/>
        <v/>
      </c>
      <c r="J566" s="30" t="str">
        <f t="shared" si="289"/>
        <v/>
      </c>
      <c r="K566" s="30" t="str">
        <f t="shared" si="290"/>
        <v/>
      </c>
      <c r="L566" s="30" t="str">
        <f t="shared" si="291"/>
        <v/>
      </c>
      <c r="M566" s="30" t="str">
        <f t="shared" si="292"/>
        <v/>
      </c>
      <c r="N566" s="30" t="str">
        <f t="shared" si="293"/>
        <v/>
      </c>
      <c r="O566" s="30" t="str">
        <f t="shared" si="294"/>
        <v/>
      </c>
      <c r="P566" s="30" t="str">
        <f t="shared" si="295"/>
        <v/>
      </c>
      <c r="Q566" s="30" t="str">
        <f t="shared" si="296"/>
        <v/>
      </c>
      <c r="R566" s="30" t="str">
        <f t="shared" si="297"/>
        <v/>
      </c>
      <c r="S566" s="30" t="str">
        <f t="shared" si="298"/>
        <v/>
      </c>
      <c r="T566" s="30" t="str">
        <f t="shared" si="299"/>
        <v/>
      </c>
      <c r="U566" s="20"/>
      <c r="V566" s="20"/>
      <c r="W566" s="20"/>
    </row>
    <row r="567" spans="1:23" ht="19.5" customHeight="1" x14ac:dyDescent="0.25">
      <c r="A567" s="20"/>
      <c r="B567" s="483"/>
      <c r="C567" s="29"/>
      <c r="D567" s="28" t="s">
        <v>86</v>
      </c>
      <c r="E567" s="29"/>
      <c r="F567" s="28" t="s">
        <v>78</v>
      </c>
      <c r="G567" s="29"/>
      <c r="H567" s="29"/>
      <c r="I567" s="30" t="str">
        <f t="shared" si="288"/>
        <v/>
      </c>
      <c r="J567" s="30" t="str">
        <f t="shared" si="289"/>
        <v/>
      </c>
      <c r="K567" s="30" t="str">
        <f t="shared" si="290"/>
        <v/>
      </c>
      <c r="L567" s="30" t="str">
        <f t="shared" si="291"/>
        <v/>
      </c>
      <c r="M567" s="30" t="str">
        <f t="shared" si="292"/>
        <v/>
      </c>
      <c r="N567" s="30" t="str">
        <f t="shared" si="293"/>
        <v/>
      </c>
      <c r="O567" s="30" t="str">
        <f t="shared" si="294"/>
        <v/>
      </c>
      <c r="P567" s="30" t="str">
        <f t="shared" si="295"/>
        <v/>
      </c>
      <c r="Q567" s="30" t="str">
        <f t="shared" si="296"/>
        <v/>
      </c>
      <c r="R567" s="30" t="str">
        <f t="shared" si="297"/>
        <v/>
      </c>
      <c r="S567" s="30" t="str">
        <f t="shared" si="298"/>
        <v/>
      </c>
      <c r="T567" s="30" t="str">
        <f t="shared" si="299"/>
        <v/>
      </c>
      <c r="U567" s="20"/>
      <c r="V567" s="20"/>
      <c r="W567" s="20"/>
    </row>
    <row r="568" spans="1:23" ht="19.5" customHeight="1" x14ac:dyDescent="0.25">
      <c r="A568" s="20"/>
      <c r="B568" s="483"/>
      <c r="C568" s="29"/>
      <c r="D568" s="28" t="s">
        <v>87</v>
      </c>
      <c r="E568" s="29"/>
      <c r="F568" s="28" t="s">
        <v>78</v>
      </c>
      <c r="G568" s="29"/>
      <c r="H568" s="29"/>
      <c r="I568" s="30" t="str">
        <f t="shared" si="288"/>
        <v/>
      </c>
      <c r="J568" s="30" t="str">
        <f t="shared" si="289"/>
        <v/>
      </c>
      <c r="K568" s="30" t="str">
        <f t="shared" si="290"/>
        <v/>
      </c>
      <c r="L568" s="30" t="str">
        <f t="shared" si="291"/>
        <v/>
      </c>
      <c r="M568" s="30" t="str">
        <f t="shared" si="292"/>
        <v/>
      </c>
      <c r="N568" s="30" t="str">
        <f t="shared" si="293"/>
        <v/>
      </c>
      <c r="O568" s="30" t="str">
        <f t="shared" si="294"/>
        <v/>
      </c>
      <c r="P568" s="30" t="str">
        <f t="shared" si="295"/>
        <v/>
      </c>
      <c r="Q568" s="30" t="str">
        <f t="shared" si="296"/>
        <v/>
      </c>
      <c r="R568" s="30" t="str">
        <f t="shared" si="297"/>
        <v/>
      </c>
      <c r="S568" s="30" t="str">
        <f t="shared" si="298"/>
        <v/>
      </c>
      <c r="T568" s="30" t="str">
        <f t="shared" si="299"/>
        <v/>
      </c>
      <c r="U568" s="20"/>
      <c r="V568" s="20"/>
      <c r="W568" s="20"/>
    </row>
    <row r="569" spans="1:23" ht="19.5" customHeight="1" x14ac:dyDescent="0.25">
      <c r="A569" s="20"/>
      <c r="B569" s="483"/>
      <c r="C569" s="29"/>
      <c r="D569" s="28" t="s">
        <v>88</v>
      </c>
      <c r="E569" s="29"/>
      <c r="F569" s="28" t="s">
        <v>78</v>
      </c>
      <c r="G569" s="29"/>
      <c r="H569" s="29"/>
      <c r="I569" s="30" t="str">
        <f t="shared" si="288"/>
        <v/>
      </c>
      <c r="J569" s="30" t="str">
        <f t="shared" si="289"/>
        <v/>
      </c>
      <c r="K569" s="30" t="str">
        <f t="shared" si="290"/>
        <v/>
      </c>
      <c r="L569" s="30" t="str">
        <f t="shared" si="291"/>
        <v/>
      </c>
      <c r="M569" s="30" t="str">
        <f t="shared" si="292"/>
        <v/>
      </c>
      <c r="N569" s="30" t="str">
        <f t="shared" si="293"/>
        <v/>
      </c>
      <c r="O569" s="30" t="str">
        <f t="shared" si="294"/>
        <v/>
      </c>
      <c r="P569" s="30" t="str">
        <f t="shared" si="295"/>
        <v/>
      </c>
      <c r="Q569" s="30" t="str">
        <f t="shared" si="296"/>
        <v/>
      </c>
      <c r="R569" s="30" t="str">
        <f t="shared" si="297"/>
        <v/>
      </c>
      <c r="S569" s="30" t="str">
        <f t="shared" si="298"/>
        <v/>
      </c>
      <c r="T569" s="30" t="str">
        <f t="shared" si="299"/>
        <v/>
      </c>
      <c r="U569" s="20"/>
      <c r="V569" s="20"/>
      <c r="W569" s="20"/>
    </row>
    <row r="570" spans="1:23" ht="19.5" customHeight="1" x14ac:dyDescent="0.25">
      <c r="A570" s="20"/>
      <c r="B570" s="483"/>
      <c r="C570" s="29"/>
      <c r="D570" s="28" t="s">
        <v>89</v>
      </c>
      <c r="E570" s="29"/>
      <c r="F570" s="28" t="s">
        <v>78</v>
      </c>
      <c r="G570" s="29"/>
      <c r="H570" s="29"/>
      <c r="I570" s="30" t="str">
        <f t="shared" si="288"/>
        <v/>
      </c>
      <c r="J570" s="30" t="str">
        <f t="shared" si="289"/>
        <v/>
      </c>
      <c r="K570" s="30" t="str">
        <f t="shared" si="290"/>
        <v/>
      </c>
      <c r="L570" s="30" t="str">
        <f t="shared" si="291"/>
        <v/>
      </c>
      <c r="M570" s="30" t="str">
        <f t="shared" si="292"/>
        <v/>
      </c>
      <c r="N570" s="30" t="str">
        <f t="shared" si="293"/>
        <v/>
      </c>
      <c r="O570" s="30" t="str">
        <f t="shared" si="294"/>
        <v/>
      </c>
      <c r="P570" s="30" t="str">
        <f t="shared" si="295"/>
        <v/>
      </c>
      <c r="Q570" s="30" t="str">
        <f t="shared" si="296"/>
        <v/>
      </c>
      <c r="R570" s="30" t="str">
        <f t="shared" si="297"/>
        <v/>
      </c>
      <c r="S570" s="30" t="str">
        <f t="shared" si="298"/>
        <v/>
      </c>
      <c r="T570" s="30" t="str">
        <f t="shared" si="299"/>
        <v/>
      </c>
      <c r="U570" s="20"/>
      <c r="V570" s="20"/>
      <c r="W570" s="20"/>
    </row>
    <row r="571" spans="1:23" ht="19.5" customHeight="1" x14ac:dyDescent="0.25">
      <c r="A571" s="20"/>
      <c r="B571" s="483"/>
      <c r="C571" s="29"/>
      <c r="D571" s="28" t="s">
        <v>90</v>
      </c>
      <c r="E571" s="29"/>
      <c r="F571" s="28" t="s">
        <v>78</v>
      </c>
      <c r="G571" s="29"/>
      <c r="H571" s="29"/>
      <c r="I571" s="30" t="str">
        <f t="shared" si="288"/>
        <v/>
      </c>
      <c r="J571" s="30" t="str">
        <f t="shared" si="289"/>
        <v/>
      </c>
      <c r="K571" s="30" t="str">
        <f t="shared" si="290"/>
        <v/>
      </c>
      <c r="L571" s="30" t="str">
        <f t="shared" si="291"/>
        <v/>
      </c>
      <c r="M571" s="30" t="str">
        <f t="shared" si="292"/>
        <v/>
      </c>
      <c r="N571" s="30" t="str">
        <f t="shared" si="293"/>
        <v/>
      </c>
      <c r="O571" s="30" t="str">
        <f t="shared" si="294"/>
        <v/>
      </c>
      <c r="P571" s="30" t="str">
        <f t="shared" si="295"/>
        <v/>
      </c>
      <c r="Q571" s="30" t="str">
        <f t="shared" si="296"/>
        <v/>
      </c>
      <c r="R571" s="30" t="str">
        <f t="shared" si="297"/>
        <v/>
      </c>
      <c r="S571" s="30" t="str">
        <f t="shared" si="298"/>
        <v/>
      </c>
      <c r="T571" s="30" t="str">
        <f t="shared" si="299"/>
        <v/>
      </c>
      <c r="U571" s="20"/>
      <c r="V571" s="20"/>
      <c r="W571" s="20"/>
    </row>
    <row r="572" spans="1:23" ht="19.5" customHeight="1" x14ac:dyDescent="0.25">
      <c r="A572" s="20"/>
      <c r="B572" s="483"/>
      <c r="C572" s="29"/>
      <c r="D572" s="28" t="s">
        <v>91</v>
      </c>
      <c r="E572" s="29"/>
      <c r="F572" s="28" t="s">
        <v>78</v>
      </c>
      <c r="G572" s="29"/>
      <c r="H572" s="29"/>
      <c r="I572" s="30" t="str">
        <f t="shared" si="288"/>
        <v/>
      </c>
      <c r="J572" s="30" t="str">
        <f t="shared" si="289"/>
        <v/>
      </c>
      <c r="K572" s="30" t="str">
        <f t="shared" si="290"/>
        <v/>
      </c>
      <c r="L572" s="30" t="str">
        <f t="shared" si="291"/>
        <v/>
      </c>
      <c r="M572" s="30" t="str">
        <f t="shared" si="292"/>
        <v/>
      </c>
      <c r="N572" s="30" t="str">
        <f t="shared" si="293"/>
        <v/>
      </c>
      <c r="O572" s="30" t="str">
        <f t="shared" si="294"/>
        <v/>
      </c>
      <c r="P572" s="30" t="str">
        <f t="shared" si="295"/>
        <v/>
      </c>
      <c r="Q572" s="30" t="str">
        <f t="shared" si="296"/>
        <v/>
      </c>
      <c r="R572" s="30" t="str">
        <f t="shared" si="297"/>
        <v/>
      </c>
      <c r="S572" s="30" t="str">
        <f t="shared" si="298"/>
        <v/>
      </c>
      <c r="T572" s="30" t="str">
        <f t="shared" si="299"/>
        <v/>
      </c>
      <c r="U572" s="20"/>
      <c r="V572" s="20"/>
      <c r="W572" s="20"/>
    </row>
    <row r="573" spans="1:23" ht="19.5" customHeight="1" x14ac:dyDescent="0.25">
      <c r="A573" s="20"/>
      <c r="B573" s="483"/>
      <c r="C573" s="29"/>
      <c r="D573" s="28" t="s">
        <v>92</v>
      </c>
      <c r="E573" s="29"/>
      <c r="F573" s="28" t="s">
        <v>78</v>
      </c>
      <c r="G573" s="29"/>
      <c r="H573" s="29"/>
      <c r="I573" s="30" t="str">
        <f t="shared" si="288"/>
        <v/>
      </c>
      <c r="J573" s="30" t="str">
        <f t="shared" si="289"/>
        <v/>
      </c>
      <c r="K573" s="30" t="str">
        <f t="shared" si="290"/>
        <v/>
      </c>
      <c r="L573" s="30" t="str">
        <f t="shared" si="291"/>
        <v/>
      </c>
      <c r="M573" s="30" t="str">
        <f t="shared" si="292"/>
        <v/>
      </c>
      <c r="N573" s="30" t="str">
        <f t="shared" si="293"/>
        <v/>
      </c>
      <c r="O573" s="30" t="str">
        <f t="shared" si="294"/>
        <v/>
      </c>
      <c r="P573" s="30" t="str">
        <f t="shared" si="295"/>
        <v/>
      </c>
      <c r="Q573" s="30" t="str">
        <f t="shared" si="296"/>
        <v/>
      </c>
      <c r="R573" s="30" t="str">
        <f t="shared" si="297"/>
        <v/>
      </c>
      <c r="S573" s="30" t="str">
        <f t="shared" si="298"/>
        <v/>
      </c>
      <c r="T573" s="30" t="str">
        <f t="shared" si="299"/>
        <v/>
      </c>
      <c r="U573" s="20"/>
      <c r="V573" s="20"/>
      <c r="W573" s="20"/>
    </row>
    <row r="574" spans="1:23" ht="19.5" customHeight="1" x14ac:dyDescent="0.25">
      <c r="A574" s="20"/>
      <c r="B574" s="483"/>
      <c r="C574" s="29"/>
      <c r="D574" s="28" t="s">
        <v>93</v>
      </c>
      <c r="E574" s="29"/>
      <c r="F574" s="28" t="s">
        <v>78</v>
      </c>
      <c r="G574" s="29"/>
      <c r="H574" s="29"/>
      <c r="I574" s="30" t="str">
        <f t="shared" si="288"/>
        <v/>
      </c>
      <c r="J574" s="30" t="str">
        <f t="shared" si="289"/>
        <v/>
      </c>
      <c r="K574" s="30" t="str">
        <f t="shared" si="290"/>
        <v/>
      </c>
      <c r="L574" s="30" t="str">
        <f t="shared" si="291"/>
        <v/>
      </c>
      <c r="M574" s="30" t="str">
        <f t="shared" si="292"/>
        <v/>
      </c>
      <c r="N574" s="30" t="str">
        <f t="shared" si="293"/>
        <v/>
      </c>
      <c r="O574" s="30" t="str">
        <f t="shared" si="294"/>
        <v/>
      </c>
      <c r="P574" s="30" t="str">
        <f t="shared" si="295"/>
        <v/>
      </c>
      <c r="Q574" s="30" t="str">
        <f t="shared" si="296"/>
        <v/>
      </c>
      <c r="R574" s="30" t="str">
        <f t="shared" si="297"/>
        <v/>
      </c>
      <c r="S574" s="30" t="str">
        <f t="shared" si="298"/>
        <v/>
      </c>
      <c r="T574" s="30" t="str">
        <f t="shared" si="299"/>
        <v/>
      </c>
      <c r="U574" s="20"/>
      <c r="V574" s="20"/>
      <c r="W574" s="20"/>
    </row>
    <row r="575" spans="1:23" ht="19.5" customHeight="1" x14ac:dyDescent="0.25">
      <c r="A575" s="20"/>
      <c r="B575" s="483"/>
      <c r="C575" s="29"/>
      <c r="D575" s="28" t="s">
        <v>94</v>
      </c>
      <c r="E575" s="29"/>
      <c r="F575" s="28" t="s">
        <v>78</v>
      </c>
      <c r="G575" s="29"/>
      <c r="H575" s="29"/>
      <c r="I575" s="30" t="str">
        <f t="shared" si="288"/>
        <v/>
      </c>
      <c r="J575" s="30" t="str">
        <f t="shared" si="289"/>
        <v/>
      </c>
      <c r="K575" s="30" t="str">
        <f t="shared" si="290"/>
        <v/>
      </c>
      <c r="L575" s="30" t="str">
        <f t="shared" si="291"/>
        <v/>
      </c>
      <c r="M575" s="30" t="str">
        <f t="shared" si="292"/>
        <v/>
      </c>
      <c r="N575" s="30" t="str">
        <f t="shared" si="293"/>
        <v/>
      </c>
      <c r="O575" s="30" t="str">
        <f t="shared" si="294"/>
        <v/>
      </c>
      <c r="P575" s="30" t="str">
        <f t="shared" si="295"/>
        <v/>
      </c>
      <c r="Q575" s="30" t="str">
        <f t="shared" si="296"/>
        <v/>
      </c>
      <c r="R575" s="30" t="str">
        <f t="shared" si="297"/>
        <v/>
      </c>
      <c r="S575" s="30" t="str">
        <f t="shared" si="298"/>
        <v/>
      </c>
      <c r="T575" s="30" t="str">
        <f t="shared" si="299"/>
        <v/>
      </c>
      <c r="U575" s="20"/>
      <c r="V575" s="20"/>
      <c r="W575" s="20"/>
    </row>
    <row r="576" spans="1:23" ht="19.5" customHeight="1" x14ac:dyDescent="0.25">
      <c r="A576" s="20"/>
      <c r="B576" s="483"/>
      <c r="C576" s="29"/>
      <c r="D576" s="28" t="s">
        <v>95</v>
      </c>
      <c r="E576" s="29"/>
      <c r="F576" s="28" t="s">
        <v>78</v>
      </c>
      <c r="G576" s="29"/>
      <c r="H576" s="29"/>
      <c r="I576" s="30" t="str">
        <f t="shared" si="288"/>
        <v/>
      </c>
      <c r="J576" s="30" t="str">
        <f t="shared" si="289"/>
        <v/>
      </c>
      <c r="K576" s="30" t="str">
        <f t="shared" si="290"/>
        <v/>
      </c>
      <c r="L576" s="30" t="str">
        <f t="shared" si="291"/>
        <v/>
      </c>
      <c r="M576" s="30" t="str">
        <f t="shared" si="292"/>
        <v/>
      </c>
      <c r="N576" s="30" t="str">
        <f t="shared" si="293"/>
        <v/>
      </c>
      <c r="O576" s="30" t="str">
        <f t="shared" si="294"/>
        <v/>
      </c>
      <c r="P576" s="30" t="str">
        <f t="shared" si="295"/>
        <v/>
      </c>
      <c r="Q576" s="30" t="str">
        <f t="shared" si="296"/>
        <v/>
      </c>
      <c r="R576" s="30" t="str">
        <f t="shared" si="297"/>
        <v/>
      </c>
      <c r="S576" s="30" t="str">
        <f t="shared" si="298"/>
        <v/>
      </c>
      <c r="T576" s="30" t="str">
        <f t="shared" si="299"/>
        <v/>
      </c>
      <c r="U576" s="20"/>
      <c r="V576" s="20"/>
      <c r="W576" s="20"/>
    </row>
    <row r="577" spans="1:23" ht="19.5" customHeight="1" x14ac:dyDescent="0.25">
      <c r="A577" s="20"/>
      <c r="B577" s="483"/>
      <c r="C577" s="29"/>
      <c r="D577" s="28" t="s">
        <v>96</v>
      </c>
      <c r="E577" s="29"/>
      <c r="F577" s="28" t="s">
        <v>78</v>
      </c>
      <c r="G577" s="29"/>
      <c r="H577" s="29"/>
      <c r="I577" s="30" t="str">
        <f t="shared" si="288"/>
        <v/>
      </c>
      <c r="J577" s="30" t="str">
        <f t="shared" si="289"/>
        <v/>
      </c>
      <c r="K577" s="30" t="str">
        <f t="shared" si="290"/>
        <v/>
      </c>
      <c r="L577" s="30" t="str">
        <f t="shared" si="291"/>
        <v/>
      </c>
      <c r="M577" s="30" t="str">
        <f t="shared" si="292"/>
        <v/>
      </c>
      <c r="N577" s="30" t="str">
        <f t="shared" si="293"/>
        <v/>
      </c>
      <c r="O577" s="30" t="str">
        <f t="shared" si="294"/>
        <v/>
      </c>
      <c r="P577" s="30" t="str">
        <f t="shared" si="295"/>
        <v/>
      </c>
      <c r="Q577" s="30" t="str">
        <f t="shared" si="296"/>
        <v/>
      </c>
      <c r="R577" s="30" t="str">
        <f t="shared" si="297"/>
        <v/>
      </c>
      <c r="S577" s="30" t="str">
        <f t="shared" si="298"/>
        <v/>
      </c>
      <c r="T577" s="30" t="str">
        <f t="shared" si="299"/>
        <v/>
      </c>
      <c r="U577" s="20"/>
      <c r="V577" s="20"/>
      <c r="W577" s="20"/>
    </row>
    <row r="578" spans="1:23" ht="19.5" customHeight="1" x14ac:dyDescent="0.25">
      <c r="A578" s="20"/>
      <c r="B578" s="483"/>
      <c r="C578" s="29"/>
      <c r="D578" s="28" t="s">
        <v>97</v>
      </c>
      <c r="E578" s="29"/>
      <c r="F578" s="28" t="s">
        <v>78</v>
      </c>
      <c r="G578" s="29"/>
      <c r="H578" s="29"/>
      <c r="I578" s="30" t="str">
        <f t="shared" si="288"/>
        <v/>
      </c>
      <c r="J578" s="30" t="str">
        <f t="shared" si="289"/>
        <v/>
      </c>
      <c r="K578" s="30" t="str">
        <f t="shared" si="290"/>
        <v/>
      </c>
      <c r="L578" s="30" t="str">
        <f t="shared" si="291"/>
        <v/>
      </c>
      <c r="M578" s="30" t="str">
        <f t="shared" si="292"/>
        <v/>
      </c>
      <c r="N578" s="30" t="str">
        <f t="shared" si="293"/>
        <v/>
      </c>
      <c r="O578" s="30" t="str">
        <f t="shared" si="294"/>
        <v/>
      </c>
      <c r="P578" s="30" t="str">
        <f t="shared" si="295"/>
        <v/>
      </c>
      <c r="Q578" s="30" t="str">
        <f t="shared" si="296"/>
        <v/>
      </c>
      <c r="R578" s="30" t="str">
        <f t="shared" si="297"/>
        <v/>
      </c>
      <c r="S578" s="30" t="str">
        <f t="shared" si="298"/>
        <v/>
      </c>
      <c r="T578" s="30" t="str">
        <f t="shared" si="299"/>
        <v/>
      </c>
      <c r="U578" s="20"/>
      <c r="V578" s="20"/>
      <c r="W578" s="20"/>
    </row>
    <row r="579" spans="1:23" ht="19.5" customHeight="1" x14ac:dyDescent="0.25">
      <c r="A579" s="20"/>
      <c r="B579" s="483"/>
      <c r="C579" s="29"/>
      <c r="D579" s="28" t="s">
        <v>98</v>
      </c>
      <c r="E579" s="29"/>
      <c r="F579" s="28" t="s">
        <v>78</v>
      </c>
      <c r="G579" s="29"/>
      <c r="H579" s="29"/>
      <c r="I579" s="30" t="str">
        <f t="shared" si="288"/>
        <v/>
      </c>
      <c r="J579" s="30" t="str">
        <f t="shared" si="289"/>
        <v/>
      </c>
      <c r="K579" s="30" t="str">
        <f t="shared" si="290"/>
        <v/>
      </c>
      <c r="L579" s="30" t="str">
        <f t="shared" si="291"/>
        <v/>
      </c>
      <c r="M579" s="30" t="str">
        <f t="shared" si="292"/>
        <v/>
      </c>
      <c r="N579" s="30" t="str">
        <f t="shared" si="293"/>
        <v/>
      </c>
      <c r="O579" s="30" t="str">
        <f t="shared" si="294"/>
        <v/>
      </c>
      <c r="P579" s="30" t="str">
        <f t="shared" si="295"/>
        <v/>
      </c>
      <c r="Q579" s="30" t="str">
        <f t="shared" si="296"/>
        <v/>
      </c>
      <c r="R579" s="30" t="str">
        <f t="shared" si="297"/>
        <v/>
      </c>
      <c r="S579" s="30" t="str">
        <f t="shared" si="298"/>
        <v/>
      </c>
      <c r="T579" s="30" t="str">
        <f t="shared" si="299"/>
        <v/>
      </c>
      <c r="U579" s="20"/>
      <c r="V579" s="20"/>
      <c r="W579" s="20"/>
    </row>
    <row r="580" spans="1:23" ht="19.5" customHeight="1" x14ac:dyDescent="0.25">
      <c r="A580" s="20"/>
      <c r="B580" s="483"/>
      <c r="C580" s="29"/>
      <c r="D580" s="28" t="s">
        <v>99</v>
      </c>
      <c r="E580" s="29"/>
      <c r="F580" s="28" t="s">
        <v>78</v>
      </c>
      <c r="G580" s="29"/>
      <c r="H580" s="29"/>
      <c r="I580" s="30" t="str">
        <f t="shared" si="288"/>
        <v/>
      </c>
      <c r="J580" s="30" t="str">
        <f t="shared" si="289"/>
        <v/>
      </c>
      <c r="K580" s="30" t="str">
        <f t="shared" si="290"/>
        <v/>
      </c>
      <c r="L580" s="30" t="str">
        <f t="shared" si="291"/>
        <v/>
      </c>
      <c r="M580" s="30" t="str">
        <f t="shared" si="292"/>
        <v/>
      </c>
      <c r="N580" s="30" t="str">
        <f t="shared" si="293"/>
        <v/>
      </c>
      <c r="O580" s="30" t="str">
        <f t="shared" si="294"/>
        <v/>
      </c>
      <c r="P580" s="30" t="str">
        <f t="shared" si="295"/>
        <v/>
      </c>
      <c r="Q580" s="30" t="str">
        <f t="shared" si="296"/>
        <v/>
      </c>
      <c r="R580" s="30" t="str">
        <f t="shared" si="297"/>
        <v/>
      </c>
      <c r="S580" s="30" t="str">
        <f t="shared" si="298"/>
        <v/>
      </c>
      <c r="T580" s="30" t="str">
        <f t="shared" si="299"/>
        <v/>
      </c>
      <c r="U580" s="20"/>
      <c r="V580" s="20"/>
      <c r="W580" s="20"/>
    </row>
    <row r="581" spans="1:23" ht="19.5" customHeight="1" x14ac:dyDescent="0.25">
      <c r="A581" s="20"/>
      <c r="B581" s="483"/>
      <c r="C581" s="29"/>
      <c r="D581" s="28" t="s">
        <v>100</v>
      </c>
      <c r="E581" s="29"/>
      <c r="F581" s="28" t="s">
        <v>78</v>
      </c>
      <c r="G581" s="29"/>
      <c r="H581" s="29"/>
      <c r="I581" s="30" t="str">
        <f t="shared" si="288"/>
        <v/>
      </c>
      <c r="J581" s="30" t="str">
        <f t="shared" si="289"/>
        <v/>
      </c>
      <c r="K581" s="30" t="str">
        <f t="shared" si="290"/>
        <v/>
      </c>
      <c r="L581" s="30" t="str">
        <f t="shared" si="291"/>
        <v/>
      </c>
      <c r="M581" s="30" t="str">
        <f t="shared" si="292"/>
        <v/>
      </c>
      <c r="N581" s="30" t="str">
        <f t="shared" si="293"/>
        <v/>
      </c>
      <c r="O581" s="30" t="str">
        <f t="shared" si="294"/>
        <v/>
      </c>
      <c r="P581" s="30" t="str">
        <f t="shared" si="295"/>
        <v/>
      </c>
      <c r="Q581" s="30" t="str">
        <f t="shared" si="296"/>
        <v/>
      </c>
      <c r="R581" s="30" t="str">
        <f t="shared" si="297"/>
        <v/>
      </c>
      <c r="S581" s="30" t="str">
        <f t="shared" si="298"/>
        <v/>
      </c>
      <c r="T581" s="30" t="str">
        <f t="shared" si="299"/>
        <v/>
      </c>
      <c r="U581" s="20"/>
      <c r="V581" s="20"/>
      <c r="W581" s="20"/>
    </row>
    <row r="582" spans="1:23" ht="19.5" customHeight="1" x14ac:dyDescent="0.25">
      <c r="A582" s="20"/>
      <c r="B582" s="483"/>
      <c r="C582" s="29"/>
      <c r="D582" s="28" t="s">
        <v>101</v>
      </c>
      <c r="E582" s="29"/>
      <c r="F582" s="28" t="s">
        <v>78</v>
      </c>
      <c r="G582" s="29"/>
      <c r="H582" s="29"/>
      <c r="I582" s="30" t="str">
        <f t="shared" si="288"/>
        <v/>
      </c>
      <c r="J582" s="30" t="str">
        <f t="shared" si="289"/>
        <v/>
      </c>
      <c r="K582" s="30" t="str">
        <f t="shared" si="290"/>
        <v/>
      </c>
      <c r="L582" s="30" t="str">
        <f t="shared" si="291"/>
        <v/>
      </c>
      <c r="M582" s="30" t="str">
        <f t="shared" si="292"/>
        <v/>
      </c>
      <c r="N582" s="30" t="str">
        <f t="shared" si="293"/>
        <v/>
      </c>
      <c r="O582" s="30" t="str">
        <f t="shared" si="294"/>
        <v/>
      </c>
      <c r="P582" s="30" t="str">
        <f t="shared" si="295"/>
        <v/>
      </c>
      <c r="Q582" s="30" t="str">
        <f t="shared" si="296"/>
        <v/>
      </c>
      <c r="R582" s="30" t="str">
        <f t="shared" si="297"/>
        <v/>
      </c>
      <c r="S582" s="30" t="str">
        <f t="shared" si="298"/>
        <v/>
      </c>
      <c r="T582" s="30" t="str">
        <f t="shared" si="299"/>
        <v/>
      </c>
      <c r="U582" s="20"/>
      <c r="V582" s="20"/>
      <c r="W582" s="20"/>
    </row>
    <row r="583" spans="1:23" ht="19.5" customHeight="1" x14ac:dyDescent="0.25">
      <c r="A583" s="20"/>
      <c r="B583" s="483"/>
      <c r="C583" s="29"/>
      <c r="D583" s="28" t="s">
        <v>102</v>
      </c>
      <c r="E583" s="29"/>
      <c r="F583" s="28" t="s">
        <v>78</v>
      </c>
      <c r="G583" s="29"/>
      <c r="H583" s="29"/>
      <c r="I583" s="30" t="str">
        <f t="shared" si="288"/>
        <v/>
      </c>
      <c r="J583" s="30" t="str">
        <f t="shared" si="289"/>
        <v/>
      </c>
      <c r="K583" s="30" t="str">
        <f t="shared" si="290"/>
        <v/>
      </c>
      <c r="L583" s="30" t="str">
        <f t="shared" si="291"/>
        <v/>
      </c>
      <c r="M583" s="30" t="str">
        <f t="shared" si="292"/>
        <v/>
      </c>
      <c r="N583" s="30" t="str">
        <f t="shared" si="293"/>
        <v/>
      </c>
      <c r="O583" s="30" t="str">
        <f t="shared" si="294"/>
        <v/>
      </c>
      <c r="P583" s="30" t="str">
        <f t="shared" si="295"/>
        <v/>
      </c>
      <c r="Q583" s="30" t="str">
        <f t="shared" si="296"/>
        <v/>
      </c>
      <c r="R583" s="30" t="str">
        <f t="shared" si="297"/>
        <v/>
      </c>
      <c r="S583" s="30" t="str">
        <f t="shared" si="298"/>
        <v/>
      </c>
      <c r="T583" s="30" t="str">
        <f t="shared" si="299"/>
        <v/>
      </c>
      <c r="U583" s="20"/>
      <c r="V583" s="20"/>
      <c r="W583" s="20"/>
    </row>
    <row r="584" spans="1:23" ht="19.5" customHeight="1" x14ac:dyDescent="0.25">
      <c r="A584" s="20"/>
      <c r="B584" s="483"/>
      <c r="C584" s="29"/>
      <c r="D584" s="28" t="s">
        <v>103</v>
      </c>
      <c r="E584" s="29"/>
      <c r="F584" s="28" t="s">
        <v>78</v>
      </c>
      <c r="G584" s="29"/>
      <c r="H584" s="29"/>
      <c r="I584" s="30" t="str">
        <f t="shared" si="288"/>
        <v/>
      </c>
      <c r="J584" s="30" t="str">
        <f t="shared" si="289"/>
        <v/>
      </c>
      <c r="K584" s="30" t="str">
        <f t="shared" si="290"/>
        <v/>
      </c>
      <c r="L584" s="30" t="str">
        <f t="shared" si="291"/>
        <v/>
      </c>
      <c r="M584" s="30" t="str">
        <f t="shared" si="292"/>
        <v/>
      </c>
      <c r="N584" s="30" t="str">
        <f t="shared" si="293"/>
        <v/>
      </c>
      <c r="O584" s="30" t="str">
        <f t="shared" si="294"/>
        <v/>
      </c>
      <c r="P584" s="30" t="str">
        <f t="shared" si="295"/>
        <v/>
      </c>
      <c r="Q584" s="30" t="str">
        <f t="shared" si="296"/>
        <v/>
      </c>
      <c r="R584" s="30" t="str">
        <f t="shared" si="297"/>
        <v/>
      </c>
      <c r="S584" s="30" t="str">
        <f t="shared" si="298"/>
        <v/>
      </c>
      <c r="T584" s="30" t="str">
        <f t="shared" si="299"/>
        <v/>
      </c>
      <c r="U584" s="20"/>
      <c r="V584" s="20"/>
      <c r="W584" s="20"/>
    </row>
    <row r="585" spans="1:23" ht="19.5" customHeight="1" x14ac:dyDescent="0.25">
      <c r="A585" s="20"/>
      <c r="B585" s="483"/>
      <c r="C585" s="29"/>
      <c r="D585" s="28" t="s">
        <v>104</v>
      </c>
      <c r="E585" s="29"/>
      <c r="F585" s="28" t="s">
        <v>78</v>
      </c>
      <c r="G585" s="29"/>
      <c r="H585" s="29"/>
      <c r="I585" s="30" t="str">
        <f t="shared" si="288"/>
        <v/>
      </c>
      <c r="J585" s="30" t="str">
        <f t="shared" si="289"/>
        <v/>
      </c>
      <c r="K585" s="30" t="str">
        <f t="shared" si="290"/>
        <v/>
      </c>
      <c r="L585" s="30" t="str">
        <f t="shared" si="291"/>
        <v/>
      </c>
      <c r="M585" s="30" t="str">
        <f t="shared" si="292"/>
        <v/>
      </c>
      <c r="N585" s="30" t="str">
        <f t="shared" si="293"/>
        <v/>
      </c>
      <c r="O585" s="30" t="str">
        <f t="shared" si="294"/>
        <v/>
      </c>
      <c r="P585" s="30" t="str">
        <f t="shared" si="295"/>
        <v/>
      </c>
      <c r="Q585" s="30" t="str">
        <f t="shared" si="296"/>
        <v/>
      </c>
      <c r="R585" s="30" t="str">
        <f t="shared" si="297"/>
        <v/>
      </c>
      <c r="S585" s="30" t="str">
        <f t="shared" si="298"/>
        <v/>
      </c>
      <c r="T585" s="30" t="str">
        <f t="shared" si="299"/>
        <v/>
      </c>
      <c r="U585" s="20"/>
      <c r="V585" s="20"/>
      <c r="W585" s="20"/>
    </row>
    <row r="586" spans="1:23" ht="19.5" customHeight="1" x14ac:dyDescent="0.25">
      <c r="A586" s="20"/>
      <c r="B586" s="483"/>
      <c r="C586" s="29"/>
      <c r="D586" s="28" t="s">
        <v>105</v>
      </c>
      <c r="E586" s="29"/>
      <c r="F586" s="28" t="s">
        <v>78</v>
      </c>
      <c r="G586" s="29"/>
      <c r="H586" s="29"/>
      <c r="I586" s="30" t="str">
        <f t="shared" si="288"/>
        <v/>
      </c>
      <c r="J586" s="30" t="str">
        <f t="shared" si="289"/>
        <v/>
      </c>
      <c r="K586" s="30" t="str">
        <f t="shared" si="290"/>
        <v/>
      </c>
      <c r="L586" s="30" t="str">
        <f t="shared" si="291"/>
        <v/>
      </c>
      <c r="M586" s="30" t="str">
        <f t="shared" si="292"/>
        <v/>
      </c>
      <c r="N586" s="30" t="str">
        <f t="shared" si="293"/>
        <v/>
      </c>
      <c r="O586" s="30" t="str">
        <f t="shared" si="294"/>
        <v/>
      </c>
      <c r="P586" s="30" t="str">
        <f t="shared" si="295"/>
        <v/>
      </c>
      <c r="Q586" s="30" t="str">
        <f t="shared" si="296"/>
        <v/>
      </c>
      <c r="R586" s="30" t="str">
        <f t="shared" si="297"/>
        <v/>
      </c>
      <c r="S586" s="30" t="str">
        <f t="shared" si="298"/>
        <v/>
      </c>
      <c r="T586" s="30" t="str">
        <f t="shared" si="299"/>
        <v/>
      </c>
      <c r="U586" s="20"/>
      <c r="V586" s="20"/>
      <c r="W586" s="20"/>
    </row>
    <row r="587" spans="1:23" ht="19.5" customHeight="1" x14ac:dyDescent="0.25">
      <c r="A587" s="20"/>
      <c r="B587" s="483"/>
      <c r="C587" s="29"/>
      <c r="D587" s="28" t="s">
        <v>106</v>
      </c>
      <c r="E587" s="29"/>
      <c r="F587" s="28" t="s">
        <v>78</v>
      </c>
      <c r="G587" s="29"/>
      <c r="H587" s="29"/>
      <c r="I587" s="30" t="str">
        <f t="shared" si="288"/>
        <v/>
      </c>
      <c r="J587" s="30" t="str">
        <f t="shared" si="289"/>
        <v/>
      </c>
      <c r="K587" s="30" t="str">
        <f t="shared" si="290"/>
        <v/>
      </c>
      <c r="L587" s="30" t="str">
        <f t="shared" si="291"/>
        <v/>
      </c>
      <c r="M587" s="30" t="str">
        <f t="shared" si="292"/>
        <v/>
      </c>
      <c r="N587" s="30" t="str">
        <f t="shared" si="293"/>
        <v/>
      </c>
      <c r="O587" s="30" t="str">
        <f t="shared" si="294"/>
        <v/>
      </c>
      <c r="P587" s="30" t="str">
        <f t="shared" si="295"/>
        <v/>
      </c>
      <c r="Q587" s="30" t="str">
        <f t="shared" si="296"/>
        <v/>
      </c>
      <c r="R587" s="30" t="str">
        <f t="shared" si="297"/>
        <v/>
      </c>
      <c r="S587" s="30" t="str">
        <f t="shared" si="298"/>
        <v/>
      </c>
      <c r="T587" s="30" t="str">
        <f t="shared" si="299"/>
        <v/>
      </c>
      <c r="U587" s="20"/>
      <c r="V587" s="20"/>
      <c r="W587" s="20"/>
    </row>
    <row r="588" spans="1:23" ht="19.5" customHeight="1" x14ac:dyDescent="0.25">
      <c r="A588" s="20"/>
      <c r="B588" s="483"/>
      <c r="C588" s="29"/>
      <c r="D588" s="28" t="s">
        <v>107</v>
      </c>
      <c r="E588" s="29"/>
      <c r="F588" s="28" t="s">
        <v>78</v>
      </c>
      <c r="G588" s="29"/>
      <c r="H588" s="29"/>
      <c r="I588" s="30" t="str">
        <f t="shared" si="288"/>
        <v/>
      </c>
      <c r="J588" s="30" t="str">
        <f t="shared" si="289"/>
        <v/>
      </c>
      <c r="K588" s="30" t="str">
        <f t="shared" si="290"/>
        <v/>
      </c>
      <c r="L588" s="30" t="str">
        <f t="shared" si="291"/>
        <v/>
      </c>
      <c r="M588" s="30" t="str">
        <f t="shared" si="292"/>
        <v/>
      </c>
      <c r="N588" s="30" t="str">
        <f t="shared" si="293"/>
        <v/>
      </c>
      <c r="O588" s="30" t="str">
        <f t="shared" si="294"/>
        <v/>
      </c>
      <c r="P588" s="30" t="str">
        <f t="shared" si="295"/>
        <v/>
      </c>
      <c r="Q588" s="30" t="str">
        <f t="shared" si="296"/>
        <v/>
      </c>
      <c r="R588" s="30" t="str">
        <f t="shared" si="297"/>
        <v/>
      </c>
      <c r="S588" s="30" t="str">
        <f t="shared" si="298"/>
        <v/>
      </c>
      <c r="T588" s="30" t="str">
        <f t="shared" si="299"/>
        <v/>
      </c>
      <c r="U588" s="20"/>
      <c r="V588" s="20"/>
      <c r="W588" s="20"/>
    </row>
    <row r="589" spans="1:23" ht="19.5" customHeight="1" x14ac:dyDescent="0.25">
      <c r="A589" s="20"/>
      <c r="B589" s="483"/>
      <c r="C589" s="29"/>
      <c r="D589" s="28" t="s">
        <v>108</v>
      </c>
      <c r="E589" s="29"/>
      <c r="F589" s="28" t="s">
        <v>78</v>
      </c>
      <c r="G589" s="29"/>
      <c r="H589" s="29"/>
      <c r="I589" s="30" t="str">
        <f t="shared" si="288"/>
        <v/>
      </c>
      <c r="J589" s="30" t="str">
        <f t="shared" si="289"/>
        <v/>
      </c>
      <c r="K589" s="30" t="str">
        <f t="shared" si="290"/>
        <v/>
      </c>
      <c r="L589" s="30" t="str">
        <f t="shared" si="291"/>
        <v/>
      </c>
      <c r="M589" s="30" t="str">
        <f t="shared" si="292"/>
        <v/>
      </c>
      <c r="N589" s="30" t="str">
        <f t="shared" si="293"/>
        <v/>
      </c>
      <c r="O589" s="30" t="str">
        <f t="shared" si="294"/>
        <v/>
      </c>
      <c r="P589" s="30" t="str">
        <f t="shared" si="295"/>
        <v/>
      </c>
      <c r="Q589" s="30" t="str">
        <f t="shared" si="296"/>
        <v/>
      </c>
      <c r="R589" s="30" t="str">
        <f t="shared" si="297"/>
        <v/>
      </c>
      <c r="S589" s="30" t="str">
        <f t="shared" si="298"/>
        <v/>
      </c>
      <c r="T589" s="30" t="str">
        <f t="shared" si="299"/>
        <v/>
      </c>
      <c r="U589" s="20"/>
      <c r="V589" s="20"/>
      <c r="W589" s="20"/>
    </row>
    <row r="590" spans="1:23" ht="19.5" customHeight="1" x14ac:dyDescent="0.25">
      <c r="A590" s="20"/>
      <c r="B590" s="483"/>
      <c r="C590" s="29"/>
      <c r="D590" s="28" t="s">
        <v>109</v>
      </c>
      <c r="E590" s="29"/>
      <c r="F590" s="28" t="s">
        <v>78</v>
      </c>
      <c r="G590" s="29"/>
      <c r="H590" s="29"/>
      <c r="I590" s="30" t="str">
        <f t="shared" si="288"/>
        <v/>
      </c>
      <c r="J590" s="30" t="str">
        <f t="shared" si="289"/>
        <v/>
      </c>
      <c r="K590" s="30" t="str">
        <f t="shared" si="290"/>
        <v/>
      </c>
      <c r="L590" s="30" t="str">
        <f t="shared" si="291"/>
        <v/>
      </c>
      <c r="M590" s="30" t="str">
        <f t="shared" si="292"/>
        <v/>
      </c>
      <c r="N590" s="30" t="str">
        <f t="shared" si="293"/>
        <v/>
      </c>
      <c r="O590" s="30" t="str">
        <f t="shared" si="294"/>
        <v/>
      </c>
      <c r="P590" s="30" t="str">
        <f t="shared" si="295"/>
        <v/>
      </c>
      <c r="Q590" s="30" t="str">
        <f t="shared" si="296"/>
        <v/>
      </c>
      <c r="R590" s="30" t="str">
        <f t="shared" si="297"/>
        <v/>
      </c>
      <c r="S590" s="30" t="str">
        <f t="shared" si="298"/>
        <v/>
      </c>
      <c r="T590" s="30" t="str">
        <f t="shared" si="299"/>
        <v/>
      </c>
      <c r="U590" s="20"/>
      <c r="V590" s="20"/>
      <c r="W590" s="20"/>
    </row>
    <row r="591" spans="1:23" ht="19.5" customHeight="1" x14ac:dyDescent="0.25">
      <c r="A591" s="20"/>
      <c r="B591" s="483"/>
      <c r="C591" s="29"/>
      <c r="D591" s="28" t="s">
        <v>110</v>
      </c>
      <c r="E591" s="29"/>
      <c r="F591" s="28" t="s">
        <v>78</v>
      </c>
      <c r="G591" s="29"/>
      <c r="H591" s="29"/>
      <c r="I591" s="30" t="str">
        <f t="shared" si="288"/>
        <v/>
      </c>
      <c r="J591" s="30" t="str">
        <f t="shared" si="289"/>
        <v/>
      </c>
      <c r="K591" s="30" t="str">
        <f t="shared" si="290"/>
        <v/>
      </c>
      <c r="L591" s="30" t="str">
        <f t="shared" si="291"/>
        <v/>
      </c>
      <c r="M591" s="30" t="str">
        <f t="shared" si="292"/>
        <v/>
      </c>
      <c r="N591" s="30" t="str">
        <f t="shared" si="293"/>
        <v/>
      </c>
      <c r="O591" s="30" t="str">
        <f t="shared" si="294"/>
        <v/>
      </c>
      <c r="P591" s="30" t="str">
        <f t="shared" si="295"/>
        <v/>
      </c>
      <c r="Q591" s="30" t="str">
        <f t="shared" si="296"/>
        <v/>
      </c>
      <c r="R591" s="30" t="str">
        <f t="shared" si="297"/>
        <v/>
      </c>
      <c r="S591" s="30" t="str">
        <f t="shared" si="298"/>
        <v/>
      </c>
      <c r="T591" s="30" t="str">
        <f t="shared" si="299"/>
        <v/>
      </c>
      <c r="U591" s="20"/>
      <c r="V591" s="20"/>
      <c r="W591" s="20"/>
    </row>
    <row r="592" spans="1:23" ht="19.5" customHeight="1" x14ac:dyDescent="0.25">
      <c r="A592" s="20"/>
      <c r="B592" s="483"/>
      <c r="C592" s="29"/>
      <c r="D592" s="28" t="s">
        <v>111</v>
      </c>
      <c r="E592" s="29"/>
      <c r="F592" s="28" t="s">
        <v>78</v>
      </c>
      <c r="G592" s="29"/>
      <c r="H592" s="29"/>
      <c r="I592" s="30" t="str">
        <f t="shared" si="288"/>
        <v/>
      </c>
      <c r="J592" s="30" t="str">
        <f t="shared" si="289"/>
        <v/>
      </c>
      <c r="K592" s="30" t="str">
        <f t="shared" si="290"/>
        <v/>
      </c>
      <c r="L592" s="30" t="str">
        <f t="shared" si="291"/>
        <v/>
      </c>
      <c r="M592" s="30" t="str">
        <f t="shared" si="292"/>
        <v/>
      </c>
      <c r="N592" s="30" t="str">
        <f t="shared" si="293"/>
        <v/>
      </c>
      <c r="O592" s="30" t="str">
        <f t="shared" si="294"/>
        <v/>
      </c>
      <c r="P592" s="30" t="str">
        <f t="shared" si="295"/>
        <v/>
      </c>
      <c r="Q592" s="30" t="str">
        <f t="shared" si="296"/>
        <v/>
      </c>
      <c r="R592" s="30" t="str">
        <f t="shared" si="297"/>
        <v/>
      </c>
      <c r="S592" s="30" t="str">
        <f t="shared" si="298"/>
        <v/>
      </c>
      <c r="T592" s="30" t="str">
        <f t="shared" si="299"/>
        <v/>
      </c>
      <c r="U592" s="20"/>
      <c r="V592" s="20"/>
      <c r="W592" s="20"/>
    </row>
    <row r="593" spans="1:36" ht="19.5" customHeight="1" x14ac:dyDescent="0.25">
      <c r="A593" s="20"/>
      <c r="B593" s="483"/>
      <c r="C593" s="29"/>
      <c r="D593" s="28" t="s">
        <v>112</v>
      </c>
      <c r="E593" s="29"/>
      <c r="F593" s="28" t="s">
        <v>78</v>
      </c>
      <c r="G593" s="29"/>
      <c r="H593" s="29"/>
      <c r="I593" s="30" t="str">
        <f t="shared" si="288"/>
        <v/>
      </c>
      <c r="J593" s="30" t="str">
        <f t="shared" si="289"/>
        <v/>
      </c>
      <c r="K593" s="30" t="str">
        <f t="shared" si="290"/>
        <v/>
      </c>
      <c r="L593" s="30" t="str">
        <f t="shared" si="291"/>
        <v/>
      </c>
      <c r="M593" s="30" t="str">
        <f t="shared" si="292"/>
        <v/>
      </c>
      <c r="N593" s="30" t="str">
        <f t="shared" si="293"/>
        <v/>
      </c>
      <c r="O593" s="30" t="str">
        <f t="shared" si="294"/>
        <v/>
      </c>
      <c r="P593" s="30" t="str">
        <f t="shared" si="295"/>
        <v/>
      </c>
      <c r="Q593" s="30" t="str">
        <f t="shared" si="296"/>
        <v/>
      </c>
      <c r="R593" s="30" t="str">
        <f t="shared" si="297"/>
        <v/>
      </c>
      <c r="S593" s="30" t="str">
        <f t="shared" si="298"/>
        <v/>
      </c>
      <c r="T593" s="30" t="str">
        <f t="shared" si="299"/>
        <v/>
      </c>
      <c r="U593" s="20"/>
      <c r="V593" s="20"/>
      <c r="W593" s="20"/>
    </row>
    <row r="594" spans="1:36" ht="19.5" customHeight="1" x14ac:dyDescent="0.25">
      <c r="A594" s="20"/>
      <c r="B594" s="483"/>
      <c r="C594" s="29"/>
      <c r="D594" s="28" t="s">
        <v>113</v>
      </c>
      <c r="E594" s="29"/>
      <c r="F594" s="28" t="s">
        <v>78</v>
      </c>
      <c r="G594" s="29"/>
      <c r="H594" s="29"/>
      <c r="I594" s="30" t="str">
        <f t="shared" si="288"/>
        <v/>
      </c>
      <c r="J594" s="30" t="str">
        <f t="shared" si="289"/>
        <v/>
      </c>
      <c r="K594" s="30" t="str">
        <f t="shared" si="290"/>
        <v/>
      </c>
      <c r="L594" s="30" t="str">
        <f t="shared" si="291"/>
        <v/>
      </c>
      <c r="M594" s="30" t="str">
        <f t="shared" si="292"/>
        <v/>
      </c>
      <c r="N594" s="30" t="str">
        <f t="shared" si="293"/>
        <v/>
      </c>
      <c r="O594" s="30" t="str">
        <f t="shared" si="294"/>
        <v/>
      </c>
      <c r="P594" s="30" t="str">
        <f t="shared" si="295"/>
        <v/>
      </c>
      <c r="Q594" s="30" t="str">
        <f t="shared" si="296"/>
        <v/>
      </c>
      <c r="R594" s="30" t="str">
        <f t="shared" si="297"/>
        <v/>
      </c>
      <c r="S594" s="30" t="str">
        <f t="shared" si="298"/>
        <v/>
      </c>
      <c r="T594" s="30" t="str">
        <f t="shared" si="299"/>
        <v/>
      </c>
      <c r="U594" s="20"/>
      <c r="V594" s="20"/>
      <c r="W594" s="20"/>
    </row>
    <row r="595" spans="1:36" ht="19.5" customHeight="1" x14ac:dyDescent="0.3">
      <c r="A595" s="20"/>
      <c r="B595" s="483"/>
      <c r="C595" s="29"/>
      <c r="D595" s="28" t="s">
        <v>114</v>
      </c>
      <c r="E595" s="29"/>
      <c r="F595" s="28" t="s">
        <v>115</v>
      </c>
      <c r="G595" s="29"/>
      <c r="H595" s="29" t="s">
        <v>40</v>
      </c>
      <c r="I595" s="31" t="str">
        <f t="shared" ref="I595:I604" si="300">IFERROR(VALUE(MID($G595,1,FIND(CHAR(160),SUBSTITUTE($G595,"~",CHAR(160),1))-1)),"-")</f>
        <v>-</v>
      </c>
      <c r="J595" s="31" t="str">
        <f t="shared" ref="J595:J604" si="301">IFERROR(VALUE(MID($G595,FIND(CHAR(160),SUBSTITUTE($G595,"~",CHAR(160),1))+1,FIND(CHAR(160),SUBSTITUTE($G595,"~",CHAR(160),2))-FIND(CHAR(160),SUBSTITUTE($G595,"~",CHAR(160),1))-1)),"-")</f>
        <v>-</v>
      </c>
      <c r="K595" s="31" t="str">
        <f t="shared" ref="K595:K604" si="302">IFERROR(VALUE(MID($G595,FIND(CHAR(160),SUBSTITUTE($G595,"~",CHAR(160),2))+1,FIND(CHAR(160),SUBSTITUTE($G595,"~",CHAR(160),3))-FIND(CHAR(160),SUBSTITUTE($G595,"~",CHAR(160),2))-1)),"-")</f>
        <v>-</v>
      </c>
      <c r="L595" s="31" t="str">
        <f t="shared" ref="L595:L604" si="303">IFERROR(VALUE(MID($G595,FIND(CHAR(160),SUBSTITUTE($G595,"~",CHAR(160),3))+1,FIND(CHAR(160),SUBSTITUTE($G595,"~",CHAR(160),4))-FIND(CHAR(160),SUBSTITUTE($G595,"~",CHAR(160),3))-1)),"-")</f>
        <v>-</v>
      </c>
      <c r="M595" s="31" t="str">
        <f t="shared" ref="M595:M604" si="304">IFERROR(VALUE(MID($G595,FIND(CHAR(160),SUBSTITUTE($G595,"~",CHAR(160),4))+1,FIND(CHAR(160),SUBSTITUTE($G595,"~",CHAR(160),5))-FIND(CHAR(160),SUBSTITUTE($G595,"~",CHAR(160),4))-1)),"-")</f>
        <v>-</v>
      </c>
      <c r="N595" s="31" t="str">
        <f t="shared" ref="N595:N604" si="305">IFERROR(VALUE(MID($G595,FIND(CHAR(160),SUBSTITUTE($G595,"~",CHAR(160),5))+1,FIND(CHAR(160),SUBSTITUTE($G595,"~",CHAR(160),6))-FIND(CHAR(160),SUBSTITUTE($G595,"~",CHAR(160),5))-1)),"-")</f>
        <v>-</v>
      </c>
      <c r="O595" s="31" t="str">
        <f t="shared" ref="O595:O604" si="306">IFERROR(VALUE(MID($G595,FIND(CHAR(160),SUBSTITUTE($G595,"~",CHAR(160),6))+1,FIND(CHAR(160),SUBSTITUTE($G595,"~",CHAR(160),7))-FIND(CHAR(160),SUBSTITUTE($G595,"~",CHAR(160),6))-1)),"-")</f>
        <v>-</v>
      </c>
      <c r="P595" s="31" t="str">
        <f t="shared" ref="P595:P604" si="307">IFERROR(VALUE(MID($G595,FIND(CHAR(160),SUBSTITUTE($G595,"~",CHAR(160),7))+1,FIND(CHAR(160),SUBSTITUTE($G595,"~",CHAR(160),8))-FIND(CHAR(160),SUBSTITUTE($G595,"~",CHAR(160),7))-1)),"-")</f>
        <v>-</v>
      </c>
      <c r="Q595" s="31" t="str">
        <f t="shared" ref="Q595:Q604" si="308">IFERROR(VALUE(MID($G595,FIND(CHAR(160),SUBSTITUTE($G595,"~",CHAR(160),8))+1,FIND(CHAR(160),SUBSTITUTE($G595,"~",CHAR(160),9))-FIND(CHAR(160),SUBSTITUTE($G595,"~",CHAR(160),8))-1)),"-")</f>
        <v>-</v>
      </c>
      <c r="R595" s="31" t="str">
        <f t="shared" ref="R595:R604" si="309">IFERROR(VALUE(MID($G595,FIND(CHAR(160),SUBSTITUTE($G595,"~",CHAR(160),9))+1,FIND(CHAR(160),SUBSTITUTE($G595,"~",CHAR(160),10))-FIND(CHAR(160),SUBSTITUTE($G595,"~",CHAR(160),9))-1)),"-")</f>
        <v>-</v>
      </c>
      <c r="S595" s="31" t="str">
        <f t="shared" ref="S595:S604" si="310">IFERROR(VALUE(MID($G595,FIND(CHAR(160),SUBSTITUTE($G595,"~",CHAR(160),10))+1,FIND(CHAR(160),SUBSTITUTE($G595,"~",CHAR(160),11))-FIND(CHAR(160),SUBSTITUTE($G595,"~",CHAR(160),10))-1)),"-")</f>
        <v>-</v>
      </c>
      <c r="T595" s="31" t="str">
        <f t="shared" ref="T595:T604" si="311">IFERROR(VALUE(MID($G595,FIND(CHAR(160),SUBSTITUTE($G595,"~",CHAR(160),11))+1,FIND(CHAR(160),SUBSTITUTE($G595,"~",CHAR(160),12))-FIND(CHAR(160),SUBSTITUTE($G595,"~",CHAR(160),11))-1)),"-")</f>
        <v>-</v>
      </c>
      <c r="U595" s="20"/>
      <c r="V595" s="20"/>
      <c r="W595" s="20"/>
      <c r="AA595" s="32" t="s">
        <v>116</v>
      </c>
    </row>
    <row r="596" spans="1:36" ht="19.5" customHeight="1" x14ac:dyDescent="0.3">
      <c r="A596" s="20"/>
      <c r="B596" s="483"/>
      <c r="C596" s="29"/>
      <c r="D596" s="28"/>
      <c r="E596" s="29"/>
      <c r="F596" s="28" t="s">
        <v>117</v>
      </c>
      <c r="G596" s="29"/>
      <c r="H596" s="29" t="s">
        <v>40</v>
      </c>
      <c r="I596" s="31" t="str">
        <f t="shared" si="300"/>
        <v>-</v>
      </c>
      <c r="J596" s="31" t="str">
        <f t="shared" si="301"/>
        <v>-</v>
      </c>
      <c r="K596" s="31" t="str">
        <f t="shared" si="302"/>
        <v>-</v>
      </c>
      <c r="L596" s="31" t="str">
        <f t="shared" si="303"/>
        <v>-</v>
      </c>
      <c r="M596" s="31" t="str">
        <f t="shared" si="304"/>
        <v>-</v>
      </c>
      <c r="N596" s="31" t="str">
        <f t="shared" si="305"/>
        <v>-</v>
      </c>
      <c r="O596" s="31" t="str">
        <f t="shared" si="306"/>
        <v>-</v>
      </c>
      <c r="P596" s="31" t="str">
        <f t="shared" si="307"/>
        <v>-</v>
      </c>
      <c r="Q596" s="31" t="str">
        <f t="shared" si="308"/>
        <v>-</v>
      </c>
      <c r="R596" s="31" t="str">
        <f t="shared" si="309"/>
        <v>-</v>
      </c>
      <c r="S596" s="31" t="str">
        <f t="shared" si="310"/>
        <v>-</v>
      </c>
      <c r="T596" s="31" t="str">
        <f t="shared" si="311"/>
        <v>-</v>
      </c>
      <c r="U596" s="20"/>
      <c r="V596" s="20"/>
      <c r="W596" s="20"/>
      <c r="AB596" s="32" t="s">
        <v>118</v>
      </c>
    </row>
    <row r="597" spans="1:36" ht="19.5" customHeight="1" x14ac:dyDescent="0.3">
      <c r="A597" s="20"/>
      <c r="B597" s="483"/>
      <c r="C597" s="29"/>
      <c r="D597" s="28"/>
      <c r="E597" s="29"/>
      <c r="F597" s="33" t="s">
        <v>119</v>
      </c>
      <c r="G597" s="29"/>
      <c r="H597" s="29" t="s">
        <v>40</v>
      </c>
      <c r="I597" s="31" t="str">
        <f t="shared" si="300"/>
        <v>-</v>
      </c>
      <c r="J597" s="31" t="str">
        <f t="shared" si="301"/>
        <v>-</v>
      </c>
      <c r="K597" s="31" t="str">
        <f t="shared" si="302"/>
        <v>-</v>
      </c>
      <c r="L597" s="31" t="str">
        <f t="shared" si="303"/>
        <v>-</v>
      </c>
      <c r="M597" s="31" t="str">
        <f t="shared" si="304"/>
        <v>-</v>
      </c>
      <c r="N597" s="31" t="str">
        <f t="shared" si="305"/>
        <v>-</v>
      </c>
      <c r="O597" s="31" t="str">
        <f t="shared" si="306"/>
        <v>-</v>
      </c>
      <c r="P597" s="31" t="str">
        <f t="shared" si="307"/>
        <v>-</v>
      </c>
      <c r="Q597" s="31" t="str">
        <f t="shared" si="308"/>
        <v>-</v>
      </c>
      <c r="R597" s="31" t="str">
        <f t="shared" si="309"/>
        <v>-</v>
      </c>
      <c r="S597" s="31" t="str">
        <f t="shared" si="310"/>
        <v>-</v>
      </c>
      <c r="T597" s="31" t="str">
        <f t="shared" si="311"/>
        <v>-</v>
      </c>
      <c r="U597" s="20"/>
      <c r="V597" s="20"/>
      <c r="W597" s="20"/>
      <c r="AC597" s="32" t="s">
        <v>118</v>
      </c>
    </row>
    <row r="598" spans="1:36" ht="19.5" customHeight="1" x14ac:dyDescent="0.3">
      <c r="A598" s="20"/>
      <c r="B598" s="483"/>
      <c r="C598" s="29"/>
      <c r="D598" s="28"/>
      <c r="E598" s="29"/>
      <c r="F598" s="33" t="s">
        <v>120</v>
      </c>
      <c r="G598" s="29"/>
      <c r="H598" s="29" t="s">
        <v>40</v>
      </c>
      <c r="I598" s="31" t="str">
        <f t="shared" si="300"/>
        <v>-</v>
      </c>
      <c r="J598" s="31" t="str">
        <f t="shared" si="301"/>
        <v>-</v>
      </c>
      <c r="K598" s="31" t="str">
        <f t="shared" si="302"/>
        <v>-</v>
      </c>
      <c r="L598" s="31" t="str">
        <f t="shared" si="303"/>
        <v>-</v>
      </c>
      <c r="M598" s="31" t="str">
        <f t="shared" si="304"/>
        <v>-</v>
      </c>
      <c r="N598" s="31" t="str">
        <f t="shared" si="305"/>
        <v>-</v>
      </c>
      <c r="O598" s="31" t="str">
        <f t="shared" si="306"/>
        <v>-</v>
      </c>
      <c r="P598" s="31" t="str">
        <f t="shared" si="307"/>
        <v>-</v>
      </c>
      <c r="Q598" s="31" t="str">
        <f t="shared" si="308"/>
        <v>-</v>
      </c>
      <c r="R598" s="31" t="str">
        <f t="shared" si="309"/>
        <v>-</v>
      </c>
      <c r="S598" s="31" t="str">
        <f t="shared" si="310"/>
        <v>-</v>
      </c>
      <c r="T598" s="31" t="str">
        <f t="shared" si="311"/>
        <v>-</v>
      </c>
      <c r="U598" s="20"/>
      <c r="V598" s="20"/>
      <c r="W598" s="20"/>
      <c r="AD598" s="32" t="s">
        <v>118</v>
      </c>
    </row>
    <row r="599" spans="1:36" ht="19.5" customHeight="1" x14ac:dyDescent="0.3">
      <c r="A599" s="20"/>
      <c r="B599" s="483"/>
      <c r="C599" s="29"/>
      <c r="D599" s="28"/>
      <c r="E599" s="29"/>
      <c r="F599" s="33" t="s">
        <v>121</v>
      </c>
      <c r="G599" s="29"/>
      <c r="H599" s="29" t="s">
        <v>40</v>
      </c>
      <c r="I599" s="31" t="str">
        <f t="shared" si="300"/>
        <v>-</v>
      </c>
      <c r="J599" s="31" t="str">
        <f t="shared" si="301"/>
        <v>-</v>
      </c>
      <c r="K599" s="31" t="str">
        <f t="shared" si="302"/>
        <v>-</v>
      </c>
      <c r="L599" s="31" t="str">
        <f t="shared" si="303"/>
        <v>-</v>
      </c>
      <c r="M599" s="31" t="str">
        <f t="shared" si="304"/>
        <v>-</v>
      </c>
      <c r="N599" s="31" t="str">
        <f t="shared" si="305"/>
        <v>-</v>
      </c>
      <c r="O599" s="31" t="str">
        <f t="shared" si="306"/>
        <v>-</v>
      </c>
      <c r="P599" s="31" t="str">
        <f t="shared" si="307"/>
        <v>-</v>
      </c>
      <c r="Q599" s="31" t="str">
        <f t="shared" si="308"/>
        <v>-</v>
      </c>
      <c r="R599" s="31" t="str">
        <f t="shared" si="309"/>
        <v>-</v>
      </c>
      <c r="S599" s="31" t="str">
        <f t="shared" si="310"/>
        <v>-</v>
      </c>
      <c r="T599" s="31" t="str">
        <f t="shared" si="311"/>
        <v>-</v>
      </c>
      <c r="U599" s="20"/>
      <c r="V599" s="20"/>
      <c r="W599" s="20"/>
      <c r="AE599" s="32" t="s">
        <v>116</v>
      </c>
    </row>
    <row r="600" spans="1:36" ht="19.5" customHeight="1" x14ac:dyDescent="0.3">
      <c r="A600" s="20"/>
      <c r="B600" s="483"/>
      <c r="C600" s="29"/>
      <c r="D600" s="28"/>
      <c r="E600" s="29"/>
      <c r="F600" s="28" t="s">
        <v>647</v>
      </c>
      <c r="G600" s="29"/>
      <c r="H600" s="29" t="s">
        <v>40</v>
      </c>
      <c r="I600" s="31" t="str">
        <f t="shared" si="300"/>
        <v>-</v>
      </c>
      <c r="J600" s="31" t="str">
        <f t="shared" si="301"/>
        <v>-</v>
      </c>
      <c r="K600" s="31" t="str">
        <f t="shared" si="302"/>
        <v>-</v>
      </c>
      <c r="L600" s="31" t="str">
        <f t="shared" si="303"/>
        <v>-</v>
      </c>
      <c r="M600" s="31" t="str">
        <f t="shared" si="304"/>
        <v>-</v>
      </c>
      <c r="N600" s="31" t="str">
        <f t="shared" si="305"/>
        <v>-</v>
      </c>
      <c r="O600" s="31" t="str">
        <f t="shared" si="306"/>
        <v>-</v>
      </c>
      <c r="P600" s="31" t="str">
        <f t="shared" si="307"/>
        <v>-</v>
      </c>
      <c r="Q600" s="31" t="str">
        <f t="shared" si="308"/>
        <v>-</v>
      </c>
      <c r="R600" s="31" t="str">
        <f t="shared" si="309"/>
        <v>-</v>
      </c>
      <c r="S600" s="31" t="str">
        <f t="shared" si="310"/>
        <v>-</v>
      </c>
      <c r="T600" s="31" t="str">
        <f t="shared" si="311"/>
        <v>-</v>
      </c>
      <c r="U600" s="20"/>
      <c r="V600" s="20"/>
      <c r="W600" s="20"/>
      <c r="AF600" s="32" t="s">
        <v>118</v>
      </c>
    </row>
    <row r="601" spans="1:36" ht="19.5" customHeight="1" x14ac:dyDescent="0.3">
      <c r="A601" s="20"/>
      <c r="B601" s="483"/>
      <c r="C601" s="29"/>
      <c r="D601" s="28"/>
      <c r="E601" s="29"/>
      <c r="F601" s="33" t="s">
        <v>122</v>
      </c>
      <c r="G601" s="29"/>
      <c r="H601" s="29" t="s">
        <v>40</v>
      </c>
      <c r="I601" s="31" t="str">
        <f t="shared" si="300"/>
        <v>-</v>
      </c>
      <c r="J601" s="31" t="str">
        <f t="shared" si="301"/>
        <v>-</v>
      </c>
      <c r="K601" s="31" t="str">
        <f t="shared" si="302"/>
        <v>-</v>
      </c>
      <c r="L601" s="31" t="str">
        <f t="shared" si="303"/>
        <v>-</v>
      </c>
      <c r="M601" s="31" t="str">
        <f t="shared" si="304"/>
        <v>-</v>
      </c>
      <c r="N601" s="31" t="str">
        <f t="shared" si="305"/>
        <v>-</v>
      </c>
      <c r="O601" s="31" t="str">
        <f t="shared" si="306"/>
        <v>-</v>
      </c>
      <c r="P601" s="31" t="str">
        <f t="shared" si="307"/>
        <v>-</v>
      </c>
      <c r="Q601" s="31" t="str">
        <f t="shared" si="308"/>
        <v>-</v>
      </c>
      <c r="R601" s="31" t="str">
        <f t="shared" si="309"/>
        <v>-</v>
      </c>
      <c r="S601" s="31" t="str">
        <f t="shared" si="310"/>
        <v>-</v>
      </c>
      <c r="T601" s="31" t="str">
        <f t="shared" si="311"/>
        <v>-</v>
      </c>
      <c r="U601" s="20"/>
      <c r="V601" s="20"/>
      <c r="W601" s="20"/>
      <c r="AG601" s="32" t="s">
        <v>118</v>
      </c>
    </row>
    <row r="602" spans="1:36" ht="19.5" customHeight="1" x14ac:dyDescent="0.3">
      <c r="A602" s="20"/>
      <c r="B602" s="483"/>
      <c r="C602" s="29"/>
      <c r="D602" s="28"/>
      <c r="E602" s="29"/>
      <c r="F602" s="33" t="s">
        <v>123</v>
      </c>
      <c r="G602" s="29"/>
      <c r="H602" s="29" t="s">
        <v>40</v>
      </c>
      <c r="I602" s="31" t="str">
        <f t="shared" si="300"/>
        <v>-</v>
      </c>
      <c r="J602" s="31" t="str">
        <f t="shared" si="301"/>
        <v>-</v>
      </c>
      <c r="K602" s="31" t="str">
        <f t="shared" si="302"/>
        <v>-</v>
      </c>
      <c r="L602" s="31" t="str">
        <f t="shared" si="303"/>
        <v>-</v>
      </c>
      <c r="M602" s="31" t="str">
        <f t="shared" si="304"/>
        <v>-</v>
      </c>
      <c r="N602" s="31" t="str">
        <f t="shared" si="305"/>
        <v>-</v>
      </c>
      <c r="O602" s="31" t="str">
        <f t="shared" si="306"/>
        <v>-</v>
      </c>
      <c r="P602" s="31" t="str">
        <f t="shared" si="307"/>
        <v>-</v>
      </c>
      <c r="Q602" s="31" t="str">
        <f t="shared" si="308"/>
        <v>-</v>
      </c>
      <c r="R602" s="31" t="str">
        <f t="shared" si="309"/>
        <v>-</v>
      </c>
      <c r="S602" s="31" t="str">
        <f t="shared" si="310"/>
        <v>-</v>
      </c>
      <c r="T602" s="31" t="str">
        <f t="shared" si="311"/>
        <v>-</v>
      </c>
      <c r="U602" s="20"/>
      <c r="V602" s="20"/>
      <c r="W602" s="20"/>
      <c r="AH602" s="32" t="s">
        <v>118</v>
      </c>
    </row>
    <row r="603" spans="1:36" ht="19.5" customHeight="1" x14ac:dyDescent="0.3">
      <c r="A603" s="20"/>
      <c r="B603" s="483"/>
      <c r="C603" s="29"/>
      <c r="D603" s="28"/>
      <c r="E603" s="29"/>
      <c r="F603" s="33" t="s">
        <v>124</v>
      </c>
      <c r="G603" s="29"/>
      <c r="H603" s="29" t="s">
        <v>40</v>
      </c>
      <c r="I603" s="31" t="str">
        <f t="shared" si="300"/>
        <v>-</v>
      </c>
      <c r="J603" s="31" t="str">
        <f t="shared" si="301"/>
        <v>-</v>
      </c>
      <c r="K603" s="31" t="str">
        <f t="shared" si="302"/>
        <v>-</v>
      </c>
      <c r="L603" s="31" t="str">
        <f t="shared" si="303"/>
        <v>-</v>
      </c>
      <c r="M603" s="31" t="str">
        <f t="shared" si="304"/>
        <v>-</v>
      </c>
      <c r="N603" s="31" t="str">
        <f t="shared" si="305"/>
        <v>-</v>
      </c>
      <c r="O603" s="31" t="str">
        <f t="shared" si="306"/>
        <v>-</v>
      </c>
      <c r="P603" s="31" t="str">
        <f t="shared" si="307"/>
        <v>-</v>
      </c>
      <c r="Q603" s="31" t="str">
        <f t="shared" si="308"/>
        <v>-</v>
      </c>
      <c r="R603" s="31" t="str">
        <f t="shared" si="309"/>
        <v>-</v>
      </c>
      <c r="S603" s="31" t="str">
        <f t="shared" si="310"/>
        <v>-</v>
      </c>
      <c r="T603" s="31" t="str">
        <f t="shared" si="311"/>
        <v>-</v>
      </c>
      <c r="U603" s="20"/>
      <c r="V603" s="20"/>
      <c r="W603" s="20"/>
      <c r="AI603" s="32" t="s">
        <v>116</v>
      </c>
    </row>
    <row r="604" spans="1:36" ht="19.5" customHeight="1" x14ac:dyDescent="0.3">
      <c r="A604" s="20"/>
      <c r="B604" s="483"/>
      <c r="C604" s="29"/>
      <c r="D604" s="34"/>
      <c r="E604" s="35"/>
      <c r="F604" s="36" t="s">
        <v>125</v>
      </c>
      <c r="G604" s="35"/>
      <c r="H604" s="34" t="s">
        <v>40</v>
      </c>
      <c r="I604" s="31" t="str">
        <f t="shared" si="300"/>
        <v>-</v>
      </c>
      <c r="J604" s="31" t="str">
        <f t="shared" si="301"/>
        <v>-</v>
      </c>
      <c r="K604" s="31" t="str">
        <f t="shared" si="302"/>
        <v>-</v>
      </c>
      <c r="L604" s="31" t="str">
        <f t="shared" si="303"/>
        <v>-</v>
      </c>
      <c r="M604" s="31" t="str">
        <f t="shared" si="304"/>
        <v>-</v>
      </c>
      <c r="N604" s="31" t="str">
        <f t="shared" si="305"/>
        <v>-</v>
      </c>
      <c r="O604" s="31" t="str">
        <f t="shared" si="306"/>
        <v>-</v>
      </c>
      <c r="P604" s="31" t="str">
        <f t="shared" si="307"/>
        <v>-</v>
      </c>
      <c r="Q604" s="31" t="str">
        <f t="shared" si="308"/>
        <v>-</v>
      </c>
      <c r="R604" s="31" t="str">
        <f t="shared" si="309"/>
        <v>-</v>
      </c>
      <c r="S604" s="31" t="str">
        <f t="shared" si="310"/>
        <v>-</v>
      </c>
      <c r="T604" s="31" t="str">
        <f t="shared" si="311"/>
        <v>-</v>
      </c>
      <c r="U604" s="20"/>
      <c r="V604" s="20"/>
      <c r="W604" s="20"/>
      <c r="AJ604" s="32" t="s">
        <v>118</v>
      </c>
    </row>
    <row r="605" spans="1:36" ht="19.5" customHeight="1" x14ac:dyDescent="0.25">
      <c r="A605" s="20"/>
      <c r="B605" s="483"/>
      <c r="C605" s="27"/>
      <c r="D605" s="28" t="s">
        <v>77</v>
      </c>
      <c r="E605" s="29"/>
      <c r="F605" s="28" t="s">
        <v>78</v>
      </c>
      <c r="G605" s="29"/>
      <c r="H605" s="30"/>
      <c r="I605" s="30" t="str">
        <f t="shared" ref="I605:I640" si="312">IFERROR(MID($G605,1,FIND(CHAR(160),SUBSTITUTE($G605,"~",CHAR(160),1))-1),"")</f>
        <v/>
      </c>
      <c r="J605" s="30" t="str">
        <f t="shared" ref="J605:J640" si="313">IFERROR(MID($G605,FIND(CHAR(160),SUBSTITUTE($G605,"~",CHAR(160),1))+1,FIND(CHAR(160),SUBSTITUTE($G605,"~",CHAR(160),2))-FIND(CHAR(160),SUBSTITUTE($G605,"~",CHAR(160),1))-1),"")</f>
        <v/>
      </c>
      <c r="K605" s="30" t="str">
        <f t="shared" ref="K605:K640" si="314">IFERROR(MID($G605,FIND(CHAR(160),SUBSTITUTE($G605,"~",CHAR(160),2))+1,FIND(CHAR(160),SUBSTITUTE($G605,"~",CHAR(160),3))-FIND(CHAR(160),SUBSTITUTE($G605,"~",CHAR(160),2))-1),"")</f>
        <v/>
      </c>
      <c r="L605" s="30" t="str">
        <f t="shared" ref="L605:L640" si="315">IFERROR(MID($G605,FIND(CHAR(160),SUBSTITUTE($G605,"~",CHAR(160),3))+1,FIND(CHAR(160),SUBSTITUTE($G605,"~",CHAR(160),4))-FIND(CHAR(160),SUBSTITUTE($G605,"~",CHAR(160),3))-1),"")</f>
        <v/>
      </c>
      <c r="M605" s="30" t="str">
        <f t="shared" ref="M605:M640" si="316">IFERROR(MID($G605,FIND(CHAR(160),SUBSTITUTE($G605,"~",CHAR(160),4))+1,FIND(CHAR(160),SUBSTITUTE($G605,"~",CHAR(160),5))-FIND(CHAR(160),SUBSTITUTE($G605,"~",CHAR(160),4))-1),"")</f>
        <v/>
      </c>
      <c r="N605" s="30" t="str">
        <f t="shared" ref="N605:N640" si="317">IFERROR(MID($G605,FIND(CHAR(160),SUBSTITUTE($G605,"~",CHAR(160),5))+1,FIND(CHAR(160),SUBSTITUTE($G605,"~",CHAR(160),6))-FIND(CHAR(160),SUBSTITUTE($G605,"~",CHAR(160),5))-1),"")</f>
        <v/>
      </c>
      <c r="O605" s="30" t="str">
        <f t="shared" ref="O605:O640" si="318">IFERROR(MID($G605,FIND(CHAR(160),SUBSTITUTE($G605,"~",CHAR(160),6))+1,FIND(CHAR(160),SUBSTITUTE($G605,"~",CHAR(160),7))-FIND(CHAR(160),SUBSTITUTE($G605,"~",CHAR(160),6))-1),"")</f>
        <v/>
      </c>
      <c r="P605" s="30" t="str">
        <f t="shared" ref="P605:P640" si="319">IFERROR(MID($G605,FIND(CHAR(160),SUBSTITUTE($G605,"~",CHAR(160),7))+1,FIND(CHAR(160),SUBSTITUTE($G605,"~",CHAR(160),8))-FIND(CHAR(160),SUBSTITUTE($G605,"~",CHAR(160),7))-1),"")</f>
        <v/>
      </c>
      <c r="Q605" s="30" t="str">
        <f t="shared" ref="Q605:Q640" si="320">IFERROR(MID($G605,FIND(CHAR(160),SUBSTITUTE($G605,"~",CHAR(160),8))+1,FIND(CHAR(160),SUBSTITUTE($G605,"~",CHAR(160),9))-FIND(CHAR(160),SUBSTITUTE($G605,"~",CHAR(160),8))-1),"")</f>
        <v/>
      </c>
      <c r="R605" s="30" t="str">
        <f t="shared" ref="R605:R640" si="321">IFERROR(MID($G605,FIND(CHAR(160),SUBSTITUTE($G605,"~",CHAR(160),9))+1,FIND(CHAR(160),SUBSTITUTE($G605,"~",CHAR(160),10))-FIND(CHAR(160),SUBSTITUTE($G605,"~",CHAR(160),9))-1),"")</f>
        <v/>
      </c>
      <c r="S605" s="30" t="str">
        <f t="shared" ref="S605:S640" si="322">IFERROR(MID($G605,FIND(CHAR(160),SUBSTITUTE($G605,"~",CHAR(160),10))+1,FIND(CHAR(160),SUBSTITUTE($G605,"~",CHAR(160),11))-FIND(CHAR(160),SUBSTITUTE($G605,"~",CHAR(160),10))-1),"")</f>
        <v/>
      </c>
      <c r="T605" s="30" t="str">
        <f t="shared" ref="T605:T640" si="323">IFERROR(MID($G605,FIND(CHAR(160),SUBSTITUTE($G605,"~",CHAR(160),11))+1,FIND(CHAR(160),SUBSTITUTE($G605,"~",CHAR(160),12))-FIND(CHAR(160),SUBSTITUTE($G605,"~",CHAR(160),11))-1),"")</f>
        <v/>
      </c>
      <c r="U605" s="20"/>
      <c r="V605" s="20"/>
      <c r="W605" s="20"/>
    </row>
    <row r="606" spans="1:36" ht="19.5" customHeight="1" x14ac:dyDescent="0.25">
      <c r="A606" s="20"/>
      <c r="B606" s="483"/>
      <c r="C606" s="29"/>
      <c r="D606" s="28" t="s">
        <v>79</v>
      </c>
      <c r="E606" s="29"/>
      <c r="F606" s="28" t="s">
        <v>78</v>
      </c>
      <c r="G606" s="29"/>
      <c r="H606" s="29"/>
      <c r="I606" s="30" t="str">
        <f t="shared" si="312"/>
        <v/>
      </c>
      <c r="J606" s="30" t="str">
        <f t="shared" si="313"/>
        <v/>
      </c>
      <c r="K606" s="30" t="str">
        <f t="shared" si="314"/>
        <v/>
      </c>
      <c r="L606" s="30" t="str">
        <f t="shared" si="315"/>
        <v/>
      </c>
      <c r="M606" s="30" t="str">
        <f t="shared" si="316"/>
        <v/>
      </c>
      <c r="N606" s="30" t="str">
        <f t="shared" si="317"/>
        <v/>
      </c>
      <c r="O606" s="30" t="str">
        <f t="shared" si="318"/>
        <v/>
      </c>
      <c r="P606" s="30" t="str">
        <f t="shared" si="319"/>
        <v/>
      </c>
      <c r="Q606" s="30" t="str">
        <f t="shared" si="320"/>
        <v/>
      </c>
      <c r="R606" s="30" t="str">
        <f t="shared" si="321"/>
        <v/>
      </c>
      <c r="S606" s="30" t="str">
        <f t="shared" si="322"/>
        <v/>
      </c>
      <c r="T606" s="30" t="str">
        <f t="shared" si="323"/>
        <v/>
      </c>
      <c r="U606" s="20"/>
      <c r="V606" s="20"/>
      <c r="W606" s="20"/>
    </row>
    <row r="607" spans="1:36" ht="19.5" customHeight="1" x14ac:dyDescent="0.25">
      <c r="A607" s="20"/>
      <c r="B607" s="483"/>
      <c r="C607" s="29"/>
      <c r="D607" s="28" t="s">
        <v>80</v>
      </c>
      <c r="E607" s="29"/>
      <c r="F607" s="28" t="s">
        <v>78</v>
      </c>
      <c r="G607" s="29"/>
      <c r="H607" s="29"/>
      <c r="I607" s="30" t="str">
        <f t="shared" si="312"/>
        <v/>
      </c>
      <c r="J607" s="30" t="str">
        <f t="shared" si="313"/>
        <v/>
      </c>
      <c r="K607" s="30" t="str">
        <f t="shared" si="314"/>
        <v/>
      </c>
      <c r="L607" s="30" t="str">
        <f t="shared" si="315"/>
        <v/>
      </c>
      <c r="M607" s="30" t="str">
        <f t="shared" si="316"/>
        <v/>
      </c>
      <c r="N607" s="30" t="str">
        <f t="shared" si="317"/>
        <v/>
      </c>
      <c r="O607" s="30" t="str">
        <f t="shared" si="318"/>
        <v/>
      </c>
      <c r="P607" s="30" t="str">
        <f t="shared" si="319"/>
        <v/>
      </c>
      <c r="Q607" s="30" t="str">
        <f t="shared" si="320"/>
        <v/>
      </c>
      <c r="R607" s="30" t="str">
        <f t="shared" si="321"/>
        <v/>
      </c>
      <c r="S607" s="30" t="str">
        <f t="shared" si="322"/>
        <v/>
      </c>
      <c r="T607" s="30" t="str">
        <f t="shared" si="323"/>
        <v/>
      </c>
      <c r="U607" s="20"/>
      <c r="V607" s="20"/>
      <c r="W607" s="20"/>
    </row>
    <row r="608" spans="1:36" ht="19.5" customHeight="1" x14ac:dyDescent="0.25">
      <c r="A608" s="20"/>
      <c r="B608" s="483"/>
      <c r="C608" s="29"/>
      <c r="D608" s="28" t="s">
        <v>81</v>
      </c>
      <c r="E608" s="29"/>
      <c r="F608" s="28" t="s">
        <v>78</v>
      </c>
      <c r="G608" s="29"/>
      <c r="H608" s="29"/>
      <c r="I608" s="30" t="str">
        <f t="shared" si="312"/>
        <v/>
      </c>
      <c r="J608" s="30" t="str">
        <f t="shared" si="313"/>
        <v/>
      </c>
      <c r="K608" s="30" t="str">
        <f t="shared" si="314"/>
        <v/>
      </c>
      <c r="L608" s="30" t="str">
        <f t="shared" si="315"/>
        <v/>
      </c>
      <c r="M608" s="30" t="str">
        <f t="shared" si="316"/>
        <v/>
      </c>
      <c r="N608" s="30" t="str">
        <f t="shared" si="317"/>
        <v/>
      </c>
      <c r="O608" s="30" t="str">
        <f t="shared" si="318"/>
        <v/>
      </c>
      <c r="P608" s="30" t="str">
        <f t="shared" si="319"/>
        <v/>
      </c>
      <c r="Q608" s="30" t="str">
        <f t="shared" si="320"/>
        <v/>
      </c>
      <c r="R608" s="30" t="str">
        <f t="shared" si="321"/>
        <v/>
      </c>
      <c r="S608" s="30" t="str">
        <f t="shared" si="322"/>
        <v/>
      </c>
      <c r="T608" s="30" t="str">
        <f t="shared" si="323"/>
        <v/>
      </c>
      <c r="U608" s="20"/>
      <c r="V608" s="20"/>
      <c r="W608" s="20"/>
    </row>
    <row r="609" spans="1:23" ht="19.5" customHeight="1" x14ac:dyDescent="0.25">
      <c r="A609" s="20"/>
      <c r="B609" s="483"/>
      <c r="C609" s="29"/>
      <c r="D609" s="28" t="s">
        <v>82</v>
      </c>
      <c r="E609" s="29"/>
      <c r="F609" s="28" t="s">
        <v>78</v>
      </c>
      <c r="G609" s="29"/>
      <c r="H609" s="29"/>
      <c r="I609" s="30" t="str">
        <f t="shared" si="312"/>
        <v/>
      </c>
      <c r="J609" s="30" t="str">
        <f t="shared" si="313"/>
        <v/>
      </c>
      <c r="K609" s="30" t="str">
        <f t="shared" si="314"/>
        <v/>
      </c>
      <c r="L609" s="30" t="str">
        <f t="shared" si="315"/>
        <v/>
      </c>
      <c r="M609" s="30" t="str">
        <f t="shared" si="316"/>
        <v/>
      </c>
      <c r="N609" s="30" t="str">
        <f t="shared" si="317"/>
        <v/>
      </c>
      <c r="O609" s="30" t="str">
        <f t="shared" si="318"/>
        <v/>
      </c>
      <c r="P609" s="30" t="str">
        <f t="shared" si="319"/>
        <v/>
      </c>
      <c r="Q609" s="30" t="str">
        <f t="shared" si="320"/>
        <v/>
      </c>
      <c r="R609" s="30" t="str">
        <f t="shared" si="321"/>
        <v/>
      </c>
      <c r="S609" s="30" t="str">
        <f t="shared" si="322"/>
        <v/>
      </c>
      <c r="T609" s="30" t="str">
        <f t="shared" si="323"/>
        <v/>
      </c>
      <c r="U609" s="20"/>
      <c r="V609" s="20"/>
      <c r="W609" s="20"/>
    </row>
    <row r="610" spans="1:23" ht="19.5" customHeight="1" x14ac:dyDescent="0.25">
      <c r="A610" s="20"/>
      <c r="B610" s="483"/>
      <c r="C610" s="29"/>
      <c r="D610" s="28" t="s">
        <v>83</v>
      </c>
      <c r="E610" s="29"/>
      <c r="F610" s="28" t="s">
        <v>78</v>
      </c>
      <c r="G610" s="29"/>
      <c r="H610" s="29"/>
      <c r="I610" s="30" t="str">
        <f t="shared" si="312"/>
        <v/>
      </c>
      <c r="J610" s="30" t="str">
        <f t="shared" si="313"/>
        <v/>
      </c>
      <c r="K610" s="30" t="str">
        <f t="shared" si="314"/>
        <v/>
      </c>
      <c r="L610" s="30" t="str">
        <f t="shared" si="315"/>
        <v/>
      </c>
      <c r="M610" s="30" t="str">
        <f t="shared" si="316"/>
        <v/>
      </c>
      <c r="N610" s="30" t="str">
        <f t="shared" si="317"/>
        <v/>
      </c>
      <c r="O610" s="30" t="str">
        <f t="shared" si="318"/>
        <v/>
      </c>
      <c r="P610" s="30" t="str">
        <f t="shared" si="319"/>
        <v/>
      </c>
      <c r="Q610" s="30" t="str">
        <f t="shared" si="320"/>
        <v/>
      </c>
      <c r="R610" s="30" t="str">
        <f t="shared" si="321"/>
        <v/>
      </c>
      <c r="S610" s="30" t="str">
        <f t="shared" si="322"/>
        <v/>
      </c>
      <c r="T610" s="30" t="str">
        <f t="shared" si="323"/>
        <v/>
      </c>
      <c r="U610" s="20"/>
      <c r="V610" s="20"/>
      <c r="W610" s="20"/>
    </row>
    <row r="611" spans="1:23" ht="19.5" customHeight="1" x14ac:dyDescent="0.25">
      <c r="A611" s="20"/>
      <c r="B611" s="483"/>
      <c r="C611" s="29"/>
      <c r="D611" s="28" t="s">
        <v>84</v>
      </c>
      <c r="E611" s="29"/>
      <c r="F611" s="28" t="s">
        <v>78</v>
      </c>
      <c r="G611" s="29"/>
      <c r="H611" s="29"/>
      <c r="I611" s="30" t="str">
        <f t="shared" si="312"/>
        <v/>
      </c>
      <c r="J611" s="30" t="str">
        <f t="shared" si="313"/>
        <v/>
      </c>
      <c r="K611" s="30" t="str">
        <f t="shared" si="314"/>
        <v/>
      </c>
      <c r="L611" s="30" t="str">
        <f t="shared" si="315"/>
        <v/>
      </c>
      <c r="M611" s="30" t="str">
        <f t="shared" si="316"/>
        <v/>
      </c>
      <c r="N611" s="30" t="str">
        <f t="shared" si="317"/>
        <v/>
      </c>
      <c r="O611" s="30" t="str">
        <f t="shared" si="318"/>
        <v/>
      </c>
      <c r="P611" s="30" t="str">
        <f t="shared" si="319"/>
        <v/>
      </c>
      <c r="Q611" s="30" t="str">
        <f t="shared" si="320"/>
        <v/>
      </c>
      <c r="R611" s="30" t="str">
        <f t="shared" si="321"/>
        <v/>
      </c>
      <c r="S611" s="30" t="str">
        <f t="shared" si="322"/>
        <v/>
      </c>
      <c r="T611" s="30" t="str">
        <f t="shared" si="323"/>
        <v/>
      </c>
      <c r="U611" s="20"/>
      <c r="V611" s="20"/>
      <c r="W611" s="20"/>
    </row>
    <row r="612" spans="1:23" ht="19.5" customHeight="1" x14ac:dyDescent="0.25">
      <c r="A612" s="20"/>
      <c r="B612" s="483"/>
      <c r="C612" s="29"/>
      <c r="D612" s="28" t="s">
        <v>85</v>
      </c>
      <c r="E612" s="29"/>
      <c r="F612" s="28" t="s">
        <v>78</v>
      </c>
      <c r="G612" s="29"/>
      <c r="H612" s="29"/>
      <c r="I612" s="30" t="str">
        <f t="shared" si="312"/>
        <v/>
      </c>
      <c r="J612" s="30" t="str">
        <f t="shared" si="313"/>
        <v/>
      </c>
      <c r="K612" s="30" t="str">
        <f t="shared" si="314"/>
        <v/>
      </c>
      <c r="L612" s="30" t="str">
        <f t="shared" si="315"/>
        <v/>
      </c>
      <c r="M612" s="30" t="str">
        <f t="shared" si="316"/>
        <v/>
      </c>
      <c r="N612" s="30" t="str">
        <f t="shared" si="317"/>
        <v/>
      </c>
      <c r="O612" s="30" t="str">
        <f t="shared" si="318"/>
        <v/>
      </c>
      <c r="P612" s="30" t="str">
        <f t="shared" si="319"/>
        <v/>
      </c>
      <c r="Q612" s="30" t="str">
        <f t="shared" si="320"/>
        <v/>
      </c>
      <c r="R612" s="30" t="str">
        <f t="shared" si="321"/>
        <v/>
      </c>
      <c r="S612" s="30" t="str">
        <f t="shared" si="322"/>
        <v/>
      </c>
      <c r="T612" s="30" t="str">
        <f t="shared" si="323"/>
        <v/>
      </c>
      <c r="U612" s="20"/>
      <c r="V612" s="20"/>
      <c r="W612" s="20"/>
    </row>
    <row r="613" spans="1:23" ht="19.5" customHeight="1" x14ac:dyDescent="0.25">
      <c r="A613" s="20"/>
      <c r="B613" s="483"/>
      <c r="C613" s="29"/>
      <c r="D613" s="28" t="s">
        <v>86</v>
      </c>
      <c r="E613" s="29"/>
      <c r="F613" s="28" t="s">
        <v>78</v>
      </c>
      <c r="G613" s="29"/>
      <c r="H613" s="29"/>
      <c r="I613" s="30" t="str">
        <f t="shared" si="312"/>
        <v/>
      </c>
      <c r="J613" s="30" t="str">
        <f t="shared" si="313"/>
        <v/>
      </c>
      <c r="K613" s="30" t="str">
        <f t="shared" si="314"/>
        <v/>
      </c>
      <c r="L613" s="30" t="str">
        <f t="shared" si="315"/>
        <v/>
      </c>
      <c r="M613" s="30" t="str">
        <f t="shared" si="316"/>
        <v/>
      </c>
      <c r="N613" s="30" t="str">
        <f t="shared" si="317"/>
        <v/>
      </c>
      <c r="O613" s="30" t="str">
        <f t="shared" si="318"/>
        <v/>
      </c>
      <c r="P613" s="30" t="str">
        <f t="shared" si="319"/>
        <v/>
      </c>
      <c r="Q613" s="30" t="str">
        <f t="shared" si="320"/>
        <v/>
      </c>
      <c r="R613" s="30" t="str">
        <f t="shared" si="321"/>
        <v/>
      </c>
      <c r="S613" s="30" t="str">
        <f t="shared" si="322"/>
        <v/>
      </c>
      <c r="T613" s="30" t="str">
        <f t="shared" si="323"/>
        <v/>
      </c>
      <c r="U613" s="20"/>
      <c r="V613" s="20"/>
      <c r="W613" s="20"/>
    </row>
    <row r="614" spans="1:23" ht="19.5" customHeight="1" x14ac:dyDescent="0.25">
      <c r="A614" s="20"/>
      <c r="B614" s="483"/>
      <c r="C614" s="29"/>
      <c r="D614" s="28" t="s">
        <v>87</v>
      </c>
      <c r="E614" s="29"/>
      <c r="F614" s="28" t="s">
        <v>78</v>
      </c>
      <c r="G614" s="29"/>
      <c r="H614" s="29"/>
      <c r="I614" s="30" t="str">
        <f t="shared" si="312"/>
        <v/>
      </c>
      <c r="J614" s="30" t="str">
        <f t="shared" si="313"/>
        <v/>
      </c>
      <c r="K614" s="30" t="str">
        <f t="shared" si="314"/>
        <v/>
      </c>
      <c r="L614" s="30" t="str">
        <f t="shared" si="315"/>
        <v/>
      </c>
      <c r="M614" s="30" t="str">
        <f t="shared" si="316"/>
        <v/>
      </c>
      <c r="N614" s="30" t="str">
        <f t="shared" si="317"/>
        <v/>
      </c>
      <c r="O614" s="30" t="str">
        <f t="shared" si="318"/>
        <v/>
      </c>
      <c r="P614" s="30" t="str">
        <f t="shared" si="319"/>
        <v/>
      </c>
      <c r="Q614" s="30" t="str">
        <f t="shared" si="320"/>
        <v/>
      </c>
      <c r="R614" s="30" t="str">
        <f t="shared" si="321"/>
        <v/>
      </c>
      <c r="S614" s="30" t="str">
        <f t="shared" si="322"/>
        <v/>
      </c>
      <c r="T614" s="30" t="str">
        <f t="shared" si="323"/>
        <v/>
      </c>
      <c r="U614" s="20"/>
      <c r="V614" s="20"/>
      <c r="W614" s="20"/>
    </row>
    <row r="615" spans="1:23" ht="19.5" customHeight="1" x14ac:dyDescent="0.25">
      <c r="A615" s="20"/>
      <c r="B615" s="483"/>
      <c r="C615" s="29"/>
      <c r="D615" s="28" t="s">
        <v>88</v>
      </c>
      <c r="E615" s="29"/>
      <c r="F615" s="28" t="s">
        <v>78</v>
      </c>
      <c r="G615" s="29"/>
      <c r="H615" s="29"/>
      <c r="I615" s="30" t="str">
        <f t="shared" si="312"/>
        <v/>
      </c>
      <c r="J615" s="30" t="str">
        <f t="shared" si="313"/>
        <v/>
      </c>
      <c r="K615" s="30" t="str">
        <f t="shared" si="314"/>
        <v/>
      </c>
      <c r="L615" s="30" t="str">
        <f t="shared" si="315"/>
        <v/>
      </c>
      <c r="M615" s="30" t="str">
        <f t="shared" si="316"/>
        <v/>
      </c>
      <c r="N615" s="30" t="str">
        <f t="shared" si="317"/>
        <v/>
      </c>
      <c r="O615" s="30" t="str">
        <f t="shared" si="318"/>
        <v/>
      </c>
      <c r="P615" s="30" t="str">
        <f t="shared" si="319"/>
        <v/>
      </c>
      <c r="Q615" s="30" t="str">
        <f t="shared" si="320"/>
        <v/>
      </c>
      <c r="R615" s="30" t="str">
        <f t="shared" si="321"/>
        <v/>
      </c>
      <c r="S615" s="30" t="str">
        <f t="shared" si="322"/>
        <v/>
      </c>
      <c r="T615" s="30" t="str">
        <f t="shared" si="323"/>
        <v/>
      </c>
      <c r="U615" s="20"/>
      <c r="V615" s="20"/>
      <c r="W615" s="20"/>
    </row>
    <row r="616" spans="1:23" ht="19.5" customHeight="1" x14ac:dyDescent="0.25">
      <c r="A616" s="20"/>
      <c r="B616" s="483"/>
      <c r="C616" s="29"/>
      <c r="D616" s="28" t="s">
        <v>89</v>
      </c>
      <c r="E616" s="29"/>
      <c r="F616" s="28" t="s">
        <v>78</v>
      </c>
      <c r="G616" s="29"/>
      <c r="H616" s="29"/>
      <c r="I616" s="30" t="str">
        <f t="shared" si="312"/>
        <v/>
      </c>
      <c r="J616" s="30" t="str">
        <f t="shared" si="313"/>
        <v/>
      </c>
      <c r="K616" s="30" t="str">
        <f t="shared" si="314"/>
        <v/>
      </c>
      <c r="L616" s="30" t="str">
        <f t="shared" si="315"/>
        <v/>
      </c>
      <c r="M616" s="30" t="str">
        <f t="shared" si="316"/>
        <v/>
      </c>
      <c r="N616" s="30" t="str">
        <f t="shared" si="317"/>
        <v/>
      </c>
      <c r="O616" s="30" t="str">
        <f t="shared" si="318"/>
        <v/>
      </c>
      <c r="P616" s="30" t="str">
        <f t="shared" si="319"/>
        <v/>
      </c>
      <c r="Q616" s="30" t="str">
        <f t="shared" si="320"/>
        <v/>
      </c>
      <c r="R616" s="30" t="str">
        <f t="shared" si="321"/>
        <v/>
      </c>
      <c r="S616" s="30" t="str">
        <f t="shared" si="322"/>
        <v/>
      </c>
      <c r="T616" s="30" t="str">
        <f t="shared" si="323"/>
        <v/>
      </c>
      <c r="U616" s="20"/>
      <c r="V616" s="20"/>
      <c r="W616" s="20"/>
    </row>
    <row r="617" spans="1:23" ht="19.5" customHeight="1" x14ac:dyDescent="0.25">
      <c r="A617" s="20"/>
      <c r="B617" s="483"/>
      <c r="C617" s="29"/>
      <c r="D617" s="28" t="s">
        <v>90</v>
      </c>
      <c r="E617" s="29"/>
      <c r="F617" s="28" t="s">
        <v>78</v>
      </c>
      <c r="G617" s="29"/>
      <c r="H617" s="29"/>
      <c r="I617" s="30" t="str">
        <f t="shared" si="312"/>
        <v/>
      </c>
      <c r="J617" s="30" t="str">
        <f t="shared" si="313"/>
        <v/>
      </c>
      <c r="K617" s="30" t="str">
        <f t="shared" si="314"/>
        <v/>
      </c>
      <c r="L617" s="30" t="str">
        <f t="shared" si="315"/>
        <v/>
      </c>
      <c r="M617" s="30" t="str">
        <f t="shared" si="316"/>
        <v/>
      </c>
      <c r="N617" s="30" t="str">
        <f t="shared" si="317"/>
        <v/>
      </c>
      <c r="O617" s="30" t="str">
        <f t="shared" si="318"/>
        <v/>
      </c>
      <c r="P617" s="30" t="str">
        <f t="shared" si="319"/>
        <v/>
      </c>
      <c r="Q617" s="30" t="str">
        <f t="shared" si="320"/>
        <v/>
      </c>
      <c r="R617" s="30" t="str">
        <f t="shared" si="321"/>
        <v/>
      </c>
      <c r="S617" s="30" t="str">
        <f t="shared" si="322"/>
        <v/>
      </c>
      <c r="T617" s="30" t="str">
        <f t="shared" si="323"/>
        <v/>
      </c>
      <c r="U617" s="20"/>
      <c r="V617" s="20"/>
      <c r="W617" s="20"/>
    </row>
    <row r="618" spans="1:23" ht="19.5" customHeight="1" x14ac:dyDescent="0.25">
      <c r="A618" s="20"/>
      <c r="B618" s="483"/>
      <c r="C618" s="29"/>
      <c r="D618" s="28" t="s">
        <v>91</v>
      </c>
      <c r="E618" s="29"/>
      <c r="F618" s="28" t="s">
        <v>78</v>
      </c>
      <c r="G618" s="29"/>
      <c r="H618" s="29"/>
      <c r="I618" s="30" t="str">
        <f t="shared" si="312"/>
        <v/>
      </c>
      <c r="J618" s="30" t="str">
        <f t="shared" si="313"/>
        <v/>
      </c>
      <c r="K618" s="30" t="str">
        <f t="shared" si="314"/>
        <v/>
      </c>
      <c r="L618" s="30" t="str">
        <f t="shared" si="315"/>
        <v/>
      </c>
      <c r="M618" s="30" t="str">
        <f t="shared" si="316"/>
        <v/>
      </c>
      <c r="N618" s="30" t="str">
        <f t="shared" si="317"/>
        <v/>
      </c>
      <c r="O618" s="30" t="str">
        <f t="shared" si="318"/>
        <v/>
      </c>
      <c r="P618" s="30" t="str">
        <f t="shared" si="319"/>
        <v/>
      </c>
      <c r="Q618" s="30" t="str">
        <f t="shared" si="320"/>
        <v/>
      </c>
      <c r="R618" s="30" t="str">
        <f t="shared" si="321"/>
        <v/>
      </c>
      <c r="S618" s="30" t="str">
        <f t="shared" si="322"/>
        <v/>
      </c>
      <c r="T618" s="30" t="str">
        <f t="shared" si="323"/>
        <v/>
      </c>
      <c r="U618" s="20"/>
      <c r="V618" s="20"/>
      <c r="W618" s="20"/>
    </row>
    <row r="619" spans="1:23" ht="19.5" customHeight="1" x14ac:dyDescent="0.25">
      <c r="A619" s="20"/>
      <c r="B619" s="483"/>
      <c r="C619" s="29"/>
      <c r="D619" s="28" t="s">
        <v>92</v>
      </c>
      <c r="E619" s="29"/>
      <c r="F619" s="28" t="s">
        <v>78</v>
      </c>
      <c r="G619" s="29"/>
      <c r="H619" s="29"/>
      <c r="I619" s="30" t="str">
        <f t="shared" si="312"/>
        <v/>
      </c>
      <c r="J619" s="30" t="str">
        <f t="shared" si="313"/>
        <v/>
      </c>
      <c r="K619" s="30" t="str">
        <f t="shared" si="314"/>
        <v/>
      </c>
      <c r="L619" s="30" t="str">
        <f t="shared" si="315"/>
        <v/>
      </c>
      <c r="M619" s="30" t="str">
        <f t="shared" si="316"/>
        <v/>
      </c>
      <c r="N619" s="30" t="str">
        <f t="shared" si="317"/>
        <v/>
      </c>
      <c r="O619" s="30" t="str">
        <f t="shared" si="318"/>
        <v/>
      </c>
      <c r="P619" s="30" t="str">
        <f t="shared" si="319"/>
        <v/>
      </c>
      <c r="Q619" s="30" t="str">
        <f t="shared" si="320"/>
        <v/>
      </c>
      <c r="R619" s="30" t="str">
        <f t="shared" si="321"/>
        <v/>
      </c>
      <c r="S619" s="30" t="str">
        <f t="shared" si="322"/>
        <v/>
      </c>
      <c r="T619" s="30" t="str">
        <f t="shared" si="323"/>
        <v/>
      </c>
      <c r="U619" s="20"/>
      <c r="V619" s="20"/>
      <c r="W619" s="20"/>
    </row>
    <row r="620" spans="1:23" ht="19.5" customHeight="1" x14ac:dyDescent="0.25">
      <c r="A620" s="20"/>
      <c r="B620" s="483"/>
      <c r="C620" s="29"/>
      <c r="D620" s="28" t="s">
        <v>93</v>
      </c>
      <c r="E620" s="29"/>
      <c r="F620" s="28" t="s">
        <v>78</v>
      </c>
      <c r="G620" s="29"/>
      <c r="H620" s="29"/>
      <c r="I620" s="30" t="str">
        <f t="shared" si="312"/>
        <v/>
      </c>
      <c r="J620" s="30" t="str">
        <f t="shared" si="313"/>
        <v/>
      </c>
      <c r="K620" s="30" t="str">
        <f t="shared" si="314"/>
        <v/>
      </c>
      <c r="L620" s="30" t="str">
        <f t="shared" si="315"/>
        <v/>
      </c>
      <c r="M620" s="30" t="str">
        <f t="shared" si="316"/>
        <v/>
      </c>
      <c r="N620" s="30" t="str">
        <f t="shared" si="317"/>
        <v/>
      </c>
      <c r="O620" s="30" t="str">
        <f t="shared" si="318"/>
        <v/>
      </c>
      <c r="P620" s="30" t="str">
        <f t="shared" si="319"/>
        <v/>
      </c>
      <c r="Q620" s="30" t="str">
        <f t="shared" si="320"/>
        <v/>
      </c>
      <c r="R620" s="30" t="str">
        <f t="shared" si="321"/>
        <v/>
      </c>
      <c r="S620" s="30" t="str">
        <f t="shared" si="322"/>
        <v/>
      </c>
      <c r="T620" s="30" t="str">
        <f t="shared" si="323"/>
        <v/>
      </c>
      <c r="U620" s="20"/>
      <c r="V620" s="20"/>
      <c r="W620" s="20"/>
    </row>
    <row r="621" spans="1:23" ht="19.5" customHeight="1" x14ac:dyDescent="0.25">
      <c r="A621" s="20"/>
      <c r="B621" s="483"/>
      <c r="C621" s="29"/>
      <c r="D621" s="28" t="s">
        <v>94</v>
      </c>
      <c r="E621" s="29"/>
      <c r="F621" s="28" t="s">
        <v>78</v>
      </c>
      <c r="G621" s="29"/>
      <c r="H621" s="29"/>
      <c r="I621" s="30" t="str">
        <f t="shared" si="312"/>
        <v/>
      </c>
      <c r="J621" s="30" t="str">
        <f t="shared" si="313"/>
        <v/>
      </c>
      <c r="K621" s="30" t="str">
        <f t="shared" si="314"/>
        <v/>
      </c>
      <c r="L621" s="30" t="str">
        <f t="shared" si="315"/>
        <v/>
      </c>
      <c r="M621" s="30" t="str">
        <f t="shared" si="316"/>
        <v/>
      </c>
      <c r="N621" s="30" t="str">
        <f t="shared" si="317"/>
        <v/>
      </c>
      <c r="O621" s="30" t="str">
        <f t="shared" si="318"/>
        <v/>
      </c>
      <c r="P621" s="30" t="str">
        <f t="shared" si="319"/>
        <v/>
      </c>
      <c r="Q621" s="30" t="str">
        <f t="shared" si="320"/>
        <v/>
      </c>
      <c r="R621" s="30" t="str">
        <f t="shared" si="321"/>
        <v/>
      </c>
      <c r="S621" s="30" t="str">
        <f t="shared" si="322"/>
        <v/>
      </c>
      <c r="T621" s="30" t="str">
        <f t="shared" si="323"/>
        <v/>
      </c>
      <c r="U621" s="20"/>
      <c r="V621" s="20"/>
      <c r="W621" s="20"/>
    </row>
    <row r="622" spans="1:23" ht="19.5" customHeight="1" x14ac:dyDescent="0.25">
      <c r="A622" s="20"/>
      <c r="B622" s="483"/>
      <c r="C622" s="29"/>
      <c r="D622" s="28" t="s">
        <v>95</v>
      </c>
      <c r="E622" s="29"/>
      <c r="F622" s="28" t="s">
        <v>78</v>
      </c>
      <c r="G622" s="29"/>
      <c r="H622" s="29"/>
      <c r="I622" s="30" t="str">
        <f t="shared" si="312"/>
        <v/>
      </c>
      <c r="J622" s="30" t="str">
        <f t="shared" si="313"/>
        <v/>
      </c>
      <c r="K622" s="30" t="str">
        <f t="shared" si="314"/>
        <v/>
      </c>
      <c r="L622" s="30" t="str">
        <f t="shared" si="315"/>
        <v/>
      </c>
      <c r="M622" s="30" t="str">
        <f t="shared" si="316"/>
        <v/>
      </c>
      <c r="N622" s="30" t="str">
        <f t="shared" si="317"/>
        <v/>
      </c>
      <c r="O622" s="30" t="str">
        <f t="shared" si="318"/>
        <v/>
      </c>
      <c r="P622" s="30" t="str">
        <f t="shared" si="319"/>
        <v/>
      </c>
      <c r="Q622" s="30" t="str">
        <f t="shared" si="320"/>
        <v/>
      </c>
      <c r="R622" s="30" t="str">
        <f t="shared" si="321"/>
        <v/>
      </c>
      <c r="S622" s="30" t="str">
        <f t="shared" si="322"/>
        <v/>
      </c>
      <c r="T622" s="30" t="str">
        <f t="shared" si="323"/>
        <v/>
      </c>
      <c r="U622" s="20"/>
      <c r="V622" s="20"/>
      <c r="W622" s="20"/>
    </row>
    <row r="623" spans="1:23" ht="19.5" customHeight="1" x14ac:dyDescent="0.25">
      <c r="A623" s="20"/>
      <c r="B623" s="483"/>
      <c r="C623" s="29"/>
      <c r="D623" s="28" t="s">
        <v>96</v>
      </c>
      <c r="E623" s="29"/>
      <c r="F623" s="28" t="s">
        <v>78</v>
      </c>
      <c r="G623" s="29"/>
      <c r="H623" s="29"/>
      <c r="I623" s="30" t="str">
        <f t="shared" si="312"/>
        <v/>
      </c>
      <c r="J623" s="30" t="str">
        <f t="shared" si="313"/>
        <v/>
      </c>
      <c r="K623" s="30" t="str">
        <f t="shared" si="314"/>
        <v/>
      </c>
      <c r="L623" s="30" t="str">
        <f t="shared" si="315"/>
        <v/>
      </c>
      <c r="M623" s="30" t="str">
        <f t="shared" si="316"/>
        <v/>
      </c>
      <c r="N623" s="30" t="str">
        <f t="shared" si="317"/>
        <v/>
      </c>
      <c r="O623" s="30" t="str">
        <f t="shared" si="318"/>
        <v/>
      </c>
      <c r="P623" s="30" t="str">
        <f t="shared" si="319"/>
        <v/>
      </c>
      <c r="Q623" s="30" t="str">
        <f t="shared" si="320"/>
        <v/>
      </c>
      <c r="R623" s="30" t="str">
        <f t="shared" si="321"/>
        <v/>
      </c>
      <c r="S623" s="30" t="str">
        <f t="shared" si="322"/>
        <v/>
      </c>
      <c r="T623" s="30" t="str">
        <f t="shared" si="323"/>
        <v/>
      </c>
      <c r="U623" s="20"/>
      <c r="V623" s="20"/>
      <c r="W623" s="20"/>
    </row>
    <row r="624" spans="1:23" ht="19.5" customHeight="1" x14ac:dyDescent="0.25">
      <c r="A624" s="20"/>
      <c r="B624" s="483"/>
      <c r="C624" s="29"/>
      <c r="D624" s="28" t="s">
        <v>97</v>
      </c>
      <c r="E624" s="29"/>
      <c r="F624" s="28" t="s">
        <v>78</v>
      </c>
      <c r="G624" s="29"/>
      <c r="H624" s="29"/>
      <c r="I624" s="30" t="str">
        <f t="shared" si="312"/>
        <v/>
      </c>
      <c r="J624" s="30" t="str">
        <f t="shared" si="313"/>
        <v/>
      </c>
      <c r="K624" s="30" t="str">
        <f t="shared" si="314"/>
        <v/>
      </c>
      <c r="L624" s="30" t="str">
        <f t="shared" si="315"/>
        <v/>
      </c>
      <c r="M624" s="30" t="str">
        <f t="shared" si="316"/>
        <v/>
      </c>
      <c r="N624" s="30" t="str">
        <f t="shared" si="317"/>
        <v/>
      </c>
      <c r="O624" s="30" t="str">
        <f t="shared" si="318"/>
        <v/>
      </c>
      <c r="P624" s="30" t="str">
        <f t="shared" si="319"/>
        <v/>
      </c>
      <c r="Q624" s="30" t="str">
        <f t="shared" si="320"/>
        <v/>
      </c>
      <c r="R624" s="30" t="str">
        <f t="shared" si="321"/>
        <v/>
      </c>
      <c r="S624" s="30" t="str">
        <f t="shared" si="322"/>
        <v/>
      </c>
      <c r="T624" s="30" t="str">
        <f t="shared" si="323"/>
        <v/>
      </c>
      <c r="U624" s="20"/>
      <c r="V624" s="20"/>
      <c r="W624" s="20"/>
    </row>
    <row r="625" spans="1:23" ht="19.5" customHeight="1" x14ac:dyDescent="0.25">
      <c r="A625" s="20"/>
      <c r="B625" s="483"/>
      <c r="C625" s="29"/>
      <c r="D625" s="28" t="s">
        <v>98</v>
      </c>
      <c r="E625" s="29"/>
      <c r="F625" s="28" t="s">
        <v>78</v>
      </c>
      <c r="G625" s="29"/>
      <c r="H625" s="29"/>
      <c r="I625" s="30" t="str">
        <f t="shared" si="312"/>
        <v/>
      </c>
      <c r="J625" s="30" t="str">
        <f t="shared" si="313"/>
        <v/>
      </c>
      <c r="K625" s="30" t="str">
        <f t="shared" si="314"/>
        <v/>
      </c>
      <c r="L625" s="30" t="str">
        <f t="shared" si="315"/>
        <v/>
      </c>
      <c r="M625" s="30" t="str">
        <f t="shared" si="316"/>
        <v/>
      </c>
      <c r="N625" s="30" t="str">
        <f t="shared" si="317"/>
        <v/>
      </c>
      <c r="O625" s="30" t="str">
        <f t="shared" si="318"/>
        <v/>
      </c>
      <c r="P625" s="30" t="str">
        <f t="shared" si="319"/>
        <v/>
      </c>
      <c r="Q625" s="30" t="str">
        <f t="shared" si="320"/>
        <v/>
      </c>
      <c r="R625" s="30" t="str">
        <f t="shared" si="321"/>
        <v/>
      </c>
      <c r="S625" s="30" t="str">
        <f t="shared" si="322"/>
        <v/>
      </c>
      <c r="T625" s="30" t="str">
        <f t="shared" si="323"/>
        <v/>
      </c>
      <c r="U625" s="20"/>
      <c r="V625" s="20"/>
      <c r="W625" s="20"/>
    </row>
    <row r="626" spans="1:23" ht="19.5" customHeight="1" x14ac:dyDescent="0.25">
      <c r="A626" s="20"/>
      <c r="B626" s="483"/>
      <c r="C626" s="29"/>
      <c r="D626" s="28" t="s">
        <v>99</v>
      </c>
      <c r="E626" s="29"/>
      <c r="F626" s="28" t="s">
        <v>78</v>
      </c>
      <c r="G626" s="29"/>
      <c r="H626" s="29"/>
      <c r="I626" s="30" t="str">
        <f t="shared" si="312"/>
        <v/>
      </c>
      <c r="J626" s="30" t="str">
        <f t="shared" si="313"/>
        <v/>
      </c>
      <c r="K626" s="30" t="str">
        <f t="shared" si="314"/>
        <v/>
      </c>
      <c r="L626" s="30" t="str">
        <f t="shared" si="315"/>
        <v/>
      </c>
      <c r="M626" s="30" t="str">
        <f t="shared" si="316"/>
        <v/>
      </c>
      <c r="N626" s="30" t="str">
        <f t="shared" si="317"/>
        <v/>
      </c>
      <c r="O626" s="30" t="str">
        <f t="shared" si="318"/>
        <v/>
      </c>
      <c r="P626" s="30" t="str">
        <f t="shared" si="319"/>
        <v/>
      </c>
      <c r="Q626" s="30" t="str">
        <f t="shared" si="320"/>
        <v/>
      </c>
      <c r="R626" s="30" t="str">
        <f t="shared" si="321"/>
        <v/>
      </c>
      <c r="S626" s="30" t="str">
        <f t="shared" si="322"/>
        <v/>
      </c>
      <c r="T626" s="30" t="str">
        <f t="shared" si="323"/>
        <v/>
      </c>
      <c r="U626" s="20"/>
      <c r="V626" s="20"/>
      <c r="W626" s="20"/>
    </row>
    <row r="627" spans="1:23" ht="19.5" customHeight="1" x14ac:dyDescent="0.25">
      <c r="A627" s="20"/>
      <c r="B627" s="483"/>
      <c r="C627" s="29"/>
      <c r="D627" s="28" t="s">
        <v>100</v>
      </c>
      <c r="E627" s="29"/>
      <c r="F627" s="28" t="s">
        <v>78</v>
      </c>
      <c r="G627" s="29"/>
      <c r="H627" s="29"/>
      <c r="I627" s="30" t="str">
        <f t="shared" si="312"/>
        <v/>
      </c>
      <c r="J627" s="30" t="str">
        <f t="shared" si="313"/>
        <v/>
      </c>
      <c r="K627" s="30" t="str">
        <f t="shared" si="314"/>
        <v/>
      </c>
      <c r="L627" s="30" t="str">
        <f t="shared" si="315"/>
        <v/>
      </c>
      <c r="M627" s="30" t="str">
        <f t="shared" si="316"/>
        <v/>
      </c>
      <c r="N627" s="30" t="str">
        <f t="shared" si="317"/>
        <v/>
      </c>
      <c r="O627" s="30" t="str">
        <f t="shared" si="318"/>
        <v/>
      </c>
      <c r="P627" s="30" t="str">
        <f t="shared" si="319"/>
        <v/>
      </c>
      <c r="Q627" s="30" t="str">
        <f t="shared" si="320"/>
        <v/>
      </c>
      <c r="R627" s="30" t="str">
        <f t="shared" si="321"/>
        <v/>
      </c>
      <c r="S627" s="30" t="str">
        <f t="shared" si="322"/>
        <v/>
      </c>
      <c r="T627" s="30" t="str">
        <f t="shared" si="323"/>
        <v/>
      </c>
      <c r="U627" s="20"/>
      <c r="V627" s="20"/>
      <c r="W627" s="20"/>
    </row>
    <row r="628" spans="1:23" ht="19.5" customHeight="1" x14ac:dyDescent="0.25">
      <c r="A628" s="20"/>
      <c r="B628" s="483"/>
      <c r="C628" s="29"/>
      <c r="D628" s="28" t="s">
        <v>101</v>
      </c>
      <c r="E628" s="29"/>
      <c r="F628" s="28" t="s">
        <v>78</v>
      </c>
      <c r="G628" s="29"/>
      <c r="H628" s="29"/>
      <c r="I628" s="30" t="str">
        <f t="shared" si="312"/>
        <v/>
      </c>
      <c r="J628" s="30" t="str">
        <f t="shared" si="313"/>
        <v/>
      </c>
      <c r="K628" s="30" t="str">
        <f t="shared" si="314"/>
        <v/>
      </c>
      <c r="L628" s="30" t="str">
        <f t="shared" si="315"/>
        <v/>
      </c>
      <c r="M628" s="30" t="str">
        <f t="shared" si="316"/>
        <v/>
      </c>
      <c r="N628" s="30" t="str">
        <f t="shared" si="317"/>
        <v/>
      </c>
      <c r="O628" s="30" t="str">
        <f t="shared" si="318"/>
        <v/>
      </c>
      <c r="P628" s="30" t="str">
        <f t="shared" si="319"/>
        <v/>
      </c>
      <c r="Q628" s="30" t="str">
        <f t="shared" si="320"/>
        <v/>
      </c>
      <c r="R628" s="30" t="str">
        <f t="shared" si="321"/>
        <v/>
      </c>
      <c r="S628" s="30" t="str">
        <f t="shared" si="322"/>
        <v/>
      </c>
      <c r="T628" s="30" t="str">
        <f t="shared" si="323"/>
        <v/>
      </c>
      <c r="U628" s="20"/>
      <c r="V628" s="20"/>
      <c r="W628" s="20"/>
    </row>
    <row r="629" spans="1:23" ht="19.5" customHeight="1" x14ac:dyDescent="0.25">
      <c r="A629" s="20"/>
      <c r="B629" s="483"/>
      <c r="C629" s="29"/>
      <c r="D629" s="28" t="s">
        <v>102</v>
      </c>
      <c r="E629" s="29"/>
      <c r="F629" s="28" t="s">
        <v>78</v>
      </c>
      <c r="G629" s="29"/>
      <c r="H629" s="29"/>
      <c r="I629" s="30" t="str">
        <f t="shared" si="312"/>
        <v/>
      </c>
      <c r="J629" s="30" t="str">
        <f t="shared" si="313"/>
        <v/>
      </c>
      <c r="K629" s="30" t="str">
        <f t="shared" si="314"/>
        <v/>
      </c>
      <c r="L629" s="30" t="str">
        <f t="shared" si="315"/>
        <v/>
      </c>
      <c r="M629" s="30" t="str">
        <f t="shared" si="316"/>
        <v/>
      </c>
      <c r="N629" s="30" t="str">
        <f t="shared" si="317"/>
        <v/>
      </c>
      <c r="O629" s="30" t="str">
        <f t="shared" si="318"/>
        <v/>
      </c>
      <c r="P629" s="30" t="str">
        <f t="shared" si="319"/>
        <v/>
      </c>
      <c r="Q629" s="30" t="str">
        <f t="shared" si="320"/>
        <v/>
      </c>
      <c r="R629" s="30" t="str">
        <f t="shared" si="321"/>
        <v/>
      </c>
      <c r="S629" s="30" t="str">
        <f t="shared" si="322"/>
        <v/>
      </c>
      <c r="T629" s="30" t="str">
        <f t="shared" si="323"/>
        <v/>
      </c>
      <c r="U629" s="20"/>
      <c r="V629" s="20"/>
      <c r="W629" s="20"/>
    </row>
    <row r="630" spans="1:23" ht="19.5" customHeight="1" x14ac:dyDescent="0.25">
      <c r="A630" s="20"/>
      <c r="B630" s="483"/>
      <c r="C630" s="29"/>
      <c r="D630" s="28" t="s">
        <v>103</v>
      </c>
      <c r="E630" s="29"/>
      <c r="F630" s="28" t="s">
        <v>78</v>
      </c>
      <c r="G630" s="29"/>
      <c r="H630" s="29"/>
      <c r="I630" s="30" t="str">
        <f t="shared" si="312"/>
        <v/>
      </c>
      <c r="J630" s="30" t="str">
        <f t="shared" si="313"/>
        <v/>
      </c>
      <c r="K630" s="30" t="str">
        <f t="shared" si="314"/>
        <v/>
      </c>
      <c r="L630" s="30" t="str">
        <f t="shared" si="315"/>
        <v/>
      </c>
      <c r="M630" s="30" t="str">
        <f t="shared" si="316"/>
        <v/>
      </c>
      <c r="N630" s="30" t="str">
        <f t="shared" si="317"/>
        <v/>
      </c>
      <c r="O630" s="30" t="str">
        <f t="shared" si="318"/>
        <v/>
      </c>
      <c r="P630" s="30" t="str">
        <f t="shared" si="319"/>
        <v/>
      </c>
      <c r="Q630" s="30" t="str">
        <f t="shared" si="320"/>
        <v/>
      </c>
      <c r="R630" s="30" t="str">
        <f t="shared" si="321"/>
        <v/>
      </c>
      <c r="S630" s="30" t="str">
        <f t="shared" si="322"/>
        <v/>
      </c>
      <c r="T630" s="30" t="str">
        <f t="shared" si="323"/>
        <v/>
      </c>
      <c r="U630" s="20"/>
      <c r="V630" s="20"/>
      <c r="W630" s="20"/>
    </row>
    <row r="631" spans="1:23" ht="19.5" customHeight="1" x14ac:dyDescent="0.25">
      <c r="A631" s="20"/>
      <c r="B631" s="483"/>
      <c r="C631" s="29"/>
      <c r="D631" s="28" t="s">
        <v>104</v>
      </c>
      <c r="E631" s="29"/>
      <c r="F631" s="28" t="s">
        <v>78</v>
      </c>
      <c r="G631" s="29"/>
      <c r="H631" s="29"/>
      <c r="I631" s="30" t="str">
        <f t="shared" si="312"/>
        <v/>
      </c>
      <c r="J631" s="30" t="str">
        <f t="shared" si="313"/>
        <v/>
      </c>
      <c r="K631" s="30" t="str">
        <f t="shared" si="314"/>
        <v/>
      </c>
      <c r="L631" s="30" t="str">
        <f t="shared" si="315"/>
        <v/>
      </c>
      <c r="M631" s="30" t="str">
        <f t="shared" si="316"/>
        <v/>
      </c>
      <c r="N631" s="30" t="str">
        <f t="shared" si="317"/>
        <v/>
      </c>
      <c r="O631" s="30" t="str">
        <f t="shared" si="318"/>
        <v/>
      </c>
      <c r="P631" s="30" t="str">
        <f t="shared" si="319"/>
        <v/>
      </c>
      <c r="Q631" s="30" t="str">
        <f t="shared" si="320"/>
        <v/>
      </c>
      <c r="R631" s="30" t="str">
        <f t="shared" si="321"/>
        <v/>
      </c>
      <c r="S631" s="30" t="str">
        <f t="shared" si="322"/>
        <v/>
      </c>
      <c r="T631" s="30" t="str">
        <f t="shared" si="323"/>
        <v/>
      </c>
      <c r="U631" s="20"/>
      <c r="V631" s="20"/>
      <c r="W631" s="20"/>
    </row>
    <row r="632" spans="1:23" ht="19.5" customHeight="1" x14ac:dyDescent="0.25">
      <c r="A632" s="20"/>
      <c r="B632" s="483"/>
      <c r="C632" s="29"/>
      <c r="D632" s="28" t="s">
        <v>105</v>
      </c>
      <c r="E632" s="29"/>
      <c r="F632" s="28" t="s">
        <v>78</v>
      </c>
      <c r="G632" s="29"/>
      <c r="H632" s="29"/>
      <c r="I632" s="30" t="str">
        <f t="shared" si="312"/>
        <v/>
      </c>
      <c r="J632" s="30" t="str">
        <f t="shared" si="313"/>
        <v/>
      </c>
      <c r="K632" s="30" t="str">
        <f t="shared" si="314"/>
        <v/>
      </c>
      <c r="L632" s="30" t="str">
        <f t="shared" si="315"/>
        <v/>
      </c>
      <c r="M632" s="30" t="str">
        <f t="shared" si="316"/>
        <v/>
      </c>
      <c r="N632" s="30" t="str">
        <f t="shared" si="317"/>
        <v/>
      </c>
      <c r="O632" s="30" t="str">
        <f t="shared" si="318"/>
        <v/>
      </c>
      <c r="P632" s="30" t="str">
        <f t="shared" si="319"/>
        <v/>
      </c>
      <c r="Q632" s="30" t="str">
        <f t="shared" si="320"/>
        <v/>
      </c>
      <c r="R632" s="30" t="str">
        <f t="shared" si="321"/>
        <v/>
      </c>
      <c r="S632" s="30" t="str">
        <f t="shared" si="322"/>
        <v/>
      </c>
      <c r="T632" s="30" t="str">
        <f t="shared" si="323"/>
        <v/>
      </c>
      <c r="U632" s="20"/>
      <c r="V632" s="20"/>
      <c r="W632" s="20"/>
    </row>
    <row r="633" spans="1:23" ht="19.5" customHeight="1" x14ac:dyDescent="0.25">
      <c r="A633" s="20"/>
      <c r="B633" s="483"/>
      <c r="C633" s="29"/>
      <c r="D633" s="28" t="s">
        <v>106</v>
      </c>
      <c r="E633" s="29"/>
      <c r="F633" s="28" t="s">
        <v>78</v>
      </c>
      <c r="G633" s="29"/>
      <c r="H633" s="29"/>
      <c r="I633" s="30" t="str">
        <f t="shared" si="312"/>
        <v/>
      </c>
      <c r="J633" s="30" t="str">
        <f t="shared" si="313"/>
        <v/>
      </c>
      <c r="K633" s="30" t="str">
        <f t="shared" si="314"/>
        <v/>
      </c>
      <c r="L633" s="30" t="str">
        <f t="shared" si="315"/>
        <v/>
      </c>
      <c r="M633" s="30" t="str">
        <f t="shared" si="316"/>
        <v/>
      </c>
      <c r="N633" s="30" t="str">
        <f t="shared" si="317"/>
        <v/>
      </c>
      <c r="O633" s="30" t="str">
        <f t="shared" si="318"/>
        <v/>
      </c>
      <c r="P633" s="30" t="str">
        <f t="shared" si="319"/>
        <v/>
      </c>
      <c r="Q633" s="30" t="str">
        <f t="shared" si="320"/>
        <v/>
      </c>
      <c r="R633" s="30" t="str">
        <f t="shared" si="321"/>
        <v/>
      </c>
      <c r="S633" s="30" t="str">
        <f t="shared" si="322"/>
        <v/>
      </c>
      <c r="T633" s="30" t="str">
        <f t="shared" si="323"/>
        <v/>
      </c>
      <c r="U633" s="20"/>
      <c r="V633" s="20"/>
      <c r="W633" s="20"/>
    </row>
    <row r="634" spans="1:23" ht="19.5" customHeight="1" x14ac:dyDescent="0.25">
      <c r="A634" s="20"/>
      <c r="B634" s="483"/>
      <c r="C634" s="29"/>
      <c r="D634" s="28" t="s">
        <v>107</v>
      </c>
      <c r="E634" s="29"/>
      <c r="F634" s="28" t="s">
        <v>78</v>
      </c>
      <c r="G634" s="29"/>
      <c r="H634" s="29"/>
      <c r="I634" s="30" t="str">
        <f t="shared" si="312"/>
        <v/>
      </c>
      <c r="J634" s="30" t="str">
        <f t="shared" si="313"/>
        <v/>
      </c>
      <c r="K634" s="30" t="str">
        <f t="shared" si="314"/>
        <v/>
      </c>
      <c r="L634" s="30" t="str">
        <f t="shared" si="315"/>
        <v/>
      </c>
      <c r="M634" s="30" t="str">
        <f t="shared" si="316"/>
        <v/>
      </c>
      <c r="N634" s="30" t="str">
        <f t="shared" si="317"/>
        <v/>
      </c>
      <c r="O634" s="30" t="str">
        <f t="shared" si="318"/>
        <v/>
      </c>
      <c r="P634" s="30" t="str">
        <f t="shared" si="319"/>
        <v/>
      </c>
      <c r="Q634" s="30" t="str">
        <f t="shared" si="320"/>
        <v/>
      </c>
      <c r="R634" s="30" t="str">
        <f t="shared" si="321"/>
        <v/>
      </c>
      <c r="S634" s="30" t="str">
        <f t="shared" si="322"/>
        <v/>
      </c>
      <c r="T634" s="30" t="str">
        <f t="shared" si="323"/>
        <v/>
      </c>
      <c r="U634" s="20"/>
      <c r="V634" s="20"/>
      <c r="W634" s="20"/>
    </row>
    <row r="635" spans="1:23" ht="19.5" customHeight="1" x14ac:dyDescent="0.25">
      <c r="A635" s="20"/>
      <c r="B635" s="483"/>
      <c r="C635" s="29"/>
      <c r="D635" s="28" t="s">
        <v>108</v>
      </c>
      <c r="E635" s="29"/>
      <c r="F635" s="28" t="s">
        <v>78</v>
      </c>
      <c r="G635" s="29"/>
      <c r="H635" s="29"/>
      <c r="I635" s="30" t="str">
        <f t="shared" si="312"/>
        <v/>
      </c>
      <c r="J635" s="30" t="str">
        <f t="shared" si="313"/>
        <v/>
      </c>
      <c r="K635" s="30" t="str">
        <f t="shared" si="314"/>
        <v/>
      </c>
      <c r="L635" s="30" t="str">
        <f t="shared" si="315"/>
        <v/>
      </c>
      <c r="M635" s="30" t="str">
        <f t="shared" si="316"/>
        <v/>
      </c>
      <c r="N635" s="30" t="str">
        <f t="shared" si="317"/>
        <v/>
      </c>
      <c r="O635" s="30" t="str">
        <f t="shared" si="318"/>
        <v/>
      </c>
      <c r="P635" s="30" t="str">
        <f t="shared" si="319"/>
        <v/>
      </c>
      <c r="Q635" s="30" t="str">
        <f t="shared" si="320"/>
        <v/>
      </c>
      <c r="R635" s="30" t="str">
        <f t="shared" si="321"/>
        <v/>
      </c>
      <c r="S635" s="30" t="str">
        <f t="shared" si="322"/>
        <v/>
      </c>
      <c r="T635" s="30" t="str">
        <f t="shared" si="323"/>
        <v/>
      </c>
      <c r="U635" s="20"/>
      <c r="V635" s="20"/>
      <c r="W635" s="20"/>
    </row>
    <row r="636" spans="1:23" ht="19.5" customHeight="1" x14ac:dyDescent="0.25">
      <c r="A636" s="20"/>
      <c r="B636" s="483"/>
      <c r="C636" s="29"/>
      <c r="D636" s="28" t="s">
        <v>109</v>
      </c>
      <c r="E636" s="29"/>
      <c r="F636" s="28" t="s">
        <v>78</v>
      </c>
      <c r="G636" s="29"/>
      <c r="H636" s="29"/>
      <c r="I636" s="30" t="str">
        <f t="shared" si="312"/>
        <v/>
      </c>
      <c r="J636" s="30" t="str">
        <f t="shared" si="313"/>
        <v/>
      </c>
      <c r="K636" s="30" t="str">
        <f t="shared" si="314"/>
        <v/>
      </c>
      <c r="L636" s="30" t="str">
        <f t="shared" si="315"/>
        <v/>
      </c>
      <c r="M636" s="30" t="str">
        <f t="shared" si="316"/>
        <v/>
      </c>
      <c r="N636" s="30" t="str">
        <f t="shared" si="317"/>
        <v/>
      </c>
      <c r="O636" s="30" t="str">
        <f t="shared" si="318"/>
        <v/>
      </c>
      <c r="P636" s="30" t="str">
        <f t="shared" si="319"/>
        <v/>
      </c>
      <c r="Q636" s="30" t="str">
        <f t="shared" si="320"/>
        <v/>
      </c>
      <c r="R636" s="30" t="str">
        <f t="shared" si="321"/>
        <v/>
      </c>
      <c r="S636" s="30" t="str">
        <f t="shared" si="322"/>
        <v/>
      </c>
      <c r="T636" s="30" t="str">
        <f t="shared" si="323"/>
        <v/>
      </c>
      <c r="U636" s="20"/>
      <c r="V636" s="20"/>
      <c r="W636" s="20"/>
    </row>
    <row r="637" spans="1:23" ht="19.5" customHeight="1" x14ac:dyDescent="0.25">
      <c r="A637" s="20"/>
      <c r="B637" s="483"/>
      <c r="C637" s="29"/>
      <c r="D637" s="28" t="s">
        <v>110</v>
      </c>
      <c r="E637" s="29"/>
      <c r="F637" s="28" t="s">
        <v>78</v>
      </c>
      <c r="G637" s="29"/>
      <c r="H637" s="29"/>
      <c r="I637" s="30" t="str">
        <f t="shared" si="312"/>
        <v/>
      </c>
      <c r="J637" s="30" t="str">
        <f t="shared" si="313"/>
        <v/>
      </c>
      <c r="K637" s="30" t="str">
        <f t="shared" si="314"/>
        <v/>
      </c>
      <c r="L637" s="30" t="str">
        <f t="shared" si="315"/>
        <v/>
      </c>
      <c r="M637" s="30" t="str">
        <f t="shared" si="316"/>
        <v/>
      </c>
      <c r="N637" s="30" t="str">
        <f t="shared" si="317"/>
        <v/>
      </c>
      <c r="O637" s="30" t="str">
        <f t="shared" si="318"/>
        <v/>
      </c>
      <c r="P637" s="30" t="str">
        <f t="shared" si="319"/>
        <v/>
      </c>
      <c r="Q637" s="30" t="str">
        <f t="shared" si="320"/>
        <v/>
      </c>
      <c r="R637" s="30" t="str">
        <f t="shared" si="321"/>
        <v/>
      </c>
      <c r="S637" s="30" t="str">
        <f t="shared" si="322"/>
        <v/>
      </c>
      <c r="T637" s="30" t="str">
        <f t="shared" si="323"/>
        <v/>
      </c>
      <c r="U637" s="20"/>
      <c r="V637" s="20"/>
      <c r="W637" s="20"/>
    </row>
    <row r="638" spans="1:23" ht="19.5" customHeight="1" x14ac:dyDescent="0.25">
      <c r="A638" s="20"/>
      <c r="B638" s="483"/>
      <c r="C638" s="29"/>
      <c r="D638" s="28" t="s">
        <v>111</v>
      </c>
      <c r="E638" s="29"/>
      <c r="F638" s="28" t="s">
        <v>78</v>
      </c>
      <c r="G638" s="29"/>
      <c r="H638" s="29"/>
      <c r="I638" s="30" t="str">
        <f t="shared" si="312"/>
        <v/>
      </c>
      <c r="J638" s="30" t="str">
        <f t="shared" si="313"/>
        <v/>
      </c>
      <c r="K638" s="30" t="str">
        <f t="shared" si="314"/>
        <v/>
      </c>
      <c r="L638" s="30" t="str">
        <f t="shared" si="315"/>
        <v/>
      </c>
      <c r="M638" s="30" t="str">
        <f t="shared" si="316"/>
        <v/>
      </c>
      <c r="N638" s="30" t="str">
        <f t="shared" si="317"/>
        <v/>
      </c>
      <c r="O638" s="30" t="str">
        <f t="shared" si="318"/>
        <v/>
      </c>
      <c r="P638" s="30" t="str">
        <f t="shared" si="319"/>
        <v/>
      </c>
      <c r="Q638" s="30" t="str">
        <f t="shared" si="320"/>
        <v/>
      </c>
      <c r="R638" s="30" t="str">
        <f t="shared" si="321"/>
        <v/>
      </c>
      <c r="S638" s="30" t="str">
        <f t="shared" si="322"/>
        <v/>
      </c>
      <c r="T638" s="30" t="str">
        <f t="shared" si="323"/>
        <v/>
      </c>
      <c r="U638" s="20"/>
      <c r="V638" s="20"/>
      <c r="W638" s="20"/>
    </row>
    <row r="639" spans="1:23" ht="19.5" customHeight="1" x14ac:dyDescent="0.25">
      <c r="A639" s="20"/>
      <c r="B639" s="483"/>
      <c r="C639" s="29"/>
      <c r="D639" s="28" t="s">
        <v>112</v>
      </c>
      <c r="E639" s="29"/>
      <c r="F639" s="28" t="s">
        <v>78</v>
      </c>
      <c r="G639" s="29"/>
      <c r="H639" s="29"/>
      <c r="I639" s="30" t="str">
        <f t="shared" si="312"/>
        <v/>
      </c>
      <c r="J639" s="30" t="str">
        <f t="shared" si="313"/>
        <v/>
      </c>
      <c r="K639" s="30" t="str">
        <f t="shared" si="314"/>
        <v/>
      </c>
      <c r="L639" s="30" t="str">
        <f t="shared" si="315"/>
        <v/>
      </c>
      <c r="M639" s="30" t="str">
        <f t="shared" si="316"/>
        <v/>
      </c>
      <c r="N639" s="30" t="str">
        <f t="shared" si="317"/>
        <v/>
      </c>
      <c r="O639" s="30" t="str">
        <f t="shared" si="318"/>
        <v/>
      </c>
      <c r="P639" s="30" t="str">
        <f t="shared" si="319"/>
        <v/>
      </c>
      <c r="Q639" s="30" t="str">
        <f t="shared" si="320"/>
        <v/>
      </c>
      <c r="R639" s="30" t="str">
        <f t="shared" si="321"/>
        <v/>
      </c>
      <c r="S639" s="30" t="str">
        <f t="shared" si="322"/>
        <v/>
      </c>
      <c r="T639" s="30" t="str">
        <f t="shared" si="323"/>
        <v/>
      </c>
      <c r="U639" s="20"/>
      <c r="V639" s="20"/>
      <c r="W639" s="20"/>
    </row>
    <row r="640" spans="1:23" ht="19.5" customHeight="1" x14ac:dyDescent="0.25">
      <c r="A640" s="20"/>
      <c r="B640" s="483"/>
      <c r="C640" s="29"/>
      <c r="D640" s="28" t="s">
        <v>113</v>
      </c>
      <c r="E640" s="29"/>
      <c r="F640" s="28" t="s">
        <v>78</v>
      </c>
      <c r="G640" s="29"/>
      <c r="H640" s="29"/>
      <c r="I640" s="30" t="str">
        <f t="shared" si="312"/>
        <v/>
      </c>
      <c r="J640" s="30" t="str">
        <f t="shared" si="313"/>
        <v/>
      </c>
      <c r="K640" s="30" t="str">
        <f t="shared" si="314"/>
        <v/>
      </c>
      <c r="L640" s="30" t="str">
        <f t="shared" si="315"/>
        <v/>
      </c>
      <c r="M640" s="30" t="str">
        <f t="shared" si="316"/>
        <v/>
      </c>
      <c r="N640" s="30" t="str">
        <f t="shared" si="317"/>
        <v/>
      </c>
      <c r="O640" s="30" t="str">
        <f t="shared" si="318"/>
        <v/>
      </c>
      <c r="P640" s="30" t="str">
        <f t="shared" si="319"/>
        <v/>
      </c>
      <c r="Q640" s="30" t="str">
        <f t="shared" si="320"/>
        <v/>
      </c>
      <c r="R640" s="30" t="str">
        <f t="shared" si="321"/>
        <v/>
      </c>
      <c r="S640" s="30" t="str">
        <f t="shared" si="322"/>
        <v/>
      </c>
      <c r="T640" s="30" t="str">
        <f t="shared" si="323"/>
        <v/>
      </c>
      <c r="U640" s="20"/>
      <c r="V640" s="20"/>
      <c r="W640" s="20"/>
    </row>
    <row r="641" spans="1:36" ht="19.5" customHeight="1" x14ac:dyDescent="0.3">
      <c r="A641" s="20"/>
      <c r="B641" s="483"/>
      <c r="C641" s="29"/>
      <c r="D641" s="28" t="s">
        <v>114</v>
      </c>
      <c r="E641" s="29"/>
      <c r="F641" s="28" t="s">
        <v>115</v>
      </c>
      <c r="G641" s="29"/>
      <c r="H641" s="29" t="s">
        <v>40</v>
      </c>
      <c r="I641" s="31" t="str">
        <f t="shared" ref="I641:I650" si="324">IFERROR(VALUE(MID($G641,1,FIND(CHAR(160),SUBSTITUTE($G641,"~",CHAR(160),1))-1)),"-")</f>
        <v>-</v>
      </c>
      <c r="J641" s="31" t="str">
        <f t="shared" ref="J641:J650" si="325">IFERROR(VALUE(MID($G641,FIND(CHAR(160),SUBSTITUTE($G641,"~",CHAR(160),1))+1,FIND(CHAR(160),SUBSTITUTE($G641,"~",CHAR(160),2))-FIND(CHAR(160),SUBSTITUTE($G641,"~",CHAR(160),1))-1)),"-")</f>
        <v>-</v>
      </c>
      <c r="K641" s="31" t="str">
        <f t="shared" ref="K641:K650" si="326">IFERROR(VALUE(MID($G641,FIND(CHAR(160),SUBSTITUTE($G641,"~",CHAR(160),2))+1,FIND(CHAR(160),SUBSTITUTE($G641,"~",CHAR(160),3))-FIND(CHAR(160),SUBSTITUTE($G641,"~",CHAR(160),2))-1)),"-")</f>
        <v>-</v>
      </c>
      <c r="L641" s="31" t="str">
        <f t="shared" ref="L641:L650" si="327">IFERROR(VALUE(MID($G641,FIND(CHAR(160),SUBSTITUTE($G641,"~",CHAR(160),3))+1,FIND(CHAR(160),SUBSTITUTE($G641,"~",CHAR(160),4))-FIND(CHAR(160),SUBSTITUTE($G641,"~",CHAR(160),3))-1)),"-")</f>
        <v>-</v>
      </c>
      <c r="M641" s="31" t="str">
        <f t="shared" ref="M641:M650" si="328">IFERROR(VALUE(MID($G641,FIND(CHAR(160),SUBSTITUTE($G641,"~",CHAR(160),4))+1,FIND(CHAR(160),SUBSTITUTE($G641,"~",CHAR(160),5))-FIND(CHAR(160),SUBSTITUTE($G641,"~",CHAR(160),4))-1)),"-")</f>
        <v>-</v>
      </c>
      <c r="N641" s="31" t="str">
        <f t="shared" ref="N641:N650" si="329">IFERROR(VALUE(MID($G641,FIND(CHAR(160),SUBSTITUTE($G641,"~",CHAR(160),5))+1,FIND(CHAR(160),SUBSTITUTE($G641,"~",CHAR(160),6))-FIND(CHAR(160),SUBSTITUTE($G641,"~",CHAR(160),5))-1)),"-")</f>
        <v>-</v>
      </c>
      <c r="O641" s="31" t="str">
        <f t="shared" ref="O641:O650" si="330">IFERROR(VALUE(MID($G641,FIND(CHAR(160),SUBSTITUTE($G641,"~",CHAR(160),6))+1,FIND(CHAR(160),SUBSTITUTE($G641,"~",CHAR(160),7))-FIND(CHAR(160),SUBSTITUTE($G641,"~",CHAR(160),6))-1)),"-")</f>
        <v>-</v>
      </c>
      <c r="P641" s="31" t="str">
        <f t="shared" ref="P641:P650" si="331">IFERROR(VALUE(MID($G641,FIND(CHAR(160),SUBSTITUTE($G641,"~",CHAR(160),7))+1,FIND(CHAR(160),SUBSTITUTE($G641,"~",CHAR(160),8))-FIND(CHAR(160),SUBSTITUTE($G641,"~",CHAR(160),7))-1)),"-")</f>
        <v>-</v>
      </c>
      <c r="Q641" s="31" t="str">
        <f t="shared" ref="Q641:Q650" si="332">IFERROR(VALUE(MID($G641,FIND(CHAR(160),SUBSTITUTE($G641,"~",CHAR(160),8))+1,FIND(CHAR(160),SUBSTITUTE($G641,"~",CHAR(160),9))-FIND(CHAR(160),SUBSTITUTE($G641,"~",CHAR(160),8))-1)),"-")</f>
        <v>-</v>
      </c>
      <c r="R641" s="31" t="str">
        <f t="shared" ref="R641:R650" si="333">IFERROR(VALUE(MID($G641,FIND(CHAR(160),SUBSTITUTE($G641,"~",CHAR(160),9))+1,FIND(CHAR(160),SUBSTITUTE($G641,"~",CHAR(160),10))-FIND(CHAR(160),SUBSTITUTE($G641,"~",CHAR(160),9))-1)),"-")</f>
        <v>-</v>
      </c>
      <c r="S641" s="31" t="str">
        <f t="shared" ref="S641:S650" si="334">IFERROR(VALUE(MID($G641,FIND(CHAR(160),SUBSTITUTE($G641,"~",CHAR(160),10))+1,FIND(CHAR(160),SUBSTITUTE($G641,"~",CHAR(160),11))-FIND(CHAR(160),SUBSTITUTE($G641,"~",CHAR(160),10))-1)),"-")</f>
        <v>-</v>
      </c>
      <c r="T641" s="31" t="str">
        <f t="shared" ref="T641:T650" si="335">IFERROR(VALUE(MID($G641,FIND(CHAR(160),SUBSTITUTE($G641,"~",CHAR(160),11))+1,FIND(CHAR(160),SUBSTITUTE($G641,"~",CHAR(160),12))-FIND(CHAR(160),SUBSTITUTE($G641,"~",CHAR(160),11))-1)),"-")</f>
        <v>-</v>
      </c>
      <c r="U641" s="20"/>
      <c r="V641" s="20"/>
      <c r="W641" s="20"/>
      <c r="AA641" s="32" t="s">
        <v>116</v>
      </c>
    </row>
    <row r="642" spans="1:36" ht="19.5" customHeight="1" x14ac:dyDescent="0.3">
      <c r="A642" s="20"/>
      <c r="B642" s="483"/>
      <c r="C642" s="29"/>
      <c r="D642" s="28"/>
      <c r="E642" s="29"/>
      <c r="F642" s="28" t="s">
        <v>117</v>
      </c>
      <c r="G642" s="29"/>
      <c r="H642" s="29" t="s">
        <v>40</v>
      </c>
      <c r="I642" s="31" t="str">
        <f t="shared" si="324"/>
        <v>-</v>
      </c>
      <c r="J642" s="31" t="str">
        <f t="shared" si="325"/>
        <v>-</v>
      </c>
      <c r="K642" s="31" t="str">
        <f t="shared" si="326"/>
        <v>-</v>
      </c>
      <c r="L642" s="31" t="str">
        <f t="shared" si="327"/>
        <v>-</v>
      </c>
      <c r="M642" s="31" t="str">
        <f t="shared" si="328"/>
        <v>-</v>
      </c>
      <c r="N642" s="31" t="str">
        <f t="shared" si="329"/>
        <v>-</v>
      </c>
      <c r="O642" s="31" t="str">
        <f t="shared" si="330"/>
        <v>-</v>
      </c>
      <c r="P642" s="31" t="str">
        <f t="shared" si="331"/>
        <v>-</v>
      </c>
      <c r="Q642" s="31" t="str">
        <f t="shared" si="332"/>
        <v>-</v>
      </c>
      <c r="R642" s="31" t="str">
        <f t="shared" si="333"/>
        <v>-</v>
      </c>
      <c r="S642" s="31" t="str">
        <f t="shared" si="334"/>
        <v>-</v>
      </c>
      <c r="T642" s="31" t="str">
        <f t="shared" si="335"/>
        <v>-</v>
      </c>
      <c r="U642" s="20"/>
      <c r="V642" s="20"/>
      <c r="W642" s="20"/>
      <c r="AB642" s="32" t="s">
        <v>118</v>
      </c>
    </row>
    <row r="643" spans="1:36" ht="19.5" customHeight="1" x14ac:dyDescent="0.3">
      <c r="A643" s="20"/>
      <c r="B643" s="483"/>
      <c r="C643" s="29"/>
      <c r="D643" s="28"/>
      <c r="E643" s="29"/>
      <c r="F643" s="33" t="s">
        <v>119</v>
      </c>
      <c r="G643" s="29"/>
      <c r="H643" s="29" t="s">
        <v>40</v>
      </c>
      <c r="I643" s="31" t="str">
        <f t="shared" si="324"/>
        <v>-</v>
      </c>
      <c r="J643" s="31" t="str">
        <f t="shared" si="325"/>
        <v>-</v>
      </c>
      <c r="K643" s="31" t="str">
        <f t="shared" si="326"/>
        <v>-</v>
      </c>
      <c r="L643" s="31" t="str">
        <f t="shared" si="327"/>
        <v>-</v>
      </c>
      <c r="M643" s="31" t="str">
        <f t="shared" si="328"/>
        <v>-</v>
      </c>
      <c r="N643" s="31" t="str">
        <f t="shared" si="329"/>
        <v>-</v>
      </c>
      <c r="O643" s="31" t="str">
        <f t="shared" si="330"/>
        <v>-</v>
      </c>
      <c r="P643" s="31" t="str">
        <f t="shared" si="331"/>
        <v>-</v>
      </c>
      <c r="Q643" s="31" t="str">
        <f t="shared" si="332"/>
        <v>-</v>
      </c>
      <c r="R643" s="31" t="str">
        <f t="shared" si="333"/>
        <v>-</v>
      </c>
      <c r="S643" s="31" t="str">
        <f t="shared" si="334"/>
        <v>-</v>
      </c>
      <c r="T643" s="31" t="str">
        <f t="shared" si="335"/>
        <v>-</v>
      </c>
      <c r="U643" s="20"/>
      <c r="V643" s="20"/>
      <c r="W643" s="20"/>
      <c r="AC643" s="32" t="s">
        <v>118</v>
      </c>
    </row>
    <row r="644" spans="1:36" ht="19.5" customHeight="1" x14ac:dyDescent="0.3">
      <c r="A644" s="20"/>
      <c r="B644" s="483"/>
      <c r="C644" s="29"/>
      <c r="D644" s="28"/>
      <c r="E644" s="29"/>
      <c r="F644" s="33" t="s">
        <v>120</v>
      </c>
      <c r="G644" s="29"/>
      <c r="H644" s="29" t="s">
        <v>40</v>
      </c>
      <c r="I644" s="31" t="str">
        <f t="shared" si="324"/>
        <v>-</v>
      </c>
      <c r="J644" s="31" t="str">
        <f t="shared" si="325"/>
        <v>-</v>
      </c>
      <c r="K644" s="31" t="str">
        <f t="shared" si="326"/>
        <v>-</v>
      </c>
      <c r="L644" s="31" t="str">
        <f t="shared" si="327"/>
        <v>-</v>
      </c>
      <c r="M644" s="31" t="str">
        <f t="shared" si="328"/>
        <v>-</v>
      </c>
      <c r="N644" s="31" t="str">
        <f t="shared" si="329"/>
        <v>-</v>
      </c>
      <c r="O644" s="31" t="str">
        <f t="shared" si="330"/>
        <v>-</v>
      </c>
      <c r="P644" s="31" t="str">
        <f t="shared" si="331"/>
        <v>-</v>
      </c>
      <c r="Q644" s="31" t="str">
        <f t="shared" si="332"/>
        <v>-</v>
      </c>
      <c r="R644" s="31" t="str">
        <f t="shared" si="333"/>
        <v>-</v>
      </c>
      <c r="S644" s="31" t="str">
        <f t="shared" si="334"/>
        <v>-</v>
      </c>
      <c r="T644" s="31" t="str">
        <f t="shared" si="335"/>
        <v>-</v>
      </c>
      <c r="U644" s="20"/>
      <c r="V644" s="20"/>
      <c r="W644" s="20"/>
      <c r="AD644" s="32" t="s">
        <v>118</v>
      </c>
    </row>
    <row r="645" spans="1:36" ht="19.5" customHeight="1" x14ac:dyDescent="0.3">
      <c r="A645" s="20"/>
      <c r="B645" s="483"/>
      <c r="C645" s="29"/>
      <c r="D645" s="28"/>
      <c r="E645" s="29"/>
      <c r="F645" s="33" t="s">
        <v>121</v>
      </c>
      <c r="G645" s="29"/>
      <c r="H645" s="29" t="s">
        <v>40</v>
      </c>
      <c r="I645" s="31" t="str">
        <f t="shared" si="324"/>
        <v>-</v>
      </c>
      <c r="J645" s="31" t="str">
        <f t="shared" si="325"/>
        <v>-</v>
      </c>
      <c r="K645" s="31" t="str">
        <f t="shared" si="326"/>
        <v>-</v>
      </c>
      <c r="L645" s="31" t="str">
        <f t="shared" si="327"/>
        <v>-</v>
      </c>
      <c r="M645" s="31" t="str">
        <f t="shared" si="328"/>
        <v>-</v>
      </c>
      <c r="N645" s="31" t="str">
        <f t="shared" si="329"/>
        <v>-</v>
      </c>
      <c r="O645" s="31" t="str">
        <f t="shared" si="330"/>
        <v>-</v>
      </c>
      <c r="P645" s="31" t="str">
        <f t="shared" si="331"/>
        <v>-</v>
      </c>
      <c r="Q645" s="31" t="str">
        <f t="shared" si="332"/>
        <v>-</v>
      </c>
      <c r="R645" s="31" t="str">
        <f t="shared" si="333"/>
        <v>-</v>
      </c>
      <c r="S645" s="31" t="str">
        <f t="shared" si="334"/>
        <v>-</v>
      </c>
      <c r="T645" s="31" t="str">
        <f t="shared" si="335"/>
        <v>-</v>
      </c>
      <c r="U645" s="20"/>
      <c r="V645" s="20"/>
      <c r="W645" s="20"/>
      <c r="AE645" s="32" t="s">
        <v>116</v>
      </c>
    </row>
    <row r="646" spans="1:36" ht="19.5" customHeight="1" x14ac:dyDescent="0.3">
      <c r="A646" s="20"/>
      <c r="B646" s="483"/>
      <c r="C646" s="29"/>
      <c r="D646" s="28"/>
      <c r="E646" s="29"/>
      <c r="F646" s="28" t="s">
        <v>647</v>
      </c>
      <c r="G646" s="29"/>
      <c r="H646" s="29" t="s">
        <v>40</v>
      </c>
      <c r="I646" s="31" t="str">
        <f t="shared" si="324"/>
        <v>-</v>
      </c>
      <c r="J646" s="31" t="str">
        <f t="shared" si="325"/>
        <v>-</v>
      </c>
      <c r="K646" s="31" t="str">
        <f t="shared" si="326"/>
        <v>-</v>
      </c>
      <c r="L646" s="31" t="str">
        <f t="shared" si="327"/>
        <v>-</v>
      </c>
      <c r="M646" s="31" t="str">
        <f t="shared" si="328"/>
        <v>-</v>
      </c>
      <c r="N646" s="31" t="str">
        <f t="shared" si="329"/>
        <v>-</v>
      </c>
      <c r="O646" s="31" t="str">
        <f t="shared" si="330"/>
        <v>-</v>
      </c>
      <c r="P646" s="31" t="str">
        <f t="shared" si="331"/>
        <v>-</v>
      </c>
      <c r="Q646" s="31" t="str">
        <f t="shared" si="332"/>
        <v>-</v>
      </c>
      <c r="R646" s="31" t="str">
        <f t="shared" si="333"/>
        <v>-</v>
      </c>
      <c r="S646" s="31" t="str">
        <f t="shared" si="334"/>
        <v>-</v>
      </c>
      <c r="T646" s="31" t="str">
        <f t="shared" si="335"/>
        <v>-</v>
      </c>
      <c r="U646" s="20"/>
      <c r="V646" s="20"/>
      <c r="W646" s="20"/>
      <c r="AF646" s="32" t="s">
        <v>118</v>
      </c>
    </row>
    <row r="647" spans="1:36" ht="19.5" customHeight="1" x14ac:dyDescent="0.3">
      <c r="A647" s="20"/>
      <c r="B647" s="483"/>
      <c r="C647" s="29"/>
      <c r="D647" s="28"/>
      <c r="E647" s="29"/>
      <c r="F647" s="33" t="s">
        <v>122</v>
      </c>
      <c r="G647" s="29"/>
      <c r="H647" s="29" t="s">
        <v>40</v>
      </c>
      <c r="I647" s="31" t="str">
        <f t="shared" si="324"/>
        <v>-</v>
      </c>
      <c r="J647" s="31" t="str">
        <f t="shared" si="325"/>
        <v>-</v>
      </c>
      <c r="K647" s="31" t="str">
        <f t="shared" si="326"/>
        <v>-</v>
      </c>
      <c r="L647" s="31" t="str">
        <f t="shared" si="327"/>
        <v>-</v>
      </c>
      <c r="M647" s="31" t="str">
        <f t="shared" si="328"/>
        <v>-</v>
      </c>
      <c r="N647" s="31" t="str">
        <f t="shared" si="329"/>
        <v>-</v>
      </c>
      <c r="O647" s="31" t="str">
        <f t="shared" si="330"/>
        <v>-</v>
      </c>
      <c r="P647" s="31" t="str">
        <f t="shared" si="331"/>
        <v>-</v>
      </c>
      <c r="Q647" s="31" t="str">
        <f t="shared" si="332"/>
        <v>-</v>
      </c>
      <c r="R647" s="31" t="str">
        <f t="shared" si="333"/>
        <v>-</v>
      </c>
      <c r="S647" s="31" t="str">
        <f t="shared" si="334"/>
        <v>-</v>
      </c>
      <c r="T647" s="31" t="str">
        <f t="shared" si="335"/>
        <v>-</v>
      </c>
      <c r="U647" s="20"/>
      <c r="V647" s="20"/>
      <c r="W647" s="20"/>
      <c r="AG647" s="32" t="s">
        <v>118</v>
      </c>
    </row>
    <row r="648" spans="1:36" ht="19.5" customHeight="1" x14ac:dyDescent="0.3">
      <c r="A648" s="20"/>
      <c r="B648" s="483"/>
      <c r="C648" s="29"/>
      <c r="D648" s="28"/>
      <c r="E648" s="29"/>
      <c r="F648" s="33" t="s">
        <v>123</v>
      </c>
      <c r="G648" s="29"/>
      <c r="H648" s="29" t="s">
        <v>40</v>
      </c>
      <c r="I648" s="31" t="str">
        <f t="shared" si="324"/>
        <v>-</v>
      </c>
      <c r="J648" s="31" t="str">
        <f t="shared" si="325"/>
        <v>-</v>
      </c>
      <c r="K648" s="31" t="str">
        <f t="shared" si="326"/>
        <v>-</v>
      </c>
      <c r="L648" s="31" t="str">
        <f t="shared" si="327"/>
        <v>-</v>
      </c>
      <c r="M648" s="31" t="str">
        <f t="shared" si="328"/>
        <v>-</v>
      </c>
      <c r="N648" s="31" t="str">
        <f t="shared" si="329"/>
        <v>-</v>
      </c>
      <c r="O648" s="31" t="str">
        <f t="shared" si="330"/>
        <v>-</v>
      </c>
      <c r="P648" s="31" t="str">
        <f t="shared" si="331"/>
        <v>-</v>
      </c>
      <c r="Q648" s="31" t="str">
        <f t="shared" si="332"/>
        <v>-</v>
      </c>
      <c r="R648" s="31" t="str">
        <f t="shared" si="333"/>
        <v>-</v>
      </c>
      <c r="S648" s="31" t="str">
        <f t="shared" si="334"/>
        <v>-</v>
      </c>
      <c r="T648" s="31" t="str">
        <f t="shared" si="335"/>
        <v>-</v>
      </c>
      <c r="U648" s="20"/>
      <c r="V648" s="20"/>
      <c r="W648" s="20"/>
      <c r="AH648" s="32" t="s">
        <v>118</v>
      </c>
    </row>
    <row r="649" spans="1:36" ht="19.5" customHeight="1" x14ac:dyDescent="0.3">
      <c r="A649" s="20"/>
      <c r="B649" s="483"/>
      <c r="C649" s="29"/>
      <c r="D649" s="28"/>
      <c r="E649" s="29"/>
      <c r="F649" s="33" t="s">
        <v>124</v>
      </c>
      <c r="G649" s="29"/>
      <c r="H649" s="29" t="s">
        <v>40</v>
      </c>
      <c r="I649" s="31" t="str">
        <f t="shared" si="324"/>
        <v>-</v>
      </c>
      <c r="J649" s="31" t="str">
        <f t="shared" si="325"/>
        <v>-</v>
      </c>
      <c r="K649" s="31" t="str">
        <f t="shared" si="326"/>
        <v>-</v>
      </c>
      <c r="L649" s="31" t="str">
        <f t="shared" si="327"/>
        <v>-</v>
      </c>
      <c r="M649" s="31" t="str">
        <f t="shared" si="328"/>
        <v>-</v>
      </c>
      <c r="N649" s="31" t="str">
        <f t="shared" si="329"/>
        <v>-</v>
      </c>
      <c r="O649" s="31" t="str">
        <f t="shared" si="330"/>
        <v>-</v>
      </c>
      <c r="P649" s="31" t="str">
        <f t="shared" si="331"/>
        <v>-</v>
      </c>
      <c r="Q649" s="31" t="str">
        <f t="shared" si="332"/>
        <v>-</v>
      </c>
      <c r="R649" s="31" t="str">
        <f t="shared" si="333"/>
        <v>-</v>
      </c>
      <c r="S649" s="31" t="str">
        <f t="shared" si="334"/>
        <v>-</v>
      </c>
      <c r="T649" s="31" t="str">
        <f t="shared" si="335"/>
        <v>-</v>
      </c>
      <c r="U649" s="20"/>
      <c r="V649" s="20"/>
      <c r="W649" s="20"/>
      <c r="AI649" s="32" t="s">
        <v>116</v>
      </c>
    </row>
    <row r="650" spans="1:36" ht="19.5" customHeight="1" x14ac:dyDescent="0.3">
      <c r="A650" s="20"/>
      <c r="B650" s="483"/>
      <c r="C650" s="29"/>
      <c r="D650" s="34"/>
      <c r="E650" s="35"/>
      <c r="F650" s="36" t="s">
        <v>125</v>
      </c>
      <c r="G650" s="35"/>
      <c r="H650" s="34" t="s">
        <v>40</v>
      </c>
      <c r="I650" s="31" t="str">
        <f t="shared" si="324"/>
        <v>-</v>
      </c>
      <c r="J650" s="31" t="str">
        <f t="shared" si="325"/>
        <v>-</v>
      </c>
      <c r="K650" s="31" t="str">
        <f t="shared" si="326"/>
        <v>-</v>
      </c>
      <c r="L650" s="31" t="str">
        <f t="shared" si="327"/>
        <v>-</v>
      </c>
      <c r="M650" s="31" t="str">
        <f t="shared" si="328"/>
        <v>-</v>
      </c>
      <c r="N650" s="31" t="str">
        <f t="shared" si="329"/>
        <v>-</v>
      </c>
      <c r="O650" s="31" t="str">
        <f t="shared" si="330"/>
        <v>-</v>
      </c>
      <c r="P650" s="31" t="str">
        <f t="shared" si="331"/>
        <v>-</v>
      </c>
      <c r="Q650" s="31" t="str">
        <f t="shared" si="332"/>
        <v>-</v>
      </c>
      <c r="R650" s="31" t="str">
        <f t="shared" si="333"/>
        <v>-</v>
      </c>
      <c r="S650" s="31" t="str">
        <f t="shared" si="334"/>
        <v>-</v>
      </c>
      <c r="T650" s="31" t="str">
        <f t="shared" si="335"/>
        <v>-</v>
      </c>
      <c r="U650" s="20"/>
      <c r="V650" s="20"/>
      <c r="W650" s="20"/>
      <c r="AJ650" s="32" t="s">
        <v>118</v>
      </c>
    </row>
    <row r="651" spans="1:36" ht="19.5" customHeight="1" x14ac:dyDescent="0.25">
      <c r="A651" s="20"/>
      <c r="B651" s="483"/>
      <c r="C651" s="27"/>
      <c r="D651" s="28" t="s">
        <v>77</v>
      </c>
      <c r="E651" s="29"/>
      <c r="F651" s="28" t="s">
        <v>78</v>
      </c>
      <c r="G651" s="29"/>
      <c r="H651" s="30"/>
      <c r="I651" s="30" t="str">
        <f t="shared" ref="I651:I686" si="336">IFERROR(MID($G651,1,FIND(CHAR(160),SUBSTITUTE($G651,"~",CHAR(160),1))-1),"")</f>
        <v/>
      </c>
      <c r="J651" s="30" t="str">
        <f t="shared" ref="J651:J686" si="337">IFERROR(MID($G651,FIND(CHAR(160),SUBSTITUTE($G651,"~",CHAR(160),1))+1,FIND(CHAR(160),SUBSTITUTE($G651,"~",CHAR(160),2))-FIND(CHAR(160),SUBSTITUTE($G651,"~",CHAR(160),1))-1),"")</f>
        <v/>
      </c>
      <c r="K651" s="30" t="str">
        <f t="shared" ref="K651:K686" si="338">IFERROR(MID($G651,FIND(CHAR(160),SUBSTITUTE($G651,"~",CHAR(160),2))+1,FIND(CHAR(160),SUBSTITUTE($G651,"~",CHAR(160),3))-FIND(CHAR(160),SUBSTITUTE($G651,"~",CHAR(160),2))-1),"")</f>
        <v/>
      </c>
      <c r="L651" s="30" t="str">
        <f t="shared" ref="L651:L686" si="339">IFERROR(MID($G651,FIND(CHAR(160),SUBSTITUTE($G651,"~",CHAR(160),3))+1,FIND(CHAR(160),SUBSTITUTE($G651,"~",CHAR(160),4))-FIND(CHAR(160),SUBSTITUTE($G651,"~",CHAR(160),3))-1),"")</f>
        <v/>
      </c>
      <c r="M651" s="30" t="str">
        <f t="shared" ref="M651:M686" si="340">IFERROR(MID($G651,FIND(CHAR(160),SUBSTITUTE($G651,"~",CHAR(160),4))+1,FIND(CHAR(160),SUBSTITUTE($G651,"~",CHAR(160),5))-FIND(CHAR(160),SUBSTITUTE($G651,"~",CHAR(160),4))-1),"")</f>
        <v/>
      </c>
      <c r="N651" s="30" t="str">
        <f t="shared" ref="N651:N686" si="341">IFERROR(MID($G651,FIND(CHAR(160),SUBSTITUTE($G651,"~",CHAR(160),5))+1,FIND(CHAR(160),SUBSTITUTE($G651,"~",CHAR(160),6))-FIND(CHAR(160),SUBSTITUTE($G651,"~",CHAR(160),5))-1),"")</f>
        <v/>
      </c>
      <c r="O651" s="30" t="str">
        <f t="shared" ref="O651:O686" si="342">IFERROR(MID($G651,FIND(CHAR(160),SUBSTITUTE($G651,"~",CHAR(160),6))+1,FIND(CHAR(160),SUBSTITUTE($G651,"~",CHAR(160),7))-FIND(CHAR(160),SUBSTITUTE($G651,"~",CHAR(160),6))-1),"")</f>
        <v/>
      </c>
      <c r="P651" s="30" t="str">
        <f t="shared" ref="P651:P686" si="343">IFERROR(MID($G651,FIND(CHAR(160),SUBSTITUTE($G651,"~",CHAR(160),7))+1,FIND(CHAR(160),SUBSTITUTE($G651,"~",CHAR(160),8))-FIND(CHAR(160),SUBSTITUTE($G651,"~",CHAR(160),7))-1),"")</f>
        <v/>
      </c>
      <c r="Q651" s="30" t="str">
        <f t="shared" ref="Q651:Q686" si="344">IFERROR(MID($G651,FIND(CHAR(160),SUBSTITUTE($G651,"~",CHAR(160),8))+1,FIND(CHAR(160),SUBSTITUTE($G651,"~",CHAR(160),9))-FIND(CHAR(160),SUBSTITUTE($G651,"~",CHAR(160),8))-1),"")</f>
        <v/>
      </c>
      <c r="R651" s="30" t="str">
        <f t="shared" ref="R651:R686" si="345">IFERROR(MID($G651,FIND(CHAR(160),SUBSTITUTE($G651,"~",CHAR(160),9))+1,FIND(CHAR(160),SUBSTITUTE($G651,"~",CHAR(160),10))-FIND(CHAR(160),SUBSTITUTE($G651,"~",CHAR(160),9))-1),"")</f>
        <v/>
      </c>
      <c r="S651" s="30" t="str">
        <f t="shared" ref="S651:S686" si="346">IFERROR(MID($G651,FIND(CHAR(160),SUBSTITUTE($G651,"~",CHAR(160),10))+1,FIND(CHAR(160),SUBSTITUTE($G651,"~",CHAR(160),11))-FIND(CHAR(160),SUBSTITUTE($G651,"~",CHAR(160),10))-1),"")</f>
        <v/>
      </c>
      <c r="T651" s="30" t="str">
        <f t="shared" ref="T651:T686" si="347">IFERROR(MID($G651,FIND(CHAR(160),SUBSTITUTE($G651,"~",CHAR(160),11))+1,FIND(CHAR(160),SUBSTITUTE($G651,"~",CHAR(160),12))-FIND(CHAR(160),SUBSTITUTE($G651,"~",CHAR(160),11))-1),"")</f>
        <v/>
      </c>
      <c r="U651" s="20"/>
      <c r="V651" s="20"/>
      <c r="W651" s="20"/>
    </row>
    <row r="652" spans="1:36" ht="19.5" customHeight="1" x14ac:dyDescent="0.25">
      <c r="A652" s="20"/>
      <c r="B652" s="483"/>
      <c r="C652" s="29"/>
      <c r="D652" s="28" t="s">
        <v>79</v>
      </c>
      <c r="E652" s="29"/>
      <c r="F652" s="28" t="s">
        <v>78</v>
      </c>
      <c r="G652" s="29"/>
      <c r="H652" s="29"/>
      <c r="I652" s="30" t="str">
        <f t="shared" si="336"/>
        <v/>
      </c>
      <c r="J652" s="30" t="str">
        <f t="shared" si="337"/>
        <v/>
      </c>
      <c r="K652" s="30" t="str">
        <f t="shared" si="338"/>
        <v/>
      </c>
      <c r="L652" s="30" t="str">
        <f t="shared" si="339"/>
        <v/>
      </c>
      <c r="M652" s="30" t="str">
        <f t="shared" si="340"/>
        <v/>
      </c>
      <c r="N652" s="30" t="str">
        <f t="shared" si="341"/>
        <v/>
      </c>
      <c r="O652" s="30" t="str">
        <f t="shared" si="342"/>
        <v/>
      </c>
      <c r="P652" s="30" t="str">
        <f t="shared" si="343"/>
        <v/>
      </c>
      <c r="Q652" s="30" t="str">
        <f t="shared" si="344"/>
        <v/>
      </c>
      <c r="R652" s="30" t="str">
        <f t="shared" si="345"/>
        <v/>
      </c>
      <c r="S652" s="30" t="str">
        <f t="shared" si="346"/>
        <v/>
      </c>
      <c r="T652" s="30" t="str">
        <f t="shared" si="347"/>
        <v/>
      </c>
      <c r="U652" s="20"/>
      <c r="V652" s="20"/>
      <c r="W652" s="20"/>
    </row>
    <row r="653" spans="1:36" ht="19.5" customHeight="1" x14ac:dyDescent="0.25">
      <c r="A653" s="20"/>
      <c r="B653" s="483"/>
      <c r="C653" s="29"/>
      <c r="D653" s="28" t="s">
        <v>80</v>
      </c>
      <c r="E653" s="29"/>
      <c r="F653" s="28" t="s">
        <v>78</v>
      </c>
      <c r="G653" s="29"/>
      <c r="H653" s="29"/>
      <c r="I653" s="30" t="str">
        <f t="shared" si="336"/>
        <v/>
      </c>
      <c r="J653" s="30" t="str">
        <f t="shared" si="337"/>
        <v/>
      </c>
      <c r="K653" s="30" t="str">
        <f t="shared" si="338"/>
        <v/>
      </c>
      <c r="L653" s="30" t="str">
        <f t="shared" si="339"/>
        <v/>
      </c>
      <c r="M653" s="30" t="str">
        <f t="shared" si="340"/>
        <v/>
      </c>
      <c r="N653" s="30" t="str">
        <f t="shared" si="341"/>
        <v/>
      </c>
      <c r="O653" s="30" t="str">
        <f t="shared" si="342"/>
        <v/>
      </c>
      <c r="P653" s="30" t="str">
        <f t="shared" si="343"/>
        <v/>
      </c>
      <c r="Q653" s="30" t="str">
        <f t="shared" si="344"/>
        <v/>
      </c>
      <c r="R653" s="30" t="str">
        <f t="shared" si="345"/>
        <v/>
      </c>
      <c r="S653" s="30" t="str">
        <f t="shared" si="346"/>
        <v/>
      </c>
      <c r="T653" s="30" t="str">
        <f t="shared" si="347"/>
        <v/>
      </c>
      <c r="U653" s="20"/>
      <c r="V653" s="20"/>
      <c r="W653" s="20"/>
    </row>
    <row r="654" spans="1:36" ht="19.5" customHeight="1" x14ac:dyDescent="0.25">
      <c r="A654" s="20"/>
      <c r="B654" s="483"/>
      <c r="C654" s="29"/>
      <c r="D654" s="28" t="s">
        <v>81</v>
      </c>
      <c r="E654" s="29"/>
      <c r="F654" s="28" t="s">
        <v>78</v>
      </c>
      <c r="G654" s="29"/>
      <c r="H654" s="29"/>
      <c r="I654" s="30" t="str">
        <f t="shared" si="336"/>
        <v/>
      </c>
      <c r="J654" s="30" t="str">
        <f t="shared" si="337"/>
        <v/>
      </c>
      <c r="K654" s="30" t="str">
        <f t="shared" si="338"/>
        <v/>
      </c>
      <c r="L654" s="30" t="str">
        <f t="shared" si="339"/>
        <v/>
      </c>
      <c r="M654" s="30" t="str">
        <f t="shared" si="340"/>
        <v/>
      </c>
      <c r="N654" s="30" t="str">
        <f t="shared" si="341"/>
        <v/>
      </c>
      <c r="O654" s="30" t="str">
        <f t="shared" si="342"/>
        <v/>
      </c>
      <c r="P654" s="30" t="str">
        <f t="shared" si="343"/>
        <v/>
      </c>
      <c r="Q654" s="30" t="str">
        <f t="shared" si="344"/>
        <v/>
      </c>
      <c r="R654" s="30" t="str">
        <f t="shared" si="345"/>
        <v/>
      </c>
      <c r="S654" s="30" t="str">
        <f t="shared" si="346"/>
        <v/>
      </c>
      <c r="T654" s="30" t="str">
        <f t="shared" si="347"/>
        <v/>
      </c>
      <c r="U654" s="20"/>
      <c r="V654" s="20"/>
      <c r="W654" s="20"/>
    </row>
    <row r="655" spans="1:36" ht="19.5" customHeight="1" x14ac:dyDescent="0.25">
      <c r="A655" s="20"/>
      <c r="B655" s="483"/>
      <c r="C655" s="29"/>
      <c r="D655" s="28" t="s">
        <v>82</v>
      </c>
      <c r="E655" s="29"/>
      <c r="F655" s="28" t="s">
        <v>78</v>
      </c>
      <c r="G655" s="29"/>
      <c r="H655" s="29"/>
      <c r="I655" s="30" t="str">
        <f t="shared" si="336"/>
        <v/>
      </c>
      <c r="J655" s="30" t="str">
        <f t="shared" si="337"/>
        <v/>
      </c>
      <c r="K655" s="30" t="str">
        <f t="shared" si="338"/>
        <v/>
      </c>
      <c r="L655" s="30" t="str">
        <f t="shared" si="339"/>
        <v/>
      </c>
      <c r="M655" s="30" t="str">
        <f t="shared" si="340"/>
        <v/>
      </c>
      <c r="N655" s="30" t="str">
        <f t="shared" si="341"/>
        <v/>
      </c>
      <c r="O655" s="30" t="str">
        <f t="shared" si="342"/>
        <v/>
      </c>
      <c r="P655" s="30" t="str">
        <f t="shared" si="343"/>
        <v/>
      </c>
      <c r="Q655" s="30" t="str">
        <f t="shared" si="344"/>
        <v/>
      </c>
      <c r="R655" s="30" t="str">
        <f t="shared" si="345"/>
        <v/>
      </c>
      <c r="S655" s="30" t="str">
        <f t="shared" si="346"/>
        <v/>
      </c>
      <c r="T655" s="30" t="str">
        <f t="shared" si="347"/>
        <v/>
      </c>
      <c r="U655" s="20"/>
      <c r="V655" s="20"/>
      <c r="W655" s="20"/>
    </row>
    <row r="656" spans="1:36" ht="19.5" customHeight="1" x14ac:dyDescent="0.25">
      <c r="A656" s="20"/>
      <c r="B656" s="483"/>
      <c r="C656" s="29"/>
      <c r="D656" s="28" t="s">
        <v>83</v>
      </c>
      <c r="E656" s="29"/>
      <c r="F656" s="28" t="s">
        <v>78</v>
      </c>
      <c r="G656" s="29"/>
      <c r="H656" s="29"/>
      <c r="I656" s="30" t="str">
        <f t="shared" si="336"/>
        <v/>
      </c>
      <c r="J656" s="30" t="str">
        <f t="shared" si="337"/>
        <v/>
      </c>
      <c r="K656" s="30" t="str">
        <f t="shared" si="338"/>
        <v/>
      </c>
      <c r="L656" s="30" t="str">
        <f t="shared" si="339"/>
        <v/>
      </c>
      <c r="M656" s="30" t="str">
        <f t="shared" si="340"/>
        <v/>
      </c>
      <c r="N656" s="30" t="str">
        <f t="shared" si="341"/>
        <v/>
      </c>
      <c r="O656" s="30" t="str">
        <f t="shared" si="342"/>
        <v/>
      </c>
      <c r="P656" s="30" t="str">
        <f t="shared" si="343"/>
        <v/>
      </c>
      <c r="Q656" s="30" t="str">
        <f t="shared" si="344"/>
        <v/>
      </c>
      <c r="R656" s="30" t="str">
        <f t="shared" si="345"/>
        <v/>
      </c>
      <c r="S656" s="30" t="str">
        <f t="shared" si="346"/>
        <v/>
      </c>
      <c r="T656" s="30" t="str">
        <f t="shared" si="347"/>
        <v/>
      </c>
      <c r="U656" s="20"/>
      <c r="V656" s="20"/>
      <c r="W656" s="20"/>
    </row>
    <row r="657" spans="1:23" ht="19.5" customHeight="1" x14ac:dyDescent="0.25">
      <c r="A657" s="20"/>
      <c r="B657" s="483"/>
      <c r="C657" s="29"/>
      <c r="D657" s="28" t="s">
        <v>84</v>
      </c>
      <c r="E657" s="29"/>
      <c r="F657" s="28" t="s">
        <v>78</v>
      </c>
      <c r="G657" s="29"/>
      <c r="H657" s="29"/>
      <c r="I657" s="30" t="str">
        <f t="shared" si="336"/>
        <v/>
      </c>
      <c r="J657" s="30" t="str">
        <f t="shared" si="337"/>
        <v/>
      </c>
      <c r="K657" s="30" t="str">
        <f t="shared" si="338"/>
        <v/>
      </c>
      <c r="L657" s="30" t="str">
        <f t="shared" si="339"/>
        <v/>
      </c>
      <c r="M657" s="30" t="str">
        <f t="shared" si="340"/>
        <v/>
      </c>
      <c r="N657" s="30" t="str">
        <f t="shared" si="341"/>
        <v/>
      </c>
      <c r="O657" s="30" t="str">
        <f t="shared" si="342"/>
        <v/>
      </c>
      <c r="P657" s="30" t="str">
        <f t="shared" si="343"/>
        <v/>
      </c>
      <c r="Q657" s="30" t="str">
        <f t="shared" si="344"/>
        <v/>
      </c>
      <c r="R657" s="30" t="str">
        <f t="shared" si="345"/>
        <v/>
      </c>
      <c r="S657" s="30" t="str">
        <f t="shared" si="346"/>
        <v/>
      </c>
      <c r="T657" s="30" t="str">
        <f t="shared" si="347"/>
        <v/>
      </c>
      <c r="U657" s="20"/>
      <c r="V657" s="20"/>
      <c r="W657" s="20"/>
    </row>
    <row r="658" spans="1:23" ht="19.5" customHeight="1" x14ac:dyDescent="0.25">
      <c r="A658" s="20"/>
      <c r="B658" s="483"/>
      <c r="C658" s="29"/>
      <c r="D658" s="28" t="s">
        <v>85</v>
      </c>
      <c r="E658" s="29"/>
      <c r="F658" s="28" t="s">
        <v>78</v>
      </c>
      <c r="G658" s="29"/>
      <c r="H658" s="29"/>
      <c r="I658" s="30" t="str">
        <f t="shared" si="336"/>
        <v/>
      </c>
      <c r="J658" s="30" t="str">
        <f t="shared" si="337"/>
        <v/>
      </c>
      <c r="K658" s="30" t="str">
        <f t="shared" si="338"/>
        <v/>
      </c>
      <c r="L658" s="30" t="str">
        <f t="shared" si="339"/>
        <v/>
      </c>
      <c r="M658" s="30" t="str">
        <f t="shared" si="340"/>
        <v/>
      </c>
      <c r="N658" s="30" t="str">
        <f t="shared" si="341"/>
        <v/>
      </c>
      <c r="O658" s="30" t="str">
        <f t="shared" si="342"/>
        <v/>
      </c>
      <c r="P658" s="30" t="str">
        <f t="shared" si="343"/>
        <v/>
      </c>
      <c r="Q658" s="30" t="str">
        <f t="shared" si="344"/>
        <v/>
      </c>
      <c r="R658" s="30" t="str">
        <f t="shared" si="345"/>
        <v/>
      </c>
      <c r="S658" s="30" t="str">
        <f t="shared" si="346"/>
        <v/>
      </c>
      <c r="T658" s="30" t="str">
        <f t="shared" si="347"/>
        <v/>
      </c>
      <c r="U658" s="20"/>
      <c r="V658" s="20"/>
      <c r="W658" s="20"/>
    </row>
    <row r="659" spans="1:23" ht="19.5" customHeight="1" x14ac:dyDescent="0.25">
      <c r="A659" s="20"/>
      <c r="B659" s="483"/>
      <c r="C659" s="29"/>
      <c r="D659" s="28" t="s">
        <v>86</v>
      </c>
      <c r="E659" s="29"/>
      <c r="F659" s="28" t="s">
        <v>78</v>
      </c>
      <c r="G659" s="29"/>
      <c r="H659" s="29"/>
      <c r="I659" s="30" t="str">
        <f t="shared" si="336"/>
        <v/>
      </c>
      <c r="J659" s="30" t="str">
        <f t="shared" si="337"/>
        <v/>
      </c>
      <c r="K659" s="30" t="str">
        <f t="shared" si="338"/>
        <v/>
      </c>
      <c r="L659" s="30" t="str">
        <f t="shared" si="339"/>
        <v/>
      </c>
      <c r="M659" s="30" t="str">
        <f t="shared" si="340"/>
        <v/>
      </c>
      <c r="N659" s="30" t="str">
        <f t="shared" si="341"/>
        <v/>
      </c>
      <c r="O659" s="30" t="str">
        <f t="shared" si="342"/>
        <v/>
      </c>
      <c r="P659" s="30" t="str">
        <f t="shared" si="343"/>
        <v/>
      </c>
      <c r="Q659" s="30" t="str">
        <f t="shared" si="344"/>
        <v/>
      </c>
      <c r="R659" s="30" t="str">
        <f t="shared" si="345"/>
        <v/>
      </c>
      <c r="S659" s="30" t="str">
        <f t="shared" si="346"/>
        <v/>
      </c>
      <c r="T659" s="30" t="str">
        <f t="shared" si="347"/>
        <v/>
      </c>
      <c r="U659" s="20"/>
      <c r="V659" s="20"/>
      <c r="W659" s="20"/>
    </row>
    <row r="660" spans="1:23" ht="19.5" customHeight="1" x14ac:dyDescent="0.25">
      <c r="A660" s="20"/>
      <c r="B660" s="483"/>
      <c r="C660" s="29"/>
      <c r="D660" s="28" t="s">
        <v>87</v>
      </c>
      <c r="E660" s="29"/>
      <c r="F660" s="28" t="s">
        <v>78</v>
      </c>
      <c r="G660" s="29"/>
      <c r="H660" s="29"/>
      <c r="I660" s="30" t="str">
        <f t="shared" si="336"/>
        <v/>
      </c>
      <c r="J660" s="30" t="str">
        <f t="shared" si="337"/>
        <v/>
      </c>
      <c r="K660" s="30" t="str">
        <f t="shared" si="338"/>
        <v/>
      </c>
      <c r="L660" s="30" t="str">
        <f t="shared" si="339"/>
        <v/>
      </c>
      <c r="M660" s="30" t="str">
        <f t="shared" si="340"/>
        <v/>
      </c>
      <c r="N660" s="30" t="str">
        <f t="shared" si="341"/>
        <v/>
      </c>
      <c r="O660" s="30" t="str">
        <f t="shared" si="342"/>
        <v/>
      </c>
      <c r="P660" s="30" t="str">
        <f t="shared" si="343"/>
        <v/>
      </c>
      <c r="Q660" s="30" t="str">
        <f t="shared" si="344"/>
        <v/>
      </c>
      <c r="R660" s="30" t="str">
        <f t="shared" si="345"/>
        <v/>
      </c>
      <c r="S660" s="30" t="str">
        <f t="shared" si="346"/>
        <v/>
      </c>
      <c r="T660" s="30" t="str">
        <f t="shared" si="347"/>
        <v/>
      </c>
      <c r="U660" s="20"/>
      <c r="V660" s="20"/>
      <c r="W660" s="20"/>
    </row>
    <row r="661" spans="1:23" ht="19.5" customHeight="1" x14ac:dyDescent="0.25">
      <c r="A661" s="20"/>
      <c r="B661" s="483"/>
      <c r="C661" s="29"/>
      <c r="D661" s="28" t="s">
        <v>88</v>
      </c>
      <c r="E661" s="29"/>
      <c r="F661" s="28" t="s">
        <v>78</v>
      </c>
      <c r="G661" s="29"/>
      <c r="H661" s="29"/>
      <c r="I661" s="30" t="str">
        <f t="shared" si="336"/>
        <v/>
      </c>
      <c r="J661" s="30" t="str">
        <f t="shared" si="337"/>
        <v/>
      </c>
      <c r="K661" s="30" t="str">
        <f t="shared" si="338"/>
        <v/>
      </c>
      <c r="L661" s="30" t="str">
        <f t="shared" si="339"/>
        <v/>
      </c>
      <c r="M661" s="30" t="str">
        <f t="shared" si="340"/>
        <v/>
      </c>
      <c r="N661" s="30" t="str">
        <f t="shared" si="341"/>
        <v/>
      </c>
      <c r="O661" s="30" t="str">
        <f t="shared" si="342"/>
        <v/>
      </c>
      <c r="P661" s="30" t="str">
        <f t="shared" si="343"/>
        <v/>
      </c>
      <c r="Q661" s="30" t="str">
        <f t="shared" si="344"/>
        <v/>
      </c>
      <c r="R661" s="30" t="str">
        <f t="shared" si="345"/>
        <v/>
      </c>
      <c r="S661" s="30" t="str">
        <f t="shared" si="346"/>
        <v/>
      </c>
      <c r="T661" s="30" t="str">
        <f t="shared" si="347"/>
        <v/>
      </c>
      <c r="U661" s="20"/>
      <c r="V661" s="20"/>
      <c r="W661" s="20"/>
    </row>
    <row r="662" spans="1:23" ht="19.5" customHeight="1" x14ac:dyDescent="0.25">
      <c r="A662" s="20"/>
      <c r="B662" s="483"/>
      <c r="C662" s="29"/>
      <c r="D662" s="28" t="s">
        <v>89</v>
      </c>
      <c r="E662" s="29"/>
      <c r="F662" s="28" t="s">
        <v>78</v>
      </c>
      <c r="G662" s="29"/>
      <c r="H662" s="29"/>
      <c r="I662" s="30" t="str">
        <f t="shared" si="336"/>
        <v/>
      </c>
      <c r="J662" s="30" t="str">
        <f t="shared" si="337"/>
        <v/>
      </c>
      <c r="K662" s="30" t="str">
        <f t="shared" si="338"/>
        <v/>
      </c>
      <c r="L662" s="30" t="str">
        <f t="shared" si="339"/>
        <v/>
      </c>
      <c r="M662" s="30" t="str">
        <f t="shared" si="340"/>
        <v/>
      </c>
      <c r="N662" s="30" t="str">
        <f t="shared" si="341"/>
        <v/>
      </c>
      <c r="O662" s="30" t="str">
        <f t="shared" si="342"/>
        <v/>
      </c>
      <c r="P662" s="30" t="str">
        <f t="shared" si="343"/>
        <v/>
      </c>
      <c r="Q662" s="30" t="str">
        <f t="shared" si="344"/>
        <v/>
      </c>
      <c r="R662" s="30" t="str">
        <f t="shared" si="345"/>
        <v/>
      </c>
      <c r="S662" s="30" t="str">
        <f t="shared" si="346"/>
        <v/>
      </c>
      <c r="T662" s="30" t="str">
        <f t="shared" si="347"/>
        <v/>
      </c>
      <c r="U662" s="20"/>
      <c r="V662" s="20"/>
      <c r="W662" s="20"/>
    </row>
    <row r="663" spans="1:23" ht="19.5" customHeight="1" x14ac:dyDescent="0.25">
      <c r="A663" s="20"/>
      <c r="B663" s="483"/>
      <c r="C663" s="29"/>
      <c r="D663" s="28" t="s">
        <v>90</v>
      </c>
      <c r="E663" s="29"/>
      <c r="F663" s="28" t="s">
        <v>78</v>
      </c>
      <c r="G663" s="29"/>
      <c r="H663" s="29"/>
      <c r="I663" s="30" t="str">
        <f t="shared" si="336"/>
        <v/>
      </c>
      <c r="J663" s="30" t="str">
        <f t="shared" si="337"/>
        <v/>
      </c>
      <c r="K663" s="30" t="str">
        <f t="shared" si="338"/>
        <v/>
      </c>
      <c r="L663" s="30" t="str">
        <f t="shared" si="339"/>
        <v/>
      </c>
      <c r="M663" s="30" t="str">
        <f t="shared" si="340"/>
        <v/>
      </c>
      <c r="N663" s="30" t="str">
        <f t="shared" si="341"/>
        <v/>
      </c>
      <c r="O663" s="30" t="str">
        <f t="shared" si="342"/>
        <v/>
      </c>
      <c r="P663" s="30" t="str">
        <f t="shared" si="343"/>
        <v/>
      </c>
      <c r="Q663" s="30" t="str">
        <f t="shared" si="344"/>
        <v/>
      </c>
      <c r="R663" s="30" t="str">
        <f t="shared" si="345"/>
        <v/>
      </c>
      <c r="S663" s="30" t="str">
        <f t="shared" si="346"/>
        <v/>
      </c>
      <c r="T663" s="30" t="str">
        <f t="shared" si="347"/>
        <v/>
      </c>
      <c r="U663" s="20"/>
      <c r="V663" s="20"/>
      <c r="W663" s="20"/>
    </row>
    <row r="664" spans="1:23" ht="19.5" customHeight="1" x14ac:dyDescent="0.25">
      <c r="A664" s="20"/>
      <c r="B664" s="483"/>
      <c r="C664" s="29"/>
      <c r="D664" s="28" t="s">
        <v>91</v>
      </c>
      <c r="E664" s="29"/>
      <c r="F664" s="28" t="s">
        <v>78</v>
      </c>
      <c r="G664" s="29"/>
      <c r="H664" s="29"/>
      <c r="I664" s="30" t="str">
        <f t="shared" si="336"/>
        <v/>
      </c>
      <c r="J664" s="30" t="str">
        <f t="shared" si="337"/>
        <v/>
      </c>
      <c r="K664" s="30" t="str">
        <f t="shared" si="338"/>
        <v/>
      </c>
      <c r="L664" s="30" t="str">
        <f t="shared" si="339"/>
        <v/>
      </c>
      <c r="M664" s="30" t="str">
        <f t="shared" si="340"/>
        <v/>
      </c>
      <c r="N664" s="30" t="str">
        <f t="shared" si="341"/>
        <v/>
      </c>
      <c r="O664" s="30" t="str">
        <f t="shared" si="342"/>
        <v/>
      </c>
      <c r="P664" s="30" t="str">
        <f t="shared" si="343"/>
        <v/>
      </c>
      <c r="Q664" s="30" t="str">
        <f t="shared" si="344"/>
        <v/>
      </c>
      <c r="R664" s="30" t="str">
        <f t="shared" si="345"/>
        <v/>
      </c>
      <c r="S664" s="30" t="str">
        <f t="shared" si="346"/>
        <v/>
      </c>
      <c r="T664" s="30" t="str">
        <f t="shared" si="347"/>
        <v/>
      </c>
      <c r="U664" s="20"/>
      <c r="V664" s="20"/>
      <c r="W664" s="20"/>
    </row>
    <row r="665" spans="1:23" ht="19.5" customHeight="1" x14ac:dyDescent="0.25">
      <c r="A665" s="20"/>
      <c r="B665" s="483"/>
      <c r="C665" s="29"/>
      <c r="D665" s="28" t="s">
        <v>92</v>
      </c>
      <c r="E665" s="29"/>
      <c r="F665" s="28" t="s">
        <v>78</v>
      </c>
      <c r="G665" s="29"/>
      <c r="H665" s="29"/>
      <c r="I665" s="30" t="str">
        <f t="shared" si="336"/>
        <v/>
      </c>
      <c r="J665" s="30" t="str">
        <f t="shared" si="337"/>
        <v/>
      </c>
      <c r="K665" s="30" t="str">
        <f t="shared" si="338"/>
        <v/>
      </c>
      <c r="L665" s="30" t="str">
        <f t="shared" si="339"/>
        <v/>
      </c>
      <c r="M665" s="30" t="str">
        <f t="shared" si="340"/>
        <v/>
      </c>
      <c r="N665" s="30" t="str">
        <f t="shared" si="341"/>
        <v/>
      </c>
      <c r="O665" s="30" t="str">
        <f t="shared" si="342"/>
        <v/>
      </c>
      <c r="P665" s="30" t="str">
        <f t="shared" si="343"/>
        <v/>
      </c>
      <c r="Q665" s="30" t="str">
        <f t="shared" si="344"/>
        <v/>
      </c>
      <c r="R665" s="30" t="str">
        <f t="shared" si="345"/>
        <v/>
      </c>
      <c r="S665" s="30" t="str">
        <f t="shared" si="346"/>
        <v/>
      </c>
      <c r="T665" s="30" t="str">
        <f t="shared" si="347"/>
        <v/>
      </c>
      <c r="U665" s="20"/>
      <c r="V665" s="20"/>
      <c r="W665" s="20"/>
    </row>
    <row r="666" spans="1:23" ht="19.5" customHeight="1" x14ac:dyDescent="0.25">
      <c r="A666" s="20"/>
      <c r="B666" s="483"/>
      <c r="C666" s="29"/>
      <c r="D666" s="28" t="s">
        <v>93</v>
      </c>
      <c r="E666" s="29"/>
      <c r="F666" s="28" t="s">
        <v>78</v>
      </c>
      <c r="G666" s="29"/>
      <c r="H666" s="29"/>
      <c r="I666" s="30" t="str">
        <f t="shared" si="336"/>
        <v/>
      </c>
      <c r="J666" s="30" t="str">
        <f t="shared" si="337"/>
        <v/>
      </c>
      <c r="K666" s="30" t="str">
        <f t="shared" si="338"/>
        <v/>
      </c>
      <c r="L666" s="30" t="str">
        <f t="shared" si="339"/>
        <v/>
      </c>
      <c r="M666" s="30" t="str">
        <f t="shared" si="340"/>
        <v/>
      </c>
      <c r="N666" s="30" t="str">
        <f t="shared" si="341"/>
        <v/>
      </c>
      <c r="O666" s="30" t="str">
        <f t="shared" si="342"/>
        <v/>
      </c>
      <c r="P666" s="30" t="str">
        <f t="shared" si="343"/>
        <v/>
      </c>
      <c r="Q666" s="30" t="str">
        <f t="shared" si="344"/>
        <v/>
      </c>
      <c r="R666" s="30" t="str">
        <f t="shared" si="345"/>
        <v/>
      </c>
      <c r="S666" s="30" t="str">
        <f t="shared" si="346"/>
        <v/>
      </c>
      <c r="T666" s="30" t="str">
        <f t="shared" si="347"/>
        <v/>
      </c>
      <c r="U666" s="20"/>
      <c r="V666" s="20"/>
      <c r="W666" s="20"/>
    </row>
    <row r="667" spans="1:23" ht="19.5" customHeight="1" x14ac:dyDescent="0.25">
      <c r="A667" s="20"/>
      <c r="B667" s="483"/>
      <c r="C667" s="29"/>
      <c r="D667" s="28" t="s">
        <v>94</v>
      </c>
      <c r="E667" s="29"/>
      <c r="F667" s="28" t="s">
        <v>78</v>
      </c>
      <c r="G667" s="29"/>
      <c r="H667" s="29"/>
      <c r="I667" s="30" t="str">
        <f t="shared" si="336"/>
        <v/>
      </c>
      <c r="J667" s="30" t="str">
        <f t="shared" si="337"/>
        <v/>
      </c>
      <c r="K667" s="30" t="str">
        <f t="shared" si="338"/>
        <v/>
      </c>
      <c r="L667" s="30" t="str">
        <f t="shared" si="339"/>
        <v/>
      </c>
      <c r="M667" s="30" t="str">
        <f t="shared" si="340"/>
        <v/>
      </c>
      <c r="N667" s="30" t="str">
        <f t="shared" si="341"/>
        <v/>
      </c>
      <c r="O667" s="30" t="str">
        <f t="shared" si="342"/>
        <v/>
      </c>
      <c r="P667" s="30" t="str">
        <f t="shared" si="343"/>
        <v/>
      </c>
      <c r="Q667" s="30" t="str">
        <f t="shared" si="344"/>
        <v/>
      </c>
      <c r="R667" s="30" t="str">
        <f t="shared" si="345"/>
        <v/>
      </c>
      <c r="S667" s="30" t="str">
        <f t="shared" si="346"/>
        <v/>
      </c>
      <c r="T667" s="30" t="str">
        <f t="shared" si="347"/>
        <v/>
      </c>
      <c r="U667" s="20"/>
      <c r="V667" s="20"/>
      <c r="W667" s="20"/>
    </row>
    <row r="668" spans="1:23" ht="19.5" customHeight="1" x14ac:dyDescent="0.25">
      <c r="A668" s="20"/>
      <c r="B668" s="483"/>
      <c r="C668" s="29"/>
      <c r="D668" s="28" t="s">
        <v>95</v>
      </c>
      <c r="E668" s="29"/>
      <c r="F668" s="28" t="s">
        <v>78</v>
      </c>
      <c r="G668" s="29"/>
      <c r="H668" s="29"/>
      <c r="I668" s="30" t="str">
        <f t="shared" si="336"/>
        <v/>
      </c>
      <c r="J668" s="30" t="str">
        <f t="shared" si="337"/>
        <v/>
      </c>
      <c r="K668" s="30" t="str">
        <f t="shared" si="338"/>
        <v/>
      </c>
      <c r="L668" s="30" t="str">
        <f t="shared" si="339"/>
        <v/>
      </c>
      <c r="M668" s="30" t="str">
        <f t="shared" si="340"/>
        <v/>
      </c>
      <c r="N668" s="30" t="str">
        <f t="shared" si="341"/>
        <v/>
      </c>
      <c r="O668" s="30" t="str">
        <f t="shared" si="342"/>
        <v/>
      </c>
      <c r="P668" s="30" t="str">
        <f t="shared" si="343"/>
        <v/>
      </c>
      <c r="Q668" s="30" t="str">
        <f t="shared" si="344"/>
        <v/>
      </c>
      <c r="R668" s="30" t="str">
        <f t="shared" si="345"/>
        <v/>
      </c>
      <c r="S668" s="30" t="str">
        <f t="shared" si="346"/>
        <v/>
      </c>
      <c r="T668" s="30" t="str">
        <f t="shared" si="347"/>
        <v/>
      </c>
      <c r="U668" s="20"/>
      <c r="V668" s="20"/>
      <c r="W668" s="20"/>
    </row>
    <row r="669" spans="1:23" ht="19.5" customHeight="1" x14ac:dyDescent="0.25">
      <c r="A669" s="20"/>
      <c r="B669" s="483"/>
      <c r="C669" s="29"/>
      <c r="D669" s="28" t="s">
        <v>96</v>
      </c>
      <c r="E669" s="29"/>
      <c r="F669" s="28" t="s">
        <v>78</v>
      </c>
      <c r="G669" s="29"/>
      <c r="H669" s="29"/>
      <c r="I669" s="30" t="str">
        <f t="shared" si="336"/>
        <v/>
      </c>
      <c r="J669" s="30" t="str">
        <f t="shared" si="337"/>
        <v/>
      </c>
      <c r="K669" s="30" t="str">
        <f t="shared" si="338"/>
        <v/>
      </c>
      <c r="L669" s="30" t="str">
        <f t="shared" si="339"/>
        <v/>
      </c>
      <c r="M669" s="30" t="str">
        <f t="shared" si="340"/>
        <v/>
      </c>
      <c r="N669" s="30" t="str">
        <f t="shared" si="341"/>
        <v/>
      </c>
      <c r="O669" s="30" t="str">
        <f t="shared" si="342"/>
        <v/>
      </c>
      <c r="P669" s="30" t="str">
        <f t="shared" si="343"/>
        <v/>
      </c>
      <c r="Q669" s="30" t="str">
        <f t="shared" si="344"/>
        <v/>
      </c>
      <c r="R669" s="30" t="str">
        <f t="shared" si="345"/>
        <v/>
      </c>
      <c r="S669" s="30" t="str">
        <f t="shared" si="346"/>
        <v/>
      </c>
      <c r="T669" s="30" t="str">
        <f t="shared" si="347"/>
        <v/>
      </c>
      <c r="U669" s="20"/>
      <c r="V669" s="20"/>
      <c r="W669" s="20"/>
    </row>
    <row r="670" spans="1:23" ht="19.5" customHeight="1" x14ac:dyDescent="0.25">
      <c r="A670" s="20"/>
      <c r="B670" s="483"/>
      <c r="C670" s="29"/>
      <c r="D670" s="28" t="s">
        <v>97</v>
      </c>
      <c r="E670" s="29"/>
      <c r="F670" s="28" t="s">
        <v>78</v>
      </c>
      <c r="G670" s="29"/>
      <c r="H670" s="29"/>
      <c r="I670" s="30" t="str">
        <f t="shared" si="336"/>
        <v/>
      </c>
      <c r="J670" s="30" t="str">
        <f t="shared" si="337"/>
        <v/>
      </c>
      <c r="K670" s="30" t="str">
        <f t="shared" si="338"/>
        <v/>
      </c>
      <c r="L670" s="30" t="str">
        <f t="shared" si="339"/>
        <v/>
      </c>
      <c r="M670" s="30" t="str">
        <f t="shared" si="340"/>
        <v/>
      </c>
      <c r="N670" s="30" t="str">
        <f t="shared" si="341"/>
        <v/>
      </c>
      <c r="O670" s="30" t="str">
        <f t="shared" si="342"/>
        <v/>
      </c>
      <c r="P670" s="30" t="str">
        <f t="shared" si="343"/>
        <v/>
      </c>
      <c r="Q670" s="30" t="str">
        <f t="shared" si="344"/>
        <v/>
      </c>
      <c r="R670" s="30" t="str">
        <f t="shared" si="345"/>
        <v/>
      </c>
      <c r="S670" s="30" t="str">
        <f t="shared" si="346"/>
        <v/>
      </c>
      <c r="T670" s="30" t="str">
        <f t="shared" si="347"/>
        <v/>
      </c>
      <c r="U670" s="20"/>
      <c r="V670" s="20"/>
      <c r="W670" s="20"/>
    </row>
    <row r="671" spans="1:23" ht="19.5" customHeight="1" x14ac:dyDescent="0.25">
      <c r="A671" s="20"/>
      <c r="B671" s="483"/>
      <c r="C671" s="29"/>
      <c r="D671" s="28" t="s">
        <v>98</v>
      </c>
      <c r="E671" s="29"/>
      <c r="F671" s="28" t="s">
        <v>78</v>
      </c>
      <c r="G671" s="29"/>
      <c r="H671" s="29"/>
      <c r="I671" s="30" t="str">
        <f t="shared" si="336"/>
        <v/>
      </c>
      <c r="J671" s="30" t="str">
        <f t="shared" si="337"/>
        <v/>
      </c>
      <c r="K671" s="30" t="str">
        <f t="shared" si="338"/>
        <v/>
      </c>
      <c r="L671" s="30" t="str">
        <f t="shared" si="339"/>
        <v/>
      </c>
      <c r="M671" s="30" t="str">
        <f t="shared" si="340"/>
        <v/>
      </c>
      <c r="N671" s="30" t="str">
        <f t="shared" si="341"/>
        <v/>
      </c>
      <c r="O671" s="30" t="str">
        <f t="shared" si="342"/>
        <v/>
      </c>
      <c r="P671" s="30" t="str">
        <f t="shared" si="343"/>
        <v/>
      </c>
      <c r="Q671" s="30" t="str">
        <f t="shared" si="344"/>
        <v/>
      </c>
      <c r="R671" s="30" t="str">
        <f t="shared" si="345"/>
        <v/>
      </c>
      <c r="S671" s="30" t="str">
        <f t="shared" si="346"/>
        <v/>
      </c>
      <c r="T671" s="30" t="str">
        <f t="shared" si="347"/>
        <v/>
      </c>
      <c r="U671" s="20"/>
      <c r="V671" s="20"/>
      <c r="W671" s="20"/>
    </row>
    <row r="672" spans="1:23" ht="19.5" customHeight="1" x14ac:dyDescent="0.25">
      <c r="A672" s="20"/>
      <c r="B672" s="483"/>
      <c r="C672" s="29"/>
      <c r="D672" s="28" t="s">
        <v>99</v>
      </c>
      <c r="E672" s="29"/>
      <c r="F672" s="28" t="s">
        <v>78</v>
      </c>
      <c r="G672" s="29"/>
      <c r="H672" s="29"/>
      <c r="I672" s="30" t="str">
        <f t="shared" si="336"/>
        <v/>
      </c>
      <c r="J672" s="30" t="str">
        <f t="shared" si="337"/>
        <v/>
      </c>
      <c r="K672" s="30" t="str">
        <f t="shared" si="338"/>
        <v/>
      </c>
      <c r="L672" s="30" t="str">
        <f t="shared" si="339"/>
        <v/>
      </c>
      <c r="M672" s="30" t="str">
        <f t="shared" si="340"/>
        <v/>
      </c>
      <c r="N672" s="30" t="str">
        <f t="shared" si="341"/>
        <v/>
      </c>
      <c r="O672" s="30" t="str">
        <f t="shared" si="342"/>
        <v/>
      </c>
      <c r="P672" s="30" t="str">
        <f t="shared" si="343"/>
        <v/>
      </c>
      <c r="Q672" s="30" t="str">
        <f t="shared" si="344"/>
        <v/>
      </c>
      <c r="R672" s="30" t="str">
        <f t="shared" si="345"/>
        <v/>
      </c>
      <c r="S672" s="30" t="str">
        <f t="shared" si="346"/>
        <v/>
      </c>
      <c r="T672" s="30" t="str">
        <f t="shared" si="347"/>
        <v/>
      </c>
      <c r="U672" s="20"/>
      <c r="V672" s="20"/>
      <c r="W672" s="20"/>
    </row>
    <row r="673" spans="1:28" ht="19.5" customHeight="1" x14ac:dyDescent="0.25">
      <c r="A673" s="20"/>
      <c r="B673" s="483"/>
      <c r="C673" s="29"/>
      <c r="D673" s="28" t="s">
        <v>100</v>
      </c>
      <c r="E673" s="29"/>
      <c r="F673" s="28" t="s">
        <v>78</v>
      </c>
      <c r="G673" s="29"/>
      <c r="H673" s="29"/>
      <c r="I673" s="30" t="str">
        <f t="shared" si="336"/>
        <v/>
      </c>
      <c r="J673" s="30" t="str">
        <f t="shared" si="337"/>
        <v/>
      </c>
      <c r="K673" s="30" t="str">
        <f t="shared" si="338"/>
        <v/>
      </c>
      <c r="L673" s="30" t="str">
        <f t="shared" si="339"/>
        <v/>
      </c>
      <c r="M673" s="30" t="str">
        <f t="shared" si="340"/>
        <v/>
      </c>
      <c r="N673" s="30" t="str">
        <f t="shared" si="341"/>
        <v/>
      </c>
      <c r="O673" s="30" t="str">
        <f t="shared" si="342"/>
        <v/>
      </c>
      <c r="P673" s="30" t="str">
        <f t="shared" si="343"/>
        <v/>
      </c>
      <c r="Q673" s="30" t="str">
        <f t="shared" si="344"/>
        <v/>
      </c>
      <c r="R673" s="30" t="str">
        <f t="shared" si="345"/>
        <v/>
      </c>
      <c r="S673" s="30" t="str">
        <f t="shared" si="346"/>
        <v/>
      </c>
      <c r="T673" s="30" t="str">
        <f t="shared" si="347"/>
        <v/>
      </c>
      <c r="U673" s="20"/>
      <c r="V673" s="20"/>
      <c r="W673" s="20"/>
    </row>
    <row r="674" spans="1:28" ht="19.5" customHeight="1" x14ac:dyDescent="0.25">
      <c r="A674" s="20"/>
      <c r="B674" s="483"/>
      <c r="C674" s="29"/>
      <c r="D674" s="28" t="s">
        <v>101</v>
      </c>
      <c r="E674" s="29"/>
      <c r="F674" s="28" t="s">
        <v>78</v>
      </c>
      <c r="G674" s="29"/>
      <c r="H674" s="29"/>
      <c r="I674" s="30" t="str">
        <f t="shared" si="336"/>
        <v/>
      </c>
      <c r="J674" s="30" t="str">
        <f t="shared" si="337"/>
        <v/>
      </c>
      <c r="K674" s="30" t="str">
        <f t="shared" si="338"/>
        <v/>
      </c>
      <c r="L674" s="30" t="str">
        <f t="shared" si="339"/>
        <v/>
      </c>
      <c r="M674" s="30" t="str">
        <f t="shared" si="340"/>
        <v/>
      </c>
      <c r="N674" s="30" t="str">
        <f t="shared" si="341"/>
        <v/>
      </c>
      <c r="O674" s="30" t="str">
        <f t="shared" si="342"/>
        <v/>
      </c>
      <c r="P674" s="30" t="str">
        <f t="shared" si="343"/>
        <v/>
      </c>
      <c r="Q674" s="30" t="str">
        <f t="shared" si="344"/>
        <v/>
      </c>
      <c r="R674" s="30" t="str">
        <f t="shared" si="345"/>
        <v/>
      </c>
      <c r="S674" s="30" t="str">
        <f t="shared" si="346"/>
        <v/>
      </c>
      <c r="T674" s="30" t="str">
        <f t="shared" si="347"/>
        <v/>
      </c>
      <c r="U674" s="20"/>
      <c r="V674" s="20"/>
      <c r="W674" s="20"/>
    </row>
    <row r="675" spans="1:28" ht="19.5" customHeight="1" x14ac:dyDescent="0.25">
      <c r="A675" s="20"/>
      <c r="B675" s="483"/>
      <c r="C675" s="29"/>
      <c r="D675" s="28" t="s">
        <v>102</v>
      </c>
      <c r="E675" s="29"/>
      <c r="F675" s="28" t="s">
        <v>78</v>
      </c>
      <c r="G675" s="29"/>
      <c r="H675" s="29"/>
      <c r="I675" s="30" t="str">
        <f t="shared" si="336"/>
        <v/>
      </c>
      <c r="J675" s="30" t="str">
        <f t="shared" si="337"/>
        <v/>
      </c>
      <c r="K675" s="30" t="str">
        <f t="shared" si="338"/>
        <v/>
      </c>
      <c r="L675" s="30" t="str">
        <f t="shared" si="339"/>
        <v/>
      </c>
      <c r="M675" s="30" t="str">
        <f t="shared" si="340"/>
        <v/>
      </c>
      <c r="N675" s="30" t="str">
        <f t="shared" si="341"/>
        <v/>
      </c>
      <c r="O675" s="30" t="str">
        <f t="shared" si="342"/>
        <v/>
      </c>
      <c r="P675" s="30" t="str">
        <f t="shared" si="343"/>
        <v/>
      </c>
      <c r="Q675" s="30" t="str">
        <f t="shared" si="344"/>
        <v/>
      </c>
      <c r="R675" s="30" t="str">
        <f t="shared" si="345"/>
        <v/>
      </c>
      <c r="S675" s="30" t="str">
        <f t="shared" si="346"/>
        <v/>
      </c>
      <c r="T675" s="30" t="str">
        <f t="shared" si="347"/>
        <v/>
      </c>
      <c r="U675" s="20"/>
      <c r="V675" s="20"/>
      <c r="W675" s="20"/>
    </row>
    <row r="676" spans="1:28" ht="19.5" customHeight="1" x14ac:dyDescent="0.25">
      <c r="A676" s="20"/>
      <c r="B676" s="483"/>
      <c r="C676" s="29"/>
      <c r="D676" s="28" t="s">
        <v>103</v>
      </c>
      <c r="E676" s="29"/>
      <c r="F676" s="28" t="s">
        <v>78</v>
      </c>
      <c r="G676" s="29"/>
      <c r="H676" s="29"/>
      <c r="I676" s="30" t="str">
        <f t="shared" si="336"/>
        <v/>
      </c>
      <c r="J676" s="30" t="str">
        <f t="shared" si="337"/>
        <v/>
      </c>
      <c r="K676" s="30" t="str">
        <f t="shared" si="338"/>
        <v/>
      </c>
      <c r="L676" s="30" t="str">
        <f t="shared" si="339"/>
        <v/>
      </c>
      <c r="M676" s="30" t="str">
        <f t="shared" si="340"/>
        <v/>
      </c>
      <c r="N676" s="30" t="str">
        <f t="shared" si="341"/>
        <v/>
      </c>
      <c r="O676" s="30" t="str">
        <f t="shared" si="342"/>
        <v/>
      </c>
      <c r="P676" s="30" t="str">
        <f t="shared" si="343"/>
        <v/>
      </c>
      <c r="Q676" s="30" t="str">
        <f t="shared" si="344"/>
        <v/>
      </c>
      <c r="R676" s="30" t="str">
        <f t="shared" si="345"/>
        <v/>
      </c>
      <c r="S676" s="30" t="str">
        <f t="shared" si="346"/>
        <v/>
      </c>
      <c r="T676" s="30" t="str">
        <f t="shared" si="347"/>
        <v/>
      </c>
      <c r="U676" s="20"/>
      <c r="V676" s="20"/>
      <c r="W676" s="20"/>
    </row>
    <row r="677" spans="1:28" ht="19.5" customHeight="1" x14ac:dyDescent="0.25">
      <c r="A677" s="20"/>
      <c r="B677" s="483"/>
      <c r="C677" s="29"/>
      <c r="D677" s="28" t="s">
        <v>104</v>
      </c>
      <c r="E677" s="29"/>
      <c r="F677" s="28" t="s">
        <v>78</v>
      </c>
      <c r="G677" s="29"/>
      <c r="H677" s="29"/>
      <c r="I677" s="30" t="str">
        <f t="shared" si="336"/>
        <v/>
      </c>
      <c r="J677" s="30" t="str">
        <f t="shared" si="337"/>
        <v/>
      </c>
      <c r="K677" s="30" t="str">
        <f t="shared" si="338"/>
        <v/>
      </c>
      <c r="L677" s="30" t="str">
        <f t="shared" si="339"/>
        <v/>
      </c>
      <c r="M677" s="30" t="str">
        <f t="shared" si="340"/>
        <v/>
      </c>
      <c r="N677" s="30" t="str">
        <f t="shared" si="341"/>
        <v/>
      </c>
      <c r="O677" s="30" t="str">
        <f t="shared" si="342"/>
        <v/>
      </c>
      <c r="P677" s="30" t="str">
        <f t="shared" si="343"/>
        <v/>
      </c>
      <c r="Q677" s="30" t="str">
        <f t="shared" si="344"/>
        <v/>
      </c>
      <c r="R677" s="30" t="str">
        <f t="shared" si="345"/>
        <v/>
      </c>
      <c r="S677" s="30" t="str">
        <f t="shared" si="346"/>
        <v/>
      </c>
      <c r="T677" s="30" t="str">
        <f t="shared" si="347"/>
        <v/>
      </c>
      <c r="U677" s="20"/>
      <c r="V677" s="20"/>
      <c r="W677" s="20"/>
    </row>
    <row r="678" spans="1:28" ht="19.5" customHeight="1" x14ac:dyDescent="0.25">
      <c r="A678" s="20"/>
      <c r="B678" s="483"/>
      <c r="C678" s="29"/>
      <c r="D678" s="28" t="s">
        <v>105</v>
      </c>
      <c r="E678" s="29"/>
      <c r="F678" s="28" t="s">
        <v>78</v>
      </c>
      <c r="G678" s="29"/>
      <c r="H678" s="29"/>
      <c r="I678" s="30" t="str">
        <f t="shared" si="336"/>
        <v/>
      </c>
      <c r="J678" s="30" t="str">
        <f t="shared" si="337"/>
        <v/>
      </c>
      <c r="K678" s="30" t="str">
        <f t="shared" si="338"/>
        <v/>
      </c>
      <c r="L678" s="30" t="str">
        <f t="shared" si="339"/>
        <v/>
      </c>
      <c r="M678" s="30" t="str">
        <f t="shared" si="340"/>
        <v/>
      </c>
      <c r="N678" s="30" t="str">
        <f t="shared" si="341"/>
        <v/>
      </c>
      <c r="O678" s="30" t="str">
        <f t="shared" si="342"/>
        <v/>
      </c>
      <c r="P678" s="30" t="str">
        <f t="shared" si="343"/>
        <v/>
      </c>
      <c r="Q678" s="30" t="str">
        <f t="shared" si="344"/>
        <v/>
      </c>
      <c r="R678" s="30" t="str">
        <f t="shared" si="345"/>
        <v/>
      </c>
      <c r="S678" s="30" t="str">
        <f t="shared" si="346"/>
        <v/>
      </c>
      <c r="T678" s="30" t="str">
        <f t="shared" si="347"/>
        <v/>
      </c>
      <c r="U678" s="20"/>
      <c r="V678" s="20"/>
      <c r="W678" s="20"/>
    </row>
    <row r="679" spans="1:28" ht="19.5" customHeight="1" x14ac:dyDescent="0.25">
      <c r="A679" s="20"/>
      <c r="B679" s="483"/>
      <c r="C679" s="29"/>
      <c r="D679" s="28" t="s">
        <v>106</v>
      </c>
      <c r="E679" s="29"/>
      <c r="F679" s="28" t="s">
        <v>78</v>
      </c>
      <c r="G679" s="29"/>
      <c r="H679" s="29"/>
      <c r="I679" s="30" t="str">
        <f t="shared" si="336"/>
        <v/>
      </c>
      <c r="J679" s="30" t="str">
        <f t="shared" si="337"/>
        <v/>
      </c>
      <c r="K679" s="30" t="str">
        <f t="shared" si="338"/>
        <v/>
      </c>
      <c r="L679" s="30" t="str">
        <f t="shared" si="339"/>
        <v/>
      </c>
      <c r="M679" s="30" t="str">
        <f t="shared" si="340"/>
        <v/>
      </c>
      <c r="N679" s="30" t="str">
        <f t="shared" si="341"/>
        <v/>
      </c>
      <c r="O679" s="30" t="str">
        <f t="shared" si="342"/>
        <v/>
      </c>
      <c r="P679" s="30" t="str">
        <f t="shared" si="343"/>
        <v/>
      </c>
      <c r="Q679" s="30" t="str">
        <f t="shared" si="344"/>
        <v/>
      </c>
      <c r="R679" s="30" t="str">
        <f t="shared" si="345"/>
        <v/>
      </c>
      <c r="S679" s="30" t="str">
        <f t="shared" si="346"/>
        <v/>
      </c>
      <c r="T679" s="30" t="str">
        <f t="shared" si="347"/>
        <v/>
      </c>
      <c r="U679" s="20"/>
      <c r="V679" s="20"/>
      <c r="W679" s="20"/>
    </row>
    <row r="680" spans="1:28" ht="19.5" customHeight="1" x14ac:dyDescent="0.25">
      <c r="A680" s="20"/>
      <c r="B680" s="483"/>
      <c r="C680" s="29"/>
      <c r="D680" s="28" t="s">
        <v>107</v>
      </c>
      <c r="E680" s="29"/>
      <c r="F680" s="28" t="s">
        <v>78</v>
      </c>
      <c r="G680" s="29"/>
      <c r="H680" s="29"/>
      <c r="I680" s="30" t="str">
        <f t="shared" si="336"/>
        <v/>
      </c>
      <c r="J680" s="30" t="str">
        <f t="shared" si="337"/>
        <v/>
      </c>
      <c r="K680" s="30" t="str">
        <f t="shared" si="338"/>
        <v/>
      </c>
      <c r="L680" s="30" t="str">
        <f t="shared" si="339"/>
        <v/>
      </c>
      <c r="M680" s="30" t="str">
        <f t="shared" si="340"/>
        <v/>
      </c>
      <c r="N680" s="30" t="str">
        <f t="shared" si="341"/>
        <v/>
      </c>
      <c r="O680" s="30" t="str">
        <f t="shared" si="342"/>
        <v/>
      </c>
      <c r="P680" s="30" t="str">
        <f t="shared" si="343"/>
        <v/>
      </c>
      <c r="Q680" s="30" t="str">
        <f t="shared" si="344"/>
        <v/>
      </c>
      <c r="R680" s="30" t="str">
        <f t="shared" si="345"/>
        <v/>
      </c>
      <c r="S680" s="30" t="str">
        <f t="shared" si="346"/>
        <v/>
      </c>
      <c r="T680" s="30" t="str">
        <f t="shared" si="347"/>
        <v/>
      </c>
      <c r="U680" s="20"/>
      <c r="V680" s="20"/>
      <c r="W680" s="20"/>
    </row>
    <row r="681" spans="1:28" ht="19.5" customHeight="1" x14ac:dyDescent="0.25">
      <c r="A681" s="20"/>
      <c r="B681" s="483"/>
      <c r="C681" s="29"/>
      <c r="D681" s="28" t="s">
        <v>108</v>
      </c>
      <c r="E681" s="29"/>
      <c r="F681" s="28" t="s">
        <v>78</v>
      </c>
      <c r="G681" s="29"/>
      <c r="H681" s="29"/>
      <c r="I681" s="30" t="str">
        <f t="shared" si="336"/>
        <v/>
      </c>
      <c r="J681" s="30" t="str">
        <f t="shared" si="337"/>
        <v/>
      </c>
      <c r="K681" s="30" t="str">
        <f t="shared" si="338"/>
        <v/>
      </c>
      <c r="L681" s="30" t="str">
        <f t="shared" si="339"/>
        <v/>
      </c>
      <c r="M681" s="30" t="str">
        <f t="shared" si="340"/>
        <v/>
      </c>
      <c r="N681" s="30" t="str">
        <f t="shared" si="341"/>
        <v/>
      </c>
      <c r="O681" s="30" t="str">
        <f t="shared" si="342"/>
        <v/>
      </c>
      <c r="P681" s="30" t="str">
        <f t="shared" si="343"/>
        <v/>
      </c>
      <c r="Q681" s="30" t="str">
        <f t="shared" si="344"/>
        <v/>
      </c>
      <c r="R681" s="30" t="str">
        <f t="shared" si="345"/>
        <v/>
      </c>
      <c r="S681" s="30" t="str">
        <f t="shared" si="346"/>
        <v/>
      </c>
      <c r="T681" s="30" t="str">
        <f t="shared" si="347"/>
        <v/>
      </c>
      <c r="U681" s="20"/>
      <c r="V681" s="20"/>
      <c r="W681" s="20"/>
    </row>
    <row r="682" spans="1:28" ht="19.5" customHeight="1" x14ac:dyDescent="0.25">
      <c r="A682" s="20"/>
      <c r="B682" s="483"/>
      <c r="C682" s="29"/>
      <c r="D682" s="28" t="s">
        <v>109</v>
      </c>
      <c r="E682" s="29"/>
      <c r="F682" s="28" t="s">
        <v>78</v>
      </c>
      <c r="G682" s="29"/>
      <c r="H682" s="29"/>
      <c r="I682" s="30" t="str">
        <f t="shared" si="336"/>
        <v/>
      </c>
      <c r="J682" s="30" t="str">
        <f t="shared" si="337"/>
        <v/>
      </c>
      <c r="K682" s="30" t="str">
        <f t="shared" si="338"/>
        <v/>
      </c>
      <c r="L682" s="30" t="str">
        <f t="shared" si="339"/>
        <v/>
      </c>
      <c r="M682" s="30" t="str">
        <f t="shared" si="340"/>
        <v/>
      </c>
      <c r="N682" s="30" t="str">
        <f t="shared" si="341"/>
        <v/>
      </c>
      <c r="O682" s="30" t="str">
        <f t="shared" si="342"/>
        <v/>
      </c>
      <c r="P682" s="30" t="str">
        <f t="shared" si="343"/>
        <v/>
      </c>
      <c r="Q682" s="30" t="str">
        <f t="shared" si="344"/>
        <v/>
      </c>
      <c r="R682" s="30" t="str">
        <f t="shared" si="345"/>
        <v/>
      </c>
      <c r="S682" s="30" t="str">
        <f t="shared" si="346"/>
        <v/>
      </c>
      <c r="T682" s="30" t="str">
        <f t="shared" si="347"/>
        <v/>
      </c>
      <c r="U682" s="20"/>
      <c r="V682" s="20"/>
      <c r="W682" s="20"/>
    </row>
    <row r="683" spans="1:28" ht="19.5" customHeight="1" x14ac:dyDescent="0.25">
      <c r="A683" s="20"/>
      <c r="B683" s="483"/>
      <c r="C683" s="29"/>
      <c r="D683" s="28" t="s">
        <v>110</v>
      </c>
      <c r="E683" s="29"/>
      <c r="F683" s="28" t="s">
        <v>78</v>
      </c>
      <c r="G683" s="29"/>
      <c r="H683" s="29"/>
      <c r="I683" s="30" t="str">
        <f t="shared" si="336"/>
        <v/>
      </c>
      <c r="J683" s="30" t="str">
        <f t="shared" si="337"/>
        <v/>
      </c>
      <c r="K683" s="30" t="str">
        <f t="shared" si="338"/>
        <v/>
      </c>
      <c r="L683" s="30" t="str">
        <f t="shared" si="339"/>
        <v/>
      </c>
      <c r="M683" s="30" t="str">
        <f t="shared" si="340"/>
        <v/>
      </c>
      <c r="N683" s="30" t="str">
        <f t="shared" si="341"/>
        <v/>
      </c>
      <c r="O683" s="30" t="str">
        <f t="shared" si="342"/>
        <v/>
      </c>
      <c r="P683" s="30" t="str">
        <f t="shared" si="343"/>
        <v/>
      </c>
      <c r="Q683" s="30" t="str">
        <f t="shared" si="344"/>
        <v/>
      </c>
      <c r="R683" s="30" t="str">
        <f t="shared" si="345"/>
        <v/>
      </c>
      <c r="S683" s="30" t="str">
        <f t="shared" si="346"/>
        <v/>
      </c>
      <c r="T683" s="30" t="str">
        <f t="shared" si="347"/>
        <v/>
      </c>
      <c r="U683" s="20"/>
      <c r="V683" s="20"/>
      <c r="W683" s="20"/>
    </row>
    <row r="684" spans="1:28" ht="19.5" customHeight="1" x14ac:dyDescent="0.25">
      <c r="A684" s="20"/>
      <c r="B684" s="483"/>
      <c r="C684" s="29"/>
      <c r="D684" s="28" t="s">
        <v>111</v>
      </c>
      <c r="E684" s="29"/>
      <c r="F684" s="28" t="s">
        <v>78</v>
      </c>
      <c r="G684" s="29"/>
      <c r="H684" s="29"/>
      <c r="I684" s="30" t="str">
        <f t="shared" si="336"/>
        <v/>
      </c>
      <c r="J684" s="30" t="str">
        <f t="shared" si="337"/>
        <v/>
      </c>
      <c r="K684" s="30" t="str">
        <f t="shared" si="338"/>
        <v/>
      </c>
      <c r="L684" s="30" t="str">
        <f t="shared" si="339"/>
        <v/>
      </c>
      <c r="M684" s="30" t="str">
        <f t="shared" si="340"/>
        <v/>
      </c>
      <c r="N684" s="30" t="str">
        <f t="shared" si="341"/>
        <v/>
      </c>
      <c r="O684" s="30" t="str">
        <f t="shared" si="342"/>
        <v/>
      </c>
      <c r="P684" s="30" t="str">
        <f t="shared" si="343"/>
        <v/>
      </c>
      <c r="Q684" s="30" t="str">
        <f t="shared" si="344"/>
        <v/>
      </c>
      <c r="R684" s="30" t="str">
        <f t="shared" si="345"/>
        <v/>
      </c>
      <c r="S684" s="30" t="str">
        <f t="shared" si="346"/>
        <v/>
      </c>
      <c r="T684" s="30" t="str">
        <f t="shared" si="347"/>
        <v/>
      </c>
      <c r="U684" s="20"/>
      <c r="V684" s="20"/>
      <c r="W684" s="20"/>
    </row>
    <row r="685" spans="1:28" ht="19.5" customHeight="1" x14ac:dyDescent="0.25">
      <c r="A685" s="20"/>
      <c r="B685" s="483"/>
      <c r="C685" s="29"/>
      <c r="D685" s="28" t="s">
        <v>112</v>
      </c>
      <c r="E685" s="29"/>
      <c r="F685" s="28" t="s">
        <v>78</v>
      </c>
      <c r="G685" s="29"/>
      <c r="H685" s="29"/>
      <c r="I685" s="30" t="str">
        <f t="shared" si="336"/>
        <v/>
      </c>
      <c r="J685" s="30" t="str">
        <f t="shared" si="337"/>
        <v/>
      </c>
      <c r="K685" s="30" t="str">
        <f t="shared" si="338"/>
        <v/>
      </c>
      <c r="L685" s="30" t="str">
        <f t="shared" si="339"/>
        <v/>
      </c>
      <c r="M685" s="30" t="str">
        <f t="shared" si="340"/>
        <v/>
      </c>
      <c r="N685" s="30" t="str">
        <f t="shared" si="341"/>
        <v/>
      </c>
      <c r="O685" s="30" t="str">
        <f t="shared" si="342"/>
        <v/>
      </c>
      <c r="P685" s="30" t="str">
        <f t="shared" si="343"/>
        <v/>
      </c>
      <c r="Q685" s="30" t="str">
        <f t="shared" si="344"/>
        <v/>
      </c>
      <c r="R685" s="30" t="str">
        <f t="shared" si="345"/>
        <v/>
      </c>
      <c r="S685" s="30" t="str">
        <f t="shared" si="346"/>
        <v/>
      </c>
      <c r="T685" s="30" t="str">
        <f t="shared" si="347"/>
        <v/>
      </c>
      <c r="U685" s="20"/>
      <c r="V685" s="20"/>
      <c r="W685" s="20"/>
    </row>
    <row r="686" spans="1:28" ht="19.5" customHeight="1" x14ac:dyDescent="0.25">
      <c r="A686" s="20"/>
      <c r="B686" s="483"/>
      <c r="C686" s="29"/>
      <c r="D686" s="28" t="s">
        <v>113</v>
      </c>
      <c r="E686" s="29"/>
      <c r="F686" s="28" t="s">
        <v>78</v>
      </c>
      <c r="G686" s="29"/>
      <c r="H686" s="29"/>
      <c r="I686" s="30" t="str">
        <f t="shared" si="336"/>
        <v/>
      </c>
      <c r="J686" s="30" t="str">
        <f t="shared" si="337"/>
        <v/>
      </c>
      <c r="K686" s="30" t="str">
        <f t="shared" si="338"/>
        <v/>
      </c>
      <c r="L686" s="30" t="str">
        <f t="shared" si="339"/>
        <v/>
      </c>
      <c r="M686" s="30" t="str">
        <f t="shared" si="340"/>
        <v/>
      </c>
      <c r="N686" s="30" t="str">
        <f t="shared" si="341"/>
        <v/>
      </c>
      <c r="O686" s="30" t="str">
        <f t="shared" si="342"/>
        <v/>
      </c>
      <c r="P686" s="30" t="str">
        <f t="shared" si="343"/>
        <v/>
      </c>
      <c r="Q686" s="30" t="str">
        <f t="shared" si="344"/>
        <v/>
      </c>
      <c r="R686" s="30" t="str">
        <f t="shared" si="345"/>
        <v/>
      </c>
      <c r="S686" s="30" t="str">
        <f t="shared" si="346"/>
        <v/>
      </c>
      <c r="T686" s="30" t="str">
        <f t="shared" si="347"/>
        <v/>
      </c>
      <c r="U686" s="20"/>
      <c r="V686" s="20"/>
      <c r="W686" s="20"/>
    </row>
    <row r="687" spans="1:28" ht="19.5" customHeight="1" x14ac:dyDescent="0.3">
      <c r="A687" s="20"/>
      <c r="B687" s="483"/>
      <c r="C687" s="29"/>
      <c r="D687" s="28" t="s">
        <v>114</v>
      </c>
      <c r="E687" s="29"/>
      <c r="F687" s="28" t="s">
        <v>115</v>
      </c>
      <c r="G687" s="29"/>
      <c r="H687" s="29" t="s">
        <v>40</v>
      </c>
      <c r="I687" s="31" t="str">
        <f t="shared" ref="I687:I696" si="348">IFERROR(VALUE(MID($G687,1,FIND(CHAR(160),SUBSTITUTE($G687,"~",CHAR(160),1))-1)),"-")</f>
        <v>-</v>
      </c>
      <c r="J687" s="31" t="str">
        <f t="shared" ref="J687:J696" si="349">IFERROR(VALUE(MID($G687,FIND(CHAR(160),SUBSTITUTE($G687,"~",CHAR(160),1))+1,FIND(CHAR(160),SUBSTITUTE($G687,"~",CHAR(160),2))-FIND(CHAR(160),SUBSTITUTE($G687,"~",CHAR(160),1))-1)),"-")</f>
        <v>-</v>
      </c>
      <c r="K687" s="31" t="str">
        <f t="shared" ref="K687:K696" si="350">IFERROR(VALUE(MID($G687,FIND(CHAR(160),SUBSTITUTE($G687,"~",CHAR(160),2))+1,FIND(CHAR(160),SUBSTITUTE($G687,"~",CHAR(160),3))-FIND(CHAR(160),SUBSTITUTE($G687,"~",CHAR(160),2))-1)),"-")</f>
        <v>-</v>
      </c>
      <c r="L687" s="31" t="str">
        <f t="shared" ref="L687:L696" si="351">IFERROR(VALUE(MID($G687,FIND(CHAR(160),SUBSTITUTE($G687,"~",CHAR(160),3))+1,FIND(CHAR(160),SUBSTITUTE($G687,"~",CHAR(160),4))-FIND(CHAR(160),SUBSTITUTE($G687,"~",CHAR(160),3))-1)),"-")</f>
        <v>-</v>
      </c>
      <c r="M687" s="31" t="str">
        <f t="shared" ref="M687:M696" si="352">IFERROR(VALUE(MID($G687,FIND(CHAR(160),SUBSTITUTE($G687,"~",CHAR(160),4))+1,FIND(CHAR(160),SUBSTITUTE($G687,"~",CHAR(160),5))-FIND(CHAR(160),SUBSTITUTE($G687,"~",CHAR(160),4))-1)),"-")</f>
        <v>-</v>
      </c>
      <c r="N687" s="31" t="str">
        <f t="shared" ref="N687:N696" si="353">IFERROR(VALUE(MID($G687,FIND(CHAR(160),SUBSTITUTE($G687,"~",CHAR(160),5))+1,FIND(CHAR(160),SUBSTITUTE($G687,"~",CHAR(160),6))-FIND(CHAR(160),SUBSTITUTE($G687,"~",CHAR(160),5))-1)),"-")</f>
        <v>-</v>
      </c>
      <c r="O687" s="31" t="str">
        <f t="shared" ref="O687:O696" si="354">IFERROR(VALUE(MID($G687,FIND(CHAR(160),SUBSTITUTE($G687,"~",CHAR(160),6))+1,FIND(CHAR(160),SUBSTITUTE($G687,"~",CHAR(160),7))-FIND(CHAR(160),SUBSTITUTE($G687,"~",CHAR(160),6))-1)),"-")</f>
        <v>-</v>
      </c>
      <c r="P687" s="31" t="str">
        <f t="shared" ref="P687:P696" si="355">IFERROR(VALUE(MID($G687,FIND(CHAR(160),SUBSTITUTE($G687,"~",CHAR(160),7))+1,FIND(CHAR(160),SUBSTITUTE($G687,"~",CHAR(160),8))-FIND(CHAR(160),SUBSTITUTE($G687,"~",CHAR(160),7))-1)),"-")</f>
        <v>-</v>
      </c>
      <c r="Q687" s="31" t="str">
        <f t="shared" ref="Q687:Q696" si="356">IFERROR(VALUE(MID($G687,FIND(CHAR(160),SUBSTITUTE($G687,"~",CHAR(160),8))+1,FIND(CHAR(160),SUBSTITUTE($G687,"~",CHAR(160),9))-FIND(CHAR(160),SUBSTITUTE($G687,"~",CHAR(160),8))-1)),"-")</f>
        <v>-</v>
      </c>
      <c r="R687" s="31" t="str">
        <f t="shared" ref="R687:R696" si="357">IFERROR(VALUE(MID($G687,FIND(CHAR(160),SUBSTITUTE($G687,"~",CHAR(160),9))+1,FIND(CHAR(160),SUBSTITUTE($G687,"~",CHAR(160),10))-FIND(CHAR(160),SUBSTITUTE($G687,"~",CHAR(160),9))-1)),"-")</f>
        <v>-</v>
      </c>
      <c r="S687" s="31" t="str">
        <f t="shared" ref="S687:S696" si="358">IFERROR(VALUE(MID($G687,FIND(CHAR(160),SUBSTITUTE($G687,"~",CHAR(160),10))+1,FIND(CHAR(160),SUBSTITUTE($G687,"~",CHAR(160),11))-FIND(CHAR(160),SUBSTITUTE($G687,"~",CHAR(160),10))-1)),"-")</f>
        <v>-</v>
      </c>
      <c r="T687" s="31" t="str">
        <f t="shared" ref="T687:T696" si="359">IFERROR(VALUE(MID($G687,FIND(CHAR(160),SUBSTITUTE($G687,"~",CHAR(160),11))+1,FIND(CHAR(160),SUBSTITUTE($G687,"~",CHAR(160),12))-FIND(CHAR(160),SUBSTITUTE($G687,"~",CHAR(160),11))-1)),"-")</f>
        <v>-</v>
      </c>
      <c r="U687" s="20"/>
      <c r="V687" s="20"/>
      <c r="W687" s="20"/>
      <c r="AA687" s="32" t="s">
        <v>116</v>
      </c>
    </row>
    <row r="688" spans="1:28" ht="19.5" customHeight="1" x14ac:dyDescent="0.3">
      <c r="A688" s="20"/>
      <c r="B688" s="483"/>
      <c r="C688" s="29"/>
      <c r="D688" s="28"/>
      <c r="E688" s="29"/>
      <c r="F688" s="28" t="s">
        <v>117</v>
      </c>
      <c r="G688" s="29"/>
      <c r="H688" s="29" t="s">
        <v>40</v>
      </c>
      <c r="I688" s="31" t="str">
        <f t="shared" si="348"/>
        <v>-</v>
      </c>
      <c r="J688" s="31" t="str">
        <f t="shared" si="349"/>
        <v>-</v>
      </c>
      <c r="K688" s="31" t="str">
        <f t="shared" si="350"/>
        <v>-</v>
      </c>
      <c r="L688" s="31" t="str">
        <f t="shared" si="351"/>
        <v>-</v>
      </c>
      <c r="M688" s="31" t="str">
        <f t="shared" si="352"/>
        <v>-</v>
      </c>
      <c r="N688" s="31" t="str">
        <f t="shared" si="353"/>
        <v>-</v>
      </c>
      <c r="O688" s="31" t="str">
        <f t="shared" si="354"/>
        <v>-</v>
      </c>
      <c r="P688" s="31" t="str">
        <f t="shared" si="355"/>
        <v>-</v>
      </c>
      <c r="Q688" s="31" t="str">
        <f t="shared" si="356"/>
        <v>-</v>
      </c>
      <c r="R688" s="31" t="str">
        <f t="shared" si="357"/>
        <v>-</v>
      </c>
      <c r="S688" s="31" t="str">
        <f t="shared" si="358"/>
        <v>-</v>
      </c>
      <c r="T688" s="31" t="str">
        <f t="shared" si="359"/>
        <v>-</v>
      </c>
      <c r="U688" s="20"/>
      <c r="V688" s="20"/>
      <c r="W688" s="20"/>
      <c r="AB688" s="32" t="s">
        <v>118</v>
      </c>
    </row>
    <row r="689" spans="1:36" ht="19.5" customHeight="1" x14ac:dyDescent="0.3">
      <c r="A689" s="20"/>
      <c r="B689" s="483"/>
      <c r="C689" s="29"/>
      <c r="D689" s="28"/>
      <c r="E689" s="29"/>
      <c r="F689" s="33" t="s">
        <v>119</v>
      </c>
      <c r="G689" s="29"/>
      <c r="H689" s="29" t="s">
        <v>40</v>
      </c>
      <c r="I689" s="31" t="str">
        <f t="shared" si="348"/>
        <v>-</v>
      </c>
      <c r="J689" s="31" t="str">
        <f t="shared" si="349"/>
        <v>-</v>
      </c>
      <c r="K689" s="31" t="str">
        <f t="shared" si="350"/>
        <v>-</v>
      </c>
      <c r="L689" s="31" t="str">
        <f t="shared" si="351"/>
        <v>-</v>
      </c>
      <c r="M689" s="31" t="str">
        <f t="shared" si="352"/>
        <v>-</v>
      </c>
      <c r="N689" s="31" t="str">
        <f t="shared" si="353"/>
        <v>-</v>
      </c>
      <c r="O689" s="31" t="str">
        <f t="shared" si="354"/>
        <v>-</v>
      </c>
      <c r="P689" s="31" t="str">
        <f t="shared" si="355"/>
        <v>-</v>
      </c>
      <c r="Q689" s="31" t="str">
        <f t="shared" si="356"/>
        <v>-</v>
      </c>
      <c r="R689" s="31" t="str">
        <f t="shared" si="357"/>
        <v>-</v>
      </c>
      <c r="S689" s="31" t="str">
        <f t="shared" si="358"/>
        <v>-</v>
      </c>
      <c r="T689" s="31" t="str">
        <f t="shared" si="359"/>
        <v>-</v>
      </c>
      <c r="U689" s="20"/>
      <c r="V689" s="20"/>
      <c r="W689" s="20"/>
      <c r="AC689" s="32" t="s">
        <v>118</v>
      </c>
    </row>
    <row r="690" spans="1:36" ht="19.5" customHeight="1" x14ac:dyDescent="0.3">
      <c r="A690" s="20"/>
      <c r="B690" s="483"/>
      <c r="C690" s="29"/>
      <c r="D690" s="28"/>
      <c r="E690" s="29"/>
      <c r="F690" s="33" t="s">
        <v>120</v>
      </c>
      <c r="G690" s="29"/>
      <c r="H690" s="29" t="s">
        <v>40</v>
      </c>
      <c r="I690" s="31" t="str">
        <f t="shared" si="348"/>
        <v>-</v>
      </c>
      <c r="J690" s="31" t="str">
        <f t="shared" si="349"/>
        <v>-</v>
      </c>
      <c r="K690" s="31" t="str">
        <f t="shared" si="350"/>
        <v>-</v>
      </c>
      <c r="L690" s="31" t="str">
        <f t="shared" si="351"/>
        <v>-</v>
      </c>
      <c r="M690" s="31" t="str">
        <f t="shared" si="352"/>
        <v>-</v>
      </c>
      <c r="N690" s="31" t="str">
        <f t="shared" si="353"/>
        <v>-</v>
      </c>
      <c r="O690" s="31" t="str">
        <f t="shared" si="354"/>
        <v>-</v>
      </c>
      <c r="P690" s="31" t="str">
        <f t="shared" si="355"/>
        <v>-</v>
      </c>
      <c r="Q690" s="31" t="str">
        <f t="shared" si="356"/>
        <v>-</v>
      </c>
      <c r="R690" s="31" t="str">
        <f t="shared" si="357"/>
        <v>-</v>
      </c>
      <c r="S690" s="31" t="str">
        <f t="shared" si="358"/>
        <v>-</v>
      </c>
      <c r="T690" s="31" t="str">
        <f t="shared" si="359"/>
        <v>-</v>
      </c>
      <c r="U690" s="20"/>
      <c r="V690" s="20"/>
      <c r="W690" s="20"/>
      <c r="AD690" s="32" t="s">
        <v>118</v>
      </c>
    </row>
    <row r="691" spans="1:36" ht="19.5" customHeight="1" x14ac:dyDescent="0.3">
      <c r="A691" s="20"/>
      <c r="B691" s="483"/>
      <c r="C691" s="29"/>
      <c r="D691" s="28"/>
      <c r="E691" s="29"/>
      <c r="F691" s="33" t="s">
        <v>121</v>
      </c>
      <c r="G691" s="29"/>
      <c r="H691" s="29" t="s">
        <v>40</v>
      </c>
      <c r="I691" s="31" t="str">
        <f t="shared" si="348"/>
        <v>-</v>
      </c>
      <c r="J691" s="31" t="str">
        <f t="shared" si="349"/>
        <v>-</v>
      </c>
      <c r="K691" s="31" t="str">
        <f t="shared" si="350"/>
        <v>-</v>
      </c>
      <c r="L691" s="31" t="str">
        <f t="shared" si="351"/>
        <v>-</v>
      </c>
      <c r="M691" s="31" t="str">
        <f t="shared" si="352"/>
        <v>-</v>
      </c>
      <c r="N691" s="31" t="str">
        <f t="shared" si="353"/>
        <v>-</v>
      </c>
      <c r="O691" s="31" t="str">
        <f t="shared" si="354"/>
        <v>-</v>
      </c>
      <c r="P691" s="31" t="str">
        <f t="shared" si="355"/>
        <v>-</v>
      </c>
      <c r="Q691" s="31" t="str">
        <f t="shared" si="356"/>
        <v>-</v>
      </c>
      <c r="R691" s="31" t="str">
        <f t="shared" si="357"/>
        <v>-</v>
      </c>
      <c r="S691" s="31" t="str">
        <f t="shared" si="358"/>
        <v>-</v>
      </c>
      <c r="T691" s="31" t="str">
        <f t="shared" si="359"/>
        <v>-</v>
      </c>
      <c r="U691" s="20"/>
      <c r="V691" s="20"/>
      <c r="W691" s="20"/>
      <c r="AE691" s="32" t="s">
        <v>116</v>
      </c>
    </row>
    <row r="692" spans="1:36" ht="19.5" customHeight="1" x14ac:dyDescent="0.3">
      <c r="A692" s="20"/>
      <c r="B692" s="483"/>
      <c r="C692" s="29"/>
      <c r="D692" s="28"/>
      <c r="E692" s="29"/>
      <c r="F692" s="28" t="s">
        <v>647</v>
      </c>
      <c r="G692" s="29"/>
      <c r="H692" s="29" t="s">
        <v>40</v>
      </c>
      <c r="I692" s="31" t="str">
        <f t="shared" si="348"/>
        <v>-</v>
      </c>
      <c r="J692" s="31" t="str">
        <f t="shared" si="349"/>
        <v>-</v>
      </c>
      <c r="K692" s="31" t="str">
        <f t="shared" si="350"/>
        <v>-</v>
      </c>
      <c r="L692" s="31" t="str">
        <f t="shared" si="351"/>
        <v>-</v>
      </c>
      <c r="M692" s="31" t="str">
        <f t="shared" si="352"/>
        <v>-</v>
      </c>
      <c r="N692" s="31" t="str">
        <f t="shared" si="353"/>
        <v>-</v>
      </c>
      <c r="O692" s="31" t="str">
        <f t="shared" si="354"/>
        <v>-</v>
      </c>
      <c r="P692" s="31" t="str">
        <f t="shared" si="355"/>
        <v>-</v>
      </c>
      <c r="Q692" s="31" t="str">
        <f t="shared" si="356"/>
        <v>-</v>
      </c>
      <c r="R692" s="31" t="str">
        <f t="shared" si="357"/>
        <v>-</v>
      </c>
      <c r="S692" s="31" t="str">
        <f t="shared" si="358"/>
        <v>-</v>
      </c>
      <c r="T692" s="31" t="str">
        <f t="shared" si="359"/>
        <v>-</v>
      </c>
      <c r="U692" s="20"/>
      <c r="V692" s="20"/>
      <c r="W692" s="20"/>
      <c r="AF692" s="32" t="s">
        <v>118</v>
      </c>
    </row>
    <row r="693" spans="1:36" ht="19.5" customHeight="1" x14ac:dyDescent="0.3">
      <c r="A693" s="20"/>
      <c r="B693" s="483"/>
      <c r="C693" s="29"/>
      <c r="D693" s="28"/>
      <c r="E693" s="29"/>
      <c r="F693" s="33" t="s">
        <v>122</v>
      </c>
      <c r="G693" s="29"/>
      <c r="H693" s="29" t="s">
        <v>40</v>
      </c>
      <c r="I693" s="31" t="str">
        <f t="shared" si="348"/>
        <v>-</v>
      </c>
      <c r="J693" s="31" t="str">
        <f t="shared" si="349"/>
        <v>-</v>
      </c>
      <c r="K693" s="31" t="str">
        <f t="shared" si="350"/>
        <v>-</v>
      </c>
      <c r="L693" s="31" t="str">
        <f t="shared" si="351"/>
        <v>-</v>
      </c>
      <c r="M693" s="31" t="str">
        <f t="shared" si="352"/>
        <v>-</v>
      </c>
      <c r="N693" s="31" t="str">
        <f t="shared" si="353"/>
        <v>-</v>
      </c>
      <c r="O693" s="31" t="str">
        <f t="shared" si="354"/>
        <v>-</v>
      </c>
      <c r="P693" s="31" t="str">
        <f t="shared" si="355"/>
        <v>-</v>
      </c>
      <c r="Q693" s="31" t="str">
        <f t="shared" si="356"/>
        <v>-</v>
      </c>
      <c r="R693" s="31" t="str">
        <f t="shared" si="357"/>
        <v>-</v>
      </c>
      <c r="S693" s="31" t="str">
        <f t="shared" si="358"/>
        <v>-</v>
      </c>
      <c r="T693" s="31" t="str">
        <f t="shared" si="359"/>
        <v>-</v>
      </c>
      <c r="U693" s="20"/>
      <c r="V693" s="20"/>
      <c r="W693" s="20"/>
      <c r="AG693" s="32" t="s">
        <v>118</v>
      </c>
    </row>
    <row r="694" spans="1:36" ht="19.5" customHeight="1" x14ac:dyDescent="0.3">
      <c r="A694" s="20"/>
      <c r="B694" s="483"/>
      <c r="C694" s="29"/>
      <c r="D694" s="28"/>
      <c r="E694" s="29"/>
      <c r="F694" s="33" t="s">
        <v>123</v>
      </c>
      <c r="G694" s="29"/>
      <c r="H694" s="29" t="s">
        <v>40</v>
      </c>
      <c r="I694" s="31" t="str">
        <f t="shared" si="348"/>
        <v>-</v>
      </c>
      <c r="J694" s="31" t="str">
        <f t="shared" si="349"/>
        <v>-</v>
      </c>
      <c r="K694" s="31" t="str">
        <f t="shared" si="350"/>
        <v>-</v>
      </c>
      <c r="L694" s="31" t="str">
        <f t="shared" si="351"/>
        <v>-</v>
      </c>
      <c r="M694" s="31" t="str">
        <f t="shared" si="352"/>
        <v>-</v>
      </c>
      <c r="N694" s="31" t="str">
        <f t="shared" si="353"/>
        <v>-</v>
      </c>
      <c r="O694" s="31" t="str">
        <f t="shared" si="354"/>
        <v>-</v>
      </c>
      <c r="P694" s="31" t="str">
        <f t="shared" si="355"/>
        <v>-</v>
      </c>
      <c r="Q694" s="31" t="str">
        <f t="shared" si="356"/>
        <v>-</v>
      </c>
      <c r="R694" s="31" t="str">
        <f t="shared" si="357"/>
        <v>-</v>
      </c>
      <c r="S694" s="31" t="str">
        <f t="shared" si="358"/>
        <v>-</v>
      </c>
      <c r="T694" s="31" t="str">
        <f t="shared" si="359"/>
        <v>-</v>
      </c>
      <c r="U694" s="20"/>
      <c r="V694" s="20"/>
      <c r="W694" s="20"/>
      <c r="AH694" s="32" t="s">
        <v>118</v>
      </c>
    </row>
    <row r="695" spans="1:36" ht="19.5" customHeight="1" x14ac:dyDescent="0.3">
      <c r="A695" s="20"/>
      <c r="B695" s="483"/>
      <c r="C695" s="29"/>
      <c r="D695" s="28"/>
      <c r="E695" s="29"/>
      <c r="F695" s="33" t="s">
        <v>124</v>
      </c>
      <c r="G695" s="29"/>
      <c r="H695" s="29" t="s">
        <v>40</v>
      </c>
      <c r="I695" s="31" t="str">
        <f t="shared" si="348"/>
        <v>-</v>
      </c>
      <c r="J695" s="31" t="str">
        <f t="shared" si="349"/>
        <v>-</v>
      </c>
      <c r="K695" s="31" t="str">
        <f t="shared" si="350"/>
        <v>-</v>
      </c>
      <c r="L695" s="31" t="str">
        <f t="shared" si="351"/>
        <v>-</v>
      </c>
      <c r="M695" s="31" t="str">
        <f t="shared" si="352"/>
        <v>-</v>
      </c>
      <c r="N695" s="31" t="str">
        <f t="shared" si="353"/>
        <v>-</v>
      </c>
      <c r="O695" s="31" t="str">
        <f t="shared" si="354"/>
        <v>-</v>
      </c>
      <c r="P695" s="31" t="str">
        <f t="shared" si="355"/>
        <v>-</v>
      </c>
      <c r="Q695" s="31" t="str">
        <f t="shared" si="356"/>
        <v>-</v>
      </c>
      <c r="R695" s="31" t="str">
        <f t="shared" si="357"/>
        <v>-</v>
      </c>
      <c r="S695" s="31" t="str">
        <f t="shared" si="358"/>
        <v>-</v>
      </c>
      <c r="T695" s="31" t="str">
        <f t="shared" si="359"/>
        <v>-</v>
      </c>
      <c r="U695" s="20"/>
      <c r="V695" s="20"/>
      <c r="W695" s="20"/>
      <c r="AI695" s="32" t="s">
        <v>116</v>
      </c>
    </row>
    <row r="696" spans="1:36" ht="19.5" customHeight="1" x14ac:dyDescent="0.3">
      <c r="A696" s="20"/>
      <c r="B696" s="483"/>
      <c r="C696" s="29"/>
      <c r="D696" s="34"/>
      <c r="E696" s="35"/>
      <c r="F696" s="36" t="s">
        <v>125</v>
      </c>
      <c r="G696" s="35"/>
      <c r="H696" s="34" t="s">
        <v>40</v>
      </c>
      <c r="I696" s="31" t="str">
        <f t="shared" si="348"/>
        <v>-</v>
      </c>
      <c r="J696" s="31" t="str">
        <f t="shared" si="349"/>
        <v>-</v>
      </c>
      <c r="K696" s="31" t="str">
        <f t="shared" si="350"/>
        <v>-</v>
      </c>
      <c r="L696" s="31" t="str">
        <f t="shared" si="351"/>
        <v>-</v>
      </c>
      <c r="M696" s="31" t="str">
        <f t="shared" si="352"/>
        <v>-</v>
      </c>
      <c r="N696" s="31" t="str">
        <f t="shared" si="353"/>
        <v>-</v>
      </c>
      <c r="O696" s="31" t="str">
        <f t="shared" si="354"/>
        <v>-</v>
      </c>
      <c r="P696" s="31" t="str">
        <f t="shared" si="355"/>
        <v>-</v>
      </c>
      <c r="Q696" s="31" t="str">
        <f t="shared" si="356"/>
        <v>-</v>
      </c>
      <c r="R696" s="31" t="str">
        <f t="shared" si="357"/>
        <v>-</v>
      </c>
      <c r="S696" s="31" t="str">
        <f t="shared" si="358"/>
        <v>-</v>
      </c>
      <c r="T696" s="31" t="str">
        <f t="shared" si="359"/>
        <v>-</v>
      </c>
      <c r="U696" s="20"/>
      <c r="V696" s="20"/>
      <c r="W696" s="20"/>
      <c r="AJ696" s="32" t="s">
        <v>118</v>
      </c>
    </row>
    <row r="697" spans="1:36" ht="19.5" customHeight="1" x14ac:dyDescent="0.25">
      <c r="A697" s="20"/>
      <c r="B697" s="483"/>
      <c r="C697" s="27"/>
      <c r="D697" s="28" t="s">
        <v>77</v>
      </c>
      <c r="E697" s="29"/>
      <c r="F697" s="28" t="s">
        <v>78</v>
      </c>
      <c r="G697" s="29"/>
      <c r="H697" s="30"/>
      <c r="I697" s="30" t="str">
        <f t="shared" ref="I697:I732" si="360">IFERROR(MID($G697,1,FIND(CHAR(160),SUBSTITUTE($G697,"~",CHAR(160),1))-1),"")</f>
        <v/>
      </c>
      <c r="J697" s="30" t="str">
        <f t="shared" ref="J697:J732" si="361">IFERROR(MID($G697,FIND(CHAR(160),SUBSTITUTE($G697,"~",CHAR(160),1))+1,FIND(CHAR(160),SUBSTITUTE($G697,"~",CHAR(160),2))-FIND(CHAR(160),SUBSTITUTE($G697,"~",CHAR(160),1))-1),"")</f>
        <v/>
      </c>
      <c r="K697" s="30" t="str">
        <f t="shared" ref="K697:K732" si="362">IFERROR(MID($G697,FIND(CHAR(160),SUBSTITUTE($G697,"~",CHAR(160),2))+1,FIND(CHAR(160),SUBSTITUTE($G697,"~",CHAR(160),3))-FIND(CHAR(160),SUBSTITUTE($G697,"~",CHAR(160),2))-1),"")</f>
        <v/>
      </c>
      <c r="L697" s="30" t="str">
        <f t="shared" ref="L697:L732" si="363">IFERROR(MID($G697,FIND(CHAR(160),SUBSTITUTE($G697,"~",CHAR(160),3))+1,FIND(CHAR(160),SUBSTITUTE($G697,"~",CHAR(160),4))-FIND(CHAR(160),SUBSTITUTE($G697,"~",CHAR(160),3))-1),"")</f>
        <v/>
      </c>
      <c r="M697" s="30" t="str">
        <f t="shared" ref="M697:M732" si="364">IFERROR(MID($G697,FIND(CHAR(160),SUBSTITUTE($G697,"~",CHAR(160),4))+1,FIND(CHAR(160),SUBSTITUTE($G697,"~",CHAR(160),5))-FIND(CHAR(160),SUBSTITUTE($G697,"~",CHAR(160),4))-1),"")</f>
        <v/>
      </c>
      <c r="N697" s="30" t="str">
        <f t="shared" ref="N697:N732" si="365">IFERROR(MID($G697,FIND(CHAR(160),SUBSTITUTE($G697,"~",CHAR(160),5))+1,FIND(CHAR(160),SUBSTITUTE($G697,"~",CHAR(160),6))-FIND(CHAR(160),SUBSTITUTE($G697,"~",CHAR(160),5))-1),"")</f>
        <v/>
      </c>
      <c r="O697" s="30" t="str">
        <f t="shared" ref="O697:O732" si="366">IFERROR(MID($G697,FIND(CHAR(160),SUBSTITUTE($G697,"~",CHAR(160),6))+1,FIND(CHAR(160),SUBSTITUTE($G697,"~",CHAR(160),7))-FIND(CHAR(160),SUBSTITUTE($G697,"~",CHAR(160),6))-1),"")</f>
        <v/>
      </c>
      <c r="P697" s="30" t="str">
        <f t="shared" ref="P697:P732" si="367">IFERROR(MID($G697,FIND(CHAR(160),SUBSTITUTE($G697,"~",CHAR(160),7))+1,FIND(CHAR(160),SUBSTITUTE($G697,"~",CHAR(160),8))-FIND(CHAR(160),SUBSTITUTE($G697,"~",CHAR(160),7))-1),"")</f>
        <v/>
      </c>
      <c r="Q697" s="30" t="str">
        <f t="shared" ref="Q697:Q732" si="368">IFERROR(MID($G697,FIND(CHAR(160),SUBSTITUTE($G697,"~",CHAR(160),8))+1,FIND(CHAR(160),SUBSTITUTE($G697,"~",CHAR(160),9))-FIND(CHAR(160),SUBSTITUTE($G697,"~",CHAR(160),8))-1),"")</f>
        <v/>
      </c>
      <c r="R697" s="30" t="str">
        <f t="shared" ref="R697:R732" si="369">IFERROR(MID($G697,FIND(CHAR(160),SUBSTITUTE($G697,"~",CHAR(160),9))+1,FIND(CHAR(160),SUBSTITUTE($G697,"~",CHAR(160),10))-FIND(CHAR(160),SUBSTITUTE($G697,"~",CHAR(160),9))-1),"")</f>
        <v/>
      </c>
      <c r="S697" s="30" t="str">
        <f t="shared" ref="S697:S732" si="370">IFERROR(MID($G697,FIND(CHAR(160),SUBSTITUTE($G697,"~",CHAR(160),10))+1,FIND(CHAR(160),SUBSTITUTE($G697,"~",CHAR(160),11))-FIND(CHAR(160),SUBSTITUTE($G697,"~",CHAR(160),10))-1),"")</f>
        <v/>
      </c>
      <c r="T697" s="30" t="str">
        <f t="shared" ref="T697:T732" si="371">IFERROR(MID($G697,FIND(CHAR(160),SUBSTITUTE($G697,"~",CHAR(160),11))+1,FIND(CHAR(160),SUBSTITUTE($G697,"~",CHAR(160),12))-FIND(CHAR(160),SUBSTITUTE($G697,"~",CHAR(160),11))-1),"")</f>
        <v/>
      </c>
      <c r="U697" s="20"/>
      <c r="V697" s="20"/>
      <c r="W697" s="20"/>
    </row>
    <row r="698" spans="1:36" ht="19.5" customHeight="1" x14ac:dyDescent="0.25">
      <c r="A698" s="20"/>
      <c r="B698" s="483"/>
      <c r="C698" s="29"/>
      <c r="D698" s="28" t="s">
        <v>79</v>
      </c>
      <c r="E698" s="29"/>
      <c r="F698" s="28" t="s">
        <v>78</v>
      </c>
      <c r="G698" s="29"/>
      <c r="H698" s="29"/>
      <c r="I698" s="30" t="str">
        <f t="shared" si="360"/>
        <v/>
      </c>
      <c r="J698" s="30" t="str">
        <f t="shared" si="361"/>
        <v/>
      </c>
      <c r="K698" s="30" t="str">
        <f t="shared" si="362"/>
        <v/>
      </c>
      <c r="L698" s="30" t="str">
        <f t="shared" si="363"/>
        <v/>
      </c>
      <c r="M698" s="30" t="str">
        <f t="shared" si="364"/>
        <v/>
      </c>
      <c r="N698" s="30" t="str">
        <f t="shared" si="365"/>
        <v/>
      </c>
      <c r="O698" s="30" t="str">
        <f t="shared" si="366"/>
        <v/>
      </c>
      <c r="P698" s="30" t="str">
        <f t="shared" si="367"/>
        <v/>
      </c>
      <c r="Q698" s="30" t="str">
        <f t="shared" si="368"/>
        <v/>
      </c>
      <c r="R698" s="30" t="str">
        <f t="shared" si="369"/>
        <v/>
      </c>
      <c r="S698" s="30" t="str">
        <f t="shared" si="370"/>
        <v/>
      </c>
      <c r="T698" s="30" t="str">
        <f t="shared" si="371"/>
        <v/>
      </c>
      <c r="U698" s="20"/>
      <c r="V698" s="20"/>
      <c r="W698" s="20"/>
    </row>
    <row r="699" spans="1:36" ht="19.5" customHeight="1" x14ac:dyDescent="0.25">
      <c r="A699" s="20"/>
      <c r="B699" s="483"/>
      <c r="C699" s="29"/>
      <c r="D699" s="28" t="s">
        <v>80</v>
      </c>
      <c r="E699" s="29"/>
      <c r="F699" s="28" t="s">
        <v>78</v>
      </c>
      <c r="G699" s="29"/>
      <c r="H699" s="29"/>
      <c r="I699" s="30" t="str">
        <f t="shared" si="360"/>
        <v/>
      </c>
      <c r="J699" s="30" t="str">
        <f t="shared" si="361"/>
        <v/>
      </c>
      <c r="K699" s="30" t="str">
        <f t="shared" si="362"/>
        <v/>
      </c>
      <c r="L699" s="30" t="str">
        <f t="shared" si="363"/>
        <v/>
      </c>
      <c r="M699" s="30" t="str">
        <f t="shared" si="364"/>
        <v/>
      </c>
      <c r="N699" s="30" t="str">
        <f t="shared" si="365"/>
        <v/>
      </c>
      <c r="O699" s="30" t="str">
        <f t="shared" si="366"/>
        <v/>
      </c>
      <c r="P699" s="30" t="str">
        <f t="shared" si="367"/>
        <v/>
      </c>
      <c r="Q699" s="30" t="str">
        <f t="shared" si="368"/>
        <v/>
      </c>
      <c r="R699" s="30" t="str">
        <f t="shared" si="369"/>
        <v/>
      </c>
      <c r="S699" s="30" t="str">
        <f t="shared" si="370"/>
        <v/>
      </c>
      <c r="T699" s="30" t="str">
        <f t="shared" si="371"/>
        <v/>
      </c>
      <c r="U699" s="20"/>
      <c r="V699" s="20"/>
      <c r="W699" s="20"/>
    </row>
    <row r="700" spans="1:36" ht="19.5" customHeight="1" x14ac:dyDescent="0.25">
      <c r="A700" s="20"/>
      <c r="B700" s="483"/>
      <c r="C700" s="29"/>
      <c r="D700" s="28" t="s">
        <v>81</v>
      </c>
      <c r="E700" s="29"/>
      <c r="F700" s="28" t="s">
        <v>78</v>
      </c>
      <c r="G700" s="29"/>
      <c r="H700" s="29"/>
      <c r="I700" s="30" t="str">
        <f t="shared" si="360"/>
        <v/>
      </c>
      <c r="J700" s="30" t="str">
        <f t="shared" si="361"/>
        <v/>
      </c>
      <c r="K700" s="30" t="str">
        <f t="shared" si="362"/>
        <v/>
      </c>
      <c r="L700" s="30" t="str">
        <f t="shared" si="363"/>
        <v/>
      </c>
      <c r="M700" s="30" t="str">
        <f t="shared" si="364"/>
        <v/>
      </c>
      <c r="N700" s="30" t="str">
        <f t="shared" si="365"/>
        <v/>
      </c>
      <c r="O700" s="30" t="str">
        <f t="shared" si="366"/>
        <v/>
      </c>
      <c r="P700" s="30" t="str">
        <f t="shared" si="367"/>
        <v/>
      </c>
      <c r="Q700" s="30" t="str">
        <f t="shared" si="368"/>
        <v/>
      </c>
      <c r="R700" s="30" t="str">
        <f t="shared" si="369"/>
        <v/>
      </c>
      <c r="S700" s="30" t="str">
        <f t="shared" si="370"/>
        <v/>
      </c>
      <c r="T700" s="30" t="str">
        <f t="shared" si="371"/>
        <v/>
      </c>
      <c r="U700" s="20"/>
      <c r="V700" s="20"/>
      <c r="W700" s="20"/>
    </row>
    <row r="701" spans="1:36" ht="19.5" customHeight="1" x14ac:dyDescent="0.25">
      <c r="A701" s="20"/>
      <c r="B701" s="483"/>
      <c r="C701" s="29"/>
      <c r="D701" s="28" t="s">
        <v>82</v>
      </c>
      <c r="E701" s="29"/>
      <c r="F701" s="28" t="s">
        <v>78</v>
      </c>
      <c r="G701" s="29"/>
      <c r="H701" s="29"/>
      <c r="I701" s="30" t="str">
        <f t="shared" si="360"/>
        <v/>
      </c>
      <c r="J701" s="30" t="str">
        <f t="shared" si="361"/>
        <v/>
      </c>
      <c r="K701" s="30" t="str">
        <f t="shared" si="362"/>
        <v/>
      </c>
      <c r="L701" s="30" t="str">
        <f t="shared" si="363"/>
        <v/>
      </c>
      <c r="M701" s="30" t="str">
        <f t="shared" si="364"/>
        <v/>
      </c>
      <c r="N701" s="30" t="str">
        <f t="shared" si="365"/>
        <v/>
      </c>
      <c r="O701" s="30" t="str">
        <f t="shared" si="366"/>
        <v/>
      </c>
      <c r="P701" s="30" t="str">
        <f t="shared" si="367"/>
        <v/>
      </c>
      <c r="Q701" s="30" t="str">
        <f t="shared" si="368"/>
        <v/>
      </c>
      <c r="R701" s="30" t="str">
        <f t="shared" si="369"/>
        <v/>
      </c>
      <c r="S701" s="30" t="str">
        <f t="shared" si="370"/>
        <v/>
      </c>
      <c r="T701" s="30" t="str">
        <f t="shared" si="371"/>
        <v/>
      </c>
      <c r="U701" s="20"/>
      <c r="V701" s="20"/>
      <c r="W701" s="20"/>
    </row>
    <row r="702" spans="1:36" ht="19.5" customHeight="1" x14ac:dyDescent="0.25">
      <c r="A702" s="20"/>
      <c r="B702" s="483"/>
      <c r="C702" s="29"/>
      <c r="D702" s="28" t="s">
        <v>83</v>
      </c>
      <c r="E702" s="29"/>
      <c r="F702" s="28" t="s">
        <v>78</v>
      </c>
      <c r="G702" s="29"/>
      <c r="H702" s="29"/>
      <c r="I702" s="30" t="str">
        <f t="shared" si="360"/>
        <v/>
      </c>
      <c r="J702" s="30" t="str">
        <f t="shared" si="361"/>
        <v/>
      </c>
      <c r="K702" s="30" t="str">
        <f t="shared" si="362"/>
        <v/>
      </c>
      <c r="L702" s="30" t="str">
        <f t="shared" si="363"/>
        <v/>
      </c>
      <c r="M702" s="30" t="str">
        <f t="shared" si="364"/>
        <v/>
      </c>
      <c r="N702" s="30" t="str">
        <f t="shared" si="365"/>
        <v/>
      </c>
      <c r="O702" s="30" t="str">
        <f t="shared" si="366"/>
        <v/>
      </c>
      <c r="P702" s="30" t="str">
        <f t="shared" si="367"/>
        <v/>
      </c>
      <c r="Q702" s="30" t="str">
        <f t="shared" si="368"/>
        <v/>
      </c>
      <c r="R702" s="30" t="str">
        <f t="shared" si="369"/>
        <v/>
      </c>
      <c r="S702" s="30" t="str">
        <f t="shared" si="370"/>
        <v/>
      </c>
      <c r="T702" s="30" t="str">
        <f t="shared" si="371"/>
        <v/>
      </c>
      <c r="U702" s="20"/>
      <c r="V702" s="20"/>
      <c r="W702" s="20"/>
    </row>
    <row r="703" spans="1:36" ht="19.5" customHeight="1" x14ac:dyDescent="0.25">
      <c r="A703" s="20"/>
      <c r="B703" s="483"/>
      <c r="C703" s="29"/>
      <c r="D703" s="28" t="s">
        <v>84</v>
      </c>
      <c r="E703" s="29"/>
      <c r="F703" s="28" t="s">
        <v>78</v>
      </c>
      <c r="G703" s="29"/>
      <c r="H703" s="29"/>
      <c r="I703" s="30" t="str">
        <f t="shared" si="360"/>
        <v/>
      </c>
      <c r="J703" s="30" t="str">
        <f t="shared" si="361"/>
        <v/>
      </c>
      <c r="K703" s="30" t="str">
        <f t="shared" si="362"/>
        <v/>
      </c>
      <c r="L703" s="30" t="str">
        <f t="shared" si="363"/>
        <v/>
      </c>
      <c r="M703" s="30" t="str">
        <f t="shared" si="364"/>
        <v/>
      </c>
      <c r="N703" s="30" t="str">
        <f t="shared" si="365"/>
        <v/>
      </c>
      <c r="O703" s="30" t="str">
        <f t="shared" si="366"/>
        <v/>
      </c>
      <c r="P703" s="30" t="str">
        <f t="shared" si="367"/>
        <v/>
      </c>
      <c r="Q703" s="30" t="str">
        <f t="shared" si="368"/>
        <v/>
      </c>
      <c r="R703" s="30" t="str">
        <f t="shared" si="369"/>
        <v/>
      </c>
      <c r="S703" s="30" t="str">
        <f t="shared" si="370"/>
        <v/>
      </c>
      <c r="T703" s="30" t="str">
        <f t="shared" si="371"/>
        <v/>
      </c>
      <c r="U703" s="20"/>
      <c r="V703" s="20"/>
      <c r="W703" s="20"/>
    </row>
    <row r="704" spans="1:36" ht="19.5" customHeight="1" x14ac:dyDescent="0.25">
      <c r="A704" s="20"/>
      <c r="B704" s="483"/>
      <c r="C704" s="29"/>
      <c r="D704" s="28" t="s">
        <v>85</v>
      </c>
      <c r="E704" s="29"/>
      <c r="F704" s="28" t="s">
        <v>78</v>
      </c>
      <c r="G704" s="29"/>
      <c r="H704" s="29"/>
      <c r="I704" s="30" t="str">
        <f t="shared" si="360"/>
        <v/>
      </c>
      <c r="J704" s="30" t="str">
        <f t="shared" si="361"/>
        <v/>
      </c>
      <c r="K704" s="30" t="str">
        <f t="shared" si="362"/>
        <v/>
      </c>
      <c r="L704" s="30" t="str">
        <f t="shared" si="363"/>
        <v/>
      </c>
      <c r="M704" s="30" t="str">
        <f t="shared" si="364"/>
        <v/>
      </c>
      <c r="N704" s="30" t="str">
        <f t="shared" si="365"/>
        <v/>
      </c>
      <c r="O704" s="30" t="str">
        <f t="shared" si="366"/>
        <v/>
      </c>
      <c r="P704" s="30" t="str">
        <f t="shared" si="367"/>
        <v/>
      </c>
      <c r="Q704" s="30" t="str">
        <f t="shared" si="368"/>
        <v/>
      </c>
      <c r="R704" s="30" t="str">
        <f t="shared" si="369"/>
        <v/>
      </c>
      <c r="S704" s="30" t="str">
        <f t="shared" si="370"/>
        <v/>
      </c>
      <c r="T704" s="30" t="str">
        <f t="shared" si="371"/>
        <v/>
      </c>
      <c r="U704" s="20"/>
      <c r="V704" s="20"/>
      <c r="W704" s="20"/>
    </row>
    <row r="705" spans="1:23" ht="19.5" customHeight="1" x14ac:dyDescent="0.25">
      <c r="A705" s="20"/>
      <c r="B705" s="483"/>
      <c r="C705" s="29"/>
      <c r="D705" s="28" t="s">
        <v>86</v>
      </c>
      <c r="E705" s="29"/>
      <c r="F705" s="28" t="s">
        <v>78</v>
      </c>
      <c r="G705" s="29"/>
      <c r="H705" s="29"/>
      <c r="I705" s="30" t="str">
        <f t="shared" si="360"/>
        <v/>
      </c>
      <c r="J705" s="30" t="str">
        <f t="shared" si="361"/>
        <v/>
      </c>
      <c r="K705" s="30" t="str">
        <f t="shared" si="362"/>
        <v/>
      </c>
      <c r="L705" s="30" t="str">
        <f t="shared" si="363"/>
        <v/>
      </c>
      <c r="M705" s="30" t="str">
        <f t="shared" si="364"/>
        <v/>
      </c>
      <c r="N705" s="30" t="str">
        <f t="shared" si="365"/>
        <v/>
      </c>
      <c r="O705" s="30" t="str">
        <f t="shared" si="366"/>
        <v/>
      </c>
      <c r="P705" s="30" t="str">
        <f t="shared" si="367"/>
        <v/>
      </c>
      <c r="Q705" s="30" t="str">
        <f t="shared" si="368"/>
        <v/>
      </c>
      <c r="R705" s="30" t="str">
        <f t="shared" si="369"/>
        <v/>
      </c>
      <c r="S705" s="30" t="str">
        <f t="shared" si="370"/>
        <v/>
      </c>
      <c r="T705" s="30" t="str">
        <f t="shared" si="371"/>
        <v/>
      </c>
      <c r="U705" s="20"/>
      <c r="V705" s="20"/>
      <c r="W705" s="20"/>
    </row>
    <row r="706" spans="1:23" ht="19.5" customHeight="1" x14ac:dyDescent="0.25">
      <c r="A706" s="20"/>
      <c r="B706" s="483"/>
      <c r="C706" s="29"/>
      <c r="D706" s="28" t="s">
        <v>87</v>
      </c>
      <c r="E706" s="29"/>
      <c r="F706" s="28" t="s">
        <v>78</v>
      </c>
      <c r="G706" s="29"/>
      <c r="H706" s="29"/>
      <c r="I706" s="30" t="str">
        <f t="shared" si="360"/>
        <v/>
      </c>
      <c r="J706" s="30" t="str">
        <f t="shared" si="361"/>
        <v/>
      </c>
      <c r="K706" s="30" t="str">
        <f t="shared" si="362"/>
        <v/>
      </c>
      <c r="L706" s="30" t="str">
        <f t="shared" si="363"/>
        <v/>
      </c>
      <c r="M706" s="30" t="str">
        <f t="shared" si="364"/>
        <v/>
      </c>
      <c r="N706" s="30" t="str">
        <f t="shared" si="365"/>
        <v/>
      </c>
      <c r="O706" s="30" t="str">
        <f t="shared" si="366"/>
        <v/>
      </c>
      <c r="P706" s="30" t="str">
        <f t="shared" si="367"/>
        <v/>
      </c>
      <c r="Q706" s="30" t="str">
        <f t="shared" si="368"/>
        <v/>
      </c>
      <c r="R706" s="30" t="str">
        <f t="shared" si="369"/>
        <v/>
      </c>
      <c r="S706" s="30" t="str">
        <f t="shared" si="370"/>
        <v/>
      </c>
      <c r="T706" s="30" t="str">
        <f t="shared" si="371"/>
        <v/>
      </c>
      <c r="U706" s="20"/>
      <c r="V706" s="20"/>
      <c r="W706" s="20"/>
    </row>
    <row r="707" spans="1:23" ht="19.5" customHeight="1" x14ac:dyDescent="0.25">
      <c r="A707" s="20"/>
      <c r="B707" s="483"/>
      <c r="C707" s="29"/>
      <c r="D707" s="28" t="s">
        <v>88</v>
      </c>
      <c r="E707" s="29"/>
      <c r="F707" s="28" t="s">
        <v>78</v>
      </c>
      <c r="G707" s="29"/>
      <c r="H707" s="29"/>
      <c r="I707" s="30" t="str">
        <f t="shared" si="360"/>
        <v/>
      </c>
      <c r="J707" s="30" t="str">
        <f t="shared" si="361"/>
        <v/>
      </c>
      <c r="K707" s="30" t="str">
        <f t="shared" si="362"/>
        <v/>
      </c>
      <c r="L707" s="30" t="str">
        <f t="shared" si="363"/>
        <v/>
      </c>
      <c r="M707" s="30" t="str">
        <f t="shared" si="364"/>
        <v/>
      </c>
      <c r="N707" s="30" t="str">
        <f t="shared" si="365"/>
        <v/>
      </c>
      <c r="O707" s="30" t="str">
        <f t="shared" si="366"/>
        <v/>
      </c>
      <c r="P707" s="30" t="str">
        <f t="shared" si="367"/>
        <v/>
      </c>
      <c r="Q707" s="30" t="str">
        <f t="shared" si="368"/>
        <v/>
      </c>
      <c r="R707" s="30" t="str">
        <f t="shared" si="369"/>
        <v/>
      </c>
      <c r="S707" s="30" t="str">
        <f t="shared" si="370"/>
        <v/>
      </c>
      <c r="T707" s="30" t="str">
        <f t="shared" si="371"/>
        <v/>
      </c>
      <c r="U707" s="20"/>
      <c r="V707" s="20"/>
      <c r="W707" s="20"/>
    </row>
    <row r="708" spans="1:23" ht="19.5" customHeight="1" x14ac:dyDescent="0.25">
      <c r="A708" s="20"/>
      <c r="B708" s="483"/>
      <c r="C708" s="29"/>
      <c r="D708" s="28" t="s">
        <v>89</v>
      </c>
      <c r="E708" s="29"/>
      <c r="F708" s="28" t="s">
        <v>78</v>
      </c>
      <c r="G708" s="29"/>
      <c r="H708" s="29"/>
      <c r="I708" s="30" t="str">
        <f t="shared" si="360"/>
        <v/>
      </c>
      <c r="J708" s="30" t="str">
        <f t="shared" si="361"/>
        <v/>
      </c>
      <c r="K708" s="30" t="str">
        <f t="shared" si="362"/>
        <v/>
      </c>
      <c r="L708" s="30" t="str">
        <f t="shared" si="363"/>
        <v/>
      </c>
      <c r="M708" s="30" t="str">
        <f t="shared" si="364"/>
        <v/>
      </c>
      <c r="N708" s="30" t="str">
        <f t="shared" si="365"/>
        <v/>
      </c>
      <c r="O708" s="30" t="str">
        <f t="shared" si="366"/>
        <v/>
      </c>
      <c r="P708" s="30" t="str">
        <f t="shared" si="367"/>
        <v/>
      </c>
      <c r="Q708" s="30" t="str">
        <f t="shared" si="368"/>
        <v/>
      </c>
      <c r="R708" s="30" t="str">
        <f t="shared" si="369"/>
        <v/>
      </c>
      <c r="S708" s="30" t="str">
        <f t="shared" si="370"/>
        <v/>
      </c>
      <c r="T708" s="30" t="str">
        <f t="shared" si="371"/>
        <v/>
      </c>
      <c r="U708" s="20"/>
      <c r="V708" s="20"/>
      <c r="W708" s="20"/>
    </row>
    <row r="709" spans="1:23" ht="19.5" customHeight="1" x14ac:dyDescent="0.25">
      <c r="A709" s="20"/>
      <c r="B709" s="483"/>
      <c r="C709" s="29"/>
      <c r="D709" s="28" t="s">
        <v>90</v>
      </c>
      <c r="E709" s="29"/>
      <c r="F709" s="28" t="s">
        <v>78</v>
      </c>
      <c r="G709" s="29"/>
      <c r="H709" s="29"/>
      <c r="I709" s="30" t="str">
        <f t="shared" si="360"/>
        <v/>
      </c>
      <c r="J709" s="30" t="str">
        <f t="shared" si="361"/>
        <v/>
      </c>
      <c r="K709" s="30" t="str">
        <f t="shared" si="362"/>
        <v/>
      </c>
      <c r="L709" s="30" t="str">
        <f t="shared" si="363"/>
        <v/>
      </c>
      <c r="M709" s="30" t="str">
        <f t="shared" si="364"/>
        <v/>
      </c>
      <c r="N709" s="30" t="str">
        <f t="shared" si="365"/>
        <v/>
      </c>
      <c r="O709" s="30" t="str">
        <f t="shared" si="366"/>
        <v/>
      </c>
      <c r="P709" s="30" t="str">
        <f t="shared" si="367"/>
        <v/>
      </c>
      <c r="Q709" s="30" t="str">
        <f t="shared" si="368"/>
        <v/>
      </c>
      <c r="R709" s="30" t="str">
        <f t="shared" si="369"/>
        <v/>
      </c>
      <c r="S709" s="30" t="str">
        <f t="shared" si="370"/>
        <v/>
      </c>
      <c r="T709" s="30" t="str">
        <f t="shared" si="371"/>
        <v/>
      </c>
      <c r="U709" s="20"/>
      <c r="V709" s="20"/>
      <c r="W709" s="20"/>
    </row>
    <row r="710" spans="1:23" ht="19.5" customHeight="1" x14ac:dyDescent="0.25">
      <c r="A710" s="20"/>
      <c r="B710" s="483"/>
      <c r="C710" s="29"/>
      <c r="D710" s="28" t="s">
        <v>91</v>
      </c>
      <c r="E710" s="29"/>
      <c r="F710" s="28" t="s">
        <v>78</v>
      </c>
      <c r="G710" s="29"/>
      <c r="H710" s="29"/>
      <c r="I710" s="30" t="str">
        <f t="shared" si="360"/>
        <v/>
      </c>
      <c r="J710" s="30" t="str">
        <f t="shared" si="361"/>
        <v/>
      </c>
      <c r="K710" s="30" t="str">
        <f t="shared" si="362"/>
        <v/>
      </c>
      <c r="L710" s="30" t="str">
        <f t="shared" si="363"/>
        <v/>
      </c>
      <c r="M710" s="30" t="str">
        <f t="shared" si="364"/>
        <v/>
      </c>
      <c r="N710" s="30" t="str">
        <f t="shared" si="365"/>
        <v/>
      </c>
      <c r="O710" s="30" t="str">
        <f t="shared" si="366"/>
        <v/>
      </c>
      <c r="P710" s="30" t="str">
        <f t="shared" si="367"/>
        <v/>
      </c>
      <c r="Q710" s="30" t="str">
        <f t="shared" si="368"/>
        <v/>
      </c>
      <c r="R710" s="30" t="str">
        <f t="shared" si="369"/>
        <v/>
      </c>
      <c r="S710" s="30" t="str">
        <f t="shared" si="370"/>
        <v/>
      </c>
      <c r="T710" s="30" t="str">
        <f t="shared" si="371"/>
        <v/>
      </c>
      <c r="U710" s="20"/>
      <c r="V710" s="20"/>
      <c r="W710" s="20"/>
    </row>
    <row r="711" spans="1:23" ht="19.5" customHeight="1" x14ac:dyDescent="0.25">
      <c r="A711" s="20"/>
      <c r="B711" s="483"/>
      <c r="C711" s="29"/>
      <c r="D711" s="28" t="s">
        <v>92</v>
      </c>
      <c r="E711" s="29"/>
      <c r="F711" s="28" t="s">
        <v>78</v>
      </c>
      <c r="G711" s="29"/>
      <c r="H711" s="29"/>
      <c r="I711" s="30" t="str">
        <f t="shared" si="360"/>
        <v/>
      </c>
      <c r="J711" s="30" t="str">
        <f t="shared" si="361"/>
        <v/>
      </c>
      <c r="K711" s="30" t="str">
        <f t="shared" si="362"/>
        <v/>
      </c>
      <c r="L711" s="30" t="str">
        <f t="shared" si="363"/>
        <v/>
      </c>
      <c r="M711" s="30" t="str">
        <f t="shared" si="364"/>
        <v/>
      </c>
      <c r="N711" s="30" t="str">
        <f t="shared" si="365"/>
        <v/>
      </c>
      <c r="O711" s="30" t="str">
        <f t="shared" si="366"/>
        <v/>
      </c>
      <c r="P711" s="30" t="str">
        <f t="shared" si="367"/>
        <v/>
      </c>
      <c r="Q711" s="30" t="str">
        <f t="shared" si="368"/>
        <v/>
      </c>
      <c r="R711" s="30" t="str">
        <f t="shared" si="369"/>
        <v/>
      </c>
      <c r="S711" s="30" t="str">
        <f t="shared" si="370"/>
        <v/>
      </c>
      <c r="T711" s="30" t="str">
        <f t="shared" si="371"/>
        <v/>
      </c>
      <c r="U711" s="20"/>
      <c r="V711" s="20"/>
      <c r="W711" s="20"/>
    </row>
    <row r="712" spans="1:23" ht="19.5" customHeight="1" x14ac:dyDescent="0.25">
      <c r="A712" s="20"/>
      <c r="B712" s="483"/>
      <c r="C712" s="29"/>
      <c r="D712" s="28" t="s">
        <v>93</v>
      </c>
      <c r="E712" s="29"/>
      <c r="F712" s="28" t="s">
        <v>78</v>
      </c>
      <c r="G712" s="29"/>
      <c r="H712" s="29"/>
      <c r="I712" s="30" t="str">
        <f t="shared" si="360"/>
        <v/>
      </c>
      <c r="J712" s="30" t="str">
        <f t="shared" si="361"/>
        <v/>
      </c>
      <c r="K712" s="30" t="str">
        <f t="shared" si="362"/>
        <v/>
      </c>
      <c r="L712" s="30" t="str">
        <f t="shared" si="363"/>
        <v/>
      </c>
      <c r="M712" s="30" t="str">
        <f t="shared" si="364"/>
        <v/>
      </c>
      <c r="N712" s="30" t="str">
        <f t="shared" si="365"/>
        <v/>
      </c>
      <c r="O712" s="30" t="str">
        <f t="shared" si="366"/>
        <v/>
      </c>
      <c r="P712" s="30" t="str">
        <f t="shared" si="367"/>
        <v/>
      </c>
      <c r="Q712" s="30" t="str">
        <f t="shared" si="368"/>
        <v/>
      </c>
      <c r="R712" s="30" t="str">
        <f t="shared" si="369"/>
        <v/>
      </c>
      <c r="S712" s="30" t="str">
        <f t="shared" si="370"/>
        <v/>
      </c>
      <c r="T712" s="30" t="str">
        <f t="shared" si="371"/>
        <v/>
      </c>
      <c r="U712" s="20"/>
      <c r="V712" s="20"/>
      <c r="W712" s="20"/>
    </row>
    <row r="713" spans="1:23" ht="19.5" customHeight="1" x14ac:dyDescent="0.25">
      <c r="A713" s="20"/>
      <c r="B713" s="483"/>
      <c r="C713" s="29"/>
      <c r="D713" s="28" t="s">
        <v>94</v>
      </c>
      <c r="E713" s="29"/>
      <c r="F713" s="28" t="s">
        <v>78</v>
      </c>
      <c r="G713" s="29"/>
      <c r="H713" s="29"/>
      <c r="I713" s="30" t="str">
        <f t="shared" si="360"/>
        <v/>
      </c>
      <c r="J713" s="30" t="str">
        <f t="shared" si="361"/>
        <v/>
      </c>
      <c r="K713" s="30" t="str">
        <f t="shared" si="362"/>
        <v/>
      </c>
      <c r="L713" s="30" t="str">
        <f t="shared" si="363"/>
        <v/>
      </c>
      <c r="M713" s="30" t="str">
        <f t="shared" si="364"/>
        <v/>
      </c>
      <c r="N713" s="30" t="str">
        <f t="shared" si="365"/>
        <v/>
      </c>
      <c r="O713" s="30" t="str">
        <f t="shared" si="366"/>
        <v/>
      </c>
      <c r="P713" s="30" t="str">
        <f t="shared" si="367"/>
        <v/>
      </c>
      <c r="Q713" s="30" t="str">
        <f t="shared" si="368"/>
        <v/>
      </c>
      <c r="R713" s="30" t="str">
        <f t="shared" si="369"/>
        <v/>
      </c>
      <c r="S713" s="30" t="str">
        <f t="shared" si="370"/>
        <v/>
      </c>
      <c r="T713" s="30" t="str">
        <f t="shared" si="371"/>
        <v/>
      </c>
      <c r="U713" s="20"/>
      <c r="V713" s="20"/>
      <c r="W713" s="20"/>
    </row>
    <row r="714" spans="1:23" ht="19.5" customHeight="1" x14ac:dyDescent="0.25">
      <c r="A714" s="20"/>
      <c r="B714" s="483"/>
      <c r="C714" s="29"/>
      <c r="D714" s="28" t="s">
        <v>95</v>
      </c>
      <c r="E714" s="29"/>
      <c r="F714" s="28" t="s">
        <v>78</v>
      </c>
      <c r="G714" s="29"/>
      <c r="H714" s="29"/>
      <c r="I714" s="30" t="str">
        <f t="shared" si="360"/>
        <v/>
      </c>
      <c r="J714" s="30" t="str">
        <f t="shared" si="361"/>
        <v/>
      </c>
      <c r="K714" s="30" t="str">
        <f t="shared" si="362"/>
        <v/>
      </c>
      <c r="L714" s="30" t="str">
        <f t="shared" si="363"/>
        <v/>
      </c>
      <c r="M714" s="30" t="str">
        <f t="shared" si="364"/>
        <v/>
      </c>
      <c r="N714" s="30" t="str">
        <f t="shared" si="365"/>
        <v/>
      </c>
      <c r="O714" s="30" t="str">
        <f t="shared" si="366"/>
        <v/>
      </c>
      <c r="P714" s="30" t="str">
        <f t="shared" si="367"/>
        <v/>
      </c>
      <c r="Q714" s="30" t="str">
        <f t="shared" si="368"/>
        <v/>
      </c>
      <c r="R714" s="30" t="str">
        <f t="shared" si="369"/>
        <v/>
      </c>
      <c r="S714" s="30" t="str">
        <f t="shared" si="370"/>
        <v/>
      </c>
      <c r="T714" s="30" t="str">
        <f t="shared" si="371"/>
        <v/>
      </c>
      <c r="U714" s="20"/>
      <c r="V714" s="20"/>
      <c r="W714" s="20"/>
    </row>
    <row r="715" spans="1:23" ht="19.5" customHeight="1" x14ac:dyDescent="0.25">
      <c r="A715" s="20"/>
      <c r="B715" s="483"/>
      <c r="C715" s="29"/>
      <c r="D715" s="28" t="s">
        <v>96</v>
      </c>
      <c r="E715" s="29"/>
      <c r="F715" s="28" t="s">
        <v>78</v>
      </c>
      <c r="G715" s="29"/>
      <c r="H715" s="29"/>
      <c r="I715" s="30" t="str">
        <f t="shared" si="360"/>
        <v/>
      </c>
      <c r="J715" s="30" t="str">
        <f t="shared" si="361"/>
        <v/>
      </c>
      <c r="K715" s="30" t="str">
        <f t="shared" si="362"/>
        <v/>
      </c>
      <c r="L715" s="30" t="str">
        <f t="shared" si="363"/>
        <v/>
      </c>
      <c r="M715" s="30" t="str">
        <f t="shared" si="364"/>
        <v/>
      </c>
      <c r="N715" s="30" t="str">
        <f t="shared" si="365"/>
        <v/>
      </c>
      <c r="O715" s="30" t="str">
        <f t="shared" si="366"/>
        <v/>
      </c>
      <c r="P715" s="30" t="str">
        <f t="shared" si="367"/>
        <v/>
      </c>
      <c r="Q715" s="30" t="str">
        <f t="shared" si="368"/>
        <v/>
      </c>
      <c r="R715" s="30" t="str">
        <f t="shared" si="369"/>
        <v/>
      </c>
      <c r="S715" s="30" t="str">
        <f t="shared" si="370"/>
        <v/>
      </c>
      <c r="T715" s="30" t="str">
        <f t="shared" si="371"/>
        <v/>
      </c>
      <c r="U715" s="20"/>
      <c r="V715" s="20"/>
      <c r="W715" s="20"/>
    </row>
    <row r="716" spans="1:23" ht="19.5" customHeight="1" x14ac:dyDescent="0.25">
      <c r="A716" s="20"/>
      <c r="B716" s="483"/>
      <c r="C716" s="29"/>
      <c r="D716" s="28" t="s">
        <v>97</v>
      </c>
      <c r="E716" s="29"/>
      <c r="F716" s="28" t="s">
        <v>78</v>
      </c>
      <c r="G716" s="29"/>
      <c r="H716" s="29"/>
      <c r="I716" s="30" t="str">
        <f t="shared" si="360"/>
        <v/>
      </c>
      <c r="J716" s="30" t="str">
        <f t="shared" si="361"/>
        <v/>
      </c>
      <c r="K716" s="30" t="str">
        <f t="shared" si="362"/>
        <v/>
      </c>
      <c r="L716" s="30" t="str">
        <f t="shared" si="363"/>
        <v/>
      </c>
      <c r="M716" s="30" t="str">
        <f t="shared" si="364"/>
        <v/>
      </c>
      <c r="N716" s="30" t="str">
        <f t="shared" si="365"/>
        <v/>
      </c>
      <c r="O716" s="30" t="str">
        <f t="shared" si="366"/>
        <v/>
      </c>
      <c r="P716" s="30" t="str">
        <f t="shared" si="367"/>
        <v/>
      </c>
      <c r="Q716" s="30" t="str">
        <f t="shared" si="368"/>
        <v/>
      </c>
      <c r="R716" s="30" t="str">
        <f t="shared" si="369"/>
        <v/>
      </c>
      <c r="S716" s="30" t="str">
        <f t="shared" si="370"/>
        <v/>
      </c>
      <c r="T716" s="30" t="str">
        <f t="shared" si="371"/>
        <v/>
      </c>
      <c r="U716" s="20"/>
      <c r="V716" s="20"/>
      <c r="W716" s="20"/>
    </row>
    <row r="717" spans="1:23" ht="19.5" customHeight="1" x14ac:dyDescent="0.25">
      <c r="A717" s="20"/>
      <c r="B717" s="483"/>
      <c r="C717" s="29"/>
      <c r="D717" s="28" t="s">
        <v>98</v>
      </c>
      <c r="E717" s="29"/>
      <c r="F717" s="28" t="s">
        <v>78</v>
      </c>
      <c r="G717" s="29"/>
      <c r="H717" s="29"/>
      <c r="I717" s="30" t="str">
        <f t="shared" si="360"/>
        <v/>
      </c>
      <c r="J717" s="30" t="str">
        <f t="shared" si="361"/>
        <v/>
      </c>
      <c r="K717" s="30" t="str">
        <f t="shared" si="362"/>
        <v/>
      </c>
      <c r="L717" s="30" t="str">
        <f t="shared" si="363"/>
        <v/>
      </c>
      <c r="M717" s="30" t="str">
        <f t="shared" si="364"/>
        <v/>
      </c>
      <c r="N717" s="30" t="str">
        <f t="shared" si="365"/>
        <v/>
      </c>
      <c r="O717" s="30" t="str">
        <f t="shared" si="366"/>
        <v/>
      </c>
      <c r="P717" s="30" t="str">
        <f t="shared" si="367"/>
        <v/>
      </c>
      <c r="Q717" s="30" t="str">
        <f t="shared" si="368"/>
        <v/>
      </c>
      <c r="R717" s="30" t="str">
        <f t="shared" si="369"/>
        <v/>
      </c>
      <c r="S717" s="30" t="str">
        <f t="shared" si="370"/>
        <v/>
      </c>
      <c r="T717" s="30" t="str">
        <f t="shared" si="371"/>
        <v/>
      </c>
      <c r="U717" s="20"/>
      <c r="V717" s="20"/>
      <c r="W717" s="20"/>
    </row>
    <row r="718" spans="1:23" ht="19.5" customHeight="1" x14ac:dyDescent="0.25">
      <c r="A718" s="20"/>
      <c r="B718" s="483"/>
      <c r="C718" s="29"/>
      <c r="D718" s="28" t="s">
        <v>99</v>
      </c>
      <c r="E718" s="29"/>
      <c r="F718" s="28" t="s">
        <v>78</v>
      </c>
      <c r="G718" s="29"/>
      <c r="H718" s="29"/>
      <c r="I718" s="30" t="str">
        <f t="shared" si="360"/>
        <v/>
      </c>
      <c r="J718" s="30" t="str">
        <f t="shared" si="361"/>
        <v/>
      </c>
      <c r="K718" s="30" t="str">
        <f t="shared" si="362"/>
        <v/>
      </c>
      <c r="L718" s="30" t="str">
        <f t="shared" si="363"/>
        <v/>
      </c>
      <c r="M718" s="30" t="str">
        <f t="shared" si="364"/>
        <v/>
      </c>
      <c r="N718" s="30" t="str">
        <f t="shared" si="365"/>
        <v/>
      </c>
      <c r="O718" s="30" t="str">
        <f t="shared" si="366"/>
        <v/>
      </c>
      <c r="P718" s="30" t="str">
        <f t="shared" si="367"/>
        <v/>
      </c>
      <c r="Q718" s="30" t="str">
        <f t="shared" si="368"/>
        <v/>
      </c>
      <c r="R718" s="30" t="str">
        <f t="shared" si="369"/>
        <v/>
      </c>
      <c r="S718" s="30" t="str">
        <f t="shared" si="370"/>
        <v/>
      </c>
      <c r="T718" s="30" t="str">
        <f t="shared" si="371"/>
        <v/>
      </c>
      <c r="U718" s="20"/>
      <c r="V718" s="20"/>
      <c r="W718" s="20"/>
    </row>
    <row r="719" spans="1:23" ht="19.5" customHeight="1" x14ac:dyDescent="0.25">
      <c r="A719" s="20"/>
      <c r="B719" s="483"/>
      <c r="C719" s="29"/>
      <c r="D719" s="28" t="s">
        <v>100</v>
      </c>
      <c r="E719" s="29"/>
      <c r="F719" s="28" t="s">
        <v>78</v>
      </c>
      <c r="G719" s="29"/>
      <c r="H719" s="29"/>
      <c r="I719" s="30" t="str">
        <f t="shared" si="360"/>
        <v/>
      </c>
      <c r="J719" s="30" t="str">
        <f t="shared" si="361"/>
        <v/>
      </c>
      <c r="K719" s="30" t="str">
        <f t="shared" si="362"/>
        <v/>
      </c>
      <c r="L719" s="30" t="str">
        <f t="shared" si="363"/>
        <v/>
      </c>
      <c r="M719" s="30" t="str">
        <f t="shared" si="364"/>
        <v/>
      </c>
      <c r="N719" s="30" t="str">
        <f t="shared" si="365"/>
        <v/>
      </c>
      <c r="O719" s="30" t="str">
        <f t="shared" si="366"/>
        <v/>
      </c>
      <c r="P719" s="30" t="str">
        <f t="shared" si="367"/>
        <v/>
      </c>
      <c r="Q719" s="30" t="str">
        <f t="shared" si="368"/>
        <v/>
      </c>
      <c r="R719" s="30" t="str">
        <f t="shared" si="369"/>
        <v/>
      </c>
      <c r="S719" s="30" t="str">
        <f t="shared" si="370"/>
        <v/>
      </c>
      <c r="T719" s="30" t="str">
        <f t="shared" si="371"/>
        <v/>
      </c>
      <c r="U719" s="20"/>
      <c r="V719" s="20"/>
      <c r="W719" s="20"/>
    </row>
    <row r="720" spans="1:23" ht="19.5" customHeight="1" x14ac:dyDescent="0.25">
      <c r="A720" s="20"/>
      <c r="B720" s="483"/>
      <c r="C720" s="29"/>
      <c r="D720" s="28" t="s">
        <v>101</v>
      </c>
      <c r="E720" s="29"/>
      <c r="F720" s="28" t="s">
        <v>78</v>
      </c>
      <c r="G720" s="29"/>
      <c r="H720" s="29"/>
      <c r="I720" s="30" t="str">
        <f t="shared" si="360"/>
        <v/>
      </c>
      <c r="J720" s="30" t="str">
        <f t="shared" si="361"/>
        <v/>
      </c>
      <c r="K720" s="30" t="str">
        <f t="shared" si="362"/>
        <v/>
      </c>
      <c r="L720" s="30" t="str">
        <f t="shared" si="363"/>
        <v/>
      </c>
      <c r="M720" s="30" t="str">
        <f t="shared" si="364"/>
        <v/>
      </c>
      <c r="N720" s="30" t="str">
        <f t="shared" si="365"/>
        <v/>
      </c>
      <c r="O720" s="30" t="str">
        <f t="shared" si="366"/>
        <v/>
      </c>
      <c r="P720" s="30" t="str">
        <f t="shared" si="367"/>
        <v/>
      </c>
      <c r="Q720" s="30" t="str">
        <f t="shared" si="368"/>
        <v/>
      </c>
      <c r="R720" s="30" t="str">
        <f t="shared" si="369"/>
        <v/>
      </c>
      <c r="S720" s="30" t="str">
        <f t="shared" si="370"/>
        <v/>
      </c>
      <c r="T720" s="30" t="str">
        <f t="shared" si="371"/>
        <v/>
      </c>
      <c r="U720" s="20"/>
      <c r="V720" s="20"/>
      <c r="W720" s="20"/>
    </row>
    <row r="721" spans="1:30" ht="19.5" customHeight="1" x14ac:dyDescent="0.25">
      <c r="A721" s="20"/>
      <c r="B721" s="483"/>
      <c r="C721" s="29"/>
      <c r="D721" s="28" t="s">
        <v>102</v>
      </c>
      <c r="E721" s="29"/>
      <c r="F721" s="28" t="s">
        <v>78</v>
      </c>
      <c r="G721" s="29"/>
      <c r="H721" s="29"/>
      <c r="I721" s="30" t="str">
        <f t="shared" si="360"/>
        <v/>
      </c>
      <c r="J721" s="30" t="str">
        <f t="shared" si="361"/>
        <v/>
      </c>
      <c r="K721" s="30" t="str">
        <f t="shared" si="362"/>
        <v/>
      </c>
      <c r="L721" s="30" t="str">
        <f t="shared" si="363"/>
        <v/>
      </c>
      <c r="M721" s="30" t="str">
        <f t="shared" si="364"/>
        <v/>
      </c>
      <c r="N721" s="30" t="str">
        <f t="shared" si="365"/>
        <v/>
      </c>
      <c r="O721" s="30" t="str">
        <f t="shared" si="366"/>
        <v/>
      </c>
      <c r="P721" s="30" t="str">
        <f t="shared" si="367"/>
        <v/>
      </c>
      <c r="Q721" s="30" t="str">
        <f t="shared" si="368"/>
        <v/>
      </c>
      <c r="R721" s="30" t="str">
        <f t="shared" si="369"/>
        <v/>
      </c>
      <c r="S721" s="30" t="str">
        <f t="shared" si="370"/>
        <v/>
      </c>
      <c r="T721" s="30" t="str">
        <f t="shared" si="371"/>
        <v/>
      </c>
      <c r="U721" s="20"/>
      <c r="V721" s="20"/>
      <c r="W721" s="20"/>
    </row>
    <row r="722" spans="1:30" ht="19.5" customHeight="1" x14ac:dyDescent="0.25">
      <c r="A722" s="20"/>
      <c r="B722" s="483"/>
      <c r="C722" s="29"/>
      <c r="D722" s="28" t="s">
        <v>103</v>
      </c>
      <c r="E722" s="29"/>
      <c r="F722" s="28" t="s">
        <v>78</v>
      </c>
      <c r="G722" s="29"/>
      <c r="H722" s="29"/>
      <c r="I722" s="30" t="str">
        <f t="shared" si="360"/>
        <v/>
      </c>
      <c r="J722" s="30" t="str">
        <f t="shared" si="361"/>
        <v/>
      </c>
      <c r="K722" s="30" t="str">
        <f t="shared" si="362"/>
        <v/>
      </c>
      <c r="L722" s="30" t="str">
        <f t="shared" si="363"/>
        <v/>
      </c>
      <c r="M722" s="30" t="str">
        <f t="shared" si="364"/>
        <v/>
      </c>
      <c r="N722" s="30" t="str">
        <f t="shared" si="365"/>
        <v/>
      </c>
      <c r="O722" s="30" t="str">
        <f t="shared" si="366"/>
        <v/>
      </c>
      <c r="P722" s="30" t="str">
        <f t="shared" si="367"/>
        <v/>
      </c>
      <c r="Q722" s="30" t="str">
        <f t="shared" si="368"/>
        <v/>
      </c>
      <c r="R722" s="30" t="str">
        <f t="shared" si="369"/>
        <v/>
      </c>
      <c r="S722" s="30" t="str">
        <f t="shared" si="370"/>
        <v/>
      </c>
      <c r="T722" s="30" t="str">
        <f t="shared" si="371"/>
        <v/>
      </c>
      <c r="U722" s="20"/>
      <c r="V722" s="20"/>
      <c r="W722" s="20"/>
    </row>
    <row r="723" spans="1:30" ht="19.5" customHeight="1" x14ac:dyDescent="0.25">
      <c r="A723" s="20"/>
      <c r="B723" s="483"/>
      <c r="C723" s="29"/>
      <c r="D723" s="28" t="s">
        <v>104</v>
      </c>
      <c r="E723" s="29"/>
      <c r="F723" s="28" t="s">
        <v>78</v>
      </c>
      <c r="G723" s="29"/>
      <c r="H723" s="29"/>
      <c r="I723" s="30" t="str">
        <f t="shared" si="360"/>
        <v/>
      </c>
      <c r="J723" s="30" t="str">
        <f t="shared" si="361"/>
        <v/>
      </c>
      <c r="K723" s="30" t="str">
        <f t="shared" si="362"/>
        <v/>
      </c>
      <c r="L723" s="30" t="str">
        <f t="shared" si="363"/>
        <v/>
      </c>
      <c r="M723" s="30" t="str">
        <f t="shared" si="364"/>
        <v/>
      </c>
      <c r="N723" s="30" t="str">
        <f t="shared" si="365"/>
        <v/>
      </c>
      <c r="O723" s="30" t="str">
        <f t="shared" si="366"/>
        <v/>
      </c>
      <c r="P723" s="30" t="str">
        <f t="shared" si="367"/>
        <v/>
      </c>
      <c r="Q723" s="30" t="str">
        <f t="shared" si="368"/>
        <v/>
      </c>
      <c r="R723" s="30" t="str">
        <f t="shared" si="369"/>
        <v/>
      </c>
      <c r="S723" s="30" t="str">
        <f t="shared" si="370"/>
        <v/>
      </c>
      <c r="T723" s="30" t="str">
        <f t="shared" si="371"/>
        <v/>
      </c>
      <c r="U723" s="20"/>
      <c r="V723" s="20"/>
      <c r="W723" s="20"/>
    </row>
    <row r="724" spans="1:30" ht="19.5" customHeight="1" x14ac:dyDescent="0.25">
      <c r="A724" s="20"/>
      <c r="B724" s="483"/>
      <c r="C724" s="29"/>
      <c r="D724" s="28" t="s">
        <v>105</v>
      </c>
      <c r="E724" s="29"/>
      <c r="F724" s="28" t="s">
        <v>78</v>
      </c>
      <c r="G724" s="29"/>
      <c r="H724" s="29"/>
      <c r="I724" s="30" t="str">
        <f t="shared" si="360"/>
        <v/>
      </c>
      <c r="J724" s="30" t="str">
        <f t="shared" si="361"/>
        <v/>
      </c>
      <c r="K724" s="30" t="str">
        <f t="shared" si="362"/>
        <v/>
      </c>
      <c r="L724" s="30" t="str">
        <f t="shared" si="363"/>
        <v/>
      </c>
      <c r="M724" s="30" t="str">
        <f t="shared" si="364"/>
        <v/>
      </c>
      <c r="N724" s="30" t="str">
        <f t="shared" si="365"/>
        <v/>
      </c>
      <c r="O724" s="30" t="str">
        <f t="shared" si="366"/>
        <v/>
      </c>
      <c r="P724" s="30" t="str">
        <f t="shared" si="367"/>
        <v/>
      </c>
      <c r="Q724" s="30" t="str">
        <f t="shared" si="368"/>
        <v/>
      </c>
      <c r="R724" s="30" t="str">
        <f t="shared" si="369"/>
        <v/>
      </c>
      <c r="S724" s="30" t="str">
        <f t="shared" si="370"/>
        <v/>
      </c>
      <c r="T724" s="30" t="str">
        <f t="shared" si="371"/>
        <v/>
      </c>
      <c r="U724" s="20"/>
      <c r="V724" s="20"/>
      <c r="W724" s="20"/>
    </row>
    <row r="725" spans="1:30" ht="19.5" customHeight="1" x14ac:dyDescent="0.25">
      <c r="A725" s="20"/>
      <c r="B725" s="483"/>
      <c r="C725" s="29"/>
      <c r="D725" s="28" t="s">
        <v>106</v>
      </c>
      <c r="E725" s="29"/>
      <c r="F725" s="28" t="s">
        <v>78</v>
      </c>
      <c r="G725" s="29"/>
      <c r="H725" s="29"/>
      <c r="I725" s="30" t="str">
        <f t="shared" si="360"/>
        <v/>
      </c>
      <c r="J725" s="30" t="str">
        <f t="shared" si="361"/>
        <v/>
      </c>
      <c r="K725" s="30" t="str">
        <f t="shared" si="362"/>
        <v/>
      </c>
      <c r="L725" s="30" t="str">
        <f t="shared" si="363"/>
        <v/>
      </c>
      <c r="M725" s="30" t="str">
        <f t="shared" si="364"/>
        <v/>
      </c>
      <c r="N725" s="30" t="str">
        <f t="shared" si="365"/>
        <v/>
      </c>
      <c r="O725" s="30" t="str">
        <f t="shared" si="366"/>
        <v/>
      </c>
      <c r="P725" s="30" t="str">
        <f t="shared" si="367"/>
        <v/>
      </c>
      <c r="Q725" s="30" t="str">
        <f t="shared" si="368"/>
        <v/>
      </c>
      <c r="R725" s="30" t="str">
        <f t="shared" si="369"/>
        <v/>
      </c>
      <c r="S725" s="30" t="str">
        <f t="shared" si="370"/>
        <v/>
      </c>
      <c r="T725" s="30" t="str">
        <f t="shared" si="371"/>
        <v/>
      </c>
      <c r="U725" s="20"/>
      <c r="V725" s="20"/>
      <c r="W725" s="20"/>
    </row>
    <row r="726" spans="1:30" ht="19.5" customHeight="1" x14ac:dyDescent="0.25">
      <c r="A726" s="20"/>
      <c r="B726" s="483"/>
      <c r="C726" s="29"/>
      <c r="D726" s="28" t="s">
        <v>107</v>
      </c>
      <c r="E726" s="29"/>
      <c r="F726" s="28" t="s">
        <v>78</v>
      </c>
      <c r="G726" s="29"/>
      <c r="H726" s="29"/>
      <c r="I726" s="30" t="str">
        <f t="shared" si="360"/>
        <v/>
      </c>
      <c r="J726" s="30" t="str">
        <f t="shared" si="361"/>
        <v/>
      </c>
      <c r="K726" s="30" t="str">
        <f t="shared" si="362"/>
        <v/>
      </c>
      <c r="L726" s="30" t="str">
        <f t="shared" si="363"/>
        <v/>
      </c>
      <c r="M726" s="30" t="str">
        <f t="shared" si="364"/>
        <v/>
      </c>
      <c r="N726" s="30" t="str">
        <f t="shared" si="365"/>
        <v/>
      </c>
      <c r="O726" s="30" t="str">
        <f t="shared" si="366"/>
        <v/>
      </c>
      <c r="P726" s="30" t="str">
        <f t="shared" si="367"/>
        <v/>
      </c>
      <c r="Q726" s="30" t="str">
        <f t="shared" si="368"/>
        <v/>
      </c>
      <c r="R726" s="30" t="str">
        <f t="shared" si="369"/>
        <v/>
      </c>
      <c r="S726" s="30" t="str">
        <f t="shared" si="370"/>
        <v/>
      </c>
      <c r="T726" s="30" t="str">
        <f t="shared" si="371"/>
        <v/>
      </c>
      <c r="U726" s="20"/>
      <c r="V726" s="20"/>
      <c r="W726" s="20"/>
    </row>
    <row r="727" spans="1:30" ht="19.5" customHeight="1" x14ac:dyDescent="0.25">
      <c r="A727" s="20"/>
      <c r="B727" s="483"/>
      <c r="C727" s="29"/>
      <c r="D727" s="28" t="s">
        <v>108</v>
      </c>
      <c r="E727" s="29"/>
      <c r="F727" s="28" t="s">
        <v>78</v>
      </c>
      <c r="G727" s="29"/>
      <c r="H727" s="29"/>
      <c r="I727" s="30" t="str">
        <f t="shared" si="360"/>
        <v/>
      </c>
      <c r="J727" s="30" t="str">
        <f t="shared" si="361"/>
        <v/>
      </c>
      <c r="K727" s="30" t="str">
        <f t="shared" si="362"/>
        <v/>
      </c>
      <c r="L727" s="30" t="str">
        <f t="shared" si="363"/>
        <v/>
      </c>
      <c r="M727" s="30" t="str">
        <f t="shared" si="364"/>
        <v/>
      </c>
      <c r="N727" s="30" t="str">
        <f t="shared" si="365"/>
        <v/>
      </c>
      <c r="O727" s="30" t="str">
        <f t="shared" si="366"/>
        <v/>
      </c>
      <c r="P727" s="30" t="str">
        <f t="shared" si="367"/>
        <v/>
      </c>
      <c r="Q727" s="30" t="str">
        <f t="shared" si="368"/>
        <v/>
      </c>
      <c r="R727" s="30" t="str">
        <f t="shared" si="369"/>
        <v/>
      </c>
      <c r="S727" s="30" t="str">
        <f t="shared" si="370"/>
        <v/>
      </c>
      <c r="T727" s="30" t="str">
        <f t="shared" si="371"/>
        <v/>
      </c>
      <c r="U727" s="20"/>
      <c r="V727" s="20"/>
      <c r="W727" s="20"/>
    </row>
    <row r="728" spans="1:30" ht="19.5" customHeight="1" x14ac:dyDescent="0.25">
      <c r="A728" s="20"/>
      <c r="B728" s="483"/>
      <c r="C728" s="29"/>
      <c r="D728" s="28" t="s">
        <v>109</v>
      </c>
      <c r="E728" s="29"/>
      <c r="F728" s="28" t="s">
        <v>78</v>
      </c>
      <c r="G728" s="29"/>
      <c r="H728" s="29"/>
      <c r="I728" s="30" t="str">
        <f t="shared" si="360"/>
        <v/>
      </c>
      <c r="J728" s="30" t="str">
        <f t="shared" si="361"/>
        <v/>
      </c>
      <c r="K728" s="30" t="str">
        <f t="shared" si="362"/>
        <v/>
      </c>
      <c r="L728" s="30" t="str">
        <f t="shared" si="363"/>
        <v/>
      </c>
      <c r="M728" s="30" t="str">
        <f t="shared" si="364"/>
        <v/>
      </c>
      <c r="N728" s="30" t="str">
        <f t="shared" si="365"/>
        <v/>
      </c>
      <c r="O728" s="30" t="str">
        <f t="shared" si="366"/>
        <v/>
      </c>
      <c r="P728" s="30" t="str">
        <f t="shared" si="367"/>
        <v/>
      </c>
      <c r="Q728" s="30" t="str">
        <f t="shared" si="368"/>
        <v/>
      </c>
      <c r="R728" s="30" t="str">
        <f t="shared" si="369"/>
        <v/>
      </c>
      <c r="S728" s="30" t="str">
        <f t="shared" si="370"/>
        <v/>
      </c>
      <c r="T728" s="30" t="str">
        <f t="shared" si="371"/>
        <v/>
      </c>
      <c r="U728" s="20"/>
      <c r="V728" s="20"/>
      <c r="W728" s="20"/>
    </row>
    <row r="729" spans="1:30" ht="19.5" customHeight="1" x14ac:dyDescent="0.25">
      <c r="A729" s="20"/>
      <c r="B729" s="483"/>
      <c r="C729" s="29"/>
      <c r="D729" s="28" t="s">
        <v>110</v>
      </c>
      <c r="E729" s="29"/>
      <c r="F729" s="28" t="s">
        <v>78</v>
      </c>
      <c r="G729" s="29"/>
      <c r="H729" s="29"/>
      <c r="I729" s="30" t="str">
        <f t="shared" si="360"/>
        <v/>
      </c>
      <c r="J729" s="30" t="str">
        <f t="shared" si="361"/>
        <v/>
      </c>
      <c r="K729" s="30" t="str">
        <f t="shared" si="362"/>
        <v/>
      </c>
      <c r="L729" s="30" t="str">
        <f t="shared" si="363"/>
        <v/>
      </c>
      <c r="M729" s="30" t="str">
        <f t="shared" si="364"/>
        <v/>
      </c>
      <c r="N729" s="30" t="str">
        <f t="shared" si="365"/>
        <v/>
      </c>
      <c r="O729" s="30" t="str">
        <f t="shared" si="366"/>
        <v/>
      </c>
      <c r="P729" s="30" t="str">
        <f t="shared" si="367"/>
        <v/>
      </c>
      <c r="Q729" s="30" t="str">
        <f t="shared" si="368"/>
        <v/>
      </c>
      <c r="R729" s="30" t="str">
        <f t="shared" si="369"/>
        <v/>
      </c>
      <c r="S729" s="30" t="str">
        <f t="shared" si="370"/>
        <v/>
      </c>
      <c r="T729" s="30" t="str">
        <f t="shared" si="371"/>
        <v/>
      </c>
      <c r="U729" s="20"/>
      <c r="V729" s="20"/>
      <c r="W729" s="20"/>
    </row>
    <row r="730" spans="1:30" ht="19.5" customHeight="1" x14ac:dyDescent="0.25">
      <c r="A730" s="20"/>
      <c r="B730" s="483"/>
      <c r="C730" s="29"/>
      <c r="D730" s="28" t="s">
        <v>111</v>
      </c>
      <c r="E730" s="29"/>
      <c r="F730" s="28" t="s">
        <v>78</v>
      </c>
      <c r="G730" s="29"/>
      <c r="H730" s="29"/>
      <c r="I730" s="30" t="str">
        <f t="shared" si="360"/>
        <v/>
      </c>
      <c r="J730" s="30" t="str">
        <f t="shared" si="361"/>
        <v/>
      </c>
      <c r="K730" s="30" t="str">
        <f t="shared" si="362"/>
        <v/>
      </c>
      <c r="L730" s="30" t="str">
        <f t="shared" si="363"/>
        <v/>
      </c>
      <c r="M730" s="30" t="str">
        <f t="shared" si="364"/>
        <v/>
      </c>
      <c r="N730" s="30" t="str">
        <f t="shared" si="365"/>
        <v/>
      </c>
      <c r="O730" s="30" t="str">
        <f t="shared" si="366"/>
        <v/>
      </c>
      <c r="P730" s="30" t="str">
        <f t="shared" si="367"/>
        <v/>
      </c>
      <c r="Q730" s="30" t="str">
        <f t="shared" si="368"/>
        <v/>
      </c>
      <c r="R730" s="30" t="str">
        <f t="shared" si="369"/>
        <v/>
      </c>
      <c r="S730" s="30" t="str">
        <f t="shared" si="370"/>
        <v/>
      </c>
      <c r="T730" s="30" t="str">
        <f t="shared" si="371"/>
        <v/>
      </c>
      <c r="U730" s="20"/>
      <c r="V730" s="20"/>
      <c r="W730" s="20"/>
    </row>
    <row r="731" spans="1:30" ht="19.5" customHeight="1" x14ac:dyDescent="0.25">
      <c r="A731" s="20"/>
      <c r="B731" s="483"/>
      <c r="C731" s="29"/>
      <c r="D731" s="28" t="s">
        <v>112</v>
      </c>
      <c r="E731" s="29"/>
      <c r="F731" s="28" t="s">
        <v>78</v>
      </c>
      <c r="G731" s="29"/>
      <c r="H731" s="29"/>
      <c r="I731" s="30" t="str">
        <f t="shared" si="360"/>
        <v/>
      </c>
      <c r="J731" s="30" t="str">
        <f t="shared" si="361"/>
        <v/>
      </c>
      <c r="K731" s="30" t="str">
        <f t="shared" si="362"/>
        <v/>
      </c>
      <c r="L731" s="30" t="str">
        <f t="shared" si="363"/>
        <v/>
      </c>
      <c r="M731" s="30" t="str">
        <f t="shared" si="364"/>
        <v/>
      </c>
      <c r="N731" s="30" t="str">
        <f t="shared" si="365"/>
        <v/>
      </c>
      <c r="O731" s="30" t="str">
        <f t="shared" si="366"/>
        <v/>
      </c>
      <c r="P731" s="30" t="str">
        <f t="shared" si="367"/>
        <v/>
      </c>
      <c r="Q731" s="30" t="str">
        <f t="shared" si="368"/>
        <v/>
      </c>
      <c r="R731" s="30" t="str">
        <f t="shared" si="369"/>
        <v/>
      </c>
      <c r="S731" s="30" t="str">
        <f t="shared" si="370"/>
        <v/>
      </c>
      <c r="T731" s="30" t="str">
        <f t="shared" si="371"/>
        <v/>
      </c>
      <c r="U731" s="20"/>
      <c r="V731" s="20"/>
      <c r="W731" s="20"/>
    </row>
    <row r="732" spans="1:30" ht="19.5" customHeight="1" x14ac:dyDescent="0.25">
      <c r="A732" s="20"/>
      <c r="B732" s="483"/>
      <c r="C732" s="29"/>
      <c r="D732" s="28" t="s">
        <v>113</v>
      </c>
      <c r="E732" s="29"/>
      <c r="F732" s="28" t="s">
        <v>78</v>
      </c>
      <c r="G732" s="29"/>
      <c r="H732" s="29"/>
      <c r="I732" s="30" t="str">
        <f t="shared" si="360"/>
        <v/>
      </c>
      <c r="J732" s="30" t="str">
        <f t="shared" si="361"/>
        <v/>
      </c>
      <c r="K732" s="30" t="str">
        <f t="shared" si="362"/>
        <v/>
      </c>
      <c r="L732" s="30" t="str">
        <f t="shared" si="363"/>
        <v/>
      </c>
      <c r="M732" s="30" t="str">
        <f t="shared" si="364"/>
        <v/>
      </c>
      <c r="N732" s="30" t="str">
        <f t="shared" si="365"/>
        <v/>
      </c>
      <c r="O732" s="30" t="str">
        <f t="shared" si="366"/>
        <v/>
      </c>
      <c r="P732" s="30" t="str">
        <f t="shared" si="367"/>
        <v/>
      </c>
      <c r="Q732" s="30" t="str">
        <f t="shared" si="368"/>
        <v/>
      </c>
      <c r="R732" s="30" t="str">
        <f t="shared" si="369"/>
        <v/>
      </c>
      <c r="S732" s="30" t="str">
        <f t="shared" si="370"/>
        <v/>
      </c>
      <c r="T732" s="30" t="str">
        <f t="shared" si="371"/>
        <v/>
      </c>
      <c r="U732" s="20"/>
      <c r="V732" s="20"/>
      <c r="W732" s="20"/>
    </row>
    <row r="733" spans="1:30" ht="19.5" customHeight="1" x14ac:dyDescent="0.3">
      <c r="A733" s="20"/>
      <c r="B733" s="483"/>
      <c r="C733" s="29"/>
      <c r="D733" s="28" t="s">
        <v>114</v>
      </c>
      <c r="E733" s="29"/>
      <c r="F733" s="28" t="s">
        <v>115</v>
      </c>
      <c r="G733" s="29"/>
      <c r="H733" s="29" t="s">
        <v>40</v>
      </c>
      <c r="I733" s="31" t="str">
        <f t="shared" ref="I733:I742" si="372">IFERROR(VALUE(MID($G733,1,FIND(CHAR(160),SUBSTITUTE($G733,"~",CHAR(160),1))-1)),"-")</f>
        <v>-</v>
      </c>
      <c r="J733" s="31" t="str">
        <f t="shared" ref="J733:J742" si="373">IFERROR(VALUE(MID($G733,FIND(CHAR(160),SUBSTITUTE($G733,"~",CHAR(160),1))+1,FIND(CHAR(160),SUBSTITUTE($G733,"~",CHAR(160),2))-FIND(CHAR(160),SUBSTITUTE($G733,"~",CHAR(160),1))-1)),"-")</f>
        <v>-</v>
      </c>
      <c r="K733" s="31" t="str">
        <f t="shared" ref="K733:K742" si="374">IFERROR(VALUE(MID($G733,FIND(CHAR(160),SUBSTITUTE($G733,"~",CHAR(160),2))+1,FIND(CHAR(160),SUBSTITUTE($G733,"~",CHAR(160),3))-FIND(CHAR(160),SUBSTITUTE($G733,"~",CHAR(160),2))-1)),"-")</f>
        <v>-</v>
      </c>
      <c r="L733" s="31" t="str">
        <f t="shared" ref="L733:L742" si="375">IFERROR(VALUE(MID($G733,FIND(CHAR(160),SUBSTITUTE($G733,"~",CHAR(160),3))+1,FIND(CHAR(160),SUBSTITUTE($G733,"~",CHAR(160),4))-FIND(CHAR(160),SUBSTITUTE($G733,"~",CHAR(160),3))-1)),"-")</f>
        <v>-</v>
      </c>
      <c r="M733" s="31" t="str">
        <f t="shared" ref="M733:M742" si="376">IFERROR(VALUE(MID($G733,FIND(CHAR(160),SUBSTITUTE($G733,"~",CHAR(160),4))+1,FIND(CHAR(160),SUBSTITUTE($G733,"~",CHAR(160),5))-FIND(CHAR(160),SUBSTITUTE($G733,"~",CHAR(160),4))-1)),"-")</f>
        <v>-</v>
      </c>
      <c r="N733" s="31" t="str">
        <f t="shared" ref="N733:N742" si="377">IFERROR(VALUE(MID($G733,FIND(CHAR(160),SUBSTITUTE($G733,"~",CHAR(160),5))+1,FIND(CHAR(160),SUBSTITUTE($G733,"~",CHAR(160),6))-FIND(CHAR(160),SUBSTITUTE($G733,"~",CHAR(160),5))-1)),"-")</f>
        <v>-</v>
      </c>
      <c r="O733" s="31" t="str">
        <f t="shared" ref="O733:O742" si="378">IFERROR(VALUE(MID($G733,FIND(CHAR(160),SUBSTITUTE($G733,"~",CHAR(160),6))+1,FIND(CHAR(160),SUBSTITUTE($G733,"~",CHAR(160),7))-FIND(CHAR(160),SUBSTITUTE($G733,"~",CHAR(160),6))-1)),"-")</f>
        <v>-</v>
      </c>
      <c r="P733" s="31" t="str">
        <f t="shared" ref="P733:P742" si="379">IFERROR(VALUE(MID($G733,FIND(CHAR(160),SUBSTITUTE($G733,"~",CHAR(160),7))+1,FIND(CHAR(160),SUBSTITUTE($G733,"~",CHAR(160),8))-FIND(CHAR(160),SUBSTITUTE($G733,"~",CHAR(160),7))-1)),"-")</f>
        <v>-</v>
      </c>
      <c r="Q733" s="31" t="str">
        <f t="shared" ref="Q733:Q742" si="380">IFERROR(VALUE(MID($G733,FIND(CHAR(160),SUBSTITUTE($G733,"~",CHAR(160),8))+1,FIND(CHAR(160),SUBSTITUTE($G733,"~",CHAR(160),9))-FIND(CHAR(160),SUBSTITUTE($G733,"~",CHAR(160),8))-1)),"-")</f>
        <v>-</v>
      </c>
      <c r="R733" s="31" t="str">
        <f t="shared" ref="R733:R742" si="381">IFERROR(VALUE(MID($G733,FIND(CHAR(160),SUBSTITUTE($G733,"~",CHAR(160),9))+1,FIND(CHAR(160),SUBSTITUTE($G733,"~",CHAR(160),10))-FIND(CHAR(160),SUBSTITUTE($G733,"~",CHAR(160),9))-1)),"-")</f>
        <v>-</v>
      </c>
      <c r="S733" s="31" t="str">
        <f t="shared" ref="S733:S742" si="382">IFERROR(VALUE(MID($G733,FIND(CHAR(160),SUBSTITUTE($G733,"~",CHAR(160),10))+1,FIND(CHAR(160),SUBSTITUTE($G733,"~",CHAR(160),11))-FIND(CHAR(160),SUBSTITUTE($G733,"~",CHAR(160),10))-1)),"-")</f>
        <v>-</v>
      </c>
      <c r="T733" s="31" t="str">
        <f t="shared" ref="T733:T742" si="383">IFERROR(VALUE(MID($G733,FIND(CHAR(160),SUBSTITUTE($G733,"~",CHAR(160),11))+1,FIND(CHAR(160),SUBSTITUTE($G733,"~",CHAR(160),12))-FIND(CHAR(160),SUBSTITUTE($G733,"~",CHAR(160),11))-1)),"-")</f>
        <v>-</v>
      </c>
      <c r="U733" s="20"/>
      <c r="V733" s="20"/>
      <c r="W733" s="20"/>
      <c r="AA733" s="32" t="s">
        <v>116</v>
      </c>
    </row>
    <row r="734" spans="1:30" ht="19.5" customHeight="1" x14ac:dyDescent="0.3">
      <c r="A734" s="20"/>
      <c r="B734" s="483"/>
      <c r="C734" s="29"/>
      <c r="D734" s="28"/>
      <c r="E734" s="29"/>
      <c r="F734" s="28" t="s">
        <v>117</v>
      </c>
      <c r="G734" s="29"/>
      <c r="H734" s="29" t="s">
        <v>40</v>
      </c>
      <c r="I734" s="31" t="str">
        <f t="shared" si="372"/>
        <v>-</v>
      </c>
      <c r="J734" s="31" t="str">
        <f t="shared" si="373"/>
        <v>-</v>
      </c>
      <c r="K734" s="31" t="str">
        <f t="shared" si="374"/>
        <v>-</v>
      </c>
      <c r="L734" s="31" t="str">
        <f t="shared" si="375"/>
        <v>-</v>
      </c>
      <c r="M734" s="31" t="str">
        <f t="shared" si="376"/>
        <v>-</v>
      </c>
      <c r="N734" s="31" t="str">
        <f t="shared" si="377"/>
        <v>-</v>
      </c>
      <c r="O734" s="31" t="str">
        <f t="shared" si="378"/>
        <v>-</v>
      </c>
      <c r="P734" s="31" t="str">
        <f t="shared" si="379"/>
        <v>-</v>
      </c>
      <c r="Q734" s="31" t="str">
        <f t="shared" si="380"/>
        <v>-</v>
      </c>
      <c r="R734" s="31" t="str">
        <f t="shared" si="381"/>
        <v>-</v>
      </c>
      <c r="S734" s="31" t="str">
        <f t="shared" si="382"/>
        <v>-</v>
      </c>
      <c r="T734" s="31" t="str">
        <f t="shared" si="383"/>
        <v>-</v>
      </c>
      <c r="U734" s="20"/>
      <c r="V734" s="20"/>
      <c r="W734" s="20"/>
      <c r="AB734" s="32" t="s">
        <v>118</v>
      </c>
    </row>
    <row r="735" spans="1:30" ht="19.5" customHeight="1" x14ac:dyDescent="0.3">
      <c r="A735" s="20"/>
      <c r="B735" s="483"/>
      <c r="C735" s="29"/>
      <c r="D735" s="28"/>
      <c r="E735" s="29"/>
      <c r="F735" s="33" t="s">
        <v>119</v>
      </c>
      <c r="G735" s="29"/>
      <c r="H735" s="29" t="s">
        <v>40</v>
      </c>
      <c r="I735" s="31" t="str">
        <f t="shared" si="372"/>
        <v>-</v>
      </c>
      <c r="J735" s="31" t="str">
        <f t="shared" si="373"/>
        <v>-</v>
      </c>
      <c r="K735" s="31" t="str">
        <f t="shared" si="374"/>
        <v>-</v>
      </c>
      <c r="L735" s="31" t="str">
        <f t="shared" si="375"/>
        <v>-</v>
      </c>
      <c r="M735" s="31" t="str">
        <f t="shared" si="376"/>
        <v>-</v>
      </c>
      <c r="N735" s="31" t="str">
        <f t="shared" si="377"/>
        <v>-</v>
      </c>
      <c r="O735" s="31" t="str">
        <f t="shared" si="378"/>
        <v>-</v>
      </c>
      <c r="P735" s="31" t="str">
        <f t="shared" si="379"/>
        <v>-</v>
      </c>
      <c r="Q735" s="31" t="str">
        <f t="shared" si="380"/>
        <v>-</v>
      </c>
      <c r="R735" s="31" t="str">
        <f t="shared" si="381"/>
        <v>-</v>
      </c>
      <c r="S735" s="31" t="str">
        <f t="shared" si="382"/>
        <v>-</v>
      </c>
      <c r="T735" s="31" t="str">
        <f t="shared" si="383"/>
        <v>-</v>
      </c>
      <c r="U735" s="20"/>
      <c r="V735" s="20"/>
      <c r="W735" s="20"/>
      <c r="AC735" s="32" t="s">
        <v>118</v>
      </c>
    </row>
    <row r="736" spans="1:30" ht="19.5" customHeight="1" x14ac:dyDescent="0.3">
      <c r="A736" s="20"/>
      <c r="B736" s="483"/>
      <c r="C736" s="29"/>
      <c r="D736" s="28"/>
      <c r="E736" s="29"/>
      <c r="F736" s="33" t="s">
        <v>120</v>
      </c>
      <c r="G736" s="29"/>
      <c r="H736" s="29" t="s">
        <v>40</v>
      </c>
      <c r="I736" s="31" t="str">
        <f t="shared" si="372"/>
        <v>-</v>
      </c>
      <c r="J736" s="31" t="str">
        <f t="shared" si="373"/>
        <v>-</v>
      </c>
      <c r="K736" s="31" t="str">
        <f t="shared" si="374"/>
        <v>-</v>
      </c>
      <c r="L736" s="31" t="str">
        <f t="shared" si="375"/>
        <v>-</v>
      </c>
      <c r="M736" s="31" t="str">
        <f t="shared" si="376"/>
        <v>-</v>
      </c>
      <c r="N736" s="31" t="str">
        <f t="shared" si="377"/>
        <v>-</v>
      </c>
      <c r="O736" s="31" t="str">
        <f t="shared" si="378"/>
        <v>-</v>
      </c>
      <c r="P736" s="31" t="str">
        <f t="shared" si="379"/>
        <v>-</v>
      </c>
      <c r="Q736" s="31" t="str">
        <f t="shared" si="380"/>
        <v>-</v>
      </c>
      <c r="R736" s="31" t="str">
        <f t="shared" si="381"/>
        <v>-</v>
      </c>
      <c r="S736" s="31" t="str">
        <f t="shared" si="382"/>
        <v>-</v>
      </c>
      <c r="T736" s="31" t="str">
        <f t="shared" si="383"/>
        <v>-</v>
      </c>
      <c r="U736" s="20"/>
      <c r="V736" s="20"/>
      <c r="W736" s="20"/>
      <c r="AD736" s="32" t="s">
        <v>118</v>
      </c>
    </row>
    <row r="737" spans="1:36" ht="19.5" customHeight="1" x14ac:dyDescent="0.3">
      <c r="A737" s="20"/>
      <c r="B737" s="483"/>
      <c r="C737" s="29"/>
      <c r="D737" s="28"/>
      <c r="E737" s="29"/>
      <c r="F737" s="33" t="s">
        <v>121</v>
      </c>
      <c r="G737" s="29"/>
      <c r="H737" s="29" t="s">
        <v>40</v>
      </c>
      <c r="I737" s="31" t="str">
        <f t="shared" si="372"/>
        <v>-</v>
      </c>
      <c r="J737" s="31" t="str">
        <f t="shared" si="373"/>
        <v>-</v>
      </c>
      <c r="K737" s="31" t="str">
        <f t="shared" si="374"/>
        <v>-</v>
      </c>
      <c r="L737" s="31" t="str">
        <f t="shared" si="375"/>
        <v>-</v>
      </c>
      <c r="M737" s="31" t="str">
        <f t="shared" si="376"/>
        <v>-</v>
      </c>
      <c r="N737" s="31" t="str">
        <f t="shared" si="377"/>
        <v>-</v>
      </c>
      <c r="O737" s="31" t="str">
        <f t="shared" si="378"/>
        <v>-</v>
      </c>
      <c r="P737" s="31" t="str">
        <f t="shared" si="379"/>
        <v>-</v>
      </c>
      <c r="Q737" s="31" t="str">
        <f t="shared" si="380"/>
        <v>-</v>
      </c>
      <c r="R737" s="31" t="str">
        <f t="shared" si="381"/>
        <v>-</v>
      </c>
      <c r="S737" s="31" t="str">
        <f t="shared" si="382"/>
        <v>-</v>
      </c>
      <c r="T737" s="31" t="str">
        <f t="shared" si="383"/>
        <v>-</v>
      </c>
      <c r="U737" s="20"/>
      <c r="V737" s="20"/>
      <c r="W737" s="20"/>
      <c r="AE737" s="32" t="s">
        <v>116</v>
      </c>
    </row>
    <row r="738" spans="1:36" ht="19.5" customHeight="1" x14ac:dyDescent="0.3">
      <c r="A738" s="20"/>
      <c r="B738" s="483"/>
      <c r="C738" s="29"/>
      <c r="D738" s="28"/>
      <c r="E738" s="29"/>
      <c r="F738" s="28" t="s">
        <v>647</v>
      </c>
      <c r="G738" s="29"/>
      <c r="H738" s="29" t="s">
        <v>40</v>
      </c>
      <c r="I738" s="31" t="str">
        <f t="shared" si="372"/>
        <v>-</v>
      </c>
      <c r="J738" s="31" t="str">
        <f t="shared" si="373"/>
        <v>-</v>
      </c>
      <c r="K738" s="31" t="str">
        <f t="shared" si="374"/>
        <v>-</v>
      </c>
      <c r="L738" s="31" t="str">
        <f t="shared" si="375"/>
        <v>-</v>
      </c>
      <c r="M738" s="31" t="str">
        <f t="shared" si="376"/>
        <v>-</v>
      </c>
      <c r="N738" s="31" t="str">
        <f t="shared" si="377"/>
        <v>-</v>
      </c>
      <c r="O738" s="31" t="str">
        <f t="shared" si="378"/>
        <v>-</v>
      </c>
      <c r="P738" s="31" t="str">
        <f t="shared" si="379"/>
        <v>-</v>
      </c>
      <c r="Q738" s="31" t="str">
        <f t="shared" si="380"/>
        <v>-</v>
      </c>
      <c r="R738" s="31" t="str">
        <f t="shared" si="381"/>
        <v>-</v>
      </c>
      <c r="S738" s="31" t="str">
        <f t="shared" si="382"/>
        <v>-</v>
      </c>
      <c r="T738" s="31" t="str">
        <f t="shared" si="383"/>
        <v>-</v>
      </c>
      <c r="U738" s="20"/>
      <c r="V738" s="20"/>
      <c r="W738" s="20"/>
      <c r="AF738" s="32" t="s">
        <v>118</v>
      </c>
    </row>
    <row r="739" spans="1:36" ht="19.5" customHeight="1" x14ac:dyDescent="0.3">
      <c r="A739" s="20"/>
      <c r="B739" s="483"/>
      <c r="C739" s="29"/>
      <c r="D739" s="28"/>
      <c r="E739" s="29"/>
      <c r="F739" s="33" t="s">
        <v>122</v>
      </c>
      <c r="G739" s="29"/>
      <c r="H739" s="29" t="s">
        <v>40</v>
      </c>
      <c r="I739" s="31" t="str">
        <f t="shared" si="372"/>
        <v>-</v>
      </c>
      <c r="J739" s="31" t="str">
        <f t="shared" si="373"/>
        <v>-</v>
      </c>
      <c r="K739" s="31" t="str">
        <f t="shared" si="374"/>
        <v>-</v>
      </c>
      <c r="L739" s="31" t="str">
        <f t="shared" si="375"/>
        <v>-</v>
      </c>
      <c r="M739" s="31" t="str">
        <f t="shared" si="376"/>
        <v>-</v>
      </c>
      <c r="N739" s="31" t="str">
        <f t="shared" si="377"/>
        <v>-</v>
      </c>
      <c r="O739" s="31" t="str">
        <f t="shared" si="378"/>
        <v>-</v>
      </c>
      <c r="P739" s="31" t="str">
        <f t="shared" si="379"/>
        <v>-</v>
      </c>
      <c r="Q739" s="31" t="str">
        <f t="shared" si="380"/>
        <v>-</v>
      </c>
      <c r="R739" s="31" t="str">
        <f t="shared" si="381"/>
        <v>-</v>
      </c>
      <c r="S739" s="31" t="str">
        <f t="shared" si="382"/>
        <v>-</v>
      </c>
      <c r="T739" s="31" t="str">
        <f t="shared" si="383"/>
        <v>-</v>
      </c>
      <c r="U739" s="20"/>
      <c r="V739" s="20"/>
      <c r="W739" s="20"/>
      <c r="AG739" s="32" t="s">
        <v>118</v>
      </c>
    </row>
    <row r="740" spans="1:36" ht="19.5" customHeight="1" x14ac:dyDescent="0.3">
      <c r="A740" s="20"/>
      <c r="B740" s="483"/>
      <c r="C740" s="29"/>
      <c r="D740" s="28"/>
      <c r="E740" s="29"/>
      <c r="F740" s="33" t="s">
        <v>123</v>
      </c>
      <c r="G740" s="29"/>
      <c r="H740" s="29" t="s">
        <v>40</v>
      </c>
      <c r="I740" s="31" t="str">
        <f t="shared" si="372"/>
        <v>-</v>
      </c>
      <c r="J740" s="31" t="str">
        <f t="shared" si="373"/>
        <v>-</v>
      </c>
      <c r="K740" s="31" t="str">
        <f t="shared" si="374"/>
        <v>-</v>
      </c>
      <c r="L740" s="31" t="str">
        <f t="shared" si="375"/>
        <v>-</v>
      </c>
      <c r="M740" s="31" t="str">
        <f t="shared" si="376"/>
        <v>-</v>
      </c>
      <c r="N740" s="31" t="str">
        <f t="shared" si="377"/>
        <v>-</v>
      </c>
      <c r="O740" s="31" t="str">
        <f t="shared" si="378"/>
        <v>-</v>
      </c>
      <c r="P740" s="31" t="str">
        <f t="shared" si="379"/>
        <v>-</v>
      </c>
      <c r="Q740" s="31" t="str">
        <f t="shared" si="380"/>
        <v>-</v>
      </c>
      <c r="R740" s="31" t="str">
        <f t="shared" si="381"/>
        <v>-</v>
      </c>
      <c r="S740" s="31" t="str">
        <f t="shared" si="382"/>
        <v>-</v>
      </c>
      <c r="T740" s="31" t="str">
        <f t="shared" si="383"/>
        <v>-</v>
      </c>
      <c r="U740" s="20"/>
      <c r="V740" s="20"/>
      <c r="W740" s="20"/>
      <c r="AH740" s="32" t="s">
        <v>118</v>
      </c>
    </row>
    <row r="741" spans="1:36" ht="19.5" customHeight="1" x14ac:dyDescent="0.3">
      <c r="A741" s="20"/>
      <c r="B741" s="483"/>
      <c r="C741" s="29"/>
      <c r="D741" s="28"/>
      <c r="E741" s="29"/>
      <c r="F741" s="33" t="s">
        <v>124</v>
      </c>
      <c r="G741" s="29"/>
      <c r="H741" s="29" t="s">
        <v>40</v>
      </c>
      <c r="I741" s="31" t="str">
        <f t="shared" si="372"/>
        <v>-</v>
      </c>
      <c r="J741" s="31" t="str">
        <f t="shared" si="373"/>
        <v>-</v>
      </c>
      <c r="K741" s="31" t="str">
        <f t="shared" si="374"/>
        <v>-</v>
      </c>
      <c r="L741" s="31" t="str">
        <f t="shared" si="375"/>
        <v>-</v>
      </c>
      <c r="M741" s="31" t="str">
        <f t="shared" si="376"/>
        <v>-</v>
      </c>
      <c r="N741" s="31" t="str">
        <f t="shared" si="377"/>
        <v>-</v>
      </c>
      <c r="O741" s="31" t="str">
        <f t="shared" si="378"/>
        <v>-</v>
      </c>
      <c r="P741" s="31" t="str">
        <f t="shared" si="379"/>
        <v>-</v>
      </c>
      <c r="Q741" s="31" t="str">
        <f t="shared" si="380"/>
        <v>-</v>
      </c>
      <c r="R741" s="31" t="str">
        <f t="shared" si="381"/>
        <v>-</v>
      </c>
      <c r="S741" s="31" t="str">
        <f t="shared" si="382"/>
        <v>-</v>
      </c>
      <c r="T741" s="31" t="str">
        <f t="shared" si="383"/>
        <v>-</v>
      </c>
      <c r="U741" s="20"/>
      <c r="V741" s="20"/>
      <c r="W741" s="20"/>
      <c r="AI741" s="32" t="s">
        <v>116</v>
      </c>
    </row>
    <row r="742" spans="1:36" ht="19.5" customHeight="1" x14ac:dyDescent="0.3">
      <c r="A742" s="20"/>
      <c r="B742" s="483"/>
      <c r="C742" s="29"/>
      <c r="D742" s="34"/>
      <c r="E742" s="35"/>
      <c r="F742" s="36" t="s">
        <v>125</v>
      </c>
      <c r="G742" s="35"/>
      <c r="H742" s="34" t="s">
        <v>40</v>
      </c>
      <c r="I742" s="31" t="str">
        <f t="shared" si="372"/>
        <v>-</v>
      </c>
      <c r="J742" s="31" t="str">
        <f t="shared" si="373"/>
        <v>-</v>
      </c>
      <c r="K742" s="31" t="str">
        <f t="shared" si="374"/>
        <v>-</v>
      </c>
      <c r="L742" s="31" t="str">
        <f t="shared" si="375"/>
        <v>-</v>
      </c>
      <c r="M742" s="31" t="str">
        <f t="shared" si="376"/>
        <v>-</v>
      </c>
      <c r="N742" s="31" t="str">
        <f t="shared" si="377"/>
        <v>-</v>
      </c>
      <c r="O742" s="31" t="str">
        <f t="shared" si="378"/>
        <v>-</v>
      </c>
      <c r="P742" s="31" t="str">
        <f t="shared" si="379"/>
        <v>-</v>
      </c>
      <c r="Q742" s="31" t="str">
        <f t="shared" si="380"/>
        <v>-</v>
      </c>
      <c r="R742" s="31" t="str">
        <f t="shared" si="381"/>
        <v>-</v>
      </c>
      <c r="S742" s="31" t="str">
        <f t="shared" si="382"/>
        <v>-</v>
      </c>
      <c r="T742" s="31" t="str">
        <f t="shared" si="383"/>
        <v>-</v>
      </c>
      <c r="U742" s="20"/>
      <c r="V742" s="20"/>
      <c r="W742" s="20"/>
      <c r="AJ742" s="32" t="s">
        <v>118</v>
      </c>
    </row>
    <row r="743" spans="1:36" ht="19.5" customHeight="1" x14ac:dyDescent="0.25">
      <c r="A743" s="20"/>
      <c r="B743" s="483"/>
      <c r="C743" s="27"/>
      <c r="D743" s="28" t="s">
        <v>77</v>
      </c>
      <c r="E743" s="29"/>
      <c r="F743" s="28" t="s">
        <v>78</v>
      </c>
      <c r="G743" s="29"/>
      <c r="H743" s="30"/>
      <c r="I743" s="30" t="str">
        <f t="shared" ref="I743:I778" si="384">IFERROR(MID($G743,1,FIND(CHAR(160),SUBSTITUTE($G743,"~",CHAR(160),1))-1),"")</f>
        <v/>
      </c>
      <c r="J743" s="30" t="str">
        <f t="shared" ref="J743:J778" si="385">IFERROR(MID($G743,FIND(CHAR(160),SUBSTITUTE($G743,"~",CHAR(160),1))+1,FIND(CHAR(160),SUBSTITUTE($G743,"~",CHAR(160),2))-FIND(CHAR(160),SUBSTITUTE($G743,"~",CHAR(160),1))-1),"")</f>
        <v/>
      </c>
      <c r="K743" s="30" t="str">
        <f t="shared" ref="K743:K778" si="386">IFERROR(MID($G743,FIND(CHAR(160),SUBSTITUTE($G743,"~",CHAR(160),2))+1,FIND(CHAR(160),SUBSTITUTE($G743,"~",CHAR(160),3))-FIND(CHAR(160),SUBSTITUTE($G743,"~",CHAR(160),2))-1),"")</f>
        <v/>
      </c>
      <c r="L743" s="30" t="str">
        <f t="shared" ref="L743:L778" si="387">IFERROR(MID($G743,FIND(CHAR(160),SUBSTITUTE($G743,"~",CHAR(160),3))+1,FIND(CHAR(160),SUBSTITUTE($G743,"~",CHAR(160),4))-FIND(CHAR(160),SUBSTITUTE($G743,"~",CHAR(160),3))-1),"")</f>
        <v/>
      </c>
      <c r="M743" s="30" t="str">
        <f t="shared" ref="M743:M778" si="388">IFERROR(MID($G743,FIND(CHAR(160),SUBSTITUTE($G743,"~",CHAR(160),4))+1,FIND(CHAR(160),SUBSTITUTE($G743,"~",CHAR(160),5))-FIND(CHAR(160),SUBSTITUTE($G743,"~",CHAR(160),4))-1),"")</f>
        <v/>
      </c>
      <c r="N743" s="30" t="str">
        <f t="shared" ref="N743:N778" si="389">IFERROR(MID($G743,FIND(CHAR(160),SUBSTITUTE($G743,"~",CHAR(160),5))+1,FIND(CHAR(160),SUBSTITUTE($G743,"~",CHAR(160),6))-FIND(CHAR(160),SUBSTITUTE($G743,"~",CHAR(160),5))-1),"")</f>
        <v/>
      </c>
      <c r="O743" s="30" t="str">
        <f t="shared" ref="O743:O778" si="390">IFERROR(MID($G743,FIND(CHAR(160),SUBSTITUTE($G743,"~",CHAR(160),6))+1,FIND(CHAR(160),SUBSTITUTE($G743,"~",CHAR(160),7))-FIND(CHAR(160),SUBSTITUTE($G743,"~",CHAR(160),6))-1),"")</f>
        <v/>
      </c>
      <c r="P743" s="30" t="str">
        <f t="shared" ref="P743:P778" si="391">IFERROR(MID($G743,FIND(CHAR(160),SUBSTITUTE($G743,"~",CHAR(160),7))+1,FIND(CHAR(160),SUBSTITUTE($G743,"~",CHAR(160),8))-FIND(CHAR(160),SUBSTITUTE($G743,"~",CHAR(160),7))-1),"")</f>
        <v/>
      </c>
      <c r="Q743" s="30" t="str">
        <f t="shared" ref="Q743:Q778" si="392">IFERROR(MID($G743,FIND(CHAR(160),SUBSTITUTE($G743,"~",CHAR(160),8))+1,FIND(CHAR(160),SUBSTITUTE($G743,"~",CHAR(160),9))-FIND(CHAR(160),SUBSTITUTE($G743,"~",CHAR(160),8))-1),"")</f>
        <v/>
      </c>
      <c r="R743" s="30" t="str">
        <f t="shared" ref="R743:R778" si="393">IFERROR(MID($G743,FIND(CHAR(160),SUBSTITUTE($G743,"~",CHAR(160),9))+1,FIND(CHAR(160),SUBSTITUTE($G743,"~",CHAR(160),10))-FIND(CHAR(160),SUBSTITUTE($G743,"~",CHAR(160),9))-1),"")</f>
        <v/>
      </c>
      <c r="S743" s="30" t="str">
        <f t="shared" ref="S743:S778" si="394">IFERROR(MID($G743,FIND(CHAR(160),SUBSTITUTE($G743,"~",CHAR(160),10))+1,FIND(CHAR(160),SUBSTITUTE($G743,"~",CHAR(160),11))-FIND(CHAR(160),SUBSTITUTE($G743,"~",CHAR(160),10))-1),"")</f>
        <v/>
      </c>
      <c r="T743" s="30" t="str">
        <f t="shared" ref="T743:T778" si="395">IFERROR(MID($G743,FIND(CHAR(160),SUBSTITUTE($G743,"~",CHAR(160),11))+1,FIND(CHAR(160),SUBSTITUTE($G743,"~",CHAR(160),12))-FIND(CHAR(160),SUBSTITUTE($G743,"~",CHAR(160),11))-1),"")</f>
        <v/>
      </c>
      <c r="U743" s="20"/>
      <c r="V743" s="20"/>
      <c r="W743" s="20"/>
    </row>
    <row r="744" spans="1:36" ht="19.5" customHeight="1" x14ac:dyDescent="0.25">
      <c r="A744" s="20"/>
      <c r="B744" s="483"/>
      <c r="C744" s="29"/>
      <c r="D744" s="28" t="s">
        <v>79</v>
      </c>
      <c r="E744" s="29"/>
      <c r="F744" s="28" t="s">
        <v>78</v>
      </c>
      <c r="G744" s="29"/>
      <c r="H744" s="29"/>
      <c r="I744" s="30" t="str">
        <f t="shared" si="384"/>
        <v/>
      </c>
      <c r="J744" s="30" t="str">
        <f t="shared" si="385"/>
        <v/>
      </c>
      <c r="K744" s="30" t="str">
        <f t="shared" si="386"/>
        <v/>
      </c>
      <c r="L744" s="30" t="str">
        <f t="shared" si="387"/>
        <v/>
      </c>
      <c r="M744" s="30" t="str">
        <f t="shared" si="388"/>
        <v/>
      </c>
      <c r="N744" s="30" t="str">
        <f t="shared" si="389"/>
        <v/>
      </c>
      <c r="O744" s="30" t="str">
        <f t="shared" si="390"/>
        <v/>
      </c>
      <c r="P744" s="30" t="str">
        <f t="shared" si="391"/>
        <v/>
      </c>
      <c r="Q744" s="30" t="str">
        <f t="shared" si="392"/>
        <v/>
      </c>
      <c r="R744" s="30" t="str">
        <f t="shared" si="393"/>
        <v/>
      </c>
      <c r="S744" s="30" t="str">
        <f t="shared" si="394"/>
        <v/>
      </c>
      <c r="T744" s="30" t="str">
        <f t="shared" si="395"/>
        <v/>
      </c>
      <c r="U744" s="20"/>
      <c r="V744" s="20"/>
      <c r="W744" s="20"/>
    </row>
    <row r="745" spans="1:36" ht="19.5" customHeight="1" x14ac:dyDescent="0.25">
      <c r="A745" s="20"/>
      <c r="B745" s="483"/>
      <c r="C745" s="29"/>
      <c r="D745" s="28" t="s">
        <v>80</v>
      </c>
      <c r="E745" s="29"/>
      <c r="F745" s="28" t="s">
        <v>78</v>
      </c>
      <c r="G745" s="29"/>
      <c r="H745" s="29"/>
      <c r="I745" s="30" t="str">
        <f t="shared" si="384"/>
        <v/>
      </c>
      <c r="J745" s="30" t="str">
        <f t="shared" si="385"/>
        <v/>
      </c>
      <c r="K745" s="30" t="str">
        <f t="shared" si="386"/>
        <v/>
      </c>
      <c r="L745" s="30" t="str">
        <f t="shared" si="387"/>
        <v/>
      </c>
      <c r="M745" s="30" t="str">
        <f t="shared" si="388"/>
        <v/>
      </c>
      <c r="N745" s="30" t="str">
        <f t="shared" si="389"/>
        <v/>
      </c>
      <c r="O745" s="30" t="str">
        <f t="shared" si="390"/>
        <v/>
      </c>
      <c r="P745" s="30" t="str">
        <f t="shared" si="391"/>
        <v/>
      </c>
      <c r="Q745" s="30" t="str">
        <f t="shared" si="392"/>
        <v/>
      </c>
      <c r="R745" s="30" t="str">
        <f t="shared" si="393"/>
        <v/>
      </c>
      <c r="S745" s="30" t="str">
        <f t="shared" si="394"/>
        <v/>
      </c>
      <c r="T745" s="30" t="str">
        <f t="shared" si="395"/>
        <v/>
      </c>
      <c r="U745" s="20"/>
      <c r="V745" s="20"/>
      <c r="W745" s="20"/>
    </row>
    <row r="746" spans="1:36" ht="19.5" customHeight="1" x14ac:dyDescent="0.25">
      <c r="A746" s="20"/>
      <c r="B746" s="483"/>
      <c r="C746" s="29"/>
      <c r="D746" s="28" t="s">
        <v>81</v>
      </c>
      <c r="E746" s="29"/>
      <c r="F746" s="28" t="s">
        <v>78</v>
      </c>
      <c r="G746" s="29"/>
      <c r="H746" s="29"/>
      <c r="I746" s="30" t="str">
        <f t="shared" si="384"/>
        <v/>
      </c>
      <c r="J746" s="30" t="str">
        <f t="shared" si="385"/>
        <v/>
      </c>
      <c r="K746" s="30" t="str">
        <f t="shared" si="386"/>
        <v/>
      </c>
      <c r="L746" s="30" t="str">
        <f t="shared" si="387"/>
        <v/>
      </c>
      <c r="M746" s="30" t="str">
        <f t="shared" si="388"/>
        <v/>
      </c>
      <c r="N746" s="30" t="str">
        <f t="shared" si="389"/>
        <v/>
      </c>
      <c r="O746" s="30" t="str">
        <f t="shared" si="390"/>
        <v/>
      </c>
      <c r="P746" s="30" t="str">
        <f t="shared" si="391"/>
        <v/>
      </c>
      <c r="Q746" s="30" t="str">
        <f t="shared" si="392"/>
        <v/>
      </c>
      <c r="R746" s="30" t="str">
        <f t="shared" si="393"/>
        <v/>
      </c>
      <c r="S746" s="30" t="str">
        <f t="shared" si="394"/>
        <v/>
      </c>
      <c r="T746" s="30" t="str">
        <f t="shared" si="395"/>
        <v/>
      </c>
      <c r="U746" s="20"/>
      <c r="V746" s="20"/>
      <c r="W746" s="20"/>
    </row>
    <row r="747" spans="1:36" ht="19.5" customHeight="1" x14ac:dyDescent="0.25">
      <c r="A747" s="20"/>
      <c r="B747" s="483"/>
      <c r="C747" s="29"/>
      <c r="D747" s="28" t="s">
        <v>82</v>
      </c>
      <c r="E747" s="29"/>
      <c r="F747" s="28" t="s">
        <v>78</v>
      </c>
      <c r="G747" s="29"/>
      <c r="H747" s="29"/>
      <c r="I747" s="30" t="str">
        <f t="shared" si="384"/>
        <v/>
      </c>
      <c r="J747" s="30" t="str">
        <f t="shared" si="385"/>
        <v/>
      </c>
      <c r="K747" s="30" t="str">
        <f t="shared" si="386"/>
        <v/>
      </c>
      <c r="L747" s="30" t="str">
        <f t="shared" si="387"/>
        <v/>
      </c>
      <c r="M747" s="30" t="str">
        <f t="shared" si="388"/>
        <v/>
      </c>
      <c r="N747" s="30" t="str">
        <f t="shared" si="389"/>
        <v/>
      </c>
      <c r="O747" s="30" t="str">
        <f t="shared" si="390"/>
        <v/>
      </c>
      <c r="P747" s="30" t="str">
        <f t="shared" si="391"/>
        <v/>
      </c>
      <c r="Q747" s="30" t="str">
        <f t="shared" si="392"/>
        <v/>
      </c>
      <c r="R747" s="30" t="str">
        <f t="shared" si="393"/>
        <v/>
      </c>
      <c r="S747" s="30" t="str">
        <f t="shared" si="394"/>
        <v/>
      </c>
      <c r="T747" s="30" t="str">
        <f t="shared" si="395"/>
        <v/>
      </c>
      <c r="U747" s="20"/>
      <c r="V747" s="20"/>
      <c r="W747" s="20"/>
    </row>
    <row r="748" spans="1:36" ht="19.5" customHeight="1" x14ac:dyDescent="0.25">
      <c r="A748" s="20"/>
      <c r="B748" s="483"/>
      <c r="C748" s="29"/>
      <c r="D748" s="28" t="s">
        <v>83</v>
      </c>
      <c r="E748" s="29"/>
      <c r="F748" s="28" t="s">
        <v>78</v>
      </c>
      <c r="G748" s="29"/>
      <c r="H748" s="29"/>
      <c r="I748" s="30" t="str">
        <f t="shared" si="384"/>
        <v/>
      </c>
      <c r="J748" s="30" t="str">
        <f t="shared" si="385"/>
        <v/>
      </c>
      <c r="K748" s="30" t="str">
        <f t="shared" si="386"/>
        <v/>
      </c>
      <c r="L748" s="30" t="str">
        <f t="shared" si="387"/>
        <v/>
      </c>
      <c r="M748" s="30" t="str">
        <f t="shared" si="388"/>
        <v/>
      </c>
      <c r="N748" s="30" t="str">
        <f t="shared" si="389"/>
        <v/>
      </c>
      <c r="O748" s="30" t="str">
        <f t="shared" si="390"/>
        <v/>
      </c>
      <c r="P748" s="30" t="str">
        <f t="shared" si="391"/>
        <v/>
      </c>
      <c r="Q748" s="30" t="str">
        <f t="shared" si="392"/>
        <v/>
      </c>
      <c r="R748" s="30" t="str">
        <f t="shared" si="393"/>
        <v/>
      </c>
      <c r="S748" s="30" t="str">
        <f t="shared" si="394"/>
        <v/>
      </c>
      <c r="T748" s="30" t="str">
        <f t="shared" si="395"/>
        <v/>
      </c>
      <c r="U748" s="20"/>
      <c r="V748" s="20"/>
      <c r="W748" s="20"/>
    </row>
    <row r="749" spans="1:36" ht="19.5" customHeight="1" x14ac:dyDescent="0.25">
      <c r="A749" s="20"/>
      <c r="B749" s="483"/>
      <c r="C749" s="29"/>
      <c r="D749" s="28" t="s">
        <v>84</v>
      </c>
      <c r="E749" s="29"/>
      <c r="F749" s="28" t="s">
        <v>78</v>
      </c>
      <c r="G749" s="29"/>
      <c r="H749" s="29"/>
      <c r="I749" s="30" t="str">
        <f t="shared" si="384"/>
        <v/>
      </c>
      <c r="J749" s="30" t="str">
        <f t="shared" si="385"/>
        <v/>
      </c>
      <c r="K749" s="30" t="str">
        <f t="shared" si="386"/>
        <v/>
      </c>
      <c r="L749" s="30" t="str">
        <f t="shared" si="387"/>
        <v/>
      </c>
      <c r="M749" s="30" t="str">
        <f t="shared" si="388"/>
        <v/>
      </c>
      <c r="N749" s="30" t="str">
        <f t="shared" si="389"/>
        <v/>
      </c>
      <c r="O749" s="30" t="str">
        <f t="shared" si="390"/>
        <v/>
      </c>
      <c r="P749" s="30" t="str">
        <f t="shared" si="391"/>
        <v/>
      </c>
      <c r="Q749" s="30" t="str">
        <f t="shared" si="392"/>
        <v/>
      </c>
      <c r="R749" s="30" t="str">
        <f t="shared" si="393"/>
        <v/>
      </c>
      <c r="S749" s="30" t="str">
        <f t="shared" si="394"/>
        <v/>
      </c>
      <c r="T749" s="30" t="str">
        <f t="shared" si="395"/>
        <v/>
      </c>
      <c r="U749" s="20"/>
      <c r="V749" s="20"/>
      <c r="W749" s="20"/>
    </row>
    <row r="750" spans="1:36" ht="19.5" customHeight="1" x14ac:dyDescent="0.25">
      <c r="A750" s="20"/>
      <c r="B750" s="483"/>
      <c r="C750" s="29"/>
      <c r="D750" s="28" t="s">
        <v>85</v>
      </c>
      <c r="E750" s="29"/>
      <c r="F750" s="28" t="s">
        <v>78</v>
      </c>
      <c r="G750" s="29"/>
      <c r="H750" s="29"/>
      <c r="I750" s="30" t="str">
        <f t="shared" si="384"/>
        <v/>
      </c>
      <c r="J750" s="30" t="str">
        <f t="shared" si="385"/>
        <v/>
      </c>
      <c r="K750" s="30" t="str">
        <f t="shared" si="386"/>
        <v/>
      </c>
      <c r="L750" s="30" t="str">
        <f t="shared" si="387"/>
        <v/>
      </c>
      <c r="M750" s="30" t="str">
        <f t="shared" si="388"/>
        <v/>
      </c>
      <c r="N750" s="30" t="str">
        <f t="shared" si="389"/>
        <v/>
      </c>
      <c r="O750" s="30" t="str">
        <f t="shared" si="390"/>
        <v/>
      </c>
      <c r="P750" s="30" t="str">
        <f t="shared" si="391"/>
        <v/>
      </c>
      <c r="Q750" s="30" t="str">
        <f t="shared" si="392"/>
        <v/>
      </c>
      <c r="R750" s="30" t="str">
        <f t="shared" si="393"/>
        <v/>
      </c>
      <c r="S750" s="30" t="str">
        <f t="shared" si="394"/>
        <v/>
      </c>
      <c r="T750" s="30" t="str">
        <f t="shared" si="395"/>
        <v/>
      </c>
      <c r="U750" s="20"/>
      <c r="V750" s="20"/>
      <c r="W750" s="20"/>
    </row>
    <row r="751" spans="1:36" ht="19.5" customHeight="1" x14ac:dyDescent="0.25">
      <c r="A751" s="20"/>
      <c r="B751" s="483"/>
      <c r="C751" s="29"/>
      <c r="D751" s="28" t="s">
        <v>86</v>
      </c>
      <c r="E751" s="29"/>
      <c r="F751" s="28" t="s">
        <v>78</v>
      </c>
      <c r="G751" s="29"/>
      <c r="H751" s="29"/>
      <c r="I751" s="30" t="str">
        <f t="shared" si="384"/>
        <v/>
      </c>
      <c r="J751" s="30" t="str">
        <f t="shared" si="385"/>
        <v/>
      </c>
      <c r="K751" s="30" t="str">
        <f t="shared" si="386"/>
        <v/>
      </c>
      <c r="L751" s="30" t="str">
        <f t="shared" si="387"/>
        <v/>
      </c>
      <c r="M751" s="30" t="str">
        <f t="shared" si="388"/>
        <v/>
      </c>
      <c r="N751" s="30" t="str">
        <f t="shared" si="389"/>
        <v/>
      </c>
      <c r="O751" s="30" t="str">
        <f t="shared" si="390"/>
        <v/>
      </c>
      <c r="P751" s="30" t="str">
        <f t="shared" si="391"/>
        <v/>
      </c>
      <c r="Q751" s="30" t="str">
        <f t="shared" si="392"/>
        <v/>
      </c>
      <c r="R751" s="30" t="str">
        <f t="shared" si="393"/>
        <v/>
      </c>
      <c r="S751" s="30" t="str">
        <f t="shared" si="394"/>
        <v/>
      </c>
      <c r="T751" s="30" t="str">
        <f t="shared" si="395"/>
        <v/>
      </c>
      <c r="U751" s="20"/>
      <c r="V751" s="20"/>
      <c r="W751" s="20"/>
    </row>
    <row r="752" spans="1:36" ht="19.5" customHeight="1" x14ac:dyDescent="0.25">
      <c r="A752" s="20"/>
      <c r="B752" s="483"/>
      <c r="C752" s="29"/>
      <c r="D752" s="28" t="s">
        <v>87</v>
      </c>
      <c r="E752" s="29"/>
      <c r="F752" s="28" t="s">
        <v>78</v>
      </c>
      <c r="G752" s="29"/>
      <c r="H752" s="29"/>
      <c r="I752" s="30" t="str">
        <f t="shared" si="384"/>
        <v/>
      </c>
      <c r="J752" s="30" t="str">
        <f t="shared" si="385"/>
        <v/>
      </c>
      <c r="K752" s="30" t="str">
        <f t="shared" si="386"/>
        <v/>
      </c>
      <c r="L752" s="30" t="str">
        <f t="shared" si="387"/>
        <v/>
      </c>
      <c r="M752" s="30" t="str">
        <f t="shared" si="388"/>
        <v/>
      </c>
      <c r="N752" s="30" t="str">
        <f t="shared" si="389"/>
        <v/>
      </c>
      <c r="O752" s="30" t="str">
        <f t="shared" si="390"/>
        <v/>
      </c>
      <c r="P752" s="30" t="str">
        <f t="shared" si="391"/>
        <v/>
      </c>
      <c r="Q752" s="30" t="str">
        <f t="shared" si="392"/>
        <v/>
      </c>
      <c r="R752" s="30" t="str">
        <f t="shared" si="393"/>
        <v/>
      </c>
      <c r="S752" s="30" t="str">
        <f t="shared" si="394"/>
        <v/>
      </c>
      <c r="T752" s="30" t="str">
        <f t="shared" si="395"/>
        <v/>
      </c>
      <c r="U752" s="20"/>
      <c r="V752" s="20"/>
      <c r="W752" s="20"/>
    </row>
    <row r="753" spans="1:23" ht="19.5" customHeight="1" x14ac:dyDescent="0.25">
      <c r="A753" s="20"/>
      <c r="B753" s="483"/>
      <c r="C753" s="29"/>
      <c r="D753" s="28" t="s">
        <v>88</v>
      </c>
      <c r="E753" s="29"/>
      <c r="F753" s="28" t="s">
        <v>78</v>
      </c>
      <c r="G753" s="29"/>
      <c r="H753" s="29"/>
      <c r="I753" s="30" t="str">
        <f t="shared" si="384"/>
        <v/>
      </c>
      <c r="J753" s="30" t="str">
        <f t="shared" si="385"/>
        <v/>
      </c>
      <c r="K753" s="30" t="str">
        <f t="shared" si="386"/>
        <v/>
      </c>
      <c r="L753" s="30" t="str">
        <f t="shared" si="387"/>
        <v/>
      </c>
      <c r="M753" s="30" t="str">
        <f t="shared" si="388"/>
        <v/>
      </c>
      <c r="N753" s="30" t="str">
        <f t="shared" si="389"/>
        <v/>
      </c>
      <c r="O753" s="30" t="str">
        <f t="shared" si="390"/>
        <v/>
      </c>
      <c r="P753" s="30" t="str">
        <f t="shared" si="391"/>
        <v/>
      </c>
      <c r="Q753" s="30" t="str">
        <f t="shared" si="392"/>
        <v/>
      </c>
      <c r="R753" s="30" t="str">
        <f t="shared" si="393"/>
        <v/>
      </c>
      <c r="S753" s="30" t="str">
        <f t="shared" si="394"/>
        <v/>
      </c>
      <c r="T753" s="30" t="str">
        <f t="shared" si="395"/>
        <v/>
      </c>
      <c r="U753" s="20"/>
      <c r="V753" s="20"/>
      <c r="W753" s="20"/>
    </row>
    <row r="754" spans="1:23" ht="19.5" customHeight="1" x14ac:dyDescent="0.25">
      <c r="A754" s="20"/>
      <c r="B754" s="483"/>
      <c r="C754" s="29"/>
      <c r="D754" s="28" t="s">
        <v>89</v>
      </c>
      <c r="E754" s="29"/>
      <c r="F754" s="28" t="s">
        <v>78</v>
      </c>
      <c r="G754" s="29"/>
      <c r="H754" s="29"/>
      <c r="I754" s="30" t="str">
        <f t="shared" si="384"/>
        <v/>
      </c>
      <c r="J754" s="30" t="str">
        <f t="shared" si="385"/>
        <v/>
      </c>
      <c r="K754" s="30" t="str">
        <f t="shared" si="386"/>
        <v/>
      </c>
      <c r="L754" s="30" t="str">
        <f t="shared" si="387"/>
        <v/>
      </c>
      <c r="M754" s="30" t="str">
        <f t="shared" si="388"/>
        <v/>
      </c>
      <c r="N754" s="30" t="str">
        <f t="shared" si="389"/>
        <v/>
      </c>
      <c r="O754" s="30" t="str">
        <f t="shared" si="390"/>
        <v/>
      </c>
      <c r="P754" s="30" t="str">
        <f t="shared" si="391"/>
        <v/>
      </c>
      <c r="Q754" s="30" t="str">
        <f t="shared" si="392"/>
        <v/>
      </c>
      <c r="R754" s="30" t="str">
        <f t="shared" si="393"/>
        <v/>
      </c>
      <c r="S754" s="30" t="str">
        <f t="shared" si="394"/>
        <v/>
      </c>
      <c r="T754" s="30" t="str">
        <f t="shared" si="395"/>
        <v/>
      </c>
      <c r="U754" s="20"/>
      <c r="V754" s="20"/>
      <c r="W754" s="20"/>
    </row>
    <row r="755" spans="1:23" ht="19.5" customHeight="1" x14ac:dyDescent="0.25">
      <c r="A755" s="20"/>
      <c r="B755" s="483"/>
      <c r="C755" s="29"/>
      <c r="D755" s="28" t="s">
        <v>90</v>
      </c>
      <c r="E755" s="29"/>
      <c r="F755" s="28" t="s">
        <v>78</v>
      </c>
      <c r="G755" s="29"/>
      <c r="H755" s="29"/>
      <c r="I755" s="30" t="str">
        <f t="shared" si="384"/>
        <v/>
      </c>
      <c r="J755" s="30" t="str">
        <f t="shared" si="385"/>
        <v/>
      </c>
      <c r="K755" s="30" t="str">
        <f t="shared" si="386"/>
        <v/>
      </c>
      <c r="L755" s="30" t="str">
        <f t="shared" si="387"/>
        <v/>
      </c>
      <c r="M755" s="30" t="str">
        <f t="shared" si="388"/>
        <v/>
      </c>
      <c r="N755" s="30" t="str">
        <f t="shared" si="389"/>
        <v/>
      </c>
      <c r="O755" s="30" t="str">
        <f t="shared" si="390"/>
        <v/>
      </c>
      <c r="P755" s="30" t="str">
        <f t="shared" si="391"/>
        <v/>
      </c>
      <c r="Q755" s="30" t="str">
        <f t="shared" si="392"/>
        <v/>
      </c>
      <c r="R755" s="30" t="str">
        <f t="shared" si="393"/>
        <v/>
      </c>
      <c r="S755" s="30" t="str">
        <f t="shared" si="394"/>
        <v/>
      </c>
      <c r="T755" s="30" t="str">
        <f t="shared" si="395"/>
        <v/>
      </c>
      <c r="U755" s="20"/>
      <c r="V755" s="20"/>
      <c r="W755" s="20"/>
    </row>
    <row r="756" spans="1:23" ht="19.5" customHeight="1" x14ac:dyDescent="0.25">
      <c r="A756" s="20"/>
      <c r="B756" s="483"/>
      <c r="C756" s="29"/>
      <c r="D756" s="28" t="s">
        <v>91</v>
      </c>
      <c r="E756" s="29"/>
      <c r="F756" s="28" t="s">
        <v>78</v>
      </c>
      <c r="G756" s="29"/>
      <c r="H756" s="29"/>
      <c r="I756" s="30" t="str">
        <f t="shared" si="384"/>
        <v/>
      </c>
      <c r="J756" s="30" t="str">
        <f t="shared" si="385"/>
        <v/>
      </c>
      <c r="K756" s="30" t="str">
        <f t="shared" si="386"/>
        <v/>
      </c>
      <c r="L756" s="30" t="str">
        <f t="shared" si="387"/>
        <v/>
      </c>
      <c r="M756" s="30" t="str">
        <f t="shared" si="388"/>
        <v/>
      </c>
      <c r="N756" s="30" t="str">
        <f t="shared" si="389"/>
        <v/>
      </c>
      <c r="O756" s="30" t="str">
        <f t="shared" si="390"/>
        <v/>
      </c>
      <c r="P756" s="30" t="str">
        <f t="shared" si="391"/>
        <v/>
      </c>
      <c r="Q756" s="30" t="str">
        <f t="shared" si="392"/>
        <v/>
      </c>
      <c r="R756" s="30" t="str">
        <f t="shared" si="393"/>
        <v/>
      </c>
      <c r="S756" s="30" t="str">
        <f t="shared" si="394"/>
        <v/>
      </c>
      <c r="T756" s="30" t="str">
        <f t="shared" si="395"/>
        <v/>
      </c>
      <c r="U756" s="20"/>
      <c r="V756" s="20"/>
      <c r="W756" s="20"/>
    </row>
    <row r="757" spans="1:23" ht="19.5" customHeight="1" x14ac:dyDescent="0.25">
      <c r="A757" s="20"/>
      <c r="B757" s="483"/>
      <c r="C757" s="29"/>
      <c r="D757" s="28" t="s">
        <v>92</v>
      </c>
      <c r="E757" s="29"/>
      <c r="F757" s="28" t="s">
        <v>78</v>
      </c>
      <c r="G757" s="29"/>
      <c r="H757" s="29"/>
      <c r="I757" s="30" t="str">
        <f t="shared" si="384"/>
        <v/>
      </c>
      <c r="J757" s="30" t="str">
        <f t="shared" si="385"/>
        <v/>
      </c>
      <c r="K757" s="30" t="str">
        <f t="shared" si="386"/>
        <v/>
      </c>
      <c r="L757" s="30" t="str">
        <f t="shared" si="387"/>
        <v/>
      </c>
      <c r="M757" s="30" t="str">
        <f t="shared" si="388"/>
        <v/>
      </c>
      <c r="N757" s="30" t="str">
        <f t="shared" si="389"/>
        <v/>
      </c>
      <c r="O757" s="30" t="str">
        <f t="shared" si="390"/>
        <v/>
      </c>
      <c r="P757" s="30" t="str">
        <f t="shared" si="391"/>
        <v/>
      </c>
      <c r="Q757" s="30" t="str">
        <f t="shared" si="392"/>
        <v/>
      </c>
      <c r="R757" s="30" t="str">
        <f t="shared" si="393"/>
        <v/>
      </c>
      <c r="S757" s="30" t="str">
        <f t="shared" si="394"/>
        <v/>
      </c>
      <c r="T757" s="30" t="str">
        <f t="shared" si="395"/>
        <v/>
      </c>
      <c r="U757" s="20"/>
      <c r="V757" s="20"/>
      <c r="W757" s="20"/>
    </row>
    <row r="758" spans="1:23" ht="19.5" customHeight="1" x14ac:dyDescent="0.25">
      <c r="A758" s="20"/>
      <c r="B758" s="483"/>
      <c r="C758" s="29"/>
      <c r="D758" s="28" t="s">
        <v>93</v>
      </c>
      <c r="E758" s="29"/>
      <c r="F758" s="28" t="s">
        <v>78</v>
      </c>
      <c r="G758" s="29"/>
      <c r="H758" s="29"/>
      <c r="I758" s="30" t="str">
        <f t="shared" si="384"/>
        <v/>
      </c>
      <c r="J758" s="30" t="str">
        <f t="shared" si="385"/>
        <v/>
      </c>
      <c r="K758" s="30" t="str">
        <f t="shared" si="386"/>
        <v/>
      </c>
      <c r="L758" s="30" t="str">
        <f t="shared" si="387"/>
        <v/>
      </c>
      <c r="M758" s="30" t="str">
        <f t="shared" si="388"/>
        <v/>
      </c>
      <c r="N758" s="30" t="str">
        <f t="shared" si="389"/>
        <v/>
      </c>
      <c r="O758" s="30" t="str">
        <f t="shared" si="390"/>
        <v/>
      </c>
      <c r="P758" s="30" t="str">
        <f t="shared" si="391"/>
        <v/>
      </c>
      <c r="Q758" s="30" t="str">
        <f t="shared" si="392"/>
        <v/>
      </c>
      <c r="R758" s="30" t="str">
        <f t="shared" si="393"/>
        <v/>
      </c>
      <c r="S758" s="30" t="str">
        <f t="shared" si="394"/>
        <v/>
      </c>
      <c r="T758" s="30" t="str">
        <f t="shared" si="395"/>
        <v/>
      </c>
      <c r="U758" s="20"/>
      <c r="V758" s="20"/>
      <c r="W758" s="20"/>
    </row>
    <row r="759" spans="1:23" ht="19.5" customHeight="1" x14ac:dyDescent="0.25">
      <c r="A759" s="20"/>
      <c r="B759" s="483"/>
      <c r="C759" s="29"/>
      <c r="D759" s="28" t="s">
        <v>94</v>
      </c>
      <c r="E759" s="29"/>
      <c r="F759" s="28" t="s">
        <v>78</v>
      </c>
      <c r="G759" s="29"/>
      <c r="H759" s="29"/>
      <c r="I759" s="30" t="str">
        <f t="shared" si="384"/>
        <v/>
      </c>
      <c r="J759" s="30" t="str">
        <f t="shared" si="385"/>
        <v/>
      </c>
      <c r="K759" s="30" t="str">
        <f t="shared" si="386"/>
        <v/>
      </c>
      <c r="L759" s="30" t="str">
        <f t="shared" si="387"/>
        <v/>
      </c>
      <c r="M759" s="30" t="str">
        <f t="shared" si="388"/>
        <v/>
      </c>
      <c r="N759" s="30" t="str">
        <f t="shared" si="389"/>
        <v/>
      </c>
      <c r="O759" s="30" t="str">
        <f t="shared" si="390"/>
        <v/>
      </c>
      <c r="P759" s="30" t="str">
        <f t="shared" si="391"/>
        <v/>
      </c>
      <c r="Q759" s="30" t="str">
        <f t="shared" si="392"/>
        <v/>
      </c>
      <c r="R759" s="30" t="str">
        <f t="shared" si="393"/>
        <v/>
      </c>
      <c r="S759" s="30" t="str">
        <f t="shared" si="394"/>
        <v/>
      </c>
      <c r="T759" s="30" t="str">
        <f t="shared" si="395"/>
        <v/>
      </c>
      <c r="U759" s="20"/>
      <c r="V759" s="20"/>
      <c r="W759" s="20"/>
    </row>
    <row r="760" spans="1:23" ht="19.5" customHeight="1" x14ac:dyDescent="0.25">
      <c r="A760" s="20"/>
      <c r="B760" s="483"/>
      <c r="C760" s="29"/>
      <c r="D760" s="28" t="s">
        <v>95</v>
      </c>
      <c r="E760" s="29"/>
      <c r="F760" s="28" t="s">
        <v>78</v>
      </c>
      <c r="G760" s="29"/>
      <c r="H760" s="29"/>
      <c r="I760" s="30" t="str">
        <f t="shared" si="384"/>
        <v/>
      </c>
      <c r="J760" s="30" t="str">
        <f t="shared" si="385"/>
        <v/>
      </c>
      <c r="K760" s="30" t="str">
        <f t="shared" si="386"/>
        <v/>
      </c>
      <c r="L760" s="30" t="str">
        <f t="shared" si="387"/>
        <v/>
      </c>
      <c r="M760" s="30" t="str">
        <f t="shared" si="388"/>
        <v/>
      </c>
      <c r="N760" s="30" t="str">
        <f t="shared" si="389"/>
        <v/>
      </c>
      <c r="O760" s="30" t="str">
        <f t="shared" si="390"/>
        <v/>
      </c>
      <c r="P760" s="30" t="str">
        <f t="shared" si="391"/>
        <v/>
      </c>
      <c r="Q760" s="30" t="str">
        <f t="shared" si="392"/>
        <v/>
      </c>
      <c r="R760" s="30" t="str">
        <f t="shared" si="393"/>
        <v/>
      </c>
      <c r="S760" s="30" t="str">
        <f t="shared" si="394"/>
        <v/>
      </c>
      <c r="T760" s="30" t="str">
        <f t="shared" si="395"/>
        <v/>
      </c>
      <c r="U760" s="20"/>
      <c r="V760" s="20"/>
      <c r="W760" s="20"/>
    </row>
    <row r="761" spans="1:23" ht="19.5" customHeight="1" x14ac:dyDescent="0.25">
      <c r="A761" s="20"/>
      <c r="B761" s="483"/>
      <c r="C761" s="29"/>
      <c r="D761" s="28" t="s">
        <v>96</v>
      </c>
      <c r="E761" s="29"/>
      <c r="F761" s="28" t="s">
        <v>78</v>
      </c>
      <c r="G761" s="29"/>
      <c r="H761" s="29"/>
      <c r="I761" s="30" t="str">
        <f t="shared" si="384"/>
        <v/>
      </c>
      <c r="J761" s="30" t="str">
        <f t="shared" si="385"/>
        <v/>
      </c>
      <c r="K761" s="30" t="str">
        <f t="shared" si="386"/>
        <v/>
      </c>
      <c r="L761" s="30" t="str">
        <f t="shared" si="387"/>
        <v/>
      </c>
      <c r="M761" s="30" t="str">
        <f t="shared" si="388"/>
        <v/>
      </c>
      <c r="N761" s="30" t="str">
        <f t="shared" si="389"/>
        <v/>
      </c>
      <c r="O761" s="30" t="str">
        <f t="shared" si="390"/>
        <v/>
      </c>
      <c r="P761" s="30" t="str">
        <f t="shared" si="391"/>
        <v/>
      </c>
      <c r="Q761" s="30" t="str">
        <f t="shared" si="392"/>
        <v/>
      </c>
      <c r="R761" s="30" t="str">
        <f t="shared" si="393"/>
        <v/>
      </c>
      <c r="S761" s="30" t="str">
        <f t="shared" si="394"/>
        <v/>
      </c>
      <c r="T761" s="30" t="str">
        <f t="shared" si="395"/>
        <v/>
      </c>
      <c r="U761" s="20"/>
      <c r="V761" s="20"/>
      <c r="W761" s="20"/>
    </row>
    <row r="762" spans="1:23" ht="19.5" customHeight="1" x14ac:dyDescent="0.25">
      <c r="A762" s="20"/>
      <c r="B762" s="483"/>
      <c r="C762" s="29"/>
      <c r="D762" s="28" t="s">
        <v>97</v>
      </c>
      <c r="E762" s="29"/>
      <c r="F762" s="28" t="s">
        <v>78</v>
      </c>
      <c r="G762" s="29"/>
      <c r="H762" s="29"/>
      <c r="I762" s="30" t="str">
        <f t="shared" si="384"/>
        <v/>
      </c>
      <c r="J762" s="30" t="str">
        <f t="shared" si="385"/>
        <v/>
      </c>
      <c r="K762" s="30" t="str">
        <f t="shared" si="386"/>
        <v/>
      </c>
      <c r="L762" s="30" t="str">
        <f t="shared" si="387"/>
        <v/>
      </c>
      <c r="M762" s="30" t="str">
        <f t="shared" si="388"/>
        <v/>
      </c>
      <c r="N762" s="30" t="str">
        <f t="shared" si="389"/>
        <v/>
      </c>
      <c r="O762" s="30" t="str">
        <f t="shared" si="390"/>
        <v/>
      </c>
      <c r="P762" s="30" t="str">
        <f t="shared" si="391"/>
        <v/>
      </c>
      <c r="Q762" s="30" t="str">
        <f t="shared" si="392"/>
        <v/>
      </c>
      <c r="R762" s="30" t="str">
        <f t="shared" si="393"/>
        <v/>
      </c>
      <c r="S762" s="30" t="str">
        <f t="shared" si="394"/>
        <v/>
      </c>
      <c r="T762" s="30" t="str">
        <f t="shared" si="395"/>
        <v/>
      </c>
      <c r="U762" s="20"/>
      <c r="V762" s="20"/>
      <c r="W762" s="20"/>
    </row>
    <row r="763" spans="1:23" ht="19.5" customHeight="1" x14ac:dyDescent="0.25">
      <c r="A763" s="20"/>
      <c r="B763" s="483"/>
      <c r="C763" s="29"/>
      <c r="D763" s="28" t="s">
        <v>98</v>
      </c>
      <c r="E763" s="29"/>
      <c r="F763" s="28" t="s">
        <v>78</v>
      </c>
      <c r="G763" s="29"/>
      <c r="H763" s="29"/>
      <c r="I763" s="30" t="str">
        <f t="shared" si="384"/>
        <v/>
      </c>
      <c r="J763" s="30" t="str">
        <f t="shared" si="385"/>
        <v/>
      </c>
      <c r="K763" s="30" t="str">
        <f t="shared" si="386"/>
        <v/>
      </c>
      <c r="L763" s="30" t="str">
        <f t="shared" si="387"/>
        <v/>
      </c>
      <c r="M763" s="30" t="str">
        <f t="shared" si="388"/>
        <v/>
      </c>
      <c r="N763" s="30" t="str">
        <f t="shared" si="389"/>
        <v/>
      </c>
      <c r="O763" s="30" t="str">
        <f t="shared" si="390"/>
        <v/>
      </c>
      <c r="P763" s="30" t="str">
        <f t="shared" si="391"/>
        <v/>
      </c>
      <c r="Q763" s="30" t="str">
        <f t="shared" si="392"/>
        <v/>
      </c>
      <c r="R763" s="30" t="str">
        <f t="shared" si="393"/>
        <v/>
      </c>
      <c r="S763" s="30" t="str">
        <f t="shared" si="394"/>
        <v/>
      </c>
      <c r="T763" s="30" t="str">
        <f t="shared" si="395"/>
        <v/>
      </c>
      <c r="U763" s="20"/>
      <c r="V763" s="20"/>
      <c r="W763" s="20"/>
    </row>
    <row r="764" spans="1:23" ht="19.5" customHeight="1" x14ac:dyDescent="0.25">
      <c r="A764" s="20"/>
      <c r="B764" s="483"/>
      <c r="C764" s="29"/>
      <c r="D764" s="28" t="s">
        <v>99</v>
      </c>
      <c r="E764" s="29"/>
      <c r="F764" s="28" t="s">
        <v>78</v>
      </c>
      <c r="G764" s="29"/>
      <c r="H764" s="29"/>
      <c r="I764" s="30" t="str">
        <f t="shared" si="384"/>
        <v/>
      </c>
      <c r="J764" s="30" t="str">
        <f t="shared" si="385"/>
        <v/>
      </c>
      <c r="K764" s="30" t="str">
        <f t="shared" si="386"/>
        <v/>
      </c>
      <c r="L764" s="30" t="str">
        <f t="shared" si="387"/>
        <v/>
      </c>
      <c r="M764" s="30" t="str">
        <f t="shared" si="388"/>
        <v/>
      </c>
      <c r="N764" s="30" t="str">
        <f t="shared" si="389"/>
        <v/>
      </c>
      <c r="O764" s="30" t="str">
        <f t="shared" si="390"/>
        <v/>
      </c>
      <c r="P764" s="30" t="str">
        <f t="shared" si="391"/>
        <v/>
      </c>
      <c r="Q764" s="30" t="str">
        <f t="shared" si="392"/>
        <v/>
      </c>
      <c r="R764" s="30" t="str">
        <f t="shared" si="393"/>
        <v/>
      </c>
      <c r="S764" s="30" t="str">
        <f t="shared" si="394"/>
        <v/>
      </c>
      <c r="T764" s="30" t="str">
        <f t="shared" si="395"/>
        <v/>
      </c>
      <c r="U764" s="20"/>
      <c r="V764" s="20"/>
      <c r="W764" s="20"/>
    </row>
    <row r="765" spans="1:23" ht="19.5" customHeight="1" x14ac:dyDescent="0.25">
      <c r="A765" s="20"/>
      <c r="B765" s="483"/>
      <c r="C765" s="29"/>
      <c r="D765" s="28" t="s">
        <v>100</v>
      </c>
      <c r="E765" s="29"/>
      <c r="F765" s="28" t="s">
        <v>78</v>
      </c>
      <c r="G765" s="29"/>
      <c r="H765" s="29"/>
      <c r="I765" s="30" t="str">
        <f t="shared" si="384"/>
        <v/>
      </c>
      <c r="J765" s="30" t="str">
        <f t="shared" si="385"/>
        <v/>
      </c>
      <c r="K765" s="30" t="str">
        <f t="shared" si="386"/>
        <v/>
      </c>
      <c r="L765" s="30" t="str">
        <f t="shared" si="387"/>
        <v/>
      </c>
      <c r="M765" s="30" t="str">
        <f t="shared" si="388"/>
        <v/>
      </c>
      <c r="N765" s="30" t="str">
        <f t="shared" si="389"/>
        <v/>
      </c>
      <c r="O765" s="30" t="str">
        <f t="shared" si="390"/>
        <v/>
      </c>
      <c r="P765" s="30" t="str">
        <f t="shared" si="391"/>
        <v/>
      </c>
      <c r="Q765" s="30" t="str">
        <f t="shared" si="392"/>
        <v/>
      </c>
      <c r="R765" s="30" t="str">
        <f t="shared" si="393"/>
        <v/>
      </c>
      <c r="S765" s="30" t="str">
        <f t="shared" si="394"/>
        <v/>
      </c>
      <c r="T765" s="30" t="str">
        <f t="shared" si="395"/>
        <v/>
      </c>
      <c r="U765" s="20"/>
      <c r="V765" s="20"/>
      <c r="W765" s="20"/>
    </row>
    <row r="766" spans="1:23" ht="19.5" customHeight="1" x14ac:dyDescent="0.25">
      <c r="A766" s="20"/>
      <c r="B766" s="483"/>
      <c r="C766" s="29"/>
      <c r="D766" s="28" t="s">
        <v>101</v>
      </c>
      <c r="E766" s="29"/>
      <c r="F766" s="28" t="s">
        <v>78</v>
      </c>
      <c r="G766" s="29"/>
      <c r="H766" s="29"/>
      <c r="I766" s="30" t="str">
        <f t="shared" si="384"/>
        <v/>
      </c>
      <c r="J766" s="30" t="str">
        <f t="shared" si="385"/>
        <v/>
      </c>
      <c r="K766" s="30" t="str">
        <f t="shared" si="386"/>
        <v/>
      </c>
      <c r="L766" s="30" t="str">
        <f t="shared" si="387"/>
        <v/>
      </c>
      <c r="M766" s="30" t="str">
        <f t="shared" si="388"/>
        <v/>
      </c>
      <c r="N766" s="30" t="str">
        <f t="shared" si="389"/>
        <v/>
      </c>
      <c r="O766" s="30" t="str">
        <f t="shared" si="390"/>
        <v/>
      </c>
      <c r="P766" s="30" t="str">
        <f t="shared" si="391"/>
        <v/>
      </c>
      <c r="Q766" s="30" t="str">
        <f t="shared" si="392"/>
        <v/>
      </c>
      <c r="R766" s="30" t="str">
        <f t="shared" si="393"/>
        <v/>
      </c>
      <c r="S766" s="30" t="str">
        <f t="shared" si="394"/>
        <v/>
      </c>
      <c r="T766" s="30" t="str">
        <f t="shared" si="395"/>
        <v/>
      </c>
      <c r="U766" s="20"/>
      <c r="V766" s="20"/>
      <c r="W766" s="20"/>
    </row>
    <row r="767" spans="1:23" ht="19.5" customHeight="1" x14ac:dyDescent="0.25">
      <c r="A767" s="20"/>
      <c r="B767" s="483"/>
      <c r="C767" s="29"/>
      <c r="D767" s="28" t="s">
        <v>102</v>
      </c>
      <c r="E767" s="29"/>
      <c r="F767" s="28" t="s">
        <v>78</v>
      </c>
      <c r="G767" s="29"/>
      <c r="H767" s="29"/>
      <c r="I767" s="30" t="str">
        <f t="shared" si="384"/>
        <v/>
      </c>
      <c r="J767" s="30" t="str">
        <f t="shared" si="385"/>
        <v/>
      </c>
      <c r="K767" s="30" t="str">
        <f t="shared" si="386"/>
        <v/>
      </c>
      <c r="L767" s="30" t="str">
        <f t="shared" si="387"/>
        <v/>
      </c>
      <c r="M767" s="30" t="str">
        <f t="shared" si="388"/>
        <v/>
      </c>
      <c r="N767" s="30" t="str">
        <f t="shared" si="389"/>
        <v/>
      </c>
      <c r="O767" s="30" t="str">
        <f t="shared" si="390"/>
        <v/>
      </c>
      <c r="P767" s="30" t="str">
        <f t="shared" si="391"/>
        <v/>
      </c>
      <c r="Q767" s="30" t="str">
        <f t="shared" si="392"/>
        <v/>
      </c>
      <c r="R767" s="30" t="str">
        <f t="shared" si="393"/>
        <v/>
      </c>
      <c r="S767" s="30" t="str">
        <f t="shared" si="394"/>
        <v/>
      </c>
      <c r="T767" s="30" t="str">
        <f t="shared" si="395"/>
        <v/>
      </c>
      <c r="U767" s="20"/>
      <c r="V767" s="20"/>
      <c r="W767" s="20"/>
    </row>
    <row r="768" spans="1:23" ht="19.5" customHeight="1" x14ac:dyDescent="0.25">
      <c r="A768" s="20"/>
      <c r="B768" s="483"/>
      <c r="C768" s="29"/>
      <c r="D768" s="28" t="s">
        <v>103</v>
      </c>
      <c r="E768" s="29"/>
      <c r="F768" s="28" t="s">
        <v>78</v>
      </c>
      <c r="G768" s="29"/>
      <c r="H768" s="29"/>
      <c r="I768" s="30" t="str">
        <f t="shared" si="384"/>
        <v/>
      </c>
      <c r="J768" s="30" t="str">
        <f t="shared" si="385"/>
        <v/>
      </c>
      <c r="K768" s="30" t="str">
        <f t="shared" si="386"/>
        <v/>
      </c>
      <c r="L768" s="30" t="str">
        <f t="shared" si="387"/>
        <v/>
      </c>
      <c r="M768" s="30" t="str">
        <f t="shared" si="388"/>
        <v/>
      </c>
      <c r="N768" s="30" t="str">
        <f t="shared" si="389"/>
        <v/>
      </c>
      <c r="O768" s="30" t="str">
        <f t="shared" si="390"/>
        <v/>
      </c>
      <c r="P768" s="30" t="str">
        <f t="shared" si="391"/>
        <v/>
      </c>
      <c r="Q768" s="30" t="str">
        <f t="shared" si="392"/>
        <v/>
      </c>
      <c r="R768" s="30" t="str">
        <f t="shared" si="393"/>
        <v/>
      </c>
      <c r="S768" s="30" t="str">
        <f t="shared" si="394"/>
        <v/>
      </c>
      <c r="T768" s="30" t="str">
        <f t="shared" si="395"/>
        <v/>
      </c>
      <c r="U768" s="20"/>
      <c r="V768" s="20"/>
      <c r="W768" s="20"/>
    </row>
    <row r="769" spans="1:32" ht="19.5" customHeight="1" x14ac:dyDescent="0.25">
      <c r="A769" s="20"/>
      <c r="B769" s="483"/>
      <c r="C769" s="29"/>
      <c r="D769" s="28" t="s">
        <v>104</v>
      </c>
      <c r="E769" s="29"/>
      <c r="F769" s="28" t="s">
        <v>78</v>
      </c>
      <c r="G769" s="29"/>
      <c r="H769" s="29"/>
      <c r="I769" s="30" t="str">
        <f t="shared" si="384"/>
        <v/>
      </c>
      <c r="J769" s="30" t="str">
        <f t="shared" si="385"/>
        <v/>
      </c>
      <c r="K769" s="30" t="str">
        <f t="shared" si="386"/>
        <v/>
      </c>
      <c r="L769" s="30" t="str">
        <f t="shared" si="387"/>
        <v/>
      </c>
      <c r="M769" s="30" t="str">
        <f t="shared" si="388"/>
        <v/>
      </c>
      <c r="N769" s="30" t="str">
        <f t="shared" si="389"/>
        <v/>
      </c>
      <c r="O769" s="30" t="str">
        <f t="shared" si="390"/>
        <v/>
      </c>
      <c r="P769" s="30" t="str">
        <f t="shared" si="391"/>
        <v/>
      </c>
      <c r="Q769" s="30" t="str">
        <f t="shared" si="392"/>
        <v/>
      </c>
      <c r="R769" s="30" t="str">
        <f t="shared" si="393"/>
        <v/>
      </c>
      <c r="S769" s="30" t="str">
        <f t="shared" si="394"/>
        <v/>
      </c>
      <c r="T769" s="30" t="str">
        <f t="shared" si="395"/>
        <v/>
      </c>
      <c r="U769" s="20"/>
      <c r="V769" s="20"/>
      <c r="W769" s="20"/>
    </row>
    <row r="770" spans="1:32" ht="19.5" customHeight="1" x14ac:dyDescent="0.25">
      <c r="A770" s="20"/>
      <c r="B770" s="483"/>
      <c r="C770" s="29"/>
      <c r="D770" s="28" t="s">
        <v>105</v>
      </c>
      <c r="E770" s="29"/>
      <c r="F770" s="28" t="s">
        <v>78</v>
      </c>
      <c r="G770" s="29"/>
      <c r="H770" s="29"/>
      <c r="I770" s="30" t="str">
        <f t="shared" si="384"/>
        <v/>
      </c>
      <c r="J770" s="30" t="str">
        <f t="shared" si="385"/>
        <v/>
      </c>
      <c r="K770" s="30" t="str">
        <f t="shared" si="386"/>
        <v/>
      </c>
      <c r="L770" s="30" t="str">
        <f t="shared" si="387"/>
        <v/>
      </c>
      <c r="M770" s="30" t="str">
        <f t="shared" si="388"/>
        <v/>
      </c>
      <c r="N770" s="30" t="str">
        <f t="shared" si="389"/>
        <v/>
      </c>
      <c r="O770" s="30" t="str">
        <f t="shared" si="390"/>
        <v/>
      </c>
      <c r="P770" s="30" t="str">
        <f t="shared" si="391"/>
        <v/>
      </c>
      <c r="Q770" s="30" t="str">
        <f t="shared" si="392"/>
        <v/>
      </c>
      <c r="R770" s="30" t="str">
        <f t="shared" si="393"/>
        <v/>
      </c>
      <c r="S770" s="30" t="str">
        <f t="shared" si="394"/>
        <v/>
      </c>
      <c r="T770" s="30" t="str">
        <f t="shared" si="395"/>
        <v/>
      </c>
      <c r="U770" s="20"/>
      <c r="V770" s="20"/>
      <c r="W770" s="20"/>
    </row>
    <row r="771" spans="1:32" ht="19.5" customHeight="1" x14ac:dyDescent="0.25">
      <c r="A771" s="20"/>
      <c r="B771" s="483"/>
      <c r="C771" s="29"/>
      <c r="D771" s="28" t="s">
        <v>106</v>
      </c>
      <c r="E771" s="29"/>
      <c r="F771" s="28" t="s">
        <v>78</v>
      </c>
      <c r="G771" s="29"/>
      <c r="H771" s="29"/>
      <c r="I771" s="30" t="str">
        <f t="shared" si="384"/>
        <v/>
      </c>
      <c r="J771" s="30" t="str">
        <f t="shared" si="385"/>
        <v/>
      </c>
      <c r="K771" s="30" t="str">
        <f t="shared" si="386"/>
        <v/>
      </c>
      <c r="L771" s="30" t="str">
        <f t="shared" si="387"/>
        <v/>
      </c>
      <c r="M771" s="30" t="str">
        <f t="shared" si="388"/>
        <v/>
      </c>
      <c r="N771" s="30" t="str">
        <f t="shared" si="389"/>
        <v/>
      </c>
      <c r="O771" s="30" t="str">
        <f t="shared" si="390"/>
        <v/>
      </c>
      <c r="P771" s="30" t="str">
        <f t="shared" si="391"/>
        <v/>
      </c>
      <c r="Q771" s="30" t="str">
        <f t="shared" si="392"/>
        <v/>
      </c>
      <c r="R771" s="30" t="str">
        <f t="shared" si="393"/>
        <v/>
      </c>
      <c r="S771" s="30" t="str">
        <f t="shared" si="394"/>
        <v/>
      </c>
      <c r="T771" s="30" t="str">
        <f t="shared" si="395"/>
        <v/>
      </c>
      <c r="U771" s="20"/>
      <c r="V771" s="20"/>
      <c r="W771" s="20"/>
    </row>
    <row r="772" spans="1:32" ht="19.5" customHeight="1" x14ac:dyDescent="0.25">
      <c r="A772" s="20"/>
      <c r="B772" s="483"/>
      <c r="C772" s="29"/>
      <c r="D772" s="28" t="s">
        <v>107</v>
      </c>
      <c r="E772" s="29"/>
      <c r="F772" s="28" t="s">
        <v>78</v>
      </c>
      <c r="G772" s="29"/>
      <c r="H772" s="29"/>
      <c r="I772" s="30" t="str">
        <f t="shared" si="384"/>
        <v/>
      </c>
      <c r="J772" s="30" t="str">
        <f t="shared" si="385"/>
        <v/>
      </c>
      <c r="K772" s="30" t="str">
        <f t="shared" si="386"/>
        <v/>
      </c>
      <c r="L772" s="30" t="str">
        <f t="shared" si="387"/>
        <v/>
      </c>
      <c r="M772" s="30" t="str">
        <f t="shared" si="388"/>
        <v/>
      </c>
      <c r="N772" s="30" t="str">
        <f t="shared" si="389"/>
        <v/>
      </c>
      <c r="O772" s="30" t="str">
        <f t="shared" si="390"/>
        <v/>
      </c>
      <c r="P772" s="30" t="str">
        <f t="shared" si="391"/>
        <v/>
      </c>
      <c r="Q772" s="30" t="str">
        <f t="shared" si="392"/>
        <v/>
      </c>
      <c r="R772" s="30" t="str">
        <f t="shared" si="393"/>
        <v/>
      </c>
      <c r="S772" s="30" t="str">
        <f t="shared" si="394"/>
        <v/>
      </c>
      <c r="T772" s="30" t="str">
        <f t="shared" si="395"/>
        <v/>
      </c>
      <c r="U772" s="20"/>
      <c r="V772" s="20"/>
      <c r="W772" s="20"/>
    </row>
    <row r="773" spans="1:32" ht="19.5" customHeight="1" x14ac:dyDescent="0.25">
      <c r="A773" s="20"/>
      <c r="B773" s="483"/>
      <c r="C773" s="29"/>
      <c r="D773" s="28" t="s">
        <v>108</v>
      </c>
      <c r="E773" s="29"/>
      <c r="F773" s="28" t="s">
        <v>78</v>
      </c>
      <c r="G773" s="29"/>
      <c r="H773" s="29"/>
      <c r="I773" s="30" t="str">
        <f t="shared" si="384"/>
        <v/>
      </c>
      <c r="J773" s="30" t="str">
        <f t="shared" si="385"/>
        <v/>
      </c>
      <c r="K773" s="30" t="str">
        <f t="shared" si="386"/>
        <v/>
      </c>
      <c r="L773" s="30" t="str">
        <f t="shared" si="387"/>
        <v/>
      </c>
      <c r="M773" s="30" t="str">
        <f t="shared" si="388"/>
        <v/>
      </c>
      <c r="N773" s="30" t="str">
        <f t="shared" si="389"/>
        <v/>
      </c>
      <c r="O773" s="30" t="str">
        <f t="shared" si="390"/>
        <v/>
      </c>
      <c r="P773" s="30" t="str">
        <f t="shared" si="391"/>
        <v/>
      </c>
      <c r="Q773" s="30" t="str">
        <f t="shared" si="392"/>
        <v/>
      </c>
      <c r="R773" s="30" t="str">
        <f t="shared" si="393"/>
        <v/>
      </c>
      <c r="S773" s="30" t="str">
        <f t="shared" si="394"/>
        <v/>
      </c>
      <c r="T773" s="30" t="str">
        <f t="shared" si="395"/>
        <v/>
      </c>
      <c r="U773" s="20"/>
      <c r="V773" s="20"/>
      <c r="W773" s="20"/>
    </row>
    <row r="774" spans="1:32" ht="19.5" customHeight="1" x14ac:dyDescent="0.25">
      <c r="A774" s="20"/>
      <c r="B774" s="483"/>
      <c r="C774" s="29"/>
      <c r="D774" s="28" t="s">
        <v>109</v>
      </c>
      <c r="E774" s="29"/>
      <c r="F774" s="28" t="s">
        <v>78</v>
      </c>
      <c r="G774" s="29"/>
      <c r="H774" s="29"/>
      <c r="I774" s="30" t="str">
        <f t="shared" si="384"/>
        <v/>
      </c>
      <c r="J774" s="30" t="str">
        <f t="shared" si="385"/>
        <v/>
      </c>
      <c r="K774" s="30" t="str">
        <f t="shared" si="386"/>
        <v/>
      </c>
      <c r="L774" s="30" t="str">
        <f t="shared" si="387"/>
        <v/>
      </c>
      <c r="M774" s="30" t="str">
        <f t="shared" si="388"/>
        <v/>
      </c>
      <c r="N774" s="30" t="str">
        <f t="shared" si="389"/>
        <v/>
      </c>
      <c r="O774" s="30" t="str">
        <f t="shared" si="390"/>
        <v/>
      </c>
      <c r="P774" s="30" t="str">
        <f t="shared" si="391"/>
        <v/>
      </c>
      <c r="Q774" s="30" t="str">
        <f t="shared" si="392"/>
        <v/>
      </c>
      <c r="R774" s="30" t="str">
        <f t="shared" si="393"/>
        <v/>
      </c>
      <c r="S774" s="30" t="str">
        <f t="shared" si="394"/>
        <v/>
      </c>
      <c r="T774" s="30" t="str">
        <f t="shared" si="395"/>
        <v/>
      </c>
      <c r="U774" s="20"/>
      <c r="V774" s="20"/>
      <c r="W774" s="20"/>
    </row>
    <row r="775" spans="1:32" ht="19.5" customHeight="1" x14ac:dyDescent="0.25">
      <c r="A775" s="20"/>
      <c r="B775" s="483"/>
      <c r="C775" s="29"/>
      <c r="D775" s="28" t="s">
        <v>110</v>
      </c>
      <c r="E775" s="29"/>
      <c r="F775" s="28" t="s">
        <v>78</v>
      </c>
      <c r="G775" s="29"/>
      <c r="H775" s="29"/>
      <c r="I775" s="30" t="str">
        <f t="shared" si="384"/>
        <v/>
      </c>
      <c r="J775" s="30" t="str">
        <f t="shared" si="385"/>
        <v/>
      </c>
      <c r="K775" s="30" t="str">
        <f t="shared" si="386"/>
        <v/>
      </c>
      <c r="L775" s="30" t="str">
        <f t="shared" si="387"/>
        <v/>
      </c>
      <c r="M775" s="30" t="str">
        <f t="shared" si="388"/>
        <v/>
      </c>
      <c r="N775" s="30" t="str">
        <f t="shared" si="389"/>
        <v/>
      </c>
      <c r="O775" s="30" t="str">
        <f t="shared" si="390"/>
        <v/>
      </c>
      <c r="P775" s="30" t="str">
        <f t="shared" si="391"/>
        <v/>
      </c>
      <c r="Q775" s="30" t="str">
        <f t="shared" si="392"/>
        <v/>
      </c>
      <c r="R775" s="30" t="str">
        <f t="shared" si="393"/>
        <v/>
      </c>
      <c r="S775" s="30" t="str">
        <f t="shared" si="394"/>
        <v/>
      </c>
      <c r="T775" s="30" t="str">
        <f t="shared" si="395"/>
        <v/>
      </c>
      <c r="U775" s="20"/>
      <c r="V775" s="20"/>
      <c r="W775" s="20"/>
    </row>
    <row r="776" spans="1:32" ht="19.5" customHeight="1" x14ac:dyDescent="0.25">
      <c r="A776" s="20"/>
      <c r="B776" s="483"/>
      <c r="C776" s="29"/>
      <c r="D776" s="28" t="s">
        <v>111</v>
      </c>
      <c r="E776" s="29"/>
      <c r="F776" s="28" t="s">
        <v>78</v>
      </c>
      <c r="G776" s="29"/>
      <c r="H776" s="29"/>
      <c r="I776" s="30" t="str">
        <f t="shared" si="384"/>
        <v/>
      </c>
      <c r="J776" s="30" t="str">
        <f t="shared" si="385"/>
        <v/>
      </c>
      <c r="K776" s="30" t="str">
        <f t="shared" si="386"/>
        <v/>
      </c>
      <c r="L776" s="30" t="str">
        <f t="shared" si="387"/>
        <v/>
      </c>
      <c r="M776" s="30" t="str">
        <f t="shared" si="388"/>
        <v/>
      </c>
      <c r="N776" s="30" t="str">
        <f t="shared" si="389"/>
        <v/>
      </c>
      <c r="O776" s="30" t="str">
        <f t="shared" si="390"/>
        <v/>
      </c>
      <c r="P776" s="30" t="str">
        <f t="shared" si="391"/>
        <v/>
      </c>
      <c r="Q776" s="30" t="str">
        <f t="shared" si="392"/>
        <v/>
      </c>
      <c r="R776" s="30" t="str">
        <f t="shared" si="393"/>
        <v/>
      </c>
      <c r="S776" s="30" t="str">
        <f t="shared" si="394"/>
        <v/>
      </c>
      <c r="T776" s="30" t="str">
        <f t="shared" si="395"/>
        <v/>
      </c>
      <c r="U776" s="20"/>
      <c r="V776" s="20"/>
      <c r="W776" s="20"/>
    </row>
    <row r="777" spans="1:32" ht="19.5" customHeight="1" x14ac:dyDescent="0.25">
      <c r="A777" s="20"/>
      <c r="B777" s="483"/>
      <c r="C777" s="29"/>
      <c r="D777" s="28" t="s">
        <v>112</v>
      </c>
      <c r="E777" s="29"/>
      <c r="F777" s="28" t="s">
        <v>78</v>
      </c>
      <c r="G777" s="29"/>
      <c r="H777" s="29"/>
      <c r="I777" s="30" t="str">
        <f t="shared" si="384"/>
        <v/>
      </c>
      <c r="J777" s="30" t="str">
        <f t="shared" si="385"/>
        <v/>
      </c>
      <c r="K777" s="30" t="str">
        <f t="shared" si="386"/>
        <v/>
      </c>
      <c r="L777" s="30" t="str">
        <f t="shared" si="387"/>
        <v/>
      </c>
      <c r="M777" s="30" t="str">
        <f t="shared" si="388"/>
        <v/>
      </c>
      <c r="N777" s="30" t="str">
        <f t="shared" si="389"/>
        <v/>
      </c>
      <c r="O777" s="30" t="str">
        <f t="shared" si="390"/>
        <v/>
      </c>
      <c r="P777" s="30" t="str">
        <f t="shared" si="391"/>
        <v/>
      </c>
      <c r="Q777" s="30" t="str">
        <f t="shared" si="392"/>
        <v/>
      </c>
      <c r="R777" s="30" t="str">
        <f t="shared" si="393"/>
        <v/>
      </c>
      <c r="S777" s="30" t="str">
        <f t="shared" si="394"/>
        <v/>
      </c>
      <c r="T777" s="30" t="str">
        <f t="shared" si="395"/>
        <v/>
      </c>
      <c r="U777" s="20"/>
      <c r="V777" s="20"/>
      <c r="W777" s="20"/>
    </row>
    <row r="778" spans="1:32" ht="19.5" customHeight="1" x14ac:dyDescent="0.25">
      <c r="A778" s="20"/>
      <c r="B778" s="483"/>
      <c r="C778" s="29"/>
      <c r="D778" s="28" t="s">
        <v>113</v>
      </c>
      <c r="E778" s="29"/>
      <c r="F778" s="28" t="s">
        <v>78</v>
      </c>
      <c r="G778" s="29"/>
      <c r="H778" s="29"/>
      <c r="I778" s="30" t="str">
        <f t="shared" si="384"/>
        <v/>
      </c>
      <c r="J778" s="30" t="str">
        <f t="shared" si="385"/>
        <v/>
      </c>
      <c r="K778" s="30" t="str">
        <f t="shared" si="386"/>
        <v/>
      </c>
      <c r="L778" s="30" t="str">
        <f t="shared" si="387"/>
        <v/>
      </c>
      <c r="M778" s="30" t="str">
        <f t="shared" si="388"/>
        <v/>
      </c>
      <c r="N778" s="30" t="str">
        <f t="shared" si="389"/>
        <v/>
      </c>
      <c r="O778" s="30" t="str">
        <f t="shared" si="390"/>
        <v/>
      </c>
      <c r="P778" s="30" t="str">
        <f t="shared" si="391"/>
        <v/>
      </c>
      <c r="Q778" s="30" t="str">
        <f t="shared" si="392"/>
        <v/>
      </c>
      <c r="R778" s="30" t="str">
        <f t="shared" si="393"/>
        <v/>
      </c>
      <c r="S778" s="30" t="str">
        <f t="shared" si="394"/>
        <v/>
      </c>
      <c r="T778" s="30" t="str">
        <f t="shared" si="395"/>
        <v/>
      </c>
      <c r="U778" s="20"/>
      <c r="V778" s="20"/>
      <c r="W778" s="20"/>
    </row>
    <row r="779" spans="1:32" ht="19.5" customHeight="1" x14ac:dyDescent="0.3">
      <c r="A779" s="20"/>
      <c r="B779" s="483"/>
      <c r="C779" s="29"/>
      <c r="D779" s="28" t="s">
        <v>114</v>
      </c>
      <c r="E779" s="29"/>
      <c r="F779" s="28" t="s">
        <v>115</v>
      </c>
      <c r="G779" s="29"/>
      <c r="H779" s="29" t="s">
        <v>40</v>
      </c>
      <c r="I779" s="31" t="str">
        <f t="shared" ref="I779:I788" si="396">IFERROR(VALUE(MID($G779,1,FIND(CHAR(160),SUBSTITUTE($G779,"~",CHAR(160),1))-1)),"-")</f>
        <v>-</v>
      </c>
      <c r="J779" s="31" t="str">
        <f t="shared" ref="J779:J788" si="397">IFERROR(VALUE(MID($G779,FIND(CHAR(160),SUBSTITUTE($G779,"~",CHAR(160),1))+1,FIND(CHAR(160),SUBSTITUTE($G779,"~",CHAR(160),2))-FIND(CHAR(160),SUBSTITUTE($G779,"~",CHAR(160),1))-1)),"-")</f>
        <v>-</v>
      </c>
      <c r="K779" s="31" t="str">
        <f t="shared" ref="K779:K788" si="398">IFERROR(VALUE(MID($G779,FIND(CHAR(160),SUBSTITUTE($G779,"~",CHAR(160),2))+1,FIND(CHAR(160),SUBSTITUTE($G779,"~",CHAR(160),3))-FIND(CHAR(160),SUBSTITUTE($G779,"~",CHAR(160),2))-1)),"-")</f>
        <v>-</v>
      </c>
      <c r="L779" s="31" t="str">
        <f t="shared" ref="L779:L788" si="399">IFERROR(VALUE(MID($G779,FIND(CHAR(160),SUBSTITUTE($G779,"~",CHAR(160),3))+1,FIND(CHAR(160),SUBSTITUTE($G779,"~",CHAR(160),4))-FIND(CHAR(160),SUBSTITUTE($G779,"~",CHAR(160),3))-1)),"-")</f>
        <v>-</v>
      </c>
      <c r="M779" s="31" t="str">
        <f t="shared" ref="M779:M788" si="400">IFERROR(VALUE(MID($G779,FIND(CHAR(160),SUBSTITUTE($G779,"~",CHAR(160),4))+1,FIND(CHAR(160),SUBSTITUTE($G779,"~",CHAR(160),5))-FIND(CHAR(160),SUBSTITUTE($G779,"~",CHAR(160),4))-1)),"-")</f>
        <v>-</v>
      </c>
      <c r="N779" s="31" t="str">
        <f t="shared" ref="N779:N788" si="401">IFERROR(VALUE(MID($G779,FIND(CHAR(160),SUBSTITUTE($G779,"~",CHAR(160),5))+1,FIND(CHAR(160),SUBSTITUTE($G779,"~",CHAR(160),6))-FIND(CHAR(160),SUBSTITUTE($G779,"~",CHAR(160),5))-1)),"-")</f>
        <v>-</v>
      </c>
      <c r="O779" s="31" t="str">
        <f t="shared" ref="O779:O788" si="402">IFERROR(VALUE(MID($G779,FIND(CHAR(160),SUBSTITUTE($G779,"~",CHAR(160),6))+1,FIND(CHAR(160),SUBSTITUTE($G779,"~",CHAR(160),7))-FIND(CHAR(160),SUBSTITUTE($G779,"~",CHAR(160),6))-1)),"-")</f>
        <v>-</v>
      </c>
      <c r="P779" s="31" t="str">
        <f t="shared" ref="P779:P788" si="403">IFERROR(VALUE(MID($G779,FIND(CHAR(160),SUBSTITUTE($G779,"~",CHAR(160),7))+1,FIND(CHAR(160),SUBSTITUTE($G779,"~",CHAR(160),8))-FIND(CHAR(160),SUBSTITUTE($G779,"~",CHAR(160),7))-1)),"-")</f>
        <v>-</v>
      </c>
      <c r="Q779" s="31" t="str">
        <f t="shared" ref="Q779:Q788" si="404">IFERROR(VALUE(MID($G779,FIND(CHAR(160),SUBSTITUTE($G779,"~",CHAR(160),8))+1,FIND(CHAR(160),SUBSTITUTE($G779,"~",CHAR(160),9))-FIND(CHAR(160),SUBSTITUTE($G779,"~",CHAR(160),8))-1)),"-")</f>
        <v>-</v>
      </c>
      <c r="R779" s="31" t="str">
        <f t="shared" ref="R779:R788" si="405">IFERROR(VALUE(MID($G779,FIND(CHAR(160),SUBSTITUTE($G779,"~",CHAR(160),9))+1,FIND(CHAR(160),SUBSTITUTE($G779,"~",CHAR(160),10))-FIND(CHAR(160),SUBSTITUTE($G779,"~",CHAR(160),9))-1)),"-")</f>
        <v>-</v>
      </c>
      <c r="S779" s="31" t="str">
        <f t="shared" ref="S779:S788" si="406">IFERROR(VALUE(MID($G779,FIND(CHAR(160),SUBSTITUTE($G779,"~",CHAR(160),10))+1,FIND(CHAR(160),SUBSTITUTE($G779,"~",CHAR(160),11))-FIND(CHAR(160),SUBSTITUTE($G779,"~",CHAR(160),10))-1)),"-")</f>
        <v>-</v>
      </c>
      <c r="T779" s="31" t="str">
        <f t="shared" ref="T779:T788" si="407">IFERROR(VALUE(MID($G779,FIND(CHAR(160),SUBSTITUTE($G779,"~",CHAR(160),11))+1,FIND(CHAR(160),SUBSTITUTE($G779,"~",CHAR(160),12))-FIND(CHAR(160),SUBSTITUTE($G779,"~",CHAR(160),11))-1)),"-")</f>
        <v>-</v>
      </c>
      <c r="U779" s="20"/>
      <c r="V779" s="20"/>
      <c r="W779" s="20"/>
      <c r="AA779" s="32" t="s">
        <v>116</v>
      </c>
    </row>
    <row r="780" spans="1:32" ht="19.5" customHeight="1" x14ac:dyDescent="0.3">
      <c r="A780" s="20"/>
      <c r="B780" s="483"/>
      <c r="C780" s="29"/>
      <c r="D780" s="28"/>
      <c r="E780" s="29"/>
      <c r="F780" s="28" t="s">
        <v>117</v>
      </c>
      <c r="G780" s="29"/>
      <c r="H780" s="29" t="s">
        <v>40</v>
      </c>
      <c r="I780" s="31" t="str">
        <f t="shared" si="396"/>
        <v>-</v>
      </c>
      <c r="J780" s="31" t="str">
        <f t="shared" si="397"/>
        <v>-</v>
      </c>
      <c r="K780" s="31" t="str">
        <f t="shared" si="398"/>
        <v>-</v>
      </c>
      <c r="L780" s="31" t="str">
        <f t="shared" si="399"/>
        <v>-</v>
      </c>
      <c r="M780" s="31" t="str">
        <f t="shared" si="400"/>
        <v>-</v>
      </c>
      <c r="N780" s="31" t="str">
        <f t="shared" si="401"/>
        <v>-</v>
      </c>
      <c r="O780" s="31" t="str">
        <f t="shared" si="402"/>
        <v>-</v>
      </c>
      <c r="P780" s="31" t="str">
        <f t="shared" si="403"/>
        <v>-</v>
      </c>
      <c r="Q780" s="31" t="str">
        <f t="shared" si="404"/>
        <v>-</v>
      </c>
      <c r="R780" s="31" t="str">
        <f t="shared" si="405"/>
        <v>-</v>
      </c>
      <c r="S780" s="31" t="str">
        <f t="shared" si="406"/>
        <v>-</v>
      </c>
      <c r="T780" s="31" t="str">
        <f t="shared" si="407"/>
        <v>-</v>
      </c>
      <c r="U780" s="20"/>
      <c r="V780" s="20"/>
      <c r="W780" s="20"/>
      <c r="AB780" s="32" t="s">
        <v>118</v>
      </c>
    </row>
    <row r="781" spans="1:32" ht="19.5" customHeight="1" x14ac:dyDescent="0.3">
      <c r="A781" s="20"/>
      <c r="B781" s="483"/>
      <c r="C781" s="29"/>
      <c r="D781" s="28"/>
      <c r="E781" s="29"/>
      <c r="F781" s="33" t="s">
        <v>119</v>
      </c>
      <c r="G781" s="29"/>
      <c r="H781" s="29" t="s">
        <v>40</v>
      </c>
      <c r="I781" s="31" t="str">
        <f t="shared" si="396"/>
        <v>-</v>
      </c>
      <c r="J781" s="31" t="str">
        <f t="shared" si="397"/>
        <v>-</v>
      </c>
      <c r="K781" s="31" t="str">
        <f t="shared" si="398"/>
        <v>-</v>
      </c>
      <c r="L781" s="31" t="str">
        <f t="shared" si="399"/>
        <v>-</v>
      </c>
      <c r="M781" s="31" t="str">
        <f t="shared" si="400"/>
        <v>-</v>
      </c>
      <c r="N781" s="31" t="str">
        <f t="shared" si="401"/>
        <v>-</v>
      </c>
      <c r="O781" s="31" t="str">
        <f t="shared" si="402"/>
        <v>-</v>
      </c>
      <c r="P781" s="31" t="str">
        <f t="shared" si="403"/>
        <v>-</v>
      </c>
      <c r="Q781" s="31" t="str">
        <f t="shared" si="404"/>
        <v>-</v>
      </c>
      <c r="R781" s="31" t="str">
        <f t="shared" si="405"/>
        <v>-</v>
      </c>
      <c r="S781" s="31" t="str">
        <f t="shared" si="406"/>
        <v>-</v>
      </c>
      <c r="T781" s="31" t="str">
        <f t="shared" si="407"/>
        <v>-</v>
      </c>
      <c r="U781" s="20"/>
      <c r="V781" s="20"/>
      <c r="W781" s="20"/>
      <c r="AC781" s="32" t="s">
        <v>118</v>
      </c>
    </row>
    <row r="782" spans="1:32" ht="19.5" customHeight="1" x14ac:dyDescent="0.3">
      <c r="A782" s="20"/>
      <c r="B782" s="483"/>
      <c r="C782" s="29"/>
      <c r="D782" s="28"/>
      <c r="E782" s="29"/>
      <c r="F782" s="33" t="s">
        <v>120</v>
      </c>
      <c r="G782" s="29"/>
      <c r="H782" s="29" t="s">
        <v>40</v>
      </c>
      <c r="I782" s="31" t="str">
        <f t="shared" si="396"/>
        <v>-</v>
      </c>
      <c r="J782" s="31" t="str">
        <f t="shared" si="397"/>
        <v>-</v>
      </c>
      <c r="K782" s="31" t="str">
        <f t="shared" si="398"/>
        <v>-</v>
      </c>
      <c r="L782" s="31" t="str">
        <f t="shared" si="399"/>
        <v>-</v>
      </c>
      <c r="M782" s="31" t="str">
        <f t="shared" si="400"/>
        <v>-</v>
      </c>
      <c r="N782" s="31" t="str">
        <f t="shared" si="401"/>
        <v>-</v>
      </c>
      <c r="O782" s="31" t="str">
        <f t="shared" si="402"/>
        <v>-</v>
      </c>
      <c r="P782" s="31" t="str">
        <f t="shared" si="403"/>
        <v>-</v>
      </c>
      <c r="Q782" s="31" t="str">
        <f t="shared" si="404"/>
        <v>-</v>
      </c>
      <c r="R782" s="31" t="str">
        <f t="shared" si="405"/>
        <v>-</v>
      </c>
      <c r="S782" s="31" t="str">
        <f t="shared" si="406"/>
        <v>-</v>
      </c>
      <c r="T782" s="31" t="str">
        <f t="shared" si="407"/>
        <v>-</v>
      </c>
      <c r="U782" s="20"/>
      <c r="V782" s="20"/>
      <c r="W782" s="20"/>
      <c r="AD782" s="32" t="s">
        <v>118</v>
      </c>
    </row>
    <row r="783" spans="1:32" ht="19.5" customHeight="1" x14ac:dyDescent="0.3">
      <c r="A783" s="20"/>
      <c r="B783" s="483"/>
      <c r="C783" s="29"/>
      <c r="D783" s="28"/>
      <c r="E783" s="29"/>
      <c r="F783" s="33" t="s">
        <v>121</v>
      </c>
      <c r="G783" s="29"/>
      <c r="H783" s="29" t="s">
        <v>40</v>
      </c>
      <c r="I783" s="31" t="str">
        <f t="shared" si="396"/>
        <v>-</v>
      </c>
      <c r="J783" s="31" t="str">
        <f t="shared" si="397"/>
        <v>-</v>
      </c>
      <c r="K783" s="31" t="str">
        <f t="shared" si="398"/>
        <v>-</v>
      </c>
      <c r="L783" s="31" t="str">
        <f t="shared" si="399"/>
        <v>-</v>
      </c>
      <c r="M783" s="31" t="str">
        <f t="shared" si="400"/>
        <v>-</v>
      </c>
      <c r="N783" s="31" t="str">
        <f t="shared" si="401"/>
        <v>-</v>
      </c>
      <c r="O783" s="31" t="str">
        <f t="shared" si="402"/>
        <v>-</v>
      </c>
      <c r="P783" s="31" t="str">
        <f t="shared" si="403"/>
        <v>-</v>
      </c>
      <c r="Q783" s="31" t="str">
        <f t="shared" si="404"/>
        <v>-</v>
      </c>
      <c r="R783" s="31" t="str">
        <f t="shared" si="405"/>
        <v>-</v>
      </c>
      <c r="S783" s="31" t="str">
        <f t="shared" si="406"/>
        <v>-</v>
      </c>
      <c r="T783" s="31" t="str">
        <f t="shared" si="407"/>
        <v>-</v>
      </c>
      <c r="U783" s="20"/>
      <c r="V783" s="20"/>
      <c r="W783" s="20"/>
      <c r="AE783" s="32" t="s">
        <v>116</v>
      </c>
    </row>
    <row r="784" spans="1:32" ht="19.5" customHeight="1" x14ac:dyDescent="0.3">
      <c r="A784" s="20"/>
      <c r="B784" s="483"/>
      <c r="C784" s="29"/>
      <c r="D784" s="28"/>
      <c r="E784" s="29"/>
      <c r="F784" s="28" t="s">
        <v>647</v>
      </c>
      <c r="G784" s="29"/>
      <c r="H784" s="29" t="s">
        <v>40</v>
      </c>
      <c r="I784" s="31" t="str">
        <f t="shared" si="396"/>
        <v>-</v>
      </c>
      <c r="J784" s="31" t="str">
        <f t="shared" si="397"/>
        <v>-</v>
      </c>
      <c r="K784" s="31" t="str">
        <f t="shared" si="398"/>
        <v>-</v>
      </c>
      <c r="L784" s="31" t="str">
        <f t="shared" si="399"/>
        <v>-</v>
      </c>
      <c r="M784" s="31" t="str">
        <f t="shared" si="400"/>
        <v>-</v>
      </c>
      <c r="N784" s="31" t="str">
        <f t="shared" si="401"/>
        <v>-</v>
      </c>
      <c r="O784" s="31" t="str">
        <f t="shared" si="402"/>
        <v>-</v>
      </c>
      <c r="P784" s="31" t="str">
        <f t="shared" si="403"/>
        <v>-</v>
      </c>
      <c r="Q784" s="31" t="str">
        <f t="shared" si="404"/>
        <v>-</v>
      </c>
      <c r="R784" s="31" t="str">
        <f t="shared" si="405"/>
        <v>-</v>
      </c>
      <c r="S784" s="31" t="str">
        <f t="shared" si="406"/>
        <v>-</v>
      </c>
      <c r="T784" s="31" t="str">
        <f t="shared" si="407"/>
        <v>-</v>
      </c>
      <c r="U784" s="20"/>
      <c r="V784" s="20"/>
      <c r="W784" s="20"/>
      <c r="AF784" s="32" t="s">
        <v>118</v>
      </c>
    </row>
    <row r="785" spans="1:36" ht="19.5" customHeight="1" x14ac:dyDescent="0.3">
      <c r="A785" s="20"/>
      <c r="B785" s="483"/>
      <c r="C785" s="29"/>
      <c r="D785" s="28"/>
      <c r="E785" s="29"/>
      <c r="F785" s="33" t="s">
        <v>122</v>
      </c>
      <c r="G785" s="29"/>
      <c r="H785" s="29" t="s">
        <v>40</v>
      </c>
      <c r="I785" s="31" t="str">
        <f t="shared" si="396"/>
        <v>-</v>
      </c>
      <c r="J785" s="31" t="str">
        <f t="shared" si="397"/>
        <v>-</v>
      </c>
      <c r="K785" s="31" t="str">
        <f t="shared" si="398"/>
        <v>-</v>
      </c>
      <c r="L785" s="31" t="str">
        <f t="shared" si="399"/>
        <v>-</v>
      </c>
      <c r="M785" s="31" t="str">
        <f t="shared" si="400"/>
        <v>-</v>
      </c>
      <c r="N785" s="31" t="str">
        <f t="shared" si="401"/>
        <v>-</v>
      </c>
      <c r="O785" s="31" t="str">
        <f t="shared" si="402"/>
        <v>-</v>
      </c>
      <c r="P785" s="31" t="str">
        <f t="shared" si="403"/>
        <v>-</v>
      </c>
      <c r="Q785" s="31" t="str">
        <f t="shared" si="404"/>
        <v>-</v>
      </c>
      <c r="R785" s="31" t="str">
        <f t="shared" si="405"/>
        <v>-</v>
      </c>
      <c r="S785" s="31" t="str">
        <f t="shared" si="406"/>
        <v>-</v>
      </c>
      <c r="T785" s="31" t="str">
        <f t="shared" si="407"/>
        <v>-</v>
      </c>
      <c r="U785" s="20"/>
      <c r="V785" s="20"/>
      <c r="W785" s="20"/>
      <c r="AG785" s="32" t="s">
        <v>118</v>
      </c>
    </row>
    <row r="786" spans="1:36" ht="19.5" customHeight="1" x14ac:dyDescent="0.3">
      <c r="A786" s="20"/>
      <c r="B786" s="483"/>
      <c r="C786" s="29"/>
      <c r="D786" s="28"/>
      <c r="E786" s="29"/>
      <c r="F786" s="33" t="s">
        <v>123</v>
      </c>
      <c r="G786" s="29"/>
      <c r="H786" s="29" t="s">
        <v>40</v>
      </c>
      <c r="I786" s="31" t="str">
        <f t="shared" si="396"/>
        <v>-</v>
      </c>
      <c r="J786" s="31" t="str">
        <f t="shared" si="397"/>
        <v>-</v>
      </c>
      <c r="K786" s="31" t="str">
        <f t="shared" si="398"/>
        <v>-</v>
      </c>
      <c r="L786" s="31" t="str">
        <f t="shared" si="399"/>
        <v>-</v>
      </c>
      <c r="M786" s="31" t="str">
        <f t="shared" si="400"/>
        <v>-</v>
      </c>
      <c r="N786" s="31" t="str">
        <f t="shared" si="401"/>
        <v>-</v>
      </c>
      <c r="O786" s="31" t="str">
        <f t="shared" si="402"/>
        <v>-</v>
      </c>
      <c r="P786" s="31" t="str">
        <f t="shared" si="403"/>
        <v>-</v>
      </c>
      <c r="Q786" s="31" t="str">
        <f t="shared" si="404"/>
        <v>-</v>
      </c>
      <c r="R786" s="31" t="str">
        <f t="shared" si="405"/>
        <v>-</v>
      </c>
      <c r="S786" s="31" t="str">
        <f t="shared" si="406"/>
        <v>-</v>
      </c>
      <c r="T786" s="31" t="str">
        <f t="shared" si="407"/>
        <v>-</v>
      </c>
      <c r="U786" s="20"/>
      <c r="V786" s="20"/>
      <c r="W786" s="20"/>
      <c r="AH786" s="32" t="s">
        <v>118</v>
      </c>
    </row>
    <row r="787" spans="1:36" ht="19.5" customHeight="1" x14ac:dyDescent="0.3">
      <c r="A787" s="20"/>
      <c r="B787" s="483"/>
      <c r="C787" s="29"/>
      <c r="D787" s="28"/>
      <c r="E787" s="29"/>
      <c r="F787" s="33" t="s">
        <v>124</v>
      </c>
      <c r="G787" s="29"/>
      <c r="H787" s="29" t="s">
        <v>40</v>
      </c>
      <c r="I787" s="31" t="str">
        <f t="shared" si="396"/>
        <v>-</v>
      </c>
      <c r="J787" s="31" t="str">
        <f t="shared" si="397"/>
        <v>-</v>
      </c>
      <c r="K787" s="31" t="str">
        <f t="shared" si="398"/>
        <v>-</v>
      </c>
      <c r="L787" s="31" t="str">
        <f t="shared" si="399"/>
        <v>-</v>
      </c>
      <c r="M787" s="31" t="str">
        <f t="shared" si="400"/>
        <v>-</v>
      </c>
      <c r="N787" s="31" t="str">
        <f t="shared" si="401"/>
        <v>-</v>
      </c>
      <c r="O787" s="31" t="str">
        <f t="shared" si="402"/>
        <v>-</v>
      </c>
      <c r="P787" s="31" t="str">
        <f t="shared" si="403"/>
        <v>-</v>
      </c>
      <c r="Q787" s="31" t="str">
        <f t="shared" si="404"/>
        <v>-</v>
      </c>
      <c r="R787" s="31" t="str">
        <f t="shared" si="405"/>
        <v>-</v>
      </c>
      <c r="S787" s="31" t="str">
        <f t="shared" si="406"/>
        <v>-</v>
      </c>
      <c r="T787" s="31" t="str">
        <f t="shared" si="407"/>
        <v>-</v>
      </c>
      <c r="U787" s="20"/>
      <c r="V787" s="20"/>
      <c r="W787" s="20"/>
      <c r="AI787" s="32" t="s">
        <v>116</v>
      </c>
    </row>
    <row r="788" spans="1:36" ht="19.5" customHeight="1" x14ac:dyDescent="0.3">
      <c r="A788" s="20"/>
      <c r="B788" s="483"/>
      <c r="C788" s="29"/>
      <c r="D788" s="34"/>
      <c r="E788" s="35"/>
      <c r="F788" s="36" t="s">
        <v>125</v>
      </c>
      <c r="G788" s="35"/>
      <c r="H788" s="34" t="s">
        <v>40</v>
      </c>
      <c r="I788" s="31" t="str">
        <f t="shared" si="396"/>
        <v>-</v>
      </c>
      <c r="J788" s="31" t="str">
        <f t="shared" si="397"/>
        <v>-</v>
      </c>
      <c r="K788" s="31" t="str">
        <f t="shared" si="398"/>
        <v>-</v>
      </c>
      <c r="L788" s="31" t="str">
        <f t="shared" si="399"/>
        <v>-</v>
      </c>
      <c r="M788" s="31" t="str">
        <f t="shared" si="400"/>
        <v>-</v>
      </c>
      <c r="N788" s="31" t="str">
        <f t="shared" si="401"/>
        <v>-</v>
      </c>
      <c r="O788" s="31" t="str">
        <f t="shared" si="402"/>
        <v>-</v>
      </c>
      <c r="P788" s="31" t="str">
        <f t="shared" si="403"/>
        <v>-</v>
      </c>
      <c r="Q788" s="31" t="str">
        <f t="shared" si="404"/>
        <v>-</v>
      </c>
      <c r="R788" s="31" t="str">
        <f t="shared" si="405"/>
        <v>-</v>
      </c>
      <c r="S788" s="31" t="str">
        <f t="shared" si="406"/>
        <v>-</v>
      </c>
      <c r="T788" s="31" t="str">
        <f t="shared" si="407"/>
        <v>-</v>
      </c>
      <c r="U788" s="20"/>
      <c r="V788" s="20"/>
      <c r="W788" s="20"/>
      <c r="AJ788" s="32" t="s">
        <v>118</v>
      </c>
    </row>
    <row r="789" spans="1:36" ht="19.5" customHeight="1" x14ac:dyDescent="0.25">
      <c r="A789" s="20"/>
      <c r="B789" s="483"/>
      <c r="C789" s="27"/>
      <c r="D789" s="28" t="s">
        <v>77</v>
      </c>
      <c r="E789" s="29"/>
      <c r="F789" s="28" t="s">
        <v>78</v>
      </c>
      <c r="G789" s="29"/>
      <c r="H789" s="30"/>
      <c r="I789" s="30" t="str">
        <f t="shared" ref="I789:I824" si="408">IFERROR(MID($G789,1,FIND(CHAR(160),SUBSTITUTE($G789,"~",CHAR(160),1))-1),"")</f>
        <v/>
      </c>
      <c r="J789" s="30" t="str">
        <f t="shared" ref="J789:J824" si="409">IFERROR(MID($G789,FIND(CHAR(160),SUBSTITUTE($G789,"~",CHAR(160),1))+1,FIND(CHAR(160),SUBSTITUTE($G789,"~",CHAR(160),2))-FIND(CHAR(160),SUBSTITUTE($G789,"~",CHAR(160),1))-1),"")</f>
        <v/>
      </c>
      <c r="K789" s="30" t="str">
        <f t="shared" ref="K789:K824" si="410">IFERROR(MID($G789,FIND(CHAR(160),SUBSTITUTE($G789,"~",CHAR(160),2))+1,FIND(CHAR(160),SUBSTITUTE($G789,"~",CHAR(160),3))-FIND(CHAR(160),SUBSTITUTE($G789,"~",CHAR(160),2))-1),"")</f>
        <v/>
      </c>
      <c r="L789" s="30" t="str">
        <f t="shared" ref="L789:L824" si="411">IFERROR(MID($G789,FIND(CHAR(160),SUBSTITUTE($G789,"~",CHAR(160),3))+1,FIND(CHAR(160),SUBSTITUTE($G789,"~",CHAR(160),4))-FIND(CHAR(160),SUBSTITUTE($G789,"~",CHAR(160),3))-1),"")</f>
        <v/>
      </c>
      <c r="M789" s="30" t="str">
        <f t="shared" ref="M789:M824" si="412">IFERROR(MID($G789,FIND(CHAR(160),SUBSTITUTE($G789,"~",CHAR(160),4))+1,FIND(CHAR(160),SUBSTITUTE($G789,"~",CHAR(160),5))-FIND(CHAR(160),SUBSTITUTE($G789,"~",CHAR(160),4))-1),"")</f>
        <v/>
      </c>
      <c r="N789" s="30" t="str">
        <f t="shared" ref="N789:N824" si="413">IFERROR(MID($G789,FIND(CHAR(160),SUBSTITUTE($G789,"~",CHAR(160),5))+1,FIND(CHAR(160),SUBSTITUTE($G789,"~",CHAR(160),6))-FIND(CHAR(160),SUBSTITUTE($G789,"~",CHAR(160),5))-1),"")</f>
        <v/>
      </c>
      <c r="O789" s="30" t="str">
        <f t="shared" ref="O789:O824" si="414">IFERROR(MID($G789,FIND(CHAR(160),SUBSTITUTE($G789,"~",CHAR(160),6))+1,FIND(CHAR(160),SUBSTITUTE($G789,"~",CHAR(160),7))-FIND(CHAR(160),SUBSTITUTE($G789,"~",CHAR(160),6))-1),"")</f>
        <v/>
      </c>
      <c r="P789" s="30" t="str">
        <f t="shared" ref="P789:P824" si="415">IFERROR(MID($G789,FIND(CHAR(160),SUBSTITUTE($G789,"~",CHAR(160),7))+1,FIND(CHAR(160),SUBSTITUTE($G789,"~",CHAR(160),8))-FIND(CHAR(160),SUBSTITUTE($G789,"~",CHAR(160),7))-1),"")</f>
        <v/>
      </c>
      <c r="Q789" s="30" t="str">
        <f t="shared" ref="Q789:Q824" si="416">IFERROR(MID($G789,FIND(CHAR(160),SUBSTITUTE($G789,"~",CHAR(160),8))+1,FIND(CHAR(160),SUBSTITUTE($G789,"~",CHAR(160),9))-FIND(CHAR(160),SUBSTITUTE($G789,"~",CHAR(160),8))-1),"")</f>
        <v/>
      </c>
      <c r="R789" s="30" t="str">
        <f t="shared" ref="R789:R824" si="417">IFERROR(MID($G789,FIND(CHAR(160),SUBSTITUTE($G789,"~",CHAR(160),9))+1,FIND(CHAR(160),SUBSTITUTE($G789,"~",CHAR(160),10))-FIND(CHAR(160),SUBSTITUTE($G789,"~",CHAR(160),9))-1),"")</f>
        <v/>
      </c>
      <c r="S789" s="30" t="str">
        <f t="shared" ref="S789:S824" si="418">IFERROR(MID($G789,FIND(CHAR(160),SUBSTITUTE($G789,"~",CHAR(160),10))+1,FIND(CHAR(160),SUBSTITUTE($G789,"~",CHAR(160),11))-FIND(CHAR(160),SUBSTITUTE($G789,"~",CHAR(160),10))-1),"")</f>
        <v/>
      </c>
      <c r="T789" s="30" t="str">
        <f t="shared" ref="T789:T824" si="419">IFERROR(MID($G789,FIND(CHAR(160),SUBSTITUTE($G789,"~",CHAR(160),11))+1,FIND(CHAR(160),SUBSTITUTE($G789,"~",CHAR(160),12))-FIND(CHAR(160),SUBSTITUTE($G789,"~",CHAR(160),11))-1),"")</f>
        <v/>
      </c>
      <c r="U789" s="20"/>
      <c r="V789" s="20"/>
      <c r="W789" s="20"/>
    </row>
    <row r="790" spans="1:36" ht="19.5" customHeight="1" x14ac:dyDescent="0.25">
      <c r="A790" s="20"/>
      <c r="B790" s="483"/>
      <c r="C790" s="29"/>
      <c r="D790" s="28" t="s">
        <v>79</v>
      </c>
      <c r="E790" s="29"/>
      <c r="F790" s="28" t="s">
        <v>78</v>
      </c>
      <c r="G790" s="29"/>
      <c r="H790" s="29"/>
      <c r="I790" s="30" t="str">
        <f t="shared" si="408"/>
        <v/>
      </c>
      <c r="J790" s="30" t="str">
        <f t="shared" si="409"/>
        <v/>
      </c>
      <c r="K790" s="30" t="str">
        <f t="shared" si="410"/>
        <v/>
      </c>
      <c r="L790" s="30" t="str">
        <f t="shared" si="411"/>
        <v/>
      </c>
      <c r="M790" s="30" t="str">
        <f t="shared" si="412"/>
        <v/>
      </c>
      <c r="N790" s="30" t="str">
        <f t="shared" si="413"/>
        <v/>
      </c>
      <c r="O790" s="30" t="str">
        <f t="shared" si="414"/>
        <v/>
      </c>
      <c r="P790" s="30" t="str">
        <f t="shared" si="415"/>
        <v/>
      </c>
      <c r="Q790" s="30" t="str">
        <f t="shared" si="416"/>
        <v/>
      </c>
      <c r="R790" s="30" t="str">
        <f t="shared" si="417"/>
        <v/>
      </c>
      <c r="S790" s="30" t="str">
        <f t="shared" si="418"/>
        <v/>
      </c>
      <c r="T790" s="30" t="str">
        <f t="shared" si="419"/>
        <v/>
      </c>
      <c r="U790" s="20"/>
      <c r="V790" s="20"/>
      <c r="W790" s="20"/>
    </row>
    <row r="791" spans="1:36" ht="19.5" customHeight="1" x14ac:dyDescent="0.25">
      <c r="A791" s="20"/>
      <c r="B791" s="483"/>
      <c r="C791" s="29"/>
      <c r="D791" s="28" t="s">
        <v>80</v>
      </c>
      <c r="E791" s="29"/>
      <c r="F791" s="28" t="s">
        <v>78</v>
      </c>
      <c r="G791" s="29"/>
      <c r="H791" s="29"/>
      <c r="I791" s="30" t="str">
        <f t="shared" si="408"/>
        <v/>
      </c>
      <c r="J791" s="30" t="str">
        <f t="shared" si="409"/>
        <v/>
      </c>
      <c r="K791" s="30" t="str">
        <f t="shared" si="410"/>
        <v/>
      </c>
      <c r="L791" s="30" t="str">
        <f t="shared" si="411"/>
        <v/>
      </c>
      <c r="M791" s="30" t="str">
        <f t="shared" si="412"/>
        <v/>
      </c>
      <c r="N791" s="30" t="str">
        <f t="shared" si="413"/>
        <v/>
      </c>
      <c r="O791" s="30" t="str">
        <f t="shared" si="414"/>
        <v/>
      </c>
      <c r="P791" s="30" t="str">
        <f t="shared" si="415"/>
        <v/>
      </c>
      <c r="Q791" s="30" t="str">
        <f t="shared" si="416"/>
        <v/>
      </c>
      <c r="R791" s="30" t="str">
        <f t="shared" si="417"/>
        <v/>
      </c>
      <c r="S791" s="30" t="str">
        <f t="shared" si="418"/>
        <v/>
      </c>
      <c r="T791" s="30" t="str">
        <f t="shared" si="419"/>
        <v/>
      </c>
      <c r="U791" s="20"/>
      <c r="V791" s="20"/>
      <c r="W791" s="20"/>
    </row>
    <row r="792" spans="1:36" ht="19.5" customHeight="1" x14ac:dyDescent="0.25">
      <c r="A792" s="20"/>
      <c r="B792" s="483"/>
      <c r="C792" s="29"/>
      <c r="D792" s="28" t="s">
        <v>81</v>
      </c>
      <c r="E792" s="29"/>
      <c r="F792" s="28" t="s">
        <v>78</v>
      </c>
      <c r="G792" s="29"/>
      <c r="H792" s="29"/>
      <c r="I792" s="30" t="str">
        <f t="shared" si="408"/>
        <v/>
      </c>
      <c r="J792" s="30" t="str">
        <f t="shared" si="409"/>
        <v/>
      </c>
      <c r="K792" s="30" t="str">
        <f t="shared" si="410"/>
        <v/>
      </c>
      <c r="L792" s="30" t="str">
        <f t="shared" si="411"/>
        <v/>
      </c>
      <c r="M792" s="30" t="str">
        <f t="shared" si="412"/>
        <v/>
      </c>
      <c r="N792" s="30" t="str">
        <f t="shared" si="413"/>
        <v/>
      </c>
      <c r="O792" s="30" t="str">
        <f t="shared" si="414"/>
        <v/>
      </c>
      <c r="P792" s="30" t="str">
        <f t="shared" si="415"/>
        <v/>
      </c>
      <c r="Q792" s="30" t="str">
        <f t="shared" si="416"/>
        <v/>
      </c>
      <c r="R792" s="30" t="str">
        <f t="shared" si="417"/>
        <v/>
      </c>
      <c r="S792" s="30" t="str">
        <f t="shared" si="418"/>
        <v/>
      </c>
      <c r="T792" s="30" t="str">
        <f t="shared" si="419"/>
        <v/>
      </c>
      <c r="U792" s="20"/>
      <c r="V792" s="20"/>
      <c r="W792" s="20"/>
    </row>
    <row r="793" spans="1:36" ht="19.5" customHeight="1" x14ac:dyDescent="0.25">
      <c r="A793" s="20"/>
      <c r="B793" s="483"/>
      <c r="C793" s="29"/>
      <c r="D793" s="28" t="s">
        <v>82</v>
      </c>
      <c r="E793" s="29"/>
      <c r="F793" s="28" t="s">
        <v>78</v>
      </c>
      <c r="G793" s="29"/>
      <c r="H793" s="29"/>
      <c r="I793" s="30" t="str">
        <f t="shared" si="408"/>
        <v/>
      </c>
      <c r="J793" s="30" t="str">
        <f t="shared" si="409"/>
        <v/>
      </c>
      <c r="K793" s="30" t="str">
        <f t="shared" si="410"/>
        <v/>
      </c>
      <c r="L793" s="30" t="str">
        <f t="shared" si="411"/>
        <v/>
      </c>
      <c r="M793" s="30" t="str">
        <f t="shared" si="412"/>
        <v/>
      </c>
      <c r="N793" s="30" t="str">
        <f t="shared" si="413"/>
        <v/>
      </c>
      <c r="O793" s="30" t="str">
        <f t="shared" si="414"/>
        <v/>
      </c>
      <c r="P793" s="30" t="str">
        <f t="shared" si="415"/>
        <v/>
      </c>
      <c r="Q793" s="30" t="str">
        <f t="shared" si="416"/>
        <v/>
      </c>
      <c r="R793" s="30" t="str">
        <f t="shared" si="417"/>
        <v/>
      </c>
      <c r="S793" s="30" t="str">
        <f t="shared" si="418"/>
        <v/>
      </c>
      <c r="T793" s="30" t="str">
        <f t="shared" si="419"/>
        <v/>
      </c>
      <c r="U793" s="20"/>
      <c r="V793" s="20"/>
      <c r="W793" s="20"/>
    </row>
    <row r="794" spans="1:36" ht="19.5" customHeight="1" x14ac:dyDescent="0.25">
      <c r="A794" s="20"/>
      <c r="B794" s="483"/>
      <c r="C794" s="29"/>
      <c r="D794" s="28" t="s">
        <v>83</v>
      </c>
      <c r="E794" s="29"/>
      <c r="F794" s="28" t="s">
        <v>78</v>
      </c>
      <c r="G794" s="29"/>
      <c r="H794" s="29"/>
      <c r="I794" s="30" t="str">
        <f t="shared" si="408"/>
        <v/>
      </c>
      <c r="J794" s="30" t="str">
        <f t="shared" si="409"/>
        <v/>
      </c>
      <c r="K794" s="30" t="str">
        <f t="shared" si="410"/>
        <v/>
      </c>
      <c r="L794" s="30" t="str">
        <f t="shared" si="411"/>
        <v/>
      </c>
      <c r="M794" s="30" t="str">
        <f t="shared" si="412"/>
        <v/>
      </c>
      <c r="N794" s="30" t="str">
        <f t="shared" si="413"/>
        <v/>
      </c>
      <c r="O794" s="30" t="str">
        <f t="shared" si="414"/>
        <v/>
      </c>
      <c r="P794" s="30" t="str">
        <f t="shared" si="415"/>
        <v/>
      </c>
      <c r="Q794" s="30" t="str">
        <f t="shared" si="416"/>
        <v/>
      </c>
      <c r="R794" s="30" t="str">
        <f t="shared" si="417"/>
        <v/>
      </c>
      <c r="S794" s="30" t="str">
        <f t="shared" si="418"/>
        <v/>
      </c>
      <c r="T794" s="30" t="str">
        <f t="shared" si="419"/>
        <v/>
      </c>
      <c r="U794" s="20"/>
      <c r="V794" s="20"/>
      <c r="W794" s="20"/>
    </row>
    <row r="795" spans="1:36" ht="19.5" customHeight="1" x14ac:dyDescent="0.25">
      <c r="A795" s="20"/>
      <c r="B795" s="483"/>
      <c r="C795" s="29"/>
      <c r="D795" s="28" t="s">
        <v>84</v>
      </c>
      <c r="E795" s="29"/>
      <c r="F795" s="28" t="s">
        <v>78</v>
      </c>
      <c r="G795" s="29"/>
      <c r="H795" s="29"/>
      <c r="I795" s="30" t="str">
        <f t="shared" si="408"/>
        <v/>
      </c>
      <c r="J795" s="30" t="str">
        <f t="shared" si="409"/>
        <v/>
      </c>
      <c r="K795" s="30" t="str">
        <f t="shared" si="410"/>
        <v/>
      </c>
      <c r="L795" s="30" t="str">
        <f t="shared" si="411"/>
        <v/>
      </c>
      <c r="M795" s="30" t="str">
        <f t="shared" si="412"/>
        <v/>
      </c>
      <c r="N795" s="30" t="str">
        <f t="shared" si="413"/>
        <v/>
      </c>
      <c r="O795" s="30" t="str">
        <f t="shared" si="414"/>
        <v/>
      </c>
      <c r="P795" s="30" t="str">
        <f t="shared" si="415"/>
        <v/>
      </c>
      <c r="Q795" s="30" t="str">
        <f t="shared" si="416"/>
        <v/>
      </c>
      <c r="R795" s="30" t="str">
        <f t="shared" si="417"/>
        <v/>
      </c>
      <c r="S795" s="30" t="str">
        <f t="shared" si="418"/>
        <v/>
      </c>
      <c r="T795" s="30" t="str">
        <f t="shared" si="419"/>
        <v/>
      </c>
      <c r="U795" s="20"/>
      <c r="V795" s="20"/>
      <c r="W795" s="20"/>
    </row>
    <row r="796" spans="1:36" ht="19.5" customHeight="1" x14ac:dyDescent="0.25">
      <c r="A796" s="20"/>
      <c r="B796" s="483"/>
      <c r="C796" s="29"/>
      <c r="D796" s="28" t="s">
        <v>85</v>
      </c>
      <c r="E796" s="29"/>
      <c r="F796" s="28" t="s">
        <v>78</v>
      </c>
      <c r="G796" s="29"/>
      <c r="H796" s="29"/>
      <c r="I796" s="30" t="str">
        <f t="shared" si="408"/>
        <v/>
      </c>
      <c r="J796" s="30" t="str">
        <f t="shared" si="409"/>
        <v/>
      </c>
      <c r="K796" s="30" t="str">
        <f t="shared" si="410"/>
        <v/>
      </c>
      <c r="L796" s="30" t="str">
        <f t="shared" si="411"/>
        <v/>
      </c>
      <c r="M796" s="30" t="str">
        <f t="shared" si="412"/>
        <v/>
      </c>
      <c r="N796" s="30" t="str">
        <f t="shared" si="413"/>
        <v/>
      </c>
      <c r="O796" s="30" t="str">
        <f t="shared" si="414"/>
        <v/>
      </c>
      <c r="P796" s="30" t="str">
        <f t="shared" si="415"/>
        <v/>
      </c>
      <c r="Q796" s="30" t="str">
        <f t="shared" si="416"/>
        <v/>
      </c>
      <c r="R796" s="30" t="str">
        <f t="shared" si="417"/>
        <v/>
      </c>
      <c r="S796" s="30" t="str">
        <f t="shared" si="418"/>
        <v/>
      </c>
      <c r="T796" s="30" t="str">
        <f t="shared" si="419"/>
        <v/>
      </c>
      <c r="U796" s="20"/>
      <c r="V796" s="20"/>
      <c r="W796" s="20"/>
    </row>
    <row r="797" spans="1:36" ht="19.5" customHeight="1" x14ac:dyDescent="0.25">
      <c r="A797" s="20"/>
      <c r="B797" s="483"/>
      <c r="C797" s="29"/>
      <c r="D797" s="28" t="s">
        <v>86</v>
      </c>
      <c r="E797" s="29"/>
      <c r="F797" s="28" t="s">
        <v>78</v>
      </c>
      <c r="G797" s="29"/>
      <c r="H797" s="29"/>
      <c r="I797" s="30" t="str">
        <f t="shared" si="408"/>
        <v/>
      </c>
      <c r="J797" s="30" t="str">
        <f t="shared" si="409"/>
        <v/>
      </c>
      <c r="K797" s="30" t="str">
        <f t="shared" si="410"/>
        <v/>
      </c>
      <c r="L797" s="30" t="str">
        <f t="shared" si="411"/>
        <v/>
      </c>
      <c r="M797" s="30" t="str">
        <f t="shared" si="412"/>
        <v/>
      </c>
      <c r="N797" s="30" t="str">
        <f t="shared" si="413"/>
        <v/>
      </c>
      <c r="O797" s="30" t="str">
        <f t="shared" si="414"/>
        <v/>
      </c>
      <c r="P797" s="30" t="str">
        <f t="shared" si="415"/>
        <v/>
      </c>
      <c r="Q797" s="30" t="str">
        <f t="shared" si="416"/>
        <v/>
      </c>
      <c r="R797" s="30" t="str">
        <f t="shared" si="417"/>
        <v/>
      </c>
      <c r="S797" s="30" t="str">
        <f t="shared" si="418"/>
        <v/>
      </c>
      <c r="T797" s="30" t="str">
        <f t="shared" si="419"/>
        <v/>
      </c>
      <c r="U797" s="20"/>
      <c r="V797" s="20"/>
      <c r="W797" s="20"/>
    </row>
    <row r="798" spans="1:36" ht="19.5" customHeight="1" x14ac:dyDescent="0.25">
      <c r="A798" s="20"/>
      <c r="B798" s="483"/>
      <c r="C798" s="29"/>
      <c r="D798" s="28" t="s">
        <v>87</v>
      </c>
      <c r="E798" s="29"/>
      <c r="F798" s="28" t="s">
        <v>78</v>
      </c>
      <c r="G798" s="29"/>
      <c r="H798" s="29"/>
      <c r="I798" s="30" t="str">
        <f t="shared" si="408"/>
        <v/>
      </c>
      <c r="J798" s="30" t="str">
        <f t="shared" si="409"/>
        <v/>
      </c>
      <c r="K798" s="30" t="str">
        <f t="shared" si="410"/>
        <v/>
      </c>
      <c r="L798" s="30" t="str">
        <f t="shared" si="411"/>
        <v/>
      </c>
      <c r="M798" s="30" t="str">
        <f t="shared" si="412"/>
        <v/>
      </c>
      <c r="N798" s="30" t="str">
        <f t="shared" si="413"/>
        <v/>
      </c>
      <c r="O798" s="30" t="str">
        <f t="shared" si="414"/>
        <v/>
      </c>
      <c r="P798" s="30" t="str">
        <f t="shared" si="415"/>
        <v/>
      </c>
      <c r="Q798" s="30" t="str">
        <f t="shared" si="416"/>
        <v/>
      </c>
      <c r="R798" s="30" t="str">
        <f t="shared" si="417"/>
        <v/>
      </c>
      <c r="S798" s="30" t="str">
        <f t="shared" si="418"/>
        <v/>
      </c>
      <c r="T798" s="30" t="str">
        <f t="shared" si="419"/>
        <v/>
      </c>
      <c r="U798" s="20"/>
      <c r="V798" s="20"/>
      <c r="W798" s="20"/>
    </row>
    <row r="799" spans="1:36" ht="19.5" customHeight="1" x14ac:dyDescent="0.25">
      <c r="A799" s="20"/>
      <c r="B799" s="483"/>
      <c r="C799" s="29"/>
      <c r="D799" s="28" t="s">
        <v>88</v>
      </c>
      <c r="E799" s="29"/>
      <c r="F799" s="28" t="s">
        <v>78</v>
      </c>
      <c r="G799" s="29"/>
      <c r="H799" s="29"/>
      <c r="I799" s="30" t="str">
        <f t="shared" si="408"/>
        <v/>
      </c>
      <c r="J799" s="30" t="str">
        <f t="shared" si="409"/>
        <v/>
      </c>
      <c r="K799" s="30" t="str">
        <f t="shared" si="410"/>
        <v/>
      </c>
      <c r="L799" s="30" t="str">
        <f t="shared" si="411"/>
        <v/>
      </c>
      <c r="M799" s="30" t="str">
        <f t="shared" si="412"/>
        <v/>
      </c>
      <c r="N799" s="30" t="str">
        <f t="shared" si="413"/>
        <v/>
      </c>
      <c r="O799" s="30" t="str">
        <f t="shared" si="414"/>
        <v/>
      </c>
      <c r="P799" s="30" t="str">
        <f t="shared" si="415"/>
        <v/>
      </c>
      <c r="Q799" s="30" t="str">
        <f t="shared" si="416"/>
        <v/>
      </c>
      <c r="R799" s="30" t="str">
        <f t="shared" si="417"/>
        <v/>
      </c>
      <c r="S799" s="30" t="str">
        <f t="shared" si="418"/>
        <v/>
      </c>
      <c r="T799" s="30" t="str">
        <f t="shared" si="419"/>
        <v/>
      </c>
      <c r="U799" s="20"/>
      <c r="V799" s="20"/>
      <c r="W799" s="20"/>
    </row>
    <row r="800" spans="1:36" ht="19.5" customHeight="1" x14ac:dyDescent="0.25">
      <c r="A800" s="20"/>
      <c r="B800" s="483"/>
      <c r="C800" s="29"/>
      <c r="D800" s="28" t="s">
        <v>89</v>
      </c>
      <c r="E800" s="29"/>
      <c r="F800" s="28" t="s">
        <v>78</v>
      </c>
      <c r="G800" s="29"/>
      <c r="H800" s="29"/>
      <c r="I800" s="30" t="str">
        <f t="shared" si="408"/>
        <v/>
      </c>
      <c r="J800" s="30" t="str">
        <f t="shared" si="409"/>
        <v/>
      </c>
      <c r="K800" s="30" t="str">
        <f t="shared" si="410"/>
        <v/>
      </c>
      <c r="L800" s="30" t="str">
        <f t="shared" si="411"/>
        <v/>
      </c>
      <c r="M800" s="30" t="str">
        <f t="shared" si="412"/>
        <v/>
      </c>
      <c r="N800" s="30" t="str">
        <f t="shared" si="413"/>
        <v/>
      </c>
      <c r="O800" s="30" t="str">
        <f t="shared" si="414"/>
        <v/>
      </c>
      <c r="P800" s="30" t="str">
        <f t="shared" si="415"/>
        <v/>
      </c>
      <c r="Q800" s="30" t="str">
        <f t="shared" si="416"/>
        <v/>
      </c>
      <c r="R800" s="30" t="str">
        <f t="shared" si="417"/>
        <v/>
      </c>
      <c r="S800" s="30" t="str">
        <f t="shared" si="418"/>
        <v/>
      </c>
      <c r="T800" s="30" t="str">
        <f t="shared" si="419"/>
        <v/>
      </c>
      <c r="U800" s="20"/>
      <c r="V800" s="20"/>
      <c r="W800" s="20"/>
    </row>
    <row r="801" spans="1:23" ht="19.5" customHeight="1" x14ac:dyDescent="0.25">
      <c r="A801" s="20"/>
      <c r="B801" s="483"/>
      <c r="C801" s="29"/>
      <c r="D801" s="28" t="s">
        <v>90</v>
      </c>
      <c r="E801" s="29"/>
      <c r="F801" s="28" t="s">
        <v>78</v>
      </c>
      <c r="G801" s="29"/>
      <c r="H801" s="29"/>
      <c r="I801" s="30" t="str">
        <f t="shared" si="408"/>
        <v/>
      </c>
      <c r="J801" s="30" t="str">
        <f t="shared" si="409"/>
        <v/>
      </c>
      <c r="K801" s="30" t="str">
        <f t="shared" si="410"/>
        <v/>
      </c>
      <c r="L801" s="30" t="str">
        <f t="shared" si="411"/>
        <v/>
      </c>
      <c r="M801" s="30" t="str">
        <f t="shared" si="412"/>
        <v/>
      </c>
      <c r="N801" s="30" t="str">
        <f t="shared" si="413"/>
        <v/>
      </c>
      <c r="O801" s="30" t="str">
        <f t="shared" si="414"/>
        <v/>
      </c>
      <c r="P801" s="30" t="str">
        <f t="shared" si="415"/>
        <v/>
      </c>
      <c r="Q801" s="30" t="str">
        <f t="shared" si="416"/>
        <v/>
      </c>
      <c r="R801" s="30" t="str">
        <f t="shared" si="417"/>
        <v/>
      </c>
      <c r="S801" s="30" t="str">
        <f t="shared" si="418"/>
        <v/>
      </c>
      <c r="T801" s="30" t="str">
        <f t="shared" si="419"/>
        <v/>
      </c>
      <c r="U801" s="20"/>
      <c r="V801" s="20"/>
      <c r="W801" s="20"/>
    </row>
    <row r="802" spans="1:23" ht="19.5" customHeight="1" x14ac:dyDescent="0.25">
      <c r="A802" s="20"/>
      <c r="B802" s="483"/>
      <c r="C802" s="29"/>
      <c r="D802" s="28" t="s">
        <v>91</v>
      </c>
      <c r="E802" s="29"/>
      <c r="F802" s="28" t="s">
        <v>78</v>
      </c>
      <c r="G802" s="29"/>
      <c r="H802" s="29"/>
      <c r="I802" s="30" t="str">
        <f t="shared" si="408"/>
        <v/>
      </c>
      <c r="J802" s="30" t="str">
        <f t="shared" si="409"/>
        <v/>
      </c>
      <c r="K802" s="30" t="str">
        <f t="shared" si="410"/>
        <v/>
      </c>
      <c r="L802" s="30" t="str">
        <f t="shared" si="411"/>
        <v/>
      </c>
      <c r="M802" s="30" t="str">
        <f t="shared" si="412"/>
        <v/>
      </c>
      <c r="N802" s="30" t="str">
        <f t="shared" si="413"/>
        <v/>
      </c>
      <c r="O802" s="30" t="str">
        <f t="shared" si="414"/>
        <v/>
      </c>
      <c r="P802" s="30" t="str">
        <f t="shared" si="415"/>
        <v/>
      </c>
      <c r="Q802" s="30" t="str">
        <f t="shared" si="416"/>
        <v/>
      </c>
      <c r="R802" s="30" t="str">
        <f t="shared" si="417"/>
        <v/>
      </c>
      <c r="S802" s="30" t="str">
        <f t="shared" si="418"/>
        <v/>
      </c>
      <c r="T802" s="30" t="str">
        <f t="shared" si="419"/>
        <v/>
      </c>
      <c r="U802" s="20"/>
      <c r="V802" s="20"/>
      <c r="W802" s="20"/>
    </row>
    <row r="803" spans="1:23" ht="19.5" customHeight="1" x14ac:dyDescent="0.25">
      <c r="A803" s="20"/>
      <c r="B803" s="483"/>
      <c r="C803" s="29"/>
      <c r="D803" s="28" t="s">
        <v>92</v>
      </c>
      <c r="E803" s="29"/>
      <c r="F803" s="28" t="s">
        <v>78</v>
      </c>
      <c r="G803" s="29"/>
      <c r="H803" s="29"/>
      <c r="I803" s="30" t="str">
        <f t="shared" si="408"/>
        <v/>
      </c>
      <c r="J803" s="30" t="str">
        <f t="shared" si="409"/>
        <v/>
      </c>
      <c r="K803" s="30" t="str">
        <f t="shared" si="410"/>
        <v/>
      </c>
      <c r="L803" s="30" t="str">
        <f t="shared" si="411"/>
        <v/>
      </c>
      <c r="M803" s="30" t="str">
        <f t="shared" si="412"/>
        <v/>
      </c>
      <c r="N803" s="30" t="str">
        <f t="shared" si="413"/>
        <v/>
      </c>
      <c r="O803" s="30" t="str">
        <f t="shared" si="414"/>
        <v/>
      </c>
      <c r="P803" s="30" t="str">
        <f t="shared" si="415"/>
        <v/>
      </c>
      <c r="Q803" s="30" t="str">
        <f t="shared" si="416"/>
        <v/>
      </c>
      <c r="R803" s="30" t="str">
        <f t="shared" si="417"/>
        <v/>
      </c>
      <c r="S803" s="30" t="str">
        <f t="shared" si="418"/>
        <v/>
      </c>
      <c r="T803" s="30" t="str">
        <f t="shared" si="419"/>
        <v/>
      </c>
      <c r="U803" s="20"/>
      <c r="V803" s="20"/>
      <c r="W803" s="20"/>
    </row>
    <row r="804" spans="1:23" ht="19.5" customHeight="1" x14ac:dyDescent="0.25">
      <c r="A804" s="20"/>
      <c r="B804" s="483"/>
      <c r="C804" s="29"/>
      <c r="D804" s="28" t="s">
        <v>93</v>
      </c>
      <c r="E804" s="29"/>
      <c r="F804" s="28" t="s">
        <v>78</v>
      </c>
      <c r="G804" s="29"/>
      <c r="H804" s="29"/>
      <c r="I804" s="30" t="str">
        <f t="shared" si="408"/>
        <v/>
      </c>
      <c r="J804" s="30" t="str">
        <f t="shared" si="409"/>
        <v/>
      </c>
      <c r="K804" s="30" t="str">
        <f t="shared" si="410"/>
        <v/>
      </c>
      <c r="L804" s="30" t="str">
        <f t="shared" si="411"/>
        <v/>
      </c>
      <c r="M804" s="30" t="str">
        <f t="shared" si="412"/>
        <v/>
      </c>
      <c r="N804" s="30" t="str">
        <f t="shared" si="413"/>
        <v/>
      </c>
      <c r="O804" s="30" t="str">
        <f t="shared" si="414"/>
        <v/>
      </c>
      <c r="P804" s="30" t="str">
        <f t="shared" si="415"/>
        <v/>
      </c>
      <c r="Q804" s="30" t="str">
        <f t="shared" si="416"/>
        <v/>
      </c>
      <c r="R804" s="30" t="str">
        <f t="shared" si="417"/>
        <v/>
      </c>
      <c r="S804" s="30" t="str">
        <f t="shared" si="418"/>
        <v/>
      </c>
      <c r="T804" s="30" t="str">
        <f t="shared" si="419"/>
        <v/>
      </c>
      <c r="U804" s="20"/>
      <c r="V804" s="20"/>
      <c r="W804" s="20"/>
    </row>
    <row r="805" spans="1:23" ht="19.5" customHeight="1" x14ac:dyDescent="0.25">
      <c r="A805" s="20"/>
      <c r="B805" s="483"/>
      <c r="C805" s="29"/>
      <c r="D805" s="28" t="s">
        <v>94</v>
      </c>
      <c r="E805" s="29"/>
      <c r="F805" s="28" t="s">
        <v>78</v>
      </c>
      <c r="G805" s="29"/>
      <c r="H805" s="29"/>
      <c r="I805" s="30" t="str">
        <f t="shared" si="408"/>
        <v/>
      </c>
      <c r="J805" s="30" t="str">
        <f t="shared" si="409"/>
        <v/>
      </c>
      <c r="K805" s="30" t="str">
        <f t="shared" si="410"/>
        <v/>
      </c>
      <c r="L805" s="30" t="str">
        <f t="shared" si="411"/>
        <v/>
      </c>
      <c r="M805" s="30" t="str">
        <f t="shared" si="412"/>
        <v/>
      </c>
      <c r="N805" s="30" t="str">
        <f t="shared" si="413"/>
        <v/>
      </c>
      <c r="O805" s="30" t="str">
        <f t="shared" si="414"/>
        <v/>
      </c>
      <c r="P805" s="30" t="str">
        <f t="shared" si="415"/>
        <v/>
      </c>
      <c r="Q805" s="30" t="str">
        <f t="shared" si="416"/>
        <v/>
      </c>
      <c r="R805" s="30" t="str">
        <f t="shared" si="417"/>
        <v/>
      </c>
      <c r="S805" s="30" t="str">
        <f t="shared" si="418"/>
        <v/>
      </c>
      <c r="T805" s="30" t="str">
        <f t="shared" si="419"/>
        <v/>
      </c>
      <c r="U805" s="20"/>
      <c r="V805" s="20"/>
      <c r="W805" s="20"/>
    </row>
    <row r="806" spans="1:23" ht="19.5" customHeight="1" x14ac:dyDescent="0.25">
      <c r="A806" s="20"/>
      <c r="B806" s="483"/>
      <c r="C806" s="29"/>
      <c r="D806" s="28" t="s">
        <v>95</v>
      </c>
      <c r="E806" s="29"/>
      <c r="F806" s="28" t="s">
        <v>78</v>
      </c>
      <c r="G806" s="29"/>
      <c r="H806" s="29"/>
      <c r="I806" s="30" t="str">
        <f t="shared" si="408"/>
        <v/>
      </c>
      <c r="J806" s="30" t="str">
        <f t="shared" si="409"/>
        <v/>
      </c>
      <c r="K806" s="30" t="str">
        <f t="shared" si="410"/>
        <v/>
      </c>
      <c r="L806" s="30" t="str">
        <f t="shared" si="411"/>
        <v/>
      </c>
      <c r="M806" s="30" t="str">
        <f t="shared" si="412"/>
        <v/>
      </c>
      <c r="N806" s="30" t="str">
        <f t="shared" si="413"/>
        <v/>
      </c>
      <c r="O806" s="30" t="str">
        <f t="shared" si="414"/>
        <v/>
      </c>
      <c r="P806" s="30" t="str">
        <f t="shared" si="415"/>
        <v/>
      </c>
      <c r="Q806" s="30" t="str">
        <f t="shared" si="416"/>
        <v/>
      </c>
      <c r="R806" s="30" t="str">
        <f t="shared" si="417"/>
        <v/>
      </c>
      <c r="S806" s="30" t="str">
        <f t="shared" si="418"/>
        <v/>
      </c>
      <c r="T806" s="30" t="str">
        <f t="shared" si="419"/>
        <v/>
      </c>
      <c r="U806" s="20"/>
      <c r="V806" s="20"/>
      <c r="W806" s="20"/>
    </row>
    <row r="807" spans="1:23" ht="19.5" customHeight="1" x14ac:dyDescent="0.25">
      <c r="A807" s="20"/>
      <c r="B807" s="483"/>
      <c r="C807" s="29"/>
      <c r="D807" s="28" t="s">
        <v>96</v>
      </c>
      <c r="E807" s="29"/>
      <c r="F807" s="28" t="s">
        <v>78</v>
      </c>
      <c r="G807" s="29"/>
      <c r="H807" s="29"/>
      <c r="I807" s="30" t="str">
        <f t="shared" si="408"/>
        <v/>
      </c>
      <c r="J807" s="30" t="str">
        <f t="shared" si="409"/>
        <v/>
      </c>
      <c r="K807" s="30" t="str">
        <f t="shared" si="410"/>
        <v/>
      </c>
      <c r="L807" s="30" t="str">
        <f t="shared" si="411"/>
        <v/>
      </c>
      <c r="M807" s="30" t="str">
        <f t="shared" si="412"/>
        <v/>
      </c>
      <c r="N807" s="30" t="str">
        <f t="shared" si="413"/>
        <v/>
      </c>
      <c r="O807" s="30" t="str">
        <f t="shared" si="414"/>
        <v/>
      </c>
      <c r="P807" s="30" t="str">
        <f t="shared" si="415"/>
        <v/>
      </c>
      <c r="Q807" s="30" t="str">
        <f t="shared" si="416"/>
        <v/>
      </c>
      <c r="R807" s="30" t="str">
        <f t="shared" si="417"/>
        <v/>
      </c>
      <c r="S807" s="30" t="str">
        <f t="shared" si="418"/>
        <v/>
      </c>
      <c r="T807" s="30" t="str">
        <f t="shared" si="419"/>
        <v/>
      </c>
      <c r="U807" s="20"/>
      <c r="V807" s="20"/>
      <c r="W807" s="20"/>
    </row>
    <row r="808" spans="1:23" ht="19.5" customHeight="1" x14ac:dyDescent="0.25">
      <c r="A808" s="20"/>
      <c r="B808" s="483"/>
      <c r="C808" s="29"/>
      <c r="D808" s="28" t="s">
        <v>97</v>
      </c>
      <c r="E808" s="29"/>
      <c r="F808" s="28" t="s">
        <v>78</v>
      </c>
      <c r="G808" s="29"/>
      <c r="H808" s="29"/>
      <c r="I808" s="30" t="str">
        <f t="shared" si="408"/>
        <v/>
      </c>
      <c r="J808" s="30" t="str">
        <f t="shared" si="409"/>
        <v/>
      </c>
      <c r="K808" s="30" t="str">
        <f t="shared" si="410"/>
        <v/>
      </c>
      <c r="L808" s="30" t="str">
        <f t="shared" si="411"/>
        <v/>
      </c>
      <c r="M808" s="30" t="str">
        <f t="shared" si="412"/>
        <v/>
      </c>
      <c r="N808" s="30" t="str">
        <f t="shared" si="413"/>
        <v/>
      </c>
      <c r="O808" s="30" t="str">
        <f t="shared" si="414"/>
        <v/>
      </c>
      <c r="P808" s="30" t="str">
        <f t="shared" si="415"/>
        <v/>
      </c>
      <c r="Q808" s="30" t="str">
        <f t="shared" si="416"/>
        <v/>
      </c>
      <c r="R808" s="30" t="str">
        <f t="shared" si="417"/>
        <v/>
      </c>
      <c r="S808" s="30" t="str">
        <f t="shared" si="418"/>
        <v/>
      </c>
      <c r="T808" s="30" t="str">
        <f t="shared" si="419"/>
        <v/>
      </c>
      <c r="U808" s="20"/>
      <c r="V808" s="20"/>
      <c r="W808" s="20"/>
    </row>
    <row r="809" spans="1:23" ht="19.5" customHeight="1" x14ac:dyDescent="0.25">
      <c r="A809" s="20"/>
      <c r="B809" s="483"/>
      <c r="C809" s="29"/>
      <c r="D809" s="28" t="s">
        <v>98</v>
      </c>
      <c r="E809" s="29"/>
      <c r="F809" s="28" t="s">
        <v>78</v>
      </c>
      <c r="G809" s="29"/>
      <c r="H809" s="29"/>
      <c r="I809" s="30" t="str">
        <f t="shared" si="408"/>
        <v/>
      </c>
      <c r="J809" s="30" t="str">
        <f t="shared" si="409"/>
        <v/>
      </c>
      <c r="K809" s="30" t="str">
        <f t="shared" si="410"/>
        <v/>
      </c>
      <c r="L809" s="30" t="str">
        <f t="shared" si="411"/>
        <v/>
      </c>
      <c r="M809" s="30" t="str">
        <f t="shared" si="412"/>
        <v/>
      </c>
      <c r="N809" s="30" t="str">
        <f t="shared" si="413"/>
        <v/>
      </c>
      <c r="O809" s="30" t="str">
        <f t="shared" si="414"/>
        <v/>
      </c>
      <c r="P809" s="30" t="str">
        <f t="shared" si="415"/>
        <v/>
      </c>
      <c r="Q809" s="30" t="str">
        <f t="shared" si="416"/>
        <v/>
      </c>
      <c r="R809" s="30" t="str">
        <f t="shared" si="417"/>
        <v/>
      </c>
      <c r="S809" s="30" t="str">
        <f t="shared" si="418"/>
        <v/>
      </c>
      <c r="T809" s="30" t="str">
        <f t="shared" si="419"/>
        <v/>
      </c>
      <c r="U809" s="20"/>
      <c r="V809" s="20"/>
      <c r="W809" s="20"/>
    </row>
    <row r="810" spans="1:23" ht="19.5" customHeight="1" x14ac:dyDescent="0.25">
      <c r="A810" s="20"/>
      <c r="B810" s="483"/>
      <c r="C810" s="29"/>
      <c r="D810" s="28" t="s">
        <v>99</v>
      </c>
      <c r="E810" s="29"/>
      <c r="F810" s="28" t="s">
        <v>78</v>
      </c>
      <c r="G810" s="29"/>
      <c r="H810" s="29"/>
      <c r="I810" s="30" t="str">
        <f t="shared" si="408"/>
        <v/>
      </c>
      <c r="J810" s="30" t="str">
        <f t="shared" si="409"/>
        <v/>
      </c>
      <c r="K810" s="30" t="str">
        <f t="shared" si="410"/>
        <v/>
      </c>
      <c r="L810" s="30" t="str">
        <f t="shared" si="411"/>
        <v/>
      </c>
      <c r="M810" s="30" t="str">
        <f t="shared" si="412"/>
        <v/>
      </c>
      <c r="N810" s="30" t="str">
        <f t="shared" si="413"/>
        <v/>
      </c>
      <c r="O810" s="30" t="str">
        <f t="shared" si="414"/>
        <v/>
      </c>
      <c r="P810" s="30" t="str">
        <f t="shared" si="415"/>
        <v/>
      </c>
      <c r="Q810" s="30" t="str">
        <f t="shared" si="416"/>
        <v/>
      </c>
      <c r="R810" s="30" t="str">
        <f t="shared" si="417"/>
        <v/>
      </c>
      <c r="S810" s="30" t="str">
        <f t="shared" si="418"/>
        <v/>
      </c>
      <c r="T810" s="30" t="str">
        <f t="shared" si="419"/>
        <v/>
      </c>
      <c r="U810" s="20"/>
      <c r="V810" s="20"/>
      <c r="W810" s="20"/>
    </row>
    <row r="811" spans="1:23" ht="19.5" customHeight="1" x14ac:dyDescent="0.25">
      <c r="A811" s="20"/>
      <c r="B811" s="483"/>
      <c r="C811" s="29"/>
      <c r="D811" s="28" t="s">
        <v>100</v>
      </c>
      <c r="E811" s="29"/>
      <c r="F811" s="28" t="s">
        <v>78</v>
      </c>
      <c r="G811" s="29"/>
      <c r="H811" s="29"/>
      <c r="I811" s="30" t="str">
        <f t="shared" si="408"/>
        <v/>
      </c>
      <c r="J811" s="30" t="str">
        <f t="shared" si="409"/>
        <v/>
      </c>
      <c r="K811" s="30" t="str">
        <f t="shared" si="410"/>
        <v/>
      </c>
      <c r="L811" s="30" t="str">
        <f t="shared" si="411"/>
        <v/>
      </c>
      <c r="M811" s="30" t="str">
        <f t="shared" si="412"/>
        <v/>
      </c>
      <c r="N811" s="30" t="str">
        <f t="shared" si="413"/>
        <v/>
      </c>
      <c r="O811" s="30" t="str">
        <f t="shared" si="414"/>
        <v/>
      </c>
      <c r="P811" s="30" t="str">
        <f t="shared" si="415"/>
        <v/>
      </c>
      <c r="Q811" s="30" t="str">
        <f t="shared" si="416"/>
        <v/>
      </c>
      <c r="R811" s="30" t="str">
        <f t="shared" si="417"/>
        <v/>
      </c>
      <c r="S811" s="30" t="str">
        <f t="shared" si="418"/>
        <v/>
      </c>
      <c r="T811" s="30" t="str">
        <f t="shared" si="419"/>
        <v/>
      </c>
      <c r="U811" s="20"/>
      <c r="V811" s="20"/>
      <c r="W811" s="20"/>
    </row>
    <row r="812" spans="1:23" ht="19.5" customHeight="1" x14ac:dyDescent="0.25">
      <c r="A812" s="20"/>
      <c r="B812" s="483"/>
      <c r="C812" s="29"/>
      <c r="D812" s="28" t="s">
        <v>101</v>
      </c>
      <c r="E812" s="29"/>
      <c r="F812" s="28" t="s">
        <v>78</v>
      </c>
      <c r="G812" s="29"/>
      <c r="H812" s="29"/>
      <c r="I812" s="30" t="str">
        <f t="shared" si="408"/>
        <v/>
      </c>
      <c r="J812" s="30" t="str">
        <f t="shared" si="409"/>
        <v/>
      </c>
      <c r="K812" s="30" t="str">
        <f t="shared" si="410"/>
        <v/>
      </c>
      <c r="L812" s="30" t="str">
        <f t="shared" si="411"/>
        <v/>
      </c>
      <c r="M812" s="30" t="str">
        <f t="shared" si="412"/>
        <v/>
      </c>
      <c r="N812" s="30" t="str">
        <f t="shared" si="413"/>
        <v/>
      </c>
      <c r="O812" s="30" t="str">
        <f t="shared" si="414"/>
        <v/>
      </c>
      <c r="P812" s="30" t="str">
        <f t="shared" si="415"/>
        <v/>
      </c>
      <c r="Q812" s="30" t="str">
        <f t="shared" si="416"/>
        <v/>
      </c>
      <c r="R812" s="30" t="str">
        <f t="shared" si="417"/>
        <v/>
      </c>
      <c r="S812" s="30" t="str">
        <f t="shared" si="418"/>
        <v/>
      </c>
      <c r="T812" s="30" t="str">
        <f t="shared" si="419"/>
        <v/>
      </c>
      <c r="U812" s="20"/>
      <c r="V812" s="20"/>
      <c r="W812" s="20"/>
    </row>
    <row r="813" spans="1:23" ht="19.5" customHeight="1" x14ac:dyDescent="0.25">
      <c r="A813" s="20"/>
      <c r="B813" s="483"/>
      <c r="C813" s="29"/>
      <c r="D813" s="28" t="s">
        <v>102</v>
      </c>
      <c r="E813" s="29"/>
      <c r="F813" s="28" t="s">
        <v>78</v>
      </c>
      <c r="G813" s="29"/>
      <c r="H813" s="29"/>
      <c r="I813" s="30" t="str">
        <f t="shared" si="408"/>
        <v/>
      </c>
      <c r="J813" s="30" t="str">
        <f t="shared" si="409"/>
        <v/>
      </c>
      <c r="K813" s="30" t="str">
        <f t="shared" si="410"/>
        <v/>
      </c>
      <c r="L813" s="30" t="str">
        <f t="shared" si="411"/>
        <v/>
      </c>
      <c r="M813" s="30" t="str">
        <f t="shared" si="412"/>
        <v/>
      </c>
      <c r="N813" s="30" t="str">
        <f t="shared" si="413"/>
        <v/>
      </c>
      <c r="O813" s="30" t="str">
        <f t="shared" si="414"/>
        <v/>
      </c>
      <c r="P813" s="30" t="str">
        <f t="shared" si="415"/>
        <v/>
      </c>
      <c r="Q813" s="30" t="str">
        <f t="shared" si="416"/>
        <v/>
      </c>
      <c r="R813" s="30" t="str">
        <f t="shared" si="417"/>
        <v/>
      </c>
      <c r="S813" s="30" t="str">
        <f t="shared" si="418"/>
        <v/>
      </c>
      <c r="T813" s="30" t="str">
        <f t="shared" si="419"/>
        <v/>
      </c>
      <c r="U813" s="20"/>
      <c r="V813" s="20"/>
      <c r="W813" s="20"/>
    </row>
    <row r="814" spans="1:23" ht="19.5" customHeight="1" x14ac:dyDescent="0.25">
      <c r="A814" s="20"/>
      <c r="B814" s="483"/>
      <c r="C814" s="29"/>
      <c r="D814" s="28" t="s">
        <v>103</v>
      </c>
      <c r="E814" s="29"/>
      <c r="F814" s="28" t="s">
        <v>78</v>
      </c>
      <c r="G814" s="29"/>
      <c r="H814" s="29"/>
      <c r="I814" s="30" t="str">
        <f t="shared" si="408"/>
        <v/>
      </c>
      <c r="J814" s="30" t="str">
        <f t="shared" si="409"/>
        <v/>
      </c>
      <c r="K814" s="30" t="str">
        <f t="shared" si="410"/>
        <v/>
      </c>
      <c r="L814" s="30" t="str">
        <f t="shared" si="411"/>
        <v/>
      </c>
      <c r="M814" s="30" t="str">
        <f t="shared" si="412"/>
        <v/>
      </c>
      <c r="N814" s="30" t="str">
        <f t="shared" si="413"/>
        <v/>
      </c>
      <c r="O814" s="30" t="str">
        <f t="shared" si="414"/>
        <v/>
      </c>
      <c r="P814" s="30" t="str">
        <f t="shared" si="415"/>
        <v/>
      </c>
      <c r="Q814" s="30" t="str">
        <f t="shared" si="416"/>
        <v/>
      </c>
      <c r="R814" s="30" t="str">
        <f t="shared" si="417"/>
        <v/>
      </c>
      <c r="S814" s="30" t="str">
        <f t="shared" si="418"/>
        <v/>
      </c>
      <c r="T814" s="30" t="str">
        <f t="shared" si="419"/>
        <v/>
      </c>
      <c r="U814" s="20"/>
      <c r="V814" s="20"/>
      <c r="W814" s="20"/>
    </row>
    <row r="815" spans="1:23" ht="19.5" customHeight="1" x14ac:dyDescent="0.25">
      <c r="A815" s="20"/>
      <c r="B815" s="483"/>
      <c r="C815" s="29"/>
      <c r="D815" s="28" t="s">
        <v>104</v>
      </c>
      <c r="E815" s="29"/>
      <c r="F815" s="28" t="s">
        <v>78</v>
      </c>
      <c r="G815" s="29"/>
      <c r="H815" s="29"/>
      <c r="I815" s="30" t="str">
        <f t="shared" si="408"/>
        <v/>
      </c>
      <c r="J815" s="30" t="str">
        <f t="shared" si="409"/>
        <v/>
      </c>
      <c r="K815" s="30" t="str">
        <f t="shared" si="410"/>
        <v/>
      </c>
      <c r="L815" s="30" t="str">
        <f t="shared" si="411"/>
        <v/>
      </c>
      <c r="M815" s="30" t="str">
        <f t="shared" si="412"/>
        <v/>
      </c>
      <c r="N815" s="30" t="str">
        <f t="shared" si="413"/>
        <v/>
      </c>
      <c r="O815" s="30" t="str">
        <f t="shared" si="414"/>
        <v/>
      </c>
      <c r="P815" s="30" t="str">
        <f t="shared" si="415"/>
        <v/>
      </c>
      <c r="Q815" s="30" t="str">
        <f t="shared" si="416"/>
        <v/>
      </c>
      <c r="R815" s="30" t="str">
        <f t="shared" si="417"/>
        <v/>
      </c>
      <c r="S815" s="30" t="str">
        <f t="shared" si="418"/>
        <v/>
      </c>
      <c r="T815" s="30" t="str">
        <f t="shared" si="419"/>
        <v/>
      </c>
      <c r="U815" s="20"/>
      <c r="V815" s="20"/>
      <c r="W815" s="20"/>
    </row>
    <row r="816" spans="1:23" ht="19.5" customHeight="1" x14ac:dyDescent="0.25">
      <c r="A816" s="20"/>
      <c r="B816" s="483"/>
      <c r="C816" s="29"/>
      <c r="D816" s="28" t="s">
        <v>105</v>
      </c>
      <c r="E816" s="29"/>
      <c r="F816" s="28" t="s">
        <v>78</v>
      </c>
      <c r="G816" s="29"/>
      <c r="H816" s="29"/>
      <c r="I816" s="30" t="str">
        <f t="shared" si="408"/>
        <v/>
      </c>
      <c r="J816" s="30" t="str">
        <f t="shared" si="409"/>
        <v/>
      </c>
      <c r="K816" s="30" t="str">
        <f t="shared" si="410"/>
        <v/>
      </c>
      <c r="L816" s="30" t="str">
        <f t="shared" si="411"/>
        <v/>
      </c>
      <c r="M816" s="30" t="str">
        <f t="shared" si="412"/>
        <v/>
      </c>
      <c r="N816" s="30" t="str">
        <f t="shared" si="413"/>
        <v/>
      </c>
      <c r="O816" s="30" t="str">
        <f t="shared" si="414"/>
        <v/>
      </c>
      <c r="P816" s="30" t="str">
        <f t="shared" si="415"/>
        <v/>
      </c>
      <c r="Q816" s="30" t="str">
        <f t="shared" si="416"/>
        <v/>
      </c>
      <c r="R816" s="30" t="str">
        <f t="shared" si="417"/>
        <v/>
      </c>
      <c r="S816" s="30" t="str">
        <f t="shared" si="418"/>
        <v/>
      </c>
      <c r="T816" s="30" t="str">
        <f t="shared" si="419"/>
        <v/>
      </c>
      <c r="U816" s="20"/>
      <c r="V816" s="20"/>
      <c r="W816" s="20"/>
    </row>
    <row r="817" spans="1:34" ht="19.5" customHeight="1" x14ac:dyDescent="0.25">
      <c r="A817" s="20"/>
      <c r="B817" s="483"/>
      <c r="C817" s="29"/>
      <c r="D817" s="28" t="s">
        <v>106</v>
      </c>
      <c r="E817" s="29"/>
      <c r="F817" s="28" t="s">
        <v>78</v>
      </c>
      <c r="G817" s="29"/>
      <c r="H817" s="29"/>
      <c r="I817" s="30" t="str">
        <f t="shared" si="408"/>
        <v/>
      </c>
      <c r="J817" s="30" t="str">
        <f t="shared" si="409"/>
        <v/>
      </c>
      <c r="K817" s="30" t="str">
        <f t="shared" si="410"/>
        <v/>
      </c>
      <c r="L817" s="30" t="str">
        <f t="shared" si="411"/>
        <v/>
      </c>
      <c r="M817" s="30" t="str">
        <f t="shared" si="412"/>
        <v/>
      </c>
      <c r="N817" s="30" t="str">
        <f t="shared" si="413"/>
        <v/>
      </c>
      <c r="O817" s="30" t="str">
        <f t="shared" si="414"/>
        <v/>
      </c>
      <c r="P817" s="30" t="str">
        <f t="shared" si="415"/>
        <v/>
      </c>
      <c r="Q817" s="30" t="str">
        <f t="shared" si="416"/>
        <v/>
      </c>
      <c r="R817" s="30" t="str">
        <f t="shared" si="417"/>
        <v/>
      </c>
      <c r="S817" s="30" t="str">
        <f t="shared" si="418"/>
        <v/>
      </c>
      <c r="T817" s="30" t="str">
        <f t="shared" si="419"/>
        <v/>
      </c>
      <c r="U817" s="20"/>
      <c r="V817" s="20"/>
      <c r="W817" s="20"/>
    </row>
    <row r="818" spans="1:34" ht="19.5" customHeight="1" x14ac:dyDescent="0.25">
      <c r="A818" s="20"/>
      <c r="B818" s="483"/>
      <c r="C818" s="29"/>
      <c r="D818" s="28" t="s">
        <v>107</v>
      </c>
      <c r="E818" s="29"/>
      <c r="F818" s="28" t="s">
        <v>78</v>
      </c>
      <c r="G818" s="29"/>
      <c r="H818" s="29"/>
      <c r="I818" s="30" t="str">
        <f t="shared" si="408"/>
        <v/>
      </c>
      <c r="J818" s="30" t="str">
        <f t="shared" si="409"/>
        <v/>
      </c>
      <c r="K818" s="30" t="str">
        <f t="shared" si="410"/>
        <v/>
      </c>
      <c r="L818" s="30" t="str">
        <f t="shared" si="411"/>
        <v/>
      </c>
      <c r="M818" s="30" t="str">
        <f t="shared" si="412"/>
        <v/>
      </c>
      <c r="N818" s="30" t="str">
        <f t="shared" si="413"/>
        <v/>
      </c>
      <c r="O818" s="30" t="str">
        <f t="shared" si="414"/>
        <v/>
      </c>
      <c r="P818" s="30" t="str">
        <f t="shared" si="415"/>
        <v/>
      </c>
      <c r="Q818" s="30" t="str">
        <f t="shared" si="416"/>
        <v/>
      </c>
      <c r="R818" s="30" t="str">
        <f t="shared" si="417"/>
        <v/>
      </c>
      <c r="S818" s="30" t="str">
        <f t="shared" si="418"/>
        <v/>
      </c>
      <c r="T818" s="30" t="str">
        <f t="shared" si="419"/>
        <v/>
      </c>
      <c r="U818" s="20"/>
      <c r="V818" s="20"/>
      <c r="W818" s="20"/>
    </row>
    <row r="819" spans="1:34" ht="19.5" customHeight="1" x14ac:dyDescent="0.25">
      <c r="A819" s="20"/>
      <c r="B819" s="483"/>
      <c r="C819" s="29"/>
      <c r="D819" s="28" t="s">
        <v>108</v>
      </c>
      <c r="E819" s="29"/>
      <c r="F819" s="28" t="s">
        <v>78</v>
      </c>
      <c r="G819" s="29"/>
      <c r="H819" s="29"/>
      <c r="I819" s="30" t="str">
        <f t="shared" si="408"/>
        <v/>
      </c>
      <c r="J819" s="30" t="str">
        <f t="shared" si="409"/>
        <v/>
      </c>
      <c r="K819" s="30" t="str">
        <f t="shared" si="410"/>
        <v/>
      </c>
      <c r="L819" s="30" t="str">
        <f t="shared" si="411"/>
        <v/>
      </c>
      <c r="M819" s="30" t="str">
        <f t="shared" si="412"/>
        <v/>
      </c>
      <c r="N819" s="30" t="str">
        <f t="shared" si="413"/>
        <v/>
      </c>
      <c r="O819" s="30" t="str">
        <f t="shared" si="414"/>
        <v/>
      </c>
      <c r="P819" s="30" t="str">
        <f t="shared" si="415"/>
        <v/>
      </c>
      <c r="Q819" s="30" t="str">
        <f t="shared" si="416"/>
        <v/>
      </c>
      <c r="R819" s="30" t="str">
        <f t="shared" si="417"/>
        <v/>
      </c>
      <c r="S819" s="30" t="str">
        <f t="shared" si="418"/>
        <v/>
      </c>
      <c r="T819" s="30" t="str">
        <f t="shared" si="419"/>
        <v/>
      </c>
      <c r="U819" s="20"/>
      <c r="V819" s="20"/>
      <c r="W819" s="20"/>
    </row>
    <row r="820" spans="1:34" ht="19.5" customHeight="1" x14ac:dyDescent="0.25">
      <c r="A820" s="20"/>
      <c r="B820" s="483"/>
      <c r="C820" s="29"/>
      <c r="D820" s="28" t="s">
        <v>109</v>
      </c>
      <c r="E820" s="29"/>
      <c r="F820" s="28" t="s">
        <v>78</v>
      </c>
      <c r="G820" s="29"/>
      <c r="H820" s="29"/>
      <c r="I820" s="30" t="str">
        <f t="shared" si="408"/>
        <v/>
      </c>
      <c r="J820" s="30" t="str">
        <f t="shared" si="409"/>
        <v/>
      </c>
      <c r="K820" s="30" t="str">
        <f t="shared" si="410"/>
        <v/>
      </c>
      <c r="L820" s="30" t="str">
        <f t="shared" si="411"/>
        <v/>
      </c>
      <c r="M820" s="30" t="str">
        <f t="shared" si="412"/>
        <v/>
      </c>
      <c r="N820" s="30" t="str">
        <f t="shared" si="413"/>
        <v/>
      </c>
      <c r="O820" s="30" t="str">
        <f t="shared" si="414"/>
        <v/>
      </c>
      <c r="P820" s="30" t="str">
        <f t="shared" si="415"/>
        <v/>
      </c>
      <c r="Q820" s="30" t="str">
        <f t="shared" si="416"/>
        <v/>
      </c>
      <c r="R820" s="30" t="str">
        <f t="shared" si="417"/>
        <v/>
      </c>
      <c r="S820" s="30" t="str">
        <f t="shared" si="418"/>
        <v/>
      </c>
      <c r="T820" s="30" t="str">
        <f t="shared" si="419"/>
        <v/>
      </c>
      <c r="U820" s="20"/>
      <c r="V820" s="20"/>
      <c r="W820" s="20"/>
    </row>
    <row r="821" spans="1:34" ht="19.5" customHeight="1" x14ac:dyDescent="0.25">
      <c r="A821" s="20"/>
      <c r="B821" s="483"/>
      <c r="C821" s="29"/>
      <c r="D821" s="28" t="s">
        <v>110</v>
      </c>
      <c r="E821" s="29"/>
      <c r="F821" s="28" t="s">
        <v>78</v>
      </c>
      <c r="G821" s="29"/>
      <c r="H821" s="29"/>
      <c r="I821" s="30" t="str">
        <f t="shared" si="408"/>
        <v/>
      </c>
      <c r="J821" s="30" t="str">
        <f t="shared" si="409"/>
        <v/>
      </c>
      <c r="K821" s="30" t="str">
        <f t="shared" si="410"/>
        <v/>
      </c>
      <c r="L821" s="30" t="str">
        <f t="shared" si="411"/>
        <v/>
      </c>
      <c r="M821" s="30" t="str">
        <f t="shared" si="412"/>
        <v/>
      </c>
      <c r="N821" s="30" t="str">
        <f t="shared" si="413"/>
        <v/>
      </c>
      <c r="O821" s="30" t="str">
        <f t="shared" si="414"/>
        <v/>
      </c>
      <c r="P821" s="30" t="str">
        <f t="shared" si="415"/>
        <v/>
      </c>
      <c r="Q821" s="30" t="str">
        <f t="shared" si="416"/>
        <v/>
      </c>
      <c r="R821" s="30" t="str">
        <f t="shared" si="417"/>
        <v/>
      </c>
      <c r="S821" s="30" t="str">
        <f t="shared" si="418"/>
        <v/>
      </c>
      <c r="T821" s="30" t="str">
        <f t="shared" si="419"/>
        <v/>
      </c>
      <c r="U821" s="20"/>
      <c r="V821" s="20"/>
      <c r="W821" s="20"/>
    </row>
    <row r="822" spans="1:34" ht="19.5" customHeight="1" x14ac:dyDescent="0.25">
      <c r="A822" s="20"/>
      <c r="B822" s="483"/>
      <c r="C822" s="29"/>
      <c r="D822" s="28" t="s">
        <v>111</v>
      </c>
      <c r="E822" s="29"/>
      <c r="F822" s="28" t="s">
        <v>78</v>
      </c>
      <c r="G822" s="29"/>
      <c r="H822" s="29"/>
      <c r="I822" s="30" t="str">
        <f t="shared" si="408"/>
        <v/>
      </c>
      <c r="J822" s="30" t="str">
        <f t="shared" si="409"/>
        <v/>
      </c>
      <c r="K822" s="30" t="str">
        <f t="shared" si="410"/>
        <v/>
      </c>
      <c r="L822" s="30" t="str">
        <f t="shared" si="411"/>
        <v/>
      </c>
      <c r="M822" s="30" t="str">
        <f t="shared" si="412"/>
        <v/>
      </c>
      <c r="N822" s="30" t="str">
        <f t="shared" si="413"/>
        <v/>
      </c>
      <c r="O822" s="30" t="str">
        <f t="shared" si="414"/>
        <v/>
      </c>
      <c r="P822" s="30" t="str">
        <f t="shared" si="415"/>
        <v/>
      </c>
      <c r="Q822" s="30" t="str">
        <f t="shared" si="416"/>
        <v/>
      </c>
      <c r="R822" s="30" t="str">
        <f t="shared" si="417"/>
        <v/>
      </c>
      <c r="S822" s="30" t="str">
        <f t="shared" si="418"/>
        <v/>
      </c>
      <c r="T822" s="30" t="str">
        <f t="shared" si="419"/>
        <v/>
      </c>
      <c r="U822" s="20"/>
      <c r="V822" s="20"/>
      <c r="W822" s="20"/>
    </row>
    <row r="823" spans="1:34" ht="19.5" customHeight="1" x14ac:dyDescent="0.25">
      <c r="A823" s="20"/>
      <c r="B823" s="483"/>
      <c r="C823" s="29"/>
      <c r="D823" s="28" t="s">
        <v>112</v>
      </c>
      <c r="E823" s="29"/>
      <c r="F823" s="28" t="s">
        <v>78</v>
      </c>
      <c r="G823" s="29"/>
      <c r="H823" s="29"/>
      <c r="I823" s="30" t="str">
        <f t="shared" si="408"/>
        <v/>
      </c>
      <c r="J823" s="30" t="str">
        <f t="shared" si="409"/>
        <v/>
      </c>
      <c r="K823" s="30" t="str">
        <f t="shared" si="410"/>
        <v/>
      </c>
      <c r="L823" s="30" t="str">
        <f t="shared" si="411"/>
        <v/>
      </c>
      <c r="M823" s="30" t="str">
        <f t="shared" si="412"/>
        <v/>
      </c>
      <c r="N823" s="30" t="str">
        <f t="shared" si="413"/>
        <v/>
      </c>
      <c r="O823" s="30" t="str">
        <f t="shared" si="414"/>
        <v/>
      </c>
      <c r="P823" s="30" t="str">
        <f t="shared" si="415"/>
        <v/>
      </c>
      <c r="Q823" s="30" t="str">
        <f t="shared" si="416"/>
        <v/>
      </c>
      <c r="R823" s="30" t="str">
        <f t="shared" si="417"/>
        <v/>
      </c>
      <c r="S823" s="30" t="str">
        <f t="shared" si="418"/>
        <v/>
      </c>
      <c r="T823" s="30" t="str">
        <f t="shared" si="419"/>
        <v/>
      </c>
      <c r="U823" s="20"/>
      <c r="V823" s="20"/>
      <c r="W823" s="20"/>
    </row>
    <row r="824" spans="1:34" ht="19.5" customHeight="1" x14ac:dyDescent="0.25">
      <c r="A824" s="20"/>
      <c r="B824" s="483"/>
      <c r="C824" s="29"/>
      <c r="D824" s="28" t="s">
        <v>113</v>
      </c>
      <c r="E824" s="29"/>
      <c r="F824" s="28" t="s">
        <v>78</v>
      </c>
      <c r="G824" s="29"/>
      <c r="H824" s="29"/>
      <c r="I824" s="30" t="str">
        <f t="shared" si="408"/>
        <v/>
      </c>
      <c r="J824" s="30" t="str">
        <f t="shared" si="409"/>
        <v/>
      </c>
      <c r="K824" s="30" t="str">
        <f t="shared" si="410"/>
        <v/>
      </c>
      <c r="L824" s="30" t="str">
        <f t="shared" si="411"/>
        <v/>
      </c>
      <c r="M824" s="30" t="str">
        <f t="shared" si="412"/>
        <v/>
      </c>
      <c r="N824" s="30" t="str">
        <f t="shared" si="413"/>
        <v/>
      </c>
      <c r="O824" s="30" t="str">
        <f t="shared" si="414"/>
        <v/>
      </c>
      <c r="P824" s="30" t="str">
        <f t="shared" si="415"/>
        <v/>
      </c>
      <c r="Q824" s="30" t="str">
        <f t="shared" si="416"/>
        <v/>
      </c>
      <c r="R824" s="30" t="str">
        <f t="shared" si="417"/>
        <v/>
      </c>
      <c r="S824" s="30" t="str">
        <f t="shared" si="418"/>
        <v/>
      </c>
      <c r="T824" s="30" t="str">
        <f t="shared" si="419"/>
        <v/>
      </c>
      <c r="U824" s="20"/>
      <c r="V824" s="20"/>
      <c r="W824" s="20"/>
    </row>
    <row r="825" spans="1:34" ht="19.5" customHeight="1" x14ac:dyDescent="0.3">
      <c r="A825" s="20"/>
      <c r="B825" s="483"/>
      <c r="C825" s="29"/>
      <c r="D825" s="28" t="s">
        <v>114</v>
      </c>
      <c r="E825" s="29"/>
      <c r="F825" s="28" t="s">
        <v>115</v>
      </c>
      <c r="G825" s="29"/>
      <c r="H825" s="29" t="s">
        <v>40</v>
      </c>
      <c r="I825" s="31" t="str">
        <f t="shared" ref="I825:I834" si="420">IFERROR(VALUE(MID($G825,1,FIND(CHAR(160),SUBSTITUTE($G825,"~",CHAR(160),1))-1)),"-")</f>
        <v>-</v>
      </c>
      <c r="J825" s="31" t="str">
        <f t="shared" ref="J825:J834" si="421">IFERROR(VALUE(MID($G825,FIND(CHAR(160),SUBSTITUTE($G825,"~",CHAR(160),1))+1,FIND(CHAR(160),SUBSTITUTE($G825,"~",CHAR(160),2))-FIND(CHAR(160),SUBSTITUTE($G825,"~",CHAR(160),1))-1)),"-")</f>
        <v>-</v>
      </c>
      <c r="K825" s="31" t="str">
        <f t="shared" ref="K825:K834" si="422">IFERROR(VALUE(MID($G825,FIND(CHAR(160),SUBSTITUTE($G825,"~",CHAR(160),2))+1,FIND(CHAR(160),SUBSTITUTE($G825,"~",CHAR(160),3))-FIND(CHAR(160),SUBSTITUTE($G825,"~",CHAR(160),2))-1)),"-")</f>
        <v>-</v>
      </c>
      <c r="L825" s="31" t="str">
        <f t="shared" ref="L825:L834" si="423">IFERROR(VALUE(MID($G825,FIND(CHAR(160),SUBSTITUTE($G825,"~",CHAR(160),3))+1,FIND(CHAR(160),SUBSTITUTE($G825,"~",CHAR(160),4))-FIND(CHAR(160),SUBSTITUTE($G825,"~",CHAR(160),3))-1)),"-")</f>
        <v>-</v>
      </c>
      <c r="M825" s="31" t="str">
        <f t="shared" ref="M825:M834" si="424">IFERROR(VALUE(MID($G825,FIND(CHAR(160),SUBSTITUTE($G825,"~",CHAR(160),4))+1,FIND(CHAR(160),SUBSTITUTE($G825,"~",CHAR(160),5))-FIND(CHAR(160),SUBSTITUTE($G825,"~",CHAR(160),4))-1)),"-")</f>
        <v>-</v>
      </c>
      <c r="N825" s="31" t="str">
        <f t="shared" ref="N825:N834" si="425">IFERROR(VALUE(MID($G825,FIND(CHAR(160),SUBSTITUTE($G825,"~",CHAR(160),5))+1,FIND(CHAR(160),SUBSTITUTE($G825,"~",CHAR(160),6))-FIND(CHAR(160),SUBSTITUTE($G825,"~",CHAR(160),5))-1)),"-")</f>
        <v>-</v>
      </c>
      <c r="O825" s="31" t="str">
        <f t="shared" ref="O825:O834" si="426">IFERROR(VALUE(MID($G825,FIND(CHAR(160),SUBSTITUTE($G825,"~",CHAR(160),6))+1,FIND(CHAR(160),SUBSTITUTE($G825,"~",CHAR(160),7))-FIND(CHAR(160),SUBSTITUTE($G825,"~",CHAR(160),6))-1)),"-")</f>
        <v>-</v>
      </c>
      <c r="P825" s="31" t="str">
        <f t="shared" ref="P825:P834" si="427">IFERROR(VALUE(MID($G825,FIND(CHAR(160),SUBSTITUTE($G825,"~",CHAR(160),7))+1,FIND(CHAR(160),SUBSTITUTE($G825,"~",CHAR(160),8))-FIND(CHAR(160),SUBSTITUTE($G825,"~",CHAR(160),7))-1)),"-")</f>
        <v>-</v>
      </c>
      <c r="Q825" s="31" t="str">
        <f t="shared" ref="Q825:Q834" si="428">IFERROR(VALUE(MID($G825,FIND(CHAR(160),SUBSTITUTE($G825,"~",CHAR(160),8))+1,FIND(CHAR(160),SUBSTITUTE($G825,"~",CHAR(160),9))-FIND(CHAR(160),SUBSTITUTE($G825,"~",CHAR(160),8))-1)),"-")</f>
        <v>-</v>
      </c>
      <c r="R825" s="31" t="str">
        <f t="shared" ref="R825:R834" si="429">IFERROR(VALUE(MID($G825,FIND(CHAR(160),SUBSTITUTE($G825,"~",CHAR(160),9))+1,FIND(CHAR(160),SUBSTITUTE($G825,"~",CHAR(160),10))-FIND(CHAR(160),SUBSTITUTE($G825,"~",CHAR(160),9))-1)),"-")</f>
        <v>-</v>
      </c>
      <c r="S825" s="31" t="str">
        <f t="shared" ref="S825:S834" si="430">IFERROR(VALUE(MID($G825,FIND(CHAR(160),SUBSTITUTE($G825,"~",CHAR(160),10))+1,FIND(CHAR(160),SUBSTITUTE($G825,"~",CHAR(160),11))-FIND(CHAR(160),SUBSTITUTE($G825,"~",CHAR(160),10))-1)),"-")</f>
        <v>-</v>
      </c>
      <c r="T825" s="31" t="str">
        <f t="shared" ref="T825:T834" si="431">IFERROR(VALUE(MID($G825,FIND(CHAR(160),SUBSTITUTE($G825,"~",CHAR(160),11))+1,FIND(CHAR(160),SUBSTITUTE($G825,"~",CHAR(160),12))-FIND(CHAR(160),SUBSTITUTE($G825,"~",CHAR(160),11))-1)),"-")</f>
        <v>-</v>
      </c>
      <c r="U825" s="20"/>
      <c r="V825" s="20"/>
      <c r="W825" s="20"/>
      <c r="AA825" s="32" t="s">
        <v>116</v>
      </c>
    </row>
    <row r="826" spans="1:34" ht="19.5" customHeight="1" x14ac:dyDescent="0.3">
      <c r="A826" s="20"/>
      <c r="B826" s="483"/>
      <c r="C826" s="29"/>
      <c r="D826" s="28"/>
      <c r="E826" s="29"/>
      <c r="F826" s="28" t="s">
        <v>117</v>
      </c>
      <c r="G826" s="29"/>
      <c r="H826" s="29" t="s">
        <v>40</v>
      </c>
      <c r="I826" s="31" t="str">
        <f t="shared" si="420"/>
        <v>-</v>
      </c>
      <c r="J826" s="31" t="str">
        <f t="shared" si="421"/>
        <v>-</v>
      </c>
      <c r="K826" s="31" t="str">
        <f t="shared" si="422"/>
        <v>-</v>
      </c>
      <c r="L826" s="31" t="str">
        <f t="shared" si="423"/>
        <v>-</v>
      </c>
      <c r="M826" s="31" t="str">
        <f t="shared" si="424"/>
        <v>-</v>
      </c>
      <c r="N826" s="31" t="str">
        <f t="shared" si="425"/>
        <v>-</v>
      </c>
      <c r="O826" s="31" t="str">
        <f t="shared" si="426"/>
        <v>-</v>
      </c>
      <c r="P826" s="31" t="str">
        <f t="shared" si="427"/>
        <v>-</v>
      </c>
      <c r="Q826" s="31" t="str">
        <f t="shared" si="428"/>
        <v>-</v>
      </c>
      <c r="R826" s="31" t="str">
        <f t="shared" si="429"/>
        <v>-</v>
      </c>
      <c r="S826" s="31" t="str">
        <f t="shared" si="430"/>
        <v>-</v>
      </c>
      <c r="T826" s="31" t="str">
        <f t="shared" si="431"/>
        <v>-</v>
      </c>
      <c r="U826" s="20"/>
      <c r="V826" s="20"/>
      <c r="W826" s="20"/>
      <c r="AB826" s="32" t="s">
        <v>118</v>
      </c>
    </row>
    <row r="827" spans="1:34" ht="19.5" customHeight="1" x14ac:dyDescent="0.3">
      <c r="A827" s="20"/>
      <c r="B827" s="483"/>
      <c r="C827" s="29"/>
      <c r="D827" s="28"/>
      <c r="E827" s="29"/>
      <c r="F827" s="33" t="s">
        <v>119</v>
      </c>
      <c r="G827" s="29"/>
      <c r="H827" s="29" t="s">
        <v>40</v>
      </c>
      <c r="I827" s="31" t="str">
        <f t="shared" si="420"/>
        <v>-</v>
      </c>
      <c r="J827" s="31" t="str">
        <f t="shared" si="421"/>
        <v>-</v>
      </c>
      <c r="K827" s="31" t="str">
        <f t="shared" si="422"/>
        <v>-</v>
      </c>
      <c r="L827" s="31" t="str">
        <f t="shared" si="423"/>
        <v>-</v>
      </c>
      <c r="M827" s="31" t="str">
        <f t="shared" si="424"/>
        <v>-</v>
      </c>
      <c r="N827" s="31" t="str">
        <f t="shared" si="425"/>
        <v>-</v>
      </c>
      <c r="O827" s="31" t="str">
        <f t="shared" si="426"/>
        <v>-</v>
      </c>
      <c r="P827" s="31" t="str">
        <f t="shared" si="427"/>
        <v>-</v>
      </c>
      <c r="Q827" s="31" t="str">
        <f t="shared" si="428"/>
        <v>-</v>
      </c>
      <c r="R827" s="31" t="str">
        <f t="shared" si="429"/>
        <v>-</v>
      </c>
      <c r="S827" s="31" t="str">
        <f t="shared" si="430"/>
        <v>-</v>
      </c>
      <c r="T827" s="31" t="str">
        <f t="shared" si="431"/>
        <v>-</v>
      </c>
      <c r="U827" s="20"/>
      <c r="V827" s="20"/>
      <c r="W827" s="20"/>
      <c r="AC827" s="32" t="s">
        <v>118</v>
      </c>
    </row>
    <row r="828" spans="1:34" ht="19.5" customHeight="1" x14ac:dyDescent="0.3">
      <c r="A828" s="20"/>
      <c r="B828" s="483"/>
      <c r="C828" s="29"/>
      <c r="D828" s="28"/>
      <c r="E828" s="29"/>
      <c r="F828" s="33" t="s">
        <v>120</v>
      </c>
      <c r="G828" s="29"/>
      <c r="H828" s="29" t="s">
        <v>40</v>
      </c>
      <c r="I828" s="31" t="str">
        <f t="shared" si="420"/>
        <v>-</v>
      </c>
      <c r="J828" s="31" t="str">
        <f t="shared" si="421"/>
        <v>-</v>
      </c>
      <c r="K828" s="31" t="str">
        <f t="shared" si="422"/>
        <v>-</v>
      </c>
      <c r="L828" s="31" t="str">
        <f t="shared" si="423"/>
        <v>-</v>
      </c>
      <c r="M828" s="31" t="str">
        <f t="shared" si="424"/>
        <v>-</v>
      </c>
      <c r="N828" s="31" t="str">
        <f t="shared" si="425"/>
        <v>-</v>
      </c>
      <c r="O828" s="31" t="str">
        <f t="shared" si="426"/>
        <v>-</v>
      </c>
      <c r="P828" s="31" t="str">
        <f t="shared" si="427"/>
        <v>-</v>
      </c>
      <c r="Q828" s="31" t="str">
        <f t="shared" si="428"/>
        <v>-</v>
      </c>
      <c r="R828" s="31" t="str">
        <f t="shared" si="429"/>
        <v>-</v>
      </c>
      <c r="S828" s="31" t="str">
        <f t="shared" si="430"/>
        <v>-</v>
      </c>
      <c r="T828" s="31" t="str">
        <f t="shared" si="431"/>
        <v>-</v>
      </c>
      <c r="U828" s="20"/>
      <c r="V828" s="20"/>
      <c r="W828" s="20"/>
      <c r="AD828" s="32" t="s">
        <v>118</v>
      </c>
    </row>
    <row r="829" spans="1:34" ht="19.5" customHeight="1" x14ac:dyDescent="0.3">
      <c r="A829" s="20"/>
      <c r="B829" s="483"/>
      <c r="C829" s="29"/>
      <c r="D829" s="28"/>
      <c r="E829" s="29"/>
      <c r="F829" s="33" t="s">
        <v>121</v>
      </c>
      <c r="G829" s="29"/>
      <c r="H829" s="29" t="s">
        <v>40</v>
      </c>
      <c r="I829" s="31" t="str">
        <f t="shared" si="420"/>
        <v>-</v>
      </c>
      <c r="J829" s="31" t="str">
        <f t="shared" si="421"/>
        <v>-</v>
      </c>
      <c r="K829" s="31" t="str">
        <f t="shared" si="422"/>
        <v>-</v>
      </c>
      <c r="L829" s="31" t="str">
        <f t="shared" si="423"/>
        <v>-</v>
      </c>
      <c r="M829" s="31" t="str">
        <f t="shared" si="424"/>
        <v>-</v>
      </c>
      <c r="N829" s="31" t="str">
        <f t="shared" si="425"/>
        <v>-</v>
      </c>
      <c r="O829" s="31" t="str">
        <f t="shared" si="426"/>
        <v>-</v>
      </c>
      <c r="P829" s="31" t="str">
        <f t="shared" si="427"/>
        <v>-</v>
      </c>
      <c r="Q829" s="31" t="str">
        <f t="shared" si="428"/>
        <v>-</v>
      </c>
      <c r="R829" s="31" t="str">
        <f t="shared" si="429"/>
        <v>-</v>
      </c>
      <c r="S829" s="31" t="str">
        <f t="shared" si="430"/>
        <v>-</v>
      </c>
      <c r="T829" s="31" t="str">
        <f t="shared" si="431"/>
        <v>-</v>
      </c>
      <c r="U829" s="20"/>
      <c r="V829" s="20"/>
      <c r="W829" s="20"/>
      <c r="AE829" s="32" t="s">
        <v>116</v>
      </c>
    </row>
    <row r="830" spans="1:34" ht="19.5" customHeight="1" x14ac:dyDescent="0.3">
      <c r="A830" s="20"/>
      <c r="B830" s="483"/>
      <c r="C830" s="29"/>
      <c r="D830" s="28"/>
      <c r="E830" s="29"/>
      <c r="F830" s="28" t="s">
        <v>647</v>
      </c>
      <c r="G830" s="29"/>
      <c r="H830" s="29" t="s">
        <v>40</v>
      </c>
      <c r="I830" s="31" t="str">
        <f t="shared" si="420"/>
        <v>-</v>
      </c>
      <c r="J830" s="31" t="str">
        <f t="shared" si="421"/>
        <v>-</v>
      </c>
      <c r="K830" s="31" t="str">
        <f t="shared" si="422"/>
        <v>-</v>
      </c>
      <c r="L830" s="31" t="str">
        <f t="shared" si="423"/>
        <v>-</v>
      </c>
      <c r="M830" s="31" t="str">
        <f t="shared" si="424"/>
        <v>-</v>
      </c>
      <c r="N830" s="31" t="str">
        <f t="shared" si="425"/>
        <v>-</v>
      </c>
      <c r="O830" s="31" t="str">
        <f t="shared" si="426"/>
        <v>-</v>
      </c>
      <c r="P830" s="31" t="str">
        <f t="shared" si="427"/>
        <v>-</v>
      </c>
      <c r="Q830" s="31" t="str">
        <f t="shared" si="428"/>
        <v>-</v>
      </c>
      <c r="R830" s="31" t="str">
        <f t="shared" si="429"/>
        <v>-</v>
      </c>
      <c r="S830" s="31" t="str">
        <f t="shared" si="430"/>
        <v>-</v>
      </c>
      <c r="T830" s="31" t="str">
        <f t="shared" si="431"/>
        <v>-</v>
      </c>
      <c r="U830" s="20"/>
      <c r="V830" s="20"/>
      <c r="W830" s="20"/>
      <c r="AF830" s="32" t="s">
        <v>118</v>
      </c>
    </row>
    <row r="831" spans="1:34" ht="19.5" customHeight="1" x14ac:dyDescent="0.3">
      <c r="A831" s="20"/>
      <c r="B831" s="483"/>
      <c r="C831" s="29"/>
      <c r="D831" s="28"/>
      <c r="E831" s="29"/>
      <c r="F831" s="33" t="s">
        <v>122</v>
      </c>
      <c r="G831" s="29"/>
      <c r="H831" s="29" t="s">
        <v>40</v>
      </c>
      <c r="I831" s="31" t="str">
        <f t="shared" si="420"/>
        <v>-</v>
      </c>
      <c r="J831" s="31" t="str">
        <f t="shared" si="421"/>
        <v>-</v>
      </c>
      <c r="K831" s="31" t="str">
        <f t="shared" si="422"/>
        <v>-</v>
      </c>
      <c r="L831" s="31" t="str">
        <f t="shared" si="423"/>
        <v>-</v>
      </c>
      <c r="M831" s="31" t="str">
        <f t="shared" si="424"/>
        <v>-</v>
      </c>
      <c r="N831" s="31" t="str">
        <f t="shared" si="425"/>
        <v>-</v>
      </c>
      <c r="O831" s="31" t="str">
        <f t="shared" si="426"/>
        <v>-</v>
      </c>
      <c r="P831" s="31" t="str">
        <f t="shared" si="427"/>
        <v>-</v>
      </c>
      <c r="Q831" s="31" t="str">
        <f t="shared" si="428"/>
        <v>-</v>
      </c>
      <c r="R831" s="31" t="str">
        <f t="shared" si="429"/>
        <v>-</v>
      </c>
      <c r="S831" s="31" t="str">
        <f t="shared" si="430"/>
        <v>-</v>
      </c>
      <c r="T831" s="31" t="str">
        <f t="shared" si="431"/>
        <v>-</v>
      </c>
      <c r="U831" s="20"/>
      <c r="V831" s="20"/>
      <c r="W831" s="20"/>
      <c r="AG831" s="32" t="s">
        <v>118</v>
      </c>
    </row>
    <row r="832" spans="1:34" ht="19.5" customHeight="1" x14ac:dyDescent="0.3">
      <c r="A832" s="20"/>
      <c r="B832" s="483"/>
      <c r="C832" s="29"/>
      <c r="D832" s="28"/>
      <c r="E832" s="29"/>
      <c r="F832" s="33" t="s">
        <v>123</v>
      </c>
      <c r="G832" s="29"/>
      <c r="H832" s="29" t="s">
        <v>40</v>
      </c>
      <c r="I832" s="31" t="str">
        <f t="shared" si="420"/>
        <v>-</v>
      </c>
      <c r="J832" s="31" t="str">
        <f t="shared" si="421"/>
        <v>-</v>
      </c>
      <c r="K832" s="31" t="str">
        <f t="shared" si="422"/>
        <v>-</v>
      </c>
      <c r="L832" s="31" t="str">
        <f t="shared" si="423"/>
        <v>-</v>
      </c>
      <c r="M832" s="31" t="str">
        <f t="shared" si="424"/>
        <v>-</v>
      </c>
      <c r="N832" s="31" t="str">
        <f t="shared" si="425"/>
        <v>-</v>
      </c>
      <c r="O832" s="31" t="str">
        <f t="shared" si="426"/>
        <v>-</v>
      </c>
      <c r="P832" s="31" t="str">
        <f t="shared" si="427"/>
        <v>-</v>
      </c>
      <c r="Q832" s="31" t="str">
        <f t="shared" si="428"/>
        <v>-</v>
      </c>
      <c r="R832" s="31" t="str">
        <f t="shared" si="429"/>
        <v>-</v>
      </c>
      <c r="S832" s="31" t="str">
        <f t="shared" si="430"/>
        <v>-</v>
      </c>
      <c r="T832" s="31" t="str">
        <f t="shared" si="431"/>
        <v>-</v>
      </c>
      <c r="U832" s="20"/>
      <c r="V832" s="20"/>
      <c r="W832" s="20"/>
      <c r="AH832" s="32" t="s">
        <v>118</v>
      </c>
    </row>
    <row r="833" spans="1:36" ht="19.5" customHeight="1" x14ac:dyDescent="0.3">
      <c r="A833" s="20"/>
      <c r="B833" s="483"/>
      <c r="C833" s="29"/>
      <c r="D833" s="28"/>
      <c r="E833" s="29"/>
      <c r="F833" s="33" t="s">
        <v>124</v>
      </c>
      <c r="G833" s="29"/>
      <c r="H833" s="29" t="s">
        <v>40</v>
      </c>
      <c r="I833" s="31" t="str">
        <f t="shared" si="420"/>
        <v>-</v>
      </c>
      <c r="J833" s="31" t="str">
        <f t="shared" si="421"/>
        <v>-</v>
      </c>
      <c r="K833" s="31" t="str">
        <f t="shared" si="422"/>
        <v>-</v>
      </c>
      <c r="L833" s="31" t="str">
        <f t="shared" si="423"/>
        <v>-</v>
      </c>
      <c r="M833" s="31" t="str">
        <f t="shared" si="424"/>
        <v>-</v>
      </c>
      <c r="N833" s="31" t="str">
        <f t="shared" si="425"/>
        <v>-</v>
      </c>
      <c r="O833" s="31" t="str">
        <f t="shared" si="426"/>
        <v>-</v>
      </c>
      <c r="P833" s="31" t="str">
        <f t="shared" si="427"/>
        <v>-</v>
      </c>
      <c r="Q833" s="31" t="str">
        <f t="shared" si="428"/>
        <v>-</v>
      </c>
      <c r="R833" s="31" t="str">
        <f t="shared" si="429"/>
        <v>-</v>
      </c>
      <c r="S833" s="31" t="str">
        <f t="shared" si="430"/>
        <v>-</v>
      </c>
      <c r="T833" s="31" t="str">
        <f t="shared" si="431"/>
        <v>-</v>
      </c>
      <c r="U833" s="20"/>
      <c r="V833" s="20"/>
      <c r="W833" s="20"/>
      <c r="AI833" s="32" t="s">
        <v>116</v>
      </c>
    </row>
    <row r="834" spans="1:36" ht="19.5" customHeight="1" x14ac:dyDescent="0.3">
      <c r="A834" s="20"/>
      <c r="B834" s="483"/>
      <c r="C834" s="29"/>
      <c r="D834" s="34"/>
      <c r="E834" s="35"/>
      <c r="F834" s="36" t="s">
        <v>125</v>
      </c>
      <c r="G834" s="35"/>
      <c r="H834" s="34" t="s">
        <v>40</v>
      </c>
      <c r="I834" s="31" t="str">
        <f t="shared" si="420"/>
        <v>-</v>
      </c>
      <c r="J834" s="31" t="str">
        <f t="shared" si="421"/>
        <v>-</v>
      </c>
      <c r="K834" s="31" t="str">
        <f t="shared" si="422"/>
        <v>-</v>
      </c>
      <c r="L834" s="31" t="str">
        <f t="shared" si="423"/>
        <v>-</v>
      </c>
      <c r="M834" s="31" t="str">
        <f t="shared" si="424"/>
        <v>-</v>
      </c>
      <c r="N834" s="31" t="str">
        <f t="shared" si="425"/>
        <v>-</v>
      </c>
      <c r="O834" s="31" t="str">
        <f t="shared" si="426"/>
        <v>-</v>
      </c>
      <c r="P834" s="31" t="str">
        <f t="shared" si="427"/>
        <v>-</v>
      </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5" s="20"/>
      <c r="B835" s="483"/>
      <c r="C835" s="27"/>
      <c r="D835" s="28" t="s">
        <v>77</v>
      </c>
      <c r="E835" s="29"/>
      <c r="F835" s="28" t="s">
        <v>78</v>
      </c>
      <c r="G835" s="29"/>
      <c r="H835" s="30"/>
      <c r="I835" s="30" t="str">
        <f t="shared" ref="I835:I870" si="432">IFERROR(MID($G835,1,FIND(CHAR(160),SUBSTITUTE($G835,"~",CHAR(160),1))-1),"")</f>
        <v/>
      </c>
      <c r="J835" s="30" t="str">
        <f t="shared" ref="J835:J870" si="433">IFERROR(MID($G835,FIND(CHAR(160),SUBSTITUTE($G835,"~",CHAR(160),1))+1,FIND(CHAR(160),SUBSTITUTE($G835,"~",CHAR(160),2))-FIND(CHAR(160),SUBSTITUTE($G835,"~",CHAR(160),1))-1),"")</f>
        <v/>
      </c>
      <c r="K835" s="30" t="str">
        <f t="shared" ref="K835:K870" si="434">IFERROR(MID($G835,FIND(CHAR(160),SUBSTITUTE($G835,"~",CHAR(160),2))+1,FIND(CHAR(160),SUBSTITUTE($G835,"~",CHAR(160),3))-FIND(CHAR(160),SUBSTITUTE($G835,"~",CHAR(160),2))-1),"")</f>
        <v/>
      </c>
      <c r="L835" s="30" t="str">
        <f t="shared" ref="L835:L870" si="435">IFERROR(MID($G835,FIND(CHAR(160),SUBSTITUTE($G835,"~",CHAR(160),3))+1,FIND(CHAR(160),SUBSTITUTE($G835,"~",CHAR(160),4))-FIND(CHAR(160),SUBSTITUTE($G835,"~",CHAR(160),3))-1),"")</f>
        <v/>
      </c>
      <c r="M835" s="30" t="str">
        <f t="shared" ref="M835:M870" si="436">IFERROR(MID($G835,FIND(CHAR(160),SUBSTITUTE($G835,"~",CHAR(160),4))+1,FIND(CHAR(160),SUBSTITUTE($G835,"~",CHAR(160),5))-FIND(CHAR(160),SUBSTITUTE($G835,"~",CHAR(160),4))-1),"")</f>
        <v/>
      </c>
      <c r="N835" s="30" t="str">
        <f t="shared" ref="N835:N870" si="437">IFERROR(MID($G835,FIND(CHAR(160),SUBSTITUTE($G835,"~",CHAR(160),5))+1,FIND(CHAR(160),SUBSTITUTE($G835,"~",CHAR(160),6))-FIND(CHAR(160),SUBSTITUTE($G835,"~",CHAR(160),5))-1),"")</f>
        <v/>
      </c>
      <c r="O835" s="30" t="str">
        <f t="shared" ref="O835:O870" si="438">IFERROR(MID($G835,FIND(CHAR(160),SUBSTITUTE($G835,"~",CHAR(160),6))+1,FIND(CHAR(160),SUBSTITUTE($G835,"~",CHAR(160),7))-FIND(CHAR(160),SUBSTITUTE($G835,"~",CHAR(160),6))-1),"")</f>
        <v/>
      </c>
      <c r="P835" s="30" t="str">
        <f t="shared" ref="P835:P870" si="439">IFERROR(MID($G835,FIND(CHAR(160),SUBSTITUTE($G835,"~",CHAR(160),7))+1,FIND(CHAR(160),SUBSTITUTE($G835,"~",CHAR(160),8))-FIND(CHAR(160),SUBSTITUTE($G835,"~",CHAR(160),7))-1),"")</f>
        <v/>
      </c>
      <c r="Q835" s="30" t="str">
        <f t="shared" ref="Q835:Q870" si="440">IFERROR(MID($G835,FIND(CHAR(160),SUBSTITUTE($G835,"~",CHAR(160),8))+1,FIND(CHAR(160),SUBSTITUTE($G835,"~",CHAR(160),9))-FIND(CHAR(160),SUBSTITUTE($G835,"~",CHAR(160),8))-1),"")</f>
        <v/>
      </c>
      <c r="R835" s="30" t="str">
        <f t="shared" ref="R835:R870" si="441">IFERROR(MID($G835,FIND(CHAR(160),SUBSTITUTE($G835,"~",CHAR(160),9))+1,FIND(CHAR(160),SUBSTITUTE($G835,"~",CHAR(160),10))-FIND(CHAR(160),SUBSTITUTE($G835,"~",CHAR(160),9))-1),"")</f>
        <v/>
      </c>
      <c r="S835" s="30" t="str">
        <f t="shared" ref="S835:S870" si="442">IFERROR(MID($G835,FIND(CHAR(160),SUBSTITUTE($G835,"~",CHAR(160),10))+1,FIND(CHAR(160),SUBSTITUTE($G835,"~",CHAR(160),11))-FIND(CHAR(160),SUBSTITUTE($G835,"~",CHAR(160),10))-1),"")</f>
        <v/>
      </c>
      <c r="T835" s="30" t="str">
        <f t="shared" ref="T835:T870" si="443">IFERROR(MID($G835,FIND(CHAR(160),SUBSTITUTE($G835,"~",CHAR(160),11))+1,FIND(CHAR(160),SUBSTITUTE($G835,"~",CHAR(160),12))-FIND(CHAR(160),SUBSTITUTE($G835,"~",CHAR(160),11))-1),"")</f>
        <v/>
      </c>
      <c r="U835" s="20"/>
      <c r="V835" s="20"/>
      <c r="W835" s="20"/>
    </row>
    <row r="836" spans="1:36" ht="19.5" customHeight="1" x14ac:dyDescent="0.25">
      <c r="A836" s="20"/>
      <c r="B836" s="483"/>
      <c r="C836" s="29"/>
      <c r="D836" s="28" t="s">
        <v>79</v>
      </c>
      <c r="E836" s="29"/>
      <c r="F836" s="28" t="s">
        <v>78</v>
      </c>
      <c r="G836" s="29"/>
      <c r="H836" s="29"/>
      <c r="I836" s="30" t="str">
        <f t="shared" si="432"/>
        <v/>
      </c>
      <c r="J836" s="30" t="str">
        <f t="shared" si="433"/>
        <v/>
      </c>
      <c r="K836" s="30" t="str">
        <f t="shared" si="434"/>
        <v/>
      </c>
      <c r="L836" s="30" t="str">
        <f t="shared" si="435"/>
        <v/>
      </c>
      <c r="M836" s="30" t="str">
        <f t="shared" si="436"/>
        <v/>
      </c>
      <c r="N836" s="30" t="str">
        <f t="shared" si="437"/>
        <v/>
      </c>
      <c r="O836" s="30" t="str">
        <f t="shared" si="438"/>
        <v/>
      </c>
      <c r="P836" s="30" t="str">
        <f t="shared" si="439"/>
        <v/>
      </c>
      <c r="Q836" s="30" t="str">
        <f t="shared" si="440"/>
        <v/>
      </c>
      <c r="R836" s="30" t="str">
        <f t="shared" si="441"/>
        <v/>
      </c>
      <c r="S836" s="30" t="str">
        <f t="shared" si="442"/>
        <v/>
      </c>
      <c r="T836" s="30" t="str">
        <f t="shared" si="443"/>
        <v/>
      </c>
      <c r="U836" s="20"/>
      <c r="V836" s="20"/>
      <c r="W836" s="20"/>
    </row>
    <row r="837" spans="1:36" ht="19.5" customHeight="1" x14ac:dyDescent="0.25">
      <c r="A837" s="20"/>
      <c r="B837" s="483"/>
      <c r="C837" s="29"/>
      <c r="D837" s="28" t="s">
        <v>80</v>
      </c>
      <c r="E837" s="29"/>
      <c r="F837" s="28" t="s">
        <v>78</v>
      </c>
      <c r="G837" s="29"/>
      <c r="H837" s="29"/>
      <c r="I837" s="30" t="str">
        <f t="shared" si="432"/>
        <v/>
      </c>
      <c r="J837" s="30" t="str">
        <f t="shared" si="433"/>
        <v/>
      </c>
      <c r="K837" s="30" t="str">
        <f t="shared" si="434"/>
        <v/>
      </c>
      <c r="L837" s="30" t="str">
        <f t="shared" si="435"/>
        <v/>
      </c>
      <c r="M837" s="30" t="str">
        <f t="shared" si="436"/>
        <v/>
      </c>
      <c r="N837" s="30" t="str">
        <f t="shared" si="437"/>
        <v/>
      </c>
      <c r="O837" s="30" t="str">
        <f t="shared" si="438"/>
        <v/>
      </c>
      <c r="P837" s="30" t="str">
        <f t="shared" si="439"/>
        <v/>
      </c>
      <c r="Q837" s="30" t="str">
        <f t="shared" si="440"/>
        <v/>
      </c>
      <c r="R837" s="30" t="str">
        <f t="shared" si="441"/>
        <v/>
      </c>
      <c r="S837" s="30" t="str">
        <f t="shared" si="442"/>
        <v/>
      </c>
      <c r="T837" s="30" t="str">
        <f t="shared" si="443"/>
        <v/>
      </c>
      <c r="U837" s="20"/>
      <c r="V837" s="20"/>
      <c r="W837" s="20"/>
    </row>
    <row r="838" spans="1:36" ht="19.5" customHeight="1" x14ac:dyDescent="0.25">
      <c r="A838" s="20"/>
      <c r="B838" s="483"/>
      <c r="C838" s="29"/>
      <c r="D838" s="28" t="s">
        <v>81</v>
      </c>
      <c r="E838" s="29"/>
      <c r="F838" s="28" t="s">
        <v>78</v>
      </c>
      <c r="G838" s="29"/>
      <c r="H838" s="29"/>
      <c r="I838" s="30" t="str">
        <f t="shared" si="432"/>
        <v/>
      </c>
      <c r="J838" s="30" t="str">
        <f t="shared" si="433"/>
        <v/>
      </c>
      <c r="K838" s="30" t="str">
        <f t="shared" si="434"/>
        <v/>
      </c>
      <c r="L838" s="30" t="str">
        <f t="shared" si="435"/>
        <v/>
      </c>
      <c r="M838" s="30" t="str">
        <f t="shared" si="436"/>
        <v/>
      </c>
      <c r="N838" s="30" t="str">
        <f t="shared" si="437"/>
        <v/>
      </c>
      <c r="O838" s="30" t="str">
        <f t="shared" si="438"/>
        <v/>
      </c>
      <c r="P838" s="30" t="str">
        <f t="shared" si="439"/>
        <v/>
      </c>
      <c r="Q838" s="30" t="str">
        <f t="shared" si="440"/>
        <v/>
      </c>
      <c r="R838" s="30" t="str">
        <f t="shared" si="441"/>
        <v/>
      </c>
      <c r="S838" s="30" t="str">
        <f t="shared" si="442"/>
        <v/>
      </c>
      <c r="T838" s="30" t="str">
        <f t="shared" si="443"/>
        <v/>
      </c>
      <c r="U838" s="20"/>
      <c r="V838" s="20"/>
      <c r="W838" s="20"/>
    </row>
    <row r="839" spans="1:36" ht="19.5" customHeight="1" x14ac:dyDescent="0.25">
      <c r="A839" s="20"/>
      <c r="B839" s="483"/>
      <c r="C839" s="29"/>
      <c r="D839" s="28" t="s">
        <v>82</v>
      </c>
      <c r="E839" s="29"/>
      <c r="F839" s="28" t="s">
        <v>78</v>
      </c>
      <c r="G839" s="29"/>
      <c r="H839" s="29"/>
      <c r="I839" s="30" t="str">
        <f t="shared" si="432"/>
        <v/>
      </c>
      <c r="J839" s="30" t="str">
        <f t="shared" si="433"/>
        <v/>
      </c>
      <c r="K839" s="30" t="str">
        <f t="shared" si="434"/>
        <v/>
      </c>
      <c r="L839" s="30" t="str">
        <f t="shared" si="435"/>
        <v/>
      </c>
      <c r="M839" s="30" t="str">
        <f t="shared" si="436"/>
        <v/>
      </c>
      <c r="N839" s="30" t="str">
        <f t="shared" si="437"/>
        <v/>
      </c>
      <c r="O839" s="30" t="str">
        <f t="shared" si="438"/>
        <v/>
      </c>
      <c r="P839" s="30" t="str">
        <f t="shared" si="439"/>
        <v/>
      </c>
      <c r="Q839" s="30" t="str">
        <f t="shared" si="440"/>
        <v/>
      </c>
      <c r="R839" s="30" t="str">
        <f t="shared" si="441"/>
        <v/>
      </c>
      <c r="S839" s="30" t="str">
        <f t="shared" si="442"/>
        <v/>
      </c>
      <c r="T839" s="30" t="str">
        <f t="shared" si="443"/>
        <v/>
      </c>
      <c r="U839" s="20"/>
      <c r="V839" s="20"/>
      <c r="W839" s="20"/>
    </row>
    <row r="840" spans="1:36" ht="19.5" customHeight="1" x14ac:dyDescent="0.25">
      <c r="A840" s="20"/>
      <c r="B840" s="483"/>
      <c r="C840" s="29"/>
      <c r="D840" s="28" t="s">
        <v>83</v>
      </c>
      <c r="E840" s="29"/>
      <c r="F840" s="28" t="s">
        <v>78</v>
      </c>
      <c r="G840" s="29"/>
      <c r="H840" s="29"/>
      <c r="I840" s="30" t="str">
        <f t="shared" si="432"/>
        <v/>
      </c>
      <c r="J840" s="30" t="str">
        <f t="shared" si="433"/>
        <v/>
      </c>
      <c r="K840" s="30" t="str">
        <f t="shared" si="434"/>
        <v/>
      </c>
      <c r="L840" s="30" t="str">
        <f t="shared" si="435"/>
        <v/>
      </c>
      <c r="M840" s="30" t="str">
        <f t="shared" si="436"/>
        <v/>
      </c>
      <c r="N840" s="30" t="str">
        <f t="shared" si="437"/>
        <v/>
      </c>
      <c r="O840" s="30" t="str">
        <f t="shared" si="438"/>
        <v/>
      </c>
      <c r="P840" s="30" t="str">
        <f t="shared" si="439"/>
        <v/>
      </c>
      <c r="Q840" s="30" t="str">
        <f t="shared" si="440"/>
        <v/>
      </c>
      <c r="R840" s="30" t="str">
        <f t="shared" si="441"/>
        <v/>
      </c>
      <c r="S840" s="30" t="str">
        <f t="shared" si="442"/>
        <v/>
      </c>
      <c r="T840" s="30" t="str">
        <f t="shared" si="443"/>
        <v/>
      </c>
      <c r="U840" s="20"/>
      <c r="V840" s="20"/>
      <c r="W840" s="20"/>
    </row>
    <row r="841" spans="1:36" ht="19.5" customHeight="1" x14ac:dyDescent="0.25">
      <c r="A841" s="20"/>
      <c r="B841" s="483"/>
      <c r="C841" s="29"/>
      <c r="D841" s="28" t="s">
        <v>84</v>
      </c>
      <c r="E841" s="29"/>
      <c r="F841" s="28" t="s">
        <v>78</v>
      </c>
      <c r="G841" s="29"/>
      <c r="H841" s="29"/>
      <c r="I841" s="30" t="str">
        <f t="shared" si="432"/>
        <v/>
      </c>
      <c r="J841" s="30" t="str">
        <f t="shared" si="433"/>
        <v/>
      </c>
      <c r="K841" s="30" t="str">
        <f t="shared" si="434"/>
        <v/>
      </c>
      <c r="L841" s="30" t="str">
        <f t="shared" si="435"/>
        <v/>
      </c>
      <c r="M841" s="30" t="str">
        <f t="shared" si="436"/>
        <v/>
      </c>
      <c r="N841" s="30" t="str">
        <f t="shared" si="437"/>
        <v/>
      </c>
      <c r="O841" s="30" t="str">
        <f t="shared" si="438"/>
        <v/>
      </c>
      <c r="P841" s="30" t="str">
        <f t="shared" si="439"/>
        <v/>
      </c>
      <c r="Q841" s="30" t="str">
        <f t="shared" si="440"/>
        <v/>
      </c>
      <c r="R841" s="30" t="str">
        <f t="shared" si="441"/>
        <v/>
      </c>
      <c r="S841" s="30" t="str">
        <f t="shared" si="442"/>
        <v/>
      </c>
      <c r="T841" s="30" t="str">
        <f t="shared" si="443"/>
        <v/>
      </c>
      <c r="U841" s="20"/>
      <c r="V841" s="20"/>
      <c r="W841" s="20"/>
    </row>
    <row r="842" spans="1:36" ht="19.5" customHeight="1" x14ac:dyDescent="0.25">
      <c r="A842" s="20"/>
      <c r="B842" s="483"/>
      <c r="C842" s="29"/>
      <c r="D842" s="28" t="s">
        <v>85</v>
      </c>
      <c r="E842" s="29"/>
      <c r="F842" s="28" t="s">
        <v>78</v>
      </c>
      <c r="G842" s="29"/>
      <c r="H842" s="29"/>
      <c r="I842" s="30" t="str">
        <f t="shared" si="432"/>
        <v/>
      </c>
      <c r="J842" s="30" t="str">
        <f t="shared" si="433"/>
        <v/>
      </c>
      <c r="K842" s="30" t="str">
        <f t="shared" si="434"/>
        <v/>
      </c>
      <c r="L842" s="30" t="str">
        <f t="shared" si="435"/>
        <v/>
      </c>
      <c r="M842" s="30" t="str">
        <f t="shared" si="436"/>
        <v/>
      </c>
      <c r="N842" s="30" t="str">
        <f t="shared" si="437"/>
        <v/>
      </c>
      <c r="O842" s="30" t="str">
        <f t="shared" si="438"/>
        <v/>
      </c>
      <c r="P842" s="30" t="str">
        <f t="shared" si="439"/>
        <v/>
      </c>
      <c r="Q842" s="30" t="str">
        <f t="shared" si="440"/>
        <v/>
      </c>
      <c r="R842" s="30" t="str">
        <f t="shared" si="441"/>
        <v/>
      </c>
      <c r="S842" s="30" t="str">
        <f t="shared" si="442"/>
        <v/>
      </c>
      <c r="T842" s="30" t="str">
        <f t="shared" si="443"/>
        <v/>
      </c>
      <c r="U842" s="20"/>
      <c r="V842" s="20"/>
      <c r="W842" s="20"/>
    </row>
    <row r="843" spans="1:36" ht="19.5" customHeight="1" x14ac:dyDescent="0.25">
      <c r="A843" s="20"/>
      <c r="B843" s="483"/>
      <c r="C843" s="29"/>
      <c r="D843" s="28" t="s">
        <v>86</v>
      </c>
      <c r="E843" s="29"/>
      <c r="F843" s="28" t="s">
        <v>78</v>
      </c>
      <c r="G843" s="29"/>
      <c r="H843" s="29"/>
      <c r="I843" s="30" t="str">
        <f t="shared" si="432"/>
        <v/>
      </c>
      <c r="J843" s="30" t="str">
        <f t="shared" si="433"/>
        <v/>
      </c>
      <c r="K843" s="30" t="str">
        <f t="shared" si="434"/>
        <v/>
      </c>
      <c r="L843" s="30" t="str">
        <f t="shared" si="435"/>
        <v/>
      </c>
      <c r="M843" s="30" t="str">
        <f t="shared" si="436"/>
        <v/>
      </c>
      <c r="N843" s="30" t="str">
        <f t="shared" si="437"/>
        <v/>
      </c>
      <c r="O843" s="30" t="str">
        <f t="shared" si="438"/>
        <v/>
      </c>
      <c r="P843" s="30" t="str">
        <f t="shared" si="439"/>
        <v/>
      </c>
      <c r="Q843" s="30" t="str">
        <f t="shared" si="440"/>
        <v/>
      </c>
      <c r="R843" s="30" t="str">
        <f t="shared" si="441"/>
        <v/>
      </c>
      <c r="S843" s="30" t="str">
        <f t="shared" si="442"/>
        <v/>
      </c>
      <c r="T843" s="30" t="str">
        <f t="shared" si="443"/>
        <v/>
      </c>
      <c r="U843" s="20"/>
      <c r="V843" s="20"/>
      <c r="W843" s="20"/>
    </row>
    <row r="844" spans="1:36" ht="19.5" customHeight="1" x14ac:dyDescent="0.25">
      <c r="A844" s="20"/>
      <c r="B844" s="483"/>
      <c r="C844" s="29"/>
      <c r="D844" s="28" t="s">
        <v>87</v>
      </c>
      <c r="E844" s="29"/>
      <c r="F844" s="28" t="s">
        <v>78</v>
      </c>
      <c r="G844" s="29"/>
      <c r="H844" s="29"/>
      <c r="I844" s="30" t="str">
        <f t="shared" si="432"/>
        <v/>
      </c>
      <c r="J844" s="30" t="str">
        <f t="shared" si="433"/>
        <v/>
      </c>
      <c r="K844" s="30" t="str">
        <f t="shared" si="434"/>
        <v/>
      </c>
      <c r="L844" s="30" t="str">
        <f t="shared" si="435"/>
        <v/>
      </c>
      <c r="M844" s="30" t="str">
        <f t="shared" si="436"/>
        <v/>
      </c>
      <c r="N844" s="30" t="str">
        <f t="shared" si="437"/>
        <v/>
      </c>
      <c r="O844" s="30" t="str">
        <f t="shared" si="438"/>
        <v/>
      </c>
      <c r="P844" s="30" t="str">
        <f t="shared" si="439"/>
        <v/>
      </c>
      <c r="Q844" s="30" t="str">
        <f t="shared" si="440"/>
        <v/>
      </c>
      <c r="R844" s="30" t="str">
        <f t="shared" si="441"/>
        <v/>
      </c>
      <c r="S844" s="30" t="str">
        <f t="shared" si="442"/>
        <v/>
      </c>
      <c r="T844" s="30" t="str">
        <f t="shared" si="443"/>
        <v/>
      </c>
      <c r="U844" s="20"/>
      <c r="V844" s="20"/>
      <c r="W844" s="20"/>
    </row>
    <row r="845" spans="1:36" ht="19.5" customHeight="1" x14ac:dyDescent="0.25">
      <c r="A845" s="20"/>
      <c r="B845" s="483"/>
      <c r="C845" s="29"/>
      <c r="D845" s="28" t="s">
        <v>88</v>
      </c>
      <c r="E845" s="29"/>
      <c r="F845" s="28" t="s">
        <v>78</v>
      </c>
      <c r="G845" s="29"/>
      <c r="H845" s="29"/>
      <c r="I845" s="30" t="str">
        <f t="shared" si="432"/>
        <v/>
      </c>
      <c r="J845" s="30" t="str">
        <f t="shared" si="433"/>
        <v/>
      </c>
      <c r="K845" s="30" t="str">
        <f t="shared" si="434"/>
        <v/>
      </c>
      <c r="L845" s="30" t="str">
        <f t="shared" si="435"/>
        <v/>
      </c>
      <c r="M845" s="30" t="str">
        <f t="shared" si="436"/>
        <v/>
      </c>
      <c r="N845" s="30" t="str">
        <f t="shared" si="437"/>
        <v/>
      </c>
      <c r="O845" s="30" t="str">
        <f t="shared" si="438"/>
        <v/>
      </c>
      <c r="P845" s="30" t="str">
        <f t="shared" si="439"/>
        <v/>
      </c>
      <c r="Q845" s="30" t="str">
        <f t="shared" si="440"/>
        <v/>
      </c>
      <c r="R845" s="30" t="str">
        <f t="shared" si="441"/>
        <v/>
      </c>
      <c r="S845" s="30" t="str">
        <f t="shared" si="442"/>
        <v/>
      </c>
      <c r="T845" s="30" t="str">
        <f t="shared" si="443"/>
        <v/>
      </c>
      <c r="U845" s="20"/>
      <c r="V845" s="20"/>
      <c r="W845" s="20"/>
    </row>
    <row r="846" spans="1:36" ht="19.5" customHeight="1" x14ac:dyDescent="0.25">
      <c r="A846" s="20"/>
      <c r="B846" s="483"/>
      <c r="C846" s="29"/>
      <c r="D846" s="28" t="s">
        <v>89</v>
      </c>
      <c r="E846" s="29"/>
      <c r="F846" s="28" t="s">
        <v>78</v>
      </c>
      <c r="G846" s="29"/>
      <c r="H846" s="29"/>
      <c r="I846" s="30" t="str">
        <f t="shared" si="432"/>
        <v/>
      </c>
      <c r="J846" s="30" t="str">
        <f t="shared" si="433"/>
        <v/>
      </c>
      <c r="K846" s="30" t="str">
        <f t="shared" si="434"/>
        <v/>
      </c>
      <c r="L846" s="30" t="str">
        <f t="shared" si="435"/>
        <v/>
      </c>
      <c r="M846" s="30" t="str">
        <f t="shared" si="436"/>
        <v/>
      </c>
      <c r="N846" s="30" t="str">
        <f t="shared" si="437"/>
        <v/>
      </c>
      <c r="O846" s="30" t="str">
        <f t="shared" si="438"/>
        <v/>
      </c>
      <c r="P846" s="30" t="str">
        <f t="shared" si="439"/>
        <v/>
      </c>
      <c r="Q846" s="30" t="str">
        <f t="shared" si="440"/>
        <v/>
      </c>
      <c r="R846" s="30" t="str">
        <f t="shared" si="441"/>
        <v/>
      </c>
      <c r="S846" s="30" t="str">
        <f t="shared" si="442"/>
        <v/>
      </c>
      <c r="T846" s="30" t="str">
        <f t="shared" si="443"/>
        <v/>
      </c>
      <c r="U846" s="20"/>
      <c r="V846" s="20"/>
      <c r="W846" s="20"/>
    </row>
    <row r="847" spans="1:36" ht="19.5" customHeight="1" x14ac:dyDescent="0.25">
      <c r="A847" s="20"/>
      <c r="B847" s="483"/>
      <c r="C847" s="29"/>
      <c r="D847" s="28" t="s">
        <v>90</v>
      </c>
      <c r="E847" s="29"/>
      <c r="F847" s="28" t="s">
        <v>78</v>
      </c>
      <c r="G847" s="29"/>
      <c r="H847" s="29"/>
      <c r="I847" s="30" t="str">
        <f t="shared" si="432"/>
        <v/>
      </c>
      <c r="J847" s="30" t="str">
        <f t="shared" si="433"/>
        <v/>
      </c>
      <c r="K847" s="30" t="str">
        <f t="shared" si="434"/>
        <v/>
      </c>
      <c r="L847" s="30" t="str">
        <f t="shared" si="435"/>
        <v/>
      </c>
      <c r="M847" s="30" t="str">
        <f t="shared" si="436"/>
        <v/>
      </c>
      <c r="N847" s="30" t="str">
        <f t="shared" si="437"/>
        <v/>
      </c>
      <c r="O847" s="30" t="str">
        <f t="shared" si="438"/>
        <v/>
      </c>
      <c r="P847" s="30" t="str">
        <f t="shared" si="439"/>
        <v/>
      </c>
      <c r="Q847" s="30" t="str">
        <f t="shared" si="440"/>
        <v/>
      </c>
      <c r="R847" s="30" t="str">
        <f t="shared" si="441"/>
        <v/>
      </c>
      <c r="S847" s="30" t="str">
        <f t="shared" si="442"/>
        <v/>
      </c>
      <c r="T847" s="30" t="str">
        <f t="shared" si="443"/>
        <v/>
      </c>
      <c r="U847" s="20"/>
      <c r="V847" s="20"/>
      <c r="W847" s="20"/>
    </row>
    <row r="848" spans="1:36" ht="19.5" customHeight="1" x14ac:dyDescent="0.25">
      <c r="A848" s="20"/>
      <c r="B848" s="483"/>
      <c r="C848" s="29"/>
      <c r="D848" s="28" t="s">
        <v>91</v>
      </c>
      <c r="E848" s="29"/>
      <c r="F848" s="28" t="s">
        <v>78</v>
      </c>
      <c r="G848" s="29"/>
      <c r="H848" s="29"/>
      <c r="I848" s="30" t="str">
        <f t="shared" si="432"/>
        <v/>
      </c>
      <c r="J848" s="30" t="str">
        <f t="shared" si="433"/>
        <v/>
      </c>
      <c r="K848" s="30" t="str">
        <f t="shared" si="434"/>
        <v/>
      </c>
      <c r="L848" s="30" t="str">
        <f t="shared" si="435"/>
        <v/>
      </c>
      <c r="M848" s="30" t="str">
        <f t="shared" si="436"/>
        <v/>
      </c>
      <c r="N848" s="30" t="str">
        <f t="shared" si="437"/>
        <v/>
      </c>
      <c r="O848" s="30" t="str">
        <f t="shared" si="438"/>
        <v/>
      </c>
      <c r="P848" s="30" t="str">
        <f t="shared" si="439"/>
        <v/>
      </c>
      <c r="Q848" s="30" t="str">
        <f t="shared" si="440"/>
        <v/>
      </c>
      <c r="R848" s="30" t="str">
        <f t="shared" si="441"/>
        <v/>
      </c>
      <c r="S848" s="30" t="str">
        <f t="shared" si="442"/>
        <v/>
      </c>
      <c r="T848" s="30" t="str">
        <f t="shared" si="443"/>
        <v/>
      </c>
      <c r="U848" s="20"/>
      <c r="V848" s="20"/>
      <c r="W848" s="20"/>
    </row>
    <row r="849" spans="1:23" ht="19.5" customHeight="1" x14ac:dyDescent="0.25">
      <c r="A849" s="20"/>
      <c r="B849" s="483"/>
      <c r="C849" s="29"/>
      <c r="D849" s="28" t="s">
        <v>92</v>
      </c>
      <c r="E849" s="29"/>
      <c r="F849" s="28" t="s">
        <v>78</v>
      </c>
      <c r="G849" s="29"/>
      <c r="H849" s="29"/>
      <c r="I849" s="30" t="str">
        <f t="shared" si="432"/>
        <v/>
      </c>
      <c r="J849" s="30" t="str">
        <f t="shared" si="433"/>
        <v/>
      </c>
      <c r="K849" s="30" t="str">
        <f t="shared" si="434"/>
        <v/>
      </c>
      <c r="L849" s="30" t="str">
        <f t="shared" si="435"/>
        <v/>
      </c>
      <c r="M849" s="30" t="str">
        <f t="shared" si="436"/>
        <v/>
      </c>
      <c r="N849" s="30" t="str">
        <f t="shared" si="437"/>
        <v/>
      </c>
      <c r="O849" s="30" t="str">
        <f t="shared" si="438"/>
        <v/>
      </c>
      <c r="P849" s="30" t="str">
        <f t="shared" si="439"/>
        <v/>
      </c>
      <c r="Q849" s="30" t="str">
        <f t="shared" si="440"/>
        <v/>
      </c>
      <c r="R849" s="30" t="str">
        <f t="shared" si="441"/>
        <v/>
      </c>
      <c r="S849" s="30" t="str">
        <f t="shared" si="442"/>
        <v/>
      </c>
      <c r="T849" s="30" t="str">
        <f t="shared" si="443"/>
        <v/>
      </c>
      <c r="U849" s="20"/>
      <c r="V849" s="20"/>
      <c r="W849" s="20"/>
    </row>
    <row r="850" spans="1:23" ht="19.5" customHeight="1" x14ac:dyDescent="0.25">
      <c r="A850" s="20"/>
      <c r="B850" s="483"/>
      <c r="C850" s="29"/>
      <c r="D850" s="28" t="s">
        <v>93</v>
      </c>
      <c r="E850" s="29"/>
      <c r="F850" s="28" t="s">
        <v>78</v>
      </c>
      <c r="G850" s="29"/>
      <c r="H850" s="29"/>
      <c r="I850" s="30" t="str">
        <f t="shared" si="432"/>
        <v/>
      </c>
      <c r="J850" s="30" t="str">
        <f t="shared" si="433"/>
        <v/>
      </c>
      <c r="K850" s="30" t="str">
        <f t="shared" si="434"/>
        <v/>
      </c>
      <c r="L850" s="30" t="str">
        <f t="shared" si="435"/>
        <v/>
      </c>
      <c r="M850" s="30" t="str">
        <f t="shared" si="436"/>
        <v/>
      </c>
      <c r="N850" s="30" t="str">
        <f t="shared" si="437"/>
        <v/>
      </c>
      <c r="O850" s="30" t="str">
        <f t="shared" si="438"/>
        <v/>
      </c>
      <c r="P850" s="30" t="str">
        <f t="shared" si="439"/>
        <v/>
      </c>
      <c r="Q850" s="30" t="str">
        <f t="shared" si="440"/>
        <v/>
      </c>
      <c r="R850" s="30" t="str">
        <f t="shared" si="441"/>
        <v/>
      </c>
      <c r="S850" s="30" t="str">
        <f t="shared" si="442"/>
        <v/>
      </c>
      <c r="T850" s="30" t="str">
        <f t="shared" si="443"/>
        <v/>
      </c>
      <c r="U850" s="20"/>
      <c r="V850" s="20"/>
      <c r="W850" s="20"/>
    </row>
    <row r="851" spans="1:23" ht="19.5" customHeight="1" x14ac:dyDescent="0.25">
      <c r="A851" s="20"/>
      <c r="B851" s="483"/>
      <c r="C851" s="29"/>
      <c r="D851" s="28" t="s">
        <v>94</v>
      </c>
      <c r="E851" s="29"/>
      <c r="F851" s="28" t="s">
        <v>78</v>
      </c>
      <c r="G851" s="29"/>
      <c r="H851" s="29"/>
      <c r="I851" s="30" t="str">
        <f t="shared" si="432"/>
        <v/>
      </c>
      <c r="J851" s="30" t="str">
        <f t="shared" si="433"/>
        <v/>
      </c>
      <c r="K851" s="30" t="str">
        <f t="shared" si="434"/>
        <v/>
      </c>
      <c r="L851" s="30" t="str">
        <f t="shared" si="435"/>
        <v/>
      </c>
      <c r="M851" s="30" t="str">
        <f t="shared" si="436"/>
        <v/>
      </c>
      <c r="N851" s="30" t="str">
        <f t="shared" si="437"/>
        <v/>
      </c>
      <c r="O851" s="30" t="str">
        <f t="shared" si="438"/>
        <v/>
      </c>
      <c r="P851" s="30" t="str">
        <f t="shared" si="439"/>
        <v/>
      </c>
      <c r="Q851" s="30" t="str">
        <f t="shared" si="440"/>
        <v/>
      </c>
      <c r="R851" s="30" t="str">
        <f t="shared" si="441"/>
        <v/>
      </c>
      <c r="S851" s="30" t="str">
        <f t="shared" si="442"/>
        <v/>
      </c>
      <c r="T851" s="30" t="str">
        <f t="shared" si="443"/>
        <v/>
      </c>
      <c r="U851" s="20"/>
      <c r="V851" s="20"/>
      <c r="W851" s="20"/>
    </row>
    <row r="852" spans="1:23" ht="19.5" customHeight="1" x14ac:dyDescent="0.25">
      <c r="A852" s="20"/>
      <c r="B852" s="483"/>
      <c r="C852" s="29"/>
      <c r="D852" s="28" t="s">
        <v>95</v>
      </c>
      <c r="E852" s="29"/>
      <c r="F852" s="28" t="s">
        <v>78</v>
      </c>
      <c r="G852" s="29"/>
      <c r="H852" s="29"/>
      <c r="I852" s="30" t="str">
        <f t="shared" si="432"/>
        <v/>
      </c>
      <c r="J852" s="30" t="str">
        <f t="shared" si="433"/>
        <v/>
      </c>
      <c r="K852" s="30" t="str">
        <f t="shared" si="434"/>
        <v/>
      </c>
      <c r="L852" s="30" t="str">
        <f t="shared" si="435"/>
        <v/>
      </c>
      <c r="M852" s="30" t="str">
        <f t="shared" si="436"/>
        <v/>
      </c>
      <c r="N852" s="30" t="str">
        <f t="shared" si="437"/>
        <v/>
      </c>
      <c r="O852" s="30" t="str">
        <f t="shared" si="438"/>
        <v/>
      </c>
      <c r="P852" s="30" t="str">
        <f t="shared" si="439"/>
        <v/>
      </c>
      <c r="Q852" s="30" t="str">
        <f t="shared" si="440"/>
        <v/>
      </c>
      <c r="R852" s="30" t="str">
        <f t="shared" si="441"/>
        <v/>
      </c>
      <c r="S852" s="30" t="str">
        <f t="shared" si="442"/>
        <v/>
      </c>
      <c r="T852" s="30" t="str">
        <f t="shared" si="443"/>
        <v/>
      </c>
      <c r="U852" s="20"/>
      <c r="V852" s="20"/>
      <c r="W852" s="20"/>
    </row>
    <row r="853" spans="1:23" ht="19.5" customHeight="1" x14ac:dyDescent="0.25">
      <c r="A853" s="20"/>
      <c r="B853" s="483"/>
      <c r="C853" s="29"/>
      <c r="D853" s="28" t="s">
        <v>96</v>
      </c>
      <c r="E853" s="29"/>
      <c r="F853" s="28" t="s">
        <v>78</v>
      </c>
      <c r="G853" s="29"/>
      <c r="H853" s="29"/>
      <c r="I853" s="30" t="str">
        <f t="shared" si="432"/>
        <v/>
      </c>
      <c r="J853" s="30" t="str">
        <f t="shared" si="433"/>
        <v/>
      </c>
      <c r="K853" s="30" t="str">
        <f t="shared" si="434"/>
        <v/>
      </c>
      <c r="L853" s="30" t="str">
        <f t="shared" si="435"/>
        <v/>
      </c>
      <c r="M853" s="30" t="str">
        <f t="shared" si="436"/>
        <v/>
      </c>
      <c r="N853" s="30" t="str">
        <f t="shared" si="437"/>
        <v/>
      </c>
      <c r="O853" s="30" t="str">
        <f t="shared" si="438"/>
        <v/>
      </c>
      <c r="P853" s="30" t="str">
        <f t="shared" si="439"/>
        <v/>
      </c>
      <c r="Q853" s="30" t="str">
        <f t="shared" si="440"/>
        <v/>
      </c>
      <c r="R853" s="30" t="str">
        <f t="shared" si="441"/>
        <v/>
      </c>
      <c r="S853" s="30" t="str">
        <f t="shared" si="442"/>
        <v/>
      </c>
      <c r="T853" s="30" t="str">
        <f t="shared" si="443"/>
        <v/>
      </c>
      <c r="U853" s="20"/>
      <c r="V853" s="20"/>
      <c r="W853" s="20"/>
    </row>
    <row r="854" spans="1:23" ht="19.5" customHeight="1" x14ac:dyDescent="0.25">
      <c r="A854" s="20"/>
      <c r="B854" s="483"/>
      <c r="C854" s="29"/>
      <c r="D854" s="28" t="s">
        <v>97</v>
      </c>
      <c r="E854" s="29"/>
      <c r="F854" s="28" t="s">
        <v>78</v>
      </c>
      <c r="G854" s="29"/>
      <c r="H854" s="29"/>
      <c r="I854" s="30" t="str">
        <f t="shared" si="432"/>
        <v/>
      </c>
      <c r="J854" s="30" t="str">
        <f t="shared" si="433"/>
        <v/>
      </c>
      <c r="K854" s="30" t="str">
        <f t="shared" si="434"/>
        <v/>
      </c>
      <c r="L854" s="30" t="str">
        <f t="shared" si="435"/>
        <v/>
      </c>
      <c r="M854" s="30" t="str">
        <f t="shared" si="436"/>
        <v/>
      </c>
      <c r="N854" s="30" t="str">
        <f t="shared" si="437"/>
        <v/>
      </c>
      <c r="O854" s="30" t="str">
        <f t="shared" si="438"/>
        <v/>
      </c>
      <c r="P854" s="30" t="str">
        <f t="shared" si="439"/>
        <v/>
      </c>
      <c r="Q854" s="30" t="str">
        <f t="shared" si="440"/>
        <v/>
      </c>
      <c r="R854" s="30" t="str">
        <f t="shared" si="441"/>
        <v/>
      </c>
      <c r="S854" s="30" t="str">
        <f t="shared" si="442"/>
        <v/>
      </c>
      <c r="T854" s="30" t="str">
        <f t="shared" si="443"/>
        <v/>
      </c>
      <c r="U854" s="20"/>
      <c r="V854" s="20"/>
      <c r="W854" s="20"/>
    </row>
    <row r="855" spans="1:23" ht="19.5" customHeight="1" x14ac:dyDescent="0.25">
      <c r="A855" s="20"/>
      <c r="B855" s="483"/>
      <c r="C855" s="29"/>
      <c r="D855" s="28" t="s">
        <v>98</v>
      </c>
      <c r="E855" s="29"/>
      <c r="F855" s="28" t="s">
        <v>78</v>
      </c>
      <c r="G855" s="29"/>
      <c r="H855" s="29"/>
      <c r="I855" s="30" t="str">
        <f t="shared" si="432"/>
        <v/>
      </c>
      <c r="J855" s="30" t="str">
        <f t="shared" si="433"/>
        <v/>
      </c>
      <c r="K855" s="30" t="str">
        <f t="shared" si="434"/>
        <v/>
      </c>
      <c r="L855" s="30" t="str">
        <f t="shared" si="435"/>
        <v/>
      </c>
      <c r="M855" s="30" t="str">
        <f t="shared" si="436"/>
        <v/>
      </c>
      <c r="N855" s="30" t="str">
        <f t="shared" si="437"/>
        <v/>
      </c>
      <c r="O855" s="30" t="str">
        <f t="shared" si="438"/>
        <v/>
      </c>
      <c r="P855" s="30" t="str">
        <f t="shared" si="439"/>
        <v/>
      </c>
      <c r="Q855" s="30" t="str">
        <f t="shared" si="440"/>
        <v/>
      </c>
      <c r="R855" s="30" t="str">
        <f t="shared" si="441"/>
        <v/>
      </c>
      <c r="S855" s="30" t="str">
        <f t="shared" si="442"/>
        <v/>
      </c>
      <c r="T855" s="30" t="str">
        <f t="shared" si="443"/>
        <v/>
      </c>
      <c r="U855" s="20"/>
      <c r="V855" s="20"/>
      <c r="W855" s="20"/>
    </row>
    <row r="856" spans="1:23" ht="19.5" customHeight="1" x14ac:dyDescent="0.25">
      <c r="A856" s="20"/>
      <c r="B856" s="483"/>
      <c r="C856" s="29"/>
      <c r="D856" s="28" t="s">
        <v>99</v>
      </c>
      <c r="E856" s="29"/>
      <c r="F856" s="28" t="s">
        <v>78</v>
      </c>
      <c r="G856" s="29"/>
      <c r="H856" s="29"/>
      <c r="I856" s="30" t="str">
        <f t="shared" si="432"/>
        <v/>
      </c>
      <c r="J856" s="30" t="str">
        <f t="shared" si="433"/>
        <v/>
      </c>
      <c r="K856" s="30" t="str">
        <f t="shared" si="434"/>
        <v/>
      </c>
      <c r="L856" s="30" t="str">
        <f t="shared" si="435"/>
        <v/>
      </c>
      <c r="M856" s="30" t="str">
        <f t="shared" si="436"/>
        <v/>
      </c>
      <c r="N856" s="30" t="str">
        <f t="shared" si="437"/>
        <v/>
      </c>
      <c r="O856" s="30" t="str">
        <f t="shared" si="438"/>
        <v/>
      </c>
      <c r="P856" s="30" t="str">
        <f t="shared" si="439"/>
        <v/>
      </c>
      <c r="Q856" s="30" t="str">
        <f t="shared" si="440"/>
        <v/>
      </c>
      <c r="R856" s="30" t="str">
        <f t="shared" si="441"/>
        <v/>
      </c>
      <c r="S856" s="30" t="str">
        <f t="shared" si="442"/>
        <v/>
      </c>
      <c r="T856" s="30" t="str">
        <f t="shared" si="443"/>
        <v/>
      </c>
      <c r="U856" s="20"/>
      <c r="V856" s="20"/>
      <c r="W856" s="20"/>
    </row>
    <row r="857" spans="1:23" ht="19.5" customHeight="1" x14ac:dyDescent="0.25">
      <c r="A857" s="20"/>
      <c r="B857" s="483"/>
      <c r="C857" s="29"/>
      <c r="D857" s="28" t="s">
        <v>100</v>
      </c>
      <c r="E857" s="29"/>
      <c r="F857" s="28" t="s">
        <v>78</v>
      </c>
      <c r="G857" s="29"/>
      <c r="H857" s="29"/>
      <c r="I857" s="30" t="str">
        <f t="shared" si="432"/>
        <v/>
      </c>
      <c r="J857" s="30" t="str">
        <f t="shared" si="433"/>
        <v/>
      </c>
      <c r="K857" s="30" t="str">
        <f t="shared" si="434"/>
        <v/>
      </c>
      <c r="L857" s="30" t="str">
        <f t="shared" si="435"/>
        <v/>
      </c>
      <c r="M857" s="30" t="str">
        <f t="shared" si="436"/>
        <v/>
      </c>
      <c r="N857" s="30" t="str">
        <f t="shared" si="437"/>
        <v/>
      </c>
      <c r="O857" s="30" t="str">
        <f t="shared" si="438"/>
        <v/>
      </c>
      <c r="P857" s="30" t="str">
        <f t="shared" si="439"/>
        <v/>
      </c>
      <c r="Q857" s="30" t="str">
        <f t="shared" si="440"/>
        <v/>
      </c>
      <c r="R857" s="30" t="str">
        <f t="shared" si="441"/>
        <v/>
      </c>
      <c r="S857" s="30" t="str">
        <f t="shared" si="442"/>
        <v/>
      </c>
      <c r="T857" s="30" t="str">
        <f t="shared" si="443"/>
        <v/>
      </c>
      <c r="U857" s="20"/>
      <c r="V857" s="20"/>
      <c r="W857" s="20"/>
    </row>
    <row r="858" spans="1:23" ht="19.5" customHeight="1" x14ac:dyDescent="0.25">
      <c r="A858" s="20"/>
      <c r="B858" s="483"/>
      <c r="C858" s="29"/>
      <c r="D858" s="28" t="s">
        <v>101</v>
      </c>
      <c r="E858" s="29"/>
      <c r="F858" s="28" t="s">
        <v>78</v>
      </c>
      <c r="G858" s="29"/>
      <c r="H858" s="29"/>
      <c r="I858" s="30" t="str">
        <f t="shared" si="432"/>
        <v/>
      </c>
      <c r="J858" s="30" t="str">
        <f t="shared" si="433"/>
        <v/>
      </c>
      <c r="K858" s="30" t="str">
        <f t="shared" si="434"/>
        <v/>
      </c>
      <c r="L858" s="30" t="str">
        <f t="shared" si="435"/>
        <v/>
      </c>
      <c r="M858" s="30" t="str">
        <f t="shared" si="436"/>
        <v/>
      </c>
      <c r="N858" s="30" t="str">
        <f t="shared" si="437"/>
        <v/>
      </c>
      <c r="O858" s="30" t="str">
        <f t="shared" si="438"/>
        <v/>
      </c>
      <c r="P858" s="30" t="str">
        <f t="shared" si="439"/>
        <v/>
      </c>
      <c r="Q858" s="30" t="str">
        <f t="shared" si="440"/>
        <v/>
      </c>
      <c r="R858" s="30" t="str">
        <f t="shared" si="441"/>
        <v/>
      </c>
      <c r="S858" s="30" t="str">
        <f t="shared" si="442"/>
        <v/>
      </c>
      <c r="T858" s="30" t="str">
        <f t="shared" si="443"/>
        <v/>
      </c>
      <c r="U858" s="20"/>
      <c r="V858" s="20"/>
      <c r="W858" s="20"/>
    </row>
    <row r="859" spans="1:23" ht="19.5" customHeight="1" x14ac:dyDescent="0.25">
      <c r="A859" s="20"/>
      <c r="B859" s="483"/>
      <c r="C859" s="29"/>
      <c r="D859" s="28" t="s">
        <v>102</v>
      </c>
      <c r="E859" s="29"/>
      <c r="F859" s="28" t="s">
        <v>78</v>
      </c>
      <c r="G859" s="29"/>
      <c r="H859" s="29"/>
      <c r="I859" s="30" t="str">
        <f t="shared" si="432"/>
        <v/>
      </c>
      <c r="J859" s="30" t="str">
        <f t="shared" si="433"/>
        <v/>
      </c>
      <c r="K859" s="30" t="str">
        <f t="shared" si="434"/>
        <v/>
      </c>
      <c r="L859" s="30" t="str">
        <f t="shared" si="435"/>
        <v/>
      </c>
      <c r="M859" s="30" t="str">
        <f t="shared" si="436"/>
        <v/>
      </c>
      <c r="N859" s="30" t="str">
        <f t="shared" si="437"/>
        <v/>
      </c>
      <c r="O859" s="30" t="str">
        <f t="shared" si="438"/>
        <v/>
      </c>
      <c r="P859" s="30" t="str">
        <f t="shared" si="439"/>
        <v/>
      </c>
      <c r="Q859" s="30" t="str">
        <f t="shared" si="440"/>
        <v/>
      </c>
      <c r="R859" s="30" t="str">
        <f t="shared" si="441"/>
        <v/>
      </c>
      <c r="S859" s="30" t="str">
        <f t="shared" si="442"/>
        <v/>
      </c>
      <c r="T859" s="30" t="str">
        <f t="shared" si="443"/>
        <v/>
      </c>
      <c r="U859" s="20"/>
      <c r="V859" s="20"/>
      <c r="W859" s="20"/>
    </row>
    <row r="860" spans="1:23" ht="19.5" customHeight="1" x14ac:dyDescent="0.25">
      <c r="A860" s="20"/>
      <c r="B860" s="483"/>
      <c r="C860" s="29"/>
      <c r="D860" s="28" t="s">
        <v>103</v>
      </c>
      <c r="E860" s="29"/>
      <c r="F860" s="28" t="s">
        <v>78</v>
      </c>
      <c r="G860" s="29"/>
      <c r="H860" s="29"/>
      <c r="I860" s="30" t="str">
        <f t="shared" si="432"/>
        <v/>
      </c>
      <c r="J860" s="30" t="str">
        <f t="shared" si="433"/>
        <v/>
      </c>
      <c r="K860" s="30" t="str">
        <f t="shared" si="434"/>
        <v/>
      </c>
      <c r="L860" s="30" t="str">
        <f t="shared" si="435"/>
        <v/>
      </c>
      <c r="M860" s="30" t="str">
        <f t="shared" si="436"/>
        <v/>
      </c>
      <c r="N860" s="30" t="str">
        <f t="shared" si="437"/>
        <v/>
      </c>
      <c r="O860" s="30" t="str">
        <f t="shared" si="438"/>
        <v/>
      </c>
      <c r="P860" s="30" t="str">
        <f t="shared" si="439"/>
        <v/>
      </c>
      <c r="Q860" s="30" t="str">
        <f t="shared" si="440"/>
        <v/>
      </c>
      <c r="R860" s="30" t="str">
        <f t="shared" si="441"/>
        <v/>
      </c>
      <c r="S860" s="30" t="str">
        <f t="shared" si="442"/>
        <v/>
      </c>
      <c r="T860" s="30" t="str">
        <f t="shared" si="443"/>
        <v/>
      </c>
      <c r="U860" s="20"/>
      <c r="V860" s="20"/>
      <c r="W860" s="20"/>
    </row>
    <row r="861" spans="1:23" ht="19.5" customHeight="1" x14ac:dyDescent="0.25">
      <c r="A861" s="20"/>
      <c r="B861" s="483"/>
      <c r="C861" s="29"/>
      <c r="D861" s="28" t="s">
        <v>104</v>
      </c>
      <c r="E861" s="29"/>
      <c r="F861" s="28" t="s">
        <v>78</v>
      </c>
      <c r="G861" s="29"/>
      <c r="H861" s="29"/>
      <c r="I861" s="30" t="str">
        <f t="shared" si="432"/>
        <v/>
      </c>
      <c r="J861" s="30" t="str">
        <f t="shared" si="433"/>
        <v/>
      </c>
      <c r="K861" s="30" t="str">
        <f t="shared" si="434"/>
        <v/>
      </c>
      <c r="L861" s="30" t="str">
        <f t="shared" si="435"/>
        <v/>
      </c>
      <c r="M861" s="30" t="str">
        <f t="shared" si="436"/>
        <v/>
      </c>
      <c r="N861" s="30" t="str">
        <f t="shared" si="437"/>
        <v/>
      </c>
      <c r="O861" s="30" t="str">
        <f t="shared" si="438"/>
        <v/>
      </c>
      <c r="P861" s="30" t="str">
        <f t="shared" si="439"/>
        <v/>
      </c>
      <c r="Q861" s="30" t="str">
        <f t="shared" si="440"/>
        <v/>
      </c>
      <c r="R861" s="30" t="str">
        <f t="shared" si="441"/>
        <v/>
      </c>
      <c r="S861" s="30" t="str">
        <f t="shared" si="442"/>
        <v/>
      </c>
      <c r="T861" s="30" t="str">
        <f t="shared" si="443"/>
        <v/>
      </c>
      <c r="U861" s="20"/>
      <c r="V861" s="20"/>
      <c r="W861" s="20"/>
    </row>
    <row r="862" spans="1:23" ht="19.5" customHeight="1" x14ac:dyDescent="0.25">
      <c r="A862" s="20"/>
      <c r="B862" s="483"/>
      <c r="C862" s="29"/>
      <c r="D862" s="28" t="s">
        <v>105</v>
      </c>
      <c r="E862" s="29"/>
      <c r="F862" s="28" t="s">
        <v>78</v>
      </c>
      <c r="G862" s="29"/>
      <c r="H862" s="29"/>
      <c r="I862" s="30" t="str">
        <f t="shared" si="432"/>
        <v/>
      </c>
      <c r="J862" s="30" t="str">
        <f t="shared" si="433"/>
        <v/>
      </c>
      <c r="K862" s="30" t="str">
        <f t="shared" si="434"/>
        <v/>
      </c>
      <c r="L862" s="30" t="str">
        <f t="shared" si="435"/>
        <v/>
      </c>
      <c r="M862" s="30" t="str">
        <f t="shared" si="436"/>
        <v/>
      </c>
      <c r="N862" s="30" t="str">
        <f t="shared" si="437"/>
        <v/>
      </c>
      <c r="O862" s="30" t="str">
        <f t="shared" si="438"/>
        <v/>
      </c>
      <c r="P862" s="30" t="str">
        <f t="shared" si="439"/>
        <v/>
      </c>
      <c r="Q862" s="30" t="str">
        <f t="shared" si="440"/>
        <v/>
      </c>
      <c r="R862" s="30" t="str">
        <f t="shared" si="441"/>
        <v/>
      </c>
      <c r="S862" s="30" t="str">
        <f t="shared" si="442"/>
        <v/>
      </c>
      <c r="T862" s="30" t="str">
        <f t="shared" si="443"/>
        <v/>
      </c>
      <c r="U862" s="20"/>
      <c r="V862" s="20"/>
      <c r="W862" s="20"/>
    </row>
    <row r="863" spans="1:23" ht="19.5" customHeight="1" x14ac:dyDescent="0.25">
      <c r="A863" s="20"/>
      <c r="B863" s="483"/>
      <c r="C863" s="29"/>
      <c r="D863" s="28" t="s">
        <v>106</v>
      </c>
      <c r="E863" s="29"/>
      <c r="F863" s="28" t="s">
        <v>78</v>
      </c>
      <c r="G863" s="29"/>
      <c r="H863" s="29"/>
      <c r="I863" s="30" t="str">
        <f t="shared" si="432"/>
        <v/>
      </c>
      <c r="J863" s="30" t="str">
        <f t="shared" si="433"/>
        <v/>
      </c>
      <c r="K863" s="30" t="str">
        <f t="shared" si="434"/>
        <v/>
      </c>
      <c r="L863" s="30" t="str">
        <f t="shared" si="435"/>
        <v/>
      </c>
      <c r="M863" s="30" t="str">
        <f t="shared" si="436"/>
        <v/>
      </c>
      <c r="N863" s="30" t="str">
        <f t="shared" si="437"/>
        <v/>
      </c>
      <c r="O863" s="30" t="str">
        <f t="shared" si="438"/>
        <v/>
      </c>
      <c r="P863" s="30" t="str">
        <f t="shared" si="439"/>
        <v/>
      </c>
      <c r="Q863" s="30" t="str">
        <f t="shared" si="440"/>
        <v/>
      </c>
      <c r="R863" s="30" t="str">
        <f t="shared" si="441"/>
        <v/>
      </c>
      <c r="S863" s="30" t="str">
        <f t="shared" si="442"/>
        <v/>
      </c>
      <c r="T863" s="30" t="str">
        <f t="shared" si="443"/>
        <v/>
      </c>
      <c r="U863" s="20"/>
      <c r="V863" s="20"/>
      <c r="W863" s="20"/>
    </row>
    <row r="864" spans="1:23" ht="19.5" customHeight="1" x14ac:dyDescent="0.25">
      <c r="A864" s="20"/>
      <c r="B864" s="483"/>
      <c r="C864" s="29"/>
      <c r="D864" s="28" t="s">
        <v>107</v>
      </c>
      <c r="E864" s="29"/>
      <c r="F864" s="28" t="s">
        <v>78</v>
      </c>
      <c r="G864" s="29"/>
      <c r="H864" s="29"/>
      <c r="I864" s="30" t="str">
        <f t="shared" si="432"/>
        <v/>
      </c>
      <c r="J864" s="30" t="str">
        <f t="shared" si="433"/>
        <v/>
      </c>
      <c r="K864" s="30" t="str">
        <f t="shared" si="434"/>
        <v/>
      </c>
      <c r="L864" s="30" t="str">
        <f t="shared" si="435"/>
        <v/>
      </c>
      <c r="M864" s="30" t="str">
        <f t="shared" si="436"/>
        <v/>
      </c>
      <c r="N864" s="30" t="str">
        <f t="shared" si="437"/>
        <v/>
      </c>
      <c r="O864" s="30" t="str">
        <f t="shared" si="438"/>
        <v/>
      </c>
      <c r="P864" s="30" t="str">
        <f t="shared" si="439"/>
        <v/>
      </c>
      <c r="Q864" s="30" t="str">
        <f t="shared" si="440"/>
        <v/>
      </c>
      <c r="R864" s="30" t="str">
        <f t="shared" si="441"/>
        <v/>
      </c>
      <c r="S864" s="30" t="str">
        <f t="shared" si="442"/>
        <v/>
      </c>
      <c r="T864" s="30" t="str">
        <f t="shared" si="443"/>
        <v/>
      </c>
      <c r="U864" s="20"/>
      <c r="V864" s="20"/>
      <c r="W864" s="20"/>
    </row>
    <row r="865" spans="1:36" ht="19.5" customHeight="1" x14ac:dyDescent="0.25">
      <c r="A865" s="20"/>
      <c r="B865" s="483"/>
      <c r="C865" s="29"/>
      <c r="D865" s="28" t="s">
        <v>108</v>
      </c>
      <c r="E865" s="29"/>
      <c r="F865" s="28" t="s">
        <v>78</v>
      </c>
      <c r="G865" s="29"/>
      <c r="H865" s="29"/>
      <c r="I865" s="30" t="str">
        <f t="shared" si="432"/>
        <v/>
      </c>
      <c r="J865" s="30" t="str">
        <f t="shared" si="433"/>
        <v/>
      </c>
      <c r="K865" s="30" t="str">
        <f t="shared" si="434"/>
        <v/>
      </c>
      <c r="L865" s="30" t="str">
        <f t="shared" si="435"/>
        <v/>
      </c>
      <c r="M865" s="30" t="str">
        <f t="shared" si="436"/>
        <v/>
      </c>
      <c r="N865" s="30" t="str">
        <f t="shared" si="437"/>
        <v/>
      </c>
      <c r="O865" s="30" t="str">
        <f t="shared" si="438"/>
        <v/>
      </c>
      <c r="P865" s="30" t="str">
        <f t="shared" si="439"/>
        <v/>
      </c>
      <c r="Q865" s="30" t="str">
        <f t="shared" si="440"/>
        <v/>
      </c>
      <c r="R865" s="30" t="str">
        <f t="shared" si="441"/>
        <v/>
      </c>
      <c r="S865" s="30" t="str">
        <f t="shared" si="442"/>
        <v/>
      </c>
      <c r="T865" s="30" t="str">
        <f t="shared" si="443"/>
        <v/>
      </c>
      <c r="U865" s="20"/>
      <c r="V865" s="20"/>
      <c r="W865" s="20"/>
    </row>
    <row r="866" spans="1:36" ht="19.5" customHeight="1" x14ac:dyDescent="0.25">
      <c r="A866" s="20"/>
      <c r="B866" s="483"/>
      <c r="C866" s="29"/>
      <c r="D866" s="28" t="s">
        <v>109</v>
      </c>
      <c r="E866" s="29"/>
      <c r="F866" s="28" t="s">
        <v>78</v>
      </c>
      <c r="G866" s="29"/>
      <c r="H866" s="29"/>
      <c r="I866" s="30" t="str">
        <f t="shared" si="432"/>
        <v/>
      </c>
      <c r="J866" s="30" t="str">
        <f t="shared" si="433"/>
        <v/>
      </c>
      <c r="K866" s="30" t="str">
        <f t="shared" si="434"/>
        <v/>
      </c>
      <c r="L866" s="30" t="str">
        <f t="shared" si="435"/>
        <v/>
      </c>
      <c r="M866" s="30" t="str">
        <f t="shared" si="436"/>
        <v/>
      </c>
      <c r="N866" s="30" t="str">
        <f t="shared" si="437"/>
        <v/>
      </c>
      <c r="O866" s="30" t="str">
        <f t="shared" si="438"/>
        <v/>
      </c>
      <c r="P866" s="30" t="str">
        <f t="shared" si="439"/>
        <v/>
      </c>
      <c r="Q866" s="30" t="str">
        <f t="shared" si="440"/>
        <v/>
      </c>
      <c r="R866" s="30" t="str">
        <f t="shared" si="441"/>
        <v/>
      </c>
      <c r="S866" s="30" t="str">
        <f t="shared" si="442"/>
        <v/>
      </c>
      <c r="T866" s="30" t="str">
        <f t="shared" si="443"/>
        <v/>
      </c>
      <c r="U866" s="20"/>
      <c r="V866" s="20"/>
      <c r="W866" s="20"/>
    </row>
    <row r="867" spans="1:36" ht="19.5" customHeight="1" x14ac:dyDescent="0.25">
      <c r="A867" s="20"/>
      <c r="B867" s="483"/>
      <c r="C867" s="29"/>
      <c r="D867" s="28" t="s">
        <v>110</v>
      </c>
      <c r="E867" s="29"/>
      <c r="F867" s="28" t="s">
        <v>78</v>
      </c>
      <c r="G867" s="29"/>
      <c r="H867" s="29"/>
      <c r="I867" s="30" t="str">
        <f t="shared" si="432"/>
        <v/>
      </c>
      <c r="J867" s="30" t="str">
        <f t="shared" si="433"/>
        <v/>
      </c>
      <c r="K867" s="30" t="str">
        <f t="shared" si="434"/>
        <v/>
      </c>
      <c r="L867" s="30" t="str">
        <f t="shared" si="435"/>
        <v/>
      </c>
      <c r="M867" s="30" t="str">
        <f t="shared" si="436"/>
        <v/>
      </c>
      <c r="N867" s="30" t="str">
        <f t="shared" si="437"/>
        <v/>
      </c>
      <c r="O867" s="30" t="str">
        <f t="shared" si="438"/>
        <v/>
      </c>
      <c r="P867" s="30" t="str">
        <f t="shared" si="439"/>
        <v/>
      </c>
      <c r="Q867" s="30" t="str">
        <f t="shared" si="440"/>
        <v/>
      </c>
      <c r="R867" s="30" t="str">
        <f t="shared" si="441"/>
        <v/>
      </c>
      <c r="S867" s="30" t="str">
        <f t="shared" si="442"/>
        <v/>
      </c>
      <c r="T867" s="30" t="str">
        <f t="shared" si="443"/>
        <v/>
      </c>
      <c r="U867" s="20"/>
      <c r="V867" s="20"/>
      <c r="W867" s="20"/>
    </row>
    <row r="868" spans="1:36" ht="19.5" customHeight="1" x14ac:dyDescent="0.25">
      <c r="A868" s="20"/>
      <c r="B868" s="483"/>
      <c r="C868" s="29"/>
      <c r="D868" s="28" t="s">
        <v>111</v>
      </c>
      <c r="E868" s="29"/>
      <c r="F868" s="28" t="s">
        <v>78</v>
      </c>
      <c r="G868" s="29"/>
      <c r="H868" s="29"/>
      <c r="I868" s="30" t="str">
        <f t="shared" si="432"/>
        <v/>
      </c>
      <c r="J868" s="30" t="str">
        <f t="shared" si="433"/>
        <v/>
      </c>
      <c r="K868" s="30" t="str">
        <f t="shared" si="434"/>
        <v/>
      </c>
      <c r="L868" s="30" t="str">
        <f t="shared" si="435"/>
        <v/>
      </c>
      <c r="M868" s="30" t="str">
        <f t="shared" si="436"/>
        <v/>
      </c>
      <c r="N868" s="30" t="str">
        <f t="shared" si="437"/>
        <v/>
      </c>
      <c r="O868" s="30" t="str">
        <f t="shared" si="438"/>
        <v/>
      </c>
      <c r="P868" s="30" t="str">
        <f t="shared" si="439"/>
        <v/>
      </c>
      <c r="Q868" s="30" t="str">
        <f t="shared" si="440"/>
        <v/>
      </c>
      <c r="R868" s="30" t="str">
        <f t="shared" si="441"/>
        <v/>
      </c>
      <c r="S868" s="30" t="str">
        <f t="shared" si="442"/>
        <v/>
      </c>
      <c r="T868" s="30" t="str">
        <f t="shared" si="443"/>
        <v/>
      </c>
      <c r="U868" s="20"/>
      <c r="V868" s="20"/>
      <c r="W868" s="20"/>
    </row>
    <row r="869" spans="1:36" ht="19.5" customHeight="1" x14ac:dyDescent="0.25">
      <c r="A869" s="20"/>
      <c r="B869" s="483"/>
      <c r="C869" s="29"/>
      <c r="D869" s="28" t="s">
        <v>112</v>
      </c>
      <c r="E869" s="29"/>
      <c r="F869" s="28" t="s">
        <v>78</v>
      </c>
      <c r="G869" s="29"/>
      <c r="H869" s="29"/>
      <c r="I869" s="30" t="str">
        <f t="shared" si="432"/>
        <v/>
      </c>
      <c r="J869" s="30" t="str">
        <f t="shared" si="433"/>
        <v/>
      </c>
      <c r="K869" s="30" t="str">
        <f t="shared" si="434"/>
        <v/>
      </c>
      <c r="L869" s="30" t="str">
        <f t="shared" si="435"/>
        <v/>
      </c>
      <c r="M869" s="30" t="str">
        <f t="shared" si="436"/>
        <v/>
      </c>
      <c r="N869" s="30" t="str">
        <f t="shared" si="437"/>
        <v/>
      </c>
      <c r="O869" s="30" t="str">
        <f t="shared" si="438"/>
        <v/>
      </c>
      <c r="P869" s="30" t="str">
        <f t="shared" si="439"/>
        <v/>
      </c>
      <c r="Q869" s="30" t="str">
        <f t="shared" si="440"/>
        <v/>
      </c>
      <c r="R869" s="30" t="str">
        <f t="shared" si="441"/>
        <v/>
      </c>
      <c r="S869" s="30" t="str">
        <f t="shared" si="442"/>
        <v/>
      </c>
      <c r="T869" s="30" t="str">
        <f t="shared" si="443"/>
        <v/>
      </c>
      <c r="U869" s="20"/>
      <c r="V869" s="20"/>
      <c r="W869" s="20"/>
    </row>
    <row r="870" spans="1:36" ht="19.5" customHeight="1" x14ac:dyDescent="0.25">
      <c r="A870" s="20"/>
      <c r="B870" s="483"/>
      <c r="C870" s="29"/>
      <c r="D870" s="28" t="s">
        <v>113</v>
      </c>
      <c r="E870" s="29"/>
      <c r="F870" s="28" t="s">
        <v>78</v>
      </c>
      <c r="G870" s="29"/>
      <c r="H870" s="29"/>
      <c r="I870" s="30" t="str">
        <f t="shared" si="432"/>
        <v/>
      </c>
      <c r="J870" s="30" t="str">
        <f t="shared" si="433"/>
        <v/>
      </c>
      <c r="K870" s="30" t="str">
        <f t="shared" si="434"/>
        <v/>
      </c>
      <c r="L870" s="30" t="str">
        <f t="shared" si="435"/>
        <v/>
      </c>
      <c r="M870" s="30" t="str">
        <f t="shared" si="436"/>
        <v/>
      </c>
      <c r="N870" s="30" t="str">
        <f t="shared" si="437"/>
        <v/>
      </c>
      <c r="O870" s="30" t="str">
        <f t="shared" si="438"/>
        <v/>
      </c>
      <c r="P870" s="30" t="str">
        <f t="shared" si="439"/>
        <v/>
      </c>
      <c r="Q870" s="30" t="str">
        <f t="shared" si="440"/>
        <v/>
      </c>
      <c r="R870" s="30" t="str">
        <f t="shared" si="441"/>
        <v/>
      </c>
      <c r="S870" s="30" t="str">
        <f t="shared" si="442"/>
        <v/>
      </c>
      <c r="T870" s="30" t="str">
        <f t="shared" si="443"/>
        <v/>
      </c>
      <c r="U870" s="20"/>
      <c r="V870" s="20"/>
      <c r="W870" s="20"/>
    </row>
    <row r="871" spans="1:36" ht="19.5" customHeight="1" x14ac:dyDescent="0.3">
      <c r="A871" s="20"/>
      <c r="B871" s="483"/>
      <c r="C871" s="29"/>
      <c r="D871" s="28" t="s">
        <v>114</v>
      </c>
      <c r="E871" s="29"/>
      <c r="F871" s="28" t="s">
        <v>115</v>
      </c>
      <c r="G871" s="29"/>
      <c r="H871" s="29" t="s">
        <v>40</v>
      </c>
      <c r="I871" s="31" t="str">
        <f t="shared" ref="I871:I880" si="444">IFERROR(VALUE(MID($G871,1,FIND(CHAR(160),SUBSTITUTE($G871,"~",CHAR(160),1))-1)),"-")</f>
        <v>-</v>
      </c>
      <c r="J871" s="31" t="str">
        <f t="shared" ref="J871:J880" si="445">IFERROR(VALUE(MID($G871,FIND(CHAR(160),SUBSTITUTE($G871,"~",CHAR(160),1))+1,FIND(CHAR(160),SUBSTITUTE($G871,"~",CHAR(160),2))-FIND(CHAR(160),SUBSTITUTE($G871,"~",CHAR(160),1))-1)),"-")</f>
        <v>-</v>
      </c>
      <c r="K871" s="31" t="str">
        <f t="shared" ref="K871:K880" si="446">IFERROR(VALUE(MID($G871,FIND(CHAR(160),SUBSTITUTE($G871,"~",CHAR(160),2))+1,FIND(CHAR(160),SUBSTITUTE($G871,"~",CHAR(160),3))-FIND(CHAR(160),SUBSTITUTE($G871,"~",CHAR(160),2))-1)),"-")</f>
        <v>-</v>
      </c>
      <c r="L871" s="31" t="str">
        <f t="shared" ref="L871:L880" si="447">IFERROR(VALUE(MID($G871,FIND(CHAR(160),SUBSTITUTE($G871,"~",CHAR(160),3))+1,FIND(CHAR(160),SUBSTITUTE($G871,"~",CHAR(160),4))-FIND(CHAR(160),SUBSTITUTE($G871,"~",CHAR(160),3))-1)),"-")</f>
        <v>-</v>
      </c>
      <c r="M871" s="31" t="str">
        <f t="shared" ref="M871:M880" si="448">IFERROR(VALUE(MID($G871,FIND(CHAR(160),SUBSTITUTE($G871,"~",CHAR(160),4))+1,FIND(CHAR(160),SUBSTITUTE($G871,"~",CHAR(160),5))-FIND(CHAR(160),SUBSTITUTE($G871,"~",CHAR(160),4))-1)),"-")</f>
        <v>-</v>
      </c>
      <c r="N871" s="31" t="str">
        <f t="shared" ref="N871:N880" si="449">IFERROR(VALUE(MID($G871,FIND(CHAR(160),SUBSTITUTE($G871,"~",CHAR(160),5))+1,FIND(CHAR(160),SUBSTITUTE($G871,"~",CHAR(160),6))-FIND(CHAR(160),SUBSTITUTE($G871,"~",CHAR(160),5))-1)),"-")</f>
        <v>-</v>
      </c>
      <c r="O871" s="31" t="str">
        <f t="shared" ref="O871:O880" si="450">IFERROR(VALUE(MID($G871,FIND(CHAR(160),SUBSTITUTE($G871,"~",CHAR(160),6))+1,FIND(CHAR(160),SUBSTITUTE($G871,"~",CHAR(160),7))-FIND(CHAR(160),SUBSTITUTE($G871,"~",CHAR(160),6))-1)),"-")</f>
        <v>-</v>
      </c>
      <c r="P871" s="31" t="str">
        <f t="shared" ref="P871:P880" si="451">IFERROR(VALUE(MID($G871,FIND(CHAR(160),SUBSTITUTE($G871,"~",CHAR(160),7))+1,FIND(CHAR(160),SUBSTITUTE($G871,"~",CHAR(160),8))-FIND(CHAR(160),SUBSTITUTE($G871,"~",CHAR(160),7))-1)),"-")</f>
        <v>-</v>
      </c>
      <c r="Q871" s="31" t="str">
        <f t="shared" ref="Q871:Q880" si="452">IFERROR(VALUE(MID($G871,FIND(CHAR(160),SUBSTITUTE($G871,"~",CHAR(160),8))+1,FIND(CHAR(160),SUBSTITUTE($G871,"~",CHAR(160),9))-FIND(CHAR(160),SUBSTITUTE($G871,"~",CHAR(160),8))-1)),"-")</f>
        <v>-</v>
      </c>
      <c r="R871" s="31" t="str">
        <f t="shared" ref="R871:R880" si="453">IFERROR(VALUE(MID($G871,FIND(CHAR(160),SUBSTITUTE($G871,"~",CHAR(160),9))+1,FIND(CHAR(160),SUBSTITUTE($G871,"~",CHAR(160),10))-FIND(CHAR(160),SUBSTITUTE($G871,"~",CHAR(160),9))-1)),"-")</f>
        <v>-</v>
      </c>
      <c r="S871" s="31" t="str">
        <f t="shared" ref="S871:S880" si="454">IFERROR(VALUE(MID($G871,FIND(CHAR(160),SUBSTITUTE($G871,"~",CHAR(160),10))+1,FIND(CHAR(160),SUBSTITUTE($G871,"~",CHAR(160),11))-FIND(CHAR(160),SUBSTITUTE($G871,"~",CHAR(160),10))-1)),"-")</f>
        <v>-</v>
      </c>
      <c r="T871" s="31" t="str">
        <f t="shared" ref="T871:T880" si="455">IFERROR(VALUE(MID($G871,FIND(CHAR(160),SUBSTITUTE($G871,"~",CHAR(160),11))+1,FIND(CHAR(160),SUBSTITUTE($G871,"~",CHAR(160),12))-FIND(CHAR(160),SUBSTITUTE($G871,"~",CHAR(160),11))-1)),"-")</f>
        <v>-</v>
      </c>
      <c r="U871" s="20"/>
      <c r="V871" s="20"/>
      <c r="W871" s="20"/>
      <c r="AA871" s="32" t="s">
        <v>116</v>
      </c>
    </row>
    <row r="872" spans="1:36" ht="19.5" customHeight="1" x14ac:dyDescent="0.3">
      <c r="A872" s="20"/>
      <c r="B872" s="483"/>
      <c r="C872" s="29"/>
      <c r="D872" s="28"/>
      <c r="E872" s="29"/>
      <c r="F872" s="28" t="s">
        <v>117</v>
      </c>
      <c r="G872" s="29"/>
      <c r="H872" s="29" t="s">
        <v>40</v>
      </c>
      <c r="I872" s="31" t="str">
        <f t="shared" si="444"/>
        <v>-</v>
      </c>
      <c r="J872" s="31" t="str">
        <f t="shared" si="445"/>
        <v>-</v>
      </c>
      <c r="K872" s="31" t="str">
        <f t="shared" si="446"/>
        <v>-</v>
      </c>
      <c r="L872" s="31" t="str">
        <f t="shared" si="447"/>
        <v>-</v>
      </c>
      <c r="M872" s="31" t="str">
        <f t="shared" si="448"/>
        <v>-</v>
      </c>
      <c r="N872" s="31" t="str">
        <f t="shared" si="449"/>
        <v>-</v>
      </c>
      <c r="O872" s="31" t="str">
        <f t="shared" si="450"/>
        <v>-</v>
      </c>
      <c r="P872" s="31" t="str">
        <f t="shared" si="451"/>
        <v>-</v>
      </c>
      <c r="Q872" s="31" t="str">
        <f t="shared" si="452"/>
        <v>-</v>
      </c>
      <c r="R872" s="31" t="str">
        <f t="shared" si="453"/>
        <v>-</v>
      </c>
      <c r="S872" s="31" t="str">
        <f t="shared" si="454"/>
        <v>-</v>
      </c>
      <c r="T872" s="31" t="str">
        <f t="shared" si="455"/>
        <v>-</v>
      </c>
      <c r="U872" s="20"/>
      <c r="V872" s="20"/>
      <c r="W872" s="20"/>
      <c r="AB872" s="32" t="s">
        <v>118</v>
      </c>
    </row>
    <row r="873" spans="1:36" ht="19.5" customHeight="1" x14ac:dyDescent="0.3">
      <c r="A873" s="20"/>
      <c r="B873" s="483"/>
      <c r="C873" s="29"/>
      <c r="D873" s="28"/>
      <c r="E873" s="29"/>
      <c r="F873" s="33" t="s">
        <v>119</v>
      </c>
      <c r="G873" s="29"/>
      <c r="H873" s="29" t="s">
        <v>40</v>
      </c>
      <c r="I873" s="31" t="str">
        <f t="shared" si="444"/>
        <v>-</v>
      </c>
      <c r="J873" s="31" t="str">
        <f t="shared" si="445"/>
        <v>-</v>
      </c>
      <c r="K873" s="31" t="str">
        <f t="shared" si="446"/>
        <v>-</v>
      </c>
      <c r="L873" s="31" t="str">
        <f t="shared" si="447"/>
        <v>-</v>
      </c>
      <c r="M873" s="31" t="str">
        <f t="shared" si="448"/>
        <v>-</v>
      </c>
      <c r="N873" s="31" t="str">
        <f t="shared" si="449"/>
        <v>-</v>
      </c>
      <c r="O873" s="31" t="str">
        <f t="shared" si="450"/>
        <v>-</v>
      </c>
      <c r="P873" s="31" t="str">
        <f t="shared" si="451"/>
        <v>-</v>
      </c>
      <c r="Q873" s="31" t="str">
        <f t="shared" si="452"/>
        <v>-</v>
      </c>
      <c r="R873" s="31" t="str">
        <f t="shared" si="453"/>
        <v>-</v>
      </c>
      <c r="S873" s="31" t="str">
        <f t="shared" si="454"/>
        <v>-</v>
      </c>
      <c r="T873" s="31" t="str">
        <f t="shared" si="455"/>
        <v>-</v>
      </c>
      <c r="U873" s="20"/>
      <c r="V873" s="20"/>
      <c r="W873" s="20"/>
      <c r="AC873" s="32" t="s">
        <v>118</v>
      </c>
    </row>
    <row r="874" spans="1:36" ht="19.5" customHeight="1" x14ac:dyDescent="0.3">
      <c r="A874" s="20"/>
      <c r="B874" s="483"/>
      <c r="C874" s="29"/>
      <c r="D874" s="28"/>
      <c r="E874" s="29"/>
      <c r="F874" s="33" t="s">
        <v>120</v>
      </c>
      <c r="G874" s="29"/>
      <c r="H874" s="29" t="s">
        <v>40</v>
      </c>
      <c r="I874" s="31" t="str">
        <f t="shared" si="444"/>
        <v>-</v>
      </c>
      <c r="J874" s="31" t="str">
        <f t="shared" si="445"/>
        <v>-</v>
      </c>
      <c r="K874" s="31" t="str">
        <f t="shared" si="446"/>
        <v>-</v>
      </c>
      <c r="L874" s="31" t="str">
        <f t="shared" si="447"/>
        <v>-</v>
      </c>
      <c r="M874" s="31" t="str">
        <f t="shared" si="448"/>
        <v>-</v>
      </c>
      <c r="N874" s="31" t="str">
        <f t="shared" si="449"/>
        <v>-</v>
      </c>
      <c r="O874" s="31" t="str">
        <f t="shared" si="450"/>
        <v>-</v>
      </c>
      <c r="P874" s="31" t="str">
        <f t="shared" si="451"/>
        <v>-</v>
      </c>
      <c r="Q874" s="31" t="str">
        <f t="shared" si="452"/>
        <v>-</v>
      </c>
      <c r="R874" s="31" t="str">
        <f t="shared" si="453"/>
        <v>-</v>
      </c>
      <c r="S874" s="31" t="str">
        <f t="shared" si="454"/>
        <v>-</v>
      </c>
      <c r="T874" s="31" t="str">
        <f t="shared" si="455"/>
        <v>-</v>
      </c>
      <c r="U874" s="20"/>
      <c r="V874" s="20"/>
      <c r="W874" s="20"/>
      <c r="AD874" s="32" t="s">
        <v>118</v>
      </c>
    </row>
    <row r="875" spans="1:36" ht="19.5" customHeight="1" x14ac:dyDescent="0.3">
      <c r="A875" s="20"/>
      <c r="B875" s="483"/>
      <c r="C875" s="29"/>
      <c r="D875" s="28"/>
      <c r="E875" s="29"/>
      <c r="F875" s="33" t="s">
        <v>121</v>
      </c>
      <c r="G875" s="29"/>
      <c r="H875" s="29" t="s">
        <v>40</v>
      </c>
      <c r="I875" s="31" t="str">
        <f t="shared" si="444"/>
        <v>-</v>
      </c>
      <c r="J875" s="31" t="str">
        <f t="shared" si="445"/>
        <v>-</v>
      </c>
      <c r="K875" s="31" t="str">
        <f t="shared" si="446"/>
        <v>-</v>
      </c>
      <c r="L875" s="31" t="str">
        <f t="shared" si="447"/>
        <v>-</v>
      </c>
      <c r="M875" s="31" t="str">
        <f t="shared" si="448"/>
        <v>-</v>
      </c>
      <c r="N875" s="31" t="str">
        <f t="shared" si="449"/>
        <v>-</v>
      </c>
      <c r="O875" s="31" t="str">
        <f t="shared" si="450"/>
        <v>-</v>
      </c>
      <c r="P875" s="31" t="str">
        <f t="shared" si="451"/>
        <v>-</v>
      </c>
      <c r="Q875" s="31" t="str">
        <f t="shared" si="452"/>
        <v>-</v>
      </c>
      <c r="R875" s="31" t="str">
        <f t="shared" si="453"/>
        <v>-</v>
      </c>
      <c r="S875" s="31" t="str">
        <f t="shared" si="454"/>
        <v>-</v>
      </c>
      <c r="T875" s="31" t="str">
        <f t="shared" si="455"/>
        <v>-</v>
      </c>
      <c r="U875" s="20"/>
      <c r="V875" s="20"/>
      <c r="W875" s="20"/>
      <c r="AE875" s="32" t="s">
        <v>116</v>
      </c>
    </row>
    <row r="876" spans="1:36" ht="19.5" customHeight="1" x14ac:dyDescent="0.3">
      <c r="A876" s="20"/>
      <c r="B876" s="483"/>
      <c r="C876" s="29"/>
      <c r="D876" s="28"/>
      <c r="E876" s="29"/>
      <c r="F876" s="28" t="s">
        <v>647</v>
      </c>
      <c r="G876" s="29"/>
      <c r="H876" s="29" t="s">
        <v>40</v>
      </c>
      <c r="I876" s="31" t="str">
        <f t="shared" si="444"/>
        <v>-</v>
      </c>
      <c r="J876" s="31" t="str">
        <f t="shared" si="445"/>
        <v>-</v>
      </c>
      <c r="K876" s="31" t="str">
        <f t="shared" si="446"/>
        <v>-</v>
      </c>
      <c r="L876" s="31" t="str">
        <f t="shared" si="447"/>
        <v>-</v>
      </c>
      <c r="M876" s="31" t="str">
        <f t="shared" si="448"/>
        <v>-</v>
      </c>
      <c r="N876" s="31" t="str">
        <f t="shared" si="449"/>
        <v>-</v>
      </c>
      <c r="O876" s="31" t="str">
        <f t="shared" si="450"/>
        <v>-</v>
      </c>
      <c r="P876" s="31" t="str">
        <f t="shared" si="451"/>
        <v>-</v>
      </c>
      <c r="Q876" s="31" t="str">
        <f t="shared" si="452"/>
        <v>-</v>
      </c>
      <c r="R876" s="31" t="str">
        <f t="shared" si="453"/>
        <v>-</v>
      </c>
      <c r="S876" s="31" t="str">
        <f t="shared" si="454"/>
        <v>-</v>
      </c>
      <c r="T876" s="31" t="str">
        <f t="shared" si="455"/>
        <v>-</v>
      </c>
      <c r="U876" s="20"/>
      <c r="V876" s="20"/>
      <c r="W876" s="20"/>
      <c r="AF876" s="32" t="s">
        <v>118</v>
      </c>
    </row>
    <row r="877" spans="1:36" ht="19.5" customHeight="1" x14ac:dyDescent="0.3">
      <c r="A877" s="20"/>
      <c r="B877" s="483"/>
      <c r="C877" s="29"/>
      <c r="D877" s="28"/>
      <c r="E877" s="29"/>
      <c r="F877" s="33" t="s">
        <v>122</v>
      </c>
      <c r="G877" s="29"/>
      <c r="H877" s="29" t="s">
        <v>40</v>
      </c>
      <c r="I877" s="31" t="str">
        <f t="shared" si="444"/>
        <v>-</v>
      </c>
      <c r="J877" s="31" t="str">
        <f t="shared" si="445"/>
        <v>-</v>
      </c>
      <c r="K877" s="31" t="str">
        <f t="shared" si="446"/>
        <v>-</v>
      </c>
      <c r="L877" s="31" t="str">
        <f t="shared" si="447"/>
        <v>-</v>
      </c>
      <c r="M877" s="31" t="str">
        <f t="shared" si="448"/>
        <v>-</v>
      </c>
      <c r="N877" s="31" t="str">
        <f t="shared" si="449"/>
        <v>-</v>
      </c>
      <c r="O877" s="31" t="str">
        <f t="shared" si="450"/>
        <v>-</v>
      </c>
      <c r="P877" s="31" t="str">
        <f t="shared" si="451"/>
        <v>-</v>
      </c>
      <c r="Q877" s="31" t="str">
        <f t="shared" si="452"/>
        <v>-</v>
      </c>
      <c r="R877" s="31" t="str">
        <f t="shared" si="453"/>
        <v>-</v>
      </c>
      <c r="S877" s="31" t="str">
        <f t="shared" si="454"/>
        <v>-</v>
      </c>
      <c r="T877" s="31" t="str">
        <f t="shared" si="455"/>
        <v>-</v>
      </c>
      <c r="U877" s="20"/>
      <c r="V877" s="20"/>
      <c r="W877" s="20"/>
      <c r="AG877" s="32" t="s">
        <v>118</v>
      </c>
    </row>
    <row r="878" spans="1:36" ht="19.5" customHeight="1" x14ac:dyDescent="0.3">
      <c r="A878" s="20"/>
      <c r="B878" s="483"/>
      <c r="C878" s="29"/>
      <c r="D878" s="28"/>
      <c r="E878" s="29"/>
      <c r="F878" s="33" t="s">
        <v>123</v>
      </c>
      <c r="G878" s="29"/>
      <c r="H878" s="29" t="s">
        <v>40</v>
      </c>
      <c r="I878" s="31" t="str">
        <f t="shared" si="444"/>
        <v>-</v>
      </c>
      <c r="J878" s="31" t="str">
        <f t="shared" si="445"/>
        <v>-</v>
      </c>
      <c r="K878" s="31" t="str">
        <f t="shared" si="446"/>
        <v>-</v>
      </c>
      <c r="L878" s="31" t="str">
        <f t="shared" si="447"/>
        <v>-</v>
      </c>
      <c r="M878" s="31" t="str">
        <f t="shared" si="448"/>
        <v>-</v>
      </c>
      <c r="N878" s="31" t="str">
        <f t="shared" si="449"/>
        <v>-</v>
      </c>
      <c r="O878" s="31" t="str">
        <f t="shared" si="450"/>
        <v>-</v>
      </c>
      <c r="P878" s="31" t="str">
        <f t="shared" si="451"/>
        <v>-</v>
      </c>
      <c r="Q878" s="31" t="str">
        <f t="shared" si="452"/>
        <v>-</v>
      </c>
      <c r="R878" s="31" t="str">
        <f t="shared" si="453"/>
        <v>-</v>
      </c>
      <c r="S878" s="31" t="str">
        <f t="shared" si="454"/>
        <v>-</v>
      </c>
      <c r="T878" s="31" t="str">
        <f t="shared" si="455"/>
        <v>-</v>
      </c>
      <c r="U878" s="20"/>
      <c r="V878" s="20"/>
      <c r="W878" s="20"/>
      <c r="AH878" s="32" t="s">
        <v>118</v>
      </c>
    </row>
    <row r="879" spans="1:36" ht="19.5" customHeight="1" x14ac:dyDescent="0.3">
      <c r="A879" s="20"/>
      <c r="B879" s="483"/>
      <c r="C879" s="29"/>
      <c r="D879" s="28"/>
      <c r="E879" s="29"/>
      <c r="F879" s="33" t="s">
        <v>124</v>
      </c>
      <c r="G879" s="29"/>
      <c r="H879" s="29" t="s">
        <v>40</v>
      </c>
      <c r="I879" s="31" t="str">
        <f t="shared" si="444"/>
        <v>-</v>
      </c>
      <c r="J879" s="31" t="str">
        <f t="shared" si="445"/>
        <v>-</v>
      </c>
      <c r="K879" s="31" t="str">
        <f t="shared" si="446"/>
        <v>-</v>
      </c>
      <c r="L879" s="31" t="str">
        <f t="shared" si="447"/>
        <v>-</v>
      </c>
      <c r="M879" s="31" t="str">
        <f t="shared" si="448"/>
        <v>-</v>
      </c>
      <c r="N879" s="31" t="str">
        <f t="shared" si="449"/>
        <v>-</v>
      </c>
      <c r="O879" s="31" t="str">
        <f t="shared" si="450"/>
        <v>-</v>
      </c>
      <c r="P879" s="31" t="str">
        <f t="shared" si="451"/>
        <v>-</v>
      </c>
      <c r="Q879" s="31" t="str">
        <f t="shared" si="452"/>
        <v>-</v>
      </c>
      <c r="R879" s="31" t="str">
        <f t="shared" si="453"/>
        <v>-</v>
      </c>
      <c r="S879" s="31" t="str">
        <f t="shared" si="454"/>
        <v>-</v>
      </c>
      <c r="T879" s="31" t="str">
        <f t="shared" si="455"/>
        <v>-</v>
      </c>
      <c r="U879" s="20"/>
      <c r="V879" s="20"/>
      <c r="W879" s="20"/>
      <c r="AI879" s="32" t="s">
        <v>116</v>
      </c>
    </row>
    <row r="880" spans="1:36" ht="19.5" customHeight="1" x14ac:dyDescent="0.3">
      <c r="A880" s="20"/>
      <c r="B880" s="483"/>
      <c r="C880" s="29"/>
      <c r="D880" s="34"/>
      <c r="E880" s="35"/>
      <c r="F880" s="36" t="s">
        <v>125</v>
      </c>
      <c r="G880" s="35"/>
      <c r="H880" s="34" t="s">
        <v>40</v>
      </c>
      <c r="I880" s="31" t="str">
        <f t="shared" si="444"/>
        <v>-</v>
      </c>
      <c r="J880" s="31" t="str">
        <f t="shared" si="445"/>
        <v>-</v>
      </c>
      <c r="K880" s="31" t="str">
        <f t="shared" si="446"/>
        <v>-</v>
      </c>
      <c r="L880" s="31" t="str">
        <f t="shared" si="447"/>
        <v>-</v>
      </c>
      <c r="M880" s="31" t="str">
        <f t="shared" si="448"/>
        <v>-</v>
      </c>
      <c r="N880" s="31" t="str">
        <f t="shared" si="449"/>
        <v>-</v>
      </c>
      <c r="O880" s="31" t="str">
        <f t="shared" si="450"/>
        <v>-</v>
      </c>
      <c r="P880" s="31" t="str">
        <f t="shared" si="451"/>
        <v>-</v>
      </c>
      <c r="Q880" s="31" t="str">
        <f t="shared" si="452"/>
        <v>-</v>
      </c>
      <c r="R880" s="31" t="str">
        <f t="shared" si="453"/>
        <v>-</v>
      </c>
      <c r="S880" s="31" t="str">
        <f t="shared" si="454"/>
        <v>-</v>
      </c>
      <c r="T880" s="31" t="str">
        <f t="shared" si="455"/>
        <v>-</v>
      </c>
      <c r="U880" s="20"/>
      <c r="V880" s="20"/>
      <c r="W880" s="20"/>
      <c r="AJ880" s="32" t="s">
        <v>118</v>
      </c>
    </row>
    <row r="881" spans="1:23" ht="19.5" customHeight="1" x14ac:dyDescent="0.25">
      <c r="A881" s="20"/>
      <c r="B881" s="483"/>
      <c r="C881" s="27"/>
      <c r="D881" s="28" t="s">
        <v>77</v>
      </c>
      <c r="E881" s="29"/>
      <c r="F881" s="28" t="s">
        <v>78</v>
      </c>
      <c r="G881" s="29"/>
      <c r="H881" s="30"/>
      <c r="I881" s="30" t="str">
        <f t="shared" ref="I881:I916" si="456">IFERROR(MID($G881,1,FIND(CHAR(160),SUBSTITUTE($G881,"~",CHAR(160),1))-1),"")</f>
        <v/>
      </c>
      <c r="J881" s="30" t="str">
        <f t="shared" ref="J881:J916" si="457">IFERROR(MID($G881,FIND(CHAR(160),SUBSTITUTE($G881,"~",CHAR(160),1))+1,FIND(CHAR(160),SUBSTITUTE($G881,"~",CHAR(160),2))-FIND(CHAR(160),SUBSTITUTE($G881,"~",CHAR(160),1))-1),"")</f>
        <v/>
      </c>
      <c r="K881" s="30" t="str">
        <f t="shared" ref="K881:K916" si="458">IFERROR(MID($G881,FIND(CHAR(160),SUBSTITUTE($G881,"~",CHAR(160),2))+1,FIND(CHAR(160),SUBSTITUTE($G881,"~",CHAR(160),3))-FIND(CHAR(160),SUBSTITUTE($G881,"~",CHAR(160),2))-1),"")</f>
        <v/>
      </c>
      <c r="L881" s="30" t="str">
        <f t="shared" ref="L881:L916" si="459">IFERROR(MID($G881,FIND(CHAR(160),SUBSTITUTE($G881,"~",CHAR(160),3))+1,FIND(CHAR(160),SUBSTITUTE($G881,"~",CHAR(160),4))-FIND(CHAR(160),SUBSTITUTE($G881,"~",CHAR(160),3))-1),"")</f>
        <v/>
      </c>
      <c r="M881" s="30" t="str">
        <f t="shared" ref="M881:M916" si="460">IFERROR(MID($G881,FIND(CHAR(160),SUBSTITUTE($G881,"~",CHAR(160),4))+1,FIND(CHAR(160),SUBSTITUTE($G881,"~",CHAR(160),5))-FIND(CHAR(160),SUBSTITUTE($G881,"~",CHAR(160),4))-1),"")</f>
        <v/>
      </c>
      <c r="N881" s="30" t="str">
        <f t="shared" ref="N881:N916" si="461">IFERROR(MID($G881,FIND(CHAR(160),SUBSTITUTE($G881,"~",CHAR(160),5))+1,FIND(CHAR(160),SUBSTITUTE($G881,"~",CHAR(160),6))-FIND(CHAR(160),SUBSTITUTE($G881,"~",CHAR(160),5))-1),"")</f>
        <v/>
      </c>
      <c r="O881" s="30" t="str">
        <f t="shared" ref="O881:O916" si="462">IFERROR(MID($G881,FIND(CHAR(160),SUBSTITUTE($G881,"~",CHAR(160),6))+1,FIND(CHAR(160),SUBSTITUTE($G881,"~",CHAR(160),7))-FIND(CHAR(160),SUBSTITUTE($G881,"~",CHAR(160),6))-1),"")</f>
        <v/>
      </c>
      <c r="P881" s="30" t="str">
        <f t="shared" ref="P881:P916" si="463">IFERROR(MID($G881,FIND(CHAR(160),SUBSTITUTE($G881,"~",CHAR(160),7))+1,FIND(CHAR(160),SUBSTITUTE($G881,"~",CHAR(160),8))-FIND(CHAR(160),SUBSTITUTE($G881,"~",CHAR(160),7))-1),"")</f>
        <v/>
      </c>
      <c r="Q881" s="30" t="str">
        <f t="shared" ref="Q881:Q916" si="464">IFERROR(MID($G881,FIND(CHAR(160),SUBSTITUTE($G881,"~",CHAR(160),8))+1,FIND(CHAR(160),SUBSTITUTE($G881,"~",CHAR(160),9))-FIND(CHAR(160),SUBSTITUTE($G881,"~",CHAR(160),8))-1),"")</f>
        <v/>
      </c>
      <c r="R881" s="30" t="str">
        <f t="shared" ref="R881:R916" si="465">IFERROR(MID($G881,FIND(CHAR(160),SUBSTITUTE($G881,"~",CHAR(160),9))+1,FIND(CHAR(160),SUBSTITUTE($G881,"~",CHAR(160),10))-FIND(CHAR(160),SUBSTITUTE($G881,"~",CHAR(160),9))-1),"")</f>
        <v/>
      </c>
      <c r="S881" s="30" t="str">
        <f t="shared" ref="S881:S916" si="466">IFERROR(MID($G881,FIND(CHAR(160),SUBSTITUTE($G881,"~",CHAR(160),10))+1,FIND(CHAR(160),SUBSTITUTE($G881,"~",CHAR(160),11))-FIND(CHAR(160),SUBSTITUTE($G881,"~",CHAR(160),10))-1),"")</f>
        <v/>
      </c>
      <c r="T881" s="30" t="str">
        <f t="shared" ref="T881:T916" si="467">IFERROR(MID($G881,FIND(CHAR(160),SUBSTITUTE($G881,"~",CHAR(160),11))+1,FIND(CHAR(160),SUBSTITUTE($G881,"~",CHAR(160),12))-FIND(CHAR(160),SUBSTITUTE($G881,"~",CHAR(160),11))-1),"")</f>
        <v/>
      </c>
      <c r="U881" s="20"/>
      <c r="V881" s="20"/>
      <c r="W881" s="20"/>
    </row>
    <row r="882" spans="1:23" ht="19.5" customHeight="1" x14ac:dyDescent="0.25">
      <c r="A882" s="20"/>
      <c r="B882" s="483"/>
      <c r="C882" s="29"/>
      <c r="D882" s="28" t="s">
        <v>79</v>
      </c>
      <c r="E882" s="29"/>
      <c r="F882" s="28" t="s">
        <v>78</v>
      </c>
      <c r="G882" s="29"/>
      <c r="H882" s="29"/>
      <c r="I882" s="30" t="str">
        <f t="shared" si="456"/>
        <v/>
      </c>
      <c r="J882" s="30" t="str">
        <f t="shared" si="457"/>
        <v/>
      </c>
      <c r="K882" s="30" t="str">
        <f t="shared" si="458"/>
        <v/>
      </c>
      <c r="L882" s="30" t="str">
        <f t="shared" si="459"/>
        <v/>
      </c>
      <c r="M882" s="30" t="str">
        <f t="shared" si="460"/>
        <v/>
      </c>
      <c r="N882" s="30" t="str">
        <f t="shared" si="461"/>
        <v/>
      </c>
      <c r="O882" s="30" t="str">
        <f t="shared" si="462"/>
        <v/>
      </c>
      <c r="P882" s="30" t="str">
        <f t="shared" si="463"/>
        <v/>
      </c>
      <c r="Q882" s="30" t="str">
        <f t="shared" si="464"/>
        <v/>
      </c>
      <c r="R882" s="30" t="str">
        <f t="shared" si="465"/>
        <v/>
      </c>
      <c r="S882" s="30" t="str">
        <f t="shared" si="466"/>
        <v/>
      </c>
      <c r="T882" s="30" t="str">
        <f t="shared" si="467"/>
        <v/>
      </c>
      <c r="U882" s="20"/>
      <c r="V882" s="20"/>
      <c r="W882" s="20"/>
    </row>
    <row r="883" spans="1:23" ht="19.5" customHeight="1" x14ac:dyDescent="0.25">
      <c r="A883" s="20"/>
      <c r="B883" s="483"/>
      <c r="C883" s="29"/>
      <c r="D883" s="28" t="s">
        <v>80</v>
      </c>
      <c r="E883" s="29"/>
      <c r="F883" s="28" t="s">
        <v>78</v>
      </c>
      <c r="G883" s="29"/>
      <c r="H883" s="29"/>
      <c r="I883" s="30" t="str">
        <f t="shared" si="456"/>
        <v/>
      </c>
      <c r="J883" s="30" t="str">
        <f t="shared" si="457"/>
        <v/>
      </c>
      <c r="K883" s="30" t="str">
        <f t="shared" si="458"/>
        <v/>
      </c>
      <c r="L883" s="30" t="str">
        <f t="shared" si="459"/>
        <v/>
      </c>
      <c r="M883" s="30" t="str">
        <f t="shared" si="460"/>
        <v/>
      </c>
      <c r="N883" s="30" t="str">
        <f t="shared" si="461"/>
        <v/>
      </c>
      <c r="O883" s="30" t="str">
        <f t="shared" si="462"/>
        <v/>
      </c>
      <c r="P883" s="30" t="str">
        <f t="shared" si="463"/>
        <v/>
      </c>
      <c r="Q883" s="30" t="str">
        <f t="shared" si="464"/>
        <v/>
      </c>
      <c r="R883" s="30" t="str">
        <f t="shared" si="465"/>
        <v/>
      </c>
      <c r="S883" s="30" t="str">
        <f t="shared" si="466"/>
        <v/>
      </c>
      <c r="T883" s="30" t="str">
        <f t="shared" si="467"/>
        <v/>
      </c>
      <c r="U883" s="20"/>
      <c r="V883" s="20"/>
      <c r="W883" s="20"/>
    </row>
    <row r="884" spans="1:23" ht="19.5" customHeight="1" x14ac:dyDescent="0.25">
      <c r="A884" s="20"/>
      <c r="B884" s="483"/>
      <c r="C884" s="29"/>
      <c r="D884" s="28" t="s">
        <v>81</v>
      </c>
      <c r="E884" s="29"/>
      <c r="F884" s="28" t="s">
        <v>78</v>
      </c>
      <c r="G884" s="29"/>
      <c r="H884" s="29"/>
      <c r="I884" s="30" t="str">
        <f t="shared" si="456"/>
        <v/>
      </c>
      <c r="J884" s="30" t="str">
        <f t="shared" si="457"/>
        <v/>
      </c>
      <c r="K884" s="30" t="str">
        <f t="shared" si="458"/>
        <v/>
      </c>
      <c r="L884" s="30" t="str">
        <f t="shared" si="459"/>
        <v/>
      </c>
      <c r="M884" s="30" t="str">
        <f t="shared" si="460"/>
        <v/>
      </c>
      <c r="N884" s="30" t="str">
        <f t="shared" si="461"/>
        <v/>
      </c>
      <c r="O884" s="30" t="str">
        <f t="shared" si="462"/>
        <v/>
      </c>
      <c r="P884" s="30" t="str">
        <f t="shared" si="463"/>
        <v/>
      </c>
      <c r="Q884" s="30" t="str">
        <f t="shared" si="464"/>
        <v/>
      </c>
      <c r="R884" s="30" t="str">
        <f t="shared" si="465"/>
        <v/>
      </c>
      <c r="S884" s="30" t="str">
        <f t="shared" si="466"/>
        <v/>
      </c>
      <c r="T884" s="30" t="str">
        <f t="shared" si="467"/>
        <v/>
      </c>
      <c r="U884" s="20"/>
      <c r="V884" s="20"/>
      <c r="W884" s="20"/>
    </row>
    <row r="885" spans="1:23" ht="19.5" customHeight="1" x14ac:dyDescent="0.25">
      <c r="A885" s="20"/>
      <c r="B885" s="483"/>
      <c r="C885" s="29"/>
      <c r="D885" s="28" t="s">
        <v>82</v>
      </c>
      <c r="E885" s="29"/>
      <c r="F885" s="28" t="s">
        <v>78</v>
      </c>
      <c r="G885" s="29"/>
      <c r="H885" s="29"/>
      <c r="I885" s="30" t="str">
        <f t="shared" si="456"/>
        <v/>
      </c>
      <c r="J885" s="30" t="str">
        <f t="shared" si="457"/>
        <v/>
      </c>
      <c r="K885" s="30" t="str">
        <f t="shared" si="458"/>
        <v/>
      </c>
      <c r="L885" s="30" t="str">
        <f t="shared" si="459"/>
        <v/>
      </c>
      <c r="M885" s="30" t="str">
        <f t="shared" si="460"/>
        <v/>
      </c>
      <c r="N885" s="30" t="str">
        <f t="shared" si="461"/>
        <v/>
      </c>
      <c r="O885" s="30" t="str">
        <f t="shared" si="462"/>
        <v/>
      </c>
      <c r="P885" s="30" t="str">
        <f t="shared" si="463"/>
        <v/>
      </c>
      <c r="Q885" s="30" t="str">
        <f t="shared" si="464"/>
        <v/>
      </c>
      <c r="R885" s="30" t="str">
        <f t="shared" si="465"/>
        <v/>
      </c>
      <c r="S885" s="30" t="str">
        <f t="shared" si="466"/>
        <v/>
      </c>
      <c r="T885" s="30" t="str">
        <f t="shared" si="467"/>
        <v/>
      </c>
      <c r="U885" s="20"/>
      <c r="V885" s="20"/>
      <c r="W885" s="20"/>
    </row>
    <row r="886" spans="1:23" ht="19.5" customHeight="1" x14ac:dyDescent="0.25">
      <c r="A886" s="20"/>
      <c r="B886" s="483"/>
      <c r="C886" s="29"/>
      <c r="D886" s="28" t="s">
        <v>83</v>
      </c>
      <c r="E886" s="29"/>
      <c r="F886" s="28" t="s">
        <v>78</v>
      </c>
      <c r="G886" s="29"/>
      <c r="H886" s="29"/>
      <c r="I886" s="30" t="str">
        <f t="shared" si="456"/>
        <v/>
      </c>
      <c r="J886" s="30" t="str">
        <f t="shared" si="457"/>
        <v/>
      </c>
      <c r="K886" s="30" t="str">
        <f t="shared" si="458"/>
        <v/>
      </c>
      <c r="L886" s="30" t="str">
        <f t="shared" si="459"/>
        <v/>
      </c>
      <c r="M886" s="30" t="str">
        <f t="shared" si="460"/>
        <v/>
      </c>
      <c r="N886" s="30" t="str">
        <f t="shared" si="461"/>
        <v/>
      </c>
      <c r="O886" s="30" t="str">
        <f t="shared" si="462"/>
        <v/>
      </c>
      <c r="P886" s="30" t="str">
        <f t="shared" si="463"/>
        <v/>
      </c>
      <c r="Q886" s="30" t="str">
        <f t="shared" si="464"/>
        <v/>
      </c>
      <c r="R886" s="30" t="str">
        <f t="shared" si="465"/>
        <v/>
      </c>
      <c r="S886" s="30" t="str">
        <f t="shared" si="466"/>
        <v/>
      </c>
      <c r="T886" s="30" t="str">
        <f t="shared" si="467"/>
        <v/>
      </c>
      <c r="U886" s="20"/>
      <c r="V886" s="20"/>
      <c r="W886" s="20"/>
    </row>
    <row r="887" spans="1:23" ht="19.5" customHeight="1" x14ac:dyDescent="0.25">
      <c r="A887" s="20"/>
      <c r="B887" s="483"/>
      <c r="C887" s="29"/>
      <c r="D887" s="28" t="s">
        <v>84</v>
      </c>
      <c r="E887" s="29"/>
      <c r="F887" s="28" t="s">
        <v>78</v>
      </c>
      <c r="G887" s="29"/>
      <c r="H887" s="29"/>
      <c r="I887" s="30" t="str">
        <f t="shared" si="456"/>
        <v/>
      </c>
      <c r="J887" s="30" t="str">
        <f t="shared" si="457"/>
        <v/>
      </c>
      <c r="K887" s="30" t="str">
        <f t="shared" si="458"/>
        <v/>
      </c>
      <c r="L887" s="30" t="str">
        <f t="shared" si="459"/>
        <v/>
      </c>
      <c r="M887" s="30" t="str">
        <f t="shared" si="460"/>
        <v/>
      </c>
      <c r="N887" s="30" t="str">
        <f t="shared" si="461"/>
        <v/>
      </c>
      <c r="O887" s="30" t="str">
        <f t="shared" si="462"/>
        <v/>
      </c>
      <c r="P887" s="30" t="str">
        <f t="shared" si="463"/>
        <v/>
      </c>
      <c r="Q887" s="30" t="str">
        <f t="shared" si="464"/>
        <v/>
      </c>
      <c r="R887" s="30" t="str">
        <f t="shared" si="465"/>
        <v/>
      </c>
      <c r="S887" s="30" t="str">
        <f t="shared" si="466"/>
        <v/>
      </c>
      <c r="T887" s="30" t="str">
        <f t="shared" si="467"/>
        <v/>
      </c>
      <c r="U887" s="20"/>
      <c r="V887" s="20"/>
      <c r="W887" s="20"/>
    </row>
    <row r="888" spans="1:23" ht="19.5" customHeight="1" x14ac:dyDescent="0.25">
      <c r="A888" s="20"/>
      <c r="B888" s="483"/>
      <c r="C888" s="29"/>
      <c r="D888" s="28" t="s">
        <v>85</v>
      </c>
      <c r="E888" s="29"/>
      <c r="F888" s="28" t="s">
        <v>78</v>
      </c>
      <c r="G888" s="29"/>
      <c r="H888" s="29"/>
      <c r="I888" s="30" t="str">
        <f t="shared" si="456"/>
        <v/>
      </c>
      <c r="J888" s="30" t="str">
        <f t="shared" si="457"/>
        <v/>
      </c>
      <c r="K888" s="30" t="str">
        <f t="shared" si="458"/>
        <v/>
      </c>
      <c r="L888" s="30" t="str">
        <f t="shared" si="459"/>
        <v/>
      </c>
      <c r="M888" s="30" t="str">
        <f t="shared" si="460"/>
        <v/>
      </c>
      <c r="N888" s="30" t="str">
        <f t="shared" si="461"/>
        <v/>
      </c>
      <c r="O888" s="30" t="str">
        <f t="shared" si="462"/>
        <v/>
      </c>
      <c r="P888" s="30" t="str">
        <f t="shared" si="463"/>
        <v/>
      </c>
      <c r="Q888" s="30" t="str">
        <f t="shared" si="464"/>
        <v/>
      </c>
      <c r="R888" s="30" t="str">
        <f t="shared" si="465"/>
        <v/>
      </c>
      <c r="S888" s="30" t="str">
        <f t="shared" si="466"/>
        <v/>
      </c>
      <c r="T888" s="30" t="str">
        <f t="shared" si="467"/>
        <v/>
      </c>
      <c r="U888" s="20"/>
      <c r="V888" s="20"/>
      <c r="W888" s="20"/>
    </row>
    <row r="889" spans="1:23" ht="19.5" customHeight="1" x14ac:dyDescent="0.25">
      <c r="A889" s="20"/>
      <c r="B889" s="483"/>
      <c r="C889" s="29"/>
      <c r="D889" s="28" t="s">
        <v>86</v>
      </c>
      <c r="E889" s="29"/>
      <c r="F889" s="28" t="s">
        <v>78</v>
      </c>
      <c r="G889" s="29"/>
      <c r="H889" s="29"/>
      <c r="I889" s="30" t="str">
        <f t="shared" si="456"/>
        <v/>
      </c>
      <c r="J889" s="30" t="str">
        <f t="shared" si="457"/>
        <v/>
      </c>
      <c r="K889" s="30" t="str">
        <f t="shared" si="458"/>
        <v/>
      </c>
      <c r="L889" s="30" t="str">
        <f t="shared" si="459"/>
        <v/>
      </c>
      <c r="M889" s="30" t="str">
        <f t="shared" si="460"/>
        <v/>
      </c>
      <c r="N889" s="30" t="str">
        <f t="shared" si="461"/>
        <v/>
      </c>
      <c r="O889" s="30" t="str">
        <f t="shared" si="462"/>
        <v/>
      </c>
      <c r="P889" s="30" t="str">
        <f t="shared" si="463"/>
        <v/>
      </c>
      <c r="Q889" s="30" t="str">
        <f t="shared" si="464"/>
        <v/>
      </c>
      <c r="R889" s="30" t="str">
        <f t="shared" si="465"/>
        <v/>
      </c>
      <c r="S889" s="30" t="str">
        <f t="shared" si="466"/>
        <v/>
      </c>
      <c r="T889" s="30" t="str">
        <f t="shared" si="467"/>
        <v/>
      </c>
      <c r="U889" s="20"/>
      <c r="V889" s="20"/>
      <c r="W889" s="20"/>
    </row>
    <row r="890" spans="1:23" ht="19.5" customHeight="1" x14ac:dyDescent="0.25">
      <c r="A890" s="20"/>
      <c r="B890" s="483"/>
      <c r="C890" s="29"/>
      <c r="D890" s="28" t="s">
        <v>87</v>
      </c>
      <c r="E890" s="29"/>
      <c r="F890" s="28" t="s">
        <v>78</v>
      </c>
      <c r="G890" s="29"/>
      <c r="H890" s="29"/>
      <c r="I890" s="30" t="str">
        <f t="shared" si="456"/>
        <v/>
      </c>
      <c r="J890" s="30" t="str">
        <f t="shared" si="457"/>
        <v/>
      </c>
      <c r="K890" s="30" t="str">
        <f t="shared" si="458"/>
        <v/>
      </c>
      <c r="L890" s="30" t="str">
        <f t="shared" si="459"/>
        <v/>
      </c>
      <c r="M890" s="30" t="str">
        <f t="shared" si="460"/>
        <v/>
      </c>
      <c r="N890" s="30" t="str">
        <f t="shared" si="461"/>
        <v/>
      </c>
      <c r="O890" s="30" t="str">
        <f t="shared" si="462"/>
        <v/>
      </c>
      <c r="P890" s="30" t="str">
        <f t="shared" si="463"/>
        <v/>
      </c>
      <c r="Q890" s="30" t="str">
        <f t="shared" si="464"/>
        <v/>
      </c>
      <c r="R890" s="30" t="str">
        <f t="shared" si="465"/>
        <v/>
      </c>
      <c r="S890" s="30" t="str">
        <f t="shared" si="466"/>
        <v/>
      </c>
      <c r="T890" s="30" t="str">
        <f t="shared" si="467"/>
        <v/>
      </c>
      <c r="U890" s="20"/>
      <c r="V890" s="20"/>
      <c r="W890" s="20"/>
    </row>
    <row r="891" spans="1:23" ht="19.5" customHeight="1" x14ac:dyDescent="0.25">
      <c r="A891" s="20"/>
      <c r="B891" s="483"/>
      <c r="C891" s="29"/>
      <c r="D891" s="28" t="s">
        <v>88</v>
      </c>
      <c r="E891" s="29"/>
      <c r="F891" s="28" t="s">
        <v>78</v>
      </c>
      <c r="G891" s="29"/>
      <c r="H891" s="29"/>
      <c r="I891" s="30" t="str">
        <f t="shared" si="456"/>
        <v/>
      </c>
      <c r="J891" s="30" t="str">
        <f t="shared" si="457"/>
        <v/>
      </c>
      <c r="K891" s="30" t="str">
        <f t="shared" si="458"/>
        <v/>
      </c>
      <c r="L891" s="30" t="str">
        <f t="shared" si="459"/>
        <v/>
      </c>
      <c r="M891" s="30" t="str">
        <f t="shared" si="460"/>
        <v/>
      </c>
      <c r="N891" s="30" t="str">
        <f t="shared" si="461"/>
        <v/>
      </c>
      <c r="O891" s="30" t="str">
        <f t="shared" si="462"/>
        <v/>
      </c>
      <c r="P891" s="30" t="str">
        <f t="shared" si="463"/>
        <v/>
      </c>
      <c r="Q891" s="30" t="str">
        <f t="shared" si="464"/>
        <v/>
      </c>
      <c r="R891" s="30" t="str">
        <f t="shared" si="465"/>
        <v/>
      </c>
      <c r="S891" s="30" t="str">
        <f t="shared" si="466"/>
        <v/>
      </c>
      <c r="T891" s="30" t="str">
        <f t="shared" si="467"/>
        <v/>
      </c>
      <c r="U891" s="20"/>
      <c r="V891" s="20"/>
      <c r="W891" s="20"/>
    </row>
    <row r="892" spans="1:23" ht="19.5" customHeight="1" x14ac:dyDescent="0.25">
      <c r="A892" s="20"/>
      <c r="B892" s="483"/>
      <c r="C892" s="29"/>
      <c r="D892" s="28" t="s">
        <v>89</v>
      </c>
      <c r="E892" s="29"/>
      <c r="F892" s="28" t="s">
        <v>78</v>
      </c>
      <c r="G892" s="29"/>
      <c r="H892" s="29"/>
      <c r="I892" s="30" t="str">
        <f t="shared" si="456"/>
        <v/>
      </c>
      <c r="J892" s="30" t="str">
        <f t="shared" si="457"/>
        <v/>
      </c>
      <c r="K892" s="30" t="str">
        <f t="shared" si="458"/>
        <v/>
      </c>
      <c r="L892" s="30" t="str">
        <f t="shared" si="459"/>
        <v/>
      </c>
      <c r="M892" s="30" t="str">
        <f t="shared" si="460"/>
        <v/>
      </c>
      <c r="N892" s="30" t="str">
        <f t="shared" si="461"/>
        <v/>
      </c>
      <c r="O892" s="30" t="str">
        <f t="shared" si="462"/>
        <v/>
      </c>
      <c r="P892" s="30" t="str">
        <f t="shared" si="463"/>
        <v/>
      </c>
      <c r="Q892" s="30" t="str">
        <f t="shared" si="464"/>
        <v/>
      </c>
      <c r="R892" s="30" t="str">
        <f t="shared" si="465"/>
        <v/>
      </c>
      <c r="S892" s="30" t="str">
        <f t="shared" si="466"/>
        <v/>
      </c>
      <c r="T892" s="30" t="str">
        <f t="shared" si="467"/>
        <v/>
      </c>
      <c r="U892" s="20"/>
      <c r="V892" s="20"/>
      <c r="W892" s="20"/>
    </row>
    <row r="893" spans="1:23" ht="19.5" customHeight="1" x14ac:dyDescent="0.25">
      <c r="A893" s="20"/>
      <c r="B893" s="483"/>
      <c r="C893" s="29"/>
      <c r="D893" s="28" t="s">
        <v>90</v>
      </c>
      <c r="E893" s="29"/>
      <c r="F893" s="28" t="s">
        <v>78</v>
      </c>
      <c r="G893" s="29"/>
      <c r="H893" s="29"/>
      <c r="I893" s="30" t="str">
        <f t="shared" si="456"/>
        <v/>
      </c>
      <c r="J893" s="30" t="str">
        <f t="shared" si="457"/>
        <v/>
      </c>
      <c r="K893" s="30" t="str">
        <f t="shared" si="458"/>
        <v/>
      </c>
      <c r="L893" s="30" t="str">
        <f t="shared" si="459"/>
        <v/>
      </c>
      <c r="M893" s="30" t="str">
        <f t="shared" si="460"/>
        <v/>
      </c>
      <c r="N893" s="30" t="str">
        <f t="shared" si="461"/>
        <v/>
      </c>
      <c r="O893" s="30" t="str">
        <f t="shared" si="462"/>
        <v/>
      </c>
      <c r="P893" s="30" t="str">
        <f t="shared" si="463"/>
        <v/>
      </c>
      <c r="Q893" s="30" t="str">
        <f t="shared" si="464"/>
        <v/>
      </c>
      <c r="R893" s="30" t="str">
        <f t="shared" si="465"/>
        <v/>
      </c>
      <c r="S893" s="30" t="str">
        <f t="shared" si="466"/>
        <v/>
      </c>
      <c r="T893" s="30" t="str">
        <f t="shared" si="467"/>
        <v/>
      </c>
      <c r="U893" s="20"/>
      <c r="V893" s="20"/>
      <c r="W893" s="20"/>
    </row>
    <row r="894" spans="1:23" ht="19.5" customHeight="1" x14ac:dyDescent="0.25">
      <c r="A894" s="20"/>
      <c r="B894" s="483"/>
      <c r="C894" s="29"/>
      <c r="D894" s="28" t="s">
        <v>91</v>
      </c>
      <c r="E894" s="29"/>
      <c r="F894" s="28" t="s">
        <v>78</v>
      </c>
      <c r="G894" s="29"/>
      <c r="H894" s="29"/>
      <c r="I894" s="30" t="str">
        <f t="shared" si="456"/>
        <v/>
      </c>
      <c r="J894" s="30" t="str">
        <f t="shared" si="457"/>
        <v/>
      </c>
      <c r="K894" s="30" t="str">
        <f t="shared" si="458"/>
        <v/>
      </c>
      <c r="L894" s="30" t="str">
        <f t="shared" si="459"/>
        <v/>
      </c>
      <c r="M894" s="30" t="str">
        <f t="shared" si="460"/>
        <v/>
      </c>
      <c r="N894" s="30" t="str">
        <f t="shared" si="461"/>
        <v/>
      </c>
      <c r="O894" s="30" t="str">
        <f t="shared" si="462"/>
        <v/>
      </c>
      <c r="P894" s="30" t="str">
        <f t="shared" si="463"/>
        <v/>
      </c>
      <c r="Q894" s="30" t="str">
        <f t="shared" si="464"/>
        <v/>
      </c>
      <c r="R894" s="30" t="str">
        <f t="shared" si="465"/>
        <v/>
      </c>
      <c r="S894" s="30" t="str">
        <f t="shared" si="466"/>
        <v/>
      </c>
      <c r="T894" s="30" t="str">
        <f t="shared" si="467"/>
        <v/>
      </c>
      <c r="U894" s="20"/>
      <c r="V894" s="20"/>
      <c r="W894" s="20"/>
    </row>
    <row r="895" spans="1:23" ht="19.5" customHeight="1" x14ac:dyDescent="0.25">
      <c r="A895" s="20"/>
      <c r="B895" s="483"/>
      <c r="C895" s="29"/>
      <c r="D895" s="28" t="s">
        <v>92</v>
      </c>
      <c r="E895" s="29"/>
      <c r="F895" s="28" t="s">
        <v>78</v>
      </c>
      <c r="G895" s="29"/>
      <c r="H895" s="29"/>
      <c r="I895" s="30" t="str">
        <f t="shared" si="456"/>
        <v/>
      </c>
      <c r="J895" s="30" t="str">
        <f t="shared" si="457"/>
        <v/>
      </c>
      <c r="K895" s="30" t="str">
        <f t="shared" si="458"/>
        <v/>
      </c>
      <c r="L895" s="30" t="str">
        <f t="shared" si="459"/>
        <v/>
      </c>
      <c r="M895" s="30" t="str">
        <f t="shared" si="460"/>
        <v/>
      </c>
      <c r="N895" s="30" t="str">
        <f t="shared" si="461"/>
        <v/>
      </c>
      <c r="O895" s="30" t="str">
        <f t="shared" si="462"/>
        <v/>
      </c>
      <c r="P895" s="30" t="str">
        <f t="shared" si="463"/>
        <v/>
      </c>
      <c r="Q895" s="30" t="str">
        <f t="shared" si="464"/>
        <v/>
      </c>
      <c r="R895" s="30" t="str">
        <f t="shared" si="465"/>
        <v/>
      </c>
      <c r="S895" s="30" t="str">
        <f t="shared" si="466"/>
        <v/>
      </c>
      <c r="T895" s="30" t="str">
        <f t="shared" si="467"/>
        <v/>
      </c>
      <c r="U895" s="20"/>
      <c r="V895" s="20"/>
      <c r="W895" s="20"/>
    </row>
    <row r="896" spans="1:23" ht="19.5" customHeight="1" x14ac:dyDescent="0.25">
      <c r="A896" s="20"/>
      <c r="B896" s="483"/>
      <c r="C896" s="29"/>
      <c r="D896" s="28" t="s">
        <v>93</v>
      </c>
      <c r="E896" s="29"/>
      <c r="F896" s="28" t="s">
        <v>78</v>
      </c>
      <c r="G896" s="29"/>
      <c r="H896" s="29"/>
      <c r="I896" s="30" t="str">
        <f t="shared" si="456"/>
        <v/>
      </c>
      <c r="J896" s="30" t="str">
        <f t="shared" si="457"/>
        <v/>
      </c>
      <c r="K896" s="30" t="str">
        <f t="shared" si="458"/>
        <v/>
      </c>
      <c r="L896" s="30" t="str">
        <f t="shared" si="459"/>
        <v/>
      </c>
      <c r="M896" s="30" t="str">
        <f t="shared" si="460"/>
        <v/>
      </c>
      <c r="N896" s="30" t="str">
        <f t="shared" si="461"/>
        <v/>
      </c>
      <c r="O896" s="30" t="str">
        <f t="shared" si="462"/>
        <v/>
      </c>
      <c r="P896" s="30" t="str">
        <f t="shared" si="463"/>
        <v/>
      </c>
      <c r="Q896" s="30" t="str">
        <f t="shared" si="464"/>
        <v/>
      </c>
      <c r="R896" s="30" t="str">
        <f t="shared" si="465"/>
        <v/>
      </c>
      <c r="S896" s="30" t="str">
        <f t="shared" si="466"/>
        <v/>
      </c>
      <c r="T896" s="30" t="str">
        <f t="shared" si="467"/>
        <v/>
      </c>
      <c r="U896" s="20"/>
      <c r="V896" s="20"/>
      <c r="W896" s="20"/>
    </row>
    <row r="897" spans="1:23" ht="19.5" customHeight="1" x14ac:dyDescent="0.25">
      <c r="A897" s="20"/>
      <c r="B897" s="483"/>
      <c r="C897" s="29"/>
      <c r="D897" s="28" t="s">
        <v>94</v>
      </c>
      <c r="E897" s="29"/>
      <c r="F897" s="28" t="s">
        <v>78</v>
      </c>
      <c r="G897" s="29"/>
      <c r="H897" s="29"/>
      <c r="I897" s="30" t="str">
        <f t="shared" si="456"/>
        <v/>
      </c>
      <c r="J897" s="30" t="str">
        <f t="shared" si="457"/>
        <v/>
      </c>
      <c r="K897" s="30" t="str">
        <f t="shared" si="458"/>
        <v/>
      </c>
      <c r="L897" s="30" t="str">
        <f t="shared" si="459"/>
        <v/>
      </c>
      <c r="M897" s="30" t="str">
        <f t="shared" si="460"/>
        <v/>
      </c>
      <c r="N897" s="30" t="str">
        <f t="shared" si="461"/>
        <v/>
      </c>
      <c r="O897" s="30" t="str">
        <f t="shared" si="462"/>
        <v/>
      </c>
      <c r="P897" s="30" t="str">
        <f t="shared" si="463"/>
        <v/>
      </c>
      <c r="Q897" s="30" t="str">
        <f t="shared" si="464"/>
        <v/>
      </c>
      <c r="R897" s="30" t="str">
        <f t="shared" si="465"/>
        <v/>
      </c>
      <c r="S897" s="30" t="str">
        <f t="shared" si="466"/>
        <v/>
      </c>
      <c r="T897" s="30" t="str">
        <f t="shared" si="467"/>
        <v/>
      </c>
      <c r="U897" s="20"/>
      <c r="V897" s="20"/>
      <c r="W897" s="20"/>
    </row>
    <row r="898" spans="1:23" ht="19.5" customHeight="1" x14ac:dyDescent="0.25">
      <c r="A898" s="20"/>
      <c r="B898" s="483"/>
      <c r="C898" s="29"/>
      <c r="D898" s="28" t="s">
        <v>95</v>
      </c>
      <c r="E898" s="29"/>
      <c r="F898" s="28" t="s">
        <v>78</v>
      </c>
      <c r="G898" s="29"/>
      <c r="H898" s="29"/>
      <c r="I898" s="30" t="str">
        <f t="shared" si="456"/>
        <v/>
      </c>
      <c r="J898" s="30" t="str">
        <f t="shared" si="457"/>
        <v/>
      </c>
      <c r="K898" s="30" t="str">
        <f t="shared" si="458"/>
        <v/>
      </c>
      <c r="L898" s="30" t="str">
        <f t="shared" si="459"/>
        <v/>
      </c>
      <c r="M898" s="30" t="str">
        <f t="shared" si="460"/>
        <v/>
      </c>
      <c r="N898" s="30" t="str">
        <f t="shared" si="461"/>
        <v/>
      </c>
      <c r="O898" s="30" t="str">
        <f t="shared" si="462"/>
        <v/>
      </c>
      <c r="P898" s="30" t="str">
        <f t="shared" si="463"/>
        <v/>
      </c>
      <c r="Q898" s="30" t="str">
        <f t="shared" si="464"/>
        <v/>
      </c>
      <c r="R898" s="30" t="str">
        <f t="shared" si="465"/>
        <v/>
      </c>
      <c r="S898" s="30" t="str">
        <f t="shared" si="466"/>
        <v/>
      </c>
      <c r="T898" s="30" t="str">
        <f t="shared" si="467"/>
        <v/>
      </c>
      <c r="U898" s="20"/>
      <c r="V898" s="20"/>
      <c r="W898" s="20"/>
    </row>
    <row r="899" spans="1:23" ht="19.5" customHeight="1" x14ac:dyDescent="0.25">
      <c r="A899" s="20"/>
      <c r="B899" s="483"/>
      <c r="C899" s="29"/>
      <c r="D899" s="28" t="s">
        <v>96</v>
      </c>
      <c r="E899" s="29"/>
      <c r="F899" s="28" t="s">
        <v>78</v>
      </c>
      <c r="G899" s="29"/>
      <c r="H899" s="29"/>
      <c r="I899" s="30" t="str">
        <f t="shared" si="456"/>
        <v/>
      </c>
      <c r="J899" s="30" t="str">
        <f t="shared" si="457"/>
        <v/>
      </c>
      <c r="K899" s="30" t="str">
        <f t="shared" si="458"/>
        <v/>
      </c>
      <c r="L899" s="30" t="str">
        <f t="shared" si="459"/>
        <v/>
      </c>
      <c r="M899" s="30" t="str">
        <f t="shared" si="460"/>
        <v/>
      </c>
      <c r="N899" s="30" t="str">
        <f t="shared" si="461"/>
        <v/>
      </c>
      <c r="O899" s="30" t="str">
        <f t="shared" si="462"/>
        <v/>
      </c>
      <c r="P899" s="30" t="str">
        <f t="shared" si="463"/>
        <v/>
      </c>
      <c r="Q899" s="30" t="str">
        <f t="shared" si="464"/>
        <v/>
      </c>
      <c r="R899" s="30" t="str">
        <f t="shared" si="465"/>
        <v/>
      </c>
      <c r="S899" s="30" t="str">
        <f t="shared" si="466"/>
        <v/>
      </c>
      <c r="T899" s="30" t="str">
        <f t="shared" si="467"/>
        <v/>
      </c>
      <c r="U899" s="20"/>
      <c r="V899" s="20"/>
      <c r="W899" s="20"/>
    </row>
    <row r="900" spans="1:23" ht="19.5" customHeight="1" x14ac:dyDescent="0.25">
      <c r="A900" s="20"/>
      <c r="B900" s="483"/>
      <c r="C900" s="29"/>
      <c r="D900" s="28" t="s">
        <v>97</v>
      </c>
      <c r="E900" s="29"/>
      <c r="F900" s="28" t="s">
        <v>78</v>
      </c>
      <c r="G900" s="29"/>
      <c r="H900" s="29"/>
      <c r="I900" s="30" t="str">
        <f t="shared" si="456"/>
        <v/>
      </c>
      <c r="J900" s="30" t="str">
        <f t="shared" si="457"/>
        <v/>
      </c>
      <c r="K900" s="30" t="str">
        <f t="shared" si="458"/>
        <v/>
      </c>
      <c r="L900" s="30" t="str">
        <f t="shared" si="459"/>
        <v/>
      </c>
      <c r="M900" s="30" t="str">
        <f t="shared" si="460"/>
        <v/>
      </c>
      <c r="N900" s="30" t="str">
        <f t="shared" si="461"/>
        <v/>
      </c>
      <c r="O900" s="30" t="str">
        <f t="shared" si="462"/>
        <v/>
      </c>
      <c r="P900" s="30" t="str">
        <f t="shared" si="463"/>
        <v/>
      </c>
      <c r="Q900" s="30" t="str">
        <f t="shared" si="464"/>
        <v/>
      </c>
      <c r="R900" s="30" t="str">
        <f t="shared" si="465"/>
        <v/>
      </c>
      <c r="S900" s="30" t="str">
        <f t="shared" si="466"/>
        <v/>
      </c>
      <c r="T900" s="30" t="str">
        <f t="shared" si="467"/>
        <v/>
      </c>
      <c r="U900" s="20"/>
      <c r="V900" s="20"/>
      <c r="W900" s="20"/>
    </row>
    <row r="901" spans="1:23" ht="19.5" customHeight="1" x14ac:dyDescent="0.25">
      <c r="A901" s="20"/>
      <c r="B901" s="483"/>
      <c r="C901" s="29"/>
      <c r="D901" s="28" t="s">
        <v>98</v>
      </c>
      <c r="E901" s="29"/>
      <c r="F901" s="28" t="s">
        <v>78</v>
      </c>
      <c r="G901" s="29"/>
      <c r="H901" s="29"/>
      <c r="I901" s="30" t="str">
        <f t="shared" si="456"/>
        <v/>
      </c>
      <c r="J901" s="30" t="str">
        <f t="shared" si="457"/>
        <v/>
      </c>
      <c r="K901" s="30" t="str">
        <f t="shared" si="458"/>
        <v/>
      </c>
      <c r="L901" s="30" t="str">
        <f t="shared" si="459"/>
        <v/>
      </c>
      <c r="M901" s="30" t="str">
        <f t="shared" si="460"/>
        <v/>
      </c>
      <c r="N901" s="30" t="str">
        <f t="shared" si="461"/>
        <v/>
      </c>
      <c r="O901" s="30" t="str">
        <f t="shared" si="462"/>
        <v/>
      </c>
      <c r="P901" s="30" t="str">
        <f t="shared" si="463"/>
        <v/>
      </c>
      <c r="Q901" s="30" t="str">
        <f t="shared" si="464"/>
        <v/>
      </c>
      <c r="R901" s="30" t="str">
        <f t="shared" si="465"/>
        <v/>
      </c>
      <c r="S901" s="30" t="str">
        <f t="shared" si="466"/>
        <v/>
      </c>
      <c r="T901" s="30" t="str">
        <f t="shared" si="467"/>
        <v/>
      </c>
      <c r="U901" s="20"/>
      <c r="V901" s="20"/>
      <c r="W901" s="20"/>
    </row>
    <row r="902" spans="1:23" ht="19.5" customHeight="1" x14ac:dyDescent="0.25">
      <c r="A902" s="20"/>
      <c r="B902" s="483"/>
      <c r="C902" s="29"/>
      <c r="D902" s="28" t="s">
        <v>99</v>
      </c>
      <c r="E902" s="29"/>
      <c r="F902" s="28" t="s">
        <v>78</v>
      </c>
      <c r="G902" s="29"/>
      <c r="H902" s="29"/>
      <c r="I902" s="30" t="str">
        <f t="shared" si="456"/>
        <v/>
      </c>
      <c r="J902" s="30" t="str">
        <f t="shared" si="457"/>
        <v/>
      </c>
      <c r="K902" s="30" t="str">
        <f t="shared" si="458"/>
        <v/>
      </c>
      <c r="L902" s="30" t="str">
        <f t="shared" si="459"/>
        <v/>
      </c>
      <c r="M902" s="30" t="str">
        <f t="shared" si="460"/>
        <v/>
      </c>
      <c r="N902" s="30" t="str">
        <f t="shared" si="461"/>
        <v/>
      </c>
      <c r="O902" s="30" t="str">
        <f t="shared" si="462"/>
        <v/>
      </c>
      <c r="P902" s="30" t="str">
        <f t="shared" si="463"/>
        <v/>
      </c>
      <c r="Q902" s="30" t="str">
        <f t="shared" si="464"/>
        <v/>
      </c>
      <c r="R902" s="30" t="str">
        <f t="shared" si="465"/>
        <v/>
      </c>
      <c r="S902" s="30" t="str">
        <f t="shared" si="466"/>
        <v/>
      </c>
      <c r="T902" s="30" t="str">
        <f t="shared" si="467"/>
        <v/>
      </c>
      <c r="U902" s="20"/>
      <c r="V902" s="20"/>
      <c r="W902" s="20"/>
    </row>
    <row r="903" spans="1:23" ht="19.5" customHeight="1" x14ac:dyDescent="0.25">
      <c r="A903" s="20"/>
      <c r="B903" s="483"/>
      <c r="C903" s="29"/>
      <c r="D903" s="28" t="s">
        <v>100</v>
      </c>
      <c r="E903" s="29"/>
      <c r="F903" s="28" t="s">
        <v>78</v>
      </c>
      <c r="G903" s="29"/>
      <c r="H903" s="29"/>
      <c r="I903" s="30" t="str">
        <f t="shared" si="456"/>
        <v/>
      </c>
      <c r="J903" s="30" t="str">
        <f t="shared" si="457"/>
        <v/>
      </c>
      <c r="K903" s="30" t="str">
        <f t="shared" si="458"/>
        <v/>
      </c>
      <c r="L903" s="30" t="str">
        <f t="shared" si="459"/>
        <v/>
      </c>
      <c r="M903" s="30" t="str">
        <f t="shared" si="460"/>
        <v/>
      </c>
      <c r="N903" s="30" t="str">
        <f t="shared" si="461"/>
        <v/>
      </c>
      <c r="O903" s="30" t="str">
        <f t="shared" si="462"/>
        <v/>
      </c>
      <c r="P903" s="30" t="str">
        <f t="shared" si="463"/>
        <v/>
      </c>
      <c r="Q903" s="30" t="str">
        <f t="shared" si="464"/>
        <v/>
      </c>
      <c r="R903" s="30" t="str">
        <f t="shared" si="465"/>
        <v/>
      </c>
      <c r="S903" s="30" t="str">
        <f t="shared" si="466"/>
        <v/>
      </c>
      <c r="T903" s="30" t="str">
        <f t="shared" si="467"/>
        <v/>
      </c>
      <c r="U903" s="20"/>
      <c r="V903" s="20"/>
      <c r="W903" s="20"/>
    </row>
    <row r="904" spans="1:23" ht="19.5" customHeight="1" x14ac:dyDescent="0.25">
      <c r="A904" s="20"/>
      <c r="B904" s="483"/>
      <c r="C904" s="29"/>
      <c r="D904" s="28" t="s">
        <v>101</v>
      </c>
      <c r="E904" s="29"/>
      <c r="F904" s="28" t="s">
        <v>78</v>
      </c>
      <c r="G904" s="29"/>
      <c r="H904" s="29"/>
      <c r="I904" s="30" t="str">
        <f t="shared" si="456"/>
        <v/>
      </c>
      <c r="J904" s="30" t="str">
        <f t="shared" si="457"/>
        <v/>
      </c>
      <c r="K904" s="30" t="str">
        <f t="shared" si="458"/>
        <v/>
      </c>
      <c r="L904" s="30" t="str">
        <f t="shared" si="459"/>
        <v/>
      </c>
      <c r="M904" s="30" t="str">
        <f t="shared" si="460"/>
        <v/>
      </c>
      <c r="N904" s="30" t="str">
        <f t="shared" si="461"/>
        <v/>
      </c>
      <c r="O904" s="30" t="str">
        <f t="shared" si="462"/>
        <v/>
      </c>
      <c r="P904" s="30" t="str">
        <f t="shared" si="463"/>
        <v/>
      </c>
      <c r="Q904" s="30" t="str">
        <f t="shared" si="464"/>
        <v/>
      </c>
      <c r="R904" s="30" t="str">
        <f t="shared" si="465"/>
        <v/>
      </c>
      <c r="S904" s="30" t="str">
        <f t="shared" si="466"/>
        <v/>
      </c>
      <c r="T904" s="30" t="str">
        <f t="shared" si="467"/>
        <v/>
      </c>
      <c r="U904" s="20"/>
      <c r="V904" s="20"/>
      <c r="W904" s="20"/>
    </row>
    <row r="905" spans="1:23" ht="19.5" customHeight="1" x14ac:dyDescent="0.25">
      <c r="A905" s="20"/>
      <c r="B905" s="483"/>
      <c r="C905" s="29"/>
      <c r="D905" s="28" t="s">
        <v>102</v>
      </c>
      <c r="E905" s="29"/>
      <c r="F905" s="28" t="s">
        <v>78</v>
      </c>
      <c r="G905" s="29"/>
      <c r="H905" s="29"/>
      <c r="I905" s="30" t="str">
        <f t="shared" si="456"/>
        <v/>
      </c>
      <c r="J905" s="30" t="str">
        <f t="shared" si="457"/>
        <v/>
      </c>
      <c r="K905" s="30" t="str">
        <f t="shared" si="458"/>
        <v/>
      </c>
      <c r="L905" s="30" t="str">
        <f t="shared" si="459"/>
        <v/>
      </c>
      <c r="M905" s="30" t="str">
        <f t="shared" si="460"/>
        <v/>
      </c>
      <c r="N905" s="30" t="str">
        <f t="shared" si="461"/>
        <v/>
      </c>
      <c r="O905" s="30" t="str">
        <f t="shared" si="462"/>
        <v/>
      </c>
      <c r="P905" s="30" t="str">
        <f t="shared" si="463"/>
        <v/>
      </c>
      <c r="Q905" s="30" t="str">
        <f t="shared" si="464"/>
        <v/>
      </c>
      <c r="R905" s="30" t="str">
        <f t="shared" si="465"/>
        <v/>
      </c>
      <c r="S905" s="30" t="str">
        <f t="shared" si="466"/>
        <v/>
      </c>
      <c r="T905" s="30" t="str">
        <f t="shared" si="467"/>
        <v/>
      </c>
      <c r="U905" s="20"/>
      <c r="V905" s="20"/>
      <c r="W905" s="20"/>
    </row>
    <row r="906" spans="1:23" ht="19.5" customHeight="1" x14ac:dyDescent="0.25">
      <c r="A906" s="20"/>
      <c r="B906" s="483"/>
      <c r="C906" s="29"/>
      <c r="D906" s="28" t="s">
        <v>103</v>
      </c>
      <c r="E906" s="29"/>
      <c r="F906" s="28" t="s">
        <v>78</v>
      </c>
      <c r="G906" s="29"/>
      <c r="H906" s="29"/>
      <c r="I906" s="30" t="str">
        <f t="shared" si="456"/>
        <v/>
      </c>
      <c r="J906" s="30" t="str">
        <f t="shared" si="457"/>
        <v/>
      </c>
      <c r="K906" s="30" t="str">
        <f t="shared" si="458"/>
        <v/>
      </c>
      <c r="L906" s="30" t="str">
        <f t="shared" si="459"/>
        <v/>
      </c>
      <c r="M906" s="30" t="str">
        <f t="shared" si="460"/>
        <v/>
      </c>
      <c r="N906" s="30" t="str">
        <f t="shared" si="461"/>
        <v/>
      </c>
      <c r="O906" s="30" t="str">
        <f t="shared" si="462"/>
        <v/>
      </c>
      <c r="P906" s="30" t="str">
        <f t="shared" si="463"/>
        <v/>
      </c>
      <c r="Q906" s="30" t="str">
        <f t="shared" si="464"/>
        <v/>
      </c>
      <c r="R906" s="30" t="str">
        <f t="shared" si="465"/>
        <v/>
      </c>
      <c r="S906" s="30" t="str">
        <f t="shared" si="466"/>
        <v/>
      </c>
      <c r="T906" s="30" t="str">
        <f t="shared" si="467"/>
        <v/>
      </c>
      <c r="U906" s="20"/>
      <c r="V906" s="20"/>
      <c r="W906" s="20"/>
    </row>
    <row r="907" spans="1:23" ht="19.5" customHeight="1" x14ac:dyDescent="0.25">
      <c r="A907" s="20"/>
      <c r="B907" s="483"/>
      <c r="C907" s="29"/>
      <c r="D907" s="28" t="s">
        <v>104</v>
      </c>
      <c r="E907" s="29"/>
      <c r="F907" s="28" t="s">
        <v>78</v>
      </c>
      <c r="G907" s="29"/>
      <c r="H907" s="29"/>
      <c r="I907" s="30" t="str">
        <f t="shared" si="456"/>
        <v/>
      </c>
      <c r="J907" s="30" t="str">
        <f t="shared" si="457"/>
        <v/>
      </c>
      <c r="K907" s="30" t="str">
        <f t="shared" si="458"/>
        <v/>
      </c>
      <c r="L907" s="30" t="str">
        <f t="shared" si="459"/>
        <v/>
      </c>
      <c r="M907" s="30" t="str">
        <f t="shared" si="460"/>
        <v/>
      </c>
      <c r="N907" s="30" t="str">
        <f t="shared" si="461"/>
        <v/>
      </c>
      <c r="O907" s="30" t="str">
        <f t="shared" si="462"/>
        <v/>
      </c>
      <c r="P907" s="30" t="str">
        <f t="shared" si="463"/>
        <v/>
      </c>
      <c r="Q907" s="30" t="str">
        <f t="shared" si="464"/>
        <v/>
      </c>
      <c r="R907" s="30" t="str">
        <f t="shared" si="465"/>
        <v/>
      </c>
      <c r="S907" s="30" t="str">
        <f t="shared" si="466"/>
        <v/>
      </c>
      <c r="T907" s="30" t="str">
        <f t="shared" si="467"/>
        <v/>
      </c>
      <c r="U907" s="20"/>
      <c r="V907" s="20"/>
      <c r="W907" s="20"/>
    </row>
    <row r="908" spans="1:23" ht="19.5" customHeight="1" x14ac:dyDescent="0.25">
      <c r="A908" s="20"/>
      <c r="B908" s="483"/>
      <c r="C908" s="29"/>
      <c r="D908" s="28" t="s">
        <v>105</v>
      </c>
      <c r="E908" s="29"/>
      <c r="F908" s="28" t="s">
        <v>78</v>
      </c>
      <c r="G908" s="29"/>
      <c r="H908" s="29"/>
      <c r="I908" s="30" t="str">
        <f t="shared" si="456"/>
        <v/>
      </c>
      <c r="J908" s="30" t="str">
        <f t="shared" si="457"/>
        <v/>
      </c>
      <c r="K908" s="30" t="str">
        <f t="shared" si="458"/>
        <v/>
      </c>
      <c r="L908" s="30" t="str">
        <f t="shared" si="459"/>
        <v/>
      </c>
      <c r="M908" s="30" t="str">
        <f t="shared" si="460"/>
        <v/>
      </c>
      <c r="N908" s="30" t="str">
        <f t="shared" si="461"/>
        <v/>
      </c>
      <c r="O908" s="30" t="str">
        <f t="shared" si="462"/>
        <v/>
      </c>
      <c r="P908" s="30" t="str">
        <f t="shared" si="463"/>
        <v/>
      </c>
      <c r="Q908" s="30" t="str">
        <f t="shared" si="464"/>
        <v/>
      </c>
      <c r="R908" s="30" t="str">
        <f t="shared" si="465"/>
        <v/>
      </c>
      <c r="S908" s="30" t="str">
        <f t="shared" si="466"/>
        <v/>
      </c>
      <c r="T908" s="30" t="str">
        <f t="shared" si="467"/>
        <v/>
      </c>
      <c r="U908" s="20"/>
      <c r="V908" s="20"/>
      <c r="W908" s="20"/>
    </row>
    <row r="909" spans="1:23" ht="19.5" customHeight="1" x14ac:dyDescent="0.25">
      <c r="A909" s="20"/>
      <c r="B909" s="483"/>
      <c r="C909" s="29"/>
      <c r="D909" s="28" t="s">
        <v>106</v>
      </c>
      <c r="E909" s="29"/>
      <c r="F909" s="28" t="s">
        <v>78</v>
      </c>
      <c r="G909" s="29"/>
      <c r="H909" s="29"/>
      <c r="I909" s="30" t="str">
        <f t="shared" si="456"/>
        <v/>
      </c>
      <c r="J909" s="30" t="str">
        <f t="shared" si="457"/>
        <v/>
      </c>
      <c r="K909" s="30" t="str">
        <f t="shared" si="458"/>
        <v/>
      </c>
      <c r="L909" s="30" t="str">
        <f t="shared" si="459"/>
        <v/>
      </c>
      <c r="M909" s="30" t="str">
        <f t="shared" si="460"/>
        <v/>
      </c>
      <c r="N909" s="30" t="str">
        <f t="shared" si="461"/>
        <v/>
      </c>
      <c r="O909" s="30" t="str">
        <f t="shared" si="462"/>
        <v/>
      </c>
      <c r="P909" s="30" t="str">
        <f t="shared" si="463"/>
        <v/>
      </c>
      <c r="Q909" s="30" t="str">
        <f t="shared" si="464"/>
        <v/>
      </c>
      <c r="R909" s="30" t="str">
        <f t="shared" si="465"/>
        <v/>
      </c>
      <c r="S909" s="30" t="str">
        <f t="shared" si="466"/>
        <v/>
      </c>
      <c r="T909" s="30" t="str">
        <f t="shared" si="467"/>
        <v/>
      </c>
      <c r="U909" s="20"/>
      <c r="V909" s="20"/>
      <c r="W909" s="20"/>
    </row>
    <row r="910" spans="1:23" ht="19.5" customHeight="1" x14ac:dyDescent="0.25">
      <c r="A910" s="20"/>
      <c r="B910" s="483"/>
      <c r="C910" s="29"/>
      <c r="D910" s="28" t="s">
        <v>107</v>
      </c>
      <c r="E910" s="29"/>
      <c r="F910" s="28" t="s">
        <v>78</v>
      </c>
      <c r="G910" s="29"/>
      <c r="H910" s="29"/>
      <c r="I910" s="30" t="str">
        <f t="shared" si="456"/>
        <v/>
      </c>
      <c r="J910" s="30" t="str">
        <f t="shared" si="457"/>
        <v/>
      </c>
      <c r="K910" s="30" t="str">
        <f t="shared" si="458"/>
        <v/>
      </c>
      <c r="L910" s="30" t="str">
        <f t="shared" si="459"/>
        <v/>
      </c>
      <c r="M910" s="30" t="str">
        <f t="shared" si="460"/>
        <v/>
      </c>
      <c r="N910" s="30" t="str">
        <f t="shared" si="461"/>
        <v/>
      </c>
      <c r="O910" s="30" t="str">
        <f t="shared" si="462"/>
        <v/>
      </c>
      <c r="P910" s="30" t="str">
        <f t="shared" si="463"/>
        <v/>
      </c>
      <c r="Q910" s="30" t="str">
        <f t="shared" si="464"/>
        <v/>
      </c>
      <c r="R910" s="30" t="str">
        <f t="shared" si="465"/>
        <v/>
      </c>
      <c r="S910" s="30" t="str">
        <f t="shared" si="466"/>
        <v/>
      </c>
      <c r="T910" s="30" t="str">
        <f t="shared" si="467"/>
        <v/>
      </c>
      <c r="U910" s="20"/>
      <c r="V910" s="20"/>
      <c r="W910" s="20"/>
    </row>
    <row r="911" spans="1:23" ht="19.5" customHeight="1" x14ac:dyDescent="0.25">
      <c r="A911" s="20"/>
      <c r="B911" s="483"/>
      <c r="C911" s="29"/>
      <c r="D911" s="28" t="s">
        <v>108</v>
      </c>
      <c r="E911" s="29"/>
      <c r="F911" s="28" t="s">
        <v>78</v>
      </c>
      <c r="G911" s="29"/>
      <c r="H911" s="29"/>
      <c r="I911" s="30" t="str">
        <f t="shared" si="456"/>
        <v/>
      </c>
      <c r="J911" s="30" t="str">
        <f t="shared" si="457"/>
        <v/>
      </c>
      <c r="K911" s="30" t="str">
        <f t="shared" si="458"/>
        <v/>
      </c>
      <c r="L911" s="30" t="str">
        <f t="shared" si="459"/>
        <v/>
      </c>
      <c r="M911" s="30" t="str">
        <f t="shared" si="460"/>
        <v/>
      </c>
      <c r="N911" s="30" t="str">
        <f t="shared" si="461"/>
        <v/>
      </c>
      <c r="O911" s="30" t="str">
        <f t="shared" si="462"/>
        <v/>
      </c>
      <c r="P911" s="30" t="str">
        <f t="shared" si="463"/>
        <v/>
      </c>
      <c r="Q911" s="30" t="str">
        <f t="shared" si="464"/>
        <v/>
      </c>
      <c r="R911" s="30" t="str">
        <f t="shared" si="465"/>
        <v/>
      </c>
      <c r="S911" s="30" t="str">
        <f t="shared" si="466"/>
        <v/>
      </c>
      <c r="T911" s="30" t="str">
        <f t="shared" si="467"/>
        <v/>
      </c>
      <c r="U911" s="20"/>
      <c r="V911" s="20"/>
      <c r="W911" s="20"/>
    </row>
    <row r="912" spans="1:23" ht="19.5" customHeight="1" x14ac:dyDescent="0.25">
      <c r="A912" s="20"/>
      <c r="B912" s="483"/>
      <c r="C912" s="29"/>
      <c r="D912" s="28" t="s">
        <v>109</v>
      </c>
      <c r="E912" s="29"/>
      <c r="F912" s="28" t="s">
        <v>78</v>
      </c>
      <c r="G912" s="29"/>
      <c r="H912" s="29"/>
      <c r="I912" s="30" t="str">
        <f t="shared" si="456"/>
        <v/>
      </c>
      <c r="J912" s="30" t="str">
        <f t="shared" si="457"/>
        <v/>
      </c>
      <c r="K912" s="30" t="str">
        <f t="shared" si="458"/>
        <v/>
      </c>
      <c r="L912" s="30" t="str">
        <f t="shared" si="459"/>
        <v/>
      </c>
      <c r="M912" s="30" t="str">
        <f t="shared" si="460"/>
        <v/>
      </c>
      <c r="N912" s="30" t="str">
        <f t="shared" si="461"/>
        <v/>
      </c>
      <c r="O912" s="30" t="str">
        <f t="shared" si="462"/>
        <v/>
      </c>
      <c r="P912" s="30" t="str">
        <f t="shared" si="463"/>
        <v/>
      </c>
      <c r="Q912" s="30" t="str">
        <f t="shared" si="464"/>
        <v/>
      </c>
      <c r="R912" s="30" t="str">
        <f t="shared" si="465"/>
        <v/>
      </c>
      <c r="S912" s="30" t="str">
        <f t="shared" si="466"/>
        <v/>
      </c>
      <c r="T912" s="30" t="str">
        <f t="shared" si="467"/>
        <v/>
      </c>
      <c r="U912" s="20"/>
      <c r="V912" s="20"/>
      <c r="W912" s="20"/>
    </row>
    <row r="913" spans="1:36" ht="19.5" customHeight="1" x14ac:dyDescent="0.25">
      <c r="A913" s="20"/>
      <c r="B913" s="483"/>
      <c r="C913" s="29"/>
      <c r="D913" s="28" t="s">
        <v>110</v>
      </c>
      <c r="E913" s="29"/>
      <c r="F913" s="28" t="s">
        <v>78</v>
      </c>
      <c r="G913" s="29"/>
      <c r="H913" s="29"/>
      <c r="I913" s="30" t="str">
        <f t="shared" si="456"/>
        <v/>
      </c>
      <c r="J913" s="30" t="str">
        <f t="shared" si="457"/>
        <v/>
      </c>
      <c r="K913" s="30" t="str">
        <f t="shared" si="458"/>
        <v/>
      </c>
      <c r="L913" s="30" t="str">
        <f t="shared" si="459"/>
        <v/>
      </c>
      <c r="M913" s="30" t="str">
        <f t="shared" si="460"/>
        <v/>
      </c>
      <c r="N913" s="30" t="str">
        <f t="shared" si="461"/>
        <v/>
      </c>
      <c r="O913" s="30" t="str">
        <f t="shared" si="462"/>
        <v/>
      </c>
      <c r="P913" s="30" t="str">
        <f t="shared" si="463"/>
        <v/>
      </c>
      <c r="Q913" s="30" t="str">
        <f t="shared" si="464"/>
        <v/>
      </c>
      <c r="R913" s="30" t="str">
        <f t="shared" si="465"/>
        <v/>
      </c>
      <c r="S913" s="30" t="str">
        <f t="shared" si="466"/>
        <v/>
      </c>
      <c r="T913" s="30" t="str">
        <f t="shared" si="467"/>
        <v/>
      </c>
      <c r="U913" s="20"/>
      <c r="V913" s="20"/>
      <c r="W913" s="20"/>
    </row>
    <row r="914" spans="1:36" ht="19.5" customHeight="1" x14ac:dyDescent="0.25">
      <c r="A914" s="20"/>
      <c r="B914" s="483"/>
      <c r="C914" s="29"/>
      <c r="D914" s="28" t="s">
        <v>111</v>
      </c>
      <c r="E914" s="29"/>
      <c r="F914" s="28" t="s">
        <v>78</v>
      </c>
      <c r="G914" s="29"/>
      <c r="H914" s="29"/>
      <c r="I914" s="30" t="str">
        <f t="shared" si="456"/>
        <v/>
      </c>
      <c r="J914" s="30" t="str">
        <f t="shared" si="457"/>
        <v/>
      </c>
      <c r="K914" s="30" t="str">
        <f t="shared" si="458"/>
        <v/>
      </c>
      <c r="L914" s="30" t="str">
        <f t="shared" si="459"/>
        <v/>
      </c>
      <c r="M914" s="30" t="str">
        <f t="shared" si="460"/>
        <v/>
      </c>
      <c r="N914" s="30" t="str">
        <f t="shared" si="461"/>
        <v/>
      </c>
      <c r="O914" s="30" t="str">
        <f t="shared" si="462"/>
        <v/>
      </c>
      <c r="P914" s="30" t="str">
        <f t="shared" si="463"/>
        <v/>
      </c>
      <c r="Q914" s="30" t="str">
        <f t="shared" si="464"/>
        <v/>
      </c>
      <c r="R914" s="30" t="str">
        <f t="shared" si="465"/>
        <v/>
      </c>
      <c r="S914" s="30" t="str">
        <f t="shared" si="466"/>
        <v/>
      </c>
      <c r="T914" s="30" t="str">
        <f t="shared" si="467"/>
        <v/>
      </c>
      <c r="U914" s="20"/>
      <c r="V914" s="20"/>
      <c r="W914" s="20"/>
    </row>
    <row r="915" spans="1:36" ht="19.5" customHeight="1" x14ac:dyDescent="0.25">
      <c r="A915" s="20"/>
      <c r="B915" s="483"/>
      <c r="C915" s="29"/>
      <c r="D915" s="28" t="s">
        <v>112</v>
      </c>
      <c r="E915" s="29"/>
      <c r="F915" s="28" t="s">
        <v>78</v>
      </c>
      <c r="G915" s="29"/>
      <c r="H915" s="29"/>
      <c r="I915" s="30" t="str">
        <f t="shared" si="456"/>
        <v/>
      </c>
      <c r="J915" s="30" t="str">
        <f t="shared" si="457"/>
        <v/>
      </c>
      <c r="K915" s="30" t="str">
        <f t="shared" si="458"/>
        <v/>
      </c>
      <c r="L915" s="30" t="str">
        <f t="shared" si="459"/>
        <v/>
      </c>
      <c r="M915" s="30" t="str">
        <f t="shared" si="460"/>
        <v/>
      </c>
      <c r="N915" s="30" t="str">
        <f t="shared" si="461"/>
        <v/>
      </c>
      <c r="O915" s="30" t="str">
        <f t="shared" si="462"/>
        <v/>
      </c>
      <c r="P915" s="30" t="str">
        <f t="shared" si="463"/>
        <v/>
      </c>
      <c r="Q915" s="30" t="str">
        <f t="shared" si="464"/>
        <v/>
      </c>
      <c r="R915" s="30" t="str">
        <f t="shared" si="465"/>
        <v/>
      </c>
      <c r="S915" s="30" t="str">
        <f t="shared" si="466"/>
        <v/>
      </c>
      <c r="T915" s="30" t="str">
        <f t="shared" si="467"/>
        <v/>
      </c>
      <c r="U915" s="20"/>
      <c r="V915" s="20"/>
      <c r="W915" s="20"/>
    </row>
    <row r="916" spans="1:36" ht="19.5" customHeight="1" x14ac:dyDescent="0.25">
      <c r="A916" s="20"/>
      <c r="B916" s="483"/>
      <c r="C916" s="29"/>
      <c r="D916" s="28" t="s">
        <v>113</v>
      </c>
      <c r="E916" s="29"/>
      <c r="F916" s="28" t="s">
        <v>78</v>
      </c>
      <c r="G916" s="29"/>
      <c r="H916" s="29"/>
      <c r="I916" s="30" t="str">
        <f t="shared" si="456"/>
        <v/>
      </c>
      <c r="J916" s="30" t="str">
        <f t="shared" si="457"/>
        <v/>
      </c>
      <c r="K916" s="30" t="str">
        <f t="shared" si="458"/>
        <v/>
      </c>
      <c r="L916" s="30" t="str">
        <f t="shared" si="459"/>
        <v/>
      </c>
      <c r="M916" s="30" t="str">
        <f t="shared" si="460"/>
        <v/>
      </c>
      <c r="N916" s="30" t="str">
        <f t="shared" si="461"/>
        <v/>
      </c>
      <c r="O916" s="30" t="str">
        <f t="shared" si="462"/>
        <v/>
      </c>
      <c r="P916" s="30" t="str">
        <f t="shared" si="463"/>
        <v/>
      </c>
      <c r="Q916" s="30" t="str">
        <f t="shared" si="464"/>
        <v/>
      </c>
      <c r="R916" s="30" t="str">
        <f t="shared" si="465"/>
        <v/>
      </c>
      <c r="S916" s="30" t="str">
        <f t="shared" si="466"/>
        <v/>
      </c>
      <c r="T916" s="30" t="str">
        <f t="shared" si="467"/>
        <v/>
      </c>
      <c r="U916" s="20"/>
      <c r="V916" s="20"/>
      <c r="W916" s="20"/>
    </row>
    <row r="917" spans="1:36" ht="19.5" customHeight="1" x14ac:dyDescent="0.3">
      <c r="A917" s="20"/>
      <c r="B917" s="483"/>
      <c r="C917" s="29"/>
      <c r="D917" s="28" t="s">
        <v>114</v>
      </c>
      <c r="E917" s="29"/>
      <c r="F917" s="28" t="s">
        <v>115</v>
      </c>
      <c r="G917" s="29"/>
      <c r="H917" s="29" t="s">
        <v>40</v>
      </c>
      <c r="I917" s="31" t="str">
        <f t="shared" ref="I917:I926" si="468">IFERROR(VALUE(MID($G917,1,FIND(CHAR(160),SUBSTITUTE($G917,"~",CHAR(160),1))-1)),"-")</f>
        <v>-</v>
      </c>
      <c r="J917" s="31" t="str">
        <f t="shared" ref="J917:J926" si="469">IFERROR(VALUE(MID($G917,FIND(CHAR(160),SUBSTITUTE($G917,"~",CHAR(160),1))+1,FIND(CHAR(160),SUBSTITUTE($G917,"~",CHAR(160),2))-FIND(CHAR(160),SUBSTITUTE($G917,"~",CHAR(160),1))-1)),"-")</f>
        <v>-</v>
      </c>
      <c r="K917" s="31" t="str">
        <f t="shared" ref="K917:K926" si="470">IFERROR(VALUE(MID($G917,FIND(CHAR(160),SUBSTITUTE($G917,"~",CHAR(160),2))+1,FIND(CHAR(160),SUBSTITUTE($G917,"~",CHAR(160),3))-FIND(CHAR(160),SUBSTITUTE($G917,"~",CHAR(160),2))-1)),"-")</f>
        <v>-</v>
      </c>
      <c r="L917" s="31" t="str">
        <f t="shared" ref="L917:L926" si="471">IFERROR(VALUE(MID($G917,FIND(CHAR(160),SUBSTITUTE($G917,"~",CHAR(160),3))+1,FIND(CHAR(160),SUBSTITUTE($G917,"~",CHAR(160),4))-FIND(CHAR(160),SUBSTITUTE($G917,"~",CHAR(160),3))-1)),"-")</f>
        <v>-</v>
      </c>
      <c r="M917" s="31" t="str">
        <f t="shared" ref="M917:M926" si="472">IFERROR(VALUE(MID($G917,FIND(CHAR(160),SUBSTITUTE($G917,"~",CHAR(160),4))+1,FIND(CHAR(160),SUBSTITUTE($G917,"~",CHAR(160),5))-FIND(CHAR(160),SUBSTITUTE($G917,"~",CHAR(160),4))-1)),"-")</f>
        <v>-</v>
      </c>
      <c r="N917" s="31" t="str">
        <f t="shared" ref="N917:N926" si="473">IFERROR(VALUE(MID($G917,FIND(CHAR(160),SUBSTITUTE($G917,"~",CHAR(160),5))+1,FIND(CHAR(160),SUBSTITUTE($G917,"~",CHAR(160),6))-FIND(CHAR(160),SUBSTITUTE($G917,"~",CHAR(160),5))-1)),"-")</f>
        <v>-</v>
      </c>
      <c r="O917" s="31" t="str">
        <f t="shared" ref="O917:O926" si="474">IFERROR(VALUE(MID($G917,FIND(CHAR(160),SUBSTITUTE($G917,"~",CHAR(160),6))+1,FIND(CHAR(160),SUBSTITUTE($G917,"~",CHAR(160),7))-FIND(CHAR(160),SUBSTITUTE($G917,"~",CHAR(160),6))-1)),"-")</f>
        <v>-</v>
      </c>
      <c r="P917" s="31" t="str">
        <f t="shared" ref="P917:P926" si="475">IFERROR(VALUE(MID($G917,FIND(CHAR(160),SUBSTITUTE($G917,"~",CHAR(160),7))+1,FIND(CHAR(160),SUBSTITUTE($G917,"~",CHAR(160),8))-FIND(CHAR(160),SUBSTITUTE($G917,"~",CHAR(160),7))-1)),"-")</f>
        <v>-</v>
      </c>
      <c r="Q917" s="31" t="str">
        <f t="shared" ref="Q917:Q926" si="476">IFERROR(VALUE(MID($G917,FIND(CHAR(160),SUBSTITUTE($G917,"~",CHAR(160),8))+1,FIND(CHAR(160),SUBSTITUTE($G917,"~",CHAR(160),9))-FIND(CHAR(160),SUBSTITUTE($G917,"~",CHAR(160),8))-1)),"-")</f>
        <v>-</v>
      </c>
      <c r="R917" s="31" t="str">
        <f t="shared" ref="R917:R926" si="477">IFERROR(VALUE(MID($G917,FIND(CHAR(160),SUBSTITUTE($G917,"~",CHAR(160),9))+1,FIND(CHAR(160),SUBSTITUTE($G917,"~",CHAR(160),10))-FIND(CHAR(160),SUBSTITUTE($G917,"~",CHAR(160),9))-1)),"-")</f>
        <v>-</v>
      </c>
      <c r="S917" s="31" t="str">
        <f t="shared" ref="S917:S926" si="478">IFERROR(VALUE(MID($G917,FIND(CHAR(160),SUBSTITUTE($G917,"~",CHAR(160),10))+1,FIND(CHAR(160),SUBSTITUTE($G917,"~",CHAR(160),11))-FIND(CHAR(160),SUBSTITUTE($G917,"~",CHAR(160),10))-1)),"-")</f>
        <v>-</v>
      </c>
      <c r="T917" s="31" t="str">
        <f t="shared" ref="T917:T926" si="479">IFERROR(VALUE(MID($G917,FIND(CHAR(160),SUBSTITUTE($G917,"~",CHAR(160),11))+1,FIND(CHAR(160),SUBSTITUTE($G917,"~",CHAR(160),12))-FIND(CHAR(160),SUBSTITUTE($G917,"~",CHAR(160),11))-1)),"-")</f>
        <v>-</v>
      </c>
      <c r="U917" s="20"/>
      <c r="V917" s="20"/>
      <c r="W917" s="20"/>
      <c r="AA917" s="32" t="s">
        <v>116</v>
      </c>
    </row>
    <row r="918" spans="1:36" ht="19.5" customHeight="1" x14ac:dyDescent="0.3">
      <c r="A918" s="20"/>
      <c r="B918" s="483"/>
      <c r="C918" s="29"/>
      <c r="D918" s="28"/>
      <c r="E918" s="29"/>
      <c r="F918" s="28" t="s">
        <v>117</v>
      </c>
      <c r="G918" s="29"/>
      <c r="H918" s="29" t="s">
        <v>40</v>
      </c>
      <c r="I918" s="31" t="str">
        <f t="shared" si="468"/>
        <v>-</v>
      </c>
      <c r="J918" s="31" t="str">
        <f t="shared" si="469"/>
        <v>-</v>
      </c>
      <c r="K918" s="31" t="str">
        <f t="shared" si="470"/>
        <v>-</v>
      </c>
      <c r="L918" s="31" t="str">
        <f t="shared" si="471"/>
        <v>-</v>
      </c>
      <c r="M918" s="31" t="str">
        <f t="shared" si="472"/>
        <v>-</v>
      </c>
      <c r="N918" s="31" t="str">
        <f t="shared" si="473"/>
        <v>-</v>
      </c>
      <c r="O918" s="31" t="str">
        <f t="shared" si="474"/>
        <v>-</v>
      </c>
      <c r="P918" s="31" t="str">
        <f t="shared" si="475"/>
        <v>-</v>
      </c>
      <c r="Q918" s="31" t="str">
        <f t="shared" si="476"/>
        <v>-</v>
      </c>
      <c r="R918" s="31" t="str">
        <f t="shared" si="477"/>
        <v>-</v>
      </c>
      <c r="S918" s="31" t="str">
        <f t="shared" si="478"/>
        <v>-</v>
      </c>
      <c r="T918" s="31" t="str">
        <f t="shared" si="479"/>
        <v>-</v>
      </c>
      <c r="U918" s="20"/>
      <c r="V918" s="20"/>
      <c r="W918" s="20"/>
      <c r="AB918" s="32" t="s">
        <v>118</v>
      </c>
    </row>
    <row r="919" spans="1:36" ht="19.5" customHeight="1" x14ac:dyDescent="0.3">
      <c r="A919" s="20"/>
      <c r="B919" s="483"/>
      <c r="C919" s="29"/>
      <c r="D919" s="28"/>
      <c r="E919" s="29"/>
      <c r="F919" s="33" t="s">
        <v>119</v>
      </c>
      <c r="G919" s="29"/>
      <c r="H919" s="29" t="s">
        <v>40</v>
      </c>
      <c r="I919" s="31" t="str">
        <f t="shared" si="468"/>
        <v>-</v>
      </c>
      <c r="J919" s="31" t="str">
        <f t="shared" si="469"/>
        <v>-</v>
      </c>
      <c r="K919" s="31" t="str">
        <f t="shared" si="470"/>
        <v>-</v>
      </c>
      <c r="L919" s="31" t="str">
        <f t="shared" si="471"/>
        <v>-</v>
      </c>
      <c r="M919" s="31" t="str">
        <f t="shared" si="472"/>
        <v>-</v>
      </c>
      <c r="N919" s="31" t="str">
        <f t="shared" si="473"/>
        <v>-</v>
      </c>
      <c r="O919" s="31" t="str">
        <f t="shared" si="474"/>
        <v>-</v>
      </c>
      <c r="P919" s="31" t="str">
        <f t="shared" si="475"/>
        <v>-</v>
      </c>
      <c r="Q919" s="31" t="str">
        <f t="shared" si="476"/>
        <v>-</v>
      </c>
      <c r="R919" s="31" t="str">
        <f t="shared" si="477"/>
        <v>-</v>
      </c>
      <c r="S919" s="31" t="str">
        <f t="shared" si="478"/>
        <v>-</v>
      </c>
      <c r="T919" s="31" t="str">
        <f t="shared" si="479"/>
        <v>-</v>
      </c>
      <c r="U919" s="20"/>
      <c r="V919" s="20"/>
      <c r="W919" s="20"/>
      <c r="AC919" s="32" t="s">
        <v>118</v>
      </c>
    </row>
    <row r="920" spans="1:36" ht="19.5" customHeight="1" x14ac:dyDescent="0.3">
      <c r="A920" s="20"/>
      <c r="B920" s="483"/>
      <c r="C920" s="29"/>
      <c r="D920" s="28"/>
      <c r="E920" s="29"/>
      <c r="F920" s="33" t="s">
        <v>120</v>
      </c>
      <c r="G920" s="29"/>
      <c r="H920" s="29" t="s">
        <v>40</v>
      </c>
      <c r="I920" s="31" t="str">
        <f t="shared" si="468"/>
        <v>-</v>
      </c>
      <c r="J920" s="31" t="str">
        <f t="shared" si="469"/>
        <v>-</v>
      </c>
      <c r="K920" s="31" t="str">
        <f t="shared" si="470"/>
        <v>-</v>
      </c>
      <c r="L920" s="31" t="str">
        <f t="shared" si="471"/>
        <v>-</v>
      </c>
      <c r="M920" s="31" t="str">
        <f t="shared" si="472"/>
        <v>-</v>
      </c>
      <c r="N920" s="31" t="str">
        <f t="shared" si="473"/>
        <v>-</v>
      </c>
      <c r="O920" s="31" t="str">
        <f t="shared" si="474"/>
        <v>-</v>
      </c>
      <c r="P920" s="31" t="str">
        <f t="shared" si="475"/>
        <v>-</v>
      </c>
      <c r="Q920" s="31" t="str">
        <f t="shared" si="476"/>
        <v>-</v>
      </c>
      <c r="R920" s="31" t="str">
        <f t="shared" si="477"/>
        <v>-</v>
      </c>
      <c r="S920" s="31" t="str">
        <f t="shared" si="478"/>
        <v>-</v>
      </c>
      <c r="T920" s="31" t="str">
        <f t="shared" si="479"/>
        <v>-</v>
      </c>
      <c r="U920" s="20"/>
      <c r="V920" s="20"/>
      <c r="W920" s="20"/>
      <c r="AD920" s="32" t="s">
        <v>118</v>
      </c>
    </row>
    <row r="921" spans="1:36" ht="19.5" customHeight="1" x14ac:dyDescent="0.3">
      <c r="A921" s="20"/>
      <c r="B921" s="483"/>
      <c r="C921" s="29"/>
      <c r="D921" s="28"/>
      <c r="E921" s="29"/>
      <c r="F921" s="33" t="s">
        <v>121</v>
      </c>
      <c r="G921" s="29"/>
      <c r="H921" s="29" t="s">
        <v>40</v>
      </c>
      <c r="I921" s="31" t="str">
        <f t="shared" si="468"/>
        <v>-</v>
      </c>
      <c r="J921" s="31" t="str">
        <f t="shared" si="469"/>
        <v>-</v>
      </c>
      <c r="K921" s="31" t="str">
        <f t="shared" si="470"/>
        <v>-</v>
      </c>
      <c r="L921" s="31" t="str">
        <f t="shared" si="471"/>
        <v>-</v>
      </c>
      <c r="M921" s="31" t="str">
        <f t="shared" si="472"/>
        <v>-</v>
      </c>
      <c r="N921" s="31" t="str">
        <f t="shared" si="473"/>
        <v>-</v>
      </c>
      <c r="O921" s="31" t="str">
        <f t="shared" si="474"/>
        <v>-</v>
      </c>
      <c r="P921" s="31" t="str">
        <f t="shared" si="475"/>
        <v>-</v>
      </c>
      <c r="Q921" s="31" t="str">
        <f t="shared" si="476"/>
        <v>-</v>
      </c>
      <c r="R921" s="31" t="str">
        <f t="shared" si="477"/>
        <v>-</v>
      </c>
      <c r="S921" s="31" t="str">
        <f t="shared" si="478"/>
        <v>-</v>
      </c>
      <c r="T921" s="31" t="str">
        <f t="shared" si="479"/>
        <v>-</v>
      </c>
      <c r="U921" s="20"/>
      <c r="V921" s="20"/>
      <c r="W921" s="20"/>
      <c r="AE921" s="32" t="s">
        <v>116</v>
      </c>
    </row>
    <row r="922" spans="1:36" ht="19.5" customHeight="1" x14ac:dyDescent="0.3">
      <c r="A922" s="20"/>
      <c r="B922" s="483"/>
      <c r="C922" s="29"/>
      <c r="D922" s="28"/>
      <c r="E922" s="29"/>
      <c r="F922" s="28" t="s">
        <v>647</v>
      </c>
      <c r="G922" s="29"/>
      <c r="H922" s="29" t="s">
        <v>40</v>
      </c>
      <c r="I922" s="31" t="str">
        <f t="shared" si="468"/>
        <v>-</v>
      </c>
      <c r="J922" s="31" t="str">
        <f t="shared" si="469"/>
        <v>-</v>
      </c>
      <c r="K922" s="31" t="str">
        <f t="shared" si="470"/>
        <v>-</v>
      </c>
      <c r="L922" s="31" t="str">
        <f t="shared" si="471"/>
        <v>-</v>
      </c>
      <c r="M922" s="31" t="str">
        <f t="shared" si="472"/>
        <v>-</v>
      </c>
      <c r="N922" s="31" t="str">
        <f t="shared" si="473"/>
        <v>-</v>
      </c>
      <c r="O922" s="31" t="str">
        <f t="shared" si="474"/>
        <v>-</v>
      </c>
      <c r="P922" s="31" t="str">
        <f t="shared" si="475"/>
        <v>-</v>
      </c>
      <c r="Q922" s="31" t="str">
        <f t="shared" si="476"/>
        <v>-</v>
      </c>
      <c r="R922" s="31" t="str">
        <f t="shared" si="477"/>
        <v>-</v>
      </c>
      <c r="S922" s="31" t="str">
        <f t="shared" si="478"/>
        <v>-</v>
      </c>
      <c r="T922" s="31" t="str">
        <f t="shared" si="479"/>
        <v>-</v>
      </c>
      <c r="U922" s="20"/>
      <c r="V922" s="20"/>
      <c r="W922" s="20"/>
      <c r="AF922" s="32" t="s">
        <v>118</v>
      </c>
    </row>
    <row r="923" spans="1:36" ht="19.5" customHeight="1" x14ac:dyDescent="0.3">
      <c r="A923" s="20"/>
      <c r="B923" s="483"/>
      <c r="C923" s="29"/>
      <c r="D923" s="28"/>
      <c r="E923" s="29"/>
      <c r="F923" s="33" t="s">
        <v>122</v>
      </c>
      <c r="G923" s="29"/>
      <c r="H923" s="29" t="s">
        <v>40</v>
      </c>
      <c r="I923" s="31" t="str">
        <f t="shared" si="468"/>
        <v>-</v>
      </c>
      <c r="J923" s="31" t="str">
        <f t="shared" si="469"/>
        <v>-</v>
      </c>
      <c r="K923" s="31" t="str">
        <f t="shared" si="470"/>
        <v>-</v>
      </c>
      <c r="L923" s="31" t="str">
        <f t="shared" si="471"/>
        <v>-</v>
      </c>
      <c r="M923" s="31" t="str">
        <f t="shared" si="472"/>
        <v>-</v>
      </c>
      <c r="N923" s="31" t="str">
        <f t="shared" si="473"/>
        <v>-</v>
      </c>
      <c r="O923" s="31" t="str">
        <f t="shared" si="474"/>
        <v>-</v>
      </c>
      <c r="P923" s="31" t="str">
        <f t="shared" si="475"/>
        <v>-</v>
      </c>
      <c r="Q923" s="31" t="str">
        <f t="shared" si="476"/>
        <v>-</v>
      </c>
      <c r="R923" s="31" t="str">
        <f t="shared" si="477"/>
        <v>-</v>
      </c>
      <c r="S923" s="31" t="str">
        <f t="shared" si="478"/>
        <v>-</v>
      </c>
      <c r="T923" s="31" t="str">
        <f t="shared" si="479"/>
        <v>-</v>
      </c>
      <c r="U923" s="20"/>
      <c r="V923" s="20"/>
      <c r="W923" s="20"/>
      <c r="AG923" s="32" t="s">
        <v>118</v>
      </c>
    </row>
    <row r="924" spans="1:36" ht="19.5" customHeight="1" x14ac:dyDescent="0.3">
      <c r="A924" s="20"/>
      <c r="B924" s="483"/>
      <c r="C924" s="29"/>
      <c r="D924" s="28"/>
      <c r="E924" s="29"/>
      <c r="F924" s="33" t="s">
        <v>123</v>
      </c>
      <c r="G924" s="29"/>
      <c r="H924" s="29" t="s">
        <v>40</v>
      </c>
      <c r="I924" s="31" t="str">
        <f t="shared" si="468"/>
        <v>-</v>
      </c>
      <c r="J924" s="31" t="str">
        <f t="shared" si="469"/>
        <v>-</v>
      </c>
      <c r="K924" s="31" t="str">
        <f t="shared" si="470"/>
        <v>-</v>
      </c>
      <c r="L924" s="31" t="str">
        <f t="shared" si="471"/>
        <v>-</v>
      </c>
      <c r="M924" s="31" t="str">
        <f t="shared" si="472"/>
        <v>-</v>
      </c>
      <c r="N924" s="31" t="str">
        <f t="shared" si="473"/>
        <v>-</v>
      </c>
      <c r="O924" s="31" t="str">
        <f t="shared" si="474"/>
        <v>-</v>
      </c>
      <c r="P924" s="31" t="str">
        <f t="shared" si="475"/>
        <v>-</v>
      </c>
      <c r="Q924" s="31" t="str">
        <f t="shared" si="476"/>
        <v>-</v>
      </c>
      <c r="R924" s="31" t="str">
        <f t="shared" si="477"/>
        <v>-</v>
      </c>
      <c r="S924" s="31" t="str">
        <f t="shared" si="478"/>
        <v>-</v>
      </c>
      <c r="T924" s="31" t="str">
        <f t="shared" si="479"/>
        <v>-</v>
      </c>
      <c r="U924" s="20"/>
      <c r="V924" s="20"/>
      <c r="W924" s="20"/>
      <c r="AH924" s="32" t="s">
        <v>118</v>
      </c>
    </row>
    <row r="925" spans="1:36" ht="19.5" customHeight="1" x14ac:dyDescent="0.3">
      <c r="A925" s="20"/>
      <c r="B925" s="483"/>
      <c r="C925" s="29"/>
      <c r="D925" s="28"/>
      <c r="E925" s="29"/>
      <c r="F925" s="33" t="s">
        <v>124</v>
      </c>
      <c r="G925" s="29"/>
      <c r="H925" s="29" t="s">
        <v>40</v>
      </c>
      <c r="I925" s="31" t="str">
        <f t="shared" si="468"/>
        <v>-</v>
      </c>
      <c r="J925" s="31" t="str">
        <f t="shared" si="469"/>
        <v>-</v>
      </c>
      <c r="K925" s="31" t="str">
        <f t="shared" si="470"/>
        <v>-</v>
      </c>
      <c r="L925" s="31" t="str">
        <f t="shared" si="471"/>
        <v>-</v>
      </c>
      <c r="M925" s="31" t="str">
        <f t="shared" si="472"/>
        <v>-</v>
      </c>
      <c r="N925" s="31" t="str">
        <f t="shared" si="473"/>
        <v>-</v>
      </c>
      <c r="O925" s="31" t="str">
        <f t="shared" si="474"/>
        <v>-</v>
      </c>
      <c r="P925" s="31" t="str">
        <f t="shared" si="475"/>
        <v>-</v>
      </c>
      <c r="Q925" s="31" t="str">
        <f t="shared" si="476"/>
        <v>-</v>
      </c>
      <c r="R925" s="31" t="str">
        <f t="shared" si="477"/>
        <v>-</v>
      </c>
      <c r="S925" s="31" t="str">
        <f t="shared" si="478"/>
        <v>-</v>
      </c>
      <c r="T925" s="31" t="str">
        <f t="shared" si="479"/>
        <v>-</v>
      </c>
      <c r="U925" s="20"/>
      <c r="V925" s="20"/>
      <c r="W925" s="20"/>
      <c r="AI925" s="32" t="s">
        <v>116</v>
      </c>
    </row>
    <row r="926" spans="1:36" ht="19.5" customHeight="1" x14ac:dyDescent="0.3">
      <c r="A926" s="20"/>
      <c r="B926" s="483"/>
      <c r="C926" s="29"/>
      <c r="D926" s="34"/>
      <c r="E926" s="35"/>
      <c r="F926" s="36" t="s">
        <v>125</v>
      </c>
      <c r="G926" s="35"/>
      <c r="H926" s="34" t="s">
        <v>40</v>
      </c>
      <c r="I926" s="31" t="str">
        <f t="shared" si="468"/>
        <v>-</v>
      </c>
      <c r="J926" s="31" t="str">
        <f t="shared" si="469"/>
        <v>-</v>
      </c>
      <c r="K926" s="31" t="str">
        <f t="shared" si="470"/>
        <v>-</v>
      </c>
      <c r="L926" s="31" t="str">
        <f t="shared" si="471"/>
        <v>-</v>
      </c>
      <c r="M926" s="31" t="str">
        <f t="shared" si="472"/>
        <v>-</v>
      </c>
      <c r="N926" s="31" t="str">
        <f t="shared" si="473"/>
        <v>-</v>
      </c>
      <c r="O926" s="31" t="str">
        <f t="shared" si="474"/>
        <v>-</v>
      </c>
      <c r="P926" s="31" t="str">
        <f t="shared" si="475"/>
        <v>-</v>
      </c>
      <c r="Q926" s="31" t="str">
        <f t="shared" si="476"/>
        <v>-</v>
      </c>
      <c r="R926" s="31" t="str">
        <f t="shared" si="477"/>
        <v>-</v>
      </c>
      <c r="S926" s="31" t="str">
        <f t="shared" si="478"/>
        <v>-</v>
      </c>
      <c r="T926" s="31" t="str">
        <f t="shared" si="479"/>
        <v>-</v>
      </c>
      <c r="U926" s="20"/>
      <c r="V926" s="20"/>
      <c r="W926" s="20"/>
      <c r="AJ926" s="32" t="s">
        <v>118</v>
      </c>
    </row>
    <row r="927" spans="1:36" ht="19.5" customHeight="1" x14ac:dyDescent="0.25">
      <c r="A927" s="20"/>
      <c r="B927" s="483"/>
      <c r="C927" s="27"/>
      <c r="D927" s="28" t="s">
        <v>77</v>
      </c>
      <c r="E927" s="29"/>
      <c r="F927" s="28" t="s">
        <v>78</v>
      </c>
      <c r="G927" s="29"/>
      <c r="H927" s="30"/>
      <c r="I927" s="30" t="str">
        <f t="shared" ref="I927:I962" si="480">IFERROR(MID($G927,1,FIND(CHAR(160),SUBSTITUTE($G927,"~",CHAR(160),1))-1),"")</f>
        <v/>
      </c>
      <c r="J927" s="30" t="str">
        <f t="shared" ref="J927:J962" si="481">IFERROR(MID($G927,FIND(CHAR(160),SUBSTITUTE($G927,"~",CHAR(160),1))+1,FIND(CHAR(160),SUBSTITUTE($G927,"~",CHAR(160),2))-FIND(CHAR(160),SUBSTITUTE($G927,"~",CHAR(160),1))-1),"")</f>
        <v/>
      </c>
      <c r="K927" s="30" t="str">
        <f t="shared" ref="K927:K962" si="482">IFERROR(MID($G927,FIND(CHAR(160),SUBSTITUTE($G927,"~",CHAR(160),2))+1,FIND(CHAR(160),SUBSTITUTE($G927,"~",CHAR(160),3))-FIND(CHAR(160),SUBSTITUTE($G927,"~",CHAR(160),2))-1),"")</f>
        <v/>
      </c>
      <c r="L927" s="30" t="str">
        <f t="shared" ref="L927:L962" si="483">IFERROR(MID($G927,FIND(CHAR(160),SUBSTITUTE($G927,"~",CHAR(160),3))+1,FIND(CHAR(160),SUBSTITUTE($G927,"~",CHAR(160),4))-FIND(CHAR(160),SUBSTITUTE($G927,"~",CHAR(160),3))-1),"")</f>
        <v/>
      </c>
      <c r="M927" s="30" t="str">
        <f t="shared" ref="M927:M962" si="484">IFERROR(MID($G927,FIND(CHAR(160),SUBSTITUTE($G927,"~",CHAR(160),4))+1,FIND(CHAR(160),SUBSTITUTE($G927,"~",CHAR(160),5))-FIND(CHAR(160),SUBSTITUTE($G927,"~",CHAR(160),4))-1),"")</f>
        <v/>
      </c>
      <c r="N927" s="30" t="str">
        <f t="shared" ref="N927:N962" si="485">IFERROR(MID($G927,FIND(CHAR(160),SUBSTITUTE($G927,"~",CHAR(160),5))+1,FIND(CHAR(160),SUBSTITUTE($G927,"~",CHAR(160),6))-FIND(CHAR(160),SUBSTITUTE($G927,"~",CHAR(160),5))-1),"")</f>
        <v/>
      </c>
      <c r="O927" s="30" t="str">
        <f t="shared" ref="O927:O962" si="486">IFERROR(MID($G927,FIND(CHAR(160),SUBSTITUTE($G927,"~",CHAR(160),6))+1,FIND(CHAR(160),SUBSTITUTE($G927,"~",CHAR(160),7))-FIND(CHAR(160),SUBSTITUTE($G927,"~",CHAR(160),6))-1),"")</f>
        <v/>
      </c>
      <c r="P927" s="30" t="str">
        <f t="shared" ref="P927:P962" si="487">IFERROR(MID($G927,FIND(CHAR(160),SUBSTITUTE($G927,"~",CHAR(160),7))+1,FIND(CHAR(160),SUBSTITUTE($G927,"~",CHAR(160),8))-FIND(CHAR(160),SUBSTITUTE($G927,"~",CHAR(160),7))-1),"")</f>
        <v/>
      </c>
      <c r="Q927" s="30" t="str">
        <f t="shared" ref="Q927:Q962" si="488">IFERROR(MID($G927,FIND(CHAR(160),SUBSTITUTE($G927,"~",CHAR(160),8))+1,FIND(CHAR(160),SUBSTITUTE($G927,"~",CHAR(160),9))-FIND(CHAR(160),SUBSTITUTE($G927,"~",CHAR(160),8))-1),"")</f>
        <v/>
      </c>
      <c r="R927" s="30" t="str">
        <f t="shared" ref="R927:R962" si="489">IFERROR(MID($G927,FIND(CHAR(160),SUBSTITUTE($G927,"~",CHAR(160),9))+1,FIND(CHAR(160),SUBSTITUTE($G927,"~",CHAR(160),10))-FIND(CHAR(160),SUBSTITUTE($G927,"~",CHAR(160),9))-1),"")</f>
        <v/>
      </c>
      <c r="S927" s="30" t="str">
        <f t="shared" ref="S927:S962" si="490">IFERROR(MID($G927,FIND(CHAR(160),SUBSTITUTE($G927,"~",CHAR(160),10))+1,FIND(CHAR(160),SUBSTITUTE($G927,"~",CHAR(160),11))-FIND(CHAR(160),SUBSTITUTE($G927,"~",CHAR(160),10))-1),"")</f>
        <v/>
      </c>
      <c r="T927" s="30" t="str">
        <f t="shared" ref="T927:T962" si="491">IFERROR(MID($G927,FIND(CHAR(160),SUBSTITUTE($G927,"~",CHAR(160),11))+1,FIND(CHAR(160),SUBSTITUTE($G927,"~",CHAR(160),12))-FIND(CHAR(160),SUBSTITUTE($G927,"~",CHAR(160),11))-1),"")</f>
        <v/>
      </c>
      <c r="U927" s="20"/>
      <c r="V927" s="20"/>
      <c r="W927" s="20"/>
    </row>
    <row r="928" spans="1:36" ht="19.5" customHeight="1" x14ac:dyDescent="0.25">
      <c r="A928" s="20"/>
      <c r="B928" s="483"/>
      <c r="C928" s="29"/>
      <c r="D928" s="28" t="s">
        <v>79</v>
      </c>
      <c r="E928" s="29"/>
      <c r="F928" s="28" t="s">
        <v>78</v>
      </c>
      <c r="G928" s="29"/>
      <c r="H928" s="29"/>
      <c r="I928" s="30" t="str">
        <f t="shared" si="480"/>
        <v/>
      </c>
      <c r="J928" s="30" t="str">
        <f t="shared" si="481"/>
        <v/>
      </c>
      <c r="K928" s="30" t="str">
        <f t="shared" si="482"/>
        <v/>
      </c>
      <c r="L928" s="30" t="str">
        <f t="shared" si="483"/>
        <v/>
      </c>
      <c r="M928" s="30" t="str">
        <f t="shared" si="484"/>
        <v/>
      </c>
      <c r="N928" s="30" t="str">
        <f t="shared" si="485"/>
        <v/>
      </c>
      <c r="O928" s="30" t="str">
        <f t="shared" si="486"/>
        <v/>
      </c>
      <c r="P928" s="30" t="str">
        <f t="shared" si="487"/>
        <v/>
      </c>
      <c r="Q928" s="30" t="str">
        <f t="shared" si="488"/>
        <v/>
      </c>
      <c r="R928" s="30" t="str">
        <f t="shared" si="489"/>
        <v/>
      </c>
      <c r="S928" s="30" t="str">
        <f t="shared" si="490"/>
        <v/>
      </c>
      <c r="T928" s="30" t="str">
        <f t="shared" si="491"/>
        <v/>
      </c>
      <c r="U928" s="20"/>
      <c r="V928" s="20"/>
      <c r="W928" s="20"/>
    </row>
    <row r="929" spans="1:23" ht="19.5" customHeight="1" x14ac:dyDescent="0.25">
      <c r="A929" s="20"/>
      <c r="B929" s="483"/>
      <c r="C929" s="29"/>
      <c r="D929" s="28" t="s">
        <v>80</v>
      </c>
      <c r="E929" s="29"/>
      <c r="F929" s="28" t="s">
        <v>78</v>
      </c>
      <c r="G929" s="29"/>
      <c r="H929" s="29"/>
      <c r="I929" s="30" t="str">
        <f t="shared" si="480"/>
        <v/>
      </c>
      <c r="J929" s="30" t="str">
        <f t="shared" si="481"/>
        <v/>
      </c>
      <c r="K929" s="30" t="str">
        <f t="shared" si="482"/>
        <v/>
      </c>
      <c r="L929" s="30" t="str">
        <f t="shared" si="483"/>
        <v/>
      </c>
      <c r="M929" s="30" t="str">
        <f t="shared" si="484"/>
        <v/>
      </c>
      <c r="N929" s="30" t="str">
        <f t="shared" si="485"/>
        <v/>
      </c>
      <c r="O929" s="30" t="str">
        <f t="shared" si="486"/>
        <v/>
      </c>
      <c r="P929" s="30" t="str">
        <f t="shared" si="487"/>
        <v/>
      </c>
      <c r="Q929" s="30" t="str">
        <f t="shared" si="488"/>
        <v/>
      </c>
      <c r="R929" s="30" t="str">
        <f t="shared" si="489"/>
        <v/>
      </c>
      <c r="S929" s="30" t="str">
        <f t="shared" si="490"/>
        <v/>
      </c>
      <c r="T929" s="30" t="str">
        <f t="shared" si="491"/>
        <v/>
      </c>
      <c r="U929" s="20"/>
      <c r="V929" s="20"/>
      <c r="W929" s="20"/>
    </row>
    <row r="930" spans="1:23" ht="19.5" customHeight="1" x14ac:dyDescent="0.25">
      <c r="A930" s="20"/>
      <c r="B930" s="483"/>
      <c r="C930" s="29"/>
      <c r="D930" s="28" t="s">
        <v>81</v>
      </c>
      <c r="E930" s="29"/>
      <c r="F930" s="28" t="s">
        <v>78</v>
      </c>
      <c r="G930" s="29"/>
      <c r="H930" s="29"/>
      <c r="I930" s="30" t="str">
        <f t="shared" si="480"/>
        <v/>
      </c>
      <c r="J930" s="30" t="str">
        <f t="shared" si="481"/>
        <v/>
      </c>
      <c r="K930" s="30" t="str">
        <f t="shared" si="482"/>
        <v/>
      </c>
      <c r="L930" s="30" t="str">
        <f t="shared" si="483"/>
        <v/>
      </c>
      <c r="M930" s="30" t="str">
        <f t="shared" si="484"/>
        <v/>
      </c>
      <c r="N930" s="30" t="str">
        <f t="shared" si="485"/>
        <v/>
      </c>
      <c r="O930" s="30" t="str">
        <f t="shared" si="486"/>
        <v/>
      </c>
      <c r="P930" s="30" t="str">
        <f t="shared" si="487"/>
        <v/>
      </c>
      <c r="Q930" s="30" t="str">
        <f t="shared" si="488"/>
        <v/>
      </c>
      <c r="R930" s="30" t="str">
        <f t="shared" si="489"/>
        <v/>
      </c>
      <c r="S930" s="30" t="str">
        <f t="shared" si="490"/>
        <v/>
      </c>
      <c r="T930" s="30" t="str">
        <f t="shared" si="491"/>
        <v/>
      </c>
      <c r="U930" s="20"/>
      <c r="V930" s="20"/>
      <c r="W930" s="20"/>
    </row>
    <row r="931" spans="1:23" ht="19.5" customHeight="1" x14ac:dyDescent="0.25">
      <c r="A931" s="20"/>
      <c r="B931" s="483"/>
      <c r="C931" s="29"/>
      <c r="D931" s="28" t="s">
        <v>82</v>
      </c>
      <c r="E931" s="29"/>
      <c r="F931" s="28" t="s">
        <v>78</v>
      </c>
      <c r="G931" s="29"/>
      <c r="H931" s="29"/>
      <c r="I931" s="30" t="str">
        <f t="shared" si="480"/>
        <v/>
      </c>
      <c r="J931" s="30" t="str">
        <f t="shared" si="481"/>
        <v/>
      </c>
      <c r="K931" s="30" t="str">
        <f t="shared" si="482"/>
        <v/>
      </c>
      <c r="L931" s="30" t="str">
        <f t="shared" si="483"/>
        <v/>
      </c>
      <c r="M931" s="30" t="str">
        <f t="shared" si="484"/>
        <v/>
      </c>
      <c r="N931" s="30" t="str">
        <f t="shared" si="485"/>
        <v/>
      </c>
      <c r="O931" s="30" t="str">
        <f t="shared" si="486"/>
        <v/>
      </c>
      <c r="P931" s="30" t="str">
        <f t="shared" si="487"/>
        <v/>
      </c>
      <c r="Q931" s="30" t="str">
        <f t="shared" si="488"/>
        <v/>
      </c>
      <c r="R931" s="30" t="str">
        <f t="shared" si="489"/>
        <v/>
      </c>
      <c r="S931" s="30" t="str">
        <f t="shared" si="490"/>
        <v/>
      </c>
      <c r="T931" s="30" t="str">
        <f t="shared" si="491"/>
        <v/>
      </c>
      <c r="U931" s="20"/>
      <c r="V931" s="20"/>
      <c r="W931" s="20"/>
    </row>
    <row r="932" spans="1:23" ht="19.5" customHeight="1" x14ac:dyDescent="0.25">
      <c r="A932" s="20"/>
      <c r="B932" s="483"/>
      <c r="C932" s="29"/>
      <c r="D932" s="28" t="s">
        <v>83</v>
      </c>
      <c r="E932" s="29"/>
      <c r="F932" s="28" t="s">
        <v>78</v>
      </c>
      <c r="G932" s="29"/>
      <c r="H932" s="29"/>
      <c r="I932" s="30" t="str">
        <f t="shared" si="480"/>
        <v/>
      </c>
      <c r="J932" s="30" t="str">
        <f t="shared" si="481"/>
        <v/>
      </c>
      <c r="K932" s="30" t="str">
        <f t="shared" si="482"/>
        <v/>
      </c>
      <c r="L932" s="30" t="str">
        <f t="shared" si="483"/>
        <v/>
      </c>
      <c r="M932" s="30" t="str">
        <f t="shared" si="484"/>
        <v/>
      </c>
      <c r="N932" s="30" t="str">
        <f t="shared" si="485"/>
        <v/>
      </c>
      <c r="O932" s="30" t="str">
        <f t="shared" si="486"/>
        <v/>
      </c>
      <c r="P932" s="30" t="str">
        <f t="shared" si="487"/>
        <v/>
      </c>
      <c r="Q932" s="30" t="str">
        <f t="shared" si="488"/>
        <v/>
      </c>
      <c r="R932" s="30" t="str">
        <f t="shared" si="489"/>
        <v/>
      </c>
      <c r="S932" s="30" t="str">
        <f t="shared" si="490"/>
        <v/>
      </c>
      <c r="T932" s="30" t="str">
        <f t="shared" si="491"/>
        <v/>
      </c>
      <c r="U932" s="20"/>
      <c r="V932" s="20"/>
      <c r="W932" s="20"/>
    </row>
    <row r="933" spans="1:23" ht="19.5" customHeight="1" x14ac:dyDescent="0.25">
      <c r="A933" s="20"/>
      <c r="B933" s="483"/>
      <c r="C933" s="29"/>
      <c r="D933" s="28" t="s">
        <v>84</v>
      </c>
      <c r="E933" s="29"/>
      <c r="F933" s="28" t="s">
        <v>78</v>
      </c>
      <c r="G933" s="29"/>
      <c r="H933" s="29"/>
      <c r="I933" s="30" t="str">
        <f t="shared" si="480"/>
        <v/>
      </c>
      <c r="J933" s="30" t="str">
        <f t="shared" si="481"/>
        <v/>
      </c>
      <c r="K933" s="30" t="str">
        <f t="shared" si="482"/>
        <v/>
      </c>
      <c r="L933" s="30" t="str">
        <f t="shared" si="483"/>
        <v/>
      </c>
      <c r="M933" s="30" t="str">
        <f t="shared" si="484"/>
        <v/>
      </c>
      <c r="N933" s="30" t="str">
        <f t="shared" si="485"/>
        <v/>
      </c>
      <c r="O933" s="30" t="str">
        <f t="shared" si="486"/>
        <v/>
      </c>
      <c r="P933" s="30" t="str">
        <f t="shared" si="487"/>
        <v/>
      </c>
      <c r="Q933" s="30" t="str">
        <f t="shared" si="488"/>
        <v/>
      </c>
      <c r="R933" s="30" t="str">
        <f t="shared" si="489"/>
        <v/>
      </c>
      <c r="S933" s="30" t="str">
        <f t="shared" si="490"/>
        <v/>
      </c>
      <c r="T933" s="30" t="str">
        <f t="shared" si="491"/>
        <v/>
      </c>
      <c r="U933" s="20"/>
      <c r="V933" s="20"/>
      <c r="W933" s="20"/>
    </row>
    <row r="934" spans="1:23" ht="19.5" customHeight="1" x14ac:dyDescent="0.25">
      <c r="A934" s="20"/>
      <c r="B934" s="483"/>
      <c r="C934" s="29"/>
      <c r="D934" s="28" t="s">
        <v>85</v>
      </c>
      <c r="E934" s="29"/>
      <c r="F934" s="28" t="s">
        <v>78</v>
      </c>
      <c r="G934" s="29"/>
      <c r="H934" s="29"/>
      <c r="I934" s="30" t="str">
        <f t="shared" si="480"/>
        <v/>
      </c>
      <c r="J934" s="30" t="str">
        <f t="shared" si="481"/>
        <v/>
      </c>
      <c r="K934" s="30" t="str">
        <f t="shared" si="482"/>
        <v/>
      </c>
      <c r="L934" s="30" t="str">
        <f t="shared" si="483"/>
        <v/>
      </c>
      <c r="M934" s="30" t="str">
        <f t="shared" si="484"/>
        <v/>
      </c>
      <c r="N934" s="30" t="str">
        <f t="shared" si="485"/>
        <v/>
      </c>
      <c r="O934" s="30" t="str">
        <f t="shared" si="486"/>
        <v/>
      </c>
      <c r="P934" s="30" t="str">
        <f t="shared" si="487"/>
        <v/>
      </c>
      <c r="Q934" s="30" t="str">
        <f t="shared" si="488"/>
        <v/>
      </c>
      <c r="R934" s="30" t="str">
        <f t="shared" si="489"/>
        <v/>
      </c>
      <c r="S934" s="30" t="str">
        <f t="shared" si="490"/>
        <v/>
      </c>
      <c r="T934" s="30" t="str">
        <f t="shared" si="491"/>
        <v/>
      </c>
      <c r="U934" s="20"/>
      <c r="V934" s="20"/>
      <c r="W934" s="20"/>
    </row>
    <row r="935" spans="1:23" ht="19.5" customHeight="1" x14ac:dyDescent="0.25">
      <c r="A935" s="20"/>
      <c r="B935" s="483"/>
      <c r="C935" s="29"/>
      <c r="D935" s="28" t="s">
        <v>86</v>
      </c>
      <c r="E935" s="29"/>
      <c r="F935" s="28" t="s">
        <v>78</v>
      </c>
      <c r="G935" s="29"/>
      <c r="H935" s="29"/>
      <c r="I935" s="30" t="str">
        <f t="shared" si="480"/>
        <v/>
      </c>
      <c r="J935" s="30" t="str">
        <f t="shared" si="481"/>
        <v/>
      </c>
      <c r="K935" s="30" t="str">
        <f t="shared" si="482"/>
        <v/>
      </c>
      <c r="L935" s="30" t="str">
        <f t="shared" si="483"/>
        <v/>
      </c>
      <c r="M935" s="30" t="str">
        <f t="shared" si="484"/>
        <v/>
      </c>
      <c r="N935" s="30" t="str">
        <f t="shared" si="485"/>
        <v/>
      </c>
      <c r="O935" s="30" t="str">
        <f t="shared" si="486"/>
        <v/>
      </c>
      <c r="P935" s="30" t="str">
        <f t="shared" si="487"/>
        <v/>
      </c>
      <c r="Q935" s="30" t="str">
        <f t="shared" si="488"/>
        <v/>
      </c>
      <c r="R935" s="30" t="str">
        <f t="shared" si="489"/>
        <v/>
      </c>
      <c r="S935" s="30" t="str">
        <f t="shared" si="490"/>
        <v/>
      </c>
      <c r="T935" s="30" t="str">
        <f t="shared" si="491"/>
        <v/>
      </c>
      <c r="U935" s="20"/>
      <c r="V935" s="20"/>
      <c r="W935" s="20"/>
    </row>
    <row r="936" spans="1:23" ht="19.5" customHeight="1" x14ac:dyDescent="0.25">
      <c r="A936" s="20"/>
      <c r="B936" s="483"/>
      <c r="C936" s="29"/>
      <c r="D936" s="28" t="s">
        <v>87</v>
      </c>
      <c r="E936" s="29"/>
      <c r="F936" s="28" t="s">
        <v>78</v>
      </c>
      <c r="G936" s="29"/>
      <c r="H936" s="29"/>
      <c r="I936" s="30" t="str">
        <f t="shared" si="480"/>
        <v/>
      </c>
      <c r="J936" s="30" t="str">
        <f t="shared" si="481"/>
        <v/>
      </c>
      <c r="K936" s="30" t="str">
        <f t="shared" si="482"/>
        <v/>
      </c>
      <c r="L936" s="30" t="str">
        <f t="shared" si="483"/>
        <v/>
      </c>
      <c r="M936" s="30" t="str">
        <f t="shared" si="484"/>
        <v/>
      </c>
      <c r="N936" s="30" t="str">
        <f t="shared" si="485"/>
        <v/>
      </c>
      <c r="O936" s="30" t="str">
        <f t="shared" si="486"/>
        <v/>
      </c>
      <c r="P936" s="30" t="str">
        <f t="shared" si="487"/>
        <v/>
      </c>
      <c r="Q936" s="30" t="str">
        <f t="shared" si="488"/>
        <v/>
      </c>
      <c r="R936" s="30" t="str">
        <f t="shared" si="489"/>
        <v/>
      </c>
      <c r="S936" s="30" t="str">
        <f t="shared" si="490"/>
        <v/>
      </c>
      <c r="T936" s="30" t="str">
        <f t="shared" si="491"/>
        <v/>
      </c>
      <c r="U936" s="20"/>
      <c r="V936" s="20"/>
      <c r="W936" s="20"/>
    </row>
    <row r="937" spans="1:23" ht="19.5" customHeight="1" x14ac:dyDescent="0.25">
      <c r="A937" s="20"/>
      <c r="B937" s="483"/>
      <c r="C937" s="29"/>
      <c r="D937" s="28" t="s">
        <v>88</v>
      </c>
      <c r="E937" s="29"/>
      <c r="F937" s="28" t="s">
        <v>78</v>
      </c>
      <c r="G937" s="29"/>
      <c r="H937" s="29"/>
      <c r="I937" s="30" t="str">
        <f t="shared" si="480"/>
        <v/>
      </c>
      <c r="J937" s="30" t="str">
        <f t="shared" si="481"/>
        <v/>
      </c>
      <c r="K937" s="30" t="str">
        <f t="shared" si="482"/>
        <v/>
      </c>
      <c r="L937" s="30" t="str">
        <f t="shared" si="483"/>
        <v/>
      </c>
      <c r="M937" s="30" t="str">
        <f t="shared" si="484"/>
        <v/>
      </c>
      <c r="N937" s="30" t="str">
        <f t="shared" si="485"/>
        <v/>
      </c>
      <c r="O937" s="30" t="str">
        <f t="shared" si="486"/>
        <v/>
      </c>
      <c r="P937" s="30" t="str">
        <f t="shared" si="487"/>
        <v/>
      </c>
      <c r="Q937" s="30" t="str">
        <f t="shared" si="488"/>
        <v/>
      </c>
      <c r="R937" s="30" t="str">
        <f t="shared" si="489"/>
        <v/>
      </c>
      <c r="S937" s="30" t="str">
        <f t="shared" si="490"/>
        <v/>
      </c>
      <c r="T937" s="30" t="str">
        <f t="shared" si="491"/>
        <v/>
      </c>
      <c r="U937" s="20"/>
      <c r="V937" s="20"/>
      <c r="W937" s="20"/>
    </row>
    <row r="938" spans="1:23" ht="19.5" customHeight="1" x14ac:dyDescent="0.25">
      <c r="A938" s="20"/>
      <c r="B938" s="483"/>
      <c r="C938" s="29"/>
      <c r="D938" s="28" t="s">
        <v>89</v>
      </c>
      <c r="E938" s="29"/>
      <c r="F938" s="28" t="s">
        <v>78</v>
      </c>
      <c r="G938" s="29"/>
      <c r="H938" s="29"/>
      <c r="I938" s="30" t="str">
        <f t="shared" si="480"/>
        <v/>
      </c>
      <c r="J938" s="30" t="str">
        <f t="shared" si="481"/>
        <v/>
      </c>
      <c r="K938" s="30" t="str">
        <f t="shared" si="482"/>
        <v/>
      </c>
      <c r="L938" s="30" t="str">
        <f t="shared" si="483"/>
        <v/>
      </c>
      <c r="M938" s="30" t="str">
        <f t="shared" si="484"/>
        <v/>
      </c>
      <c r="N938" s="30" t="str">
        <f t="shared" si="485"/>
        <v/>
      </c>
      <c r="O938" s="30" t="str">
        <f t="shared" si="486"/>
        <v/>
      </c>
      <c r="P938" s="30" t="str">
        <f t="shared" si="487"/>
        <v/>
      </c>
      <c r="Q938" s="30" t="str">
        <f t="shared" si="488"/>
        <v/>
      </c>
      <c r="R938" s="30" t="str">
        <f t="shared" si="489"/>
        <v/>
      </c>
      <c r="S938" s="30" t="str">
        <f t="shared" si="490"/>
        <v/>
      </c>
      <c r="T938" s="30" t="str">
        <f t="shared" si="491"/>
        <v/>
      </c>
      <c r="U938" s="20"/>
      <c r="V938" s="20"/>
      <c r="W938" s="20"/>
    </row>
    <row r="939" spans="1:23" ht="19.5" customHeight="1" x14ac:dyDescent="0.25">
      <c r="A939" s="20"/>
      <c r="B939" s="483"/>
      <c r="C939" s="29"/>
      <c r="D939" s="28" t="s">
        <v>90</v>
      </c>
      <c r="E939" s="29"/>
      <c r="F939" s="28" t="s">
        <v>78</v>
      </c>
      <c r="G939" s="29"/>
      <c r="H939" s="29"/>
      <c r="I939" s="30" t="str">
        <f t="shared" si="480"/>
        <v/>
      </c>
      <c r="J939" s="30" t="str">
        <f t="shared" si="481"/>
        <v/>
      </c>
      <c r="K939" s="30" t="str">
        <f t="shared" si="482"/>
        <v/>
      </c>
      <c r="L939" s="30" t="str">
        <f t="shared" si="483"/>
        <v/>
      </c>
      <c r="M939" s="30" t="str">
        <f t="shared" si="484"/>
        <v/>
      </c>
      <c r="N939" s="30" t="str">
        <f t="shared" si="485"/>
        <v/>
      </c>
      <c r="O939" s="30" t="str">
        <f t="shared" si="486"/>
        <v/>
      </c>
      <c r="P939" s="30" t="str">
        <f t="shared" si="487"/>
        <v/>
      </c>
      <c r="Q939" s="30" t="str">
        <f t="shared" si="488"/>
        <v/>
      </c>
      <c r="R939" s="30" t="str">
        <f t="shared" si="489"/>
        <v/>
      </c>
      <c r="S939" s="30" t="str">
        <f t="shared" si="490"/>
        <v/>
      </c>
      <c r="T939" s="30" t="str">
        <f t="shared" si="491"/>
        <v/>
      </c>
      <c r="U939" s="20"/>
      <c r="V939" s="20"/>
      <c r="W939" s="20"/>
    </row>
    <row r="940" spans="1:23" ht="19.5" customHeight="1" x14ac:dyDescent="0.25">
      <c r="A940" s="20"/>
      <c r="B940" s="483"/>
      <c r="C940" s="29"/>
      <c r="D940" s="28" t="s">
        <v>91</v>
      </c>
      <c r="E940" s="29"/>
      <c r="F940" s="28" t="s">
        <v>78</v>
      </c>
      <c r="G940" s="29"/>
      <c r="H940" s="29"/>
      <c r="I940" s="30" t="str">
        <f t="shared" si="480"/>
        <v/>
      </c>
      <c r="J940" s="30" t="str">
        <f t="shared" si="481"/>
        <v/>
      </c>
      <c r="K940" s="30" t="str">
        <f t="shared" si="482"/>
        <v/>
      </c>
      <c r="L940" s="30" t="str">
        <f t="shared" si="483"/>
        <v/>
      </c>
      <c r="M940" s="30" t="str">
        <f t="shared" si="484"/>
        <v/>
      </c>
      <c r="N940" s="30" t="str">
        <f t="shared" si="485"/>
        <v/>
      </c>
      <c r="O940" s="30" t="str">
        <f t="shared" si="486"/>
        <v/>
      </c>
      <c r="P940" s="30" t="str">
        <f t="shared" si="487"/>
        <v/>
      </c>
      <c r="Q940" s="30" t="str">
        <f t="shared" si="488"/>
        <v/>
      </c>
      <c r="R940" s="30" t="str">
        <f t="shared" si="489"/>
        <v/>
      </c>
      <c r="S940" s="30" t="str">
        <f t="shared" si="490"/>
        <v/>
      </c>
      <c r="T940" s="30" t="str">
        <f t="shared" si="491"/>
        <v/>
      </c>
      <c r="U940" s="20"/>
      <c r="V940" s="20"/>
      <c r="W940" s="20"/>
    </row>
    <row r="941" spans="1:23" ht="19.5" customHeight="1" x14ac:dyDescent="0.25">
      <c r="A941" s="20"/>
      <c r="B941" s="483"/>
      <c r="C941" s="29"/>
      <c r="D941" s="28" t="s">
        <v>92</v>
      </c>
      <c r="E941" s="29"/>
      <c r="F941" s="28" t="s">
        <v>78</v>
      </c>
      <c r="G941" s="29"/>
      <c r="H941" s="29"/>
      <c r="I941" s="30" t="str">
        <f t="shared" si="480"/>
        <v/>
      </c>
      <c r="J941" s="30" t="str">
        <f t="shared" si="481"/>
        <v/>
      </c>
      <c r="K941" s="30" t="str">
        <f t="shared" si="482"/>
        <v/>
      </c>
      <c r="L941" s="30" t="str">
        <f t="shared" si="483"/>
        <v/>
      </c>
      <c r="M941" s="30" t="str">
        <f t="shared" si="484"/>
        <v/>
      </c>
      <c r="N941" s="30" t="str">
        <f t="shared" si="485"/>
        <v/>
      </c>
      <c r="O941" s="30" t="str">
        <f t="shared" si="486"/>
        <v/>
      </c>
      <c r="P941" s="30" t="str">
        <f t="shared" si="487"/>
        <v/>
      </c>
      <c r="Q941" s="30" t="str">
        <f t="shared" si="488"/>
        <v/>
      </c>
      <c r="R941" s="30" t="str">
        <f t="shared" si="489"/>
        <v/>
      </c>
      <c r="S941" s="30" t="str">
        <f t="shared" si="490"/>
        <v/>
      </c>
      <c r="T941" s="30" t="str">
        <f t="shared" si="491"/>
        <v/>
      </c>
      <c r="U941" s="20"/>
      <c r="V941" s="20"/>
      <c r="W941" s="20"/>
    </row>
    <row r="942" spans="1:23" ht="19.5" customHeight="1" x14ac:dyDescent="0.25">
      <c r="A942" s="20"/>
      <c r="B942" s="483"/>
      <c r="C942" s="29"/>
      <c r="D942" s="28" t="s">
        <v>93</v>
      </c>
      <c r="E942" s="29"/>
      <c r="F942" s="28" t="s">
        <v>78</v>
      </c>
      <c r="G942" s="29"/>
      <c r="H942" s="29"/>
      <c r="I942" s="30" t="str">
        <f t="shared" si="480"/>
        <v/>
      </c>
      <c r="J942" s="30" t="str">
        <f t="shared" si="481"/>
        <v/>
      </c>
      <c r="K942" s="30" t="str">
        <f t="shared" si="482"/>
        <v/>
      </c>
      <c r="L942" s="30" t="str">
        <f t="shared" si="483"/>
        <v/>
      </c>
      <c r="M942" s="30" t="str">
        <f t="shared" si="484"/>
        <v/>
      </c>
      <c r="N942" s="30" t="str">
        <f t="shared" si="485"/>
        <v/>
      </c>
      <c r="O942" s="30" t="str">
        <f t="shared" si="486"/>
        <v/>
      </c>
      <c r="P942" s="30" t="str">
        <f t="shared" si="487"/>
        <v/>
      </c>
      <c r="Q942" s="30" t="str">
        <f t="shared" si="488"/>
        <v/>
      </c>
      <c r="R942" s="30" t="str">
        <f t="shared" si="489"/>
        <v/>
      </c>
      <c r="S942" s="30" t="str">
        <f t="shared" si="490"/>
        <v/>
      </c>
      <c r="T942" s="30" t="str">
        <f t="shared" si="491"/>
        <v/>
      </c>
      <c r="U942" s="20"/>
      <c r="V942" s="20"/>
      <c r="W942" s="20"/>
    </row>
    <row r="943" spans="1:23" ht="19.5" customHeight="1" x14ac:dyDescent="0.25">
      <c r="A943" s="20"/>
      <c r="B943" s="483"/>
      <c r="C943" s="29"/>
      <c r="D943" s="28" t="s">
        <v>94</v>
      </c>
      <c r="E943" s="29"/>
      <c r="F943" s="28" t="s">
        <v>78</v>
      </c>
      <c r="G943" s="29"/>
      <c r="H943" s="29"/>
      <c r="I943" s="30" t="str">
        <f t="shared" si="480"/>
        <v/>
      </c>
      <c r="J943" s="30" t="str">
        <f t="shared" si="481"/>
        <v/>
      </c>
      <c r="K943" s="30" t="str">
        <f t="shared" si="482"/>
        <v/>
      </c>
      <c r="L943" s="30" t="str">
        <f t="shared" si="483"/>
        <v/>
      </c>
      <c r="M943" s="30" t="str">
        <f t="shared" si="484"/>
        <v/>
      </c>
      <c r="N943" s="30" t="str">
        <f t="shared" si="485"/>
        <v/>
      </c>
      <c r="O943" s="30" t="str">
        <f t="shared" si="486"/>
        <v/>
      </c>
      <c r="P943" s="30" t="str">
        <f t="shared" si="487"/>
        <v/>
      </c>
      <c r="Q943" s="30" t="str">
        <f t="shared" si="488"/>
        <v/>
      </c>
      <c r="R943" s="30" t="str">
        <f t="shared" si="489"/>
        <v/>
      </c>
      <c r="S943" s="30" t="str">
        <f t="shared" si="490"/>
        <v/>
      </c>
      <c r="T943" s="30" t="str">
        <f t="shared" si="491"/>
        <v/>
      </c>
      <c r="U943" s="20"/>
      <c r="V943" s="20"/>
      <c r="W943" s="20"/>
    </row>
    <row r="944" spans="1:23" ht="19.5" customHeight="1" x14ac:dyDescent="0.25">
      <c r="A944" s="20"/>
      <c r="B944" s="483"/>
      <c r="C944" s="29"/>
      <c r="D944" s="28" t="s">
        <v>95</v>
      </c>
      <c r="E944" s="29"/>
      <c r="F944" s="28" t="s">
        <v>78</v>
      </c>
      <c r="G944" s="29"/>
      <c r="H944" s="29"/>
      <c r="I944" s="30" t="str">
        <f t="shared" si="480"/>
        <v/>
      </c>
      <c r="J944" s="30" t="str">
        <f t="shared" si="481"/>
        <v/>
      </c>
      <c r="K944" s="30" t="str">
        <f t="shared" si="482"/>
        <v/>
      </c>
      <c r="L944" s="30" t="str">
        <f t="shared" si="483"/>
        <v/>
      </c>
      <c r="M944" s="30" t="str">
        <f t="shared" si="484"/>
        <v/>
      </c>
      <c r="N944" s="30" t="str">
        <f t="shared" si="485"/>
        <v/>
      </c>
      <c r="O944" s="30" t="str">
        <f t="shared" si="486"/>
        <v/>
      </c>
      <c r="P944" s="30" t="str">
        <f t="shared" si="487"/>
        <v/>
      </c>
      <c r="Q944" s="30" t="str">
        <f t="shared" si="488"/>
        <v/>
      </c>
      <c r="R944" s="30" t="str">
        <f t="shared" si="489"/>
        <v/>
      </c>
      <c r="S944" s="30" t="str">
        <f t="shared" si="490"/>
        <v/>
      </c>
      <c r="T944" s="30" t="str">
        <f t="shared" si="491"/>
        <v/>
      </c>
      <c r="U944" s="20"/>
      <c r="V944" s="20"/>
      <c r="W944" s="20"/>
    </row>
    <row r="945" spans="1:23" ht="19.5" customHeight="1" x14ac:dyDescent="0.25">
      <c r="A945" s="20"/>
      <c r="B945" s="483"/>
      <c r="C945" s="29"/>
      <c r="D945" s="28" t="s">
        <v>96</v>
      </c>
      <c r="E945" s="29"/>
      <c r="F945" s="28" t="s">
        <v>78</v>
      </c>
      <c r="G945" s="29"/>
      <c r="H945" s="29"/>
      <c r="I945" s="30" t="str">
        <f t="shared" si="480"/>
        <v/>
      </c>
      <c r="J945" s="30" t="str">
        <f t="shared" si="481"/>
        <v/>
      </c>
      <c r="K945" s="30" t="str">
        <f t="shared" si="482"/>
        <v/>
      </c>
      <c r="L945" s="30" t="str">
        <f t="shared" si="483"/>
        <v/>
      </c>
      <c r="M945" s="30" t="str">
        <f t="shared" si="484"/>
        <v/>
      </c>
      <c r="N945" s="30" t="str">
        <f t="shared" si="485"/>
        <v/>
      </c>
      <c r="O945" s="30" t="str">
        <f t="shared" si="486"/>
        <v/>
      </c>
      <c r="P945" s="30" t="str">
        <f t="shared" si="487"/>
        <v/>
      </c>
      <c r="Q945" s="30" t="str">
        <f t="shared" si="488"/>
        <v/>
      </c>
      <c r="R945" s="30" t="str">
        <f t="shared" si="489"/>
        <v/>
      </c>
      <c r="S945" s="30" t="str">
        <f t="shared" si="490"/>
        <v/>
      </c>
      <c r="T945" s="30" t="str">
        <f t="shared" si="491"/>
        <v/>
      </c>
      <c r="U945" s="20"/>
      <c r="V945" s="20"/>
      <c r="W945" s="20"/>
    </row>
    <row r="946" spans="1:23" ht="19.5" customHeight="1" x14ac:dyDescent="0.25">
      <c r="A946" s="20"/>
      <c r="B946" s="483"/>
      <c r="C946" s="29"/>
      <c r="D946" s="28" t="s">
        <v>97</v>
      </c>
      <c r="E946" s="29"/>
      <c r="F946" s="28" t="s">
        <v>78</v>
      </c>
      <c r="G946" s="29"/>
      <c r="H946" s="29"/>
      <c r="I946" s="30" t="str">
        <f t="shared" si="480"/>
        <v/>
      </c>
      <c r="J946" s="30" t="str">
        <f t="shared" si="481"/>
        <v/>
      </c>
      <c r="K946" s="30" t="str">
        <f t="shared" si="482"/>
        <v/>
      </c>
      <c r="L946" s="30" t="str">
        <f t="shared" si="483"/>
        <v/>
      </c>
      <c r="M946" s="30" t="str">
        <f t="shared" si="484"/>
        <v/>
      </c>
      <c r="N946" s="30" t="str">
        <f t="shared" si="485"/>
        <v/>
      </c>
      <c r="O946" s="30" t="str">
        <f t="shared" si="486"/>
        <v/>
      </c>
      <c r="P946" s="30" t="str">
        <f t="shared" si="487"/>
        <v/>
      </c>
      <c r="Q946" s="30" t="str">
        <f t="shared" si="488"/>
        <v/>
      </c>
      <c r="R946" s="30" t="str">
        <f t="shared" si="489"/>
        <v/>
      </c>
      <c r="S946" s="30" t="str">
        <f t="shared" si="490"/>
        <v/>
      </c>
      <c r="T946" s="30" t="str">
        <f t="shared" si="491"/>
        <v/>
      </c>
      <c r="U946" s="20"/>
      <c r="V946" s="20"/>
      <c r="W946" s="20"/>
    </row>
    <row r="947" spans="1:23" ht="19.5" customHeight="1" x14ac:dyDescent="0.25">
      <c r="A947" s="20"/>
      <c r="B947" s="483"/>
      <c r="C947" s="29"/>
      <c r="D947" s="28" t="s">
        <v>98</v>
      </c>
      <c r="E947" s="29"/>
      <c r="F947" s="28" t="s">
        <v>78</v>
      </c>
      <c r="G947" s="29"/>
      <c r="H947" s="29"/>
      <c r="I947" s="30" t="str">
        <f t="shared" si="480"/>
        <v/>
      </c>
      <c r="J947" s="30" t="str">
        <f t="shared" si="481"/>
        <v/>
      </c>
      <c r="K947" s="30" t="str">
        <f t="shared" si="482"/>
        <v/>
      </c>
      <c r="L947" s="30" t="str">
        <f t="shared" si="483"/>
        <v/>
      </c>
      <c r="M947" s="30" t="str">
        <f t="shared" si="484"/>
        <v/>
      </c>
      <c r="N947" s="30" t="str">
        <f t="shared" si="485"/>
        <v/>
      </c>
      <c r="O947" s="30" t="str">
        <f t="shared" si="486"/>
        <v/>
      </c>
      <c r="P947" s="30" t="str">
        <f t="shared" si="487"/>
        <v/>
      </c>
      <c r="Q947" s="30" t="str">
        <f t="shared" si="488"/>
        <v/>
      </c>
      <c r="R947" s="30" t="str">
        <f t="shared" si="489"/>
        <v/>
      </c>
      <c r="S947" s="30" t="str">
        <f t="shared" si="490"/>
        <v/>
      </c>
      <c r="T947" s="30" t="str">
        <f t="shared" si="491"/>
        <v/>
      </c>
      <c r="U947" s="20"/>
      <c r="V947" s="20"/>
      <c r="W947" s="20"/>
    </row>
    <row r="948" spans="1:23" ht="19.5" customHeight="1" x14ac:dyDescent="0.25">
      <c r="A948" s="20"/>
      <c r="B948" s="483"/>
      <c r="C948" s="29"/>
      <c r="D948" s="28" t="s">
        <v>99</v>
      </c>
      <c r="E948" s="29"/>
      <c r="F948" s="28" t="s">
        <v>78</v>
      </c>
      <c r="G948" s="29"/>
      <c r="H948" s="29"/>
      <c r="I948" s="30" t="str">
        <f t="shared" si="480"/>
        <v/>
      </c>
      <c r="J948" s="30" t="str">
        <f t="shared" si="481"/>
        <v/>
      </c>
      <c r="K948" s="30" t="str">
        <f t="shared" si="482"/>
        <v/>
      </c>
      <c r="L948" s="30" t="str">
        <f t="shared" si="483"/>
        <v/>
      </c>
      <c r="M948" s="30" t="str">
        <f t="shared" si="484"/>
        <v/>
      </c>
      <c r="N948" s="30" t="str">
        <f t="shared" si="485"/>
        <v/>
      </c>
      <c r="O948" s="30" t="str">
        <f t="shared" si="486"/>
        <v/>
      </c>
      <c r="P948" s="30" t="str">
        <f t="shared" si="487"/>
        <v/>
      </c>
      <c r="Q948" s="30" t="str">
        <f t="shared" si="488"/>
        <v/>
      </c>
      <c r="R948" s="30" t="str">
        <f t="shared" si="489"/>
        <v/>
      </c>
      <c r="S948" s="30" t="str">
        <f t="shared" si="490"/>
        <v/>
      </c>
      <c r="T948" s="30" t="str">
        <f t="shared" si="491"/>
        <v/>
      </c>
      <c r="U948" s="20"/>
      <c r="V948" s="20"/>
      <c r="W948" s="20"/>
    </row>
    <row r="949" spans="1:23" ht="19.5" customHeight="1" x14ac:dyDescent="0.25">
      <c r="A949" s="20"/>
      <c r="B949" s="483"/>
      <c r="C949" s="29"/>
      <c r="D949" s="28" t="s">
        <v>100</v>
      </c>
      <c r="E949" s="29"/>
      <c r="F949" s="28" t="s">
        <v>78</v>
      </c>
      <c r="G949" s="29"/>
      <c r="H949" s="29"/>
      <c r="I949" s="30" t="str">
        <f t="shared" si="480"/>
        <v/>
      </c>
      <c r="J949" s="30" t="str">
        <f t="shared" si="481"/>
        <v/>
      </c>
      <c r="K949" s="30" t="str">
        <f t="shared" si="482"/>
        <v/>
      </c>
      <c r="L949" s="30" t="str">
        <f t="shared" si="483"/>
        <v/>
      </c>
      <c r="M949" s="30" t="str">
        <f t="shared" si="484"/>
        <v/>
      </c>
      <c r="N949" s="30" t="str">
        <f t="shared" si="485"/>
        <v/>
      </c>
      <c r="O949" s="30" t="str">
        <f t="shared" si="486"/>
        <v/>
      </c>
      <c r="P949" s="30" t="str">
        <f t="shared" si="487"/>
        <v/>
      </c>
      <c r="Q949" s="30" t="str">
        <f t="shared" si="488"/>
        <v/>
      </c>
      <c r="R949" s="30" t="str">
        <f t="shared" si="489"/>
        <v/>
      </c>
      <c r="S949" s="30" t="str">
        <f t="shared" si="490"/>
        <v/>
      </c>
      <c r="T949" s="30" t="str">
        <f t="shared" si="491"/>
        <v/>
      </c>
      <c r="U949" s="20"/>
      <c r="V949" s="20"/>
      <c r="W949" s="20"/>
    </row>
    <row r="950" spans="1:23" ht="19.5" customHeight="1" x14ac:dyDescent="0.25">
      <c r="A950" s="20"/>
      <c r="B950" s="483"/>
      <c r="C950" s="29"/>
      <c r="D950" s="28" t="s">
        <v>101</v>
      </c>
      <c r="E950" s="29"/>
      <c r="F950" s="28" t="s">
        <v>78</v>
      </c>
      <c r="G950" s="29"/>
      <c r="H950" s="29"/>
      <c r="I950" s="30" t="str">
        <f t="shared" si="480"/>
        <v/>
      </c>
      <c r="J950" s="30" t="str">
        <f t="shared" si="481"/>
        <v/>
      </c>
      <c r="K950" s="30" t="str">
        <f t="shared" si="482"/>
        <v/>
      </c>
      <c r="L950" s="30" t="str">
        <f t="shared" si="483"/>
        <v/>
      </c>
      <c r="M950" s="30" t="str">
        <f t="shared" si="484"/>
        <v/>
      </c>
      <c r="N950" s="30" t="str">
        <f t="shared" si="485"/>
        <v/>
      </c>
      <c r="O950" s="30" t="str">
        <f t="shared" si="486"/>
        <v/>
      </c>
      <c r="P950" s="30" t="str">
        <f t="shared" si="487"/>
        <v/>
      </c>
      <c r="Q950" s="30" t="str">
        <f t="shared" si="488"/>
        <v/>
      </c>
      <c r="R950" s="30" t="str">
        <f t="shared" si="489"/>
        <v/>
      </c>
      <c r="S950" s="30" t="str">
        <f t="shared" si="490"/>
        <v/>
      </c>
      <c r="T950" s="30" t="str">
        <f t="shared" si="491"/>
        <v/>
      </c>
      <c r="U950" s="20"/>
      <c r="V950" s="20"/>
      <c r="W950" s="20"/>
    </row>
    <row r="951" spans="1:23" ht="19.5" customHeight="1" x14ac:dyDescent="0.25">
      <c r="A951" s="20"/>
      <c r="B951" s="483"/>
      <c r="C951" s="29"/>
      <c r="D951" s="28" t="s">
        <v>102</v>
      </c>
      <c r="E951" s="29"/>
      <c r="F951" s="28" t="s">
        <v>78</v>
      </c>
      <c r="G951" s="29"/>
      <c r="H951" s="29"/>
      <c r="I951" s="30" t="str">
        <f t="shared" si="480"/>
        <v/>
      </c>
      <c r="J951" s="30" t="str">
        <f t="shared" si="481"/>
        <v/>
      </c>
      <c r="K951" s="30" t="str">
        <f t="shared" si="482"/>
        <v/>
      </c>
      <c r="L951" s="30" t="str">
        <f t="shared" si="483"/>
        <v/>
      </c>
      <c r="M951" s="30" t="str">
        <f t="shared" si="484"/>
        <v/>
      </c>
      <c r="N951" s="30" t="str">
        <f t="shared" si="485"/>
        <v/>
      </c>
      <c r="O951" s="30" t="str">
        <f t="shared" si="486"/>
        <v/>
      </c>
      <c r="P951" s="30" t="str">
        <f t="shared" si="487"/>
        <v/>
      </c>
      <c r="Q951" s="30" t="str">
        <f t="shared" si="488"/>
        <v/>
      </c>
      <c r="R951" s="30" t="str">
        <f t="shared" si="489"/>
        <v/>
      </c>
      <c r="S951" s="30" t="str">
        <f t="shared" si="490"/>
        <v/>
      </c>
      <c r="T951" s="30" t="str">
        <f t="shared" si="491"/>
        <v/>
      </c>
      <c r="U951" s="20"/>
      <c r="V951" s="20"/>
      <c r="W951" s="20"/>
    </row>
    <row r="952" spans="1:23" ht="19.5" customHeight="1" x14ac:dyDescent="0.25">
      <c r="A952" s="20"/>
      <c r="B952" s="483"/>
      <c r="C952" s="29"/>
      <c r="D952" s="28" t="s">
        <v>103</v>
      </c>
      <c r="E952" s="29"/>
      <c r="F952" s="28" t="s">
        <v>78</v>
      </c>
      <c r="G952" s="29"/>
      <c r="H952" s="29"/>
      <c r="I952" s="30" t="str">
        <f t="shared" si="480"/>
        <v/>
      </c>
      <c r="J952" s="30" t="str">
        <f t="shared" si="481"/>
        <v/>
      </c>
      <c r="K952" s="30" t="str">
        <f t="shared" si="482"/>
        <v/>
      </c>
      <c r="L952" s="30" t="str">
        <f t="shared" si="483"/>
        <v/>
      </c>
      <c r="M952" s="30" t="str">
        <f t="shared" si="484"/>
        <v/>
      </c>
      <c r="N952" s="30" t="str">
        <f t="shared" si="485"/>
        <v/>
      </c>
      <c r="O952" s="30" t="str">
        <f t="shared" si="486"/>
        <v/>
      </c>
      <c r="P952" s="30" t="str">
        <f t="shared" si="487"/>
        <v/>
      </c>
      <c r="Q952" s="30" t="str">
        <f t="shared" si="488"/>
        <v/>
      </c>
      <c r="R952" s="30" t="str">
        <f t="shared" si="489"/>
        <v/>
      </c>
      <c r="S952" s="30" t="str">
        <f t="shared" si="490"/>
        <v/>
      </c>
      <c r="T952" s="30" t="str">
        <f t="shared" si="491"/>
        <v/>
      </c>
      <c r="U952" s="20"/>
      <c r="V952" s="20"/>
      <c r="W952" s="20"/>
    </row>
    <row r="953" spans="1:23" ht="19.5" customHeight="1" x14ac:dyDescent="0.25">
      <c r="A953" s="20"/>
      <c r="B953" s="483"/>
      <c r="C953" s="29"/>
      <c r="D953" s="28" t="s">
        <v>104</v>
      </c>
      <c r="E953" s="29"/>
      <c r="F953" s="28" t="s">
        <v>78</v>
      </c>
      <c r="G953" s="29"/>
      <c r="H953" s="29"/>
      <c r="I953" s="30" t="str">
        <f t="shared" si="480"/>
        <v/>
      </c>
      <c r="J953" s="30" t="str">
        <f t="shared" si="481"/>
        <v/>
      </c>
      <c r="K953" s="30" t="str">
        <f t="shared" si="482"/>
        <v/>
      </c>
      <c r="L953" s="30" t="str">
        <f t="shared" si="483"/>
        <v/>
      </c>
      <c r="M953" s="30" t="str">
        <f t="shared" si="484"/>
        <v/>
      </c>
      <c r="N953" s="30" t="str">
        <f t="shared" si="485"/>
        <v/>
      </c>
      <c r="O953" s="30" t="str">
        <f t="shared" si="486"/>
        <v/>
      </c>
      <c r="P953" s="30" t="str">
        <f t="shared" si="487"/>
        <v/>
      </c>
      <c r="Q953" s="30" t="str">
        <f t="shared" si="488"/>
        <v/>
      </c>
      <c r="R953" s="30" t="str">
        <f t="shared" si="489"/>
        <v/>
      </c>
      <c r="S953" s="30" t="str">
        <f t="shared" si="490"/>
        <v/>
      </c>
      <c r="T953" s="30" t="str">
        <f t="shared" si="491"/>
        <v/>
      </c>
      <c r="U953" s="20"/>
      <c r="V953" s="20"/>
      <c r="W953" s="20"/>
    </row>
    <row r="954" spans="1:23" ht="19.5" customHeight="1" x14ac:dyDescent="0.25">
      <c r="A954" s="20"/>
      <c r="B954" s="483"/>
      <c r="C954" s="29"/>
      <c r="D954" s="28" t="s">
        <v>105</v>
      </c>
      <c r="E954" s="29"/>
      <c r="F954" s="28" t="s">
        <v>78</v>
      </c>
      <c r="G954" s="29"/>
      <c r="H954" s="29"/>
      <c r="I954" s="30" t="str">
        <f t="shared" si="480"/>
        <v/>
      </c>
      <c r="J954" s="30" t="str">
        <f t="shared" si="481"/>
        <v/>
      </c>
      <c r="K954" s="30" t="str">
        <f t="shared" si="482"/>
        <v/>
      </c>
      <c r="L954" s="30" t="str">
        <f t="shared" si="483"/>
        <v/>
      </c>
      <c r="M954" s="30" t="str">
        <f t="shared" si="484"/>
        <v/>
      </c>
      <c r="N954" s="30" t="str">
        <f t="shared" si="485"/>
        <v/>
      </c>
      <c r="O954" s="30" t="str">
        <f t="shared" si="486"/>
        <v/>
      </c>
      <c r="P954" s="30" t="str">
        <f t="shared" si="487"/>
        <v/>
      </c>
      <c r="Q954" s="30" t="str">
        <f t="shared" si="488"/>
        <v/>
      </c>
      <c r="R954" s="30" t="str">
        <f t="shared" si="489"/>
        <v/>
      </c>
      <c r="S954" s="30" t="str">
        <f t="shared" si="490"/>
        <v/>
      </c>
      <c r="T954" s="30" t="str">
        <f t="shared" si="491"/>
        <v/>
      </c>
      <c r="U954" s="20"/>
      <c r="V954" s="20"/>
      <c r="W954" s="20"/>
    </row>
    <row r="955" spans="1:23" ht="19.5" customHeight="1" x14ac:dyDescent="0.25">
      <c r="A955" s="20"/>
      <c r="B955" s="483"/>
      <c r="C955" s="29"/>
      <c r="D955" s="28" t="s">
        <v>106</v>
      </c>
      <c r="E955" s="29"/>
      <c r="F955" s="28" t="s">
        <v>78</v>
      </c>
      <c r="G955" s="29"/>
      <c r="H955" s="29"/>
      <c r="I955" s="30" t="str">
        <f t="shared" si="480"/>
        <v/>
      </c>
      <c r="J955" s="30" t="str">
        <f t="shared" si="481"/>
        <v/>
      </c>
      <c r="K955" s="30" t="str">
        <f t="shared" si="482"/>
        <v/>
      </c>
      <c r="L955" s="30" t="str">
        <f t="shared" si="483"/>
        <v/>
      </c>
      <c r="M955" s="30" t="str">
        <f t="shared" si="484"/>
        <v/>
      </c>
      <c r="N955" s="30" t="str">
        <f t="shared" si="485"/>
        <v/>
      </c>
      <c r="O955" s="30" t="str">
        <f t="shared" si="486"/>
        <v/>
      </c>
      <c r="P955" s="30" t="str">
        <f t="shared" si="487"/>
        <v/>
      </c>
      <c r="Q955" s="30" t="str">
        <f t="shared" si="488"/>
        <v/>
      </c>
      <c r="R955" s="30" t="str">
        <f t="shared" si="489"/>
        <v/>
      </c>
      <c r="S955" s="30" t="str">
        <f t="shared" si="490"/>
        <v/>
      </c>
      <c r="T955" s="30" t="str">
        <f t="shared" si="491"/>
        <v/>
      </c>
      <c r="U955" s="20"/>
      <c r="V955" s="20"/>
      <c r="W955" s="20"/>
    </row>
    <row r="956" spans="1:23" ht="19.5" customHeight="1" x14ac:dyDescent="0.25">
      <c r="A956" s="20"/>
      <c r="B956" s="483"/>
      <c r="C956" s="29"/>
      <c r="D956" s="28" t="s">
        <v>107</v>
      </c>
      <c r="E956" s="29"/>
      <c r="F956" s="28" t="s">
        <v>78</v>
      </c>
      <c r="G956" s="29"/>
      <c r="H956" s="29"/>
      <c r="I956" s="30" t="str">
        <f t="shared" si="480"/>
        <v/>
      </c>
      <c r="J956" s="30" t="str">
        <f t="shared" si="481"/>
        <v/>
      </c>
      <c r="K956" s="30" t="str">
        <f t="shared" si="482"/>
        <v/>
      </c>
      <c r="L956" s="30" t="str">
        <f t="shared" si="483"/>
        <v/>
      </c>
      <c r="M956" s="30" t="str">
        <f t="shared" si="484"/>
        <v/>
      </c>
      <c r="N956" s="30" t="str">
        <f t="shared" si="485"/>
        <v/>
      </c>
      <c r="O956" s="30" t="str">
        <f t="shared" si="486"/>
        <v/>
      </c>
      <c r="P956" s="30" t="str">
        <f t="shared" si="487"/>
        <v/>
      </c>
      <c r="Q956" s="30" t="str">
        <f t="shared" si="488"/>
        <v/>
      </c>
      <c r="R956" s="30" t="str">
        <f t="shared" si="489"/>
        <v/>
      </c>
      <c r="S956" s="30" t="str">
        <f t="shared" si="490"/>
        <v/>
      </c>
      <c r="T956" s="30" t="str">
        <f t="shared" si="491"/>
        <v/>
      </c>
      <c r="U956" s="20"/>
      <c r="V956" s="20"/>
      <c r="W956" s="20"/>
    </row>
    <row r="957" spans="1:23" ht="19.5" customHeight="1" x14ac:dyDescent="0.25">
      <c r="A957" s="20"/>
      <c r="B957" s="483"/>
      <c r="C957" s="29"/>
      <c r="D957" s="28" t="s">
        <v>108</v>
      </c>
      <c r="E957" s="29"/>
      <c r="F957" s="28" t="s">
        <v>78</v>
      </c>
      <c r="G957" s="29"/>
      <c r="H957" s="29"/>
      <c r="I957" s="30" t="str">
        <f t="shared" si="480"/>
        <v/>
      </c>
      <c r="J957" s="30" t="str">
        <f t="shared" si="481"/>
        <v/>
      </c>
      <c r="K957" s="30" t="str">
        <f t="shared" si="482"/>
        <v/>
      </c>
      <c r="L957" s="30" t="str">
        <f t="shared" si="483"/>
        <v/>
      </c>
      <c r="M957" s="30" t="str">
        <f t="shared" si="484"/>
        <v/>
      </c>
      <c r="N957" s="30" t="str">
        <f t="shared" si="485"/>
        <v/>
      </c>
      <c r="O957" s="30" t="str">
        <f t="shared" si="486"/>
        <v/>
      </c>
      <c r="P957" s="30" t="str">
        <f t="shared" si="487"/>
        <v/>
      </c>
      <c r="Q957" s="30" t="str">
        <f t="shared" si="488"/>
        <v/>
      </c>
      <c r="R957" s="30" t="str">
        <f t="shared" si="489"/>
        <v/>
      </c>
      <c r="S957" s="30" t="str">
        <f t="shared" si="490"/>
        <v/>
      </c>
      <c r="T957" s="30" t="str">
        <f t="shared" si="491"/>
        <v/>
      </c>
      <c r="U957" s="20"/>
      <c r="V957" s="20"/>
      <c r="W957" s="20"/>
    </row>
    <row r="958" spans="1:23" ht="19.5" customHeight="1" x14ac:dyDescent="0.25">
      <c r="A958" s="20"/>
      <c r="B958" s="483"/>
      <c r="C958" s="29"/>
      <c r="D958" s="28" t="s">
        <v>109</v>
      </c>
      <c r="E958" s="29"/>
      <c r="F958" s="28" t="s">
        <v>78</v>
      </c>
      <c r="G958" s="29"/>
      <c r="H958" s="29"/>
      <c r="I958" s="30" t="str">
        <f t="shared" si="480"/>
        <v/>
      </c>
      <c r="J958" s="30" t="str">
        <f t="shared" si="481"/>
        <v/>
      </c>
      <c r="K958" s="30" t="str">
        <f t="shared" si="482"/>
        <v/>
      </c>
      <c r="L958" s="30" t="str">
        <f t="shared" si="483"/>
        <v/>
      </c>
      <c r="M958" s="30" t="str">
        <f t="shared" si="484"/>
        <v/>
      </c>
      <c r="N958" s="30" t="str">
        <f t="shared" si="485"/>
        <v/>
      </c>
      <c r="O958" s="30" t="str">
        <f t="shared" si="486"/>
        <v/>
      </c>
      <c r="P958" s="30" t="str">
        <f t="shared" si="487"/>
        <v/>
      </c>
      <c r="Q958" s="30" t="str">
        <f t="shared" si="488"/>
        <v/>
      </c>
      <c r="R958" s="30" t="str">
        <f t="shared" si="489"/>
        <v/>
      </c>
      <c r="S958" s="30" t="str">
        <f t="shared" si="490"/>
        <v/>
      </c>
      <c r="T958" s="30" t="str">
        <f t="shared" si="491"/>
        <v/>
      </c>
      <c r="U958" s="20"/>
      <c r="V958" s="20"/>
      <c r="W958" s="20"/>
    </row>
    <row r="959" spans="1:23" ht="19.5" customHeight="1" x14ac:dyDescent="0.25">
      <c r="A959" s="20"/>
      <c r="B959" s="483"/>
      <c r="C959" s="29"/>
      <c r="D959" s="28" t="s">
        <v>110</v>
      </c>
      <c r="E959" s="29"/>
      <c r="F959" s="28" t="s">
        <v>78</v>
      </c>
      <c r="G959" s="29"/>
      <c r="H959" s="29"/>
      <c r="I959" s="30" t="str">
        <f t="shared" si="480"/>
        <v/>
      </c>
      <c r="J959" s="30" t="str">
        <f t="shared" si="481"/>
        <v/>
      </c>
      <c r="K959" s="30" t="str">
        <f t="shared" si="482"/>
        <v/>
      </c>
      <c r="L959" s="30" t="str">
        <f t="shared" si="483"/>
        <v/>
      </c>
      <c r="M959" s="30" t="str">
        <f t="shared" si="484"/>
        <v/>
      </c>
      <c r="N959" s="30" t="str">
        <f t="shared" si="485"/>
        <v/>
      </c>
      <c r="O959" s="30" t="str">
        <f t="shared" si="486"/>
        <v/>
      </c>
      <c r="P959" s="30" t="str">
        <f t="shared" si="487"/>
        <v/>
      </c>
      <c r="Q959" s="30" t="str">
        <f t="shared" si="488"/>
        <v/>
      </c>
      <c r="R959" s="30" t="str">
        <f t="shared" si="489"/>
        <v/>
      </c>
      <c r="S959" s="30" t="str">
        <f t="shared" si="490"/>
        <v/>
      </c>
      <c r="T959" s="30" t="str">
        <f t="shared" si="491"/>
        <v/>
      </c>
      <c r="U959" s="20"/>
      <c r="V959" s="20"/>
      <c r="W959" s="20"/>
    </row>
    <row r="960" spans="1:23" ht="19.5" customHeight="1" x14ac:dyDescent="0.25">
      <c r="A960" s="20"/>
      <c r="B960" s="483"/>
      <c r="C960" s="29"/>
      <c r="D960" s="28" t="s">
        <v>111</v>
      </c>
      <c r="E960" s="29"/>
      <c r="F960" s="28" t="s">
        <v>78</v>
      </c>
      <c r="G960" s="29"/>
      <c r="H960" s="29"/>
      <c r="I960" s="30" t="str">
        <f t="shared" si="480"/>
        <v/>
      </c>
      <c r="J960" s="30" t="str">
        <f t="shared" si="481"/>
        <v/>
      </c>
      <c r="K960" s="30" t="str">
        <f t="shared" si="482"/>
        <v/>
      </c>
      <c r="L960" s="30" t="str">
        <f t="shared" si="483"/>
        <v/>
      </c>
      <c r="M960" s="30" t="str">
        <f t="shared" si="484"/>
        <v/>
      </c>
      <c r="N960" s="30" t="str">
        <f t="shared" si="485"/>
        <v/>
      </c>
      <c r="O960" s="30" t="str">
        <f t="shared" si="486"/>
        <v/>
      </c>
      <c r="P960" s="30" t="str">
        <f t="shared" si="487"/>
        <v/>
      </c>
      <c r="Q960" s="30" t="str">
        <f t="shared" si="488"/>
        <v/>
      </c>
      <c r="R960" s="30" t="str">
        <f t="shared" si="489"/>
        <v/>
      </c>
      <c r="S960" s="30" t="str">
        <f t="shared" si="490"/>
        <v/>
      </c>
      <c r="T960" s="30" t="str">
        <f t="shared" si="491"/>
        <v/>
      </c>
      <c r="U960" s="20"/>
      <c r="V960" s="20"/>
      <c r="W960" s="20"/>
    </row>
    <row r="961" spans="1:36" ht="19.5" customHeight="1" x14ac:dyDescent="0.25">
      <c r="A961" s="20"/>
      <c r="B961" s="483"/>
      <c r="C961" s="29"/>
      <c r="D961" s="28" t="s">
        <v>112</v>
      </c>
      <c r="E961" s="29"/>
      <c r="F961" s="28" t="s">
        <v>78</v>
      </c>
      <c r="G961" s="29"/>
      <c r="H961" s="29"/>
      <c r="I961" s="30" t="str">
        <f t="shared" si="480"/>
        <v/>
      </c>
      <c r="J961" s="30" t="str">
        <f t="shared" si="481"/>
        <v/>
      </c>
      <c r="K961" s="30" t="str">
        <f t="shared" si="482"/>
        <v/>
      </c>
      <c r="L961" s="30" t="str">
        <f t="shared" si="483"/>
        <v/>
      </c>
      <c r="M961" s="30" t="str">
        <f t="shared" si="484"/>
        <v/>
      </c>
      <c r="N961" s="30" t="str">
        <f t="shared" si="485"/>
        <v/>
      </c>
      <c r="O961" s="30" t="str">
        <f t="shared" si="486"/>
        <v/>
      </c>
      <c r="P961" s="30" t="str">
        <f t="shared" si="487"/>
        <v/>
      </c>
      <c r="Q961" s="30" t="str">
        <f t="shared" si="488"/>
        <v/>
      </c>
      <c r="R961" s="30" t="str">
        <f t="shared" si="489"/>
        <v/>
      </c>
      <c r="S961" s="30" t="str">
        <f t="shared" si="490"/>
        <v/>
      </c>
      <c r="T961" s="30" t="str">
        <f t="shared" si="491"/>
        <v/>
      </c>
      <c r="U961" s="20"/>
      <c r="V961" s="20"/>
      <c r="W961" s="20"/>
    </row>
    <row r="962" spans="1:36" ht="19.5" customHeight="1" x14ac:dyDescent="0.25">
      <c r="A962" s="20"/>
      <c r="B962" s="483"/>
      <c r="C962" s="29"/>
      <c r="D962" s="28" t="s">
        <v>113</v>
      </c>
      <c r="E962" s="29"/>
      <c r="F962" s="28" t="s">
        <v>78</v>
      </c>
      <c r="G962" s="29"/>
      <c r="H962" s="29"/>
      <c r="I962" s="30" t="str">
        <f t="shared" si="480"/>
        <v/>
      </c>
      <c r="J962" s="30" t="str">
        <f t="shared" si="481"/>
        <v/>
      </c>
      <c r="K962" s="30" t="str">
        <f t="shared" si="482"/>
        <v/>
      </c>
      <c r="L962" s="30" t="str">
        <f t="shared" si="483"/>
        <v/>
      </c>
      <c r="M962" s="30" t="str">
        <f t="shared" si="484"/>
        <v/>
      </c>
      <c r="N962" s="30" t="str">
        <f t="shared" si="485"/>
        <v/>
      </c>
      <c r="O962" s="30" t="str">
        <f t="shared" si="486"/>
        <v/>
      </c>
      <c r="P962" s="30" t="str">
        <f t="shared" si="487"/>
        <v/>
      </c>
      <c r="Q962" s="30" t="str">
        <f t="shared" si="488"/>
        <v/>
      </c>
      <c r="R962" s="30" t="str">
        <f t="shared" si="489"/>
        <v/>
      </c>
      <c r="S962" s="30" t="str">
        <f t="shared" si="490"/>
        <v/>
      </c>
      <c r="T962" s="30" t="str">
        <f t="shared" si="491"/>
        <v/>
      </c>
      <c r="U962" s="20"/>
      <c r="V962" s="20"/>
      <c r="W962" s="20"/>
    </row>
    <row r="963" spans="1:36" ht="19.5" customHeight="1" x14ac:dyDescent="0.3">
      <c r="A963" s="20"/>
      <c r="B963" s="483"/>
      <c r="C963" s="29"/>
      <c r="D963" s="28" t="s">
        <v>114</v>
      </c>
      <c r="E963" s="29"/>
      <c r="F963" s="28" t="s">
        <v>115</v>
      </c>
      <c r="G963" s="29"/>
      <c r="H963" s="29" t="s">
        <v>40</v>
      </c>
      <c r="I963" s="31" t="str">
        <f t="shared" ref="I963:I972" si="492">IFERROR(VALUE(MID($G963,1,FIND(CHAR(160),SUBSTITUTE($G963,"~",CHAR(160),1))-1)),"-")</f>
        <v>-</v>
      </c>
      <c r="J963" s="31" t="str">
        <f t="shared" ref="J963:J972" si="493">IFERROR(VALUE(MID($G963,FIND(CHAR(160),SUBSTITUTE($G963,"~",CHAR(160),1))+1,FIND(CHAR(160),SUBSTITUTE($G963,"~",CHAR(160),2))-FIND(CHAR(160),SUBSTITUTE($G963,"~",CHAR(160),1))-1)),"-")</f>
        <v>-</v>
      </c>
      <c r="K963" s="31" t="str">
        <f t="shared" ref="K963:K972" si="494">IFERROR(VALUE(MID($G963,FIND(CHAR(160),SUBSTITUTE($G963,"~",CHAR(160),2))+1,FIND(CHAR(160),SUBSTITUTE($G963,"~",CHAR(160),3))-FIND(CHAR(160),SUBSTITUTE($G963,"~",CHAR(160),2))-1)),"-")</f>
        <v>-</v>
      </c>
      <c r="L963" s="31" t="str">
        <f t="shared" ref="L963:L972" si="495">IFERROR(VALUE(MID($G963,FIND(CHAR(160),SUBSTITUTE($G963,"~",CHAR(160),3))+1,FIND(CHAR(160),SUBSTITUTE($G963,"~",CHAR(160),4))-FIND(CHAR(160),SUBSTITUTE($G963,"~",CHAR(160),3))-1)),"-")</f>
        <v>-</v>
      </c>
      <c r="M963" s="31" t="str">
        <f t="shared" ref="M963:M972" si="496">IFERROR(VALUE(MID($G963,FIND(CHAR(160),SUBSTITUTE($G963,"~",CHAR(160),4))+1,FIND(CHAR(160),SUBSTITUTE($G963,"~",CHAR(160),5))-FIND(CHAR(160),SUBSTITUTE($G963,"~",CHAR(160),4))-1)),"-")</f>
        <v>-</v>
      </c>
      <c r="N963" s="31" t="str">
        <f t="shared" ref="N963:N972" si="497">IFERROR(VALUE(MID($G963,FIND(CHAR(160),SUBSTITUTE($G963,"~",CHAR(160),5))+1,FIND(CHAR(160),SUBSTITUTE($G963,"~",CHAR(160),6))-FIND(CHAR(160),SUBSTITUTE($G963,"~",CHAR(160),5))-1)),"-")</f>
        <v>-</v>
      </c>
      <c r="O963" s="31" t="str">
        <f t="shared" ref="O963:O972" si="498">IFERROR(VALUE(MID($G963,FIND(CHAR(160),SUBSTITUTE($G963,"~",CHAR(160),6))+1,FIND(CHAR(160),SUBSTITUTE($G963,"~",CHAR(160),7))-FIND(CHAR(160),SUBSTITUTE($G963,"~",CHAR(160),6))-1)),"-")</f>
        <v>-</v>
      </c>
      <c r="P963" s="31" t="str">
        <f t="shared" ref="P963:P972" si="499">IFERROR(VALUE(MID($G963,FIND(CHAR(160),SUBSTITUTE($G963,"~",CHAR(160),7))+1,FIND(CHAR(160),SUBSTITUTE($G963,"~",CHAR(160),8))-FIND(CHAR(160),SUBSTITUTE($G963,"~",CHAR(160),7))-1)),"-")</f>
        <v>-</v>
      </c>
      <c r="Q963" s="31" t="str">
        <f t="shared" ref="Q963:Q972" si="500">IFERROR(VALUE(MID($G963,FIND(CHAR(160),SUBSTITUTE($G963,"~",CHAR(160),8))+1,FIND(CHAR(160),SUBSTITUTE($G963,"~",CHAR(160),9))-FIND(CHAR(160),SUBSTITUTE($G963,"~",CHAR(160),8))-1)),"-")</f>
        <v>-</v>
      </c>
      <c r="R963" s="31" t="str">
        <f t="shared" ref="R963:R972" si="501">IFERROR(VALUE(MID($G963,FIND(CHAR(160),SUBSTITUTE($G963,"~",CHAR(160),9))+1,FIND(CHAR(160),SUBSTITUTE($G963,"~",CHAR(160),10))-FIND(CHAR(160),SUBSTITUTE($G963,"~",CHAR(160),9))-1)),"-")</f>
        <v>-</v>
      </c>
      <c r="S963" s="31" t="str">
        <f t="shared" ref="S963:S972" si="502">IFERROR(VALUE(MID($G963,FIND(CHAR(160),SUBSTITUTE($G963,"~",CHAR(160),10))+1,FIND(CHAR(160),SUBSTITUTE($G963,"~",CHAR(160),11))-FIND(CHAR(160),SUBSTITUTE($G963,"~",CHAR(160),10))-1)),"-")</f>
        <v>-</v>
      </c>
      <c r="T963" s="31" t="str">
        <f t="shared" ref="T963:T972" si="503">IFERROR(VALUE(MID($G963,FIND(CHAR(160),SUBSTITUTE($G963,"~",CHAR(160),11))+1,FIND(CHAR(160),SUBSTITUTE($G963,"~",CHAR(160),12))-FIND(CHAR(160),SUBSTITUTE($G963,"~",CHAR(160),11))-1)),"-")</f>
        <v>-</v>
      </c>
      <c r="U963" s="20"/>
      <c r="V963" s="20"/>
      <c r="W963" s="20"/>
      <c r="AA963" s="32" t="s">
        <v>116</v>
      </c>
    </row>
    <row r="964" spans="1:36" ht="19.5" customHeight="1" x14ac:dyDescent="0.3">
      <c r="A964" s="20"/>
      <c r="B964" s="483"/>
      <c r="C964" s="29"/>
      <c r="D964" s="28"/>
      <c r="E964" s="29"/>
      <c r="F964" s="28" t="s">
        <v>117</v>
      </c>
      <c r="G964" s="29"/>
      <c r="H964" s="29" t="s">
        <v>40</v>
      </c>
      <c r="I964" s="31" t="str">
        <f t="shared" si="492"/>
        <v>-</v>
      </c>
      <c r="J964" s="31" t="str">
        <f t="shared" si="493"/>
        <v>-</v>
      </c>
      <c r="K964" s="31" t="str">
        <f t="shared" si="494"/>
        <v>-</v>
      </c>
      <c r="L964" s="31" t="str">
        <f t="shared" si="495"/>
        <v>-</v>
      </c>
      <c r="M964" s="31" t="str">
        <f t="shared" si="496"/>
        <v>-</v>
      </c>
      <c r="N964" s="31" t="str">
        <f t="shared" si="497"/>
        <v>-</v>
      </c>
      <c r="O964" s="31" t="str">
        <f t="shared" si="498"/>
        <v>-</v>
      </c>
      <c r="P964" s="31" t="str">
        <f t="shared" si="499"/>
        <v>-</v>
      </c>
      <c r="Q964" s="31" t="str">
        <f t="shared" si="500"/>
        <v>-</v>
      </c>
      <c r="R964" s="31" t="str">
        <f t="shared" si="501"/>
        <v>-</v>
      </c>
      <c r="S964" s="31" t="str">
        <f t="shared" si="502"/>
        <v>-</v>
      </c>
      <c r="T964" s="31" t="str">
        <f t="shared" si="503"/>
        <v>-</v>
      </c>
      <c r="U964" s="20"/>
      <c r="V964" s="20"/>
      <c r="W964" s="20"/>
      <c r="AB964" s="32" t="s">
        <v>118</v>
      </c>
    </row>
    <row r="965" spans="1:36" ht="19.5" customHeight="1" x14ac:dyDescent="0.3">
      <c r="A965" s="20"/>
      <c r="B965" s="483"/>
      <c r="C965" s="29"/>
      <c r="D965" s="28"/>
      <c r="E965" s="29"/>
      <c r="F965" s="33" t="s">
        <v>119</v>
      </c>
      <c r="G965" s="29"/>
      <c r="H965" s="29" t="s">
        <v>40</v>
      </c>
      <c r="I965" s="31" t="str">
        <f t="shared" si="492"/>
        <v>-</v>
      </c>
      <c r="J965" s="31" t="str">
        <f t="shared" si="493"/>
        <v>-</v>
      </c>
      <c r="K965" s="31" t="str">
        <f t="shared" si="494"/>
        <v>-</v>
      </c>
      <c r="L965" s="31" t="str">
        <f t="shared" si="495"/>
        <v>-</v>
      </c>
      <c r="M965" s="31" t="str">
        <f t="shared" si="496"/>
        <v>-</v>
      </c>
      <c r="N965" s="31" t="str">
        <f t="shared" si="497"/>
        <v>-</v>
      </c>
      <c r="O965" s="31" t="str">
        <f t="shared" si="498"/>
        <v>-</v>
      </c>
      <c r="P965" s="31" t="str">
        <f t="shared" si="499"/>
        <v>-</v>
      </c>
      <c r="Q965" s="31" t="str">
        <f t="shared" si="500"/>
        <v>-</v>
      </c>
      <c r="R965" s="31" t="str">
        <f t="shared" si="501"/>
        <v>-</v>
      </c>
      <c r="S965" s="31" t="str">
        <f t="shared" si="502"/>
        <v>-</v>
      </c>
      <c r="T965" s="31" t="str">
        <f t="shared" si="503"/>
        <v>-</v>
      </c>
      <c r="U965" s="20"/>
      <c r="V965" s="20"/>
      <c r="W965" s="20"/>
      <c r="AC965" s="32" t="s">
        <v>118</v>
      </c>
    </row>
    <row r="966" spans="1:36" ht="19.5" customHeight="1" x14ac:dyDescent="0.3">
      <c r="A966" s="20"/>
      <c r="B966" s="483"/>
      <c r="C966" s="29"/>
      <c r="D966" s="28"/>
      <c r="E966" s="29"/>
      <c r="F966" s="33" t="s">
        <v>120</v>
      </c>
      <c r="G966" s="29"/>
      <c r="H966" s="29" t="s">
        <v>40</v>
      </c>
      <c r="I966" s="31" t="str">
        <f t="shared" si="492"/>
        <v>-</v>
      </c>
      <c r="J966" s="31" t="str">
        <f t="shared" si="493"/>
        <v>-</v>
      </c>
      <c r="K966" s="31" t="str">
        <f t="shared" si="494"/>
        <v>-</v>
      </c>
      <c r="L966" s="31" t="str">
        <f t="shared" si="495"/>
        <v>-</v>
      </c>
      <c r="M966" s="31" t="str">
        <f t="shared" si="496"/>
        <v>-</v>
      </c>
      <c r="N966" s="31" t="str">
        <f t="shared" si="497"/>
        <v>-</v>
      </c>
      <c r="O966" s="31" t="str">
        <f t="shared" si="498"/>
        <v>-</v>
      </c>
      <c r="P966" s="31" t="str">
        <f t="shared" si="499"/>
        <v>-</v>
      </c>
      <c r="Q966" s="31" t="str">
        <f t="shared" si="500"/>
        <v>-</v>
      </c>
      <c r="R966" s="31" t="str">
        <f t="shared" si="501"/>
        <v>-</v>
      </c>
      <c r="S966" s="31" t="str">
        <f t="shared" si="502"/>
        <v>-</v>
      </c>
      <c r="T966" s="31" t="str">
        <f t="shared" si="503"/>
        <v>-</v>
      </c>
      <c r="U966" s="20"/>
      <c r="V966" s="20"/>
      <c r="W966" s="20"/>
      <c r="AD966" s="32" t="s">
        <v>118</v>
      </c>
    </row>
    <row r="967" spans="1:36" ht="19.5" customHeight="1" x14ac:dyDescent="0.3">
      <c r="A967" s="20"/>
      <c r="B967" s="483"/>
      <c r="C967" s="29"/>
      <c r="D967" s="28"/>
      <c r="E967" s="29"/>
      <c r="F967" s="33" t="s">
        <v>121</v>
      </c>
      <c r="G967" s="29"/>
      <c r="H967" s="29" t="s">
        <v>40</v>
      </c>
      <c r="I967" s="31" t="str">
        <f t="shared" si="492"/>
        <v>-</v>
      </c>
      <c r="J967" s="31" t="str">
        <f t="shared" si="493"/>
        <v>-</v>
      </c>
      <c r="K967" s="31" t="str">
        <f t="shared" si="494"/>
        <v>-</v>
      </c>
      <c r="L967" s="31" t="str">
        <f t="shared" si="495"/>
        <v>-</v>
      </c>
      <c r="M967" s="31" t="str">
        <f t="shared" si="496"/>
        <v>-</v>
      </c>
      <c r="N967" s="31" t="str">
        <f t="shared" si="497"/>
        <v>-</v>
      </c>
      <c r="O967" s="31" t="str">
        <f t="shared" si="498"/>
        <v>-</v>
      </c>
      <c r="P967" s="31" t="str">
        <f t="shared" si="499"/>
        <v>-</v>
      </c>
      <c r="Q967" s="31" t="str">
        <f t="shared" si="500"/>
        <v>-</v>
      </c>
      <c r="R967" s="31" t="str">
        <f t="shared" si="501"/>
        <v>-</v>
      </c>
      <c r="S967" s="31" t="str">
        <f t="shared" si="502"/>
        <v>-</v>
      </c>
      <c r="T967" s="31" t="str">
        <f t="shared" si="503"/>
        <v>-</v>
      </c>
      <c r="U967" s="20"/>
      <c r="V967" s="20"/>
      <c r="W967" s="20"/>
      <c r="AE967" s="32" t="s">
        <v>116</v>
      </c>
    </row>
    <row r="968" spans="1:36" ht="19.5" customHeight="1" x14ac:dyDescent="0.3">
      <c r="A968" s="20"/>
      <c r="B968" s="483"/>
      <c r="C968" s="29"/>
      <c r="D968" s="28"/>
      <c r="E968" s="29"/>
      <c r="F968" s="28" t="s">
        <v>647</v>
      </c>
      <c r="G968" s="29"/>
      <c r="H968" s="29" t="s">
        <v>40</v>
      </c>
      <c r="I968" s="31" t="str">
        <f t="shared" si="492"/>
        <v>-</v>
      </c>
      <c r="J968" s="31" t="str">
        <f t="shared" si="493"/>
        <v>-</v>
      </c>
      <c r="K968" s="31" t="str">
        <f t="shared" si="494"/>
        <v>-</v>
      </c>
      <c r="L968" s="31" t="str">
        <f t="shared" si="495"/>
        <v>-</v>
      </c>
      <c r="M968" s="31" t="str">
        <f t="shared" si="496"/>
        <v>-</v>
      </c>
      <c r="N968" s="31" t="str">
        <f t="shared" si="497"/>
        <v>-</v>
      </c>
      <c r="O968" s="31" t="str">
        <f t="shared" si="498"/>
        <v>-</v>
      </c>
      <c r="P968" s="31" t="str">
        <f t="shared" si="499"/>
        <v>-</v>
      </c>
      <c r="Q968" s="31" t="str">
        <f t="shared" si="500"/>
        <v>-</v>
      </c>
      <c r="R968" s="31" t="str">
        <f t="shared" si="501"/>
        <v>-</v>
      </c>
      <c r="S968" s="31" t="str">
        <f t="shared" si="502"/>
        <v>-</v>
      </c>
      <c r="T968" s="31" t="str">
        <f t="shared" si="503"/>
        <v>-</v>
      </c>
      <c r="U968" s="20"/>
      <c r="V968" s="20"/>
      <c r="W968" s="20"/>
      <c r="AF968" s="32" t="s">
        <v>118</v>
      </c>
    </row>
    <row r="969" spans="1:36" ht="19.5" customHeight="1" x14ac:dyDescent="0.3">
      <c r="A969" s="20"/>
      <c r="B969" s="483"/>
      <c r="C969" s="29"/>
      <c r="D969" s="28"/>
      <c r="E969" s="29"/>
      <c r="F969" s="33" t="s">
        <v>122</v>
      </c>
      <c r="G969" s="29"/>
      <c r="H969" s="29" t="s">
        <v>40</v>
      </c>
      <c r="I969" s="31" t="str">
        <f t="shared" si="492"/>
        <v>-</v>
      </c>
      <c r="J969" s="31" t="str">
        <f t="shared" si="493"/>
        <v>-</v>
      </c>
      <c r="K969" s="31" t="str">
        <f t="shared" si="494"/>
        <v>-</v>
      </c>
      <c r="L969" s="31" t="str">
        <f t="shared" si="495"/>
        <v>-</v>
      </c>
      <c r="M969" s="31" t="str">
        <f t="shared" si="496"/>
        <v>-</v>
      </c>
      <c r="N969" s="31" t="str">
        <f t="shared" si="497"/>
        <v>-</v>
      </c>
      <c r="O969" s="31" t="str">
        <f t="shared" si="498"/>
        <v>-</v>
      </c>
      <c r="P969" s="31" t="str">
        <f t="shared" si="499"/>
        <v>-</v>
      </c>
      <c r="Q969" s="31" t="str">
        <f t="shared" si="500"/>
        <v>-</v>
      </c>
      <c r="R969" s="31" t="str">
        <f t="shared" si="501"/>
        <v>-</v>
      </c>
      <c r="S969" s="31" t="str">
        <f t="shared" si="502"/>
        <v>-</v>
      </c>
      <c r="T969" s="31" t="str">
        <f t="shared" si="503"/>
        <v>-</v>
      </c>
      <c r="U969" s="20"/>
      <c r="V969" s="20"/>
      <c r="W969" s="20"/>
      <c r="AG969" s="32" t="s">
        <v>118</v>
      </c>
    </row>
    <row r="970" spans="1:36" ht="19.5" customHeight="1" x14ac:dyDescent="0.3">
      <c r="A970" s="20"/>
      <c r="B970" s="483"/>
      <c r="C970" s="29"/>
      <c r="D970" s="28"/>
      <c r="E970" s="29"/>
      <c r="F970" s="33" t="s">
        <v>123</v>
      </c>
      <c r="G970" s="29"/>
      <c r="H970" s="29" t="s">
        <v>40</v>
      </c>
      <c r="I970" s="31" t="str">
        <f t="shared" si="492"/>
        <v>-</v>
      </c>
      <c r="J970" s="31" t="str">
        <f t="shared" si="493"/>
        <v>-</v>
      </c>
      <c r="K970" s="31" t="str">
        <f t="shared" si="494"/>
        <v>-</v>
      </c>
      <c r="L970" s="31" t="str">
        <f t="shared" si="495"/>
        <v>-</v>
      </c>
      <c r="M970" s="31" t="str">
        <f t="shared" si="496"/>
        <v>-</v>
      </c>
      <c r="N970" s="31" t="str">
        <f t="shared" si="497"/>
        <v>-</v>
      </c>
      <c r="O970" s="31" t="str">
        <f t="shared" si="498"/>
        <v>-</v>
      </c>
      <c r="P970" s="31" t="str">
        <f t="shared" si="499"/>
        <v>-</v>
      </c>
      <c r="Q970" s="31" t="str">
        <f t="shared" si="500"/>
        <v>-</v>
      </c>
      <c r="R970" s="31" t="str">
        <f t="shared" si="501"/>
        <v>-</v>
      </c>
      <c r="S970" s="31" t="str">
        <f t="shared" si="502"/>
        <v>-</v>
      </c>
      <c r="T970" s="31" t="str">
        <f t="shared" si="503"/>
        <v>-</v>
      </c>
      <c r="U970" s="20"/>
      <c r="V970" s="20"/>
      <c r="W970" s="20"/>
      <c r="AH970" s="32" t="s">
        <v>118</v>
      </c>
    </row>
    <row r="971" spans="1:36" ht="19.5" customHeight="1" x14ac:dyDescent="0.3">
      <c r="A971" s="20"/>
      <c r="B971" s="483"/>
      <c r="C971" s="29"/>
      <c r="D971" s="28"/>
      <c r="E971" s="29"/>
      <c r="F971" s="33" t="s">
        <v>124</v>
      </c>
      <c r="G971" s="29"/>
      <c r="H971" s="29" t="s">
        <v>40</v>
      </c>
      <c r="I971" s="31" t="str">
        <f t="shared" si="492"/>
        <v>-</v>
      </c>
      <c r="J971" s="31" t="str">
        <f t="shared" si="493"/>
        <v>-</v>
      </c>
      <c r="K971" s="31" t="str">
        <f t="shared" si="494"/>
        <v>-</v>
      </c>
      <c r="L971" s="31" t="str">
        <f t="shared" si="495"/>
        <v>-</v>
      </c>
      <c r="M971" s="31" t="str">
        <f t="shared" si="496"/>
        <v>-</v>
      </c>
      <c r="N971" s="31" t="str">
        <f t="shared" si="497"/>
        <v>-</v>
      </c>
      <c r="O971" s="31" t="str">
        <f t="shared" si="498"/>
        <v>-</v>
      </c>
      <c r="P971" s="31" t="str">
        <f t="shared" si="499"/>
        <v>-</v>
      </c>
      <c r="Q971" s="31" t="str">
        <f t="shared" si="500"/>
        <v>-</v>
      </c>
      <c r="R971" s="31" t="str">
        <f t="shared" si="501"/>
        <v>-</v>
      </c>
      <c r="S971" s="31" t="str">
        <f t="shared" si="502"/>
        <v>-</v>
      </c>
      <c r="T971" s="31" t="str">
        <f t="shared" si="503"/>
        <v>-</v>
      </c>
      <c r="U971" s="20"/>
      <c r="V971" s="20"/>
      <c r="W971" s="20"/>
      <c r="AI971" s="32" t="s">
        <v>116</v>
      </c>
    </row>
    <row r="972" spans="1:36" ht="19.5" customHeight="1" x14ac:dyDescent="0.3">
      <c r="A972" s="20"/>
      <c r="B972" s="483"/>
      <c r="C972" s="29"/>
      <c r="D972" s="34"/>
      <c r="E972" s="35"/>
      <c r="F972" s="36" t="s">
        <v>125</v>
      </c>
      <c r="G972" s="35"/>
      <c r="H972" s="34" t="s">
        <v>40</v>
      </c>
      <c r="I972" s="31" t="str">
        <f t="shared" si="492"/>
        <v>-</v>
      </c>
      <c r="J972" s="31" t="str">
        <f t="shared" si="493"/>
        <v>-</v>
      </c>
      <c r="K972" s="31" t="str">
        <f t="shared" si="494"/>
        <v>-</v>
      </c>
      <c r="L972" s="31" t="str">
        <f t="shared" si="495"/>
        <v>-</v>
      </c>
      <c r="M972" s="31" t="str">
        <f t="shared" si="496"/>
        <v>-</v>
      </c>
      <c r="N972" s="31" t="str">
        <f t="shared" si="497"/>
        <v>-</v>
      </c>
      <c r="O972" s="31" t="str">
        <f t="shared" si="498"/>
        <v>-</v>
      </c>
      <c r="P972" s="31" t="str">
        <f t="shared" si="499"/>
        <v>-</v>
      </c>
      <c r="Q972" s="31" t="str">
        <f t="shared" si="500"/>
        <v>-</v>
      </c>
      <c r="R972" s="31" t="str">
        <f t="shared" si="501"/>
        <v>-</v>
      </c>
      <c r="S972" s="31" t="str">
        <f t="shared" si="502"/>
        <v>-</v>
      </c>
      <c r="T972" s="31" t="str">
        <f t="shared" si="503"/>
        <v>-</v>
      </c>
      <c r="U972" s="20"/>
      <c r="V972" s="20"/>
      <c r="W972" s="20"/>
      <c r="AJ972" s="32" t="s">
        <v>118</v>
      </c>
    </row>
    <row r="973" spans="1:36" ht="19.5" customHeight="1" x14ac:dyDescent="0.25">
      <c r="A973" s="20"/>
      <c r="B973" s="483"/>
      <c r="C973" s="27"/>
      <c r="D973" s="28" t="s">
        <v>77</v>
      </c>
      <c r="E973" s="29"/>
      <c r="F973" s="28" t="s">
        <v>78</v>
      </c>
      <c r="G973" s="29"/>
      <c r="H973" s="30"/>
      <c r="I973" s="30" t="str">
        <f t="shared" ref="I973:I1008" si="504">IFERROR(MID($G973,1,FIND(CHAR(160),SUBSTITUTE($G973,"~",CHAR(160),1))-1),"")</f>
        <v/>
      </c>
      <c r="J973" s="30" t="str">
        <f t="shared" ref="J973:J1008" si="505">IFERROR(MID($G973,FIND(CHAR(160),SUBSTITUTE($G973,"~",CHAR(160),1))+1,FIND(CHAR(160),SUBSTITUTE($G973,"~",CHAR(160),2))-FIND(CHAR(160),SUBSTITUTE($G973,"~",CHAR(160),1))-1),"")</f>
        <v/>
      </c>
      <c r="K973" s="30" t="str">
        <f t="shared" ref="K973:K1008" si="506">IFERROR(MID($G973,FIND(CHAR(160),SUBSTITUTE($G973,"~",CHAR(160),2))+1,FIND(CHAR(160),SUBSTITUTE($G973,"~",CHAR(160),3))-FIND(CHAR(160),SUBSTITUTE($G973,"~",CHAR(160),2))-1),"")</f>
        <v/>
      </c>
      <c r="L973" s="30" t="str">
        <f t="shared" ref="L973:L1008" si="507">IFERROR(MID($G973,FIND(CHAR(160),SUBSTITUTE($G973,"~",CHAR(160),3))+1,FIND(CHAR(160),SUBSTITUTE($G973,"~",CHAR(160),4))-FIND(CHAR(160),SUBSTITUTE($G973,"~",CHAR(160),3))-1),"")</f>
        <v/>
      </c>
      <c r="M973" s="30" t="str">
        <f t="shared" ref="M973:M1008" si="508">IFERROR(MID($G973,FIND(CHAR(160),SUBSTITUTE($G973,"~",CHAR(160),4))+1,FIND(CHAR(160),SUBSTITUTE($G973,"~",CHAR(160),5))-FIND(CHAR(160),SUBSTITUTE($G973,"~",CHAR(160),4))-1),"")</f>
        <v/>
      </c>
      <c r="N973" s="30" t="str">
        <f t="shared" ref="N973:N1008" si="509">IFERROR(MID($G973,FIND(CHAR(160),SUBSTITUTE($G973,"~",CHAR(160),5))+1,FIND(CHAR(160),SUBSTITUTE($G973,"~",CHAR(160),6))-FIND(CHAR(160),SUBSTITUTE($G973,"~",CHAR(160),5))-1),"")</f>
        <v/>
      </c>
      <c r="O973" s="30" t="str">
        <f t="shared" ref="O973:O1008" si="510">IFERROR(MID($G973,FIND(CHAR(160),SUBSTITUTE($G973,"~",CHAR(160),6))+1,FIND(CHAR(160),SUBSTITUTE($G973,"~",CHAR(160),7))-FIND(CHAR(160),SUBSTITUTE($G973,"~",CHAR(160),6))-1),"")</f>
        <v/>
      </c>
      <c r="P973" s="30" t="str">
        <f t="shared" ref="P973:P1008" si="511">IFERROR(MID($G973,FIND(CHAR(160),SUBSTITUTE($G973,"~",CHAR(160),7))+1,FIND(CHAR(160),SUBSTITUTE($G973,"~",CHAR(160),8))-FIND(CHAR(160),SUBSTITUTE($G973,"~",CHAR(160),7))-1),"")</f>
        <v/>
      </c>
      <c r="Q973" s="30" t="str">
        <f t="shared" ref="Q973:Q1008" si="512">IFERROR(MID($G973,FIND(CHAR(160),SUBSTITUTE($G973,"~",CHAR(160),8))+1,FIND(CHAR(160),SUBSTITUTE($G973,"~",CHAR(160),9))-FIND(CHAR(160),SUBSTITUTE($G973,"~",CHAR(160),8))-1),"")</f>
        <v/>
      </c>
      <c r="R973" s="30" t="str">
        <f t="shared" ref="R973:R1008" si="513">IFERROR(MID($G973,FIND(CHAR(160),SUBSTITUTE($G973,"~",CHAR(160),9))+1,FIND(CHAR(160),SUBSTITUTE($G973,"~",CHAR(160),10))-FIND(CHAR(160),SUBSTITUTE($G973,"~",CHAR(160),9))-1),"")</f>
        <v/>
      </c>
      <c r="S973" s="30" t="str">
        <f t="shared" ref="S973:S1008" si="514">IFERROR(MID($G973,FIND(CHAR(160),SUBSTITUTE($G973,"~",CHAR(160),10))+1,FIND(CHAR(160),SUBSTITUTE($G973,"~",CHAR(160),11))-FIND(CHAR(160),SUBSTITUTE($G973,"~",CHAR(160),10))-1),"")</f>
        <v/>
      </c>
      <c r="T973" s="30" t="str">
        <f t="shared" ref="T973:T1008" si="515">IFERROR(MID($G973,FIND(CHAR(160),SUBSTITUTE($G973,"~",CHAR(160),11))+1,FIND(CHAR(160),SUBSTITUTE($G973,"~",CHAR(160),12))-FIND(CHAR(160),SUBSTITUTE($G973,"~",CHAR(160),11))-1),"")</f>
        <v/>
      </c>
      <c r="U973" s="20"/>
      <c r="V973" s="20"/>
      <c r="W973" s="20"/>
    </row>
    <row r="974" spans="1:36" ht="19.5" customHeight="1" x14ac:dyDescent="0.25">
      <c r="A974" s="20"/>
      <c r="B974" s="483"/>
      <c r="C974" s="29"/>
      <c r="D974" s="28" t="s">
        <v>79</v>
      </c>
      <c r="E974" s="29"/>
      <c r="F974" s="28" t="s">
        <v>78</v>
      </c>
      <c r="G974" s="29"/>
      <c r="H974" s="29"/>
      <c r="I974" s="30" t="str">
        <f t="shared" si="504"/>
        <v/>
      </c>
      <c r="J974" s="30" t="str">
        <f t="shared" si="505"/>
        <v/>
      </c>
      <c r="K974" s="30" t="str">
        <f t="shared" si="506"/>
        <v/>
      </c>
      <c r="L974" s="30" t="str">
        <f t="shared" si="507"/>
        <v/>
      </c>
      <c r="M974" s="30" t="str">
        <f t="shared" si="508"/>
        <v/>
      </c>
      <c r="N974" s="30" t="str">
        <f t="shared" si="509"/>
        <v/>
      </c>
      <c r="O974" s="30" t="str">
        <f t="shared" si="510"/>
        <v/>
      </c>
      <c r="P974" s="30" t="str">
        <f t="shared" si="511"/>
        <v/>
      </c>
      <c r="Q974" s="30" t="str">
        <f t="shared" si="512"/>
        <v/>
      </c>
      <c r="R974" s="30" t="str">
        <f t="shared" si="513"/>
        <v/>
      </c>
      <c r="S974" s="30" t="str">
        <f t="shared" si="514"/>
        <v/>
      </c>
      <c r="T974" s="30" t="str">
        <f t="shared" si="515"/>
        <v/>
      </c>
      <c r="U974" s="20"/>
      <c r="V974" s="20"/>
      <c r="W974" s="20"/>
    </row>
    <row r="975" spans="1:36" ht="19.5" customHeight="1" x14ac:dyDescent="0.25">
      <c r="A975" s="20"/>
      <c r="B975" s="483"/>
      <c r="C975" s="29"/>
      <c r="D975" s="28" t="s">
        <v>80</v>
      </c>
      <c r="E975" s="29"/>
      <c r="F975" s="28" t="s">
        <v>78</v>
      </c>
      <c r="G975" s="29"/>
      <c r="H975" s="29"/>
      <c r="I975" s="30" t="str">
        <f t="shared" si="504"/>
        <v/>
      </c>
      <c r="J975" s="30" t="str">
        <f t="shared" si="505"/>
        <v/>
      </c>
      <c r="K975" s="30" t="str">
        <f t="shared" si="506"/>
        <v/>
      </c>
      <c r="L975" s="30" t="str">
        <f t="shared" si="507"/>
        <v/>
      </c>
      <c r="M975" s="30" t="str">
        <f t="shared" si="508"/>
        <v/>
      </c>
      <c r="N975" s="30" t="str">
        <f t="shared" si="509"/>
        <v/>
      </c>
      <c r="O975" s="30" t="str">
        <f t="shared" si="510"/>
        <v/>
      </c>
      <c r="P975" s="30" t="str">
        <f t="shared" si="511"/>
        <v/>
      </c>
      <c r="Q975" s="30" t="str">
        <f t="shared" si="512"/>
        <v/>
      </c>
      <c r="R975" s="30" t="str">
        <f t="shared" si="513"/>
        <v/>
      </c>
      <c r="S975" s="30" t="str">
        <f t="shared" si="514"/>
        <v/>
      </c>
      <c r="T975" s="30" t="str">
        <f t="shared" si="515"/>
        <v/>
      </c>
      <c r="U975" s="20"/>
      <c r="V975" s="20"/>
      <c r="W975" s="20"/>
    </row>
    <row r="976" spans="1:36" ht="19.5" customHeight="1" x14ac:dyDescent="0.25">
      <c r="A976" s="20"/>
      <c r="B976" s="483"/>
      <c r="C976" s="29"/>
      <c r="D976" s="28" t="s">
        <v>81</v>
      </c>
      <c r="E976" s="29"/>
      <c r="F976" s="28" t="s">
        <v>78</v>
      </c>
      <c r="G976" s="29"/>
      <c r="H976" s="29"/>
      <c r="I976" s="30" t="str">
        <f t="shared" si="504"/>
        <v/>
      </c>
      <c r="J976" s="30" t="str">
        <f t="shared" si="505"/>
        <v/>
      </c>
      <c r="K976" s="30" t="str">
        <f t="shared" si="506"/>
        <v/>
      </c>
      <c r="L976" s="30" t="str">
        <f t="shared" si="507"/>
        <v/>
      </c>
      <c r="M976" s="30" t="str">
        <f t="shared" si="508"/>
        <v/>
      </c>
      <c r="N976" s="30" t="str">
        <f t="shared" si="509"/>
        <v/>
      </c>
      <c r="O976" s="30" t="str">
        <f t="shared" si="510"/>
        <v/>
      </c>
      <c r="P976" s="30" t="str">
        <f t="shared" si="511"/>
        <v/>
      </c>
      <c r="Q976" s="30" t="str">
        <f t="shared" si="512"/>
        <v/>
      </c>
      <c r="R976" s="30" t="str">
        <f t="shared" si="513"/>
        <v/>
      </c>
      <c r="S976" s="30" t="str">
        <f t="shared" si="514"/>
        <v/>
      </c>
      <c r="T976" s="30" t="str">
        <f t="shared" si="515"/>
        <v/>
      </c>
      <c r="U976" s="20"/>
      <c r="V976" s="20"/>
      <c r="W976" s="20"/>
    </row>
    <row r="977" spans="1:23" ht="19.5" customHeight="1" x14ac:dyDescent="0.25">
      <c r="A977" s="20"/>
      <c r="B977" s="483"/>
      <c r="C977" s="29"/>
      <c r="D977" s="28" t="s">
        <v>82</v>
      </c>
      <c r="E977" s="29"/>
      <c r="F977" s="28" t="s">
        <v>78</v>
      </c>
      <c r="G977" s="29"/>
      <c r="H977" s="29"/>
      <c r="I977" s="30" t="str">
        <f t="shared" si="504"/>
        <v/>
      </c>
      <c r="J977" s="30" t="str">
        <f t="shared" si="505"/>
        <v/>
      </c>
      <c r="K977" s="30" t="str">
        <f t="shared" si="506"/>
        <v/>
      </c>
      <c r="L977" s="30" t="str">
        <f t="shared" si="507"/>
        <v/>
      </c>
      <c r="M977" s="30" t="str">
        <f t="shared" si="508"/>
        <v/>
      </c>
      <c r="N977" s="30" t="str">
        <f t="shared" si="509"/>
        <v/>
      </c>
      <c r="O977" s="30" t="str">
        <f t="shared" si="510"/>
        <v/>
      </c>
      <c r="P977" s="30" t="str">
        <f t="shared" si="511"/>
        <v/>
      </c>
      <c r="Q977" s="30" t="str">
        <f t="shared" si="512"/>
        <v/>
      </c>
      <c r="R977" s="30" t="str">
        <f t="shared" si="513"/>
        <v/>
      </c>
      <c r="S977" s="30" t="str">
        <f t="shared" si="514"/>
        <v/>
      </c>
      <c r="T977" s="30" t="str">
        <f t="shared" si="515"/>
        <v/>
      </c>
      <c r="U977" s="20"/>
      <c r="V977" s="20"/>
      <c r="W977" s="20"/>
    </row>
    <row r="978" spans="1:23" ht="19.5" customHeight="1" x14ac:dyDescent="0.25">
      <c r="A978" s="20"/>
      <c r="B978" s="483"/>
      <c r="C978" s="29"/>
      <c r="D978" s="28" t="s">
        <v>83</v>
      </c>
      <c r="E978" s="29"/>
      <c r="F978" s="28" t="s">
        <v>78</v>
      </c>
      <c r="G978" s="29"/>
      <c r="H978" s="29"/>
      <c r="I978" s="30" t="str">
        <f t="shared" si="504"/>
        <v/>
      </c>
      <c r="J978" s="30" t="str">
        <f t="shared" si="505"/>
        <v/>
      </c>
      <c r="K978" s="30" t="str">
        <f t="shared" si="506"/>
        <v/>
      </c>
      <c r="L978" s="30" t="str">
        <f t="shared" si="507"/>
        <v/>
      </c>
      <c r="M978" s="30" t="str">
        <f t="shared" si="508"/>
        <v/>
      </c>
      <c r="N978" s="30" t="str">
        <f t="shared" si="509"/>
        <v/>
      </c>
      <c r="O978" s="30" t="str">
        <f t="shared" si="510"/>
        <v/>
      </c>
      <c r="P978" s="30" t="str">
        <f t="shared" si="511"/>
        <v/>
      </c>
      <c r="Q978" s="30" t="str">
        <f t="shared" si="512"/>
        <v/>
      </c>
      <c r="R978" s="30" t="str">
        <f t="shared" si="513"/>
        <v/>
      </c>
      <c r="S978" s="30" t="str">
        <f t="shared" si="514"/>
        <v/>
      </c>
      <c r="T978" s="30" t="str">
        <f t="shared" si="515"/>
        <v/>
      </c>
      <c r="U978" s="20"/>
      <c r="V978" s="20"/>
      <c r="W978" s="20"/>
    </row>
    <row r="979" spans="1:23" ht="19.5" customHeight="1" x14ac:dyDescent="0.25">
      <c r="A979" s="20"/>
      <c r="B979" s="483"/>
      <c r="C979" s="29"/>
      <c r="D979" s="28" t="s">
        <v>84</v>
      </c>
      <c r="E979" s="29"/>
      <c r="F979" s="28" t="s">
        <v>78</v>
      </c>
      <c r="G979" s="29"/>
      <c r="H979" s="29"/>
      <c r="I979" s="30" t="str">
        <f t="shared" si="504"/>
        <v/>
      </c>
      <c r="J979" s="30" t="str">
        <f t="shared" si="505"/>
        <v/>
      </c>
      <c r="K979" s="30" t="str">
        <f t="shared" si="506"/>
        <v/>
      </c>
      <c r="L979" s="30" t="str">
        <f t="shared" si="507"/>
        <v/>
      </c>
      <c r="M979" s="30" t="str">
        <f t="shared" si="508"/>
        <v/>
      </c>
      <c r="N979" s="30" t="str">
        <f t="shared" si="509"/>
        <v/>
      </c>
      <c r="O979" s="30" t="str">
        <f t="shared" si="510"/>
        <v/>
      </c>
      <c r="P979" s="30" t="str">
        <f t="shared" si="511"/>
        <v/>
      </c>
      <c r="Q979" s="30" t="str">
        <f t="shared" si="512"/>
        <v/>
      </c>
      <c r="R979" s="30" t="str">
        <f t="shared" si="513"/>
        <v/>
      </c>
      <c r="S979" s="30" t="str">
        <f t="shared" si="514"/>
        <v/>
      </c>
      <c r="T979" s="30" t="str">
        <f t="shared" si="515"/>
        <v/>
      </c>
      <c r="U979" s="20"/>
      <c r="V979" s="20"/>
      <c r="W979" s="20"/>
    </row>
    <row r="980" spans="1:23" ht="19.5" customHeight="1" x14ac:dyDescent="0.25">
      <c r="A980" s="20"/>
      <c r="B980" s="483"/>
      <c r="C980" s="29"/>
      <c r="D980" s="28" t="s">
        <v>85</v>
      </c>
      <c r="E980" s="29"/>
      <c r="F980" s="28" t="s">
        <v>78</v>
      </c>
      <c r="G980" s="29"/>
      <c r="H980" s="29"/>
      <c r="I980" s="30" t="str">
        <f t="shared" si="504"/>
        <v/>
      </c>
      <c r="J980" s="30" t="str">
        <f t="shared" si="505"/>
        <v/>
      </c>
      <c r="K980" s="30" t="str">
        <f t="shared" si="506"/>
        <v/>
      </c>
      <c r="L980" s="30" t="str">
        <f t="shared" si="507"/>
        <v/>
      </c>
      <c r="M980" s="30" t="str">
        <f t="shared" si="508"/>
        <v/>
      </c>
      <c r="N980" s="30" t="str">
        <f t="shared" si="509"/>
        <v/>
      </c>
      <c r="O980" s="30" t="str">
        <f t="shared" si="510"/>
        <v/>
      </c>
      <c r="P980" s="30" t="str">
        <f t="shared" si="511"/>
        <v/>
      </c>
      <c r="Q980" s="30" t="str">
        <f t="shared" si="512"/>
        <v/>
      </c>
      <c r="R980" s="30" t="str">
        <f t="shared" si="513"/>
        <v/>
      </c>
      <c r="S980" s="30" t="str">
        <f t="shared" si="514"/>
        <v/>
      </c>
      <c r="T980" s="30" t="str">
        <f t="shared" si="515"/>
        <v/>
      </c>
      <c r="U980" s="20"/>
      <c r="V980" s="20"/>
      <c r="W980" s="20"/>
    </row>
    <row r="981" spans="1:23" ht="19.5" customHeight="1" x14ac:dyDescent="0.25">
      <c r="A981" s="20"/>
      <c r="B981" s="483"/>
      <c r="C981" s="29"/>
      <c r="D981" s="28" t="s">
        <v>86</v>
      </c>
      <c r="E981" s="29"/>
      <c r="F981" s="28" t="s">
        <v>78</v>
      </c>
      <c r="G981" s="29"/>
      <c r="H981" s="29"/>
      <c r="I981" s="30" t="str">
        <f t="shared" si="504"/>
        <v/>
      </c>
      <c r="J981" s="30" t="str">
        <f t="shared" si="505"/>
        <v/>
      </c>
      <c r="K981" s="30" t="str">
        <f t="shared" si="506"/>
        <v/>
      </c>
      <c r="L981" s="30" t="str">
        <f t="shared" si="507"/>
        <v/>
      </c>
      <c r="M981" s="30" t="str">
        <f t="shared" si="508"/>
        <v/>
      </c>
      <c r="N981" s="30" t="str">
        <f t="shared" si="509"/>
        <v/>
      </c>
      <c r="O981" s="30" t="str">
        <f t="shared" si="510"/>
        <v/>
      </c>
      <c r="P981" s="30" t="str">
        <f t="shared" si="511"/>
        <v/>
      </c>
      <c r="Q981" s="30" t="str">
        <f t="shared" si="512"/>
        <v/>
      </c>
      <c r="R981" s="30" t="str">
        <f t="shared" si="513"/>
        <v/>
      </c>
      <c r="S981" s="30" t="str">
        <f t="shared" si="514"/>
        <v/>
      </c>
      <c r="T981" s="30" t="str">
        <f t="shared" si="515"/>
        <v/>
      </c>
      <c r="U981" s="20"/>
      <c r="V981" s="20"/>
      <c r="W981" s="20"/>
    </row>
    <row r="982" spans="1:23" ht="19.5" customHeight="1" x14ac:dyDescent="0.25">
      <c r="A982" s="20"/>
      <c r="B982" s="483"/>
      <c r="C982" s="29"/>
      <c r="D982" s="28" t="s">
        <v>87</v>
      </c>
      <c r="E982" s="29"/>
      <c r="F982" s="28" t="s">
        <v>78</v>
      </c>
      <c r="G982" s="29"/>
      <c r="H982" s="29"/>
      <c r="I982" s="30" t="str">
        <f t="shared" si="504"/>
        <v/>
      </c>
      <c r="J982" s="30" t="str">
        <f t="shared" si="505"/>
        <v/>
      </c>
      <c r="K982" s="30" t="str">
        <f t="shared" si="506"/>
        <v/>
      </c>
      <c r="L982" s="30" t="str">
        <f t="shared" si="507"/>
        <v/>
      </c>
      <c r="M982" s="30" t="str">
        <f t="shared" si="508"/>
        <v/>
      </c>
      <c r="N982" s="30" t="str">
        <f t="shared" si="509"/>
        <v/>
      </c>
      <c r="O982" s="30" t="str">
        <f t="shared" si="510"/>
        <v/>
      </c>
      <c r="P982" s="30" t="str">
        <f t="shared" si="511"/>
        <v/>
      </c>
      <c r="Q982" s="30" t="str">
        <f t="shared" si="512"/>
        <v/>
      </c>
      <c r="R982" s="30" t="str">
        <f t="shared" si="513"/>
        <v/>
      </c>
      <c r="S982" s="30" t="str">
        <f t="shared" si="514"/>
        <v/>
      </c>
      <c r="T982" s="30" t="str">
        <f t="shared" si="515"/>
        <v/>
      </c>
      <c r="U982" s="20"/>
      <c r="V982" s="20"/>
      <c r="W982" s="20"/>
    </row>
    <row r="983" spans="1:23" ht="19.5" customHeight="1" x14ac:dyDescent="0.25">
      <c r="A983" s="20"/>
      <c r="B983" s="483"/>
      <c r="C983" s="29"/>
      <c r="D983" s="28" t="s">
        <v>88</v>
      </c>
      <c r="E983" s="29"/>
      <c r="F983" s="28" t="s">
        <v>78</v>
      </c>
      <c r="G983" s="29"/>
      <c r="H983" s="29"/>
      <c r="I983" s="30" t="str">
        <f t="shared" si="504"/>
        <v/>
      </c>
      <c r="J983" s="30" t="str">
        <f t="shared" si="505"/>
        <v/>
      </c>
      <c r="K983" s="30" t="str">
        <f t="shared" si="506"/>
        <v/>
      </c>
      <c r="L983" s="30" t="str">
        <f t="shared" si="507"/>
        <v/>
      </c>
      <c r="M983" s="30" t="str">
        <f t="shared" si="508"/>
        <v/>
      </c>
      <c r="N983" s="30" t="str">
        <f t="shared" si="509"/>
        <v/>
      </c>
      <c r="O983" s="30" t="str">
        <f t="shared" si="510"/>
        <v/>
      </c>
      <c r="P983" s="30" t="str">
        <f t="shared" si="511"/>
        <v/>
      </c>
      <c r="Q983" s="30" t="str">
        <f t="shared" si="512"/>
        <v/>
      </c>
      <c r="R983" s="30" t="str">
        <f t="shared" si="513"/>
        <v/>
      </c>
      <c r="S983" s="30" t="str">
        <f t="shared" si="514"/>
        <v/>
      </c>
      <c r="T983" s="30" t="str">
        <f t="shared" si="515"/>
        <v/>
      </c>
      <c r="U983" s="20"/>
      <c r="V983" s="20"/>
      <c r="W983" s="20"/>
    </row>
    <row r="984" spans="1:23" ht="19.5" customHeight="1" x14ac:dyDescent="0.25">
      <c r="A984" s="20"/>
      <c r="B984" s="483"/>
      <c r="C984" s="29"/>
      <c r="D984" s="28" t="s">
        <v>89</v>
      </c>
      <c r="E984" s="29"/>
      <c r="F984" s="28" t="s">
        <v>78</v>
      </c>
      <c r="G984" s="29"/>
      <c r="H984" s="29"/>
      <c r="I984" s="30" t="str">
        <f t="shared" si="504"/>
        <v/>
      </c>
      <c r="J984" s="30" t="str">
        <f t="shared" si="505"/>
        <v/>
      </c>
      <c r="K984" s="30" t="str">
        <f t="shared" si="506"/>
        <v/>
      </c>
      <c r="L984" s="30" t="str">
        <f t="shared" si="507"/>
        <v/>
      </c>
      <c r="M984" s="30" t="str">
        <f t="shared" si="508"/>
        <v/>
      </c>
      <c r="N984" s="30" t="str">
        <f t="shared" si="509"/>
        <v/>
      </c>
      <c r="O984" s="30" t="str">
        <f t="shared" si="510"/>
        <v/>
      </c>
      <c r="P984" s="30" t="str">
        <f t="shared" si="511"/>
        <v/>
      </c>
      <c r="Q984" s="30" t="str">
        <f t="shared" si="512"/>
        <v/>
      </c>
      <c r="R984" s="30" t="str">
        <f t="shared" si="513"/>
        <v/>
      </c>
      <c r="S984" s="30" t="str">
        <f t="shared" si="514"/>
        <v/>
      </c>
      <c r="T984" s="30" t="str">
        <f t="shared" si="515"/>
        <v/>
      </c>
      <c r="U984" s="20"/>
      <c r="V984" s="20"/>
      <c r="W984" s="20"/>
    </row>
    <row r="985" spans="1:23" ht="19.5" customHeight="1" x14ac:dyDescent="0.25">
      <c r="A985" s="20"/>
      <c r="B985" s="483"/>
      <c r="C985" s="29"/>
      <c r="D985" s="28" t="s">
        <v>90</v>
      </c>
      <c r="E985" s="29"/>
      <c r="F985" s="28" t="s">
        <v>78</v>
      </c>
      <c r="G985" s="29"/>
      <c r="H985" s="29"/>
      <c r="I985" s="30" t="str">
        <f t="shared" si="504"/>
        <v/>
      </c>
      <c r="J985" s="30" t="str">
        <f t="shared" si="505"/>
        <v/>
      </c>
      <c r="K985" s="30" t="str">
        <f t="shared" si="506"/>
        <v/>
      </c>
      <c r="L985" s="30" t="str">
        <f t="shared" si="507"/>
        <v/>
      </c>
      <c r="M985" s="30" t="str">
        <f t="shared" si="508"/>
        <v/>
      </c>
      <c r="N985" s="30" t="str">
        <f t="shared" si="509"/>
        <v/>
      </c>
      <c r="O985" s="30" t="str">
        <f t="shared" si="510"/>
        <v/>
      </c>
      <c r="P985" s="30" t="str">
        <f t="shared" si="511"/>
        <v/>
      </c>
      <c r="Q985" s="30" t="str">
        <f t="shared" si="512"/>
        <v/>
      </c>
      <c r="R985" s="30" t="str">
        <f t="shared" si="513"/>
        <v/>
      </c>
      <c r="S985" s="30" t="str">
        <f t="shared" si="514"/>
        <v/>
      </c>
      <c r="T985" s="30" t="str">
        <f t="shared" si="515"/>
        <v/>
      </c>
      <c r="U985" s="20"/>
      <c r="V985" s="20"/>
      <c r="W985" s="20"/>
    </row>
    <row r="986" spans="1:23" ht="19.5" customHeight="1" x14ac:dyDescent="0.25">
      <c r="A986" s="20"/>
      <c r="B986" s="483"/>
      <c r="C986" s="29"/>
      <c r="D986" s="28" t="s">
        <v>91</v>
      </c>
      <c r="E986" s="29"/>
      <c r="F986" s="28" t="s">
        <v>78</v>
      </c>
      <c r="G986" s="29"/>
      <c r="H986" s="29"/>
      <c r="I986" s="30" t="str">
        <f t="shared" si="504"/>
        <v/>
      </c>
      <c r="J986" s="30" t="str">
        <f t="shared" si="505"/>
        <v/>
      </c>
      <c r="K986" s="30" t="str">
        <f t="shared" si="506"/>
        <v/>
      </c>
      <c r="L986" s="30" t="str">
        <f t="shared" si="507"/>
        <v/>
      </c>
      <c r="M986" s="30" t="str">
        <f t="shared" si="508"/>
        <v/>
      </c>
      <c r="N986" s="30" t="str">
        <f t="shared" si="509"/>
        <v/>
      </c>
      <c r="O986" s="30" t="str">
        <f t="shared" si="510"/>
        <v/>
      </c>
      <c r="P986" s="30" t="str">
        <f t="shared" si="511"/>
        <v/>
      </c>
      <c r="Q986" s="30" t="str">
        <f t="shared" si="512"/>
        <v/>
      </c>
      <c r="R986" s="30" t="str">
        <f t="shared" si="513"/>
        <v/>
      </c>
      <c r="S986" s="30" t="str">
        <f t="shared" si="514"/>
        <v/>
      </c>
      <c r="T986" s="30" t="str">
        <f t="shared" si="515"/>
        <v/>
      </c>
      <c r="U986" s="20"/>
      <c r="V986" s="20"/>
      <c r="W986" s="20"/>
    </row>
    <row r="987" spans="1:23" ht="19.5" customHeight="1" x14ac:dyDescent="0.25">
      <c r="A987" s="20"/>
      <c r="B987" s="483"/>
      <c r="C987" s="29"/>
      <c r="D987" s="28" t="s">
        <v>92</v>
      </c>
      <c r="E987" s="29"/>
      <c r="F987" s="28" t="s">
        <v>78</v>
      </c>
      <c r="G987" s="29"/>
      <c r="H987" s="29"/>
      <c r="I987" s="30" t="str">
        <f t="shared" si="504"/>
        <v/>
      </c>
      <c r="J987" s="30" t="str">
        <f t="shared" si="505"/>
        <v/>
      </c>
      <c r="K987" s="30" t="str">
        <f t="shared" si="506"/>
        <v/>
      </c>
      <c r="L987" s="30" t="str">
        <f t="shared" si="507"/>
        <v/>
      </c>
      <c r="M987" s="30" t="str">
        <f t="shared" si="508"/>
        <v/>
      </c>
      <c r="N987" s="30" t="str">
        <f t="shared" si="509"/>
        <v/>
      </c>
      <c r="O987" s="30" t="str">
        <f t="shared" si="510"/>
        <v/>
      </c>
      <c r="P987" s="30" t="str">
        <f t="shared" si="511"/>
        <v/>
      </c>
      <c r="Q987" s="30" t="str">
        <f t="shared" si="512"/>
        <v/>
      </c>
      <c r="R987" s="30" t="str">
        <f t="shared" si="513"/>
        <v/>
      </c>
      <c r="S987" s="30" t="str">
        <f t="shared" si="514"/>
        <v/>
      </c>
      <c r="T987" s="30" t="str">
        <f t="shared" si="515"/>
        <v/>
      </c>
      <c r="U987" s="20"/>
      <c r="V987" s="20"/>
      <c r="W987" s="20"/>
    </row>
    <row r="988" spans="1:23" ht="19.5" customHeight="1" x14ac:dyDescent="0.25">
      <c r="A988" s="20"/>
      <c r="B988" s="483"/>
      <c r="C988" s="29"/>
      <c r="D988" s="28" t="s">
        <v>93</v>
      </c>
      <c r="E988" s="29"/>
      <c r="F988" s="28" t="s">
        <v>78</v>
      </c>
      <c r="G988" s="29"/>
      <c r="H988" s="29"/>
      <c r="I988" s="30" t="str">
        <f t="shared" si="504"/>
        <v/>
      </c>
      <c r="J988" s="30" t="str">
        <f t="shared" si="505"/>
        <v/>
      </c>
      <c r="K988" s="30" t="str">
        <f t="shared" si="506"/>
        <v/>
      </c>
      <c r="L988" s="30" t="str">
        <f t="shared" si="507"/>
        <v/>
      </c>
      <c r="M988" s="30" t="str">
        <f t="shared" si="508"/>
        <v/>
      </c>
      <c r="N988" s="30" t="str">
        <f t="shared" si="509"/>
        <v/>
      </c>
      <c r="O988" s="30" t="str">
        <f t="shared" si="510"/>
        <v/>
      </c>
      <c r="P988" s="30" t="str">
        <f t="shared" si="511"/>
        <v/>
      </c>
      <c r="Q988" s="30" t="str">
        <f t="shared" si="512"/>
        <v/>
      </c>
      <c r="R988" s="30" t="str">
        <f t="shared" si="513"/>
        <v/>
      </c>
      <c r="S988" s="30" t="str">
        <f t="shared" si="514"/>
        <v/>
      </c>
      <c r="T988" s="30" t="str">
        <f t="shared" si="515"/>
        <v/>
      </c>
      <c r="U988" s="20"/>
      <c r="V988" s="20"/>
      <c r="W988" s="20"/>
    </row>
    <row r="989" spans="1:23" ht="19.5" customHeight="1" x14ac:dyDescent="0.25">
      <c r="A989" s="20"/>
      <c r="B989" s="483"/>
      <c r="C989" s="29"/>
      <c r="D989" s="28" t="s">
        <v>94</v>
      </c>
      <c r="E989" s="29"/>
      <c r="F989" s="28" t="s">
        <v>78</v>
      </c>
      <c r="G989" s="29"/>
      <c r="H989" s="29"/>
      <c r="I989" s="30" t="str">
        <f t="shared" si="504"/>
        <v/>
      </c>
      <c r="J989" s="30" t="str">
        <f t="shared" si="505"/>
        <v/>
      </c>
      <c r="K989" s="30" t="str">
        <f t="shared" si="506"/>
        <v/>
      </c>
      <c r="L989" s="30" t="str">
        <f t="shared" si="507"/>
        <v/>
      </c>
      <c r="M989" s="30" t="str">
        <f t="shared" si="508"/>
        <v/>
      </c>
      <c r="N989" s="30" t="str">
        <f t="shared" si="509"/>
        <v/>
      </c>
      <c r="O989" s="30" t="str">
        <f t="shared" si="510"/>
        <v/>
      </c>
      <c r="P989" s="30" t="str">
        <f t="shared" si="511"/>
        <v/>
      </c>
      <c r="Q989" s="30" t="str">
        <f t="shared" si="512"/>
        <v/>
      </c>
      <c r="R989" s="30" t="str">
        <f t="shared" si="513"/>
        <v/>
      </c>
      <c r="S989" s="30" t="str">
        <f t="shared" si="514"/>
        <v/>
      </c>
      <c r="T989" s="30" t="str">
        <f t="shared" si="515"/>
        <v/>
      </c>
      <c r="U989" s="20"/>
      <c r="V989" s="20"/>
      <c r="W989" s="20"/>
    </row>
    <row r="990" spans="1:23" ht="19.5" customHeight="1" x14ac:dyDescent="0.25">
      <c r="A990" s="20"/>
      <c r="B990" s="483"/>
      <c r="C990" s="29"/>
      <c r="D990" s="28" t="s">
        <v>95</v>
      </c>
      <c r="E990" s="29"/>
      <c r="F990" s="28" t="s">
        <v>78</v>
      </c>
      <c r="G990" s="29"/>
      <c r="H990" s="29"/>
      <c r="I990" s="30" t="str">
        <f t="shared" si="504"/>
        <v/>
      </c>
      <c r="J990" s="30" t="str">
        <f t="shared" si="505"/>
        <v/>
      </c>
      <c r="K990" s="30" t="str">
        <f t="shared" si="506"/>
        <v/>
      </c>
      <c r="L990" s="30" t="str">
        <f t="shared" si="507"/>
        <v/>
      </c>
      <c r="M990" s="30" t="str">
        <f t="shared" si="508"/>
        <v/>
      </c>
      <c r="N990" s="30" t="str">
        <f t="shared" si="509"/>
        <v/>
      </c>
      <c r="O990" s="30" t="str">
        <f t="shared" si="510"/>
        <v/>
      </c>
      <c r="P990" s="30" t="str">
        <f t="shared" si="511"/>
        <v/>
      </c>
      <c r="Q990" s="30" t="str">
        <f t="shared" si="512"/>
        <v/>
      </c>
      <c r="R990" s="30" t="str">
        <f t="shared" si="513"/>
        <v/>
      </c>
      <c r="S990" s="30" t="str">
        <f t="shared" si="514"/>
        <v/>
      </c>
      <c r="T990" s="30" t="str">
        <f t="shared" si="515"/>
        <v/>
      </c>
      <c r="U990" s="20"/>
      <c r="V990" s="20"/>
      <c r="W990" s="20"/>
    </row>
    <row r="991" spans="1:23" ht="19.5" customHeight="1" x14ac:dyDescent="0.25">
      <c r="A991" s="20"/>
      <c r="B991" s="483"/>
      <c r="C991" s="29"/>
      <c r="D991" s="28" t="s">
        <v>96</v>
      </c>
      <c r="E991" s="29"/>
      <c r="F991" s="28" t="s">
        <v>78</v>
      </c>
      <c r="G991" s="29"/>
      <c r="H991" s="29"/>
      <c r="I991" s="30" t="str">
        <f t="shared" si="504"/>
        <v/>
      </c>
      <c r="J991" s="30" t="str">
        <f t="shared" si="505"/>
        <v/>
      </c>
      <c r="K991" s="30" t="str">
        <f t="shared" si="506"/>
        <v/>
      </c>
      <c r="L991" s="30" t="str">
        <f t="shared" si="507"/>
        <v/>
      </c>
      <c r="M991" s="30" t="str">
        <f t="shared" si="508"/>
        <v/>
      </c>
      <c r="N991" s="30" t="str">
        <f t="shared" si="509"/>
        <v/>
      </c>
      <c r="O991" s="30" t="str">
        <f t="shared" si="510"/>
        <v/>
      </c>
      <c r="P991" s="30" t="str">
        <f t="shared" si="511"/>
        <v/>
      </c>
      <c r="Q991" s="30" t="str">
        <f t="shared" si="512"/>
        <v/>
      </c>
      <c r="R991" s="30" t="str">
        <f t="shared" si="513"/>
        <v/>
      </c>
      <c r="S991" s="30" t="str">
        <f t="shared" si="514"/>
        <v/>
      </c>
      <c r="T991" s="30" t="str">
        <f t="shared" si="515"/>
        <v/>
      </c>
      <c r="U991" s="20"/>
      <c r="V991" s="20"/>
      <c r="W991" s="20"/>
    </row>
    <row r="992" spans="1:23" ht="19.5" customHeight="1" x14ac:dyDescent="0.25">
      <c r="A992" s="20"/>
      <c r="B992" s="483"/>
      <c r="C992" s="29"/>
      <c r="D992" s="28" t="s">
        <v>97</v>
      </c>
      <c r="E992" s="29"/>
      <c r="F992" s="28" t="s">
        <v>78</v>
      </c>
      <c r="G992" s="29"/>
      <c r="H992" s="29"/>
      <c r="I992" s="30" t="str">
        <f t="shared" si="504"/>
        <v/>
      </c>
      <c r="J992" s="30" t="str">
        <f t="shared" si="505"/>
        <v/>
      </c>
      <c r="K992" s="30" t="str">
        <f t="shared" si="506"/>
        <v/>
      </c>
      <c r="L992" s="30" t="str">
        <f t="shared" si="507"/>
        <v/>
      </c>
      <c r="M992" s="30" t="str">
        <f t="shared" si="508"/>
        <v/>
      </c>
      <c r="N992" s="30" t="str">
        <f t="shared" si="509"/>
        <v/>
      </c>
      <c r="O992" s="30" t="str">
        <f t="shared" si="510"/>
        <v/>
      </c>
      <c r="P992" s="30" t="str">
        <f t="shared" si="511"/>
        <v/>
      </c>
      <c r="Q992" s="30" t="str">
        <f t="shared" si="512"/>
        <v/>
      </c>
      <c r="R992" s="30" t="str">
        <f t="shared" si="513"/>
        <v/>
      </c>
      <c r="S992" s="30" t="str">
        <f t="shared" si="514"/>
        <v/>
      </c>
      <c r="T992" s="30" t="str">
        <f t="shared" si="515"/>
        <v/>
      </c>
      <c r="U992" s="20"/>
      <c r="V992" s="20"/>
      <c r="W992" s="20"/>
    </row>
    <row r="993" spans="1:23" ht="19.5" customHeight="1" x14ac:dyDescent="0.25">
      <c r="A993" s="20"/>
      <c r="B993" s="483"/>
      <c r="C993" s="29"/>
      <c r="D993" s="28" t="s">
        <v>98</v>
      </c>
      <c r="E993" s="29"/>
      <c r="F993" s="28" t="s">
        <v>78</v>
      </c>
      <c r="G993" s="29"/>
      <c r="H993" s="29"/>
      <c r="I993" s="30" t="str">
        <f t="shared" si="504"/>
        <v/>
      </c>
      <c r="J993" s="30" t="str">
        <f t="shared" si="505"/>
        <v/>
      </c>
      <c r="K993" s="30" t="str">
        <f t="shared" si="506"/>
        <v/>
      </c>
      <c r="L993" s="30" t="str">
        <f t="shared" si="507"/>
        <v/>
      </c>
      <c r="M993" s="30" t="str">
        <f t="shared" si="508"/>
        <v/>
      </c>
      <c r="N993" s="30" t="str">
        <f t="shared" si="509"/>
        <v/>
      </c>
      <c r="O993" s="30" t="str">
        <f t="shared" si="510"/>
        <v/>
      </c>
      <c r="P993" s="30" t="str">
        <f t="shared" si="511"/>
        <v/>
      </c>
      <c r="Q993" s="30" t="str">
        <f t="shared" si="512"/>
        <v/>
      </c>
      <c r="R993" s="30" t="str">
        <f t="shared" si="513"/>
        <v/>
      </c>
      <c r="S993" s="30" t="str">
        <f t="shared" si="514"/>
        <v/>
      </c>
      <c r="T993" s="30" t="str">
        <f t="shared" si="515"/>
        <v/>
      </c>
      <c r="U993" s="20"/>
      <c r="V993" s="20"/>
      <c r="W993" s="20"/>
    </row>
    <row r="994" spans="1:23" ht="19.5" customHeight="1" x14ac:dyDescent="0.25">
      <c r="A994" s="20"/>
      <c r="B994" s="483"/>
      <c r="C994" s="29"/>
      <c r="D994" s="28" t="s">
        <v>99</v>
      </c>
      <c r="E994" s="29"/>
      <c r="F994" s="28" t="s">
        <v>78</v>
      </c>
      <c r="G994" s="29"/>
      <c r="H994" s="29"/>
      <c r="I994" s="30" t="str">
        <f t="shared" si="504"/>
        <v/>
      </c>
      <c r="J994" s="30" t="str">
        <f t="shared" si="505"/>
        <v/>
      </c>
      <c r="K994" s="30" t="str">
        <f t="shared" si="506"/>
        <v/>
      </c>
      <c r="L994" s="30" t="str">
        <f t="shared" si="507"/>
        <v/>
      </c>
      <c r="M994" s="30" t="str">
        <f t="shared" si="508"/>
        <v/>
      </c>
      <c r="N994" s="30" t="str">
        <f t="shared" si="509"/>
        <v/>
      </c>
      <c r="O994" s="30" t="str">
        <f t="shared" si="510"/>
        <v/>
      </c>
      <c r="P994" s="30" t="str">
        <f t="shared" si="511"/>
        <v/>
      </c>
      <c r="Q994" s="30" t="str">
        <f t="shared" si="512"/>
        <v/>
      </c>
      <c r="R994" s="30" t="str">
        <f t="shared" si="513"/>
        <v/>
      </c>
      <c r="S994" s="30" t="str">
        <f t="shared" si="514"/>
        <v/>
      </c>
      <c r="T994" s="30" t="str">
        <f t="shared" si="515"/>
        <v/>
      </c>
      <c r="U994" s="20"/>
      <c r="V994" s="20"/>
      <c r="W994" s="20"/>
    </row>
    <row r="995" spans="1:23" ht="19.5" customHeight="1" x14ac:dyDescent="0.25">
      <c r="A995" s="20"/>
      <c r="B995" s="483"/>
      <c r="C995" s="29"/>
      <c r="D995" s="28" t="s">
        <v>100</v>
      </c>
      <c r="E995" s="29"/>
      <c r="F995" s="28" t="s">
        <v>78</v>
      </c>
      <c r="G995" s="29"/>
      <c r="H995" s="29"/>
      <c r="I995" s="30" t="str">
        <f t="shared" si="504"/>
        <v/>
      </c>
      <c r="J995" s="30" t="str">
        <f t="shared" si="505"/>
        <v/>
      </c>
      <c r="K995" s="30" t="str">
        <f t="shared" si="506"/>
        <v/>
      </c>
      <c r="L995" s="30" t="str">
        <f t="shared" si="507"/>
        <v/>
      </c>
      <c r="M995" s="30" t="str">
        <f t="shared" si="508"/>
        <v/>
      </c>
      <c r="N995" s="30" t="str">
        <f t="shared" si="509"/>
        <v/>
      </c>
      <c r="O995" s="30" t="str">
        <f t="shared" si="510"/>
        <v/>
      </c>
      <c r="P995" s="30" t="str">
        <f t="shared" si="511"/>
        <v/>
      </c>
      <c r="Q995" s="30" t="str">
        <f t="shared" si="512"/>
        <v/>
      </c>
      <c r="R995" s="30" t="str">
        <f t="shared" si="513"/>
        <v/>
      </c>
      <c r="S995" s="30" t="str">
        <f t="shared" si="514"/>
        <v/>
      </c>
      <c r="T995" s="30" t="str">
        <f t="shared" si="515"/>
        <v/>
      </c>
      <c r="U995" s="20"/>
      <c r="V995" s="20"/>
      <c r="W995" s="20"/>
    </row>
    <row r="996" spans="1:23" ht="19.5" customHeight="1" x14ac:dyDescent="0.25">
      <c r="A996" s="20"/>
      <c r="B996" s="483"/>
      <c r="C996" s="29"/>
      <c r="D996" s="28" t="s">
        <v>101</v>
      </c>
      <c r="E996" s="29"/>
      <c r="F996" s="28" t="s">
        <v>78</v>
      </c>
      <c r="G996" s="29"/>
      <c r="H996" s="29"/>
      <c r="I996" s="30" t="str">
        <f t="shared" si="504"/>
        <v/>
      </c>
      <c r="J996" s="30" t="str">
        <f t="shared" si="505"/>
        <v/>
      </c>
      <c r="K996" s="30" t="str">
        <f t="shared" si="506"/>
        <v/>
      </c>
      <c r="L996" s="30" t="str">
        <f t="shared" si="507"/>
        <v/>
      </c>
      <c r="M996" s="30" t="str">
        <f t="shared" si="508"/>
        <v/>
      </c>
      <c r="N996" s="30" t="str">
        <f t="shared" si="509"/>
        <v/>
      </c>
      <c r="O996" s="30" t="str">
        <f t="shared" si="510"/>
        <v/>
      </c>
      <c r="P996" s="30" t="str">
        <f t="shared" si="511"/>
        <v/>
      </c>
      <c r="Q996" s="30" t="str">
        <f t="shared" si="512"/>
        <v/>
      </c>
      <c r="R996" s="30" t="str">
        <f t="shared" si="513"/>
        <v/>
      </c>
      <c r="S996" s="30" t="str">
        <f t="shared" si="514"/>
        <v/>
      </c>
      <c r="T996" s="30" t="str">
        <f t="shared" si="515"/>
        <v/>
      </c>
      <c r="U996" s="20"/>
      <c r="V996" s="20"/>
      <c r="W996" s="20"/>
    </row>
    <row r="997" spans="1:23" ht="19.5" customHeight="1" x14ac:dyDescent="0.25">
      <c r="A997" s="20"/>
      <c r="B997" s="483"/>
      <c r="C997" s="29"/>
      <c r="D997" s="28" t="s">
        <v>102</v>
      </c>
      <c r="E997" s="29"/>
      <c r="F997" s="28" t="s">
        <v>78</v>
      </c>
      <c r="G997" s="29"/>
      <c r="H997" s="29"/>
      <c r="I997" s="30" t="str">
        <f t="shared" si="504"/>
        <v/>
      </c>
      <c r="J997" s="30" t="str">
        <f t="shared" si="505"/>
        <v/>
      </c>
      <c r="K997" s="30" t="str">
        <f t="shared" si="506"/>
        <v/>
      </c>
      <c r="L997" s="30" t="str">
        <f t="shared" si="507"/>
        <v/>
      </c>
      <c r="M997" s="30" t="str">
        <f t="shared" si="508"/>
        <v/>
      </c>
      <c r="N997" s="30" t="str">
        <f t="shared" si="509"/>
        <v/>
      </c>
      <c r="O997" s="30" t="str">
        <f t="shared" si="510"/>
        <v/>
      </c>
      <c r="P997" s="30" t="str">
        <f t="shared" si="511"/>
        <v/>
      </c>
      <c r="Q997" s="30" t="str">
        <f t="shared" si="512"/>
        <v/>
      </c>
      <c r="R997" s="30" t="str">
        <f t="shared" si="513"/>
        <v/>
      </c>
      <c r="S997" s="30" t="str">
        <f t="shared" si="514"/>
        <v/>
      </c>
      <c r="T997" s="30" t="str">
        <f t="shared" si="515"/>
        <v/>
      </c>
      <c r="U997" s="20"/>
      <c r="V997" s="20"/>
      <c r="W997" s="20"/>
    </row>
    <row r="998" spans="1:23" ht="19.5" customHeight="1" x14ac:dyDescent="0.25">
      <c r="A998" s="20"/>
      <c r="B998" s="483"/>
      <c r="C998" s="29"/>
      <c r="D998" s="28" t="s">
        <v>103</v>
      </c>
      <c r="E998" s="29"/>
      <c r="F998" s="28" t="s">
        <v>78</v>
      </c>
      <c r="G998" s="29"/>
      <c r="H998" s="29"/>
      <c r="I998" s="30" t="str">
        <f t="shared" si="504"/>
        <v/>
      </c>
      <c r="J998" s="30" t="str">
        <f t="shared" si="505"/>
        <v/>
      </c>
      <c r="K998" s="30" t="str">
        <f t="shared" si="506"/>
        <v/>
      </c>
      <c r="L998" s="30" t="str">
        <f t="shared" si="507"/>
        <v/>
      </c>
      <c r="M998" s="30" t="str">
        <f t="shared" si="508"/>
        <v/>
      </c>
      <c r="N998" s="30" t="str">
        <f t="shared" si="509"/>
        <v/>
      </c>
      <c r="O998" s="30" t="str">
        <f t="shared" si="510"/>
        <v/>
      </c>
      <c r="P998" s="30" t="str">
        <f t="shared" si="511"/>
        <v/>
      </c>
      <c r="Q998" s="30" t="str">
        <f t="shared" si="512"/>
        <v/>
      </c>
      <c r="R998" s="30" t="str">
        <f t="shared" si="513"/>
        <v/>
      </c>
      <c r="S998" s="30" t="str">
        <f t="shared" si="514"/>
        <v/>
      </c>
      <c r="T998" s="30" t="str">
        <f t="shared" si="515"/>
        <v/>
      </c>
      <c r="U998" s="20"/>
      <c r="V998" s="20"/>
      <c r="W998" s="20"/>
    </row>
    <row r="999" spans="1:23" ht="19.5" customHeight="1" x14ac:dyDescent="0.25">
      <c r="A999" s="20"/>
      <c r="B999" s="483"/>
      <c r="C999" s="29"/>
      <c r="D999" s="28" t="s">
        <v>104</v>
      </c>
      <c r="E999" s="29"/>
      <c r="F999" s="28" t="s">
        <v>78</v>
      </c>
      <c r="G999" s="29"/>
      <c r="H999" s="29"/>
      <c r="I999" s="30" t="str">
        <f t="shared" si="504"/>
        <v/>
      </c>
      <c r="J999" s="30" t="str">
        <f t="shared" si="505"/>
        <v/>
      </c>
      <c r="K999" s="30" t="str">
        <f t="shared" si="506"/>
        <v/>
      </c>
      <c r="L999" s="30" t="str">
        <f t="shared" si="507"/>
        <v/>
      </c>
      <c r="M999" s="30" t="str">
        <f t="shared" si="508"/>
        <v/>
      </c>
      <c r="N999" s="30" t="str">
        <f t="shared" si="509"/>
        <v/>
      </c>
      <c r="O999" s="30" t="str">
        <f t="shared" si="510"/>
        <v/>
      </c>
      <c r="P999" s="30" t="str">
        <f t="shared" si="511"/>
        <v/>
      </c>
      <c r="Q999" s="30" t="str">
        <f t="shared" si="512"/>
        <v/>
      </c>
      <c r="R999" s="30" t="str">
        <f t="shared" si="513"/>
        <v/>
      </c>
      <c r="S999" s="30" t="str">
        <f t="shared" si="514"/>
        <v/>
      </c>
      <c r="T999" s="30" t="str">
        <f t="shared" si="515"/>
        <v/>
      </c>
      <c r="U999" s="20"/>
      <c r="V999" s="20"/>
      <c r="W999" s="20"/>
    </row>
    <row r="1000" spans="1:23" ht="19.5" customHeight="1" x14ac:dyDescent="0.25">
      <c r="A1000" s="20"/>
      <c r="B1000" s="483"/>
      <c r="C1000" s="29"/>
      <c r="D1000" s="28" t="s">
        <v>105</v>
      </c>
      <c r="E1000" s="29"/>
      <c r="F1000" s="28" t="s">
        <v>78</v>
      </c>
      <c r="G1000" s="29"/>
      <c r="H1000" s="29"/>
      <c r="I1000" s="30" t="str">
        <f t="shared" si="504"/>
        <v/>
      </c>
      <c r="J1000" s="30" t="str">
        <f t="shared" si="505"/>
        <v/>
      </c>
      <c r="K1000" s="30" t="str">
        <f t="shared" si="506"/>
        <v/>
      </c>
      <c r="L1000" s="30" t="str">
        <f t="shared" si="507"/>
        <v/>
      </c>
      <c r="M1000" s="30" t="str">
        <f t="shared" si="508"/>
        <v/>
      </c>
      <c r="N1000" s="30" t="str">
        <f t="shared" si="509"/>
        <v/>
      </c>
      <c r="O1000" s="30" t="str">
        <f t="shared" si="510"/>
        <v/>
      </c>
      <c r="P1000" s="30" t="str">
        <f t="shared" si="511"/>
        <v/>
      </c>
      <c r="Q1000" s="30" t="str">
        <f t="shared" si="512"/>
        <v/>
      </c>
      <c r="R1000" s="30" t="str">
        <f t="shared" si="513"/>
        <v/>
      </c>
      <c r="S1000" s="30" t="str">
        <f t="shared" si="514"/>
        <v/>
      </c>
      <c r="T1000" s="30" t="str">
        <f t="shared" si="515"/>
        <v/>
      </c>
      <c r="U1000" s="20"/>
      <c r="V1000" s="20"/>
      <c r="W1000" s="20"/>
    </row>
    <row r="1001" spans="1:23" ht="19.5" customHeight="1" x14ac:dyDescent="0.25">
      <c r="A1001" s="20"/>
      <c r="B1001" s="483"/>
      <c r="C1001" s="29"/>
      <c r="D1001" s="28" t="s">
        <v>106</v>
      </c>
      <c r="E1001" s="29"/>
      <c r="F1001" s="28" t="s">
        <v>78</v>
      </c>
      <c r="G1001" s="29"/>
      <c r="H1001" s="29"/>
      <c r="I1001" s="30" t="str">
        <f t="shared" si="504"/>
        <v/>
      </c>
      <c r="J1001" s="30" t="str">
        <f t="shared" si="505"/>
        <v/>
      </c>
      <c r="K1001" s="30" t="str">
        <f t="shared" si="506"/>
        <v/>
      </c>
      <c r="L1001" s="30" t="str">
        <f t="shared" si="507"/>
        <v/>
      </c>
      <c r="M1001" s="30" t="str">
        <f t="shared" si="508"/>
        <v/>
      </c>
      <c r="N1001" s="30" t="str">
        <f t="shared" si="509"/>
        <v/>
      </c>
      <c r="O1001" s="30" t="str">
        <f t="shared" si="510"/>
        <v/>
      </c>
      <c r="P1001" s="30" t="str">
        <f t="shared" si="511"/>
        <v/>
      </c>
      <c r="Q1001" s="30" t="str">
        <f t="shared" si="512"/>
        <v/>
      </c>
      <c r="R1001" s="30" t="str">
        <f t="shared" si="513"/>
        <v/>
      </c>
      <c r="S1001" s="30" t="str">
        <f t="shared" si="514"/>
        <v/>
      </c>
      <c r="T1001" s="30" t="str">
        <f t="shared" si="515"/>
        <v/>
      </c>
      <c r="U1001" s="20"/>
      <c r="V1001" s="20"/>
      <c r="W1001" s="20"/>
    </row>
    <row r="1002" spans="1:23" ht="19.5" customHeight="1" x14ac:dyDescent="0.25">
      <c r="A1002" s="20"/>
      <c r="B1002" s="483"/>
      <c r="C1002" s="29"/>
      <c r="D1002" s="28" t="s">
        <v>107</v>
      </c>
      <c r="E1002" s="29"/>
      <c r="F1002" s="28" t="s">
        <v>78</v>
      </c>
      <c r="G1002" s="29"/>
      <c r="H1002" s="29"/>
      <c r="I1002" s="30" t="str">
        <f t="shared" si="504"/>
        <v/>
      </c>
      <c r="J1002" s="30" t="str">
        <f t="shared" si="505"/>
        <v/>
      </c>
      <c r="K1002" s="30" t="str">
        <f t="shared" si="506"/>
        <v/>
      </c>
      <c r="L1002" s="30" t="str">
        <f t="shared" si="507"/>
        <v/>
      </c>
      <c r="M1002" s="30" t="str">
        <f t="shared" si="508"/>
        <v/>
      </c>
      <c r="N1002" s="30" t="str">
        <f t="shared" si="509"/>
        <v/>
      </c>
      <c r="O1002" s="30" t="str">
        <f t="shared" si="510"/>
        <v/>
      </c>
      <c r="P1002" s="30" t="str">
        <f t="shared" si="511"/>
        <v/>
      </c>
      <c r="Q1002" s="30" t="str">
        <f t="shared" si="512"/>
        <v/>
      </c>
      <c r="R1002" s="30" t="str">
        <f t="shared" si="513"/>
        <v/>
      </c>
      <c r="S1002" s="30" t="str">
        <f t="shared" si="514"/>
        <v/>
      </c>
      <c r="T1002" s="30" t="str">
        <f t="shared" si="515"/>
        <v/>
      </c>
      <c r="U1002" s="20"/>
      <c r="V1002" s="20"/>
      <c r="W1002" s="20"/>
    </row>
    <row r="1003" spans="1:23" ht="19.5" customHeight="1" x14ac:dyDescent="0.25">
      <c r="A1003" s="20"/>
      <c r="B1003" s="483"/>
      <c r="C1003" s="29"/>
      <c r="D1003" s="28" t="s">
        <v>108</v>
      </c>
      <c r="E1003" s="29"/>
      <c r="F1003" s="28" t="s">
        <v>78</v>
      </c>
      <c r="G1003" s="29"/>
      <c r="H1003" s="29"/>
      <c r="I1003" s="30" t="str">
        <f t="shared" si="504"/>
        <v/>
      </c>
      <c r="J1003" s="30" t="str">
        <f t="shared" si="505"/>
        <v/>
      </c>
      <c r="K1003" s="30" t="str">
        <f t="shared" si="506"/>
        <v/>
      </c>
      <c r="L1003" s="30" t="str">
        <f t="shared" si="507"/>
        <v/>
      </c>
      <c r="M1003" s="30" t="str">
        <f t="shared" si="508"/>
        <v/>
      </c>
      <c r="N1003" s="30" t="str">
        <f t="shared" si="509"/>
        <v/>
      </c>
      <c r="O1003" s="30" t="str">
        <f t="shared" si="510"/>
        <v/>
      </c>
      <c r="P1003" s="30" t="str">
        <f t="shared" si="511"/>
        <v/>
      </c>
      <c r="Q1003" s="30" t="str">
        <f t="shared" si="512"/>
        <v/>
      </c>
      <c r="R1003" s="30" t="str">
        <f t="shared" si="513"/>
        <v/>
      </c>
      <c r="S1003" s="30" t="str">
        <f t="shared" si="514"/>
        <v/>
      </c>
      <c r="T1003" s="30" t="str">
        <f t="shared" si="515"/>
        <v/>
      </c>
      <c r="U1003" s="20"/>
      <c r="V1003" s="20"/>
      <c r="W1003" s="20"/>
    </row>
    <row r="1004" spans="1:23" ht="19.5" customHeight="1" x14ac:dyDescent="0.25">
      <c r="A1004" s="20"/>
      <c r="B1004" s="483"/>
      <c r="C1004" s="29"/>
      <c r="D1004" s="28" t="s">
        <v>109</v>
      </c>
      <c r="E1004" s="29"/>
      <c r="F1004" s="28" t="s">
        <v>78</v>
      </c>
      <c r="G1004" s="29"/>
      <c r="H1004" s="29"/>
      <c r="I1004" s="30" t="str">
        <f t="shared" si="504"/>
        <v/>
      </c>
      <c r="J1004" s="30" t="str">
        <f t="shared" si="505"/>
        <v/>
      </c>
      <c r="K1004" s="30" t="str">
        <f t="shared" si="506"/>
        <v/>
      </c>
      <c r="L1004" s="30" t="str">
        <f t="shared" si="507"/>
        <v/>
      </c>
      <c r="M1004" s="30" t="str">
        <f t="shared" si="508"/>
        <v/>
      </c>
      <c r="N1004" s="30" t="str">
        <f t="shared" si="509"/>
        <v/>
      </c>
      <c r="O1004" s="30" t="str">
        <f t="shared" si="510"/>
        <v/>
      </c>
      <c r="P1004" s="30" t="str">
        <f t="shared" si="511"/>
        <v/>
      </c>
      <c r="Q1004" s="30" t="str">
        <f t="shared" si="512"/>
        <v/>
      </c>
      <c r="R1004" s="30" t="str">
        <f t="shared" si="513"/>
        <v/>
      </c>
      <c r="S1004" s="30" t="str">
        <f t="shared" si="514"/>
        <v/>
      </c>
      <c r="T1004" s="30" t="str">
        <f t="shared" si="515"/>
        <v/>
      </c>
      <c r="U1004" s="20"/>
      <c r="V1004" s="20"/>
      <c r="W1004" s="20"/>
    </row>
    <row r="1005" spans="1:23" ht="19.5" customHeight="1" x14ac:dyDescent="0.25">
      <c r="A1005" s="20"/>
      <c r="B1005" s="483"/>
      <c r="C1005" s="29"/>
      <c r="D1005" s="28" t="s">
        <v>110</v>
      </c>
      <c r="E1005" s="29"/>
      <c r="F1005" s="28" t="s">
        <v>78</v>
      </c>
      <c r="G1005" s="29"/>
      <c r="H1005" s="29"/>
      <c r="I1005" s="30" t="str">
        <f t="shared" si="504"/>
        <v/>
      </c>
      <c r="J1005" s="30" t="str">
        <f t="shared" si="505"/>
        <v/>
      </c>
      <c r="K1005" s="30" t="str">
        <f t="shared" si="506"/>
        <v/>
      </c>
      <c r="L1005" s="30" t="str">
        <f t="shared" si="507"/>
        <v/>
      </c>
      <c r="M1005" s="30" t="str">
        <f t="shared" si="508"/>
        <v/>
      </c>
      <c r="N1005" s="30" t="str">
        <f t="shared" si="509"/>
        <v/>
      </c>
      <c r="O1005" s="30" t="str">
        <f t="shared" si="510"/>
        <v/>
      </c>
      <c r="P1005" s="30" t="str">
        <f t="shared" si="511"/>
        <v/>
      </c>
      <c r="Q1005" s="30" t="str">
        <f t="shared" si="512"/>
        <v/>
      </c>
      <c r="R1005" s="30" t="str">
        <f t="shared" si="513"/>
        <v/>
      </c>
      <c r="S1005" s="30" t="str">
        <f t="shared" si="514"/>
        <v/>
      </c>
      <c r="T1005" s="30" t="str">
        <f t="shared" si="515"/>
        <v/>
      </c>
      <c r="U1005" s="20"/>
      <c r="V1005" s="20"/>
      <c r="W1005" s="20"/>
    </row>
    <row r="1006" spans="1:23" ht="19.5" customHeight="1" x14ac:dyDescent="0.25">
      <c r="A1006" s="20"/>
      <c r="B1006" s="483"/>
      <c r="C1006" s="29"/>
      <c r="D1006" s="28" t="s">
        <v>111</v>
      </c>
      <c r="E1006" s="29"/>
      <c r="F1006" s="28" t="s">
        <v>78</v>
      </c>
      <c r="G1006" s="29"/>
      <c r="H1006" s="29"/>
      <c r="I1006" s="30" t="str">
        <f t="shared" si="504"/>
        <v/>
      </c>
      <c r="J1006" s="30" t="str">
        <f t="shared" si="505"/>
        <v/>
      </c>
      <c r="K1006" s="30" t="str">
        <f t="shared" si="506"/>
        <v/>
      </c>
      <c r="L1006" s="30" t="str">
        <f t="shared" si="507"/>
        <v/>
      </c>
      <c r="M1006" s="30" t="str">
        <f t="shared" si="508"/>
        <v/>
      </c>
      <c r="N1006" s="30" t="str">
        <f t="shared" si="509"/>
        <v/>
      </c>
      <c r="O1006" s="30" t="str">
        <f t="shared" si="510"/>
        <v/>
      </c>
      <c r="P1006" s="30" t="str">
        <f t="shared" si="511"/>
        <v/>
      </c>
      <c r="Q1006" s="30" t="str">
        <f t="shared" si="512"/>
        <v/>
      </c>
      <c r="R1006" s="30" t="str">
        <f t="shared" si="513"/>
        <v/>
      </c>
      <c r="S1006" s="30" t="str">
        <f t="shared" si="514"/>
        <v/>
      </c>
      <c r="T1006" s="30" t="str">
        <f t="shared" si="515"/>
        <v/>
      </c>
      <c r="U1006" s="20"/>
      <c r="V1006" s="20"/>
      <c r="W1006" s="20"/>
    </row>
    <row r="1007" spans="1:23" ht="19.5" customHeight="1" x14ac:dyDescent="0.25">
      <c r="A1007" s="20"/>
      <c r="B1007" s="483"/>
      <c r="C1007" s="29"/>
      <c r="D1007" s="28" t="s">
        <v>112</v>
      </c>
      <c r="E1007" s="29"/>
      <c r="F1007" s="28" t="s">
        <v>78</v>
      </c>
      <c r="G1007" s="29"/>
      <c r="H1007" s="29"/>
      <c r="I1007" s="30" t="str">
        <f t="shared" si="504"/>
        <v/>
      </c>
      <c r="J1007" s="30" t="str">
        <f t="shared" si="505"/>
        <v/>
      </c>
      <c r="K1007" s="30" t="str">
        <f t="shared" si="506"/>
        <v/>
      </c>
      <c r="L1007" s="30" t="str">
        <f t="shared" si="507"/>
        <v/>
      </c>
      <c r="M1007" s="30" t="str">
        <f t="shared" si="508"/>
        <v/>
      </c>
      <c r="N1007" s="30" t="str">
        <f t="shared" si="509"/>
        <v/>
      </c>
      <c r="O1007" s="30" t="str">
        <f t="shared" si="510"/>
        <v/>
      </c>
      <c r="P1007" s="30" t="str">
        <f t="shared" si="511"/>
        <v/>
      </c>
      <c r="Q1007" s="30" t="str">
        <f t="shared" si="512"/>
        <v/>
      </c>
      <c r="R1007" s="30" t="str">
        <f t="shared" si="513"/>
        <v/>
      </c>
      <c r="S1007" s="30" t="str">
        <f t="shared" si="514"/>
        <v/>
      </c>
      <c r="T1007" s="30" t="str">
        <f t="shared" si="515"/>
        <v/>
      </c>
      <c r="U1007" s="20"/>
      <c r="V1007" s="20"/>
      <c r="W1007" s="20"/>
    </row>
    <row r="1008" spans="1:23" ht="19.5" customHeight="1" x14ac:dyDescent="0.25">
      <c r="A1008" s="20"/>
      <c r="B1008" s="483"/>
      <c r="C1008" s="29"/>
      <c r="D1008" s="28" t="s">
        <v>113</v>
      </c>
      <c r="E1008" s="29"/>
      <c r="F1008" s="28" t="s">
        <v>78</v>
      </c>
      <c r="G1008" s="29"/>
      <c r="H1008" s="29"/>
      <c r="I1008" s="30" t="str">
        <f t="shared" si="504"/>
        <v/>
      </c>
      <c r="J1008" s="30" t="str">
        <f t="shared" si="505"/>
        <v/>
      </c>
      <c r="K1008" s="30" t="str">
        <f t="shared" si="506"/>
        <v/>
      </c>
      <c r="L1008" s="30" t="str">
        <f t="shared" si="507"/>
        <v/>
      </c>
      <c r="M1008" s="30" t="str">
        <f t="shared" si="508"/>
        <v/>
      </c>
      <c r="N1008" s="30" t="str">
        <f t="shared" si="509"/>
        <v/>
      </c>
      <c r="O1008" s="30" t="str">
        <f t="shared" si="510"/>
        <v/>
      </c>
      <c r="P1008" s="30" t="str">
        <f t="shared" si="511"/>
        <v/>
      </c>
      <c r="Q1008" s="30" t="str">
        <f t="shared" si="512"/>
        <v/>
      </c>
      <c r="R1008" s="30" t="str">
        <f t="shared" si="513"/>
        <v/>
      </c>
      <c r="S1008" s="30" t="str">
        <f t="shared" si="514"/>
        <v/>
      </c>
      <c r="T1008" s="30" t="str">
        <f t="shared" si="515"/>
        <v/>
      </c>
      <c r="U1008" s="20"/>
      <c r="V1008" s="20"/>
      <c r="W1008" s="20"/>
    </row>
    <row r="1009" spans="1:36" ht="19.5" customHeight="1" x14ac:dyDescent="0.3">
      <c r="A1009" s="20"/>
      <c r="B1009" s="483"/>
      <c r="C1009" s="29"/>
      <c r="D1009" s="28" t="s">
        <v>114</v>
      </c>
      <c r="E1009" s="29"/>
      <c r="F1009" s="28" t="s">
        <v>115</v>
      </c>
      <c r="G1009" s="29"/>
      <c r="H1009" s="29" t="s">
        <v>40</v>
      </c>
      <c r="I1009" s="31" t="str">
        <f t="shared" ref="I1009:I1018" si="516">IFERROR(VALUE(MID($G1009,1,FIND(CHAR(160),SUBSTITUTE($G1009,"~",CHAR(160),1))-1)),"-")</f>
        <v>-</v>
      </c>
      <c r="J1009" s="31" t="str">
        <f t="shared" ref="J1009:J1018" si="517">IFERROR(VALUE(MID($G1009,FIND(CHAR(160),SUBSTITUTE($G1009,"~",CHAR(160),1))+1,FIND(CHAR(160),SUBSTITUTE($G1009,"~",CHAR(160),2))-FIND(CHAR(160),SUBSTITUTE($G1009,"~",CHAR(160),1))-1)),"-")</f>
        <v>-</v>
      </c>
      <c r="K1009" s="31" t="str">
        <f t="shared" ref="K1009:K1018" si="518">IFERROR(VALUE(MID($G1009,FIND(CHAR(160),SUBSTITUTE($G1009,"~",CHAR(160),2))+1,FIND(CHAR(160),SUBSTITUTE($G1009,"~",CHAR(160),3))-FIND(CHAR(160),SUBSTITUTE($G1009,"~",CHAR(160),2))-1)),"-")</f>
        <v>-</v>
      </c>
      <c r="L1009" s="31" t="str">
        <f t="shared" ref="L1009:L1018" si="519">IFERROR(VALUE(MID($G1009,FIND(CHAR(160),SUBSTITUTE($G1009,"~",CHAR(160),3))+1,FIND(CHAR(160),SUBSTITUTE($G1009,"~",CHAR(160),4))-FIND(CHAR(160),SUBSTITUTE($G1009,"~",CHAR(160),3))-1)),"-")</f>
        <v>-</v>
      </c>
      <c r="M1009" s="31" t="str">
        <f t="shared" ref="M1009:M1018" si="520">IFERROR(VALUE(MID($G1009,FIND(CHAR(160),SUBSTITUTE($G1009,"~",CHAR(160),4))+1,FIND(CHAR(160),SUBSTITUTE($G1009,"~",CHAR(160),5))-FIND(CHAR(160),SUBSTITUTE($G1009,"~",CHAR(160),4))-1)),"-")</f>
        <v>-</v>
      </c>
      <c r="N1009" s="31" t="str">
        <f t="shared" ref="N1009:N1018" si="521">IFERROR(VALUE(MID($G1009,FIND(CHAR(160),SUBSTITUTE($G1009,"~",CHAR(160),5))+1,FIND(CHAR(160),SUBSTITUTE($G1009,"~",CHAR(160),6))-FIND(CHAR(160),SUBSTITUTE($G1009,"~",CHAR(160),5))-1)),"-")</f>
        <v>-</v>
      </c>
      <c r="O1009" s="31" t="str">
        <f t="shared" ref="O1009:O1018" si="522">IFERROR(VALUE(MID($G1009,FIND(CHAR(160),SUBSTITUTE($G1009,"~",CHAR(160),6))+1,FIND(CHAR(160),SUBSTITUTE($G1009,"~",CHAR(160),7))-FIND(CHAR(160),SUBSTITUTE($G1009,"~",CHAR(160),6))-1)),"-")</f>
        <v>-</v>
      </c>
      <c r="P1009" s="31" t="str">
        <f t="shared" ref="P1009:P1018" si="523">IFERROR(VALUE(MID($G1009,FIND(CHAR(160),SUBSTITUTE($G1009,"~",CHAR(160),7))+1,FIND(CHAR(160),SUBSTITUTE($G1009,"~",CHAR(160),8))-FIND(CHAR(160),SUBSTITUTE($G1009,"~",CHAR(160),7))-1)),"-")</f>
        <v>-</v>
      </c>
      <c r="Q1009" s="31" t="str">
        <f t="shared" ref="Q1009:Q1018" si="524">IFERROR(VALUE(MID($G1009,FIND(CHAR(160),SUBSTITUTE($G1009,"~",CHAR(160),8))+1,FIND(CHAR(160),SUBSTITUTE($G1009,"~",CHAR(160),9))-FIND(CHAR(160),SUBSTITUTE($G1009,"~",CHAR(160),8))-1)),"-")</f>
        <v>-</v>
      </c>
      <c r="R1009" s="31" t="str">
        <f t="shared" ref="R1009:R1018" si="525">IFERROR(VALUE(MID($G1009,FIND(CHAR(160),SUBSTITUTE($G1009,"~",CHAR(160),9))+1,FIND(CHAR(160),SUBSTITUTE($G1009,"~",CHAR(160),10))-FIND(CHAR(160),SUBSTITUTE($G1009,"~",CHAR(160),9))-1)),"-")</f>
        <v>-</v>
      </c>
      <c r="S1009" s="31" t="str">
        <f t="shared" ref="S1009:S1018" si="526">IFERROR(VALUE(MID($G1009,FIND(CHAR(160),SUBSTITUTE($G1009,"~",CHAR(160),10))+1,FIND(CHAR(160),SUBSTITUTE($G1009,"~",CHAR(160),11))-FIND(CHAR(160),SUBSTITUTE($G1009,"~",CHAR(160),10))-1)),"-")</f>
        <v>-</v>
      </c>
      <c r="T1009" s="31" t="str">
        <f t="shared" ref="T1009:T1018" si="527">IFERROR(VALUE(MID($G1009,FIND(CHAR(160),SUBSTITUTE($G1009,"~",CHAR(160),11))+1,FIND(CHAR(160),SUBSTITUTE($G1009,"~",CHAR(160),12))-FIND(CHAR(160),SUBSTITUTE($G1009,"~",CHAR(160),11))-1)),"-")</f>
        <v>-</v>
      </c>
      <c r="U1009" s="20"/>
      <c r="V1009" s="20"/>
      <c r="W1009" s="20"/>
      <c r="AA1009" s="32" t="s">
        <v>116</v>
      </c>
    </row>
    <row r="1010" spans="1:36" ht="19.5" customHeight="1" x14ac:dyDescent="0.3">
      <c r="A1010" s="20"/>
      <c r="B1010" s="483"/>
      <c r="C1010" s="29"/>
      <c r="D1010" s="28"/>
      <c r="E1010" s="29"/>
      <c r="F1010" s="28" t="s">
        <v>117</v>
      </c>
      <c r="G1010" s="29"/>
      <c r="H1010" s="29" t="s">
        <v>40</v>
      </c>
      <c r="I1010" s="31" t="str">
        <f t="shared" si="516"/>
        <v>-</v>
      </c>
      <c r="J1010" s="31" t="str">
        <f t="shared" si="517"/>
        <v>-</v>
      </c>
      <c r="K1010" s="31" t="str">
        <f t="shared" si="518"/>
        <v>-</v>
      </c>
      <c r="L1010" s="31" t="str">
        <f t="shared" si="519"/>
        <v>-</v>
      </c>
      <c r="M1010" s="31" t="str">
        <f t="shared" si="520"/>
        <v>-</v>
      </c>
      <c r="N1010" s="31" t="str">
        <f t="shared" si="521"/>
        <v>-</v>
      </c>
      <c r="O1010" s="31" t="str">
        <f t="shared" si="522"/>
        <v>-</v>
      </c>
      <c r="P1010" s="31" t="str">
        <f t="shared" si="523"/>
        <v>-</v>
      </c>
      <c r="Q1010" s="31" t="str">
        <f t="shared" si="524"/>
        <v>-</v>
      </c>
      <c r="R1010" s="31" t="str">
        <f t="shared" si="525"/>
        <v>-</v>
      </c>
      <c r="S1010" s="31" t="str">
        <f t="shared" si="526"/>
        <v>-</v>
      </c>
      <c r="T1010" s="31" t="str">
        <f t="shared" si="527"/>
        <v>-</v>
      </c>
      <c r="U1010" s="20"/>
      <c r="V1010" s="20"/>
      <c r="W1010" s="20"/>
      <c r="AB1010" s="32" t="s">
        <v>118</v>
      </c>
    </row>
    <row r="1011" spans="1:36" ht="19.5" customHeight="1" x14ac:dyDescent="0.3">
      <c r="A1011" s="20"/>
      <c r="B1011" s="483"/>
      <c r="C1011" s="29"/>
      <c r="D1011" s="28"/>
      <c r="E1011" s="29"/>
      <c r="F1011" s="33" t="s">
        <v>119</v>
      </c>
      <c r="G1011" s="29"/>
      <c r="H1011" s="29" t="s">
        <v>40</v>
      </c>
      <c r="I1011" s="31" t="str">
        <f t="shared" si="516"/>
        <v>-</v>
      </c>
      <c r="J1011" s="31" t="str">
        <f t="shared" si="517"/>
        <v>-</v>
      </c>
      <c r="K1011" s="31" t="str">
        <f t="shared" si="518"/>
        <v>-</v>
      </c>
      <c r="L1011" s="31" t="str">
        <f t="shared" si="519"/>
        <v>-</v>
      </c>
      <c r="M1011" s="31" t="str">
        <f t="shared" si="520"/>
        <v>-</v>
      </c>
      <c r="N1011" s="31" t="str">
        <f t="shared" si="521"/>
        <v>-</v>
      </c>
      <c r="O1011" s="31" t="str">
        <f t="shared" si="522"/>
        <v>-</v>
      </c>
      <c r="P1011" s="31" t="str">
        <f t="shared" si="523"/>
        <v>-</v>
      </c>
      <c r="Q1011" s="31" t="str">
        <f t="shared" si="524"/>
        <v>-</v>
      </c>
      <c r="R1011" s="31" t="str">
        <f t="shared" si="525"/>
        <v>-</v>
      </c>
      <c r="S1011" s="31" t="str">
        <f t="shared" si="526"/>
        <v>-</v>
      </c>
      <c r="T1011" s="31" t="str">
        <f t="shared" si="527"/>
        <v>-</v>
      </c>
      <c r="U1011" s="20"/>
      <c r="V1011" s="20"/>
      <c r="W1011" s="20"/>
      <c r="AC1011" s="32" t="s">
        <v>118</v>
      </c>
    </row>
    <row r="1012" spans="1:36" ht="19.5" customHeight="1" x14ac:dyDescent="0.3">
      <c r="A1012" s="20"/>
      <c r="B1012" s="483"/>
      <c r="C1012" s="29"/>
      <c r="D1012" s="28"/>
      <c r="E1012" s="29"/>
      <c r="F1012" s="33" t="s">
        <v>120</v>
      </c>
      <c r="G1012" s="29"/>
      <c r="H1012" s="29" t="s">
        <v>40</v>
      </c>
      <c r="I1012" s="31" t="str">
        <f t="shared" si="516"/>
        <v>-</v>
      </c>
      <c r="J1012" s="31" t="str">
        <f t="shared" si="517"/>
        <v>-</v>
      </c>
      <c r="K1012" s="31" t="str">
        <f t="shared" si="518"/>
        <v>-</v>
      </c>
      <c r="L1012" s="31" t="str">
        <f t="shared" si="519"/>
        <v>-</v>
      </c>
      <c r="M1012" s="31" t="str">
        <f t="shared" si="520"/>
        <v>-</v>
      </c>
      <c r="N1012" s="31" t="str">
        <f t="shared" si="521"/>
        <v>-</v>
      </c>
      <c r="O1012" s="31" t="str">
        <f t="shared" si="522"/>
        <v>-</v>
      </c>
      <c r="P1012" s="31" t="str">
        <f t="shared" si="523"/>
        <v>-</v>
      </c>
      <c r="Q1012" s="31" t="str">
        <f t="shared" si="524"/>
        <v>-</v>
      </c>
      <c r="R1012" s="31" t="str">
        <f t="shared" si="525"/>
        <v>-</v>
      </c>
      <c r="S1012" s="31" t="str">
        <f t="shared" si="526"/>
        <v>-</v>
      </c>
      <c r="T1012" s="31" t="str">
        <f t="shared" si="527"/>
        <v>-</v>
      </c>
      <c r="U1012" s="20"/>
      <c r="V1012" s="20"/>
      <c r="W1012" s="20"/>
      <c r="AD1012" s="32" t="s">
        <v>118</v>
      </c>
    </row>
    <row r="1013" spans="1:36" ht="19.5" customHeight="1" x14ac:dyDescent="0.3">
      <c r="A1013" s="20"/>
      <c r="B1013" s="483"/>
      <c r="C1013" s="29"/>
      <c r="D1013" s="28"/>
      <c r="E1013" s="29"/>
      <c r="F1013" s="33" t="s">
        <v>121</v>
      </c>
      <c r="G1013" s="29"/>
      <c r="H1013" s="29" t="s">
        <v>40</v>
      </c>
      <c r="I1013" s="31" t="str">
        <f t="shared" si="516"/>
        <v>-</v>
      </c>
      <c r="J1013" s="31" t="str">
        <f t="shared" si="517"/>
        <v>-</v>
      </c>
      <c r="K1013" s="31" t="str">
        <f t="shared" si="518"/>
        <v>-</v>
      </c>
      <c r="L1013" s="31" t="str">
        <f t="shared" si="519"/>
        <v>-</v>
      </c>
      <c r="M1013" s="31" t="str">
        <f t="shared" si="520"/>
        <v>-</v>
      </c>
      <c r="N1013" s="31" t="str">
        <f t="shared" si="521"/>
        <v>-</v>
      </c>
      <c r="O1013" s="31" t="str">
        <f t="shared" si="522"/>
        <v>-</v>
      </c>
      <c r="P1013" s="31" t="str">
        <f t="shared" si="523"/>
        <v>-</v>
      </c>
      <c r="Q1013" s="31" t="str">
        <f t="shared" si="524"/>
        <v>-</v>
      </c>
      <c r="R1013" s="31" t="str">
        <f t="shared" si="525"/>
        <v>-</v>
      </c>
      <c r="S1013" s="31" t="str">
        <f t="shared" si="526"/>
        <v>-</v>
      </c>
      <c r="T1013" s="31" t="str">
        <f t="shared" si="527"/>
        <v>-</v>
      </c>
      <c r="U1013" s="20"/>
      <c r="V1013" s="20"/>
      <c r="W1013" s="20"/>
      <c r="AE1013" s="32" t="s">
        <v>116</v>
      </c>
    </row>
    <row r="1014" spans="1:36" ht="19.5" customHeight="1" x14ac:dyDescent="0.3">
      <c r="A1014" s="20"/>
      <c r="B1014" s="483"/>
      <c r="C1014" s="29"/>
      <c r="D1014" s="28"/>
      <c r="E1014" s="29"/>
      <c r="F1014" s="28" t="s">
        <v>647</v>
      </c>
      <c r="G1014" s="29"/>
      <c r="H1014" s="29" t="s">
        <v>40</v>
      </c>
      <c r="I1014" s="31" t="str">
        <f t="shared" si="516"/>
        <v>-</v>
      </c>
      <c r="J1014" s="31" t="str">
        <f t="shared" si="517"/>
        <v>-</v>
      </c>
      <c r="K1014" s="31" t="str">
        <f t="shared" si="518"/>
        <v>-</v>
      </c>
      <c r="L1014" s="31" t="str">
        <f t="shared" si="519"/>
        <v>-</v>
      </c>
      <c r="M1014" s="31" t="str">
        <f t="shared" si="520"/>
        <v>-</v>
      </c>
      <c r="N1014" s="31" t="str">
        <f t="shared" si="521"/>
        <v>-</v>
      </c>
      <c r="O1014" s="31" t="str">
        <f t="shared" si="522"/>
        <v>-</v>
      </c>
      <c r="P1014" s="31" t="str">
        <f t="shared" si="523"/>
        <v>-</v>
      </c>
      <c r="Q1014" s="31" t="str">
        <f t="shared" si="524"/>
        <v>-</v>
      </c>
      <c r="R1014" s="31" t="str">
        <f t="shared" si="525"/>
        <v>-</v>
      </c>
      <c r="S1014" s="31" t="str">
        <f t="shared" si="526"/>
        <v>-</v>
      </c>
      <c r="T1014" s="31" t="str">
        <f t="shared" si="527"/>
        <v>-</v>
      </c>
      <c r="U1014" s="20"/>
      <c r="V1014" s="20"/>
      <c r="W1014" s="20"/>
      <c r="AF1014" s="32" t="s">
        <v>118</v>
      </c>
    </row>
    <row r="1015" spans="1:36" ht="19.5" customHeight="1" x14ac:dyDescent="0.3">
      <c r="A1015" s="20"/>
      <c r="B1015" s="483"/>
      <c r="C1015" s="29"/>
      <c r="D1015" s="28"/>
      <c r="E1015" s="29"/>
      <c r="F1015" s="33" t="s">
        <v>122</v>
      </c>
      <c r="G1015" s="29"/>
      <c r="H1015" s="29" t="s">
        <v>40</v>
      </c>
      <c r="I1015" s="31" t="str">
        <f t="shared" si="516"/>
        <v>-</v>
      </c>
      <c r="J1015" s="31" t="str">
        <f t="shared" si="517"/>
        <v>-</v>
      </c>
      <c r="K1015" s="31" t="str">
        <f t="shared" si="518"/>
        <v>-</v>
      </c>
      <c r="L1015" s="31" t="str">
        <f t="shared" si="519"/>
        <v>-</v>
      </c>
      <c r="M1015" s="31" t="str">
        <f t="shared" si="520"/>
        <v>-</v>
      </c>
      <c r="N1015" s="31" t="str">
        <f t="shared" si="521"/>
        <v>-</v>
      </c>
      <c r="O1015" s="31" t="str">
        <f t="shared" si="522"/>
        <v>-</v>
      </c>
      <c r="P1015" s="31" t="str">
        <f t="shared" si="523"/>
        <v>-</v>
      </c>
      <c r="Q1015" s="31" t="str">
        <f t="shared" si="524"/>
        <v>-</v>
      </c>
      <c r="R1015" s="31" t="str">
        <f t="shared" si="525"/>
        <v>-</v>
      </c>
      <c r="S1015" s="31" t="str">
        <f t="shared" si="526"/>
        <v>-</v>
      </c>
      <c r="T1015" s="31" t="str">
        <f t="shared" si="527"/>
        <v>-</v>
      </c>
      <c r="U1015" s="20"/>
      <c r="V1015" s="20"/>
      <c r="W1015" s="20"/>
      <c r="AG1015" s="32" t="s">
        <v>118</v>
      </c>
    </row>
    <row r="1016" spans="1:36" ht="19.5" customHeight="1" x14ac:dyDescent="0.3">
      <c r="A1016" s="20"/>
      <c r="B1016" s="483"/>
      <c r="C1016" s="29"/>
      <c r="D1016" s="28"/>
      <c r="E1016" s="29"/>
      <c r="F1016" s="33" t="s">
        <v>123</v>
      </c>
      <c r="G1016" s="29"/>
      <c r="H1016" s="29" t="s">
        <v>40</v>
      </c>
      <c r="I1016" s="31" t="str">
        <f t="shared" si="516"/>
        <v>-</v>
      </c>
      <c r="J1016" s="31" t="str">
        <f t="shared" si="517"/>
        <v>-</v>
      </c>
      <c r="K1016" s="31" t="str">
        <f t="shared" si="518"/>
        <v>-</v>
      </c>
      <c r="L1016" s="31" t="str">
        <f t="shared" si="519"/>
        <v>-</v>
      </c>
      <c r="M1016" s="31" t="str">
        <f t="shared" si="520"/>
        <v>-</v>
      </c>
      <c r="N1016" s="31" t="str">
        <f t="shared" si="521"/>
        <v>-</v>
      </c>
      <c r="O1016" s="31" t="str">
        <f t="shared" si="522"/>
        <v>-</v>
      </c>
      <c r="P1016" s="31" t="str">
        <f t="shared" si="523"/>
        <v>-</v>
      </c>
      <c r="Q1016" s="31" t="str">
        <f t="shared" si="524"/>
        <v>-</v>
      </c>
      <c r="R1016" s="31" t="str">
        <f t="shared" si="525"/>
        <v>-</v>
      </c>
      <c r="S1016" s="31" t="str">
        <f t="shared" si="526"/>
        <v>-</v>
      </c>
      <c r="T1016" s="31" t="str">
        <f t="shared" si="527"/>
        <v>-</v>
      </c>
      <c r="U1016" s="20"/>
      <c r="V1016" s="20"/>
      <c r="W1016" s="20"/>
      <c r="AH1016" s="32" t="s">
        <v>118</v>
      </c>
    </row>
    <row r="1017" spans="1:36" ht="19.5" customHeight="1" x14ac:dyDescent="0.3">
      <c r="A1017" s="20"/>
      <c r="B1017" s="483"/>
      <c r="C1017" s="29"/>
      <c r="D1017" s="28"/>
      <c r="E1017" s="29"/>
      <c r="F1017" s="33" t="s">
        <v>124</v>
      </c>
      <c r="G1017" s="29"/>
      <c r="H1017" s="29" t="s">
        <v>40</v>
      </c>
      <c r="I1017" s="31" t="str">
        <f t="shared" si="516"/>
        <v>-</v>
      </c>
      <c r="J1017" s="31" t="str">
        <f t="shared" si="517"/>
        <v>-</v>
      </c>
      <c r="K1017" s="31" t="str">
        <f t="shared" si="518"/>
        <v>-</v>
      </c>
      <c r="L1017" s="31" t="str">
        <f t="shared" si="519"/>
        <v>-</v>
      </c>
      <c r="M1017" s="31" t="str">
        <f t="shared" si="520"/>
        <v>-</v>
      </c>
      <c r="N1017" s="31" t="str">
        <f t="shared" si="521"/>
        <v>-</v>
      </c>
      <c r="O1017" s="31" t="str">
        <f t="shared" si="522"/>
        <v>-</v>
      </c>
      <c r="P1017" s="31" t="str">
        <f t="shared" si="523"/>
        <v>-</v>
      </c>
      <c r="Q1017" s="31" t="str">
        <f t="shared" si="524"/>
        <v>-</v>
      </c>
      <c r="R1017" s="31" t="str">
        <f t="shared" si="525"/>
        <v>-</v>
      </c>
      <c r="S1017" s="31" t="str">
        <f t="shared" si="526"/>
        <v>-</v>
      </c>
      <c r="T1017" s="31" t="str">
        <f t="shared" si="527"/>
        <v>-</v>
      </c>
      <c r="U1017" s="20"/>
      <c r="V1017" s="20"/>
      <c r="W1017" s="20"/>
      <c r="AI1017" s="32" t="s">
        <v>116</v>
      </c>
    </row>
    <row r="1018" spans="1:36" ht="19.5" customHeight="1" x14ac:dyDescent="0.3">
      <c r="A1018" s="20"/>
      <c r="B1018" s="483"/>
      <c r="C1018" s="29"/>
      <c r="D1018" s="34"/>
      <c r="E1018" s="35"/>
      <c r="F1018" s="36" t="s">
        <v>125</v>
      </c>
      <c r="G1018" s="35"/>
      <c r="H1018" s="34" t="s">
        <v>40</v>
      </c>
      <c r="I1018" s="31" t="str">
        <f t="shared" si="516"/>
        <v>-</v>
      </c>
      <c r="J1018" s="31" t="str">
        <f t="shared" si="517"/>
        <v>-</v>
      </c>
      <c r="K1018" s="31" t="str">
        <f t="shared" si="518"/>
        <v>-</v>
      </c>
      <c r="L1018" s="31" t="str">
        <f t="shared" si="519"/>
        <v>-</v>
      </c>
      <c r="M1018" s="31" t="str">
        <f t="shared" si="520"/>
        <v>-</v>
      </c>
      <c r="N1018" s="31" t="str">
        <f t="shared" si="521"/>
        <v>-</v>
      </c>
      <c r="O1018" s="31" t="str">
        <f t="shared" si="522"/>
        <v>-</v>
      </c>
      <c r="P1018" s="31" t="str">
        <f t="shared" si="523"/>
        <v>-</v>
      </c>
      <c r="Q1018" s="31" t="str">
        <f t="shared" si="524"/>
        <v>-</v>
      </c>
      <c r="R1018" s="31" t="str">
        <f t="shared" si="525"/>
        <v>-</v>
      </c>
      <c r="S1018" s="31" t="str">
        <f t="shared" si="526"/>
        <v>-</v>
      </c>
      <c r="T1018" s="31" t="str">
        <f t="shared" si="527"/>
        <v>-</v>
      </c>
      <c r="U1018" s="20"/>
      <c r="V1018" s="20"/>
      <c r="W1018" s="20"/>
      <c r="AJ1018" s="32" t="s">
        <v>118</v>
      </c>
    </row>
    <row r="1019" spans="1:36" ht="19.5" customHeight="1" x14ac:dyDescent="0.25">
      <c r="A1019" s="20"/>
      <c r="B1019" s="483"/>
      <c r="C1019" s="27"/>
      <c r="D1019" s="28" t="s">
        <v>77</v>
      </c>
      <c r="E1019" s="29"/>
      <c r="F1019" s="28" t="s">
        <v>78</v>
      </c>
      <c r="G1019" s="29"/>
      <c r="H1019" s="30"/>
      <c r="I1019" s="30" t="str">
        <f t="shared" ref="I1019:I1054" si="528">IFERROR(MID($G1019,1,FIND(CHAR(160),SUBSTITUTE($G1019,"~",CHAR(160),1))-1),"")</f>
        <v/>
      </c>
      <c r="J1019" s="30" t="str">
        <f t="shared" ref="J1019:J1054" si="529">IFERROR(MID($G1019,FIND(CHAR(160),SUBSTITUTE($G1019,"~",CHAR(160),1))+1,FIND(CHAR(160),SUBSTITUTE($G1019,"~",CHAR(160),2))-FIND(CHAR(160),SUBSTITUTE($G1019,"~",CHAR(160),1))-1),"")</f>
        <v/>
      </c>
      <c r="K1019" s="30" t="str">
        <f t="shared" ref="K1019:K1054" si="530">IFERROR(MID($G1019,FIND(CHAR(160),SUBSTITUTE($G1019,"~",CHAR(160),2))+1,FIND(CHAR(160),SUBSTITUTE($G1019,"~",CHAR(160),3))-FIND(CHAR(160),SUBSTITUTE($G1019,"~",CHAR(160),2))-1),"")</f>
        <v/>
      </c>
      <c r="L1019" s="30" t="str">
        <f t="shared" ref="L1019:L1054" si="531">IFERROR(MID($G1019,FIND(CHAR(160),SUBSTITUTE($G1019,"~",CHAR(160),3))+1,FIND(CHAR(160),SUBSTITUTE($G1019,"~",CHAR(160),4))-FIND(CHAR(160),SUBSTITUTE($G1019,"~",CHAR(160),3))-1),"")</f>
        <v/>
      </c>
      <c r="M1019" s="30" t="str">
        <f t="shared" ref="M1019:M1054" si="532">IFERROR(MID($G1019,FIND(CHAR(160),SUBSTITUTE($G1019,"~",CHAR(160),4))+1,FIND(CHAR(160),SUBSTITUTE($G1019,"~",CHAR(160),5))-FIND(CHAR(160),SUBSTITUTE($G1019,"~",CHAR(160),4))-1),"")</f>
        <v/>
      </c>
      <c r="N1019" s="30" t="str">
        <f t="shared" ref="N1019:N1054" si="533">IFERROR(MID($G1019,FIND(CHAR(160),SUBSTITUTE($G1019,"~",CHAR(160),5))+1,FIND(CHAR(160),SUBSTITUTE($G1019,"~",CHAR(160),6))-FIND(CHAR(160),SUBSTITUTE($G1019,"~",CHAR(160),5))-1),"")</f>
        <v/>
      </c>
      <c r="O1019" s="30" t="str">
        <f t="shared" ref="O1019:O1054" si="534">IFERROR(MID($G1019,FIND(CHAR(160),SUBSTITUTE($G1019,"~",CHAR(160),6))+1,FIND(CHAR(160),SUBSTITUTE($G1019,"~",CHAR(160),7))-FIND(CHAR(160),SUBSTITUTE($G1019,"~",CHAR(160),6))-1),"")</f>
        <v/>
      </c>
      <c r="P1019" s="30" t="str">
        <f t="shared" ref="P1019:P1054" si="535">IFERROR(MID($G1019,FIND(CHAR(160),SUBSTITUTE($G1019,"~",CHAR(160),7))+1,FIND(CHAR(160),SUBSTITUTE($G1019,"~",CHAR(160),8))-FIND(CHAR(160),SUBSTITUTE($G1019,"~",CHAR(160),7))-1),"")</f>
        <v/>
      </c>
      <c r="Q1019" s="30" t="str">
        <f t="shared" ref="Q1019:Q1054" si="536">IFERROR(MID($G1019,FIND(CHAR(160),SUBSTITUTE($G1019,"~",CHAR(160),8))+1,FIND(CHAR(160),SUBSTITUTE($G1019,"~",CHAR(160),9))-FIND(CHAR(160),SUBSTITUTE($G1019,"~",CHAR(160),8))-1),"")</f>
        <v/>
      </c>
      <c r="R1019" s="30" t="str">
        <f t="shared" ref="R1019:R1054" si="537">IFERROR(MID($G1019,FIND(CHAR(160),SUBSTITUTE($G1019,"~",CHAR(160),9))+1,FIND(CHAR(160),SUBSTITUTE($G1019,"~",CHAR(160),10))-FIND(CHAR(160),SUBSTITUTE($G1019,"~",CHAR(160),9))-1),"")</f>
        <v/>
      </c>
      <c r="S1019" s="30" t="str">
        <f t="shared" ref="S1019:S1054" si="538">IFERROR(MID($G1019,FIND(CHAR(160),SUBSTITUTE($G1019,"~",CHAR(160),10))+1,FIND(CHAR(160),SUBSTITUTE($G1019,"~",CHAR(160),11))-FIND(CHAR(160),SUBSTITUTE($G1019,"~",CHAR(160),10))-1),"")</f>
        <v/>
      </c>
      <c r="T1019" s="30" t="str">
        <f t="shared" ref="T1019:T1054" si="539">IFERROR(MID($G1019,FIND(CHAR(160),SUBSTITUTE($G1019,"~",CHAR(160),11))+1,FIND(CHAR(160),SUBSTITUTE($G1019,"~",CHAR(160),12))-FIND(CHAR(160),SUBSTITUTE($G1019,"~",CHAR(160),11))-1),"")</f>
        <v/>
      </c>
      <c r="U1019" s="20"/>
      <c r="V1019" s="20"/>
      <c r="W1019" s="20"/>
    </row>
    <row r="1020" spans="1:36" ht="19.5" customHeight="1" x14ac:dyDescent="0.25">
      <c r="A1020" s="20"/>
      <c r="B1020" s="483"/>
      <c r="C1020" s="29"/>
      <c r="D1020" s="28" t="s">
        <v>79</v>
      </c>
      <c r="E1020" s="29"/>
      <c r="F1020" s="28" t="s">
        <v>78</v>
      </c>
      <c r="G1020" s="29"/>
      <c r="H1020" s="29"/>
      <c r="I1020" s="30" t="str">
        <f t="shared" si="528"/>
        <v/>
      </c>
      <c r="J1020" s="30" t="str">
        <f t="shared" si="529"/>
        <v/>
      </c>
      <c r="K1020" s="30" t="str">
        <f t="shared" si="530"/>
        <v/>
      </c>
      <c r="L1020" s="30" t="str">
        <f t="shared" si="531"/>
        <v/>
      </c>
      <c r="M1020" s="30" t="str">
        <f t="shared" si="532"/>
        <v/>
      </c>
      <c r="N1020" s="30" t="str">
        <f t="shared" si="533"/>
        <v/>
      </c>
      <c r="O1020" s="30" t="str">
        <f t="shared" si="534"/>
        <v/>
      </c>
      <c r="P1020" s="30" t="str">
        <f t="shared" si="535"/>
        <v/>
      </c>
      <c r="Q1020" s="30" t="str">
        <f t="shared" si="536"/>
        <v/>
      </c>
      <c r="R1020" s="30" t="str">
        <f t="shared" si="537"/>
        <v/>
      </c>
      <c r="S1020" s="30" t="str">
        <f t="shared" si="538"/>
        <v/>
      </c>
      <c r="T1020" s="30" t="str">
        <f t="shared" si="539"/>
        <v/>
      </c>
      <c r="U1020" s="20"/>
      <c r="V1020" s="20"/>
      <c r="W1020" s="20"/>
    </row>
    <row r="1021" spans="1:36" ht="19.5" customHeight="1" x14ac:dyDescent="0.25">
      <c r="A1021" s="20"/>
      <c r="B1021" s="483"/>
      <c r="C1021" s="29"/>
      <c r="D1021" s="28" t="s">
        <v>80</v>
      </c>
      <c r="E1021" s="29"/>
      <c r="F1021" s="28" t="s">
        <v>78</v>
      </c>
      <c r="G1021" s="29"/>
      <c r="H1021" s="29"/>
      <c r="I1021" s="30" t="str">
        <f t="shared" si="528"/>
        <v/>
      </c>
      <c r="J1021" s="30" t="str">
        <f t="shared" si="529"/>
        <v/>
      </c>
      <c r="K1021" s="30" t="str">
        <f t="shared" si="530"/>
        <v/>
      </c>
      <c r="L1021" s="30" t="str">
        <f t="shared" si="531"/>
        <v/>
      </c>
      <c r="M1021" s="30" t="str">
        <f t="shared" si="532"/>
        <v/>
      </c>
      <c r="N1021" s="30" t="str">
        <f t="shared" si="533"/>
        <v/>
      </c>
      <c r="O1021" s="30" t="str">
        <f t="shared" si="534"/>
        <v/>
      </c>
      <c r="P1021" s="30" t="str">
        <f t="shared" si="535"/>
        <v/>
      </c>
      <c r="Q1021" s="30" t="str">
        <f t="shared" si="536"/>
        <v/>
      </c>
      <c r="R1021" s="30" t="str">
        <f t="shared" si="537"/>
        <v/>
      </c>
      <c r="S1021" s="30" t="str">
        <f t="shared" si="538"/>
        <v/>
      </c>
      <c r="T1021" s="30" t="str">
        <f t="shared" si="539"/>
        <v/>
      </c>
      <c r="U1021" s="20"/>
      <c r="V1021" s="20"/>
      <c r="W1021" s="20"/>
    </row>
    <row r="1022" spans="1:36" ht="19.5" customHeight="1" x14ac:dyDescent="0.25">
      <c r="A1022" s="20"/>
      <c r="B1022" s="483"/>
      <c r="C1022" s="29"/>
      <c r="D1022" s="28" t="s">
        <v>81</v>
      </c>
      <c r="E1022" s="29"/>
      <c r="F1022" s="28" t="s">
        <v>78</v>
      </c>
      <c r="G1022" s="29"/>
      <c r="H1022" s="29"/>
      <c r="I1022" s="30" t="str">
        <f t="shared" si="528"/>
        <v/>
      </c>
      <c r="J1022" s="30" t="str">
        <f t="shared" si="529"/>
        <v/>
      </c>
      <c r="K1022" s="30" t="str">
        <f t="shared" si="530"/>
        <v/>
      </c>
      <c r="L1022" s="30" t="str">
        <f t="shared" si="531"/>
        <v/>
      </c>
      <c r="M1022" s="30" t="str">
        <f t="shared" si="532"/>
        <v/>
      </c>
      <c r="N1022" s="30" t="str">
        <f t="shared" si="533"/>
        <v/>
      </c>
      <c r="O1022" s="30" t="str">
        <f t="shared" si="534"/>
        <v/>
      </c>
      <c r="P1022" s="30" t="str">
        <f t="shared" si="535"/>
        <v/>
      </c>
      <c r="Q1022" s="30" t="str">
        <f t="shared" si="536"/>
        <v/>
      </c>
      <c r="R1022" s="30" t="str">
        <f t="shared" si="537"/>
        <v/>
      </c>
      <c r="S1022" s="30" t="str">
        <f t="shared" si="538"/>
        <v/>
      </c>
      <c r="T1022" s="30" t="str">
        <f t="shared" si="539"/>
        <v/>
      </c>
      <c r="U1022" s="20"/>
      <c r="V1022" s="20"/>
      <c r="W1022" s="20"/>
    </row>
    <row r="1023" spans="1:36" ht="19.5" customHeight="1" x14ac:dyDescent="0.25">
      <c r="A1023" s="20"/>
      <c r="B1023" s="483"/>
      <c r="C1023" s="29"/>
      <c r="D1023" s="28" t="s">
        <v>82</v>
      </c>
      <c r="E1023" s="29"/>
      <c r="F1023" s="28" t="s">
        <v>78</v>
      </c>
      <c r="G1023" s="29"/>
      <c r="H1023" s="29"/>
      <c r="I1023" s="30" t="str">
        <f t="shared" si="528"/>
        <v/>
      </c>
      <c r="J1023" s="30" t="str">
        <f t="shared" si="529"/>
        <v/>
      </c>
      <c r="K1023" s="30" t="str">
        <f t="shared" si="530"/>
        <v/>
      </c>
      <c r="L1023" s="30" t="str">
        <f t="shared" si="531"/>
        <v/>
      </c>
      <c r="M1023" s="30" t="str">
        <f t="shared" si="532"/>
        <v/>
      </c>
      <c r="N1023" s="30" t="str">
        <f t="shared" si="533"/>
        <v/>
      </c>
      <c r="O1023" s="30" t="str">
        <f t="shared" si="534"/>
        <v/>
      </c>
      <c r="P1023" s="30" t="str">
        <f t="shared" si="535"/>
        <v/>
      </c>
      <c r="Q1023" s="30" t="str">
        <f t="shared" si="536"/>
        <v/>
      </c>
      <c r="R1023" s="30" t="str">
        <f t="shared" si="537"/>
        <v/>
      </c>
      <c r="S1023" s="30" t="str">
        <f t="shared" si="538"/>
        <v/>
      </c>
      <c r="T1023" s="30" t="str">
        <f t="shared" si="539"/>
        <v/>
      </c>
      <c r="U1023" s="20"/>
      <c r="V1023" s="20"/>
      <c r="W1023" s="20"/>
    </row>
    <row r="1024" spans="1:36" ht="19.5" customHeight="1" x14ac:dyDescent="0.25">
      <c r="A1024" s="20"/>
      <c r="B1024" s="483"/>
      <c r="C1024" s="29"/>
      <c r="D1024" s="28" t="s">
        <v>83</v>
      </c>
      <c r="E1024" s="29"/>
      <c r="F1024" s="28" t="s">
        <v>78</v>
      </c>
      <c r="G1024" s="29"/>
      <c r="H1024" s="29"/>
      <c r="I1024" s="30" t="str">
        <f t="shared" si="528"/>
        <v/>
      </c>
      <c r="J1024" s="30" t="str">
        <f t="shared" si="529"/>
        <v/>
      </c>
      <c r="K1024" s="30" t="str">
        <f t="shared" si="530"/>
        <v/>
      </c>
      <c r="L1024" s="30" t="str">
        <f t="shared" si="531"/>
        <v/>
      </c>
      <c r="M1024" s="30" t="str">
        <f t="shared" si="532"/>
        <v/>
      </c>
      <c r="N1024" s="30" t="str">
        <f t="shared" si="533"/>
        <v/>
      </c>
      <c r="O1024" s="30" t="str">
        <f t="shared" si="534"/>
        <v/>
      </c>
      <c r="P1024" s="30" t="str">
        <f t="shared" si="535"/>
        <v/>
      </c>
      <c r="Q1024" s="30" t="str">
        <f t="shared" si="536"/>
        <v/>
      </c>
      <c r="R1024" s="30" t="str">
        <f t="shared" si="537"/>
        <v/>
      </c>
      <c r="S1024" s="30" t="str">
        <f t="shared" si="538"/>
        <v/>
      </c>
      <c r="T1024" s="30" t="str">
        <f t="shared" si="539"/>
        <v/>
      </c>
      <c r="U1024" s="20"/>
      <c r="V1024" s="20"/>
      <c r="W1024" s="20"/>
    </row>
    <row r="1025" spans="1:23" ht="19.5" customHeight="1" x14ac:dyDescent="0.25">
      <c r="A1025" s="20"/>
      <c r="B1025" s="483"/>
      <c r="C1025" s="29"/>
      <c r="D1025" s="28" t="s">
        <v>84</v>
      </c>
      <c r="E1025" s="29"/>
      <c r="F1025" s="28" t="s">
        <v>78</v>
      </c>
      <c r="G1025" s="29"/>
      <c r="H1025" s="29"/>
      <c r="I1025" s="30" t="str">
        <f t="shared" si="528"/>
        <v/>
      </c>
      <c r="J1025" s="30" t="str">
        <f t="shared" si="529"/>
        <v/>
      </c>
      <c r="K1025" s="30" t="str">
        <f t="shared" si="530"/>
        <v/>
      </c>
      <c r="L1025" s="30" t="str">
        <f t="shared" si="531"/>
        <v/>
      </c>
      <c r="M1025" s="30" t="str">
        <f t="shared" si="532"/>
        <v/>
      </c>
      <c r="N1025" s="30" t="str">
        <f t="shared" si="533"/>
        <v/>
      </c>
      <c r="O1025" s="30" t="str">
        <f t="shared" si="534"/>
        <v/>
      </c>
      <c r="P1025" s="30" t="str">
        <f t="shared" si="535"/>
        <v/>
      </c>
      <c r="Q1025" s="30" t="str">
        <f t="shared" si="536"/>
        <v/>
      </c>
      <c r="R1025" s="30" t="str">
        <f t="shared" si="537"/>
        <v/>
      </c>
      <c r="S1025" s="30" t="str">
        <f t="shared" si="538"/>
        <v/>
      </c>
      <c r="T1025" s="30" t="str">
        <f t="shared" si="539"/>
        <v/>
      </c>
      <c r="U1025" s="20"/>
      <c r="V1025" s="20"/>
      <c r="W1025" s="20"/>
    </row>
    <row r="1026" spans="1:23" ht="19.5" customHeight="1" x14ac:dyDescent="0.25">
      <c r="A1026" s="20"/>
      <c r="B1026" s="483"/>
      <c r="C1026" s="29"/>
      <c r="D1026" s="28" t="s">
        <v>85</v>
      </c>
      <c r="E1026" s="29"/>
      <c r="F1026" s="28" t="s">
        <v>78</v>
      </c>
      <c r="G1026" s="29"/>
      <c r="H1026" s="29"/>
      <c r="I1026" s="30" t="str">
        <f t="shared" si="528"/>
        <v/>
      </c>
      <c r="J1026" s="30" t="str">
        <f t="shared" si="529"/>
        <v/>
      </c>
      <c r="K1026" s="30" t="str">
        <f t="shared" si="530"/>
        <v/>
      </c>
      <c r="L1026" s="30" t="str">
        <f t="shared" si="531"/>
        <v/>
      </c>
      <c r="M1026" s="30" t="str">
        <f t="shared" si="532"/>
        <v/>
      </c>
      <c r="N1026" s="30" t="str">
        <f t="shared" si="533"/>
        <v/>
      </c>
      <c r="O1026" s="30" t="str">
        <f t="shared" si="534"/>
        <v/>
      </c>
      <c r="P1026" s="30" t="str">
        <f t="shared" si="535"/>
        <v/>
      </c>
      <c r="Q1026" s="30" t="str">
        <f t="shared" si="536"/>
        <v/>
      </c>
      <c r="R1026" s="30" t="str">
        <f t="shared" si="537"/>
        <v/>
      </c>
      <c r="S1026" s="30" t="str">
        <f t="shared" si="538"/>
        <v/>
      </c>
      <c r="T1026" s="30" t="str">
        <f t="shared" si="539"/>
        <v/>
      </c>
      <c r="U1026" s="20"/>
      <c r="V1026" s="20"/>
      <c r="W1026" s="20"/>
    </row>
    <row r="1027" spans="1:23" ht="19.5" customHeight="1" x14ac:dyDescent="0.25">
      <c r="A1027" s="20"/>
      <c r="B1027" s="483"/>
      <c r="C1027" s="29"/>
      <c r="D1027" s="28" t="s">
        <v>86</v>
      </c>
      <c r="E1027" s="29"/>
      <c r="F1027" s="28" t="s">
        <v>78</v>
      </c>
      <c r="G1027" s="29"/>
      <c r="H1027" s="29"/>
      <c r="I1027" s="30" t="str">
        <f t="shared" si="528"/>
        <v/>
      </c>
      <c r="J1027" s="30" t="str">
        <f t="shared" si="529"/>
        <v/>
      </c>
      <c r="K1027" s="30" t="str">
        <f t="shared" si="530"/>
        <v/>
      </c>
      <c r="L1027" s="30" t="str">
        <f t="shared" si="531"/>
        <v/>
      </c>
      <c r="M1027" s="30" t="str">
        <f t="shared" si="532"/>
        <v/>
      </c>
      <c r="N1027" s="30" t="str">
        <f t="shared" si="533"/>
        <v/>
      </c>
      <c r="O1027" s="30" t="str">
        <f t="shared" si="534"/>
        <v/>
      </c>
      <c r="P1027" s="30" t="str">
        <f t="shared" si="535"/>
        <v/>
      </c>
      <c r="Q1027" s="30" t="str">
        <f t="shared" si="536"/>
        <v/>
      </c>
      <c r="R1027" s="30" t="str">
        <f t="shared" si="537"/>
        <v/>
      </c>
      <c r="S1027" s="30" t="str">
        <f t="shared" si="538"/>
        <v/>
      </c>
      <c r="T1027" s="30" t="str">
        <f t="shared" si="539"/>
        <v/>
      </c>
      <c r="U1027" s="20"/>
      <c r="V1027" s="20"/>
      <c r="W1027" s="20"/>
    </row>
    <row r="1028" spans="1:23" ht="19.5" customHeight="1" x14ac:dyDescent="0.25">
      <c r="A1028" s="20"/>
      <c r="B1028" s="483"/>
      <c r="C1028" s="29"/>
      <c r="D1028" s="28" t="s">
        <v>87</v>
      </c>
      <c r="E1028" s="29"/>
      <c r="F1028" s="28" t="s">
        <v>78</v>
      </c>
      <c r="G1028" s="29"/>
      <c r="H1028" s="29"/>
      <c r="I1028" s="30" t="str">
        <f t="shared" si="528"/>
        <v/>
      </c>
      <c r="J1028" s="30" t="str">
        <f t="shared" si="529"/>
        <v/>
      </c>
      <c r="K1028" s="30" t="str">
        <f t="shared" si="530"/>
        <v/>
      </c>
      <c r="L1028" s="30" t="str">
        <f t="shared" si="531"/>
        <v/>
      </c>
      <c r="M1028" s="30" t="str">
        <f t="shared" si="532"/>
        <v/>
      </c>
      <c r="N1028" s="30" t="str">
        <f t="shared" si="533"/>
        <v/>
      </c>
      <c r="O1028" s="30" t="str">
        <f t="shared" si="534"/>
        <v/>
      </c>
      <c r="P1028" s="30" t="str">
        <f t="shared" si="535"/>
        <v/>
      </c>
      <c r="Q1028" s="30" t="str">
        <f t="shared" si="536"/>
        <v/>
      </c>
      <c r="R1028" s="30" t="str">
        <f t="shared" si="537"/>
        <v/>
      </c>
      <c r="S1028" s="30" t="str">
        <f t="shared" si="538"/>
        <v/>
      </c>
      <c r="T1028" s="30" t="str">
        <f t="shared" si="539"/>
        <v/>
      </c>
      <c r="U1028" s="20"/>
      <c r="V1028" s="20"/>
      <c r="W1028" s="20"/>
    </row>
    <row r="1029" spans="1:23" ht="19.5" customHeight="1" x14ac:dyDescent="0.25">
      <c r="A1029" s="20"/>
      <c r="B1029" s="483"/>
      <c r="C1029" s="29"/>
      <c r="D1029" s="28" t="s">
        <v>88</v>
      </c>
      <c r="E1029" s="29"/>
      <c r="F1029" s="28" t="s">
        <v>78</v>
      </c>
      <c r="G1029" s="29"/>
      <c r="H1029" s="29"/>
      <c r="I1029" s="30" t="str">
        <f t="shared" si="528"/>
        <v/>
      </c>
      <c r="J1029" s="30" t="str">
        <f t="shared" si="529"/>
        <v/>
      </c>
      <c r="K1029" s="30" t="str">
        <f t="shared" si="530"/>
        <v/>
      </c>
      <c r="L1029" s="30" t="str">
        <f t="shared" si="531"/>
        <v/>
      </c>
      <c r="M1029" s="30" t="str">
        <f t="shared" si="532"/>
        <v/>
      </c>
      <c r="N1029" s="30" t="str">
        <f t="shared" si="533"/>
        <v/>
      </c>
      <c r="O1029" s="30" t="str">
        <f t="shared" si="534"/>
        <v/>
      </c>
      <c r="P1029" s="30" t="str">
        <f t="shared" si="535"/>
        <v/>
      </c>
      <c r="Q1029" s="30" t="str">
        <f t="shared" si="536"/>
        <v/>
      </c>
      <c r="R1029" s="30" t="str">
        <f t="shared" si="537"/>
        <v/>
      </c>
      <c r="S1029" s="30" t="str">
        <f t="shared" si="538"/>
        <v/>
      </c>
      <c r="T1029" s="30" t="str">
        <f t="shared" si="539"/>
        <v/>
      </c>
      <c r="U1029" s="20"/>
      <c r="V1029" s="20"/>
      <c r="W1029" s="20"/>
    </row>
    <row r="1030" spans="1:23" ht="19.5" customHeight="1" x14ac:dyDescent="0.25">
      <c r="A1030" s="20"/>
      <c r="B1030" s="483"/>
      <c r="C1030" s="29"/>
      <c r="D1030" s="28" t="s">
        <v>89</v>
      </c>
      <c r="E1030" s="29"/>
      <c r="F1030" s="28" t="s">
        <v>78</v>
      </c>
      <c r="G1030" s="29"/>
      <c r="H1030" s="29"/>
      <c r="I1030" s="30" t="str">
        <f t="shared" si="528"/>
        <v/>
      </c>
      <c r="J1030" s="30" t="str">
        <f t="shared" si="529"/>
        <v/>
      </c>
      <c r="K1030" s="30" t="str">
        <f t="shared" si="530"/>
        <v/>
      </c>
      <c r="L1030" s="30" t="str">
        <f t="shared" si="531"/>
        <v/>
      </c>
      <c r="M1030" s="30" t="str">
        <f t="shared" si="532"/>
        <v/>
      </c>
      <c r="N1030" s="30" t="str">
        <f t="shared" si="533"/>
        <v/>
      </c>
      <c r="O1030" s="30" t="str">
        <f t="shared" si="534"/>
        <v/>
      </c>
      <c r="P1030" s="30" t="str">
        <f t="shared" si="535"/>
        <v/>
      </c>
      <c r="Q1030" s="30" t="str">
        <f t="shared" si="536"/>
        <v/>
      </c>
      <c r="R1030" s="30" t="str">
        <f t="shared" si="537"/>
        <v/>
      </c>
      <c r="S1030" s="30" t="str">
        <f t="shared" si="538"/>
        <v/>
      </c>
      <c r="T1030" s="30" t="str">
        <f t="shared" si="539"/>
        <v/>
      </c>
      <c r="U1030" s="20"/>
      <c r="V1030" s="20"/>
      <c r="W1030" s="20"/>
    </row>
    <row r="1031" spans="1:23" ht="19.5" customHeight="1" x14ac:dyDescent="0.25">
      <c r="A1031" s="20"/>
      <c r="B1031" s="483"/>
      <c r="C1031" s="29"/>
      <c r="D1031" s="28" t="s">
        <v>90</v>
      </c>
      <c r="E1031" s="29"/>
      <c r="F1031" s="28" t="s">
        <v>78</v>
      </c>
      <c r="G1031" s="29"/>
      <c r="H1031" s="29"/>
      <c r="I1031" s="30" t="str">
        <f t="shared" si="528"/>
        <v/>
      </c>
      <c r="J1031" s="30" t="str">
        <f t="shared" si="529"/>
        <v/>
      </c>
      <c r="K1031" s="30" t="str">
        <f t="shared" si="530"/>
        <v/>
      </c>
      <c r="L1031" s="30" t="str">
        <f t="shared" si="531"/>
        <v/>
      </c>
      <c r="M1031" s="30" t="str">
        <f t="shared" si="532"/>
        <v/>
      </c>
      <c r="N1031" s="30" t="str">
        <f t="shared" si="533"/>
        <v/>
      </c>
      <c r="O1031" s="30" t="str">
        <f t="shared" si="534"/>
        <v/>
      </c>
      <c r="P1031" s="30" t="str">
        <f t="shared" si="535"/>
        <v/>
      </c>
      <c r="Q1031" s="30" t="str">
        <f t="shared" si="536"/>
        <v/>
      </c>
      <c r="R1031" s="30" t="str">
        <f t="shared" si="537"/>
        <v/>
      </c>
      <c r="S1031" s="30" t="str">
        <f t="shared" si="538"/>
        <v/>
      </c>
      <c r="T1031" s="30" t="str">
        <f t="shared" si="539"/>
        <v/>
      </c>
      <c r="U1031" s="20"/>
      <c r="V1031" s="20"/>
      <c r="W1031" s="20"/>
    </row>
    <row r="1032" spans="1:23" ht="19.5" customHeight="1" x14ac:dyDescent="0.25">
      <c r="A1032" s="20"/>
      <c r="B1032" s="483"/>
      <c r="C1032" s="29"/>
      <c r="D1032" s="28" t="s">
        <v>91</v>
      </c>
      <c r="E1032" s="29"/>
      <c r="F1032" s="28" t="s">
        <v>78</v>
      </c>
      <c r="G1032" s="29"/>
      <c r="H1032" s="29"/>
      <c r="I1032" s="30" t="str">
        <f t="shared" si="528"/>
        <v/>
      </c>
      <c r="J1032" s="30" t="str">
        <f t="shared" si="529"/>
        <v/>
      </c>
      <c r="K1032" s="30" t="str">
        <f t="shared" si="530"/>
        <v/>
      </c>
      <c r="L1032" s="30" t="str">
        <f t="shared" si="531"/>
        <v/>
      </c>
      <c r="M1032" s="30" t="str">
        <f t="shared" si="532"/>
        <v/>
      </c>
      <c r="N1032" s="30" t="str">
        <f t="shared" si="533"/>
        <v/>
      </c>
      <c r="O1032" s="30" t="str">
        <f t="shared" si="534"/>
        <v/>
      </c>
      <c r="P1032" s="30" t="str">
        <f t="shared" si="535"/>
        <v/>
      </c>
      <c r="Q1032" s="30" t="str">
        <f t="shared" si="536"/>
        <v/>
      </c>
      <c r="R1032" s="30" t="str">
        <f t="shared" si="537"/>
        <v/>
      </c>
      <c r="S1032" s="30" t="str">
        <f t="shared" si="538"/>
        <v/>
      </c>
      <c r="T1032" s="30" t="str">
        <f t="shared" si="539"/>
        <v/>
      </c>
      <c r="U1032" s="20"/>
      <c r="V1032" s="20"/>
      <c r="W1032" s="20"/>
    </row>
    <row r="1033" spans="1:23" ht="19.5" customHeight="1" x14ac:dyDescent="0.25">
      <c r="A1033" s="20"/>
      <c r="B1033" s="483"/>
      <c r="C1033" s="29"/>
      <c r="D1033" s="28" t="s">
        <v>92</v>
      </c>
      <c r="E1033" s="29"/>
      <c r="F1033" s="28" t="s">
        <v>78</v>
      </c>
      <c r="G1033" s="29"/>
      <c r="H1033" s="29"/>
      <c r="I1033" s="30" t="str">
        <f t="shared" si="528"/>
        <v/>
      </c>
      <c r="J1033" s="30" t="str">
        <f t="shared" si="529"/>
        <v/>
      </c>
      <c r="K1033" s="30" t="str">
        <f t="shared" si="530"/>
        <v/>
      </c>
      <c r="L1033" s="30" t="str">
        <f t="shared" si="531"/>
        <v/>
      </c>
      <c r="M1033" s="30" t="str">
        <f t="shared" si="532"/>
        <v/>
      </c>
      <c r="N1033" s="30" t="str">
        <f t="shared" si="533"/>
        <v/>
      </c>
      <c r="O1033" s="30" t="str">
        <f t="shared" si="534"/>
        <v/>
      </c>
      <c r="P1033" s="30" t="str">
        <f t="shared" si="535"/>
        <v/>
      </c>
      <c r="Q1033" s="30" t="str">
        <f t="shared" si="536"/>
        <v/>
      </c>
      <c r="R1033" s="30" t="str">
        <f t="shared" si="537"/>
        <v/>
      </c>
      <c r="S1033" s="30" t="str">
        <f t="shared" si="538"/>
        <v/>
      </c>
      <c r="T1033" s="30" t="str">
        <f t="shared" si="539"/>
        <v/>
      </c>
      <c r="U1033" s="20"/>
      <c r="V1033" s="20"/>
      <c r="W1033" s="20"/>
    </row>
    <row r="1034" spans="1:23" ht="19.5" customHeight="1" x14ac:dyDescent="0.25">
      <c r="A1034" s="20"/>
      <c r="B1034" s="483"/>
      <c r="C1034" s="29"/>
      <c r="D1034" s="28" t="s">
        <v>93</v>
      </c>
      <c r="E1034" s="29"/>
      <c r="F1034" s="28" t="s">
        <v>78</v>
      </c>
      <c r="G1034" s="29"/>
      <c r="H1034" s="29"/>
      <c r="I1034" s="30" t="str">
        <f t="shared" si="528"/>
        <v/>
      </c>
      <c r="J1034" s="30" t="str">
        <f t="shared" si="529"/>
        <v/>
      </c>
      <c r="K1034" s="30" t="str">
        <f t="shared" si="530"/>
        <v/>
      </c>
      <c r="L1034" s="30" t="str">
        <f t="shared" si="531"/>
        <v/>
      </c>
      <c r="M1034" s="30" t="str">
        <f t="shared" si="532"/>
        <v/>
      </c>
      <c r="N1034" s="30" t="str">
        <f t="shared" si="533"/>
        <v/>
      </c>
      <c r="O1034" s="30" t="str">
        <f t="shared" si="534"/>
        <v/>
      </c>
      <c r="P1034" s="30" t="str">
        <f t="shared" si="535"/>
        <v/>
      </c>
      <c r="Q1034" s="30" t="str">
        <f t="shared" si="536"/>
        <v/>
      </c>
      <c r="R1034" s="30" t="str">
        <f t="shared" si="537"/>
        <v/>
      </c>
      <c r="S1034" s="30" t="str">
        <f t="shared" si="538"/>
        <v/>
      </c>
      <c r="T1034" s="30" t="str">
        <f t="shared" si="539"/>
        <v/>
      </c>
      <c r="U1034" s="20"/>
      <c r="V1034" s="20"/>
      <c r="W1034" s="20"/>
    </row>
    <row r="1035" spans="1:23" ht="19.5" customHeight="1" x14ac:dyDescent="0.25">
      <c r="A1035" s="20"/>
      <c r="B1035" s="483"/>
      <c r="C1035" s="29"/>
      <c r="D1035" s="28" t="s">
        <v>94</v>
      </c>
      <c r="E1035" s="29"/>
      <c r="F1035" s="28" t="s">
        <v>78</v>
      </c>
      <c r="G1035" s="29"/>
      <c r="H1035" s="29"/>
      <c r="I1035" s="30" t="str">
        <f t="shared" si="528"/>
        <v/>
      </c>
      <c r="J1035" s="30" t="str">
        <f t="shared" si="529"/>
        <v/>
      </c>
      <c r="K1035" s="30" t="str">
        <f t="shared" si="530"/>
        <v/>
      </c>
      <c r="L1035" s="30" t="str">
        <f t="shared" si="531"/>
        <v/>
      </c>
      <c r="M1035" s="30" t="str">
        <f t="shared" si="532"/>
        <v/>
      </c>
      <c r="N1035" s="30" t="str">
        <f t="shared" si="533"/>
        <v/>
      </c>
      <c r="O1035" s="30" t="str">
        <f t="shared" si="534"/>
        <v/>
      </c>
      <c r="P1035" s="30" t="str">
        <f t="shared" si="535"/>
        <v/>
      </c>
      <c r="Q1035" s="30" t="str">
        <f t="shared" si="536"/>
        <v/>
      </c>
      <c r="R1035" s="30" t="str">
        <f t="shared" si="537"/>
        <v/>
      </c>
      <c r="S1035" s="30" t="str">
        <f t="shared" si="538"/>
        <v/>
      </c>
      <c r="T1035" s="30" t="str">
        <f t="shared" si="539"/>
        <v/>
      </c>
      <c r="U1035" s="20"/>
      <c r="V1035" s="20"/>
      <c r="W1035" s="20"/>
    </row>
    <row r="1036" spans="1:23" ht="19.5" customHeight="1" x14ac:dyDescent="0.25">
      <c r="A1036" s="20"/>
      <c r="B1036" s="483"/>
      <c r="C1036" s="29"/>
      <c r="D1036" s="28" t="s">
        <v>95</v>
      </c>
      <c r="E1036" s="29"/>
      <c r="F1036" s="28" t="s">
        <v>78</v>
      </c>
      <c r="G1036" s="29"/>
      <c r="H1036" s="29"/>
      <c r="I1036" s="30" t="str">
        <f t="shared" si="528"/>
        <v/>
      </c>
      <c r="J1036" s="30" t="str">
        <f t="shared" si="529"/>
        <v/>
      </c>
      <c r="K1036" s="30" t="str">
        <f t="shared" si="530"/>
        <v/>
      </c>
      <c r="L1036" s="30" t="str">
        <f t="shared" si="531"/>
        <v/>
      </c>
      <c r="M1036" s="30" t="str">
        <f t="shared" si="532"/>
        <v/>
      </c>
      <c r="N1036" s="30" t="str">
        <f t="shared" si="533"/>
        <v/>
      </c>
      <c r="O1036" s="30" t="str">
        <f t="shared" si="534"/>
        <v/>
      </c>
      <c r="P1036" s="30" t="str">
        <f t="shared" si="535"/>
        <v/>
      </c>
      <c r="Q1036" s="30" t="str">
        <f t="shared" si="536"/>
        <v/>
      </c>
      <c r="R1036" s="30" t="str">
        <f t="shared" si="537"/>
        <v/>
      </c>
      <c r="S1036" s="30" t="str">
        <f t="shared" si="538"/>
        <v/>
      </c>
      <c r="T1036" s="30" t="str">
        <f t="shared" si="539"/>
        <v/>
      </c>
      <c r="U1036" s="20"/>
      <c r="V1036" s="20"/>
      <c r="W1036" s="20"/>
    </row>
    <row r="1037" spans="1:23" ht="19.5" customHeight="1" x14ac:dyDescent="0.25">
      <c r="A1037" s="20"/>
      <c r="B1037" s="483"/>
      <c r="C1037" s="29"/>
      <c r="D1037" s="28" t="s">
        <v>96</v>
      </c>
      <c r="E1037" s="29"/>
      <c r="F1037" s="28" t="s">
        <v>78</v>
      </c>
      <c r="G1037" s="29"/>
      <c r="H1037" s="29"/>
      <c r="I1037" s="30" t="str">
        <f t="shared" si="528"/>
        <v/>
      </c>
      <c r="J1037" s="30" t="str">
        <f t="shared" si="529"/>
        <v/>
      </c>
      <c r="K1037" s="30" t="str">
        <f t="shared" si="530"/>
        <v/>
      </c>
      <c r="L1037" s="30" t="str">
        <f t="shared" si="531"/>
        <v/>
      </c>
      <c r="M1037" s="30" t="str">
        <f t="shared" si="532"/>
        <v/>
      </c>
      <c r="N1037" s="30" t="str">
        <f t="shared" si="533"/>
        <v/>
      </c>
      <c r="O1037" s="30" t="str">
        <f t="shared" si="534"/>
        <v/>
      </c>
      <c r="P1037" s="30" t="str">
        <f t="shared" si="535"/>
        <v/>
      </c>
      <c r="Q1037" s="30" t="str">
        <f t="shared" si="536"/>
        <v/>
      </c>
      <c r="R1037" s="30" t="str">
        <f t="shared" si="537"/>
        <v/>
      </c>
      <c r="S1037" s="30" t="str">
        <f t="shared" si="538"/>
        <v/>
      </c>
      <c r="T1037" s="30" t="str">
        <f t="shared" si="539"/>
        <v/>
      </c>
      <c r="U1037" s="20"/>
      <c r="V1037" s="20"/>
      <c r="W1037" s="20"/>
    </row>
    <row r="1038" spans="1:23" ht="19.5" customHeight="1" x14ac:dyDescent="0.25">
      <c r="A1038" s="20"/>
      <c r="B1038" s="483"/>
      <c r="C1038" s="29"/>
      <c r="D1038" s="28" t="s">
        <v>97</v>
      </c>
      <c r="E1038" s="29"/>
      <c r="F1038" s="28" t="s">
        <v>78</v>
      </c>
      <c r="G1038" s="29"/>
      <c r="H1038" s="29"/>
      <c r="I1038" s="30" t="str">
        <f t="shared" si="528"/>
        <v/>
      </c>
      <c r="J1038" s="30" t="str">
        <f t="shared" si="529"/>
        <v/>
      </c>
      <c r="K1038" s="30" t="str">
        <f t="shared" si="530"/>
        <v/>
      </c>
      <c r="L1038" s="30" t="str">
        <f t="shared" si="531"/>
        <v/>
      </c>
      <c r="M1038" s="30" t="str">
        <f t="shared" si="532"/>
        <v/>
      </c>
      <c r="N1038" s="30" t="str">
        <f t="shared" si="533"/>
        <v/>
      </c>
      <c r="O1038" s="30" t="str">
        <f t="shared" si="534"/>
        <v/>
      </c>
      <c r="P1038" s="30" t="str">
        <f t="shared" si="535"/>
        <v/>
      </c>
      <c r="Q1038" s="30" t="str">
        <f t="shared" si="536"/>
        <v/>
      </c>
      <c r="R1038" s="30" t="str">
        <f t="shared" si="537"/>
        <v/>
      </c>
      <c r="S1038" s="30" t="str">
        <f t="shared" si="538"/>
        <v/>
      </c>
      <c r="T1038" s="30" t="str">
        <f t="shared" si="539"/>
        <v/>
      </c>
      <c r="U1038" s="20"/>
      <c r="V1038" s="20"/>
      <c r="W1038" s="20"/>
    </row>
    <row r="1039" spans="1:23" ht="19.5" customHeight="1" x14ac:dyDescent="0.25">
      <c r="A1039" s="20"/>
      <c r="B1039" s="483"/>
      <c r="C1039" s="29"/>
      <c r="D1039" s="28" t="s">
        <v>98</v>
      </c>
      <c r="E1039" s="29"/>
      <c r="F1039" s="28" t="s">
        <v>78</v>
      </c>
      <c r="G1039" s="29"/>
      <c r="H1039" s="29"/>
      <c r="I1039" s="30" t="str">
        <f t="shared" si="528"/>
        <v/>
      </c>
      <c r="J1039" s="30" t="str">
        <f t="shared" si="529"/>
        <v/>
      </c>
      <c r="K1039" s="30" t="str">
        <f t="shared" si="530"/>
        <v/>
      </c>
      <c r="L1039" s="30" t="str">
        <f t="shared" si="531"/>
        <v/>
      </c>
      <c r="M1039" s="30" t="str">
        <f t="shared" si="532"/>
        <v/>
      </c>
      <c r="N1039" s="30" t="str">
        <f t="shared" si="533"/>
        <v/>
      </c>
      <c r="O1039" s="30" t="str">
        <f t="shared" si="534"/>
        <v/>
      </c>
      <c r="P1039" s="30" t="str">
        <f t="shared" si="535"/>
        <v/>
      </c>
      <c r="Q1039" s="30" t="str">
        <f t="shared" si="536"/>
        <v/>
      </c>
      <c r="R1039" s="30" t="str">
        <f t="shared" si="537"/>
        <v/>
      </c>
      <c r="S1039" s="30" t="str">
        <f t="shared" si="538"/>
        <v/>
      </c>
      <c r="T1039" s="30" t="str">
        <f t="shared" si="539"/>
        <v/>
      </c>
      <c r="U1039" s="20"/>
      <c r="V1039" s="20"/>
      <c r="W1039" s="20"/>
    </row>
    <row r="1040" spans="1:23" ht="19.5" customHeight="1" x14ac:dyDescent="0.25">
      <c r="A1040" s="20"/>
      <c r="B1040" s="483"/>
      <c r="C1040" s="29"/>
      <c r="D1040" s="28" t="s">
        <v>99</v>
      </c>
      <c r="E1040" s="29"/>
      <c r="F1040" s="28" t="s">
        <v>78</v>
      </c>
      <c r="G1040" s="29"/>
      <c r="H1040" s="29"/>
      <c r="I1040" s="30" t="str">
        <f t="shared" si="528"/>
        <v/>
      </c>
      <c r="J1040" s="30" t="str">
        <f t="shared" si="529"/>
        <v/>
      </c>
      <c r="K1040" s="30" t="str">
        <f t="shared" si="530"/>
        <v/>
      </c>
      <c r="L1040" s="30" t="str">
        <f t="shared" si="531"/>
        <v/>
      </c>
      <c r="M1040" s="30" t="str">
        <f t="shared" si="532"/>
        <v/>
      </c>
      <c r="N1040" s="30" t="str">
        <f t="shared" si="533"/>
        <v/>
      </c>
      <c r="O1040" s="30" t="str">
        <f t="shared" si="534"/>
        <v/>
      </c>
      <c r="P1040" s="30" t="str">
        <f t="shared" si="535"/>
        <v/>
      </c>
      <c r="Q1040" s="30" t="str">
        <f t="shared" si="536"/>
        <v/>
      </c>
      <c r="R1040" s="30" t="str">
        <f t="shared" si="537"/>
        <v/>
      </c>
      <c r="S1040" s="30" t="str">
        <f t="shared" si="538"/>
        <v/>
      </c>
      <c r="T1040" s="30" t="str">
        <f t="shared" si="539"/>
        <v/>
      </c>
      <c r="U1040" s="20"/>
      <c r="V1040" s="20"/>
      <c r="W1040" s="20"/>
    </row>
    <row r="1041" spans="1:28" ht="19.5" customHeight="1" x14ac:dyDescent="0.25">
      <c r="A1041" s="20"/>
      <c r="B1041" s="483"/>
      <c r="C1041" s="29"/>
      <c r="D1041" s="28" t="s">
        <v>100</v>
      </c>
      <c r="E1041" s="29"/>
      <c r="F1041" s="28" t="s">
        <v>78</v>
      </c>
      <c r="G1041" s="29"/>
      <c r="H1041" s="29"/>
      <c r="I1041" s="30" t="str">
        <f t="shared" si="528"/>
        <v/>
      </c>
      <c r="J1041" s="30" t="str">
        <f t="shared" si="529"/>
        <v/>
      </c>
      <c r="K1041" s="30" t="str">
        <f t="shared" si="530"/>
        <v/>
      </c>
      <c r="L1041" s="30" t="str">
        <f t="shared" si="531"/>
        <v/>
      </c>
      <c r="M1041" s="30" t="str">
        <f t="shared" si="532"/>
        <v/>
      </c>
      <c r="N1041" s="30" t="str">
        <f t="shared" si="533"/>
        <v/>
      </c>
      <c r="O1041" s="30" t="str">
        <f t="shared" si="534"/>
        <v/>
      </c>
      <c r="P1041" s="30" t="str">
        <f t="shared" si="535"/>
        <v/>
      </c>
      <c r="Q1041" s="30" t="str">
        <f t="shared" si="536"/>
        <v/>
      </c>
      <c r="R1041" s="30" t="str">
        <f t="shared" si="537"/>
        <v/>
      </c>
      <c r="S1041" s="30" t="str">
        <f t="shared" si="538"/>
        <v/>
      </c>
      <c r="T1041" s="30" t="str">
        <f t="shared" si="539"/>
        <v/>
      </c>
      <c r="U1041" s="20"/>
      <c r="V1041" s="20"/>
      <c r="W1041" s="20"/>
    </row>
    <row r="1042" spans="1:28" ht="19.5" customHeight="1" x14ac:dyDescent="0.25">
      <c r="A1042" s="20"/>
      <c r="B1042" s="483"/>
      <c r="C1042" s="29"/>
      <c r="D1042" s="28" t="s">
        <v>101</v>
      </c>
      <c r="E1042" s="29"/>
      <c r="F1042" s="28" t="s">
        <v>78</v>
      </c>
      <c r="G1042" s="29"/>
      <c r="H1042" s="29"/>
      <c r="I1042" s="30" t="str">
        <f t="shared" si="528"/>
        <v/>
      </c>
      <c r="J1042" s="30" t="str">
        <f t="shared" si="529"/>
        <v/>
      </c>
      <c r="K1042" s="30" t="str">
        <f t="shared" si="530"/>
        <v/>
      </c>
      <c r="L1042" s="30" t="str">
        <f t="shared" si="531"/>
        <v/>
      </c>
      <c r="M1042" s="30" t="str">
        <f t="shared" si="532"/>
        <v/>
      </c>
      <c r="N1042" s="30" t="str">
        <f t="shared" si="533"/>
        <v/>
      </c>
      <c r="O1042" s="30" t="str">
        <f t="shared" si="534"/>
        <v/>
      </c>
      <c r="P1042" s="30" t="str">
        <f t="shared" si="535"/>
        <v/>
      </c>
      <c r="Q1042" s="30" t="str">
        <f t="shared" si="536"/>
        <v/>
      </c>
      <c r="R1042" s="30" t="str">
        <f t="shared" si="537"/>
        <v/>
      </c>
      <c r="S1042" s="30" t="str">
        <f t="shared" si="538"/>
        <v/>
      </c>
      <c r="T1042" s="30" t="str">
        <f t="shared" si="539"/>
        <v/>
      </c>
      <c r="U1042" s="20"/>
      <c r="V1042" s="20"/>
      <c r="W1042" s="20"/>
    </row>
    <row r="1043" spans="1:28" ht="19.5" customHeight="1" x14ac:dyDescent="0.25">
      <c r="A1043" s="20"/>
      <c r="B1043" s="483"/>
      <c r="C1043" s="29"/>
      <c r="D1043" s="28" t="s">
        <v>102</v>
      </c>
      <c r="E1043" s="29"/>
      <c r="F1043" s="28" t="s">
        <v>78</v>
      </c>
      <c r="G1043" s="29"/>
      <c r="H1043" s="29"/>
      <c r="I1043" s="30" t="str">
        <f t="shared" si="528"/>
        <v/>
      </c>
      <c r="J1043" s="30" t="str">
        <f t="shared" si="529"/>
        <v/>
      </c>
      <c r="K1043" s="30" t="str">
        <f t="shared" si="530"/>
        <v/>
      </c>
      <c r="L1043" s="30" t="str">
        <f t="shared" si="531"/>
        <v/>
      </c>
      <c r="M1043" s="30" t="str">
        <f t="shared" si="532"/>
        <v/>
      </c>
      <c r="N1043" s="30" t="str">
        <f t="shared" si="533"/>
        <v/>
      </c>
      <c r="O1043" s="30" t="str">
        <f t="shared" si="534"/>
        <v/>
      </c>
      <c r="P1043" s="30" t="str">
        <f t="shared" si="535"/>
        <v/>
      </c>
      <c r="Q1043" s="30" t="str">
        <f t="shared" si="536"/>
        <v/>
      </c>
      <c r="R1043" s="30" t="str">
        <f t="shared" si="537"/>
        <v/>
      </c>
      <c r="S1043" s="30" t="str">
        <f t="shared" si="538"/>
        <v/>
      </c>
      <c r="T1043" s="30" t="str">
        <f t="shared" si="539"/>
        <v/>
      </c>
      <c r="U1043" s="20"/>
      <c r="V1043" s="20"/>
      <c r="W1043" s="20"/>
    </row>
    <row r="1044" spans="1:28" ht="19.5" customHeight="1" x14ac:dyDescent="0.25">
      <c r="A1044" s="20"/>
      <c r="B1044" s="483"/>
      <c r="C1044" s="29"/>
      <c r="D1044" s="28" t="s">
        <v>103</v>
      </c>
      <c r="E1044" s="29"/>
      <c r="F1044" s="28" t="s">
        <v>78</v>
      </c>
      <c r="G1044" s="29"/>
      <c r="H1044" s="29"/>
      <c r="I1044" s="30" t="str">
        <f t="shared" si="528"/>
        <v/>
      </c>
      <c r="J1044" s="30" t="str">
        <f t="shared" si="529"/>
        <v/>
      </c>
      <c r="K1044" s="30" t="str">
        <f t="shared" si="530"/>
        <v/>
      </c>
      <c r="L1044" s="30" t="str">
        <f t="shared" si="531"/>
        <v/>
      </c>
      <c r="M1044" s="30" t="str">
        <f t="shared" si="532"/>
        <v/>
      </c>
      <c r="N1044" s="30" t="str">
        <f t="shared" si="533"/>
        <v/>
      </c>
      <c r="O1044" s="30" t="str">
        <f t="shared" si="534"/>
        <v/>
      </c>
      <c r="P1044" s="30" t="str">
        <f t="shared" si="535"/>
        <v/>
      </c>
      <c r="Q1044" s="30" t="str">
        <f t="shared" si="536"/>
        <v/>
      </c>
      <c r="R1044" s="30" t="str">
        <f t="shared" si="537"/>
        <v/>
      </c>
      <c r="S1044" s="30" t="str">
        <f t="shared" si="538"/>
        <v/>
      </c>
      <c r="T1044" s="30" t="str">
        <f t="shared" si="539"/>
        <v/>
      </c>
      <c r="U1044" s="20"/>
      <c r="V1044" s="20"/>
      <c r="W1044" s="20"/>
    </row>
    <row r="1045" spans="1:28" ht="19.5" customHeight="1" x14ac:dyDescent="0.25">
      <c r="A1045" s="20"/>
      <c r="B1045" s="483"/>
      <c r="C1045" s="29"/>
      <c r="D1045" s="28" t="s">
        <v>104</v>
      </c>
      <c r="E1045" s="29"/>
      <c r="F1045" s="28" t="s">
        <v>78</v>
      </c>
      <c r="G1045" s="29"/>
      <c r="H1045" s="29"/>
      <c r="I1045" s="30" t="str">
        <f t="shared" si="528"/>
        <v/>
      </c>
      <c r="J1045" s="30" t="str">
        <f t="shared" si="529"/>
        <v/>
      </c>
      <c r="K1045" s="30" t="str">
        <f t="shared" si="530"/>
        <v/>
      </c>
      <c r="L1045" s="30" t="str">
        <f t="shared" si="531"/>
        <v/>
      </c>
      <c r="M1045" s="30" t="str">
        <f t="shared" si="532"/>
        <v/>
      </c>
      <c r="N1045" s="30" t="str">
        <f t="shared" si="533"/>
        <v/>
      </c>
      <c r="O1045" s="30" t="str">
        <f t="shared" si="534"/>
        <v/>
      </c>
      <c r="P1045" s="30" t="str">
        <f t="shared" si="535"/>
        <v/>
      </c>
      <c r="Q1045" s="30" t="str">
        <f t="shared" si="536"/>
        <v/>
      </c>
      <c r="R1045" s="30" t="str">
        <f t="shared" si="537"/>
        <v/>
      </c>
      <c r="S1045" s="30" t="str">
        <f t="shared" si="538"/>
        <v/>
      </c>
      <c r="T1045" s="30" t="str">
        <f t="shared" si="539"/>
        <v/>
      </c>
      <c r="U1045" s="20"/>
      <c r="V1045" s="20"/>
      <c r="W1045" s="20"/>
    </row>
    <row r="1046" spans="1:28" ht="19.5" customHeight="1" x14ac:dyDescent="0.25">
      <c r="A1046" s="20"/>
      <c r="B1046" s="483"/>
      <c r="C1046" s="29"/>
      <c r="D1046" s="28" t="s">
        <v>105</v>
      </c>
      <c r="E1046" s="29"/>
      <c r="F1046" s="28" t="s">
        <v>78</v>
      </c>
      <c r="G1046" s="29"/>
      <c r="H1046" s="29"/>
      <c r="I1046" s="30" t="str">
        <f t="shared" si="528"/>
        <v/>
      </c>
      <c r="J1046" s="30" t="str">
        <f t="shared" si="529"/>
        <v/>
      </c>
      <c r="K1046" s="30" t="str">
        <f t="shared" si="530"/>
        <v/>
      </c>
      <c r="L1046" s="30" t="str">
        <f t="shared" si="531"/>
        <v/>
      </c>
      <c r="M1046" s="30" t="str">
        <f t="shared" si="532"/>
        <v/>
      </c>
      <c r="N1046" s="30" t="str">
        <f t="shared" si="533"/>
        <v/>
      </c>
      <c r="O1046" s="30" t="str">
        <f t="shared" si="534"/>
        <v/>
      </c>
      <c r="P1046" s="30" t="str">
        <f t="shared" si="535"/>
        <v/>
      </c>
      <c r="Q1046" s="30" t="str">
        <f t="shared" si="536"/>
        <v/>
      </c>
      <c r="R1046" s="30" t="str">
        <f t="shared" si="537"/>
        <v/>
      </c>
      <c r="S1046" s="30" t="str">
        <f t="shared" si="538"/>
        <v/>
      </c>
      <c r="T1046" s="30" t="str">
        <f t="shared" si="539"/>
        <v/>
      </c>
      <c r="U1046" s="20"/>
      <c r="V1046" s="20"/>
      <c r="W1046" s="20"/>
    </row>
    <row r="1047" spans="1:28" ht="19.5" customHeight="1" x14ac:dyDescent="0.25">
      <c r="A1047" s="20"/>
      <c r="B1047" s="483"/>
      <c r="C1047" s="29"/>
      <c r="D1047" s="28" t="s">
        <v>106</v>
      </c>
      <c r="E1047" s="29"/>
      <c r="F1047" s="28" t="s">
        <v>78</v>
      </c>
      <c r="G1047" s="29"/>
      <c r="H1047" s="29"/>
      <c r="I1047" s="30" t="str">
        <f t="shared" si="528"/>
        <v/>
      </c>
      <c r="J1047" s="30" t="str">
        <f t="shared" si="529"/>
        <v/>
      </c>
      <c r="K1047" s="30" t="str">
        <f t="shared" si="530"/>
        <v/>
      </c>
      <c r="L1047" s="30" t="str">
        <f t="shared" si="531"/>
        <v/>
      </c>
      <c r="M1047" s="30" t="str">
        <f t="shared" si="532"/>
        <v/>
      </c>
      <c r="N1047" s="30" t="str">
        <f t="shared" si="533"/>
        <v/>
      </c>
      <c r="O1047" s="30" t="str">
        <f t="shared" si="534"/>
        <v/>
      </c>
      <c r="P1047" s="30" t="str">
        <f t="shared" si="535"/>
        <v/>
      </c>
      <c r="Q1047" s="30" t="str">
        <f t="shared" si="536"/>
        <v/>
      </c>
      <c r="R1047" s="30" t="str">
        <f t="shared" si="537"/>
        <v/>
      </c>
      <c r="S1047" s="30" t="str">
        <f t="shared" si="538"/>
        <v/>
      </c>
      <c r="T1047" s="30" t="str">
        <f t="shared" si="539"/>
        <v/>
      </c>
      <c r="U1047" s="20"/>
      <c r="V1047" s="20"/>
      <c r="W1047" s="20"/>
    </row>
    <row r="1048" spans="1:28" ht="19.5" customHeight="1" x14ac:dyDescent="0.25">
      <c r="A1048" s="20"/>
      <c r="B1048" s="483"/>
      <c r="C1048" s="29"/>
      <c r="D1048" s="28" t="s">
        <v>107</v>
      </c>
      <c r="E1048" s="29"/>
      <c r="F1048" s="28" t="s">
        <v>78</v>
      </c>
      <c r="G1048" s="29"/>
      <c r="H1048" s="29"/>
      <c r="I1048" s="30" t="str">
        <f t="shared" si="528"/>
        <v/>
      </c>
      <c r="J1048" s="30" t="str">
        <f t="shared" si="529"/>
        <v/>
      </c>
      <c r="K1048" s="30" t="str">
        <f t="shared" si="530"/>
        <v/>
      </c>
      <c r="L1048" s="30" t="str">
        <f t="shared" si="531"/>
        <v/>
      </c>
      <c r="M1048" s="30" t="str">
        <f t="shared" si="532"/>
        <v/>
      </c>
      <c r="N1048" s="30" t="str">
        <f t="shared" si="533"/>
        <v/>
      </c>
      <c r="O1048" s="30" t="str">
        <f t="shared" si="534"/>
        <v/>
      </c>
      <c r="P1048" s="30" t="str">
        <f t="shared" si="535"/>
        <v/>
      </c>
      <c r="Q1048" s="30" t="str">
        <f t="shared" si="536"/>
        <v/>
      </c>
      <c r="R1048" s="30" t="str">
        <f t="shared" si="537"/>
        <v/>
      </c>
      <c r="S1048" s="30" t="str">
        <f t="shared" si="538"/>
        <v/>
      </c>
      <c r="T1048" s="30" t="str">
        <f t="shared" si="539"/>
        <v/>
      </c>
      <c r="U1048" s="20"/>
      <c r="V1048" s="20"/>
      <c r="W1048" s="20"/>
    </row>
    <row r="1049" spans="1:28" ht="19.5" customHeight="1" x14ac:dyDescent="0.25">
      <c r="A1049" s="20"/>
      <c r="B1049" s="483"/>
      <c r="C1049" s="29"/>
      <c r="D1049" s="28" t="s">
        <v>108</v>
      </c>
      <c r="E1049" s="29"/>
      <c r="F1049" s="28" t="s">
        <v>78</v>
      </c>
      <c r="G1049" s="29"/>
      <c r="H1049" s="29"/>
      <c r="I1049" s="30" t="str">
        <f t="shared" si="528"/>
        <v/>
      </c>
      <c r="J1049" s="30" t="str">
        <f t="shared" si="529"/>
        <v/>
      </c>
      <c r="K1049" s="30" t="str">
        <f t="shared" si="530"/>
        <v/>
      </c>
      <c r="L1049" s="30" t="str">
        <f t="shared" si="531"/>
        <v/>
      </c>
      <c r="M1049" s="30" t="str">
        <f t="shared" si="532"/>
        <v/>
      </c>
      <c r="N1049" s="30" t="str">
        <f t="shared" si="533"/>
        <v/>
      </c>
      <c r="O1049" s="30" t="str">
        <f t="shared" si="534"/>
        <v/>
      </c>
      <c r="P1049" s="30" t="str">
        <f t="shared" si="535"/>
        <v/>
      </c>
      <c r="Q1049" s="30" t="str">
        <f t="shared" si="536"/>
        <v/>
      </c>
      <c r="R1049" s="30" t="str">
        <f t="shared" si="537"/>
        <v/>
      </c>
      <c r="S1049" s="30" t="str">
        <f t="shared" si="538"/>
        <v/>
      </c>
      <c r="T1049" s="30" t="str">
        <f t="shared" si="539"/>
        <v/>
      </c>
      <c r="U1049" s="20"/>
      <c r="V1049" s="20"/>
      <c r="W1049" s="20"/>
    </row>
    <row r="1050" spans="1:28" ht="19.5" customHeight="1" x14ac:dyDescent="0.25">
      <c r="A1050" s="20"/>
      <c r="B1050" s="483"/>
      <c r="C1050" s="29"/>
      <c r="D1050" s="28" t="s">
        <v>109</v>
      </c>
      <c r="E1050" s="29"/>
      <c r="F1050" s="28" t="s">
        <v>78</v>
      </c>
      <c r="G1050" s="29"/>
      <c r="H1050" s="29"/>
      <c r="I1050" s="30" t="str">
        <f t="shared" si="528"/>
        <v/>
      </c>
      <c r="J1050" s="30" t="str">
        <f t="shared" si="529"/>
        <v/>
      </c>
      <c r="K1050" s="30" t="str">
        <f t="shared" si="530"/>
        <v/>
      </c>
      <c r="L1050" s="30" t="str">
        <f t="shared" si="531"/>
        <v/>
      </c>
      <c r="M1050" s="30" t="str">
        <f t="shared" si="532"/>
        <v/>
      </c>
      <c r="N1050" s="30" t="str">
        <f t="shared" si="533"/>
        <v/>
      </c>
      <c r="O1050" s="30" t="str">
        <f t="shared" si="534"/>
        <v/>
      </c>
      <c r="P1050" s="30" t="str">
        <f t="shared" si="535"/>
        <v/>
      </c>
      <c r="Q1050" s="30" t="str">
        <f t="shared" si="536"/>
        <v/>
      </c>
      <c r="R1050" s="30" t="str">
        <f t="shared" si="537"/>
        <v/>
      </c>
      <c r="S1050" s="30" t="str">
        <f t="shared" si="538"/>
        <v/>
      </c>
      <c r="T1050" s="30" t="str">
        <f t="shared" si="539"/>
        <v/>
      </c>
      <c r="U1050" s="20"/>
      <c r="V1050" s="20"/>
      <c r="W1050" s="20"/>
    </row>
    <row r="1051" spans="1:28" ht="19.5" customHeight="1" x14ac:dyDescent="0.25">
      <c r="A1051" s="20"/>
      <c r="B1051" s="483"/>
      <c r="C1051" s="29"/>
      <c r="D1051" s="28" t="s">
        <v>110</v>
      </c>
      <c r="E1051" s="29"/>
      <c r="F1051" s="28" t="s">
        <v>78</v>
      </c>
      <c r="G1051" s="29"/>
      <c r="H1051" s="29"/>
      <c r="I1051" s="30" t="str">
        <f t="shared" si="528"/>
        <v/>
      </c>
      <c r="J1051" s="30" t="str">
        <f t="shared" si="529"/>
        <v/>
      </c>
      <c r="K1051" s="30" t="str">
        <f t="shared" si="530"/>
        <v/>
      </c>
      <c r="L1051" s="30" t="str">
        <f t="shared" si="531"/>
        <v/>
      </c>
      <c r="M1051" s="30" t="str">
        <f t="shared" si="532"/>
        <v/>
      </c>
      <c r="N1051" s="30" t="str">
        <f t="shared" si="533"/>
        <v/>
      </c>
      <c r="O1051" s="30" t="str">
        <f t="shared" si="534"/>
        <v/>
      </c>
      <c r="P1051" s="30" t="str">
        <f t="shared" si="535"/>
        <v/>
      </c>
      <c r="Q1051" s="30" t="str">
        <f t="shared" si="536"/>
        <v/>
      </c>
      <c r="R1051" s="30" t="str">
        <f t="shared" si="537"/>
        <v/>
      </c>
      <c r="S1051" s="30" t="str">
        <f t="shared" si="538"/>
        <v/>
      </c>
      <c r="T1051" s="30" t="str">
        <f t="shared" si="539"/>
        <v/>
      </c>
      <c r="U1051" s="20"/>
      <c r="V1051" s="20"/>
      <c r="W1051" s="20"/>
    </row>
    <row r="1052" spans="1:28" ht="19.5" customHeight="1" x14ac:dyDescent="0.25">
      <c r="A1052" s="20"/>
      <c r="B1052" s="483"/>
      <c r="C1052" s="29"/>
      <c r="D1052" s="28" t="s">
        <v>111</v>
      </c>
      <c r="E1052" s="29"/>
      <c r="F1052" s="28" t="s">
        <v>78</v>
      </c>
      <c r="G1052" s="29"/>
      <c r="H1052" s="29"/>
      <c r="I1052" s="30" t="str">
        <f t="shared" si="528"/>
        <v/>
      </c>
      <c r="J1052" s="30" t="str">
        <f t="shared" si="529"/>
        <v/>
      </c>
      <c r="K1052" s="30" t="str">
        <f t="shared" si="530"/>
        <v/>
      </c>
      <c r="L1052" s="30" t="str">
        <f t="shared" si="531"/>
        <v/>
      </c>
      <c r="M1052" s="30" t="str">
        <f t="shared" si="532"/>
        <v/>
      </c>
      <c r="N1052" s="30" t="str">
        <f t="shared" si="533"/>
        <v/>
      </c>
      <c r="O1052" s="30" t="str">
        <f t="shared" si="534"/>
        <v/>
      </c>
      <c r="P1052" s="30" t="str">
        <f t="shared" si="535"/>
        <v/>
      </c>
      <c r="Q1052" s="30" t="str">
        <f t="shared" si="536"/>
        <v/>
      </c>
      <c r="R1052" s="30" t="str">
        <f t="shared" si="537"/>
        <v/>
      </c>
      <c r="S1052" s="30" t="str">
        <f t="shared" si="538"/>
        <v/>
      </c>
      <c r="T1052" s="30" t="str">
        <f t="shared" si="539"/>
        <v/>
      </c>
      <c r="U1052" s="20"/>
      <c r="V1052" s="20"/>
      <c r="W1052" s="20"/>
    </row>
    <row r="1053" spans="1:28" ht="19.5" customHeight="1" x14ac:dyDescent="0.25">
      <c r="A1053" s="20"/>
      <c r="B1053" s="483"/>
      <c r="C1053" s="29"/>
      <c r="D1053" s="28" t="s">
        <v>112</v>
      </c>
      <c r="E1053" s="29"/>
      <c r="F1053" s="28" t="s">
        <v>78</v>
      </c>
      <c r="G1053" s="29"/>
      <c r="H1053" s="29"/>
      <c r="I1053" s="30" t="str">
        <f t="shared" si="528"/>
        <v/>
      </c>
      <c r="J1053" s="30" t="str">
        <f t="shared" si="529"/>
        <v/>
      </c>
      <c r="K1053" s="30" t="str">
        <f t="shared" si="530"/>
        <v/>
      </c>
      <c r="L1053" s="30" t="str">
        <f t="shared" si="531"/>
        <v/>
      </c>
      <c r="M1053" s="30" t="str">
        <f t="shared" si="532"/>
        <v/>
      </c>
      <c r="N1053" s="30" t="str">
        <f t="shared" si="533"/>
        <v/>
      </c>
      <c r="O1053" s="30" t="str">
        <f t="shared" si="534"/>
        <v/>
      </c>
      <c r="P1053" s="30" t="str">
        <f t="shared" si="535"/>
        <v/>
      </c>
      <c r="Q1053" s="30" t="str">
        <f t="shared" si="536"/>
        <v/>
      </c>
      <c r="R1053" s="30" t="str">
        <f t="shared" si="537"/>
        <v/>
      </c>
      <c r="S1053" s="30" t="str">
        <f t="shared" si="538"/>
        <v/>
      </c>
      <c r="T1053" s="30" t="str">
        <f t="shared" si="539"/>
        <v/>
      </c>
      <c r="U1053" s="20"/>
      <c r="V1053" s="20"/>
      <c r="W1053" s="20"/>
    </row>
    <row r="1054" spans="1:28" ht="19.5" customHeight="1" x14ac:dyDescent="0.25">
      <c r="A1054" s="20"/>
      <c r="B1054" s="483"/>
      <c r="C1054" s="29"/>
      <c r="D1054" s="28" t="s">
        <v>113</v>
      </c>
      <c r="E1054" s="29"/>
      <c r="F1054" s="28" t="s">
        <v>78</v>
      </c>
      <c r="G1054" s="29"/>
      <c r="H1054" s="29"/>
      <c r="I1054" s="30" t="str">
        <f t="shared" si="528"/>
        <v/>
      </c>
      <c r="J1054" s="30" t="str">
        <f t="shared" si="529"/>
        <v/>
      </c>
      <c r="K1054" s="30" t="str">
        <f t="shared" si="530"/>
        <v/>
      </c>
      <c r="L1054" s="30" t="str">
        <f t="shared" si="531"/>
        <v/>
      </c>
      <c r="M1054" s="30" t="str">
        <f t="shared" si="532"/>
        <v/>
      </c>
      <c r="N1054" s="30" t="str">
        <f t="shared" si="533"/>
        <v/>
      </c>
      <c r="O1054" s="30" t="str">
        <f t="shared" si="534"/>
        <v/>
      </c>
      <c r="P1054" s="30" t="str">
        <f t="shared" si="535"/>
        <v/>
      </c>
      <c r="Q1054" s="30" t="str">
        <f t="shared" si="536"/>
        <v/>
      </c>
      <c r="R1054" s="30" t="str">
        <f t="shared" si="537"/>
        <v/>
      </c>
      <c r="S1054" s="30" t="str">
        <f t="shared" si="538"/>
        <v/>
      </c>
      <c r="T1054" s="30" t="str">
        <f t="shared" si="539"/>
        <v/>
      </c>
      <c r="U1054" s="20"/>
      <c r="V1054" s="20"/>
      <c r="W1054" s="20"/>
    </row>
    <row r="1055" spans="1:28" ht="19.5" customHeight="1" x14ac:dyDescent="0.3">
      <c r="A1055" s="20"/>
      <c r="B1055" s="483"/>
      <c r="C1055" s="29"/>
      <c r="D1055" s="28" t="s">
        <v>114</v>
      </c>
      <c r="E1055" s="29"/>
      <c r="F1055" s="28" t="s">
        <v>115</v>
      </c>
      <c r="G1055" s="29"/>
      <c r="H1055" s="29" t="s">
        <v>40</v>
      </c>
      <c r="I1055" s="31" t="str">
        <f t="shared" ref="I1055:I1064" si="540">IFERROR(VALUE(MID($G1055,1,FIND(CHAR(160),SUBSTITUTE($G1055,"~",CHAR(160),1))-1)),"-")</f>
        <v>-</v>
      </c>
      <c r="J1055" s="31" t="str">
        <f t="shared" ref="J1055:J1064" si="541">IFERROR(VALUE(MID($G1055,FIND(CHAR(160),SUBSTITUTE($G1055,"~",CHAR(160),1))+1,FIND(CHAR(160),SUBSTITUTE($G1055,"~",CHAR(160),2))-FIND(CHAR(160),SUBSTITUTE($G1055,"~",CHAR(160),1))-1)),"-")</f>
        <v>-</v>
      </c>
      <c r="K1055" s="31" t="str">
        <f t="shared" ref="K1055:K1064" si="542">IFERROR(VALUE(MID($G1055,FIND(CHAR(160),SUBSTITUTE($G1055,"~",CHAR(160),2))+1,FIND(CHAR(160),SUBSTITUTE($G1055,"~",CHAR(160),3))-FIND(CHAR(160),SUBSTITUTE($G1055,"~",CHAR(160),2))-1)),"-")</f>
        <v>-</v>
      </c>
      <c r="L1055" s="31" t="str">
        <f t="shared" ref="L1055:L1064" si="543">IFERROR(VALUE(MID($G1055,FIND(CHAR(160),SUBSTITUTE($G1055,"~",CHAR(160),3))+1,FIND(CHAR(160),SUBSTITUTE($G1055,"~",CHAR(160),4))-FIND(CHAR(160),SUBSTITUTE($G1055,"~",CHAR(160),3))-1)),"-")</f>
        <v>-</v>
      </c>
      <c r="M1055" s="31" t="str">
        <f t="shared" ref="M1055:M1064" si="544">IFERROR(VALUE(MID($G1055,FIND(CHAR(160),SUBSTITUTE($G1055,"~",CHAR(160),4))+1,FIND(CHAR(160),SUBSTITUTE($G1055,"~",CHAR(160),5))-FIND(CHAR(160),SUBSTITUTE($G1055,"~",CHAR(160),4))-1)),"-")</f>
        <v>-</v>
      </c>
      <c r="N1055" s="31" t="str">
        <f t="shared" ref="N1055:N1064" si="545">IFERROR(VALUE(MID($G1055,FIND(CHAR(160),SUBSTITUTE($G1055,"~",CHAR(160),5))+1,FIND(CHAR(160),SUBSTITUTE($G1055,"~",CHAR(160),6))-FIND(CHAR(160),SUBSTITUTE($G1055,"~",CHAR(160),5))-1)),"-")</f>
        <v>-</v>
      </c>
      <c r="O1055" s="31" t="str">
        <f t="shared" ref="O1055:O1064" si="546">IFERROR(VALUE(MID($G1055,FIND(CHAR(160),SUBSTITUTE($G1055,"~",CHAR(160),6))+1,FIND(CHAR(160),SUBSTITUTE($G1055,"~",CHAR(160),7))-FIND(CHAR(160),SUBSTITUTE($G1055,"~",CHAR(160),6))-1)),"-")</f>
        <v>-</v>
      </c>
      <c r="P1055" s="31" t="str">
        <f t="shared" ref="P1055:P1064" si="547">IFERROR(VALUE(MID($G1055,FIND(CHAR(160),SUBSTITUTE($G1055,"~",CHAR(160),7))+1,FIND(CHAR(160),SUBSTITUTE($G1055,"~",CHAR(160),8))-FIND(CHAR(160),SUBSTITUTE($G1055,"~",CHAR(160),7))-1)),"-")</f>
        <v>-</v>
      </c>
      <c r="Q1055" s="31" t="str">
        <f t="shared" ref="Q1055:Q1064" si="548">IFERROR(VALUE(MID($G1055,FIND(CHAR(160),SUBSTITUTE($G1055,"~",CHAR(160),8))+1,FIND(CHAR(160),SUBSTITUTE($G1055,"~",CHAR(160),9))-FIND(CHAR(160),SUBSTITUTE($G1055,"~",CHAR(160),8))-1)),"-")</f>
        <v>-</v>
      </c>
      <c r="R1055" s="31" t="str">
        <f t="shared" ref="R1055:R1064" si="549">IFERROR(VALUE(MID($G1055,FIND(CHAR(160),SUBSTITUTE($G1055,"~",CHAR(160),9))+1,FIND(CHAR(160),SUBSTITUTE($G1055,"~",CHAR(160),10))-FIND(CHAR(160),SUBSTITUTE($G1055,"~",CHAR(160),9))-1)),"-")</f>
        <v>-</v>
      </c>
      <c r="S1055" s="31" t="str">
        <f t="shared" ref="S1055:S1064" si="550">IFERROR(VALUE(MID($G1055,FIND(CHAR(160),SUBSTITUTE($G1055,"~",CHAR(160),10))+1,FIND(CHAR(160),SUBSTITUTE($G1055,"~",CHAR(160),11))-FIND(CHAR(160),SUBSTITUTE($G1055,"~",CHAR(160),10))-1)),"-")</f>
        <v>-</v>
      </c>
      <c r="T1055" s="31" t="str">
        <f t="shared" ref="T1055:T1064" si="551">IFERROR(VALUE(MID($G1055,FIND(CHAR(160),SUBSTITUTE($G1055,"~",CHAR(160),11))+1,FIND(CHAR(160),SUBSTITUTE($G1055,"~",CHAR(160),12))-FIND(CHAR(160),SUBSTITUTE($G1055,"~",CHAR(160),11))-1)),"-")</f>
        <v>-</v>
      </c>
      <c r="U1055" s="20"/>
      <c r="V1055" s="20"/>
      <c r="W1055" s="20"/>
      <c r="AA1055" s="32" t="s">
        <v>116</v>
      </c>
    </row>
    <row r="1056" spans="1:28" ht="19.5" customHeight="1" x14ac:dyDescent="0.3">
      <c r="A1056" s="20"/>
      <c r="B1056" s="483"/>
      <c r="C1056" s="29"/>
      <c r="D1056" s="28"/>
      <c r="E1056" s="29"/>
      <c r="F1056" s="28" t="s">
        <v>117</v>
      </c>
      <c r="G1056" s="29"/>
      <c r="H1056" s="29" t="s">
        <v>40</v>
      </c>
      <c r="I1056" s="31" t="str">
        <f t="shared" si="540"/>
        <v>-</v>
      </c>
      <c r="J1056" s="31" t="str">
        <f t="shared" si="541"/>
        <v>-</v>
      </c>
      <c r="K1056" s="31" t="str">
        <f t="shared" si="542"/>
        <v>-</v>
      </c>
      <c r="L1056" s="31" t="str">
        <f t="shared" si="543"/>
        <v>-</v>
      </c>
      <c r="M1056" s="31" t="str">
        <f t="shared" si="544"/>
        <v>-</v>
      </c>
      <c r="N1056" s="31" t="str">
        <f t="shared" si="545"/>
        <v>-</v>
      </c>
      <c r="O1056" s="31" t="str">
        <f t="shared" si="546"/>
        <v>-</v>
      </c>
      <c r="P1056" s="31" t="str">
        <f t="shared" si="547"/>
        <v>-</v>
      </c>
      <c r="Q1056" s="31" t="str">
        <f t="shared" si="548"/>
        <v>-</v>
      </c>
      <c r="R1056" s="31" t="str">
        <f t="shared" si="549"/>
        <v>-</v>
      </c>
      <c r="S1056" s="31" t="str">
        <f t="shared" si="550"/>
        <v>-</v>
      </c>
      <c r="T1056" s="31" t="str">
        <f t="shared" si="551"/>
        <v>-</v>
      </c>
      <c r="U1056" s="20"/>
      <c r="V1056" s="20"/>
      <c r="W1056" s="20"/>
      <c r="AB1056" s="32" t="s">
        <v>118</v>
      </c>
    </row>
    <row r="1057" spans="1:36" ht="19.5" customHeight="1" x14ac:dyDescent="0.3">
      <c r="A1057" s="20"/>
      <c r="B1057" s="483"/>
      <c r="C1057" s="29"/>
      <c r="D1057" s="28"/>
      <c r="E1057" s="29"/>
      <c r="F1057" s="33" t="s">
        <v>119</v>
      </c>
      <c r="G1057" s="29"/>
      <c r="H1057" s="29" t="s">
        <v>40</v>
      </c>
      <c r="I1057" s="31" t="str">
        <f t="shared" si="540"/>
        <v>-</v>
      </c>
      <c r="J1057" s="31" t="str">
        <f t="shared" si="541"/>
        <v>-</v>
      </c>
      <c r="K1057" s="31" t="str">
        <f t="shared" si="542"/>
        <v>-</v>
      </c>
      <c r="L1057" s="31" t="str">
        <f t="shared" si="543"/>
        <v>-</v>
      </c>
      <c r="M1057" s="31" t="str">
        <f t="shared" si="544"/>
        <v>-</v>
      </c>
      <c r="N1057" s="31" t="str">
        <f t="shared" si="545"/>
        <v>-</v>
      </c>
      <c r="O1057" s="31" t="str">
        <f t="shared" si="546"/>
        <v>-</v>
      </c>
      <c r="P1057" s="31" t="str">
        <f t="shared" si="547"/>
        <v>-</v>
      </c>
      <c r="Q1057" s="31" t="str">
        <f t="shared" si="548"/>
        <v>-</v>
      </c>
      <c r="R1057" s="31" t="str">
        <f t="shared" si="549"/>
        <v>-</v>
      </c>
      <c r="S1057" s="31" t="str">
        <f t="shared" si="550"/>
        <v>-</v>
      </c>
      <c r="T1057" s="31" t="str">
        <f t="shared" si="551"/>
        <v>-</v>
      </c>
      <c r="U1057" s="20"/>
      <c r="V1057" s="20"/>
      <c r="W1057" s="20"/>
      <c r="AC1057" s="32" t="s">
        <v>118</v>
      </c>
    </row>
    <row r="1058" spans="1:36" ht="19.5" customHeight="1" x14ac:dyDescent="0.3">
      <c r="A1058" s="20"/>
      <c r="B1058" s="483"/>
      <c r="C1058" s="29"/>
      <c r="D1058" s="28"/>
      <c r="E1058" s="29"/>
      <c r="F1058" s="33" t="s">
        <v>120</v>
      </c>
      <c r="G1058" s="29"/>
      <c r="H1058" s="29" t="s">
        <v>40</v>
      </c>
      <c r="I1058" s="31" t="str">
        <f t="shared" si="540"/>
        <v>-</v>
      </c>
      <c r="J1058" s="31" t="str">
        <f t="shared" si="541"/>
        <v>-</v>
      </c>
      <c r="K1058" s="31" t="str">
        <f t="shared" si="542"/>
        <v>-</v>
      </c>
      <c r="L1058" s="31" t="str">
        <f t="shared" si="543"/>
        <v>-</v>
      </c>
      <c r="M1058" s="31" t="str">
        <f t="shared" si="544"/>
        <v>-</v>
      </c>
      <c r="N1058" s="31" t="str">
        <f t="shared" si="545"/>
        <v>-</v>
      </c>
      <c r="O1058" s="31" t="str">
        <f t="shared" si="546"/>
        <v>-</v>
      </c>
      <c r="P1058" s="31" t="str">
        <f t="shared" si="547"/>
        <v>-</v>
      </c>
      <c r="Q1058" s="31" t="str">
        <f t="shared" si="548"/>
        <v>-</v>
      </c>
      <c r="R1058" s="31" t="str">
        <f t="shared" si="549"/>
        <v>-</v>
      </c>
      <c r="S1058" s="31" t="str">
        <f t="shared" si="550"/>
        <v>-</v>
      </c>
      <c r="T1058" s="31" t="str">
        <f t="shared" si="551"/>
        <v>-</v>
      </c>
      <c r="U1058" s="20"/>
      <c r="V1058" s="20"/>
      <c r="W1058" s="20"/>
      <c r="AD1058" s="32" t="s">
        <v>118</v>
      </c>
    </row>
    <row r="1059" spans="1:36" ht="19.5" customHeight="1" x14ac:dyDescent="0.3">
      <c r="A1059" s="20"/>
      <c r="B1059" s="483"/>
      <c r="C1059" s="29"/>
      <c r="D1059" s="28"/>
      <c r="E1059" s="29"/>
      <c r="F1059" s="33" t="s">
        <v>121</v>
      </c>
      <c r="G1059" s="29"/>
      <c r="H1059" s="29" t="s">
        <v>40</v>
      </c>
      <c r="I1059" s="31" t="str">
        <f t="shared" si="540"/>
        <v>-</v>
      </c>
      <c r="J1059" s="31" t="str">
        <f t="shared" si="541"/>
        <v>-</v>
      </c>
      <c r="K1059" s="31" t="str">
        <f t="shared" si="542"/>
        <v>-</v>
      </c>
      <c r="L1059" s="31" t="str">
        <f t="shared" si="543"/>
        <v>-</v>
      </c>
      <c r="M1059" s="31" t="str">
        <f t="shared" si="544"/>
        <v>-</v>
      </c>
      <c r="N1059" s="31" t="str">
        <f t="shared" si="545"/>
        <v>-</v>
      </c>
      <c r="O1059" s="31" t="str">
        <f t="shared" si="546"/>
        <v>-</v>
      </c>
      <c r="P1059" s="31" t="str">
        <f t="shared" si="547"/>
        <v>-</v>
      </c>
      <c r="Q1059" s="31" t="str">
        <f t="shared" si="548"/>
        <v>-</v>
      </c>
      <c r="R1059" s="31" t="str">
        <f t="shared" si="549"/>
        <v>-</v>
      </c>
      <c r="S1059" s="31" t="str">
        <f t="shared" si="550"/>
        <v>-</v>
      </c>
      <c r="T1059" s="31" t="str">
        <f t="shared" si="551"/>
        <v>-</v>
      </c>
      <c r="U1059" s="20"/>
      <c r="V1059" s="20"/>
      <c r="W1059" s="20"/>
      <c r="AE1059" s="32" t="s">
        <v>116</v>
      </c>
    </row>
    <row r="1060" spans="1:36" ht="19.5" customHeight="1" x14ac:dyDescent="0.3">
      <c r="A1060" s="20"/>
      <c r="B1060" s="483"/>
      <c r="C1060" s="29"/>
      <c r="D1060" s="28"/>
      <c r="E1060" s="29"/>
      <c r="F1060" s="28" t="s">
        <v>647</v>
      </c>
      <c r="G1060" s="29"/>
      <c r="H1060" s="29" t="s">
        <v>40</v>
      </c>
      <c r="I1060" s="31" t="str">
        <f t="shared" si="540"/>
        <v>-</v>
      </c>
      <c r="J1060" s="31" t="str">
        <f t="shared" si="541"/>
        <v>-</v>
      </c>
      <c r="K1060" s="31" t="str">
        <f t="shared" si="542"/>
        <v>-</v>
      </c>
      <c r="L1060" s="31" t="str">
        <f t="shared" si="543"/>
        <v>-</v>
      </c>
      <c r="M1060" s="31" t="str">
        <f t="shared" si="544"/>
        <v>-</v>
      </c>
      <c r="N1060" s="31" t="str">
        <f t="shared" si="545"/>
        <v>-</v>
      </c>
      <c r="O1060" s="31" t="str">
        <f t="shared" si="546"/>
        <v>-</v>
      </c>
      <c r="P1060" s="31" t="str">
        <f t="shared" si="547"/>
        <v>-</v>
      </c>
      <c r="Q1060" s="31" t="str">
        <f t="shared" si="548"/>
        <v>-</v>
      </c>
      <c r="R1060" s="31" t="str">
        <f t="shared" si="549"/>
        <v>-</v>
      </c>
      <c r="S1060" s="31" t="str">
        <f t="shared" si="550"/>
        <v>-</v>
      </c>
      <c r="T1060" s="31" t="str">
        <f t="shared" si="551"/>
        <v>-</v>
      </c>
      <c r="U1060" s="20"/>
      <c r="V1060" s="20"/>
      <c r="W1060" s="20"/>
      <c r="AF1060" s="32" t="s">
        <v>118</v>
      </c>
    </row>
    <row r="1061" spans="1:36" ht="19.5" customHeight="1" x14ac:dyDescent="0.3">
      <c r="A1061" s="20"/>
      <c r="B1061" s="483"/>
      <c r="C1061" s="29"/>
      <c r="D1061" s="28"/>
      <c r="E1061" s="29"/>
      <c r="F1061" s="33" t="s">
        <v>122</v>
      </c>
      <c r="G1061" s="29"/>
      <c r="H1061" s="29" t="s">
        <v>40</v>
      </c>
      <c r="I1061" s="31" t="str">
        <f t="shared" si="540"/>
        <v>-</v>
      </c>
      <c r="J1061" s="31" t="str">
        <f t="shared" si="541"/>
        <v>-</v>
      </c>
      <c r="K1061" s="31" t="str">
        <f t="shared" si="542"/>
        <v>-</v>
      </c>
      <c r="L1061" s="31" t="str">
        <f t="shared" si="543"/>
        <v>-</v>
      </c>
      <c r="M1061" s="31" t="str">
        <f t="shared" si="544"/>
        <v>-</v>
      </c>
      <c r="N1061" s="31" t="str">
        <f t="shared" si="545"/>
        <v>-</v>
      </c>
      <c r="O1061" s="31" t="str">
        <f t="shared" si="546"/>
        <v>-</v>
      </c>
      <c r="P1061" s="31" t="str">
        <f t="shared" si="547"/>
        <v>-</v>
      </c>
      <c r="Q1061" s="31" t="str">
        <f t="shared" si="548"/>
        <v>-</v>
      </c>
      <c r="R1061" s="31" t="str">
        <f t="shared" si="549"/>
        <v>-</v>
      </c>
      <c r="S1061" s="31" t="str">
        <f t="shared" si="550"/>
        <v>-</v>
      </c>
      <c r="T1061" s="31" t="str">
        <f t="shared" si="551"/>
        <v>-</v>
      </c>
      <c r="U1061" s="20"/>
      <c r="V1061" s="20"/>
      <c r="W1061" s="20"/>
      <c r="AG1061" s="32" t="s">
        <v>118</v>
      </c>
    </row>
    <row r="1062" spans="1:36" ht="19.5" customHeight="1" x14ac:dyDescent="0.3">
      <c r="A1062" s="20"/>
      <c r="B1062" s="483"/>
      <c r="C1062" s="29"/>
      <c r="D1062" s="28"/>
      <c r="E1062" s="29"/>
      <c r="F1062" s="33" t="s">
        <v>123</v>
      </c>
      <c r="G1062" s="29"/>
      <c r="H1062" s="29" t="s">
        <v>40</v>
      </c>
      <c r="I1062" s="31" t="str">
        <f t="shared" si="540"/>
        <v>-</v>
      </c>
      <c r="J1062" s="31" t="str">
        <f t="shared" si="541"/>
        <v>-</v>
      </c>
      <c r="K1062" s="31" t="str">
        <f t="shared" si="542"/>
        <v>-</v>
      </c>
      <c r="L1062" s="31" t="str">
        <f t="shared" si="543"/>
        <v>-</v>
      </c>
      <c r="M1062" s="31" t="str">
        <f t="shared" si="544"/>
        <v>-</v>
      </c>
      <c r="N1062" s="31" t="str">
        <f t="shared" si="545"/>
        <v>-</v>
      </c>
      <c r="O1062" s="31" t="str">
        <f t="shared" si="546"/>
        <v>-</v>
      </c>
      <c r="P1062" s="31" t="str">
        <f t="shared" si="547"/>
        <v>-</v>
      </c>
      <c r="Q1062" s="31" t="str">
        <f t="shared" si="548"/>
        <v>-</v>
      </c>
      <c r="R1062" s="31" t="str">
        <f t="shared" si="549"/>
        <v>-</v>
      </c>
      <c r="S1062" s="31" t="str">
        <f t="shared" si="550"/>
        <v>-</v>
      </c>
      <c r="T1062" s="31" t="str">
        <f t="shared" si="551"/>
        <v>-</v>
      </c>
      <c r="U1062" s="20"/>
      <c r="V1062" s="20"/>
      <c r="W1062" s="20"/>
      <c r="AH1062" s="32" t="s">
        <v>118</v>
      </c>
    </row>
    <row r="1063" spans="1:36" ht="19.5" customHeight="1" x14ac:dyDescent="0.3">
      <c r="A1063" s="20"/>
      <c r="B1063" s="483"/>
      <c r="C1063" s="29"/>
      <c r="D1063" s="28"/>
      <c r="E1063" s="29"/>
      <c r="F1063" s="33" t="s">
        <v>124</v>
      </c>
      <c r="G1063" s="29"/>
      <c r="H1063" s="29" t="s">
        <v>40</v>
      </c>
      <c r="I1063" s="31" t="str">
        <f t="shared" si="540"/>
        <v>-</v>
      </c>
      <c r="J1063" s="31" t="str">
        <f t="shared" si="541"/>
        <v>-</v>
      </c>
      <c r="K1063" s="31" t="str">
        <f t="shared" si="542"/>
        <v>-</v>
      </c>
      <c r="L1063" s="31" t="str">
        <f t="shared" si="543"/>
        <v>-</v>
      </c>
      <c r="M1063" s="31" t="str">
        <f t="shared" si="544"/>
        <v>-</v>
      </c>
      <c r="N1063" s="31" t="str">
        <f t="shared" si="545"/>
        <v>-</v>
      </c>
      <c r="O1063" s="31" t="str">
        <f t="shared" si="546"/>
        <v>-</v>
      </c>
      <c r="P1063" s="31" t="str">
        <f t="shared" si="547"/>
        <v>-</v>
      </c>
      <c r="Q1063" s="31" t="str">
        <f t="shared" si="548"/>
        <v>-</v>
      </c>
      <c r="R1063" s="31" t="str">
        <f t="shared" si="549"/>
        <v>-</v>
      </c>
      <c r="S1063" s="31" t="str">
        <f t="shared" si="550"/>
        <v>-</v>
      </c>
      <c r="T1063" s="31" t="str">
        <f t="shared" si="551"/>
        <v>-</v>
      </c>
      <c r="U1063" s="20"/>
      <c r="V1063" s="20"/>
      <c r="W1063" s="20"/>
      <c r="AI1063" s="32" t="s">
        <v>116</v>
      </c>
    </row>
    <row r="1064" spans="1:36" ht="19.5" customHeight="1" x14ac:dyDescent="0.3">
      <c r="A1064" s="20"/>
      <c r="B1064" s="483"/>
      <c r="C1064" s="29"/>
      <c r="D1064" s="34"/>
      <c r="E1064" s="35"/>
      <c r="F1064" s="36" t="s">
        <v>125</v>
      </c>
      <c r="G1064" s="35"/>
      <c r="H1064" s="34" t="s">
        <v>40</v>
      </c>
      <c r="I1064" s="31" t="str">
        <f t="shared" si="540"/>
        <v>-</v>
      </c>
      <c r="J1064" s="31" t="str">
        <f t="shared" si="541"/>
        <v>-</v>
      </c>
      <c r="K1064" s="31" t="str">
        <f t="shared" si="542"/>
        <v>-</v>
      </c>
      <c r="L1064" s="31" t="str">
        <f t="shared" si="543"/>
        <v>-</v>
      </c>
      <c r="M1064" s="31" t="str">
        <f t="shared" si="544"/>
        <v>-</v>
      </c>
      <c r="N1064" s="31" t="str">
        <f t="shared" si="545"/>
        <v>-</v>
      </c>
      <c r="O1064" s="31" t="str">
        <f t="shared" si="546"/>
        <v>-</v>
      </c>
      <c r="P1064" s="31" t="str">
        <f t="shared" si="547"/>
        <v>-</v>
      </c>
      <c r="Q1064" s="31" t="str">
        <f t="shared" si="548"/>
        <v>-</v>
      </c>
      <c r="R1064" s="31" t="str">
        <f t="shared" si="549"/>
        <v>-</v>
      </c>
      <c r="S1064" s="31" t="str">
        <f t="shared" si="550"/>
        <v>-</v>
      </c>
      <c r="T1064" s="31" t="str">
        <f t="shared" si="551"/>
        <v>-</v>
      </c>
      <c r="U1064" s="20"/>
      <c r="V1064" s="20"/>
      <c r="W1064" s="20"/>
      <c r="AJ1064" s="32" t="s">
        <v>118</v>
      </c>
    </row>
    <row r="1065" spans="1:36" ht="19.5" customHeight="1" x14ac:dyDescent="0.25">
      <c r="A1065" s="20"/>
      <c r="B1065" s="483"/>
      <c r="C1065" s="27"/>
      <c r="D1065" s="28" t="s">
        <v>77</v>
      </c>
      <c r="E1065" s="29"/>
      <c r="F1065" s="28" t="s">
        <v>78</v>
      </c>
      <c r="G1065" s="29"/>
      <c r="H1065" s="30"/>
      <c r="I1065" s="30" t="str">
        <f t="shared" ref="I1065:I1100" si="552">IFERROR(MID($G1065,1,FIND(CHAR(160),SUBSTITUTE($G1065,"~",CHAR(160),1))-1),"")</f>
        <v/>
      </c>
      <c r="J1065" s="30" t="str">
        <f t="shared" ref="J1065:J1100" si="553">IFERROR(MID($G1065,FIND(CHAR(160),SUBSTITUTE($G1065,"~",CHAR(160),1))+1,FIND(CHAR(160),SUBSTITUTE($G1065,"~",CHAR(160),2))-FIND(CHAR(160),SUBSTITUTE($G1065,"~",CHAR(160),1))-1),"")</f>
        <v/>
      </c>
      <c r="K1065" s="30" t="str">
        <f t="shared" ref="K1065:K1100" si="554">IFERROR(MID($G1065,FIND(CHAR(160),SUBSTITUTE($G1065,"~",CHAR(160),2))+1,FIND(CHAR(160),SUBSTITUTE($G1065,"~",CHAR(160),3))-FIND(CHAR(160),SUBSTITUTE($G1065,"~",CHAR(160),2))-1),"")</f>
        <v/>
      </c>
      <c r="L1065" s="30" t="str">
        <f t="shared" ref="L1065:L1100" si="555">IFERROR(MID($G1065,FIND(CHAR(160),SUBSTITUTE($G1065,"~",CHAR(160),3))+1,FIND(CHAR(160),SUBSTITUTE($G1065,"~",CHAR(160),4))-FIND(CHAR(160),SUBSTITUTE($G1065,"~",CHAR(160),3))-1),"")</f>
        <v/>
      </c>
      <c r="M1065" s="30" t="str">
        <f t="shared" ref="M1065:M1100" si="556">IFERROR(MID($G1065,FIND(CHAR(160),SUBSTITUTE($G1065,"~",CHAR(160),4))+1,FIND(CHAR(160),SUBSTITUTE($G1065,"~",CHAR(160),5))-FIND(CHAR(160),SUBSTITUTE($G1065,"~",CHAR(160),4))-1),"")</f>
        <v/>
      </c>
      <c r="N1065" s="30" t="str">
        <f t="shared" ref="N1065:N1100" si="557">IFERROR(MID($G1065,FIND(CHAR(160),SUBSTITUTE($G1065,"~",CHAR(160),5))+1,FIND(CHAR(160),SUBSTITUTE($G1065,"~",CHAR(160),6))-FIND(CHAR(160),SUBSTITUTE($G1065,"~",CHAR(160),5))-1),"")</f>
        <v/>
      </c>
      <c r="O1065" s="30" t="str">
        <f t="shared" ref="O1065:O1100" si="558">IFERROR(MID($G1065,FIND(CHAR(160),SUBSTITUTE($G1065,"~",CHAR(160),6))+1,FIND(CHAR(160),SUBSTITUTE($G1065,"~",CHAR(160),7))-FIND(CHAR(160),SUBSTITUTE($G1065,"~",CHAR(160),6))-1),"")</f>
        <v/>
      </c>
      <c r="P1065" s="30" t="str">
        <f t="shared" ref="P1065:P1100" si="559">IFERROR(MID($G1065,FIND(CHAR(160),SUBSTITUTE($G1065,"~",CHAR(160),7))+1,FIND(CHAR(160),SUBSTITUTE($G1065,"~",CHAR(160),8))-FIND(CHAR(160),SUBSTITUTE($G1065,"~",CHAR(160),7))-1),"")</f>
        <v/>
      </c>
      <c r="Q1065" s="30" t="str">
        <f t="shared" ref="Q1065:Q1100" si="560">IFERROR(MID($G1065,FIND(CHAR(160),SUBSTITUTE($G1065,"~",CHAR(160),8))+1,FIND(CHAR(160),SUBSTITUTE($G1065,"~",CHAR(160),9))-FIND(CHAR(160),SUBSTITUTE($G1065,"~",CHAR(160),8))-1),"")</f>
        <v/>
      </c>
      <c r="R1065" s="30" t="str">
        <f t="shared" ref="R1065:R1100" si="561">IFERROR(MID($G1065,FIND(CHAR(160),SUBSTITUTE($G1065,"~",CHAR(160),9))+1,FIND(CHAR(160),SUBSTITUTE($G1065,"~",CHAR(160),10))-FIND(CHAR(160),SUBSTITUTE($G1065,"~",CHAR(160),9))-1),"")</f>
        <v/>
      </c>
      <c r="S1065" s="30" t="str">
        <f t="shared" ref="S1065:S1100" si="562">IFERROR(MID($G1065,FIND(CHAR(160),SUBSTITUTE($G1065,"~",CHAR(160),10))+1,FIND(CHAR(160),SUBSTITUTE($G1065,"~",CHAR(160),11))-FIND(CHAR(160),SUBSTITUTE($G1065,"~",CHAR(160),10))-1),"")</f>
        <v/>
      </c>
      <c r="T1065" s="30" t="str">
        <f t="shared" ref="T1065:T1100" si="563">IFERROR(MID($G1065,FIND(CHAR(160),SUBSTITUTE($G1065,"~",CHAR(160),11))+1,FIND(CHAR(160),SUBSTITUTE($G1065,"~",CHAR(160),12))-FIND(CHAR(160),SUBSTITUTE($G1065,"~",CHAR(160),11))-1),"")</f>
        <v/>
      </c>
      <c r="U1065" s="20"/>
      <c r="V1065" s="20"/>
      <c r="W1065" s="20"/>
    </row>
    <row r="1066" spans="1:36" ht="19.5" customHeight="1" x14ac:dyDescent="0.25">
      <c r="A1066" s="20"/>
      <c r="B1066" s="483"/>
      <c r="C1066" s="29"/>
      <c r="D1066" s="28" t="s">
        <v>79</v>
      </c>
      <c r="E1066" s="29"/>
      <c r="F1066" s="28" t="s">
        <v>78</v>
      </c>
      <c r="G1066" s="29"/>
      <c r="H1066" s="29"/>
      <c r="I1066" s="30" t="str">
        <f t="shared" si="552"/>
        <v/>
      </c>
      <c r="J1066" s="30" t="str">
        <f t="shared" si="553"/>
        <v/>
      </c>
      <c r="K1066" s="30" t="str">
        <f t="shared" si="554"/>
        <v/>
      </c>
      <c r="L1066" s="30" t="str">
        <f t="shared" si="555"/>
        <v/>
      </c>
      <c r="M1066" s="30" t="str">
        <f t="shared" si="556"/>
        <v/>
      </c>
      <c r="N1066" s="30" t="str">
        <f t="shared" si="557"/>
        <v/>
      </c>
      <c r="O1066" s="30" t="str">
        <f t="shared" si="558"/>
        <v/>
      </c>
      <c r="P1066" s="30" t="str">
        <f t="shared" si="559"/>
        <v/>
      </c>
      <c r="Q1066" s="30" t="str">
        <f t="shared" si="560"/>
        <v/>
      </c>
      <c r="R1066" s="30" t="str">
        <f t="shared" si="561"/>
        <v/>
      </c>
      <c r="S1066" s="30" t="str">
        <f t="shared" si="562"/>
        <v/>
      </c>
      <c r="T1066" s="30" t="str">
        <f t="shared" si="563"/>
        <v/>
      </c>
      <c r="U1066" s="20"/>
      <c r="V1066" s="20"/>
      <c r="W1066" s="20"/>
    </row>
    <row r="1067" spans="1:36" ht="19.5" customHeight="1" x14ac:dyDescent="0.25">
      <c r="A1067" s="20"/>
      <c r="B1067" s="483"/>
      <c r="C1067" s="29"/>
      <c r="D1067" s="28" t="s">
        <v>80</v>
      </c>
      <c r="E1067" s="29"/>
      <c r="F1067" s="28" t="s">
        <v>78</v>
      </c>
      <c r="G1067" s="29"/>
      <c r="H1067" s="29"/>
      <c r="I1067" s="30" t="str">
        <f t="shared" si="552"/>
        <v/>
      </c>
      <c r="J1067" s="30" t="str">
        <f t="shared" si="553"/>
        <v/>
      </c>
      <c r="K1067" s="30" t="str">
        <f t="shared" si="554"/>
        <v/>
      </c>
      <c r="L1067" s="30" t="str">
        <f t="shared" si="555"/>
        <v/>
      </c>
      <c r="M1067" s="30" t="str">
        <f t="shared" si="556"/>
        <v/>
      </c>
      <c r="N1067" s="30" t="str">
        <f t="shared" si="557"/>
        <v/>
      </c>
      <c r="O1067" s="30" t="str">
        <f t="shared" si="558"/>
        <v/>
      </c>
      <c r="P1067" s="30" t="str">
        <f t="shared" si="559"/>
        <v/>
      </c>
      <c r="Q1067" s="30" t="str">
        <f t="shared" si="560"/>
        <v/>
      </c>
      <c r="R1067" s="30" t="str">
        <f t="shared" si="561"/>
        <v/>
      </c>
      <c r="S1067" s="30" t="str">
        <f t="shared" si="562"/>
        <v/>
      </c>
      <c r="T1067" s="30" t="str">
        <f t="shared" si="563"/>
        <v/>
      </c>
      <c r="U1067" s="20"/>
      <c r="V1067" s="20"/>
      <c r="W1067" s="20"/>
    </row>
    <row r="1068" spans="1:36" ht="19.5" customHeight="1" x14ac:dyDescent="0.25">
      <c r="A1068" s="20"/>
      <c r="B1068" s="483"/>
      <c r="C1068" s="29"/>
      <c r="D1068" s="28" t="s">
        <v>81</v>
      </c>
      <c r="E1068" s="29"/>
      <c r="F1068" s="28" t="s">
        <v>78</v>
      </c>
      <c r="G1068" s="29"/>
      <c r="H1068" s="29"/>
      <c r="I1068" s="30" t="str">
        <f t="shared" si="552"/>
        <v/>
      </c>
      <c r="J1068" s="30" t="str">
        <f t="shared" si="553"/>
        <v/>
      </c>
      <c r="K1068" s="30" t="str">
        <f t="shared" si="554"/>
        <v/>
      </c>
      <c r="L1068" s="30" t="str">
        <f t="shared" si="555"/>
        <v/>
      </c>
      <c r="M1068" s="30" t="str">
        <f t="shared" si="556"/>
        <v/>
      </c>
      <c r="N1068" s="30" t="str">
        <f t="shared" si="557"/>
        <v/>
      </c>
      <c r="O1068" s="30" t="str">
        <f t="shared" si="558"/>
        <v/>
      </c>
      <c r="P1068" s="30" t="str">
        <f t="shared" si="559"/>
        <v/>
      </c>
      <c r="Q1068" s="30" t="str">
        <f t="shared" si="560"/>
        <v/>
      </c>
      <c r="R1068" s="30" t="str">
        <f t="shared" si="561"/>
        <v/>
      </c>
      <c r="S1068" s="30" t="str">
        <f t="shared" si="562"/>
        <v/>
      </c>
      <c r="T1068" s="30" t="str">
        <f t="shared" si="563"/>
        <v/>
      </c>
      <c r="U1068" s="20"/>
      <c r="V1068" s="20"/>
      <c r="W1068" s="20"/>
    </row>
    <row r="1069" spans="1:36" ht="19.5" customHeight="1" x14ac:dyDescent="0.25">
      <c r="A1069" s="20"/>
      <c r="B1069" s="483"/>
      <c r="C1069" s="29"/>
      <c r="D1069" s="28" t="s">
        <v>82</v>
      </c>
      <c r="E1069" s="29"/>
      <c r="F1069" s="28" t="s">
        <v>78</v>
      </c>
      <c r="G1069" s="29"/>
      <c r="H1069" s="29"/>
      <c r="I1069" s="30" t="str">
        <f t="shared" si="552"/>
        <v/>
      </c>
      <c r="J1069" s="30" t="str">
        <f t="shared" si="553"/>
        <v/>
      </c>
      <c r="K1069" s="30" t="str">
        <f t="shared" si="554"/>
        <v/>
      </c>
      <c r="L1069" s="30" t="str">
        <f t="shared" si="555"/>
        <v/>
      </c>
      <c r="M1069" s="30" t="str">
        <f t="shared" si="556"/>
        <v/>
      </c>
      <c r="N1069" s="30" t="str">
        <f t="shared" si="557"/>
        <v/>
      </c>
      <c r="O1069" s="30" t="str">
        <f t="shared" si="558"/>
        <v/>
      </c>
      <c r="P1069" s="30" t="str">
        <f t="shared" si="559"/>
        <v/>
      </c>
      <c r="Q1069" s="30" t="str">
        <f t="shared" si="560"/>
        <v/>
      </c>
      <c r="R1069" s="30" t="str">
        <f t="shared" si="561"/>
        <v/>
      </c>
      <c r="S1069" s="30" t="str">
        <f t="shared" si="562"/>
        <v/>
      </c>
      <c r="T1069" s="30" t="str">
        <f t="shared" si="563"/>
        <v/>
      </c>
      <c r="U1069" s="20"/>
      <c r="V1069" s="20"/>
      <c r="W1069" s="20"/>
    </row>
    <row r="1070" spans="1:36" ht="19.5" customHeight="1" x14ac:dyDescent="0.25">
      <c r="A1070" s="20"/>
      <c r="B1070" s="483"/>
      <c r="C1070" s="29"/>
      <c r="D1070" s="28" t="s">
        <v>83</v>
      </c>
      <c r="E1070" s="29"/>
      <c r="F1070" s="28" t="s">
        <v>78</v>
      </c>
      <c r="G1070" s="29"/>
      <c r="H1070" s="29"/>
      <c r="I1070" s="30" t="str">
        <f t="shared" si="552"/>
        <v/>
      </c>
      <c r="J1070" s="30" t="str">
        <f t="shared" si="553"/>
        <v/>
      </c>
      <c r="K1070" s="30" t="str">
        <f t="shared" si="554"/>
        <v/>
      </c>
      <c r="L1070" s="30" t="str">
        <f t="shared" si="555"/>
        <v/>
      </c>
      <c r="M1070" s="30" t="str">
        <f t="shared" si="556"/>
        <v/>
      </c>
      <c r="N1070" s="30" t="str">
        <f t="shared" si="557"/>
        <v/>
      </c>
      <c r="O1070" s="30" t="str">
        <f t="shared" si="558"/>
        <v/>
      </c>
      <c r="P1070" s="30" t="str">
        <f t="shared" si="559"/>
        <v/>
      </c>
      <c r="Q1070" s="30" t="str">
        <f t="shared" si="560"/>
        <v/>
      </c>
      <c r="R1070" s="30" t="str">
        <f t="shared" si="561"/>
        <v/>
      </c>
      <c r="S1070" s="30" t="str">
        <f t="shared" si="562"/>
        <v/>
      </c>
      <c r="T1070" s="30" t="str">
        <f t="shared" si="563"/>
        <v/>
      </c>
      <c r="U1070" s="20"/>
      <c r="V1070" s="20"/>
      <c r="W1070" s="20"/>
    </row>
    <row r="1071" spans="1:36" ht="19.5" customHeight="1" x14ac:dyDescent="0.25">
      <c r="A1071" s="20"/>
      <c r="B1071" s="483"/>
      <c r="C1071" s="29"/>
      <c r="D1071" s="28" t="s">
        <v>84</v>
      </c>
      <c r="E1071" s="29"/>
      <c r="F1071" s="28" t="s">
        <v>78</v>
      </c>
      <c r="G1071" s="29"/>
      <c r="H1071" s="29"/>
      <c r="I1071" s="30" t="str">
        <f t="shared" si="552"/>
        <v/>
      </c>
      <c r="J1071" s="30" t="str">
        <f t="shared" si="553"/>
        <v/>
      </c>
      <c r="K1071" s="30" t="str">
        <f t="shared" si="554"/>
        <v/>
      </c>
      <c r="L1071" s="30" t="str">
        <f t="shared" si="555"/>
        <v/>
      </c>
      <c r="M1071" s="30" t="str">
        <f t="shared" si="556"/>
        <v/>
      </c>
      <c r="N1071" s="30" t="str">
        <f t="shared" si="557"/>
        <v/>
      </c>
      <c r="O1071" s="30" t="str">
        <f t="shared" si="558"/>
        <v/>
      </c>
      <c r="P1071" s="30" t="str">
        <f t="shared" si="559"/>
        <v/>
      </c>
      <c r="Q1071" s="30" t="str">
        <f t="shared" si="560"/>
        <v/>
      </c>
      <c r="R1071" s="30" t="str">
        <f t="shared" si="561"/>
        <v/>
      </c>
      <c r="S1071" s="30" t="str">
        <f t="shared" si="562"/>
        <v/>
      </c>
      <c r="T1071" s="30" t="str">
        <f t="shared" si="563"/>
        <v/>
      </c>
      <c r="U1071" s="20"/>
      <c r="V1071" s="20"/>
      <c r="W1071" s="20"/>
    </row>
    <row r="1072" spans="1:36" ht="19.5" customHeight="1" x14ac:dyDescent="0.25">
      <c r="A1072" s="20"/>
      <c r="B1072" s="483"/>
      <c r="C1072" s="29"/>
      <c r="D1072" s="28" t="s">
        <v>85</v>
      </c>
      <c r="E1072" s="29"/>
      <c r="F1072" s="28" t="s">
        <v>78</v>
      </c>
      <c r="G1072" s="29"/>
      <c r="H1072" s="29"/>
      <c r="I1072" s="30" t="str">
        <f t="shared" si="552"/>
        <v/>
      </c>
      <c r="J1072" s="30" t="str">
        <f t="shared" si="553"/>
        <v/>
      </c>
      <c r="K1072" s="30" t="str">
        <f t="shared" si="554"/>
        <v/>
      </c>
      <c r="L1072" s="30" t="str">
        <f t="shared" si="555"/>
        <v/>
      </c>
      <c r="M1072" s="30" t="str">
        <f t="shared" si="556"/>
        <v/>
      </c>
      <c r="N1072" s="30" t="str">
        <f t="shared" si="557"/>
        <v/>
      </c>
      <c r="O1072" s="30" t="str">
        <f t="shared" si="558"/>
        <v/>
      </c>
      <c r="P1072" s="30" t="str">
        <f t="shared" si="559"/>
        <v/>
      </c>
      <c r="Q1072" s="30" t="str">
        <f t="shared" si="560"/>
        <v/>
      </c>
      <c r="R1072" s="30" t="str">
        <f t="shared" si="561"/>
        <v/>
      </c>
      <c r="S1072" s="30" t="str">
        <f t="shared" si="562"/>
        <v/>
      </c>
      <c r="T1072" s="30" t="str">
        <f t="shared" si="563"/>
        <v/>
      </c>
      <c r="U1072" s="20"/>
      <c r="V1072" s="20"/>
      <c r="W1072" s="20"/>
    </row>
    <row r="1073" spans="1:23" ht="19.5" customHeight="1" x14ac:dyDescent="0.25">
      <c r="A1073" s="20"/>
      <c r="B1073" s="483"/>
      <c r="C1073" s="29"/>
      <c r="D1073" s="28" t="s">
        <v>86</v>
      </c>
      <c r="E1073" s="29"/>
      <c r="F1073" s="28" t="s">
        <v>78</v>
      </c>
      <c r="G1073" s="29"/>
      <c r="H1073" s="29"/>
      <c r="I1073" s="30" t="str">
        <f t="shared" si="552"/>
        <v/>
      </c>
      <c r="J1073" s="30" t="str">
        <f t="shared" si="553"/>
        <v/>
      </c>
      <c r="K1073" s="30" t="str">
        <f t="shared" si="554"/>
        <v/>
      </c>
      <c r="L1073" s="30" t="str">
        <f t="shared" si="555"/>
        <v/>
      </c>
      <c r="M1073" s="30" t="str">
        <f t="shared" si="556"/>
        <v/>
      </c>
      <c r="N1073" s="30" t="str">
        <f t="shared" si="557"/>
        <v/>
      </c>
      <c r="O1073" s="30" t="str">
        <f t="shared" si="558"/>
        <v/>
      </c>
      <c r="P1073" s="30" t="str">
        <f t="shared" si="559"/>
        <v/>
      </c>
      <c r="Q1073" s="30" t="str">
        <f t="shared" si="560"/>
        <v/>
      </c>
      <c r="R1073" s="30" t="str">
        <f t="shared" si="561"/>
        <v/>
      </c>
      <c r="S1073" s="30" t="str">
        <f t="shared" si="562"/>
        <v/>
      </c>
      <c r="T1073" s="30" t="str">
        <f t="shared" si="563"/>
        <v/>
      </c>
      <c r="U1073" s="20"/>
      <c r="V1073" s="20"/>
      <c r="W1073" s="20"/>
    </row>
    <row r="1074" spans="1:23" ht="19.5" customHeight="1" x14ac:dyDescent="0.25">
      <c r="A1074" s="20"/>
      <c r="B1074" s="483"/>
      <c r="C1074" s="29"/>
      <c r="D1074" s="28" t="s">
        <v>87</v>
      </c>
      <c r="E1074" s="29"/>
      <c r="F1074" s="28" t="s">
        <v>78</v>
      </c>
      <c r="G1074" s="29"/>
      <c r="H1074" s="29"/>
      <c r="I1074" s="30" t="str">
        <f t="shared" si="552"/>
        <v/>
      </c>
      <c r="J1074" s="30" t="str">
        <f t="shared" si="553"/>
        <v/>
      </c>
      <c r="K1074" s="30" t="str">
        <f t="shared" si="554"/>
        <v/>
      </c>
      <c r="L1074" s="30" t="str">
        <f t="shared" si="555"/>
        <v/>
      </c>
      <c r="M1074" s="30" t="str">
        <f t="shared" si="556"/>
        <v/>
      </c>
      <c r="N1074" s="30" t="str">
        <f t="shared" si="557"/>
        <v/>
      </c>
      <c r="O1074" s="30" t="str">
        <f t="shared" si="558"/>
        <v/>
      </c>
      <c r="P1074" s="30" t="str">
        <f t="shared" si="559"/>
        <v/>
      </c>
      <c r="Q1074" s="30" t="str">
        <f t="shared" si="560"/>
        <v/>
      </c>
      <c r="R1074" s="30" t="str">
        <f t="shared" si="561"/>
        <v/>
      </c>
      <c r="S1074" s="30" t="str">
        <f t="shared" si="562"/>
        <v/>
      </c>
      <c r="T1074" s="30" t="str">
        <f t="shared" si="563"/>
        <v/>
      </c>
      <c r="U1074" s="20"/>
      <c r="V1074" s="20"/>
      <c r="W1074" s="20"/>
    </row>
    <row r="1075" spans="1:23" ht="19.5" customHeight="1" x14ac:dyDescent="0.25">
      <c r="A1075" s="20"/>
      <c r="B1075" s="483"/>
      <c r="C1075" s="29"/>
      <c r="D1075" s="28" t="s">
        <v>88</v>
      </c>
      <c r="E1075" s="29"/>
      <c r="F1075" s="28" t="s">
        <v>78</v>
      </c>
      <c r="G1075" s="29"/>
      <c r="H1075" s="29"/>
      <c r="I1075" s="30" t="str">
        <f t="shared" si="552"/>
        <v/>
      </c>
      <c r="J1075" s="30" t="str">
        <f t="shared" si="553"/>
        <v/>
      </c>
      <c r="K1075" s="30" t="str">
        <f t="shared" si="554"/>
        <v/>
      </c>
      <c r="L1075" s="30" t="str">
        <f t="shared" si="555"/>
        <v/>
      </c>
      <c r="M1075" s="30" t="str">
        <f t="shared" si="556"/>
        <v/>
      </c>
      <c r="N1075" s="30" t="str">
        <f t="shared" si="557"/>
        <v/>
      </c>
      <c r="O1075" s="30" t="str">
        <f t="shared" si="558"/>
        <v/>
      </c>
      <c r="P1075" s="30" t="str">
        <f t="shared" si="559"/>
        <v/>
      </c>
      <c r="Q1075" s="30" t="str">
        <f t="shared" si="560"/>
        <v/>
      </c>
      <c r="R1075" s="30" t="str">
        <f t="shared" si="561"/>
        <v/>
      </c>
      <c r="S1075" s="30" t="str">
        <f t="shared" si="562"/>
        <v/>
      </c>
      <c r="T1075" s="30" t="str">
        <f t="shared" si="563"/>
        <v/>
      </c>
      <c r="U1075" s="20"/>
      <c r="V1075" s="20"/>
      <c r="W1075" s="20"/>
    </row>
    <row r="1076" spans="1:23" ht="19.5" customHeight="1" x14ac:dyDescent="0.25">
      <c r="A1076" s="20"/>
      <c r="B1076" s="483"/>
      <c r="C1076" s="29"/>
      <c r="D1076" s="28" t="s">
        <v>89</v>
      </c>
      <c r="E1076" s="29"/>
      <c r="F1076" s="28" t="s">
        <v>78</v>
      </c>
      <c r="G1076" s="29"/>
      <c r="H1076" s="29"/>
      <c r="I1076" s="30" t="str">
        <f t="shared" si="552"/>
        <v/>
      </c>
      <c r="J1076" s="30" t="str">
        <f t="shared" si="553"/>
        <v/>
      </c>
      <c r="K1076" s="30" t="str">
        <f t="shared" si="554"/>
        <v/>
      </c>
      <c r="L1076" s="30" t="str">
        <f t="shared" si="555"/>
        <v/>
      </c>
      <c r="M1076" s="30" t="str">
        <f t="shared" si="556"/>
        <v/>
      </c>
      <c r="N1076" s="30" t="str">
        <f t="shared" si="557"/>
        <v/>
      </c>
      <c r="O1076" s="30" t="str">
        <f t="shared" si="558"/>
        <v/>
      </c>
      <c r="P1076" s="30" t="str">
        <f t="shared" si="559"/>
        <v/>
      </c>
      <c r="Q1076" s="30" t="str">
        <f t="shared" si="560"/>
        <v/>
      </c>
      <c r="R1076" s="30" t="str">
        <f t="shared" si="561"/>
        <v/>
      </c>
      <c r="S1076" s="30" t="str">
        <f t="shared" si="562"/>
        <v/>
      </c>
      <c r="T1076" s="30" t="str">
        <f t="shared" si="563"/>
        <v/>
      </c>
      <c r="U1076" s="20"/>
      <c r="V1076" s="20"/>
      <c r="W1076" s="20"/>
    </row>
    <row r="1077" spans="1:23" ht="19.5" customHeight="1" x14ac:dyDescent="0.25">
      <c r="A1077" s="20"/>
      <c r="B1077" s="483"/>
      <c r="C1077" s="29"/>
      <c r="D1077" s="28" t="s">
        <v>90</v>
      </c>
      <c r="E1077" s="29"/>
      <c r="F1077" s="28" t="s">
        <v>78</v>
      </c>
      <c r="G1077" s="29"/>
      <c r="H1077" s="29"/>
      <c r="I1077" s="30" t="str">
        <f t="shared" si="552"/>
        <v/>
      </c>
      <c r="J1077" s="30" t="str">
        <f t="shared" si="553"/>
        <v/>
      </c>
      <c r="K1077" s="30" t="str">
        <f t="shared" si="554"/>
        <v/>
      </c>
      <c r="L1077" s="30" t="str">
        <f t="shared" si="555"/>
        <v/>
      </c>
      <c r="M1077" s="30" t="str">
        <f t="shared" si="556"/>
        <v/>
      </c>
      <c r="N1077" s="30" t="str">
        <f t="shared" si="557"/>
        <v/>
      </c>
      <c r="O1077" s="30" t="str">
        <f t="shared" si="558"/>
        <v/>
      </c>
      <c r="P1077" s="30" t="str">
        <f t="shared" si="559"/>
        <v/>
      </c>
      <c r="Q1077" s="30" t="str">
        <f t="shared" si="560"/>
        <v/>
      </c>
      <c r="R1077" s="30" t="str">
        <f t="shared" si="561"/>
        <v/>
      </c>
      <c r="S1077" s="30" t="str">
        <f t="shared" si="562"/>
        <v/>
      </c>
      <c r="T1077" s="30" t="str">
        <f t="shared" si="563"/>
        <v/>
      </c>
      <c r="U1077" s="20"/>
      <c r="V1077" s="20"/>
      <c r="W1077" s="20"/>
    </row>
    <row r="1078" spans="1:23" ht="19.5" customHeight="1" x14ac:dyDescent="0.25">
      <c r="A1078" s="20"/>
      <c r="B1078" s="483"/>
      <c r="C1078" s="29"/>
      <c r="D1078" s="28" t="s">
        <v>91</v>
      </c>
      <c r="E1078" s="29"/>
      <c r="F1078" s="28" t="s">
        <v>78</v>
      </c>
      <c r="G1078" s="29"/>
      <c r="H1078" s="29"/>
      <c r="I1078" s="30" t="str">
        <f t="shared" si="552"/>
        <v/>
      </c>
      <c r="J1078" s="30" t="str">
        <f t="shared" si="553"/>
        <v/>
      </c>
      <c r="K1078" s="30" t="str">
        <f t="shared" si="554"/>
        <v/>
      </c>
      <c r="L1078" s="30" t="str">
        <f t="shared" si="555"/>
        <v/>
      </c>
      <c r="M1078" s="30" t="str">
        <f t="shared" si="556"/>
        <v/>
      </c>
      <c r="N1078" s="30" t="str">
        <f t="shared" si="557"/>
        <v/>
      </c>
      <c r="O1078" s="30" t="str">
        <f t="shared" si="558"/>
        <v/>
      </c>
      <c r="P1078" s="30" t="str">
        <f t="shared" si="559"/>
        <v/>
      </c>
      <c r="Q1078" s="30" t="str">
        <f t="shared" si="560"/>
        <v/>
      </c>
      <c r="R1078" s="30" t="str">
        <f t="shared" si="561"/>
        <v/>
      </c>
      <c r="S1078" s="30" t="str">
        <f t="shared" si="562"/>
        <v/>
      </c>
      <c r="T1078" s="30" t="str">
        <f t="shared" si="563"/>
        <v/>
      </c>
      <c r="U1078" s="20"/>
      <c r="V1078" s="20"/>
      <c r="W1078" s="20"/>
    </row>
    <row r="1079" spans="1:23" ht="19.5" customHeight="1" x14ac:dyDescent="0.25">
      <c r="A1079" s="20"/>
      <c r="B1079" s="483"/>
      <c r="C1079" s="29"/>
      <c r="D1079" s="28" t="s">
        <v>92</v>
      </c>
      <c r="E1079" s="29"/>
      <c r="F1079" s="28" t="s">
        <v>78</v>
      </c>
      <c r="G1079" s="29"/>
      <c r="H1079" s="29"/>
      <c r="I1079" s="30" t="str">
        <f t="shared" si="552"/>
        <v/>
      </c>
      <c r="J1079" s="30" t="str">
        <f t="shared" si="553"/>
        <v/>
      </c>
      <c r="K1079" s="30" t="str">
        <f t="shared" si="554"/>
        <v/>
      </c>
      <c r="L1079" s="30" t="str">
        <f t="shared" si="555"/>
        <v/>
      </c>
      <c r="M1079" s="30" t="str">
        <f t="shared" si="556"/>
        <v/>
      </c>
      <c r="N1079" s="30" t="str">
        <f t="shared" si="557"/>
        <v/>
      </c>
      <c r="O1079" s="30" t="str">
        <f t="shared" si="558"/>
        <v/>
      </c>
      <c r="P1079" s="30" t="str">
        <f t="shared" si="559"/>
        <v/>
      </c>
      <c r="Q1079" s="30" t="str">
        <f t="shared" si="560"/>
        <v/>
      </c>
      <c r="R1079" s="30" t="str">
        <f t="shared" si="561"/>
        <v/>
      </c>
      <c r="S1079" s="30" t="str">
        <f t="shared" si="562"/>
        <v/>
      </c>
      <c r="T1079" s="30" t="str">
        <f t="shared" si="563"/>
        <v/>
      </c>
      <c r="U1079" s="20"/>
      <c r="V1079" s="20"/>
      <c r="W1079" s="20"/>
    </row>
    <row r="1080" spans="1:23" ht="19.5" customHeight="1" x14ac:dyDescent="0.25">
      <c r="A1080" s="20"/>
      <c r="B1080" s="483"/>
      <c r="C1080" s="29"/>
      <c r="D1080" s="28" t="s">
        <v>93</v>
      </c>
      <c r="E1080" s="29"/>
      <c r="F1080" s="28" t="s">
        <v>78</v>
      </c>
      <c r="G1080" s="29"/>
      <c r="H1080" s="29"/>
      <c r="I1080" s="30" t="str">
        <f t="shared" si="552"/>
        <v/>
      </c>
      <c r="J1080" s="30" t="str">
        <f t="shared" si="553"/>
        <v/>
      </c>
      <c r="K1080" s="30" t="str">
        <f t="shared" si="554"/>
        <v/>
      </c>
      <c r="L1080" s="30" t="str">
        <f t="shared" si="555"/>
        <v/>
      </c>
      <c r="M1080" s="30" t="str">
        <f t="shared" si="556"/>
        <v/>
      </c>
      <c r="N1080" s="30" t="str">
        <f t="shared" si="557"/>
        <v/>
      </c>
      <c r="O1080" s="30" t="str">
        <f t="shared" si="558"/>
        <v/>
      </c>
      <c r="P1080" s="30" t="str">
        <f t="shared" si="559"/>
        <v/>
      </c>
      <c r="Q1080" s="30" t="str">
        <f t="shared" si="560"/>
        <v/>
      </c>
      <c r="R1080" s="30" t="str">
        <f t="shared" si="561"/>
        <v/>
      </c>
      <c r="S1080" s="30" t="str">
        <f t="shared" si="562"/>
        <v/>
      </c>
      <c r="T1080" s="30" t="str">
        <f t="shared" si="563"/>
        <v/>
      </c>
      <c r="U1080" s="20"/>
      <c r="V1080" s="20"/>
      <c r="W1080" s="20"/>
    </row>
    <row r="1081" spans="1:23" ht="19.5" customHeight="1" x14ac:dyDescent="0.25">
      <c r="A1081" s="20"/>
      <c r="B1081" s="483"/>
      <c r="C1081" s="29"/>
      <c r="D1081" s="28" t="s">
        <v>94</v>
      </c>
      <c r="E1081" s="29"/>
      <c r="F1081" s="28" t="s">
        <v>78</v>
      </c>
      <c r="G1081" s="29"/>
      <c r="H1081" s="29"/>
      <c r="I1081" s="30" t="str">
        <f t="shared" si="552"/>
        <v/>
      </c>
      <c r="J1081" s="30" t="str">
        <f t="shared" si="553"/>
        <v/>
      </c>
      <c r="K1081" s="30" t="str">
        <f t="shared" si="554"/>
        <v/>
      </c>
      <c r="L1081" s="30" t="str">
        <f t="shared" si="555"/>
        <v/>
      </c>
      <c r="M1081" s="30" t="str">
        <f t="shared" si="556"/>
        <v/>
      </c>
      <c r="N1081" s="30" t="str">
        <f t="shared" si="557"/>
        <v/>
      </c>
      <c r="O1081" s="30" t="str">
        <f t="shared" si="558"/>
        <v/>
      </c>
      <c r="P1081" s="30" t="str">
        <f t="shared" si="559"/>
        <v/>
      </c>
      <c r="Q1081" s="30" t="str">
        <f t="shared" si="560"/>
        <v/>
      </c>
      <c r="R1081" s="30" t="str">
        <f t="shared" si="561"/>
        <v/>
      </c>
      <c r="S1081" s="30" t="str">
        <f t="shared" si="562"/>
        <v/>
      </c>
      <c r="T1081" s="30" t="str">
        <f t="shared" si="563"/>
        <v/>
      </c>
      <c r="U1081" s="20"/>
      <c r="V1081" s="20"/>
      <c r="W1081" s="20"/>
    </row>
    <row r="1082" spans="1:23" ht="19.5" customHeight="1" x14ac:dyDescent="0.25">
      <c r="A1082" s="20"/>
      <c r="B1082" s="483"/>
      <c r="C1082" s="29"/>
      <c r="D1082" s="28" t="s">
        <v>95</v>
      </c>
      <c r="E1082" s="29"/>
      <c r="F1082" s="28" t="s">
        <v>78</v>
      </c>
      <c r="G1082" s="29"/>
      <c r="H1082" s="29"/>
      <c r="I1082" s="30" t="str">
        <f t="shared" si="552"/>
        <v/>
      </c>
      <c r="J1082" s="30" t="str">
        <f t="shared" si="553"/>
        <v/>
      </c>
      <c r="K1082" s="30" t="str">
        <f t="shared" si="554"/>
        <v/>
      </c>
      <c r="L1082" s="30" t="str">
        <f t="shared" si="555"/>
        <v/>
      </c>
      <c r="M1082" s="30" t="str">
        <f t="shared" si="556"/>
        <v/>
      </c>
      <c r="N1082" s="30" t="str">
        <f t="shared" si="557"/>
        <v/>
      </c>
      <c r="O1082" s="30" t="str">
        <f t="shared" si="558"/>
        <v/>
      </c>
      <c r="P1082" s="30" t="str">
        <f t="shared" si="559"/>
        <v/>
      </c>
      <c r="Q1082" s="30" t="str">
        <f t="shared" si="560"/>
        <v/>
      </c>
      <c r="R1082" s="30" t="str">
        <f t="shared" si="561"/>
        <v/>
      </c>
      <c r="S1082" s="30" t="str">
        <f t="shared" si="562"/>
        <v/>
      </c>
      <c r="T1082" s="30" t="str">
        <f t="shared" si="563"/>
        <v/>
      </c>
      <c r="U1082" s="20"/>
      <c r="V1082" s="20"/>
      <c r="W1082" s="20"/>
    </row>
    <row r="1083" spans="1:23" ht="19.5" customHeight="1" x14ac:dyDescent="0.25">
      <c r="A1083" s="20"/>
      <c r="B1083" s="483"/>
      <c r="C1083" s="29"/>
      <c r="D1083" s="28" t="s">
        <v>96</v>
      </c>
      <c r="E1083" s="29"/>
      <c r="F1083" s="28" t="s">
        <v>78</v>
      </c>
      <c r="G1083" s="29"/>
      <c r="H1083" s="29"/>
      <c r="I1083" s="30" t="str">
        <f t="shared" si="552"/>
        <v/>
      </c>
      <c r="J1083" s="30" t="str">
        <f t="shared" si="553"/>
        <v/>
      </c>
      <c r="K1083" s="30" t="str">
        <f t="shared" si="554"/>
        <v/>
      </c>
      <c r="L1083" s="30" t="str">
        <f t="shared" si="555"/>
        <v/>
      </c>
      <c r="M1083" s="30" t="str">
        <f t="shared" si="556"/>
        <v/>
      </c>
      <c r="N1083" s="30" t="str">
        <f t="shared" si="557"/>
        <v/>
      </c>
      <c r="O1083" s="30" t="str">
        <f t="shared" si="558"/>
        <v/>
      </c>
      <c r="P1083" s="30" t="str">
        <f t="shared" si="559"/>
        <v/>
      </c>
      <c r="Q1083" s="30" t="str">
        <f t="shared" si="560"/>
        <v/>
      </c>
      <c r="R1083" s="30" t="str">
        <f t="shared" si="561"/>
        <v/>
      </c>
      <c r="S1083" s="30" t="str">
        <f t="shared" si="562"/>
        <v/>
      </c>
      <c r="T1083" s="30" t="str">
        <f t="shared" si="563"/>
        <v/>
      </c>
      <c r="U1083" s="20"/>
      <c r="V1083" s="20"/>
      <c r="W1083" s="20"/>
    </row>
    <row r="1084" spans="1:23" ht="19.5" customHeight="1" x14ac:dyDescent="0.25">
      <c r="A1084" s="20"/>
      <c r="B1084" s="483"/>
      <c r="C1084" s="29"/>
      <c r="D1084" s="28" t="s">
        <v>97</v>
      </c>
      <c r="E1084" s="29"/>
      <c r="F1084" s="28" t="s">
        <v>78</v>
      </c>
      <c r="G1084" s="29"/>
      <c r="H1084" s="29"/>
      <c r="I1084" s="30" t="str">
        <f t="shared" si="552"/>
        <v/>
      </c>
      <c r="J1084" s="30" t="str">
        <f t="shared" si="553"/>
        <v/>
      </c>
      <c r="K1084" s="30" t="str">
        <f t="shared" si="554"/>
        <v/>
      </c>
      <c r="L1084" s="30" t="str">
        <f t="shared" si="555"/>
        <v/>
      </c>
      <c r="M1084" s="30" t="str">
        <f t="shared" si="556"/>
        <v/>
      </c>
      <c r="N1084" s="30" t="str">
        <f t="shared" si="557"/>
        <v/>
      </c>
      <c r="O1084" s="30" t="str">
        <f t="shared" si="558"/>
        <v/>
      </c>
      <c r="P1084" s="30" t="str">
        <f t="shared" si="559"/>
        <v/>
      </c>
      <c r="Q1084" s="30" t="str">
        <f t="shared" si="560"/>
        <v/>
      </c>
      <c r="R1084" s="30" t="str">
        <f t="shared" si="561"/>
        <v/>
      </c>
      <c r="S1084" s="30" t="str">
        <f t="shared" si="562"/>
        <v/>
      </c>
      <c r="T1084" s="30" t="str">
        <f t="shared" si="563"/>
        <v/>
      </c>
      <c r="U1084" s="20"/>
      <c r="V1084" s="20"/>
      <c r="W1084" s="20"/>
    </row>
    <row r="1085" spans="1:23" ht="19.5" customHeight="1" x14ac:dyDescent="0.25">
      <c r="A1085" s="20"/>
      <c r="B1085" s="483"/>
      <c r="C1085" s="29"/>
      <c r="D1085" s="28" t="s">
        <v>98</v>
      </c>
      <c r="E1085" s="29"/>
      <c r="F1085" s="28" t="s">
        <v>78</v>
      </c>
      <c r="G1085" s="29"/>
      <c r="H1085" s="29"/>
      <c r="I1085" s="30" t="str">
        <f t="shared" si="552"/>
        <v/>
      </c>
      <c r="J1085" s="30" t="str">
        <f t="shared" si="553"/>
        <v/>
      </c>
      <c r="K1085" s="30" t="str">
        <f t="shared" si="554"/>
        <v/>
      </c>
      <c r="L1085" s="30" t="str">
        <f t="shared" si="555"/>
        <v/>
      </c>
      <c r="M1085" s="30" t="str">
        <f t="shared" si="556"/>
        <v/>
      </c>
      <c r="N1085" s="30" t="str">
        <f t="shared" si="557"/>
        <v/>
      </c>
      <c r="O1085" s="30" t="str">
        <f t="shared" si="558"/>
        <v/>
      </c>
      <c r="P1085" s="30" t="str">
        <f t="shared" si="559"/>
        <v/>
      </c>
      <c r="Q1085" s="30" t="str">
        <f t="shared" si="560"/>
        <v/>
      </c>
      <c r="R1085" s="30" t="str">
        <f t="shared" si="561"/>
        <v/>
      </c>
      <c r="S1085" s="30" t="str">
        <f t="shared" si="562"/>
        <v/>
      </c>
      <c r="T1085" s="30" t="str">
        <f t="shared" si="563"/>
        <v/>
      </c>
      <c r="U1085" s="20"/>
      <c r="V1085" s="20"/>
      <c r="W1085" s="20"/>
    </row>
    <row r="1086" spans="1:23" ht="19.5" customHeight="1" x14ac:dyDescent="0.25">
      <c r="A1086" s="20"/>
      <c r="B1086" s="483"/>
      <c r="C1086" s="29"/>
      <c r="D1086" s="28" t="s">
        <v>99</v>
      </c>
      <c r="E1086" s="29"/>
      <c r="F1086" s="28" t="s">
        <v>78</v>
      </c>
      <c r="G1086" s="29"/>
      <c r="H1086" s="29"/>
      <c r="I1086" s="30" t="str">
        <f t="shared" si="552"/>
        <v/>
      </c>
      <c r="J1086" s="30" t="str">
        <f t="shared" si="553"/>
        <v/>
      </c>
      <c r="K1086" s="30" t="str">
        <f t="shared" si="554"/>
        <v/>
      </c>
      <c r="L1086" s="30" t="str">
        <f t="shared" si="555"/>
        <v/>
      </c>
      <c r="M1086" s="30" t="str">
        <f t="shared" si="556"/>
        <v/>
      </c>
      <c r="N1086" s="30" t="str">
        <f t="shared" si="557"/>
        <v/>
      </c>
      <c r="O1086" s="30" t="str">
        <f t="shared" si="558"/>
        <v/>
      </c>
      <c r="P1086" s="30" t="str">
        <f t="shared" si="559"/>
        <v/>
      </c>
      <c r="Q1086" s="30" t="str">
        <f t="shared" si="560"/>
        <v/>
      </c>
      <c r="R1086" s="30" t="str">
        <f t="shared" si="561"/>
        <v/>
      </c>
      <c r="S1086" s="30" t="str">
        <f t="shared" si="562"/>
        <v/>
      </c>
      <c r="T1086" s="30" t="str">
        <f t="shared" si="563"/>
        <v/>
      </c>
      <c r="U1086" s="20"/>
      <c r="V1086" s="20"/>
      <c r="W1086" s="20"/>
    </row>
    <row r="1087" spans="1:23" ht="19.5" customHeight="1" x14ac:dyDescent="0.25">
      <c r="A1087" s="20"/>
      <c r="B1087" s="483"/>
      <c r="C1087" s="29"/>
      <c r="D1087" s="28" t="s">
        <v>100</v>
      </c>
      <c r="E1087" s="29"/>
      <c r="F1087" s="28" t="s">
        <v>78</v>
      </c>
      <c r="G1087" s="29"/>
      <c r="H1087" s="29"/>
      <c r="I1087" s="30" t="str">
        <f t="shared" si="552"/>
        <v/>
      </c>
      <c r="J1087" s="30" t="str">
        <f t="shared" si="553"/>
        <v/>
      </c>
      <c r="K1087" s="30" t="str">
        <f t="shared" si="554"/>
        <v/>
      </c>
      <c r="L1087" s="30" t="str">
        <f t="shared" si="555"/>
        <v/>
      </c>
      <c r="M1087" s="30" t="str">
        <f t="shared" si="556"/>
        <v/>
      </c>
      <c r="N1087" s="30" t="str">
        <f t="shared" si="557"/>
        <v/>
      </c>
      <c r="O1087" s="30" t="str">
        <f t="shared" si="558"/>
        <v/>
      </c>
      <c r="P1087" s="30" t="str">
        <f t="shared" si="559"/>
        <v/>
      </c>
      <c r="Q1087" s="30" t="str">
        <f t="shared" si="560"/>
        <v/>
      </c>
      <c r="R1087" s="30" t="str">
        <f t="shared" si="561"/>
        <v/>
      </c>
      <c r="S1087" s="30" t="str">
        <f t="shared" si="562"/>
        <v/>
      </c>
      <c r="T1087" s="30" t="str">
        <f t="shared" si="563"/>
        <v/>
      </c>
      <c r="U1087" s="20"/>
      <c r="V1087" s="20"/>
      <c r="W1087" s="20"/>
    </row>
    <row r="1088" spans="1:23" ht="19.5" customHeight="1" x14ac:dyDescent="0.25">
      <c r="A1088" s="20"/>
      <c r="B1088" s="483"/>
      <c r="C1088" s="29"/>
      <c r="D1088" s="28" t="s">
        <v>101</v>
      </c>
      <c r="E1088" s="29"/>
      <c r="F1088" s="28" t="s">
        <v>78</v>
      </c>
      <c r="G1088" s="29"/>
      <c r="H1088" s="29"/>
      <c r="I1088" s="30" t="str">
        <f t="shared" si="552"/>
        <v/>
      </c>
      <c r="J1088" s="30" t="str">
        <f t="shared" si="553"/>
        <v/>
      </c>
      <c r="K1088" s="30" t="str">
        <f t="shared" si="554"/>
        <v/>
      </c>
      <c r="L1088" s="30" t="str">
        <f t="shared" si="555"/>
        <v/>
      </c>
      <c r="M1088" s="30" t="str">
        <f t="shared" si="556"/>
        <v/>
      </c>
      <c r="N1088" s="30" t="str">
        <f t="shared" si="557"/>
        <v/>
      </c>
      <c r="O1088" s="30" t="str">
        <f t="shared" si="558"/>
        <v/>
      </c>
      <c r="P1088" s="30" t="str">
        <f t="shared" si="559"/>
        <v/>
      </c>
      <c r="Q1088" s="30" t="str">
        <f t="shared" si="560"/>
        <v/>
      </c>
      <c r="R1088" s="30" t="str">
        <f t="shared" si="561"/>
        <v/>
      </c>
      <c r="S1088" s="30" t="str">
        <f t="shared" si="562"/>
        <v/>
      </c>
      <c r="T1088" s="30" t="str">
        <f t="shared" si="563"/>
        <v/>
      </c>
      <c r="U1088" s="20"/>
      <c r="V1088" s="20"/>
      <c r="W1088" s="20"/>
    </row>
    <row r="1089" spans="1:30" ht="19.5" customHeight="1" x14ac:dyDescent="0.25">
      <c r="A1089" s="20"/>
      <c r="B1089" s="483"/>
      <c r="C1089" s="29"/>
      <c r="D1089" s="28" t="s">
        <v>102</v>
      </c>
      <c r="E1089" s="29"/>
      <c r="F1089" s="28" t="s">
        <v>78</v>
      </c>
      <c r="G1089" s="29"/>
      <c r="H1089" s="29"/>
      <c r="I1089" s="30" t="str">
        <f t="shared" si="552"/>
        <v/>
      </c>
      <c r="J1089" s="30" t="str">
        <f t="shared" si="553"/>
        <v/>
      </c>
      <c r="K1089" s="30" t="str">
        <f t="shared" si="554"/>
        <v/>
      </c>
      <c r="L1089" s="30" t="str">
        <f t="shared" si="555"/>
        <v/>
      </c>
      <c r="M1089" s="30" t="str">
        <f t="shared" si="556"/>
        <v/>
      </c>
      <c r="N1089" s="30" t="str">
        <f t="shared" si="557"/>
        <v/>
      </c>
      <c r="O1089" s="30" t="str">
        <f t="shared" si="558"/>
        <v/>
      </c>
      <c r="P1089" s="30" t="str">
        <f t="shared" si="559"/>
        <v/>
      </c>
      <c r="Q1089" s="30" t="str">
        <f t="shared" si="560"/>
        <v/>
      </c>
      <c r="R1089" s="30" t="str">
        <f t="shared" si="561"/>
        <v/>
      </c>
      <c r="S1089" s="30" t="str">
        <f t="shared" si="562"/>
        <v/>
      </c>
      <c r="T1089" s="30" t="str">
        <f t="shared" si="563"/>
        <v/>
      </c>
      <c r="U1089" s="20"/>
      <c r="V1089" s="20"/>
      <c r="W1089" s="20"/>
    </row>
    <row r="1090" spans="1:30" ht="19.5" customHeight="1" x14ac:dyDescent="0.25">
      <c r="A1090" s="20"/>
      <c r="B1090" s="483"/>
      <c r="C1090" s="29"/>
      <c r="D1090" s="28" t="s">
        <v>103</v>
      </c>
      <c r="E1090" s="29"/>
      <c r="F1090" s="28" t="s">
        <v>78</v>
      </c>
      <c r="G1090" s="29"/>
      <c r="H1090" s="29"/>
      <c r="I1090" s="30" t="str">
        <f t="shared" si="552"/>
        <v/>
      </c>
      <c r="J1090" s="30" t="str">
        <f t="shared" si="553"/>
        <v/>
      </c>
      <c r="K1090" s="30" t="str">
        <f t="shared" si="554"/>
        <v/>
      </c>
      <c r="L1090" s="30" t="str">
        <f t="shared" si="555"/>
        <v/>
      </c>
      <c r="M1090" s="30" t="str">
        <f t="shared" si="556"/>
        <v/>
      </c>
      <c r="N1090" s="30" t="str">
        <f t="shared" si="557"/>
        <v/>
      </c>
      <c r="O1090" s="30" t="str">
        <f t="shared" si="558"/>
        <v/>
      </c>
      <c r="P1090" s="30" t="str">
        <f t="shared" si="559"/>
        <v/>
      </c>
      <c r="Q1090" s="30" t="str">
        <f t="shared" si="560"/>
        <v/>
      </c>
      <c r="R1090" s="30" t="str">
        <f t="shared" si="561"/>
        <v/>
      </c>
      <c r="S1090" s="30" t="str">
        <f t="shared" si="562"/>
        <v/>
      </c>
      <c r="T1090" s="30" t="str">
        <f t="shared" si="563"/>
        <v/>
      </c>
      <c r="U1090" s="20"/>
      <c r="V1090" s="20"/>
      <c r="W1090" s="20"/>
    </row>
    <row r="1091" spans="1:30" ht="19.5" customHeight="1" x14ac:dyDescent="0.25">
      <c r="A1091" s="20"/>
      <c r="B1091" s="483"/>
      <c r="C1091" s="29"/>
      <c r="D1091" s="28" t="s">
        <v>104</v>
      </c>
      <c r="E1091" s="29"/>
      <c r="F1091" s="28" t="s">
        <v>78</v>
      </c>
      <c r="G1091" s="29"/>
      <c r="H1091" s="29"/>
      <c r="I1091" s="30" t="str">
        <f t="shared" si="552"/>
        <v/>
      </c>
      <c r="J1091" s="30" t="str">
        <f t="shared" si="553"/>
        <v/>
      </c>
      <c r="K1091" s="30" t="str">
        <f t="shared" si="554"/>
        <v/>
      </c>
      <c r="L1091" s="30" t="str">
        <f t="shared" si="555"/>
        <v/>
      </c>
      <c r="M1091" s="30" t="str">
        <f t="shared" si="556"/>
        <v/>
      </c>
      <c r="N1091" s="30" t="str">
        <f t="shared" si="557"/>
        <v/>
      </c>
      <c r="O1091" s="30" t="str">
        <f t="shared" si="558"/>
        <v/>
      </c>
      <c r="P1091" s="30" t="str">
        <f t="shared" si="559"/>
        <v/>
      </c>
      <c r="Q1091" s="30" t="str">
        <f t="shared" si="560"/>
        <v/>
      </c>
      <c r="R1091" s="30" t="str">
        <f t="shared" si="561"/>
        <v/>
      </c>
      <c r="S1091" s="30" t="str">
        <f t="shared" si="562"/>
        <v/>
      </c>
      <c r="T1091" s="30" t="str">
        <f t="shared" si="563"/>
        <v/>
      </c>
      <c r="U1091" s="20"/>
      <c r="V1091" s="20"/>
      <c r="W1091" s="20"/>
    </row>
    <row r="1092" spans="1:30" ht="19.5" customHeight="1" x14ac:dyDescent="0.25">
      <c r="A1092" s="20"/>
      <c r="B1092" s="483"/>
      <c r="C1092" s="29"/>
      <c r="D1092" s="28" t="s">
        <v>105</v>
      </c>
      <c r="E1092" s="29"/>
      <c r="F1092" s="28" t="s">
        <v>78</v>
      </c>
      <c r="G1092" s="29"/>
      <c r="H1092" s="29"/>
      <c r="I1092" s="30" t="str">
        <f t="shared" si="552"/>
        <v/>
      </c>
      <c r="J1092" s="30" t="str">
        <f t="shared" si="553"/>
        <v/>
      </c>
      <c r="K1092" s="30" t="str">
        <f t="shared" si="554"/>
        <v/>
      </c>
      <c r="L1092" s="30" t="str">
        <f t="shared" si="555"/>
        <v/>
      </c>
      <c r="M1092" s="30" t="str">
        <f t="shared" si="556"/>
        <v/>
      </c>
      <c r="N1092" s="30" t="str">
        <f t="shared" si="557"/>
        <v/>
      </c>
      <c r="O1092" s="30" t="str">
        <f t="shared" si="558"/>
        <v/>
      </c>
      <c r="P1092" s="30" t="str">
        <f t="shared" si="559"/>
        <v/>
      </c>
      <c r="Q1092" s="30" t="str">
        <f t="shared" si="560"/>
        <v/>
      </c>
      <c r="R1092" s="30" t="str">
        <f t="shared" si="561"/>
        <v/>
      </c>
      <c r="S1092" s="30" t="str">
        <f t="shared" si="562"/>
        <v/>
      </c>
      <c r="T1092" s="30" t="str">
        <f t="shared" si="563"/>
        <v/>
      </c>
      <c r="U1092" s="20"/>
      <c r="V1092" s="20"/>
      <c r="W1092" s="20"/>
    </row>
    <row r="1093" spans="1:30" ht="19.5" customHeight="1" x14ac:dyDescent="0.25">
      <c r="A1093" s="20"/>
      <c r="B1093" s="483"/>
      <c r="C1093" s="29"/>
      <c r="D1093" s="28" t="s">
        <v>106</v>
      </c>
      <c r="E1093" s="29"/>
      <c r="F1093" s="28" t="s">
        <v>78</v>
      </c>
      <c r="G1093" s="29"/>
      <c r="H1093" s="29"/>
      <c r="I1093" s="30" t="str">
        <f t="shared" si="552"/>
        <v/>
      </c>
      <c r="J1093" s="30" t="str">
        <f t="shared" si="553"/>
        <v/>
      </c>
      <c r="K1093" s="30" t="str">
        <f t="shared" si="554"/>
        <v/>
      </c>
      <c r="L1093" s="30" t="str">
        <f t="shared" si="555"/>
        <v/>
      </c>
      <c r="M1093" s="30" t="str">
        <f t="shared" si="556"/>
        <v/>
      </c>
      <c r="N1093" s="30" t="str">
        <f t="shared" si="557"/>
        <v/>
      </c>
      <c r="O1093" s="30" t="str">
        <f t="shared" si="558"/>
        <v/>
      </c>
      <c r="P1093" s="30" t="str">
        <f t="shared" si="559"/>
        <v/>
      </c>
      <c r="Q1093" s="30" t="str">
        <f t="shared" si="560"/>
        <v/>
      </c>
      <c r="R1093" s="30" t="str">
        <f t="shared" si="561"/>
        <v/>
      </c>
      <c r="S1093" s="30" t="str">
        <f t="shared" si="562"/>
        <v/>
      </c>
      <c r="T1093" s="30" t="str">
        <f t="shared" si="563"/>
        <v/>
      </c>
      <c r="U1093" s="20"/>
      <c r="V1093" s="20"/>
      <c r="W1093" s="20"/>
    </row>
    <row r="1094" spans="1:30" ht="19.5" customHeight="1" x14ac:dyDescent="0.25">
      <c r="A1094" s="20"/>
      <c r="B1094" s="483"/>
      <c r="C1094" s="29"/>
      <c r="D1094" s="28" t="s">
        <v>107</v>
      </c>
      <c r="E1094" s="29"/>
      <c r="F1094" s="28" t="s">
        <v>78</v>
      </c>
      <c r="G1094" s="29"/>
      <c r="H1094" s="29"/>
      <c r="I1094" s="30" t="str">
        <f t="shared" si="552"/>
        <v/>
      </c>
      <c r="J1094" s="30" t="str">
        <f t="shared" si="553"/>
        <v/>
      </c>
      <c r="K1094" s="30" t="str">
        <f t="shared" si="554"/>
        <v/>
      </c>
      <c r="L1094" s="30" t="str">
        <f t="shared" si="555"/>
        <v/>
      </c>
      <c r="M1094" s="30" t="str">
        <f t="shared" si="556"/>
        <v/>
      </c>
      <c r="N1094" s="30" t="str">
        <f t="shared" si="557"/>
        <v/>
      </c>
      <c r="O1094" s="30" t="str">
        <f t="shared" si="558"/>
        <v/>
      </c>
      <c r="P1094" s="30" t="str">
        <f t="shared" si="559"/>
        <v/>
      </c>
      <c r="Q1094" s="30" t="str">
        <f t="shared" si="560"/>
        <v/>
      </c>
      <c r="R1094" s="30" t="str">
        <f t="shared" si="561"/>
        <v/>
      </c>
      <c r="S1094" s="30" t="str">
        <f t="shared" si="562"/>
        <v/>
      </c>
      <c r="T1094" s="30" t="str">
        <f t="shared" si="563"/>
        <v/>
      </c>
      <c r="U1094" s="20"/>
      <c r="V1094" s="20"/>
      <c r="W1094" s="20"/>
    </row>
    <row r="1095" spans="1:30" ht="19.5" customHeight="1" x14ac:dyDescent="0.25">
      <c r="A1095" s="20"/>
      <c r="B1095" s="483"/>
      <c r="C1095" s="29"/>
      <c r="D1095" s="28" t="s">
        <v>108</v>
      </c>
      <c r="E1095" s="29"/>
      <c r="F1095" s="28" t="s">
        <v>78</v>
      </c>
      <c r="G1095" s="29"/>
      <c r="H1095" s="29"/>
      <c r="I1095" s="30" t="str">
        <f t="shared" si="552"/>
        <v/>
      </c>
      <c r="J1095" s="30" t="str">
        <f t="shared" si="553"/>
        <v/>
      </c>
      <c r="K1095" s="30" t="str">
        <f t="shared" si="554"/>
        <v/>
      </c>
      <c r="L1095" s="30" t="str">
        <f t="shared" si="555"/>
        <v/>
      </c>
      <c r="M1095" s="30" t="str">
        <f t="shared" si="556"/>
        <v/>
      </c>
      <c r="N1095" s="30" t="str">
        <f t="shared" si="557"/>
        <v/>
      </c>
      <c r="O1095" s="30" t="str">
        <f t="shared" si="558"/>
        <v/>
      </c>
      <c r="P1095" s="30" t="str">
        <f t="shared" si="559"/>
        <v/>
      </c>
      <c r="Q1095" s="30" t="str">
        <f t="shared" si="560"/>
        <v/>
      </c>
      <c r="R1095" s="30" t="str">
        <f t="shared" si="561"/>
        <v/>
      </c>
      <c r="S1095" s="30" t="str">
        <f t="shared" si="562"/>
        <v/>
      </c>
      <c r="T1095" s="30" t="str">
        <f t="shared" si="563"/>
        <v/>
      </c>
      <c r="U1095" s="20"/>
      <c r="V1095" s="20"/>
      <c r="W1095" s="20"/>
    </row>
    <row r="1096" spans="1:30" ht="19.5" customHeight="1" x14ac:dyDescent="0.25">
      <c r="A1096" s="20"/>
      <c r="B1096" s="483"/>
      <c r="C1096" s="29"/>
      <c r="D1096" s="28" t="s">
        <v>109</v>
      </c>
      <c r="E1096" s="29"/>
      <c r="F1096" s="28" t="s">
        <v>78</v>
      </c>
      <c r="G1096" s="29"/>
      <c r="H1096" s="29"/>
      <c r="I1096" s="30" t="str">
        <f t="shared" si="552"/>
        <v/>
      </c>
      <c r="J1096" s="30" t="str">
        <f t="shared" si="553"/>
        <v/>
      </c>
      <c r="K1096" s="30" t="str">
        <f t="shared" si="554"/>
        <v/>
      </c>
      <c r="L1096" s="30" t="str">
        <f t="shared" si="555"/>
        <v/>
      </c>
      <c r="M1096" s="30" t="str">
        <f t="shared" si="556"/>
        <v/>
      </c>
      <c r="N1096" s="30" t="str">
        <f t="shared" si="557"/>
        <v/>
      </c>
      <c r="O1096" s="30" t="str">
        <f t="shared" si="558"/>
        <v/>
      </c>
      <c r="P1096" s="30" t="str">
        <f t="shared" si="559"/>
        <v/>
      </c>
      <c r="Q1096" s="30" t="str">
        <f t="shared" si="560"/>
        <v/>
      </c>
      <c r="R1096" s="30" t="str">
        <f t="shared" si="561"/>
        <v/>
      </c>
      <c r="S1096" s="30" t="str">
        <f t="shared" si="562"/>
        <v/>
      </c>
      <c r="T1096" s="30" t="str">
        <f t="shared" si="563"/>
        <v/>
      </c>
      <c r="U1096" s="20"/>
      <c r="V1096" s="20"/>
      <c r="W1096" s="20"/>
    </row>
    <row r="1097" spans="1:30" ht="19.5" customHeight="1" x14ac:dyDescent="0.25">
      <c r="A1097" s="20"/>
      <c r="B1097" s="483"/>
      <c r="C1097" s="29"/>
      <c r="D1097" s="28" t="s">
        <v>110</v>
      </c>
      <c r="E1097" s="29"/>
      <c r="F1097" s="28" t="s">
        <v>78</v>
      </c>
      <c r="G1097" s="29"/>
      <c r="H1097" s="29"/>
      <c r="I1097" s="30" t="str">
        <f t="shared" si="552"/>
        <v/>
      </c>
      <c r="J1097" s="30" t="str">
        <f t="shared" si="553"/>
        <v/>
      </c>
      <c r="K1097" s="30" t="str">
        <f t="shared" si="554"/>
        <v/>
      </c>
      <c r="L1097" s="30" t="str">
        <f t="shared" si="555"/>
        <v/>
      </c>
      <c r="M1097" s="30" t="str">
        <f t="shared" si="556"/>
        <v/>
      </c>
      <c r="N1097" s="30" t="str">
        <f t="shared" si="557"/>
        <v/>
      </c>
      <c r="O1097" s="30" t="str">
        <f t="shared" si="558"/>
        <v/>
      </c>
      <c r="P1097" s="30" t="str">
        <f t="shared" si="559"/>
        <v/>
      </c>
      <c r="Q1097" s="30" t="str">
        <f t="shared" si="560"/>
        <v/>
      </c>
      <c r="R1097" s="30" t="str">
        <f t="shared" si="561"/>
        <v/>
      </c>
      <c r="S1097" s="30" t="str">
        <f t="shared" si="562"/>
        <v/>
      </c>
      <c r="T1097" s="30" t="str">
        <f t="shared" si="563"/>
        <v/>
      </c>
      <c r="U1097" s="20"/>
      <c r="V1097" s="20"/>
      <c r="W1097" s="20"/>
    </row>
    <row r="1098" spans="1:30" ht="19.5" customHeight="1" x14ac:dyDescent="0.25">
      <c r="A1098" s="20"/>
      <c r="B1098" s="483"/>
      <c r="C1098" s="29"/>
      <c r="D1098" s="28" t="s">
        <v>111</v>
      </c>
      <c r="E1098" s="29"/>
      <c r="F1098" s="28" t="s">
        <v>78</v>
      </c>
      <c r="G1098" s="29"/>
      <c r="H1098" s="29"/>
      <c r="I1098" s="30" t="str">
        <f t="shared" si="552"/>
        <v/>
      </c>
      <c r="J1098" s="30" t="str">
        <f t="shared" si="553"/>
        <v/>
      </c>
      <c r="K1098" s="30" t="str">
        <f t="shared" si="554"/>
        <v/>
      </c>
      <c r="L1098" s="30" t="str">
        <f t="shared" si="555"/>
        <v/>
      </c>
      <c r="M1098" s="30" t="str">
        <f t="shared" si="556"/>
        <v/>
      </c>
      <c r="N1098" s="30" t="str">
        <f t="shared" si="557"/>
        <v/>
      </c>
      <c r="O1098" s="30" t="str">
        <f t="shared" si="558"/>
        <v/>
      </c>
      <c r="P1098" s="30" t="str">
        <f t="shared" si="559"/>
        <v/>
      </c>
      <c r="Q1098" s="30" t="str">
        <f t="shared" si="560"/>
        <v/>
      </c>
      <c r="R1098" s="30" t="str">
        <f t="shared" si="561"/>
        <v/>
      </c>
      <c r="S1098" s="30" t="str">
        <f t="shared" si="562"/>
        <v/>
      </c>
      <c r="T1098" s="30" t="str">
        <f t="shared" si="563"/>
        <v/>
      </c>
      <c r="U1098" s="20"/>
      <c r="V1098" s="20"/>
      <c r="W1098" s="20"/>
    </row>
    <row r="1099" spans="1:30" ht="19.5" customHeight="1" x14ac:dyDescent="0.25">
      <c r="A1099" s="20"/>
      <c r="B1099" s="483"/>
      <c r="C1099" s="29"/>
      <c r="D1099" s="28" t="s">
        <v>112</v>
      </c>
      <c r="E1099" s="29"/>
      <c r="F1099" s="28" t="s">
        <v>78</v>
      </c>
      <c r="G1099" s="29"/>
      <c r="H1099" s="29"/>
      <c r="I1099" s="30" t="str">
        <f t="shared" si="552"/>
        <v/>
      </c>
      <c r="J1099" s="30" t="str">
        <f t="shared" si="553"/>
        <v/>
      </c>
      <c r="K1099" s="30" t="str">
        <f t="shared" si="554"/>
        <v/>
      </c>
      <c r="L1099" s="30" t="str">
        <f t="shared" si="555"/>
        <v/>
      </c>
      <c r="M1099" s="30" t="str">
        <f t="shared" si="556"/>
        <v/>
      </c>
      <c r="N1099" s="30" t="str">
        <f t="shared" si="557"/>
        <v/>
      </c>
      <c r="O1099" s="30" t="str">
        <f t="shared" si="558"/>
        <v/>
      </c>
      <c r="P1099" s="30" t="str">
        <f t="shared" si="559"/>
        <v/>
      </c>
      <c r="Q1099" s="30" t="str">
        <f t="shared" si="560"/>
        <v/>
      </c>
      <c r="R1099" s="30" t="str">
        <f t="shared" si="561"/>
        <v/>
      </c>
      <c r="S1099" s="30" t="str">
        <f t="shared" si="562"/>
        <v/>
      </c>
      <c r="T1099" s="30" t="str">
        <f t="shared" si="563"/>
        <v/>
      </c>
      <c r="U1099" s="20"/>
      <c r="V1099" s="20"/>
      <c r="W1099" s="20"/>
    </row>
    <row r="1100" spans="1:30" ht="19.5" customHeight="1" x14ac:dyDescent="0.25">
      <c r="A1100" s="20"/>
      <c r="B1100" s="483"/>
      <c r="C1100" s="29"/>
      <c r="D1100" s="28" t="s">
        <v>113</v>
      </c>
      <c r="E1100" s="29"/>
      <c r="F1100" s="28" t="s">
        <v>78</v>
      </c>
      <c r="G1100" s="29"/>
      <c r="H1100" s="29"/>
      <c r="I1100" s="30" t="str">
        <f t="shared" si="552"/>
        <v/>
      </c>
      <c r="J1100" s="30" t="str">
        <f t="shared" si="553"/>
        <v/>
      </c>
      <c r="K1100" s="30" t="str">
        <f t="shared" si="554"/>
        <v/>
      </c>
      <c r="L1100" s="30" t="str">
        <f t="shared" si="555"/>
        <v/>
      </c>
      <c r="M1100" s="30" t="str">
        <f t="shared" si="556"/>
        <v/>
      </c>
      <c r="N1100" s="30" t="str">
        <f t="shared" si="557"/>
        <v/>
      </c>
      <c r="O1100" s="30" t="str">
        <f t="shared" si="558"/>
        <v/>
      </c>
      <c r="P1100" s="30" t="str">
        <f t="shared" si="559"/>
        <v/>
      </c>
      <c r="Q1100" s="30" t="str">
        <f t="shared" si="560"/>
        <v/>
      </c>
      <c r="R1100" s="30" t="str">
        <f t="shared" si="561"/>
        <v/>
      </c>
      <c r="S1100" s="30" t="str">
        <f t="shared" si="562"/>
        <v/>
      </c>
      <c r="T1100" s="30" t="str">
        <f t="shared" si="563"/>
        <v/>
      </c>
      <c r="U1100" s="20"/>
      <c r="V1100" s="20"/>
      <c r="W1100" s="20"/>
    </row>
    <row r="1101" spans="1:30" ht="19.5" customHeight="1" x14ac:dyDescent="0.3">
      <c r="A1101" s="20"/>
      <c r="B1101" s="483"/>
      <c r="C1101" s="29"/>
      <c r="D1101" s="28" t="s">
        <v>114</v>
      </c>
      <c r="E1101" s="29"/>
      <c r="F1101" s="28" t="s">
        <v>115</v>
      </c>
      <c r="G1101" s="29"/>
      <c r="H1101" s="29" t="s">
        <v>40</v>
      </c>
      <c r="I1101" s="31" t="str">
        <f t="shared" ref="I1101:I1110" si="564">IFERROR(VALUE(MID($G1101,1,FIND(CHAR(160),SUBSTITUTE($G1101,"~",CHAR(160),1))-1)),"-")</f>
        <v>-</v>
      </c>
      <c r="J1101" s="31" t="str">
        <f t="shared" ref="J1101:J1110" si="565">IFERROR(VALUE(MID($G1101,FIND(CHAR(160),SUBSTITUTE($G1101,"~",CHAR(160),1))+1,FIND(CHAR(160),SUBSTITUTE($G1101,"~",CHAR(160),2))-FIND(CHAR(160),SUBSTITUTE($G1101,"~",CHAR(160),1))-1)),"-")</f>
        <v>-</v>
      </c>
      <c r="K1101" s="31" t="str">
        <f t="shared" ref="K1101:K1110" si="566">IFERROR(VALUE(MID($G1101,FIND(CHAR(160),SUBSTITUTE($G1101,"~",CHAR(160),2))+1,FIND(CHAR(160),SUBSTITUTE($G1101,"~",CHAR(160),3))-FIND(CHAR(160),SUBSTITUTE($G1101,"~",CHAR(160),2))-1)),"-")</f>
        <v>-</v>
      </c>
      <c r="L1101" s="31" t="str">
        <f t="shared" ref="L1101:L1110" si="567">IFERROR(VALUE(MID($G1101,FIND(CHAR(160),SUBSTITUTE($G1101,"~",CHAR(160),3))+1,FIND(CHAR(160),SUBSTITUTE($G1101,"~",CHAR(160),4))-FIND(CHAR(160),SUBSTITUTE($G1101,"~",CHAR(160),3))-1)),"-")</f>
        <v>-</v>
      </c>
      <c r="M1101" s="31" t="str">
        <f t="shared" ref="M1101:M1110" si="568">IFERROR(VALUE(MID($G1101,FIND(CHAR(160),SUBSTITUTE($G1101,"~",CHAR(160),4))+1,FIND(CHAR(160),SUBSTITUTE($G1101,"~",CHAR(160),5))-FIND(CHAR(160),SUBSTITUTE($G1101,"~",CHAR(160),4))-1)),"-")</f>
        <v>-</v>
      </c>
      <c r="N1101" s="31" t="str">
        <f t="shared" ref="N1101:N1110" si="569">IFERROR(VALUE(MID($G1101,FIND(CHAR(160),SUBSTITUTE($G1101,"~",CHAR(160),5))+1,FIND(CHAR(160),SUBSTITUTE($G1101,"~",CHAR(160),6))-FIND(CHAR(160),SUBSTITUTE($G1101,"~",CHAR(160),5))-1)),"-")</f>
        <v>-</v>
      </c>
      <c r="O1101" s="31" t="str">
        <f t="shared" ref="O1101:O1110" si="570">IFERROR(VALUE(MID($G1101,FIND(CHAR(160),SUBSTITUTE($G1101,"~",CHAR(160),6))+1,FIND(CHAR(160),SUBSTITUTE($G1101,"~",CHAR(160),7))-FIND(CHAR(160),SUBSTITUTE($G1101,"~",CHAR(160),6))-1)),"-")</f>
        <v>-</v>
      </c>
      <c r="P1101" s="31" t="str">
        <f t="shared" ref="P1101:P1110" si="571">IFERROR(VALUE(MID($G1101,FIND(CHAR(160),SUBSTITUTE($G1101,"~",CHAR(160),7))+1,FIND(CHAR(160),SUBSTITUTE($G1101,"~",CHAR(160),8))-FIND(CHAR(160),SUBSTITUTE($G1101,"~",CHAR(160),7))-1)),"-")</f>
        <v>-</v>
      </c>
      <c r="Q1101" s="31" t="str">
        <f t="shared" ref="Q1101:Q1110" si="572">IFERROR(VALUE(MID($G1101,FIND(CHAR(160),SUBSTITUTE($G1101,"~",CHAR(160),8))+1,FIND(CHAR(160),SUBSTITUTE($G1101,"~",CHAR(160),9))-FIND(CHAR(160),SUBSTITUTE($G1101,"~",CHAR(160),8))-1)),"-")</f>
        <v>-</v>
      </c>
      <c r="R1101" s="31" t="str">
        <f t="shared" ref="R1101:R1110" si="573">IFERROR(VALUE(MID($G1101,FIND(CHAR(160),SUBSTITUTE($G1101,"~",CHAR(160),9))+1,FIND(CHAR(160),SUBSTITUTE($G1101,"~",CHAR(160),10))-FIND(CHAR(160),SUBSTITUTE($G1101,"~",CHAR(160),9))-1)),"-")</f>
        <v>-</v>
      </c>
      <c r="S1101" s="31" t="str">
        <f t="shared" ref="S1101:S1110" si="574">IFERROR(VALUE(MID($G1101,FIND(CHAR(160),SUBSTITUTE($G1101,"~",CHAR(160),10))+1,FIND(CHAR(160),SUBSTITUTE($G1101,"~",CHAR(160),11))-FIND(CHAR(160),SUBSTITUTE($G1101,"~",CHAR(160),10))-1)),"-")</f>
        <v>-</v>
      </c>
      <c r="T1101" s="31" t="str">
        <f t="shared" ref="T1101:T1110" si="575">IFERROR(VALUE(MID($G1101,FIND(CHAR(160),SUBSTITUTE($G1101,"~",CHAR(160),11))+1,FIND(CHAR(160),SUBSTITUTE($G1101,"~",CHAR(160),12))-FIND(CHAR(160),SUBSTITUTE($G1101,"~",CHAR(160),11))-1)),"-")</f>
        <v>-</v>
      </c>
      <c r="U1101" s="20"/>
      <c r="V1101" s="20"/>
      <c r="W1101" s="20"/>
      <c r="AA1101" s="32" t="s">
        <v>116</v>
      </c>
    </row>
    <row r="1102" spans="1:30" ht="19.5" customHeight="1" x14ac:dyDescent="0.3">
      <c r="A1102" s="20"/>
      <c r="B1102" s="483"/>
      <c r="C1102" s="29"/>
      <c r="D1102" s="28"/>
      <c r="E1102" s="29"/>
      <c r="F1102" s="28" t="s">
        <v>117</v>
      </c>
      <c r="G1102" s="29"/>
      <c r="H1102" s="29" t="s">
        <v>40</v>
      </c>
      <c r="I1102" s="31" t="str">
        <f t="shared" si="564"/>
        <v>-</v>
      </c>
      <c r="J1102" s="31" t="str">
        <f t="shared" si="565"/>
        <v>-</v>
      </c>
      <c r="K1102" s="31" t="str">
        <f t="shared" si="566"/>
        <v>-</v>
      </c>
      <c r="L1102" s="31" t="str">
        <f t="shared" si="567"/>
        <v>-</v>
      </c>
      <c r="M1102" s="31" t="str">
        <f t="shared" si="568"/>
        <v>-</v>
      </c>
      <c r="N1102" s="31" t="str">
        <f t="shared" si="569"/>
        <v>-</v>
      </c>
      <c r="O1102" s="31" t="str">
        <f t="shared" si="570"/>
        <v>-</v>
      </c>
      <c r="P1102" s="31" t="str">
        <f t="shared" si="571"/>
        <v>-</v>
      </c>
      <c r="Q1102" s="31" t="str">
        <f t="shared" si="572"/>
        <v>-</v>
      </c>
      <c r="R1102" s="31" t="str">
        <f t="shared" si="573"/>
        <v>-</v>
      </c>
      <c r="S1102" s="31" t="str">
        <f t="shared" si="574"/>
        <v>-</v>
      </c>
      <c r="T1102" s="31" t="str">
        <f t="shared" si="575"/>
        <v>-</v>
      </c>
      <c r="U1102" s="20"/>
      <c r="V1102" s="20"/>
      <c r="W1102" s="20"/>
      <c r="AB1102" s="32" t="s">
        <v>118</v>
      </c>
    </row>
    <row r="1103" spans="1:30" ht="19.5" customHeight="1" x14ac:dyDescent="0.3">
      <c r="A1103" s="20"/>
      <c r="B1103" s="483"/>
      <c r="C1103" s="29"/>
      <c r="D1103" s="28"/>
      <c r="E1103" s="29"/>
      <c r="F1103" s="33" t="s">
        <v>119</v>
      </c>
      <c r="G1103" s="29"/>
      <c r="H1103" s="29" t="s">
        <v>40</v>
      </c>
      <c r="I1103" s="31" t="str">
        <f t="shared" si="564"/>
        <v>-</v>
      </c>
      <c r="J1103" s="31" t="str">
        <f t="shared" si="565"/>
        <v>-</v>
      </c>
      <c r="K1103" s="31" t="str">
        <f t="shared" si="566"/>
        <v>-</v>
      </c>
      <c r="L1103" s="31" t="str">
        <f t="shared" si="567"/>
        <v>-</v>
      </c>
      <c r="M1103" s="31" t="str">
        <f t="shared" si="568"/>
        <v>-</v>
      </c>
      <c r="N1103" s="31" t="str">
        <f t="shared" si="569"/>
        <v>-</v>
      </c>
      <c r="O1103" s="31" t="str">
        <f t="shared" si="570"/>
        <v>-</v>
      </c>
      <c r="P1103" s="31" t="str">
        <f t="shared" si="571"/>
        <v>-</v>
      </c>
      <c r="Q1103" s="31" t="str">
        <f t="shared" si="572"/>
        <v>-</v>
      </c>
      <c r="R1103" s="31" t="str">
        <f t="shared" si="573"/>
        <v>-</v>
      </c>
      <c r="S1103" s="31" t="str">
        <f t="shared" si="574"/>
        <v>-</v>
      </c>
      <c r="T1103" s="31" t="str">
        <f t="shared" si="575"/>
        <v>-</v>
      </c>
      <c r="U1103" s="20"/>
      <c r="V1103" s="20"/>
      <c r="W1103" s="20"/>
      <c r="AC1103" s="32" t="s">
        <v>118</v>
      </c>
    </row>
    <row r="1104" spans="1:30" ht="19.5" customHeight="1" x14ac:dyDescent="0.3">
      <c r="A1104" s="20"/>
      <c r="B1104" s="483"/>
      <c r="C1104" s="29"/>
      <c r="D1104" s="28"/>
      <c r="E1104" s="29"/>
      <c r="F1104" s="33" t="s">
        <v>120</v>
      </c>
      <c r="G1104" s="29"/>
      <c r="H1104" s="29" t="s">
        <v>40</v>
      </c>
      <c r="I1104" s="31" t="str">
        <f t="shared" si="564"/>
        <v>-</v>
      </c>
      <c r="J1104" s="31" t="str">
        <f t="shared" si="565"/>
        <v>-</v>
      </c>
      <c r="K1104" s="31" t="str">
        <f t="shared" si="566"/>
        <v>-</v>
      </c>
      <c r="L1104" s="31" t="str">
        <f t="shared" si="567"/>
        <v>-</v>
      </c>
      <c r="M1104" s="31" t="str">
        <f t="shared" si="568"/>
        <v>-</v>
      </c>
      <c r="N1104" s="31" t="str">
        <f t="shared" si="569"/>
        <v>-</v>
      </c>
      <c r="O1104" s="31" t="str">
        <f t="shared" si="570"/>
        <v>-</v>
      </c>
      <c r="P1104" s="31" t="str">
        <f t="shared" si="571"/>
        <v>-</v>
      </c>
      <c r="Q1104" s="31" t="str">
        <f t="shared" si="572"/>
        <v>-</v>
      </c>
      <c r="R1104" s="31" t="str">
        <f t="shared" si="573"/>
        <v>-</v>
      </c>
      <c r="S1104" s="31" t="str">
        <f t="shared" si="574"/>
        <v>-</v>
      </c>
      <c r="T1104" s="31" t="str">
        <f t="shared" si="575"/>
        <v>-</v>
      </c>
      <c r="U1104" s="20"/>
      <c r="V1104" s="20"/>
      <c r="W1104" s="20"/>
      <c r="AD1104" s="32" t="s">
        <v>118</v>
      </c>
    </row>
    <row r="1105" spans="1:36" ht="19.5" customHeight="1" x14ac:dyDescent="0.3">
      <c r="A1105" s="20"/>
      <c r="B1105" s="483"/>
      <c r="C1105" s="29"/>
      <c r="D1105" s="28"/>
      <c r="E1105" s="29"/>
      <c r="F1105" s="33" t="s">
        <v>121</v>
      </c>
      <c r="G1105" s="29"/>
      <c r="H1105" s="29" t="s">
        <v>40</v>
      </c>
      <c r="I1105" s="31" t="str">
        <f t="shared" si="564"/>
        <v>-</v>
      </c>
      <c r="J1105" s="31" t="str">
        <f t="shared" si="565"/>
        <v>-</v>
      </c>
      <c r="K1105" s="31" t="str">
        <f t="shared" si="566"/>
        <v>-</v>
      </c>
      <c r="L1105" s="31" t="str">
        <f t="shared" si="567"/>
        <v>-</v>
      </c>
      <c r="M1105" s="31" t="str">
        <f t="shared" si="568"/>
        <v>-</v>
      </c>
      <c r="N1105" s="31" t="str">
        <f t="shared" si="569"/>
        <v>-</v>
      </c>
      <c r="O1105" s="31" t="str">
        <f t="shared" si="570"/>
        <v>-</v>
      </c>
      <c r="P1105" s="31" t="str">
        <f t="shared" si="571"/>
        <v>-</v>
      </c>
      <c r="Q1105" s="31" t="str">
        <f t="shared" si="572"/>
        <v>-</v>
      </c>
      <c r="R1105" s="31" t="str">
        <f t="shared" si="573"/>
        <v>-</v>
      </c>
      <c r="S1105" s="31" t="str">
        <f t="shared" si="574"/>
        <v>-</v>
      </c>
      <c r="T1105" s="31" t="str">
        <f t="shared" si="575"/>
        <v>-</v>
      </c>
      <c r="U1105" s="20"/>
      <c r="V1105" s="20"/>
      <c r="W1105" s="20"/>
      <c r="AE1105" s="32" t="s">
        <v>116</v>
      </c>
    </row>
    <row r="1106" spans="1:36" ht="19.5" customHeight="1" x14ac:dyDescent="0.3">
      <c r="A1106" s="20"/>
      <c r="B1106" s="483"/>
      <c r="C1106" s="29"/>
      <c r="D1106" s="28"/>
      <c r="E1106" s="29"/>
      <c r="F1106" s="28" t="s">
        <v>647</v>
      </c>
      <c r="G1106" s="29"/>
      <c r="H1106" s="29" t="s">
        <v>40</v>
      </c>
      <c r="I1106" s="31" t="str">
        <f t="shared" si="564"/>
        <v>-</v>
      </c>
      <c r="J1106" s="31" t="str">
        <f t="shared" si="565"/>
        <v>-</v>
      </c>
      <c r="K1106" s="31" t="str">
        <f t="shared" si="566"/>
        <v>-</v>
      </c>
      <c r="L1106" s="31" t="str">
        <f t="shared" si="567"/>
        <v>-</v>
      </c>
      <c r="M1106" s="31" t="str">
        <f t="shared" si="568"/>
        <v>-</v>
      </c>
      <c r="N1106" s="31" t="str">
        <f t="shared" si="569"/>
        <v>-</v>
      </c>
      <c r="O1106" s="31" t="str">
        <f t="shared" si="570"/>
        <v>-</v>
      </c>
      <c r="P1106" s="31" t="str">
        <f t="shared" si="571"/>
        <v>-</v>
      </c>
      <c r="Q1106" s="31" t="str">
        <f t="shared" si="572"/>
        <v>-</v>
      </c>
      <c r="R1106" s="31" t="str">
        <f t="shared" si="573"/>
        <v>-</v>
      </c>
      <c r="S1106" s="31" t="str">
        <f t="shared" si="574"/>
        <v>-</v>
      </c>
      <c r="T1106" s="31" t="str">
        <f t="shared" si="575"/>
        <v>-</v>
      </c>
      <c r="U1106" s="20"/>
      <c r="V1106" s="20"/>
      <c r="W1106" s="20"/>
      <c r="AF1106" s="32" t="s">
        <v>118</v>
      </c>
    </row>
    <row r="1107" spans="1:36" ht="19.5" customHeight="1" x14ac:dyDescent="0.3">
      <c r="A1107" s="20"/>
      <c r="B1107" s="483"/>
      <c r="C1107" s="29"/>
      <c r="D1107" s="28"/>
      <c r="E1107" s="29"/>
      <c r="F1107" s="33" t="s">
        <v>122</v>
      </c>
      <c r="G1107" s="29"/>
      <c r="H1107" s="29" t="s">
        <v>40</v>
      </c>
      <c r="I1107" s="31" t="str">
        <f t="shared" si="564"/>
        <v>-</v>
      </c>
      <c r="J1107" s="31" t="str">
        <f t="shared" si="565"/>
        <v>-</v>
      </c>
      <c r="K1107" s="31" t="str">
        <f t="shared" si="566"/>
        <v>-</v>
      </c>
      <c r="L1107" s="31" t="str">
        <f t="shared" si="567"/>
        <v>-</v>
      </c>
      <c r="M1107" s="31" t="str">
        <f t="shared" si="568"/>
        <v>-</v>
      </c>
      <c r="N1107" s="31" t="str">
        <f t="shared" si="569"/>
        <v>-</v>
      </c>
      <c r="O1107" s="31" t="str">
        <f t="shared" si="570"/>
        <v>-</v>
      </c>
      <c r="P1107" s="31" t="str">
        <f t="shared" si="571"/>
        <v>-</v>
      </c>
      <c r="Q1107" s="31" t="str">
        <f t="shared" si="572"/>
        <v>-</v>
      </c>
      <c r="R1107" s="31" t="str">
        <f t="shared" si="573"/>
        <v>-</v>
      </c>
      <c r="S1107" s="31" t="str">
        <f t="shared" si="574"/>
        <v>-</v>
      </c>
      <c r="T1107" s="31" t="str">
        <f t="shared" si="575"/>
        <v>-</v>
      </c>
      <c r="U1107" s="20"/>
      <c r="V1107" s="20"/>
      <c r="W1107" s="20"/>
      <c r="AG1107" s="32" t="s">
        <v>118</v>
      </c>
    </row>
    <row r="1108" spans="1:36" ht="19.5" customHeight="1" x14ac:dyDescent="0.3">
      <c r="A1108" s="20"/>
      <c r="B1108" s="483"/>
      <c r="C1108" s="29"/>
      <c r="D1108" s="28"/>
      <c r="E1108" s="29"/>
      <c r="F1108" s="33" t="s">
        <v>123</v>
      </c>
      <c r="G1108" s="29"/>
      <c r="H1108" s="29" t="s">
        <v>40</v>
      </c>
      <c r="I1108" s="31" t="str">
        <f t="shared" si="564"/>
        <v>-</v>
      </c>
      <c r="J1108" s="31" t="str">
        <f t="shared" si="565"/>
        <v>-</v>
      </c>
      <c r="K1108" s="31" t="str">
        <f t="shared" si="566"/>
        <v>-</v>
      </c>
      <c r="L1108" s="31" t="str">
        <f t="shared" si="567"/>
        <v>-</v>
      </c>
      <c r="M1108" s="31" t="str">
        <f t="shared" si="568"/>
        <v>-</v>
      </c>
      <c r="N1108" s="31" t="str">
        <f t="shared" si="569"/>
        <v>-</v>
      </c>
      <c r="O1108" s="31" t="str">
        <f t="shared" si="570"/>
        <v>-</v>
      </c>
      <c r="P1108" s="31" t="str">
        <f t="shared" si="571"/>
        <v>-</v>
      </c>
      <c r="Q1108" s="31" t="str">
        <f t="shared" si="572"/>
        <v>-</v>
      </c>
      <c r="R1108" s="31" t="str">
        <f t="shared" si="573"/>
        <v>-</v>
      </c>
      <c r="S1108" s="31" t="str">
        <f t="shared" si="574"/>
        <v>-</v>
      </c>
      <c r="T1108" s="31" t="str">
        <f t="shared" si="575"/>
        <v>-</v>
      </c>
      <c r="U1108" s="20"/>
      <c r="V1108" s="20"/>
      <c r="W1108" s="20"/>
      <c r="AH1108" s="32" t="s">
        <v>118</v>
      </c>
    </row>
    <row r="1109" spans="1:36" ht="19.5" customHeight="1" x14ac:dyDescent="0.3">
      <c r="A1109" s="20"/>
      <c r="B1109" s="483"/>
      <c r="C1109" s="29"/>
      <c r="D1109" s="28"/>
      <c r="E1109" s="29"/>
      <c r="F1109" s="33" t="s">
        <v>124</v>
      </c>
      <c r="G1109" s="29"/>
      <c r="H1109" s="29" t="s">
        <v>40</v>
      </c>
      <c r="I1109" s="31" t="str">
        <f t="shared" si="564"/>
        <v>-</v>
      </c>
      <c r="J1109" s="31" t="str">
        <f t="shared" si="565"/>
        <v>-</v>
      </c>
      <c r="K1109" s="31" t="str">
        <f t="shared" si="566"/>
        <v>-</v>
      </c>
      <c r="L1109" s="31" t="str">
        <f t="shared" si="567"/>
        <v>-</v>
      </c>
      <c r="M1109" s="31" t="str">
        <f t="shared" si="568"/>
        <v>-</v>
      </c>
      <c r="N1109" s="31" t="str">
        <f t="shared" si="569"/>
        <v>-</v>
      </c>
      <c r="O1109" s="31" t="str">
        <f t="shared" si="570"/>
        <v>-</v>
      </c>
      <c r="P1109" s="31" t="str">
        <f t="shared" si="571"/>
        <v>-</v>
      </c>
      <c r="Q1109" s="31" t="str">
        <f t="shared" si="572"/>
        <v>-</v>
      </c>
      <c r="R1109" s="31" t="str">
        <f t="shared" si="573"/>
        <v>-</v>
      </c>
      <c r="S1109" s="31" t="str">
        <f t="shared" si="574"/>
        <v>-</v>
      </c>
      <c r="T1109" s="31" t="str">
        <f t="shared" si="575"/>
        <v>-</v>
      </c>
      <c r="U1109" s="20"/>
      <c r="V1109" s="20"/>
      <c r="W1109" s="20"/>
      <c r="AI1109" s="32" t="s">
        <v>116</v>
      </c>
    </row>
    <row r="1110" spans="1:36" ht="19.5" customHeight="1" x14ac:dyDescent="0.3">
      <c r="A1110" s="20"/>
      <c r="B1110" s="483"/>
      <c r="C1110" s="29"/>
      <c r="D1110" s="34"/>
      <c r="E1110" s="35"/>
      <c r="F1110" s="36" t="s">
        <v>125</v>
      </c>
      <c r="G1110" s="35"/>
      <c r="H1110" s="34" t="s">
        <v>40</v>
      </c>
      <c r="I1110" s="31" t="str">
        <f t="shared" si="564"/>
        <v>-</v>
      </c>
      <c r="J1110" s="31" t="str">
        <f t="shared" si="565"/>
        <v>-</v>
      </c>
      <c r="K1110" s="31" t="str">
        <f t="shared" si="566"/>
        <v>-</v>
      </c>
      <c r="L1110" s="31" t="str">
        <f t="shared" si="567"/>
        <v>-</v>
      </c>
      <c r="M1110" s="31" t="str">
        <f t="shared" si="568"/>
        <v>-</v>
      </c>
      <c r="N1110" s="31" t="str">
        <f t="shared" si="569"/>
        <v>-</v>
      </c>
      <c r="O1110" s="31" t="str">
        <f t="shared" si="570"/>
        <v>-</v>
      </c>
      <c r="P1110" s="31" t="str">
        <f t="shared" si="571"/>
        <v>-</v>
      </c>
      <c r="Q1110" s="31" t="str">
        <f t="shared" si="572"/>
        <v>-</v>
      </c>
      <c r="R1110" s="31" t="str">
        <f t="shared" si="573"/>
        <v>-</v>
      </c>
      <c r="S1110" s="31" t="str">
        <f t="shared" si="574"/>
        <v>-</v>
      </c>
      <c r="T1110" s="31" t="str">
        <f t="shared" si="575"/>
        <v>-</v>
      </c>
      <c r="U1110" s="20"/>
      <c r="V1110" s="20"/>
      <c r="W1110" s="20"/>
      <c r="AJ1110" s="32" t="s">
        <v>118</v>
      </c>
    </row>
    <row r="1111" spans="1:36" ht="19.5" customHeight="1" x14ac:dyDescent="0.25">
      <c r="A1111" s="20"/>
      <c r="B1111" s="483"/>
      <c r="C1111" s="27"/>
      <c r="D1111" s="28" t="s">
        <v>77</v>
      </c>
      <c r="E1111" s="29"/>
      <c r="F1111" s="28" t="s">
        <v>78</v>
      </c>
      <c r="G1111" s="29"/>
      <c r="H1111" s="30"/>
      <c r="I1111" s="30" t="str">
        <f t="shared" ref="I1111:I1146" si="576">IFERROR(MID($G1111,1,FIND(CHAR(160),SUBSTITUTE($G1111,"~",CHAR(160),1))-1),"")</f>
        <v/>
      </c>
      <c r="J1111" s="30" t="str">
        <f t="shared" ref="J1111:J1146" si="577">IFERROR(MID($G1111,FIND(CHAR(160),SUBSTITUTE($G1111,"~",CHAR(160),1))+1,FIND(CHAR(160),SUBSTITUTE($G1111,"~",CHAR(160),2))-FIND(CHAR(160),SUBSTITUTE($G1111,"~",CHAR(160),1))-1),"")</f>
        <v/>
      </c>
      <c r="K1111" s="30" t="str">
        <f t="shared" ref="K1111:K1146" si="578">IFERROR(MID($G1111,FIND(CHAR(160),SUBSTITUTE($G1111,"~",CHAR(160),2))+1,FIND(CHAR(160),SUBSTITUTE($G1111,"~",CHAR(160),3))-FIND(CHAR(160),SUBSTITUTE($G1111,"~",CHAR(160),2))-1),"")</f>
        <v/>
      </c>
      <c r="L1111" s="30" t="str">
        <f t="shared" ref="L1111:L1146" si="579">IFERROR(MID($G1111,FIND(CHAR(160),SUBSTITUTE($G1111,"~",CHAR(160),3))+1,FIND(CHAR(160),SUBSTITUTE($G1111,"~",CHAR(160),4))-FIND(CHAR(160),SUBSTITUTE($G1111,"~",CHAR(160),3))-1),"")</f>
        <v/>
      </c>
      <c r="M1111" s="30" t="str">
        <f t="shared" ref="M1111:M1146" si="580">IFERROR(MID($G1111,FIND(CHAR(160),SUBSTITUTE($G1111,"~",CHAR(160),4))+1,FIND(CHAR(160),SUBSTITUTE($G1111,"~",CHAR(160),5))-FIND(CHAR(160),SUBSTITUTE($G1111,"~",CHAR(160),4))-1),"")</f>
        <v/>
      </c>
      <c r="N1111" s="30" t="str">
        <f t="shared" ref="N1111:N1146" si="581">IFERROR(MID($G1111,FIND(CHAR(160),SUBSTITUTE($G1111,"~",CHAR(160),5))+1,FIND(CHAR(160),SUBSTITUTE($G1111,"~",CHAR(160),6))-FIND(CHAR(160),SUBSTITUTE($G1111,"~",CHAR(160),5))-1),"")</f>
        <v/>
      </c>
      <c r="O1111" s="30" t="str">
        <f t="shared" ref="O1111:O1146" si="582">IFERROR(MID($G1111,FIND(CHAR(160),SUBSTITUTE($G1111,"~",CHAR(160),6))+1,FIND(CHAR(160),SUBSTITUTE($G1111,"~",CHAR(160),7))-FIND(CHAR(160),SUBSTITUTE($G1111,"~",CHAR(160),6))-1),"")</f>
        <v/>
      </c>
      <c r="P1111" s="30" t="str">
        <f t="shared" ref="P1111:P1146" si="583">IFERROR(MID($G1111,FIND(CHAR(160),SUBSTITUTE($G1111,"~",CHAR(160),7))+1,FIND(CHAR(160),SUBSTITUTE($G1111,"~",CHAR(160),8))-FIND(CHAR(160),SUBSTITUTE($G1111,"~",CHAR(160),7))-1),"")</f>
        <v/>
      </c>
      <c r="Q1111" s="30" t="str">
        <f t="shared" ref="Q1111:Q1146" si="584">IFERROR(MID($G1111,FIND(CHAR(160),SUBSTITUTE($G1111,"~",CHAR(160),8))+1,FIND(CHAR(160),SUBSTITUTE($G1111,"~",CHAR(160),9))-FIND(CHAR(160),SUBSTITUTE($G1111,"~",CHAR(160),8))-1),"")</f>
        <v/>
      </c>
      <c r="R1111" s="30" t="str">
        <f t="shared" ref="R1111:R1146" si="585">IFERROR(MID($G1111,FIND(CHAR(160),SUBSTITUTE($G1111,"~",CHAR(160),9))+1,FIND(CHAR(160),SUBSTITUTE($G1111,"~",CHAR(160),10))-FIND(CHAR(160),SUBSTITUTE($G1111,"~",CHAR(160),9))-1),"")</f>
        <v/>
      </c>
      <c r="S1111" s="30" t="str">
        <f t="shared" ref="S1111:S1146" si="586">IFERROR(MID($G1111,FIND(CHAR(160),SUBSTITUTE($G1111,"~",CHAR(160),10))+1,FIND(CHAR(160),SUBSTITUTE($G1111,"~",CHAR(160),11))-FIND(CHAR(160),SUBSTITUTE($G1111,"~",CHAR(160),10))-1),"")</f>
        <v/>
      </c>
      <c r="T1111" s="30" t="str">
        <f t="shared" ref="T1111:T1146" si="587">IFERROR(MID($G1111,FIND(CHAR(160),SUBSTITUTE($G1111,"~",CHAR(160),11))+1,FIND(CHAR(160),SUBSTITUTE($G1111,"~",CHAR(160),12))-FIND(CHAR(160),SUBSTITUTE($G1111,"~",CHAR(160),11))-1),"")</f>
        <v/>
      </c>
      <c r="U1111" s="20"/>
      <c r="V1111" s="20"/>
      <c r="W1111" s="20"/>
    </row>
    <row r="1112" spans="1:36" ht="19.5" customHeight="1" x14ac:dyDescent="0.25">
      <c r="A1112" s="20"/>
      <c r="B1112" s="483"/>
      <c r="C1112" s="29"/>
      <c r="D1112" s="28" t="s">
        <v>79</v>
      </c>
      <c r="E1112" s="29"/>
      <c r="F1112" s="28" t="s">
        <v>78</v>
      </c>
      <c r="G1112" s="29"/>
      <c r="H1112" s="29"/>
      <c r="I1112" s="30" t="str">
        <f t="shared" si="576"/>
        <v/>
      </c>
      <c r="J1112" s="30" t="str">
        <f t="shared" si="577"/>
        <v/>
      </c>
      <c r="K1112" s="30" t="str">
        <f t="shared" si="578"/>
        <v/>
      </c>
      <c r="L1112" s="30" t="str">
        <f t="shared" si="579"/>
        <v/>
      </c>
      <c r="M1112" s="30" t="str">
        <f t="shared" si="580"/>
        <v/>
      </c>
      <c r="N1112" s="30" t="str">
        <f t="shared" si="581"/>
        <v/>
      </c>
      <c r="O1112" s="30" t="str">
        <f t="shared" si="582"/>
        <v/>
      </c>
      <c r="P1112" s="30" t="str">
        <f t="shared" si="583"/>
        <v/>
      </c>
      <c r="Q1112" s="30" t="str">
        <f t="shared" si="584"/>
        <v/>
      </c>
      <c r="R1112" s="30" t="str">
        <f t="shared" si="585"/>
        <v/>
      </c>
      <c r="S1112" s="30" t="str">
        <f t="shared" si="586"/>
        <v/>
      </c>
      <c r="T1112" s="30" t="str">
        <f t="shared" si="587"/>
        <v/>
      </c>
      <c r="U1112" s="20"/>
      <c r="V1112" s="20"/>
      <c r="W1112" s="20"/>
    </row>
    <row r="1113" spans="1:36" ht="19.5" customHeight="1" x14ac:dyDescent="0.25">
      <c r="A1113" s="20"/>
      <c r="B1113" s="483"/>
      <c r="C1113" s="29"/>
      <c r="D1113" s="28" t="s">
        <v>80</v>
      </c>
      <c r="E1113" s="29"/>
      <c r="F1113" s="28" t="s">
        <v>78</v>
      </c>
      <c r="G1113" s="29"/>
      <c r="H1113" s="29"/>
      <c r="I1113" s="30" t="str">
        <f t="shared" si="576"/>
        <v/>
      </c>
      <c r="J1113" s="30" t="str">
        <f t="shared" si="577"/>
        <v/>
      </c>
      <c r="K1113" s="30" t="str">
        <f t="shared" si="578"/>
        <v/>
      </c>
      <c r="L1113" s="30" t="str">
        <f t="shared" si="579"/>
        <v/>
      </c>
      <c r="M1113" s="30" t="str">
        <f t="shared" si="580"/>
        <v/>
      </c>
      <c r="N1113" s="30" t="str">
        <f t="shared" si="581"/>
        <v/>
      </c>
      <c r="O1113" s="30" t="str">
        <f t="shared" si="582"/>
        <v/>
      </c>
      <c r="P1113" s="30" t="str">
        <f t="shared" si="583"/>
        <v/>
      </c>
      <c r="Q1113" s="30" t="str">
        <f t="shared" si="584"/>
        <v/>
      </c>
      <c r="R1113" s="30" t="str">
        <f t="shared" si="585"/>
        <v/>
      </c>
      <c r="S1113" s="30" t="str">
        <f t="shared" si="586"/>
        <v/>
      </c>
      <c r="T1113" s="30" t="str">
        <f t="shared" si="587"/>
        <v/>
      </c>
      <c r="U1113" s="20"/>
      <c r="V1113" s="20"/>
      <c r="W1113" s="20"/>
    </row>
    <row r="1114" spans="1:36" ht="19.5" customHeight="1" x14ac:dyDescent="0.25">
      <c r="A1114" s="20"/>
      <c r="B1114" s="483"/>
      <c r="C1114" s="29"/>
      <c r="D1114" s="28" t="s">
        <v>81</v>
      </c>
      <c r="E1114" s="29"/>
      <c r="F1114" s="28" t="s">
        <v>78</v>
      </c>
      <c r="G1114" s="29"/>
      <c r="H1114" s="29"/>
      <c r="I1114" s="30" t="str">
        <f t="shared" si="576"/>
        <v/>
      </c>
      <c r="J1114" s="30" t="str">
        <f t="shared" si="577"/>
        <v/>
      </c>
      <c r="K1114" s="30" t="str">
        <f t="shared" si="578"/>
        <v/>
      </c>
      <c r="L1114" s="30" t="str">
        <f t="shared" si="579"/>
        <v/>
      </c>
      <c r="M1114" s="30" t="str">
        <f t="shared" si="580"/>
        <v/>
      </c>
      <c r="N1114" s="30" t="str">
        <f t="shared" si="581"/>
        <v/>
      </c>
      <c r="O1114" s="30" t="str">
        <f t="shared" si="582"/>
        <v/>
      </c>
      <c r="P1114" s="30" t="str">
        <f t="shared" si="583"/>
        <v/>
      </c>
      <c r="Q1114" s="30" t="str">
        <f t="shared" si="584"/>
        <v/>
      </c>
      <c r="R1114" s="30" t="str">
        <f t="shared" si="585"/>
        <v/>
      </c>
      <c r="S1114" s="30" t="str">
        <f t="shared" si="586"/>
        <v/>
      </c>
      <c r="T1114" s="30" t="str">
        <f t="shared" si="587"/>
        <v/>
      </c>
      <c r="U1114" s="20"/>
      <c r="V1114" s="20"/>
      <c r="W1114" s="20"/>
    </row>
    <row r="1115" spans="1:36" ht="19.5" customHeight="1" x14ac:dyDescent="0.25">
      <c r="A1115" s="20"/>
      <c r="B1115" s="483"/>
      <c r="C1115" s="29"/>
      <c r="D1115" s="28" t="s">
        <v>82</v>
      </c>
      <c r="E1115" s="29"/>
      <c r="F1115" s="28" t="s">
        <v>78</v>
      </c>
      <c r="G1115" s="29"/>
      <c r="H1115" s="29"/>
      <c r="I1115" s="30" t="str">
        <f t="shared" si="576"/>
        <v/>
      </c>
      <c r="J1115" s="30" t="str">
        <f t="shared" si="577"/>
        <v/>
      </c>
      <c r="K1115" s="30" t="str">
        <f t="shared" si="578"/>
        <v/>
      </c>
      <c r="L1115" s="30" t="str">
        <f t="shared" si="579"/>
        <v/>
      </c>
      <c r="M1115" s="30" t="str">
        <f t="shared" si="580"/>
        <v/>
      </c>
      <c r="N1115" s="30" t="str">
        <f t="shared" si="581"/>
        <v/>
      </c>
      <c r="O1115" s="30" t="str">
        <f t="shared" si="582"/>
        <v/>
      </c>
      <c r="P1115" s="30" t="str">
        <f t="shared" si="583"/>
        <v/>
      </c>
      <c r="Q1115" s="30" t="str">
        <f t="shared" si="584"/>
        <v/>
      </c>
      <c r="R1115" s="30" t="str">
        <f t="shared" si="585"/>
        <v/>
      </c>
      <c r="S1115" s="30" t="str">
        <f t="shared" si="586"/>
        <v/>
      </c>
      <c r="T1115" s="30" t="str">
        <f t="shared" si="587"/>
        <v/>
      </c>
      <c r="U1115" s="20"/>
      <c r="V1115" s="20"/>
      <c r="W1115" s="20"/>
    </row>
    <row r="1116" spans="1:36" ht="19.5" customHeight="1" x14ac:dyDescent="0.25">
      <c r="A1116" s="20"/>
      <c r="B1116" s="483"/>
      <c r="C1116" s="29"/>
      <c r="D1116" s="28" t="s">
        <v>83</v>
      </c>
      <c r="E1116" s="29"/>
      <c r="F1116" s="28" t="s">
        <v>78</v>
      </c>
      <c r="G1116" s="29"/>
      <c r="H1116" s="29"/>
      <c r="I1116" s="30" t="str">
        <f t="shared" si="576"/>
        <v/>
      </c>
      <c r="J1116" s="30" t="str">
        <f t="shared" si="577"/>
        <v/>
      </c>
      <c r="K1116" s="30" t="str">
        <f t="shared" si="578"/>
        <v/>
      </c>
      <c r="L1116" s="30" t="str">
        <f t="shared" si="579"/>
        <v/>
      </c>
      <c r="M1116" s="30" t="str">
        <f t="shared" si="580"/>
        <v/>
      </c>
      <c r="N1116" s="30" t="str">
        <f t="shared" si="581"/>
        <v/>
      </c>
      <c r="O1116" s="30" t="str">
        <f t="shared" si="582"/>
        <v/>
      </c>
      <c r="P1116" s="30" t="str">
        <f t="shared" si="583"/>
        <v/>
      </c>
      <c r="Q1116" s="30" t="str">
        <f t="shared" si="584"/>
        <v/>
      </c>
      <c r="R1116" s="30" t="str">
        <f t="shared" si="585"/>
        <v/>
      </c>
      <c r="S1116" s="30" t="str">
        <f t="shared" si="586"/>
        <v/>
      </c>
      <c r="T1116" s="30" t="str">
        <f t="shared" si="587"/>
        <v/>
      </c>
      <c r="U1116" s="20"/>
      <c r="V1116" s="20"/>
      <c r="W1116" s="20"/>
    </row>
    <row r="1117" spans="1:36" ht="19.5" customHeight="1" x14ac:dyDescent="0.25">
      <c r="A1117" s="20"/>
      <c r="B1117" s="483"/>
      <c r="C1117" s="29"/>
      <c r="D1117" s="28" t="s">
        <v>84</v>
      </c>
      <c r="E1117" s="29"/>
      <c r="F1117" s="28" t="s">
        <v>78</v>
      </c>
      <c r="G1117" s="29"/>
      <c r="H1117" s="29"/>
      <c r="I1117" s="30" t="str">
        <f t="shared" si="576"/>
        <v/>
      </c>
      <c r="J1117" s="30" t="str">
        <f t="shared" si="577"/>
        <v/>
      </c>
      <c r="K1117" s="30" t="str">
        <f t="shared" si="578"/>
        <v/>
      </c>
      <c r="L1117" s="30" t="str">
        <f t="shared" si="579"/>
        <v/>
      </c>
      <c r="M1117" s="30" t="str">
        <f t="shared" si="580"/>
        <v/>
      </c>
      <c r="N1117" s="30" t="str">
        <f t="shared" si="581"/>
        <v/>
      </c>
      <c r="O1117" s="30" t="str">
        <f t="shared" si="582"/>
        <v/>
      </c>
      <c r="P1117" s="30" t="str">
        <f t="shared" si="583"/>
        <v/>
      </c>
      <c r="Q1117" s="30" t="str">
        <f t="shared" si="584"/>
        <v/>
      </c>
      <c r="R1117" s="30" t="str">
        <f t="shared" si="585"/>
        <v/>
      </c>
      <c r="S1117" s="30" t="str">
        <f t="shared" si="586"/>
        <v/>
      </c>
      <c r="T1117" s="30" t="str">
        <f t="shared" si="587"/>
        <v/>
      </c>
      <c r="U1117" s="20"/>
      <c r="V1117" s="20"/>
      <c r="W1117" s="20"/>
    </row>
    <row r="1118" spans="1:36" ht="19.5" customHeight="1" x14ac:dyDescent="0.25">
      <c r="A1118" s="20"/>
      <c r="B1118" s="483"/>
      <c r="C1118" s="29"/>
      <c r="D1118" s="28" t="s">
        <v>85</v>
      </c>
      <c r="E1118" s="29"/>
      <c r="F1118" s="28" t="s">
        <v>78</v>
      </c>
      <c r="G1118" s="29"/>
      <c r="H1118" s="29"/>
      <c r="I1118" s="30" t="str">
        <f t="shared" si="576"/>
        <v/>
      </c>
      <c r="J1118" s="30" t="str">
        <f t="shared" si="577"/>
        <v/>
      </c>
      <c r="K1118" s="30" t="str">
        <f t="shared" si="578"/>
        <v/>
      </c>
      <c r="L1118" s="30" t="str">
        <f t="shared" si="579"/>
        <v/>
      </c>
      <c r="M1118" s="30" t="str">
        <f t="shared" si="580"/>
        <v/>
      </c>
      <c r="N1118" s="30" t="str">
        <f t="shared" si="581"/>
        <v/>
      </c>
      <c r="O1118" s="30" t="str">
        <f t="shared" si="582"/>
        <v/>
      </c>
      <c r="P1118" s="30" t="str">
        <f t="shared" si="583"/>
        <v/>
      </c>
      <c r="Q1118" s="30" t="str">
        <f t="shared" si="584"/>
        <v/>
      </c>
      <c r="R1118" s="30" t="str">
        <f t="shared" si="585"/>
        <v/>
      </c>
      <c r="S1118" s="30" t="str">
        <f t="shared" si="586"/>
        <v/>
      </c>
      <c r="T1118" s="30" t="str">
        <f t="shared" si="587"/>
        <v/>
      </c>
      <c r="U1118" s="20"/>
      <c r="V1118" s="20"/>
      <c r="W1118" s="20"/>
    </row>
    <row r="1119" spans="1:36" ht="19.5" customHeight="1" x14ac:dyDescent="0.25">
      <c r="A1119" s="20"/>
      <c r="B1119" s="483"/>
      <c r="C1119" s="29"/>
      <c r="D1119" s="28" t="s">
        <v>86</v>
      </c>
      <c r="E1119" s="29"/>
      <c r="F1119" s="28" t="s">
        <v>78</v>
      </c>
      <c r="G1119" s="29"/>
      <c r="H1119" s="29"/>
      <c r="I1119" s="30" t="str">
        <f t="shared" si="576"/>
        <v/>
      </c>
      <c r="J1119" s="30" t="str">
        <f t="shared" si="577"/>
        <v/>
      </c>
      <c r="K1119" s="30" t="str">
        <f t="shared" si="578"/>
        <v/>
      </c>
      <c r="L1119" s="30" t="str">
        <f t="shared" si="579"/>
        <v/>
      </c>
      <c r="M1119" s="30" t="str">
        <f t="shared" si="580"/>
        <v/>
      </c>
      <c r="N1119" s="30" t="str">
        <f t="shared" si="581"/>
        <v/>
      </c>
      <c r="O1119" s="30" t="str">
        <f t="shared" si="582"/>
        <v/>
      </c>
      <c r="P1119" s="30" t="str">
        <f t="shared" si="583"/>
        <v/>
      </c>
      <c r="Q1119" s="30" t="str">
        <f t="shared" si="584"/>
        <v/>
      </c>
      <c r="R1119" s="30" t="str">
        <f t="shared" si="585"/>
        <v/>
      </c>
      <c r="S1119" s="30" t="str">
        <f t="shared" si="586"/>
        <v/>
      </c>
      <c r="T1119" s="30" t="str">
        <f t="shared" si="587"/>
        <v/>
      </c>
      <c r="U1119" s="20"/>
      <c r="V1119" s="20"/>
      <c r="W1119" s="20"/>
    </row>
    <row r="1120" spans="1:36" ht="19.5" customHeight="1" x14ac:dyDescent="0.25">
      <c r="A1120" s="20"/>
      <c r="B1120" s="483"/>
      <c r="C1120" s="29"/>
      <c r="D1120" s="28" t="s">
        <v>87</v>
      </c>
      <c r="E1120" s="29"/>
      <c r="F1120" s="28" t="s">
        <v>78</v>
      </c>
      <c r="G1120" s="29"/>
      <c r="H1120" s="29"/>
      <c r="I1120" s="30" t="str">
        <f t="shared" si="576"/>
        <v/>
      </c>
      <c r="J1120" s="30" t="str">
        <f t="shared" si="577"/>
        <v/>
      </c>
      <c r="K1120" s="30" t="str">
        <f t="shared" si="578"/>
        <v/>
      </c>
      <c r="L1120" s="30" t="str">
        <f t="shared" si="579"/>
        <v/>
      </c>
      <c r="M1120" s="30" t="str">
        <f t="shared" si="580"/>
        <v/>
      </c>
      <c r="N1120" s="30" t="str">
        <f t="shared" si="581"/>
        <v/>
      </c>
      <c r="O1120" s="30" t="str">
        <f t="shared" si="582"/>
        <v/>
      </c>
      <c r="P1120" s="30" t="str">
        <f t="shared" si="583"/>
        <v/>
      </c>
      <c r="Q1120" s="30" t="str">
        <f t="shared" si="584"/>
        <v/>
      </c>
      <c r="R1120" s="30" t="str">
        <f t="shared" si="585"/>
        <v/>
      </c>
      <c r="S1120" s="30" t="str">
        <f t="shared" si="586"/>
        <v/>
      </c>
      <c r="T1120" s="30" t="str">
        <f t="shared" si="587"/>
        <v/>
      </c>
      <c r="U1120" s="20"/>
      <c r="V1120" s="20"/>
      <c r="W1120" s="20"/>
    </row>
    <row r="1121" spans="1:23" ht="19.5" customHeight="1" x14ac:dyDescent="0.25">
      <c r="A1121" s="20"/>
      <c r="B1121" s="483"/>
      <c r="C1121" s="29"/>
      <c r="D1121" s="28" t="s">
        <v>88</v>
      </c>
      <c r="E1121" s="29"/>
      <c r="F1121" s="28" t="s">
        <v>78</v>
      </c>
      <c r="G1121" s="29"/>
      <c r="H1121" s="29"/>
      <c r="I1121" s="30" t="str">
        <f t="shared" si="576"/>
        <v/>
      </c>
      <c r="J1121" s="30" t="str">
        <f t="shared" si="577"/>
        <v/>
      </c>
      <c r="K1121" s="30" t="str">
        <f t="shared" si="578"/>
        <v/>
      </c>
      <c r="L1121" s="30" t="str">
        <f t="shared" si="579"/>
        <v/>
      </c>
      <c r="M1121" s="30" t="str">
        <f t="shared" si="580"/>
        <v/>
      </c>
      <c r="N1121" s="30" t="str">
        <f t="shared" si="581"/>
        <v/>
      </c>
      <c r="O1121" s="30" t="str">
        <f t="shared" si="582"/>
        <v/>
      </c>
      <c r="P1121" s="30" t="str">
        <f t="shared" si="583"/>
        <v/>
      </c>
      <c r="Q1121" s="30" t="str">
        <f t="shared" si="584"/>
        <v/>
      </c>
      <c r="R1121" s="30" t="str">
        <f t="shared" si="585"/>
        <v/>
      </c>
      <c r="S1121" s="30" t="str">
        <f t="shared" si="586"/>
        <v/>
      </c>
      <c r="T1121" s="30" t="str">
        <f t="shared" si="587"/>
        <v/>
      </c>
      <c r="U1121" s="20"/>
      <c r="V1121" s="20"/>
      <c r="W1121" s="20"/>
    </row>
    <row r="1122" spans="1:23" ht="19.5" customHeight="1" x14ac:dyDescent="0.25">
      <c r="A1122" s="20"/>
      <c r="B1122" s="483"/>
      <c r="C1122" s="29"/>
      <c r="D1122" s="28" t="s">
        <v>89</v>
      </c>
      <c r="E1122" s="29"/>
      <c r="F1122" s="28" t="s">
        <v>78</v>
      </c>
      <c r="G1122" s="29"/>
      <c r="H1122" s="29"/>
      <c r="I1122" s="30" t="str">
        <f t="shared" si="576"/>
        <v/>
      </c>
      <c r="J1122" s="30" t="str">
        <f t="shared" si="577"/>
        <v/>
      </c>
      <c r="K1122" s="30" t="str">
        <f t="shared" si="578"/>
        <v/>
      </c>
      <c r="L1122" s="30" t="str">
        <f t="shared" si="579"/>
        <v/>
      </c>
      <c r="M1122" s="30" t="str">
        <f t="shared" si="580"/>
        <v/>
      </c>
      <c r="N1122" s="30" t="str">
        <f t="shared" si="581"/>
        <v/>
      </c>
      <c r="O1122" s="30" t="str">
        <f t="shared" si="582"/>
        <v/>
      </c>
      <c r="P1122" s="30" t="str">
        <f t="shared" si="583"/>
        <v/>
      </c>
      <c r="Q1122" s="30" t="str">
        <f t="shared" si="584"/>
        <v/>
      </c>
      <c r="R1122" s="30" t="str">
        <f t="shared" si="585"/>
        <v/>
      </c>
      <c r="S1122" s="30" t="str">
        <f t="shared" si="586"/>
        <v/>
      </c>
      <c r="T1122" s="30" t="str">
        <f t="shared" si="587"/>
        <v/>
      </c>
      <c r="U1122" s="20"/>
      <c r="V1122" s="20"/>
      <c r="W1122" s="20"/>
    </row>
    <row r="1123" spans="1:23" ht="19.5" customHeight="1" x14ac:dyDescent="0.25">
      <c r="A1123" s="20"/>
      <c r="B1123" s="483"/>
      <c r="C1123" s="29"/>
      <c r="D1123" s="28" t="s">
        <v>90</v>
      </c>
      <c r="E1123" s="29"/>
      <c r="F1123" s="28" t="s">
        <v>78</v>
      </c>
      <c r="G1123" s="29"/>
      <c r="H1123" s="29"/>
      <c r="I1123" s="30" t="str">
        <f t="shared" si="576"/>
        <v/>
      </c>
      <c r="J1123" s="30" t="str">
        <f t="shared" si="577"/>
        <v/>
      </c>
      <c r="K1123" s="30" t="str">
        <f t="shared" si="578"/>
        <v/>
      </c>
      <c r="L1123" s="30" t="str">
        <f t="shared" si="579"/>
        <v/>
      </c>
      <c r="M1123" s="30" t="str">
        <f t="shared" si="580"/>
        <v/>
      </c>
      <c r="N1123" s="30" t="str">
        <f t="shared" si="581"/>
        <v/>
      </c>
      <c r="O1123" s="30" t="str">
        <f t="shared" si="582"/>
        <v/>
      </c>
      <c r="P1123" s="30" t="str">
        <f t="shared" si="583"/>
        <v/>
      </c>
      <c r="Q1123" s="30" t="str">
        <f t="shared" si="584"/>
        <v/>
      </c>
      <c r="R1123" s="30" t="str">
        <f t="shared" si="585"/>
        <v/>
      </c>
      <c r="S1123" s="30" t="str">
        <f t="shared" si="586"/>
        <v/>
      </c>
      <c r="T1123" s="30" t="str">
        <f t="shared" si="587"/>
        <v/>
      </c>
      <c r="U1123" s="20"/>
      <c r="V1123" s="20"/>
      <c r="W1123" s="20"/>
    </row>
    <row r="1124" spans="1:23" ht="19.5" customHeight="1" x14ac:dyDescent="0.25">
      <c r="A1124" s="20"/>
      <c r="B1124" s="483"/>
      <c r="C1124" s="29"/>
      <c r="D1124" s="28" t="s">
        <v>91</v>
      </c>
      <c r="E1124" s="29"/>
      <c r="F1124" s="28" t="s">
        <v>78</v>
      </c>
      <c r="G1124" s="29"/>
      <c r="H1124" s="29"/>
      <c r="I1124" s="30" t="str">
        <f t="shared" si="576"/>
        <v/>
      </c>
      <c r="J1124" s="30" t="str">
        <f t="shared" si="577"/>
        <v/>
      </c>
      <c r="K1124" s="30" t="str">
        <f t="shared" si="578"/>
        <v/>
      </c>
      <c r="L1124" s="30" t="str">
        <f t="shared" si="579"/>
        <v/>
      </c>
      <c r="M1124" s="30" t="str">
        <f t="shared" si="580"/>
        <v/>
      </c>
      <c r="N1124" s="30" t="str">
        <f t="shared" si="581"/>
        <v/>
      </c>
      <c r="O1124" s="30" t="str">
        <f t="shared" si="582"/>
        <v/>
      </c>
      <c r="P1124" s="30" t="str">
        <f t="shared" si="583"/>
        <v/>
      </c>
      <c r="Q1124" s="30" t="str">
        <f t="shared" si="584"/>
        <v/>
      </c>
      <c r="R1124" s="30" t="str">
        <f t="shared" si="585"/>
        <v/>
      </c>
      <c r="S1124" s="30" t="str">
        <f t="shared" si="586"/>
        <v/>
      </c>
      <c r="T1124" s="30" t="str">
        <f t="shared" si="587"/>
        <v/>
      </c>
      <c r="U1124" s="20"/>
      <c r="V1124" s="20"/>
      <c r="W1124" s="20"/>
    </row>
    <row r="1125" spans="1:23" ht="19.5" customHeight="1" x14ac:dyDescent="0.25">
      <c r="A1125" s="20"/>
      <c r="B1125" s="483"/>
      <c r="C1125" s="29"/>
      <c r="D1125" s="28" t="s">
        <v>92</v>
      </c>
      <c r="E1125" s="29"/>
      <c r="F1125" s="28" t="s">
        <v>78</v>
      </c>
      <c r="G1125" s="29"/>
      <c r="H1125" s="29"/>
      <c r="I1125" s="30" t="str">
        <f t="shared" si="576"/>
        <v/>
      </c>
      <c r="J1125" s="30" t="str">
        <f t="shared" si="577"/>
        <v/>
      </c>
      <c r="K1125" s="30" t="str">
        <f t="shared" si="578"/>
        <v/>
      </c>
      <c r="L1125" s="30" t="str">
        <f t="shared" si="579"/>
        <v/>
      </c>
      <c r="M1125" s="30" t="str">
        <f t="shared" si="580"/>
        <v/>
      </c>
      <c r="N1125" s="30" t="str">
        <f t="shared" si="581"/>
        <v/>
      </c>
      <c r="O1125" s="30" t="str">
        <f t="shared" si="582"/>
        <v/>
      </c>
      <c r="P1125" s="30" t="str">
        <f t="shared" si="583"/>
        <v/>
      </c>
      <c r="Q1125" s="30" t="str">
        <f t="shared" si="584"/>
        <v/>
      </c>
      <c r="R1125" s="30" t="str">
        <f t="shared" si="585"/>
        <v/>
      </c>
      <c r="S1125" s="30" t="str">
        <f t="shared" si="586"/>
        <v/>
      </c>
      <c r="T1125" s="30" t="str">
        <f t="shared" si="587"/>
        <v/>
      </c>
      <c r="U1125" s="20"/>
      <c r="V1125" s="20"/>
      <c r="W1125" s="20"/>
    </row>
    <row r="1126" spans="1:23" ht="19.5" customHeight="1" x14ac:dyDescent="0.25">
      <c r="A1126" s="20"/>
      <c r="B1126" s="483"/>
      <c r="C1126" s="29"/>
      <c r="D1126" s="28" t="s">
        <v>93</v>
      </c>
      <c r="E1126" s="29"/>
      <c r="F1126" s="28" t="s">
        <v>78</v>
      </c>
      <c r="G1126" s="29"/>
      <c r="H1126" s="29"/>
      <c r="I1126" s="30" t="str">
        <f t="shared" si="576"/>
        <v/>
      </c>
      <c r="J1126" s="30" t="str">
        <f t="shared" si="577"/>
        <v/>
      </c>
      <c r="K1126" s="30" t="str">
        <f t="shared" si="578"/>
        <v/>
      </c>
      <c r="L1126" s="30" t="str">
        <f t="shared" si="579"/>
        <v/>
      </c>
      <c r="M1126" s="30" t="str">
        <f t="shared" si="580"/>
        <v/>
      </c>
      <c r="N1126" s="30" t="str">
        <f t="shared" si="581"/>
        <v/>
      </c>
      <c r="O1126" s="30" t="str">
        <f t="shared" si="582"/>
        <v/>
      </c>
      <c r="P1126" s="30" t="str">
        <f t="shared" si="583"/>
        <v/>
      </c>
      <c r="Q1126" s="30" t="str">
        <f t="shared" si="584"/>
        <v/>
      </c>
      <c r="R1126" s="30" t="str">
        <f t="shared" si="585"/>
        <v/>
      </c>
      <c r="S1126" s="30" t="str">
        <f t="shared" si="586"/>
        <v/>
      </c>
      <c r="T1126" s="30" t="str">
        <f t="shared" si="587"/>
        <v/>
      </c>
      <c r="U1126" s="20"/>
      <c r="V1126" s="20"/>
      <c r="W1126" s="20"/>
    </row>
    <row r="1127" spans="1:23" ht="19.5" customHeight="1" x14ac:dyDescent="0.25">
      <c r="A1127" s="20"/>
      <c r="B1127" s="483"/>
      <c r="C1127" s="29"/>
      <c r="D1127" s="28" t="s">
        <v>94</v>
      </c>
      <c r="E1127" s="29"/>
      <c r="F1127" s="28" t="s">
        <v>78</v>
      </c>
      <c r="G1127" s="29"/>
      <c r="H1127" s="29"/>
      <c r="I1127" s="30" t="str">
        <f t="shared" si="576"/>
        <v/>
      </c>
      <c r="J1127" s="30" t="str">
        <f t="shared" si="577"/>
        <v/>
      </c>
      <c r="K1127" s="30" t="str">
        <f t="shared" si="578"/>
        <v/>
      </c>
      <c r="L1127" s="30" t="str">
        <f t="shared" si="579"/>
        <v/>
      </c>
      <c r="M1127" s="30" t="str">
        <f t="shared" si="580"/>
        <v/>
      </c>
      <c r="N1127" s="30" t="str">
        <f t="shared" si="581"/>
        <v/>
      </c>
      <c r="O1127" s="30" t="str">
        <f t="shared" si="582"/>
        <v/>
      </c>
      <c r="P1127" s="30" t="str">
        <f t="shared" si="583"/>
        <v/>
      </c>
      <c r="Q1127" s="30" t="str">
        <f t="shared" si="584"/>
        <v/>
      </c>
      <c r="R1127" s="30" t="str">
        <f t="shared" si="585"/>
        <v/>
      </c>
      <c r="S1127" s="30" t="str">
        <f t="shared" si="586"/>
        <v/>
      </c>
      <c r="T1127" s="30" t="str">
        <f t="shared" si="587"/>
        <v/>
      </c>
      <c r="U1127" s="20"/>
      <c r="V1127" s="20"/>
      <c r="W1127" s="20"/>
    </row>
    <row r="1128" spans="1:23" ht="19.5" customHeight="1" x14ac:dyDescent="0.25">
      <c r="A1128" s="20"/>
      <c r="B1128" s="483"/>
      <c r="C1128" s="29"/>
      <c r="D1128" s="28" t="s">
        <v>95</v>
      </c>
      <c r="E1128" s="29"/>
      <c r="F1128" s="28" t="s">
        <v>78</v>
      </c>
      <c r="G1128" s="29"/>
      <c r="H1128" s="29"/>
      <c r="I1128" s="30" t="str">
        <f t="shared" si="576"/>
        <v/>
      </c>
      <c r="J1128" s="30" t="str">
        <f t="shared" si="577"/>
        <v/>
      </c>
      <c r="K1128" s="30" t="str">
        <f t="shared" si="578"/>
        <v/>
      </c>
      <c r="L1128" s="30" t="str">
        <f t="shared" si="579"/>
        <v/>
      </c>
      <c r="M1128" s="30" t="str">
        <f t="shared" si="580"/>
        <v/>
      </c>
      <c r="N1128" s="30" t="str">
        <f t="shared" si="581"/>
        <v/>
      </c>
      <c r="O1128" s="30" t="str">
        <f t="shared" si="582"/>
        <v/>
      </c>
      <c r="P1128" s="30" t="str">
        <f t="shared" si="583"/>
        <v/>
      </c>
      <c r="Q1128" s="30" t="str">
        <f t="shared" si="584"/>
        <v/>
      </c>
      <c r="R1128" s="30" t="str">
        <f t="shared" si="585"/>
        <v/>
      </c>
      <c r="S1128" s="30" t="str">
        <f t="shared" si="586"/>
        <v/>
      </c>
      <c r="T1128" s="30" t="str">
        <f t="shared" si="587"/>
        <v/>
      </c>
      <c r="U1128" s="20"/>
      <c r="V1128" s="20"/>
      <c r="W1128" s="20"/>
    </row>
    <row r="1129" spans="1:23" ht="19.5" customHeight="1" x14ac:dyDescent="0.25">
      <c r="A1129" s="20"/>
      <c r="B1129" s="483"/>
      <c r="C1129" s="29"/>
      <c r="D1129" s="28" t="s">
        <v>96</v>
      </c>
      <c r="E1129" s="29"/>
      <c r="F1129" s="28" t="s">
        <v>78</v>
      </c>
      <c r="G1129" s="29"/>
      <c r="H1129" s="29"/>
      <c r="I1129" s="30" t="str">
        <f t="shared" si="576"/>
        <v/>
      </c>
      <c r="J1129" s="30" t="str">
        <f t="shared" si="577"/>
        <v/>
      </c>
      <c r="K1129" s="30" t="str">
        <f t="shared" si="578"/>
        <v/>
      </c>
      <c r="L1129" s="30" t="str">
        <f t="shared" si="579"/>
        <v/>
      </c>
      <c r="M1129" s="30" t="str">
        <f t="shared" si="580"/>
        <v/>
      </c>
      <c r="N1129" s="30" t="str">
        <f t="shared" si="581"/>
        <v/>
      </c>
      <c r="O1129" s="30" t="str">
        <f t="shared" si="582"/>
        <v/>
      </c>
      <c r="P1129" s="30" t="str">
        <f t="shared" si="583"/>
        <v/>
      </c>
      <c r="Q1129" s="30" t="str">
        <f t="shared" si="584"/>
        <v/>
      </c>
      <c r="R1129" s="30" t="str">
        <f t="shared" si="585"/>
        <v/>
      </c>
      <c r="S1129" s="30" t="str">
        <f t="shared" si="586"/>
        <v/>
      </c>
      <c r="T1129" s="30" t="str">
        <f t="shared" si="587"/>
        <v/>
      </c>
      <c r="U1129" s="20"/>
      <c r="V1129" s="20"/>
      <c r="W1129" s="20"/>
    </row>
    <row r="1130" spans="1:23" ht="19.5" customHeight="1" x14ac:dyDescent="0.25">
      <c r="A1130" s="20"/>
      <c r="B1130" s="483"/>
      <c r="C1130" s="29"/>
      <c r="D1130" s="28" t="s">
        <v>97</v>
      </c>
      <c r="E1130" s="29"/>
      <c r="F1130" s="28" t="s">
        <v>78</v>
      </c>
      <c r="G1130" s="29"/>
      <c r="H1130" s="29"/>
      <c r="I1130" s="30" t="str">
        <f t="shared" si="576"/>
        <v/>
      </c>
      <c r="J1130" s="30" t="str">
        <f t="shared" si="577"/>
        <v/>
      </c>
      <c r="K1130" s="30" t="str">
        <f t="shared" si="578"/>
        <v/>
      </c>
      <c r="L1130" s="30" t="str">
        <f t="shared" si="579"/>
        <v/>
      </c>
      <c r="M1130" s="30" t="str">
        <f t="shared" si="580"/>
        <v/>
      </c>
      <c r="N1130" s="30" t="str">
        <f t="shared" si="581"/>
        <v/>
      </c>
      <c r="O1130" s="30" t="str">
        <f t="shared" si="582"/>
        <v/>
      </c>
      <c r="P1130" s="30" t="str">
        <f t="shared" si="583"/>
        <v/>
      </c>
      <c r="Q1130" s="30" t="str">
        <f t="shared" si="584"/>
        <v/>
      </c>
      <c r="R1130" s="30" t="str">
        <f t="shared" si="585"/>
        <v/>
      </c>
      <c r="S1130" s="30" t="str">
        <f t="shared" si="586"/>
        <v/>
      </c>
      <c r="T1130" s="30" t="str">
        <f t="shared" si="587"/>
        <v/>
      </c>
      <c r="U1130" s="20"/>
      <c r="V1130" s="20"/>
      <c r="W1130" s="20"/>
    </row>
    <row r="1131" spans="1:23" ht="19.5" customHeight="1" x14ac:dyDescent="0.25">
      <c r="A1131" s="20"/>
      <c r="B1131" s="483"/>
      <c r="C1131" s="29"/>
      <c r="D1131" s="28" t="s">
        <v>98</v>
      </c>
      <c r="E1131" s="29"/>
      <c r="F1131" s="28" t="s">
        <v>78</v>
      </c>
      <c r="G1131" s="29"/>
      <c r="H1131" s="29"/>
      <c r="I1131" s="30" t="str">
        <f t="shared" si="576"/>
        <v/>
      </c>
      <c r="J1131" s="30" t="str">
        <f t="shared" si="577"/>
        <v/>
      </c>
      <c r="K1131" s="30" t="str">
        <f t="shared" si="578"/>
        <v/>
      </c>
      <c r="L1131" s="30" t="str">
        <f t="shared" si="579"/>
        <v/>
      </c>
      <c r="M1131" s="30" t="str">
        <f t="shared" si="580"/>
        <v/>
      </c>
      <c r="N1131" s="30" t="str">
        <f t="shared" si="581"/>
        <v/>
      </c>
      <c r="O1131" s="30" t="str">
        <f t="shared" si="582"/>
        <v/>
      </c>
      <c r="P1131" s="30" t="str">
        <f t="shared" si="583"/>
        <v/>
      </c>
      <c r="Q1131" s="30" t="str">
        <f t="shared" si="584"/>
        <v/>
      </c>
      <c r="R1131" s="30" t="str">
        <f t="shared" si="585"/>
        <v/>
      </c>
      <c r="S1131" s="30" t="str">
        <f t="shared" si="586"/>
        <v/>
      </c>
      <c r="T1131" s="30" t="str">
        <f t="shared" si="587"/>
        <v/>
      </c>
      <c r="U1131" s="20"/>
      <c r="V1131" s="20"/>
      <c r="W1131" s="20"/>
    </row>
    <row r="1132" spans="1:23" ht="19.5" customHeight="1" x14ac:dyDescent="0.25">
      <c r="A1132" s="20"/>
      <c r="B1132" s="483"/>
      <c r="C1132" s="29"/>
      <c r="D1132" s="28" t="s">
        <v>99</v>
      </c>
      <c r="E1132" s="29"/>
      <c r="F1132" s="28" t="s">
        <v>78</v>
      </c>
      <c r="G1132" s="29"/>
      <c r="H1132" s="29"/>
      <c r="I1132" s="30" t="str">
        <f t="shared" si="576"/>
        <v/>
      </c>
      <c r="J1132" s="30" t="str">
        <f t="shared" si="577"/>
        <v/>
      </c>
      <c r="K1132" s="30" t="str">
        <f t="shared" si="578"/>
        <v/>
      </c>
      <c r="L1132" s="30" t="str">
        <f t="shared" si="579"/>
        <v/>
      </c>
      <c r="M1132" s="30" t="str">
        <f t="shared" si="580"/>
        <v/>
      </c>
      <c r="N1132" s="30" t="str">
        <f t="shared" si="581"/>
        <v/>
      </c>
      <c r="O1132" s="30" t="str">
        <f t="shared" si="582"/>
        <v/>
      </c>
      <c r="P1132" s="30" t="str">
        <f t="shared" si="583"/>
        <v/>
      </c>
      <c r="Q1132" s="30" t="str">
        <f t="shared" si="584"/>
        <v/>
      </c>
      <c r="R1132" s="30" t="str">
        <f t="shared" si="585"/>
        <v/>
      </c>
      <c r="S1132" s="30" t="str">
        <f t="shared" si="586"/>
        <v/>
      </c>
      <c r="T1132" s="30" t="str">
        <f t="shared" si="587"/>
        <v/>
      </c>
      <c r="U1132" s="20"/>
      <c r="V1132" s="20"/>
      <c r="W1132" s="20"/>
    </row>
    <row r="1133" spans="1:23" ht="19.5" customHeight="1" x14ac:dyDescent="0.25">
      <c r="A1133" s="20"/>
      <c r="B1133" s="483"/>
      <c r="C1133" s="29"/>
      <c r="D1133" s="28" t="s">
        <v>100</v>
      </c>
      <c r="E1133" s="29"/>
      <c r="F1133" s="28" t="s">
        <v>78</v>
      </c>
      <c r="G1133" s="29"/>
      <c r="H1133" s="29"/>
      <c r="I1133" s="30" t="str">
        <f t="shared" si="576"/>
        <v/>
      </c>
      <c r="J1133" s="30" t="str">
        <f t="shared" si="577"/>
        <v/>
      </c>
      <c r="K1133" s="30" t="str">
        <f t="shared" si="578"/>
        <v/>
      </c>
      <c r="L1133" s="30" t="str">
        <f t="shared" si="579"/>
        <v/>
      </c>
      <c r="M1133" s="30" t="str">
        <f t="shared" si="580"/>
        <v/>
      </c>
      <c r="N1133" s="30" t="str">
        <f t="shared" si="581"/>
        <v/>
      </c>
      <c r="O1133" s="30" t="str">
        <f t="shared" si="582"/>
        <v/>
      </c>
      <c r="P1133" s="30" t="str">
        <f t="shared" si="583"/>
        <v/>
      </c>
      <c r="Q1133" s="30" t="str">
        <f t="shared" si="584"/>
        <v/>
      </c>
      <c r="R1133" s="30" t="str">
        <f t="shared" si="585"/>
        <v/>
      </c>
      <c r="S1133" s="30" t="str">
        <f t="shared" si="586"/>
        <v/>
      </c>
      <c r="T1133" s="30" t="str">
        <f t="shared" si="587"/>
        <v/>
      </c>
      <c r="U1133" s="20"/>
      <c r="V1133" s="20"/>
      <c r="W1133" s="20"/>
    </row>
    <row r="1134" spans="1:23" ht="19.5" customHeight="1" x14ac:dyDescent="0.25">
      <c r="A1134" s="20"/>
      <c r="B1134" s="483"/>
      <c r="C1134" s="29"/>
      <c r="D1134" s="28" t="s">
        <v>101</v>
      </c>
      <c r="E1134" s="29"/>
      <c r="F1134" s="28" t="s">
        <v>78</v>
      </c>
      <c r="G1134" s="29"/>
      <c r="H1134" s="29"/>
      <c r="I1134" s="30" t="str">
        <f t="shared" si="576"/>
        <v/>
      </c>
      <c r="J1134" s="30" t="str">
        <f t="shared" si="577"/>
        <v/>
      </c>
      <c r="K1134" s="30" t="str">
        <f t="shared" si="578"/>
        <v/>
      </c>
      <c r="L1134" s="30" t="str">
        <f t="shared" si="579"/>
        <v/>
      </c>
      <c r="M1134" s="30" t="str">
        <f t="shared" si="580"/>
        <v/>
      </c>
      <c r="N1134" s="30" t="str">
        <f t="shared" si="581"/>
        <v/>
      </c>
      <c r="O1134" s="30" t="str">
        <f t="shared" si="582"/>
        <v/>
      </c>
      <c r="P1134" s="30" t="str">
        <f t="shared" si="583"/>
        <v/>
      </c>
      <c r="Q1134" s="30" t="str">
        <f t="shared" si="584"/>
        <v/>
      </c>
      <c r="R1134" s="30" t="str">
        <f t="shared" si="585"/>
        <v/>
      </c>
      <c r="S1134" s="30" t="str">
        <f t="shared" si="586"/>
        <v/>
      </c>
      <c r="T1134" s="30" t="str">
        <f t="shared" si="587"/>
        <v/>
      </c>
      <c r="U1134" s="20"/>
      <c r="V1134" s="20"/>
      <c r="W1134" s="20"/>
    </row>
    <row r="1135" spans="1:23" ht="19.5" customHeight="1" x14ac:dyDescent="0.25">
      <c r="A1135" s="20"/>
      <c r="B1135" s="483"/>
      <c r="C1135" s="29"/>
      <c r="D1135" s="28" t="s">
        <v>102</v>
      </c>
      <c r="E1135" s="29"/>
      <c r="F1135" s="28" t="s">
        <v>78</v>
      </c>
      <c r="G1135" s="29"/>
      <c r="H1135" s="29"/>
      <c r="I1135" s="30" t="str">
        <f t="shared" si="576"/>
        <v/>
      </c>
      <c r="J1135" s="30" t="str">
        <f t="shared" si="577"/>
        <v/>
      </c>
      <c r="K1135" s="30" t="str">
        <f t="shared" si="578"/>
        <v/>
      </c>
      <c r="L1135" s="30" t="str">
        <f t="shared" si="579"/>
        <v/>
      </c>
      <c r="M1135" s="30" t="str">
        <f t="shared" si="580"/>
        <v/>
      </c>
      <c r="N1135" s="30" t="str">
        <f t="shared" si="581"/>
        <v/>
      </c>
      <c r="O1135" s="30" t="str">
        <f t="shared" si="582"/>
        <v/>
      </c>
      <c r="P1135" s="30" t="str">
        <f t="shared" si="583"/>
        <v/>
      </c>
      <c r="Q1135" s="30" t="str">
        <f t="shared" si="584"/>
        <v/>
      </c>
      <c r="R1135" s="30" t="str">
        <f t="shared" si="585"/>
        <v/>
      </c>
      <c r="S1135" s="30" t="str">
        <f t="shared" si="586"/>
        <v/>
      </c>
      <c r="T1135" s="30" t="str">
        <f t="shared" si="587"/>
        <v/>
      </c>
      <c r="U1135" s="20"/>
      <c r="V1135" s="20"/>
      <c r="W1135" s="20"/>
    </row>
    <row r="1136" spans="1:23" ht="19.5" customHeight="1" x14ac:dyDescent="0.25">
      <c r="A1136" s="20"/>
      <c r="B1136" s="483"/>
      <c r="C1136" s="29"/>
      <c r="D1136" s="28" t="s">
        <v>103</v>
      </c>
      <c r="E1136" s="29"/>
      <c r="F1136" s="28" t="s">
        <v>78</v>
      </c>
      <c r="G1136" s="29"/>
      <c r="H1136" s="29"/>
      <c r="I1136" s="30" t="str">
        <f t="shared" si="576"/>
        <v/>
      </c>
      <c r="J1136" s="30" t="str">
        <f t="shared" si="577"/>
        <v/>
      </c>
      <c r="K1136" s="30" t="str">
        <f t="shared" si="578"/>
        <v/>
      </c>
      <c r="L1136" s="30" t="str">
        <f t="shared" si="579"/>
        <v/>
      </c>
      <c r="M1136" s="30" t="str">
        <f t="shared" si="580"/>
        <v/>
      </c>
      <c r="N1136" s="30" t="str">
        <f t="shared" si="581"/>
        <v/>
      </c>
      <c r="O1136" s="30" t="str">
        <f t="shared" si="582"/>
        <v/>
      </c>
      <c r="P1136" s="30" t="str">
        <f t="shared" si="583"/>
        <v/>
      </c>
      <c r="Q1136" s="30" t="str">
        <f t="shared" si="584"/>
        <v/>
      </c>
      <c r="R1136" s="30" t="str">
        <f t="shared" si="585"/>
        <v/>
      </c>
      <c r="S1136" s="30" t="str">
        <f t="shared" si="586"/>
        <v/>
      </c>
      <c r="T1136" s="30" t="str">
        <f t="shared" si="587"/>
        <v/>
      </c>
      <c r="U1136" s="20"/>
      <c r="V1136" s="20"/>
      <c r="W1136" s="20"/>
    </row>
    <row r="1137" spans="1:32" ht="19.5" customHeight="1" x14ac:dyDescent="0.25">
      <c r="A1137" s="20"/>
      <c r="B1137" s="483"/>
      <c r="C1137" s="29"/>
      <c r="D1137" s="28" t="s">
        <v>104</v>
      </c>
      <c r="E1137" s="29"/>
      <c r="F1137" s="28" t="s">
        <v>78</v>
      </c>
      <c r="G1137" s="29"/>
      <c r="H1137" s="29"/>
      <c r="I1137" s="30" t="str">
        <f t="shared" si="576"/>
        <v/>
      </c>
      <c r="J1137" s="30" t="str">
        <f t="shared" si="577"/>
        <v/>
      </c>
      <c r="K1137" s="30" t="str">
        <f t="shared" si="578"/>
        <v/>
      </c>
      <c r="L1137" s="30" t="str">
        <f t="shared" si="579"/>
        <v/>
      </c>
      <c r="M1137" s="30" t="str">
        <f t="shared" si="580"/>
        <v/>
      </c>
      <c r="N1137" s="30" t="str">
        <f t="shared" si="581"/>
        <v/>
      </c>
      <c r="O1137" s="30" t="str">
        <f t="shared" si="582"/>
        <v/>
      </c>
      <c r="P1137" s="30" t="str">
        <f t="shared" si="583"/>
        <v/>
      </c>
      <c r="Q1137" s="30" t="str">
        <f t="shared" si="584"/>
        <v/>
      </c>
      <c r="R1137" s="30" t="str">
        <f t="shared" si="585"/>
        <v/>
      </c>
      <c r="S1137" s="30" t="str">
        <f t="shared" si="586"/>
        <v/>
      </c>
      <c r="T1137" s="30" t="str">
        <f t="shared" si="587"/>
        <v/>
      </c>
      <c r="U1137" s="20"/>
      <c r="V1137" s="20"/>
      <c r="W1137" s="20"/>
    </row>
    <row r="1138" spans="1:32" ht="19.5" customHeight="1" x14ac:dyDescent="0.25">
      <c r="A1138" s="20"/>
      <c r="B1138" s="483"/>
      <c r="C1138" s="29"/>
      <c r="D1138" s="28" t="s">
        <v>105</v>
      </c>
      <c r="E1138" s="29"/>
      <c r="F1138" s="28" t="s">
        <v>78</v>
      </c>
      <c r="G1138" s="29"/>
      <c r="H1138" s="29"/>
      <c r="I1138" s="30" t="str">
        <f t="shared" si="576"/>
        <v/>
      </c>
      <c r="J1138" s="30" t="str">
        <f t="shared" si="577"/>
        <v/>
      </c>
      <c r="K1138" s="30" t="str">
        <f t="shared" si="578"/>
        <v/>
      </c>
      <c r="L1138" s="30" t="str">
        <f t="shared" si="579"/>
        <v/>
      </c>
      <c r="M1138" s="30" t="str">
        <f t="shared" si="580"/>
        <v/>
      </c>
      <c r="N1138" s="30" t="str">
        <f t="shared" si="581"/>
        <v/>
      </c>
      <c r="O1138" s="30" t="str">
        <f t="shared" si="582"/>
        <v/>
      </c>
      <c r="P1138" s="30" t="str">
        <f t="shared" si="583"/>
        <v/>
      </c>
      <c r="Q1138" s="30" t="str">
        <f t="shared" si="584"/>
        <v/>
      </c>
      <c r="R1138" s="30" t="str">
        <f t="shared" si="585"/>
        <v/>
      </c>
      <c r="S1138" s="30" t="str">
        <f t="shared" si="586"/>
        <v/>
      </c>
      <c r="T1138" s="30" t="str">
        <f t="shared" si="587"/>
        <v/>
      </c>
      <c r="U1138" s="20"/>
      <c r="V1138" s="20"/>
      <c r="W1138" s="20"/>
    </row>
    <row r="1139" spans="1:32" ht="19.5" customHeight="1" x14ac:dyDescent="0.25">
      <c r="A1139" s="20"/>
      <c r="B1139" s="483"/>
      <c r="C1139" s="29"/>
      <c r="D1139" s="28" t="s">
        <v>106</v>
      </c>
      <c r="E1139" s="29"/>
      <c r="F1139" s="28" t="s">
        <v>78</v>
      </c>
      <c r="G1139" s="29"/>
      <c r="H1139" s="29"/>
      <c r="I1139" s="30" t="str">
        <f t="shared" si="576"/>
        <v/>
      </c>
      <c r="J1139" s="30" t="str">
        <f t="shared" si="577"/>
        <v/>
      </c>
      <c r="K1139" s="30" t="str">
        <f t="shared" si="578"/>
        <v/>
      </c>
      <c r="L1139" s="30" t="str">
        <f t="shared" si="579"/>
        <v/>
      </c>
      <c r="M1139" s="30" t="str">
        <f t="shared" si="580"/>
        <v/>
      </c>
      <c r="N1139" s="30" t="str">
        <f t="shared" si="581"/>
        <v/>
      </c>
      <c r="O1139" s="30" t="str">
        <f t="shared" si="582"/>
        <v/>
      </c>
      <c r="P1139" s="30" t="str">
        <f t="shared" si="583"/>
        <v/>
      </c>
      <c r="Q1139" s="30" t="str">
        <f t="shared" si="584"/>
        <v/>
      </c>
      <c r="R1139" s="30" t="str">
        <f t="shared" si="585"/>
        <v/>
      </c>
      <c r="S1139" s="30" t="str">
        <f t="shared" si="586"/>
        <v/>
      </c>
      <c r="T1139" s="30" t="str">
        <f t="shared" si="587"/>
        <v/>
      </c>
      <c r="U1139" s="20"/>
      <c r="V1139" s="20"/>
      <c r="W1139" s="20"/>
    </row>
    <row r="1140" spans="1:32" ht="19.5" customHeight="1" x14ac:dyDescent="0.25">
      <c r="A1140" s="20"/>
      <c r="B1140" s="483"/>
      <c r="C1140" s="29"/>
      <c r="D1140" s="28" t="s">
        <v>107</v>
      </c>
      <c r="E1140" s="29"/>
      <c r="F1140" s="28" t="s">
        <v>78</v>
      </c>
      <c r="G1140" s="29"/>
      <c r="H1140" s="29"/>
      <c r="I1140" s="30" t="str">
        <f t="shared" si="576"/>
        <v/>
      </c>
      <c r="J1140" s="30" t="str">
        <f t="shared" si="577"/>
        <v/>
      </c>
      <c r="K1140" s="30" t="str">
        <f t="shared" si="578"/>
        <v/>
      </c>
      <c r="L1140" s="30" t="str">
        <f t="shared" si="579"/>
        <v/>
      </c>
      <c r="M1140" s="30" t="str">
        <f t="shared" si="580"/>
        <v/>
      </c>
      <c r="N1140" s="30" t="str">
        <f t="shared" si="581"/>
        <v/>
      </c>
      <c r="O1140" s="30" t="str">
        <f t="shared" si="582"/>
        <v/>
      </c>
      <c r="P1140" s="30" t="str">
        <f t="shared" si="583"/>
        <v/>
      </c>
      <c r="Q1140" s="30" t="str">
        <f t="shared" si="584"/>
        <v/>
      </c>
      <c r="R1140" s="30" t="str">
        <f t="shared" si="585"/>
        <v/>
      </c>
      <c r="S1140" s="30" t="str">
        <f t="shared" si="586"/>
        <v/>
      </c>
      <c r="T1140" s="30" t="str">
        <f t="shared" si="587"/>
        <v/>
      </c>
      <c r="U1140" s="20"/>
      <c r="V1140" s="20"/>
      <c r="W1140" s="20"/>
    </row>
    <row r="1141" spans="1:32" ht="19.5" customHeight="1" x14ac:dyDescent="0.25">
      <c r="A1141" s="20"/>
      <c r="B1141" s="483"/>
      <c r="C1141" s="29"/>
      <c r="D1141" s="28" t="s">
        <v>108</v>
      </c>
      <c r="E1141" s="29"/>
      <c r="F1141" s="28" t="s">
        <v>78</v>
      </c>
      <c r="G1141" s="29"/>
      <c r="H1141" s="29"/>
      <c r="I1141" s="30" t="str">
        <f t="shared" si="576"/>
        <v/>
      </c>
      <c r="J1141" s="30" t="str">
        <f t="shared" si="577"/>
        <v/>
      </c>
      <c r="K1141" s="30" t="str">
        <f t="shared" si="578"/>
        <v/>
      </c>
      <c r="L1141" s="30" t="str">
        <f t="shared" si="579"/>
        <v/>
      </c>
      <c r="M1141" s="30" t="str">
        <f t="shared" si="580"/>
        <v/>
      </c>
      <c r="N1141" s="30" t="str">
        <f t="shared" si="581"/>
        <v/>
      </c>
      <c r="O1141" s="30" t="str">
        <f t="shared" si="582"/>
        <v/>
      </c>
      <c r="P1141" s="30" t="str">
        <f t="shared" si="583"/>
        <v/>
      </c>
      <c r="Q1141" s="30" t="str">
        <f t="shared" si="584"/>
        <v/>
      </c>
      <c r="R1141" s="30" t="str">
        <f t="shared" si="585"/>
        <v/>
      </c>
      <c r="S1141" s="30" t="str">
        <f t="shared" si="586"/>
        <v/>
      </c>
      <c r="T1141" s="30" t="str">
        <f t="shared" si="587"/>
        <v/>
      </c>
      <c r="U1141" s="20"/>
      <c r="V1141" s="20"/>
      <c r="W1141" s="20"/>
    </row>
    <row r="1142" spans="1:32" ht="19.5" customHeight="1" x14ac:dyDescent="0.25">
      <c r="A1142" s="20"/>
      <c r="B1142" s="483"/>
      <c r="C1142" s="29"/>
      <c r="D1142" s="28" t="s">
        <v>109</v>
      </c>
      <c r="E1142" s="29"/>
      <c r="F1142" s="28" t="s">
        <v>78</v>
      </c>
      <c r="G1142" s="29"/>
      <c r="H1142" s="29"/>
      <c r="I1142" s="30" t="str">
        <f t="shared" si="576"/>
        <v/>
      </c>
      <c r="J1142" s="30" t="str">
        <f t="shared" si="577"/>
        <v/>
      </c>
      <c r="K1142" s="30" t="str">
        <f t="shared" si="578"/>
        <v/>
      </c>
      <c r="L1142" s="30" t="str">
        <f t="shared" si="579"/>
        <v/>
      </c>
      <c r="M1142" s="30" t="str">
        <f t="shared" si="580"/>
        <v/>
      </c>
      <c r="N1142" s="30" t="str">
        <f t="shared" si="581"/>
        <v/>
      </c>
      <c r="O1142" s="30" t="str">
        <f t="shared" si="582"/>
        <v/>
      </c>
      <c r="P1142" s="30" t="str">
        <f t="shared" si="583"/>
        <v/>
      </c>
      <c r="Q1142" s="30" t="str">
        <f t="shared" si="584"/>
        <v/>
      </c>
      <c r="R1142" s="30" t="str">
        <f t="shared" si="585"/>
        <v/>
      </c>
      <c r="S1142" s="30" t="str">
        <f t="shared" si="586"/>
        <v/>
      </c>
      <c r="T1142" s="30" t="str">
        <f t="shared" si="587"/>
        <v/>
      </c>
      <c r="U1142" s="20"/>
      <c r="V1142" s="20"/>
      <c r="W1142" s="20"/>
    </row>
    <row r="1143" spans="1:32" ht="19.5" customHeight="1" x14ac:dyDescent="0.25">
      <c r="A1143" s="20"/>
      <c r="B1143" s="483"/>
      <c r="C1143" s="29"/>
      <c r="D1143" s="28" t="s">
        <v>110</v>
      </c>
      <c r="E1143" s="29"/>
      <c r="F1143" s="28" t="s">
        <v>78</v>
      </c>
      <c r="G1143" s="29"/>
      <c r="H1143" s="29"/>
      <c r="I1143" s="30" t="str">
        <f t="shared" si="576"/>
        <v/>
      </c>
      <c r="J1143" s="30" t="str">
        <f t="shared" si="577"/>
        <v/>
      </c>
      <c r="K1143" s="30" t="str">
        <f t="shared" si="578"/>
        <v/>
      </c>
      <c r="L1143" s="30" t="str">
        <f t="shared" si="579"/>
        <v/>
      </c>
      <c r="M1143" s="30" t="str">
        <f t="shared" si="580"/>
        <v/>
      </c>
      <c r="N1143" s="30" t="str">
        <f t="shared" si="581"/>
        <v/>
      </c>
      <c r="O1143" s="30" t="str">
        <f t="shared" si="582"/>
        <v/>
      </c>
      <c r="P1143" s="30" t="str">
        <f t="shared" si="583"/>
        <v/>
      </c>
      <c r="Q1143" s="30" t="str">
        <f t="shared" si="584"/>
        <v/>
      </c>
      <c r="R1143" s="30" t="str">
        <f t="shared" si="585"/>
        <v/>
      </c>
      <c r="S1143" s="30" t="str">
        <f t="shared" si="586"/>
        <v/>
      </c>
      <c r="T1143" s="30" t="str">
        <f t="shared" si="587"/>
        <v/>
      </c>
      <c r="U1143" s="20"/>
      <c r="V1143" s="20"/>
      <c r="W1143" s="20"/>
    </row>
    <row r="1144" spans="1:32" ht="19.5" customHeight="1" x14ac:dyDescent="0.25">
      <c r="A1144" s="20"/>
      <c r="B1144" s="483"/>
      <c r="C1144" s="29"/>
      <c r="D1144" s="28" t="s">
        <v>111</v>
      </c>
      <c r="E1144" s="29"/>
      <c r="F1144" s="28" t="s">
        <v>78</v>
      </c>
      <c r="G1144" s="29"/>
      <c r="H1144" s="29"/>
      <c r="I1144" s="30" t="str">
        <f t="shared" si="576"/>
        <v/>
      </c>
      <c r="J1144" s="30" t="str">
        <f t="shared" si="577"/>
        <v/>
      </c>
      <c r="K1144" s="30" t="str">
        <f t="shared" si="578"/>
        <v/>
      </c>
      <c r="L1144" s="30" t="str">
        <f t="shared" si="579"/>
        <v/>
      </c>
      <c r="M1144" s="30" t="str">
        <f t="shared" si="580"/>
        <v/>
      </c>
      <c r="N1144" s="30" t="str">
        <f t="shared" si="581"/>
        <v/>
      </c>
      <c r="O1144" s="30" t="str">
        <f t="shared" si="582"/>
        <v/>
      </c>
      <c r="P1144" s="30" t="str">
        <f t="shared" si="583"/>
        <v/>
      </c>
      <c r="Q1144" s="30" t="str">
        <f t="shared" si="584"/>
        <v/>
      </c>
      <c r="R1144" s="30" t="str">
        <f t="shared" si="585"/>
        <v/>
      </c>
      <c r="S1144" s="30" t="str">
        <f t="shared" si="586"/>
        <v/>
      </c>
      <c r="T1144" s="30" t="str">
        <f t="shared" si="587"/>
        <v/>
      </c>
      <c r="U1144" s="20"/>
      <c r="V1144" s="20"/>
      <c r="W1144" s="20"/>
    </row>
    <row r="1145" spans="1:32" ht="19.5" customHeight="1" x14ac:dyDescent="0.25">
      <c r="A1145" s="20"/>
      <c r="B1145" s="483"/>
      <c r="C1145" s="29"/>
      <c r="D1145" s="28" t="s">
        <v>112</v>
      </c>
      <c r="E1145" s="29"/>
      <c r="F1145" s="28" t="s">
        <v>78</v>
      </c>
      <c r="G1145" s="29"/>
      <c r="H1145" s="29"/>
      <c r="I1145" s="30" t="str">
        <f t="shared" si="576"/>
        <v/>
      </c>
      <c r="J1145" s="30" t="str">
        <f t="shared" si="577"/>
        <v/>
      </c>
      <c r="K1145" s="30" t="str">
        <f t="shared" si="578"/>
        <v/>
      </c>
      <c r="L1145" s="30" t="str">
        <f t="shared" si="579"/>
        <v/>
      </c>
      <c r="M1145" s="30" t="str">
        <f t="shared" si="580"/>
        <v/>
      </c>
      <c r="N1145" s="30" t="str">
        <f t="shared" si="581"/>
        <v/>
      </c>
      <c r="O1145" s="30" t="str">
        <f t="shared" si="582"/>
        <v/>
      </c>
      <c r="P1145" s="30" t="str">
        <f t="shared" si="583"/>
        <v/>
      </c>
      <c r="Q1145" s="30" t="str">
        <f t="shared" si="584"/>
        <v/>
      </c>
      <c r="R1145" s="30" t="str">
        <f t="shared" si="585"/>
        <v/>
      </c>
      <c r="S1145" s="30" t="str">
        <f t="shared" si="586"/>
        <v/>
      </c>
      <c r="T1145" s="30" t="str">
        <f t="shared" si="587"/>
        <v/>
      </c>
      <c r="U1145" s="20"/>
      <c r="V1145" s="20"/>
      <c r="W1145" s="20"/>
    </row>
    <row r="1146" spans="1:32" ht="19.5" customHeight="1" x14ac:dyDescent="0.25">
      <c r="A1146" s="20"/>
      <c r="B1146" s="483"/>
      <c r="C1146" s="29"/>
      <c r="D1146" s="28" t="s">
        <v>113</v>
      </c>
      <c r="E1146" s="29"/>
      <c r="F1146" s="28" t="s">
        <v>78</v>
      </c>
      <c r="G1146" s="29"/>
      <c r="H1146" s="29"/>
      <c r="I1146" s="30" t="str">
        <f t="shared" si="576"/>
        <v/>
      </c>
      <c r="J1146" s="30" t="str">
        <f t="shared" si="577"/>
        <v/>
      </c>
      <c r="K1146" s="30" t="str">
        <f t="shared" si="578"/>
        <v/>
      </c>
      <c r="L1146" s="30" t="str">
        <f t="shared" si="579"/>
        <v/>
      </c>
      <c r="M1146" s="30" t="str">
        <f t="shared" si="580"/>
        <v/>
      </c>
      <c r="N1146" s="30" t="str">
        <f t="shared" si="581"/>
        <v/>
      </c>
      <c r="O1146" s="30" t="str">
        <f t="shared" si="582"/>
        <v/>
      </c>
      <c r="P1146" s="30" t="str">
        <f t="shared" si="583"/>
        <v/>
      </c>
      <c r="Q1146" s="30" t="str">
        <f t="shared" si="584"/>
        <v/>
      </c>
      <c r="R1146" s="30" t="str">
        <f t="shared" si="585"/>
        <v/>
      </c>
      <c r="S1146" s="30" t="str">
        <f t="shared" si="586"/>
        <v/>
      </c>
      <c r="T1146" s="30" t="str">
        <f t="shared" si="587"/>
        <v/>
      </c>
      <c r="U1146" s="20"/>
      <c r="V1146" s="20"/>
      <c r="W1146" s="20"/>
    </row>
    <row r="1147" spans="1:32" ht="19.5" customHeight="1" x14ac:dyDescent="0.3">
      <c r="A1147" s="20"/>
      <c r="B1147" s="483"/>
      <c r="C1147" s="29"/>
      <c r="D1147" s="28" t="s">
        <v>114</v>
      </c>
      <c r="E1147" s="29"/>
      <c r="F1147" s="28" t="s">
        <v>115</v>
      </c>
      <c r="G1147" s="29"/>
      <c r="H1147" s="29" t="s">
        <v>40</v>
      </c>
      <c r="I1147" s="31" t="str">
        <f t="shared" ref="I1147:I1156" si="588">IFERROR(VALUE(MID($G1147,1,FIND(CHAR(160),SUBSTITUTE($G1147,"~",CHAR(160),1))-1)),"-")</f>
        <v>-</v>
      </c>
      <c r="J1147" s="31" t="str">
        <f t="shared" ref="J1147:J1156" si="589">IFERROR(VALUE(MID($G1147,FIND(CHAR(160),SUBSTITUTE($G1147,"~",CHAR(160),1))+1,FIND(CHAR(160),SUBSTITUTE($G1147,"~",CHAR(160),2))-FIND(CHAR(160),SUBSTITUTE($G1147,"~",CHAR(160),1))-1)),"-")</f>
        <v>-</v>
      </c>
      <c r="K1147" s="31" t="str">
        <f t="shared" ref="K1147:K1156" si="590">IFERROR(VALUE(MID($G1147,FIND(CHAR(160),SUBSTITUTE($G1147,"~",CHAR(160),2))+1,FIND(CHAR(160),SUBSTITUTE($G1147,"~",CHAR(160),3))-FIND(CHAR(160),SUBSTITUTE($G1147,"~",CHAR(160),2))-1)),"-")</f>
        <v>-</v>
      </c>
      <c r="L1147" s="31" t="str">
        <f t="shared" ref="L1147:L1156" si="591">IFERROR(VALUE(MID($G1147,FIND(CHAR(160),SUBSTITUTE($G1147,"~",CHAR(160),3))+1,FIND(CHAR(160),SUBSTITUTE($G1147,"~",CHAR(160),4))-FIND(CHAR(160),SUBSTITUTE($G1147,"~",CHAR(160),3))-1)),"-")</f>
        <v>-</v>
      </c>
      <c r="M1147" s="31" t="str">
        <f t="shared" ref="M1147:M1156" si="592">IFERROR(VALUE(MID($G1147,FIND(CHAR(160),SUBSTITUTE($G1147,"~",CHAR(160),4))+1,FIND(CHAR(160),SUBSTITUTE($G1147,"~",CHAR(160),5))-FIND(CHAR(160),SUBSTITUTE($G1147,"~",CHAR(160),4))-1)),"-")</f>
        <v>-</v>
      </c>
      <c r="N1147" s="31" t="str">
        <f t="shared" ref="N1147:N1156" si="593">IFERROR(VALUE(MID($G1147,FIND(CHAR(160),SUBSTITUTE($G1147,"~",CHAR(160),5))+1,FIND(CHAR(160),SUBSTITUTE($G1147,"~",CHAR(160),6))-FIND(CHAR(160),SUBSTITUTE($G1147,"~",CHAR(160),5))-1)),"-")</f>
        <v>-</v>
      </c>
      <c r="O1147" s="31" t="str">
        <f t="shared" ref="O1147:O1156" si="594">IFERROR(VALUE(MID($G1147,FIND(CHAR(160),SUBSTITUTE($G1147,"~",CHAR(160),6))+1,FIND(CHAR(160),SUBSTITUTE($G1147,"~",CHAR(160),7))-FIND(CHAR(160),SUBSTITUTE($G1147,"~",CHAR(160),6))-1)),"-")</f>
        <v>-</v>
      </c>
      <c r="P1147" s="31" t="str">
        <f t="shared" ref="P1147:P1156" si="595">IFERROR(VALUE(MID($G1147,FIND(CHAR(160),SUBSTITUTE($G1147,"~",CHAR(160),7))+1,FIND(CHAR(160),SUBSTITUTE($G1147,"~",CHAR(160),8))-FIND(CHAR(160),SUBSTITUTE($G1147,"~",CHAR(160),7))-1)),"-")</f>
        <v>-</v>
      </c>
      <c r="Q1147" s="31" t="str">
        <f t="shared" ref="Q1147:Q1156" si="596">IFERROR(VALUE(MID($G1147,FIND(CHAR(160),SUBSTITUTE($G1147,"~",CHAR(160),8))+1,FIND(CHAR(160),SUBSTITUTE($G1147,"~",CHAR(160),9))-FIND(CHAR(160),SUBSTITUTE($G1147,"~",CHAR(160),8))-1)),"-")</f>
        <v>-</v>
      </c>
      <c r="R1147" s="31" t="str">
        <f t="shared" ref="R1147:R1156" si="597">IFERROR(VALUE(MID($G1147,FIND(CHAR(160),SUBSTITUTE($G1147,"~",CHAR(160),9))+1,FIND(CHAR(160),SUBSTITUTE($G1147,"~",CHAR(160),10))-FIND(CHAR(160),SUBSTITUTE($G1147,"~",CHAR(160),9))-1)),"-")</f>
        <v>-</v>
      </c>
      <c r="S1147" s="31" t="str">
        <f t="shared" ref="S1147:S1156" si="598">IFERROR(VALUE(MID($G1147,FIND(CHAR(160),SUBSTITUTE($G1147,"~",CHAR(160),10))+1,FIND(CHAR(160),SUBSTITUTE($G1147,"~",CHAR(160),11))-FIND(CHAR(160),SUBSTITUTE($G1147,"~",CHAR(160),10))-1)),"-")</f>
        <v>-</v>
      </c>
      <c r="T1147" s="31" t="str">
        <f t="shared" ref="T1147:T1156" si="599">IFERROR(VALUE(MID($G1147,FIND(CHAR(160),SUBSTITUTE($G1147,"~",CHAR(160),11))+1,FIND(CHAR(160),SUBSTITUTE($G1147,"~",CHAR(160),12))-FIND(CHAR(160),SUBSTITUTE($G1147,"~",CHAR(160),11))-1)),"-")</f>
        <v>-</v>
      </c>
      <c r="U1147" s="20"/>
      <c r="V1147" s="20"/>
      <c r="W1147" s="20"/>
      <c r="AA1147" s="32" t="s">
        <v>116</v>
      </c>
    </row>
    <row r="1148" spans="1:32" ht="19.5" customHeight="1" x14ac:dyDescent="0.3">
      <c r="A1148" s="20"/>
      <c r="B1148" s="483"/>
      <c r="C1148" s="29"/>
      <c r="D1148" s="28"/>
      <c r="E1148" s="29"/>
      <c r="F1148" s="28" t="s">
        <v>117</v>
      </c>
      <c r="G1148" s="29"/>
      <c r="H1148" s="29" t="s">
        <v>40</v>
      </c>
      <c r="I1148" s="31" t="str">
        <f t="shared" si="588"/>
        <v>-</v>
      </c>
      <c r="J1148" s="31" t="str">
        <f t="shared" si="589"/>
        <v>-</v>
      </c>
      <c r="K1148" s="31" t="str">
        <f t="shared" si="590"/>
        <v>-</v>
      </c>
      <c r="L1148" s="31" t="str">
        <f t="shared" si="591"/>
        <v>-</v>
      </c>
      <c r="M1148" s="31" t="str">
        <f t="shared" si="592"/>
        <v>-</v>
      </c>
      <c r="N1148" s="31" t="str">
        <f t="shared" si="593"/>
        <v>-</v>
      </c>
      <c r="O1148" s="31" t="str">
        <f t="shared" si="594"/>
        <v>-</v>
      </c>
      <c r="P1148" s="31" t="str">
        <f t="shared" si="595"/>
        <v>-</v>
      </c>
      <c r="Q1148" s="31" t="str">
        <f t="shared" si="596"/>
        <v>-</v>
      </c>
      <c r="R1148" s="31" t="str">
        <f t="shared" si="597"/>
        <v>-</v>
      </c>
      <c r="S1148" s="31" t="str">
        <f t="shared" si="598"/>
        <v>-</v>
      </c>
      <c r="T1148" s="31" t="str">
        <f t="shared" si="599"/>
        <v>-</v>
      </c>
      <c r="U1148" s="20"/>
      <c r="V1148" s="20"/>
      <c r="W1148" s="20"/>
      <c r="AB1148" s="32" t="s">
        <v>118</v>
      </c>
    </row>
    <row r="1149" spans="1:32" ht="19.5" customHeight="1" x14ac:dyDescent="0.3">
      <c r="A1149" s="20"/>
      <c r="B1149" s="483"/>
      <c r="C1149" s="29"/>
      <c r="D1149" s="28"/>
      <c r="E1149" s="29"/>
      <c r="F1149" s="33" t="s">
        <v>119</v>
      </c>
      <c r="G1149" s="29"/>
      <c r="H1149" s="29" t="s">
        <v>40</v>
      </c>
      <c r="I1149" s="31" t="str">
        <f t="shared" si="588"/>
        <v>-</v>
      </c>
      <c r="J1149" s="31" t="str">
        <f t="shared" si="589"/>
        <v>-</v>
      </c>
      <c r="K1149" s="31" t="str">
        <f t="shared" si="590"/>
        <v>-</v>
      </c>
      <c r="L1149" s="31" t="str">
        <f t="shared" si="591"/>
        <v>-</v>
      </c>
      <c r="M1149" s="31" t="str">
        <f t="shared" si="592"/>
        <v>-</v>
      </c>
      <c r="N1149" s="31" t="str">
        <f t="shared" si="593"/>
        <v>-</v>
      </c>
      <c r="O1149" s="31" t="str">
        <f t="shared" si="594"/>
        <v>-</v>
      </c>
      <c r="P1149" s="31" t="str">
        <f t="shared" si="595"/>
        <v>-</v>
      </c>
      <c r="Q1149" s="31" t="str">
        <f t="shared" si="596"/>
        <v>-</v>
      </c>
      <c r="R1149" s="31" t="str">
        <f t="shared" si="597"/>
        <v>-</v>
      </c>
      <c r="S1149" s="31" t="str">
        <f t="shared" si="598"/>
        <v>-</v>
      </c>
      <c r="T1149" s="31" t="str">
        <f t="shared" si="599"/>
        <v>-</v>
      </c>
      <c r="U1149" s="20"/>
      <c r="V1149" s="20"/>
      <c r="W1149" s="20"/>
      <c r="AC1149" s="32" t="s">
        <v>118</v>
      </c>
    </row>
    <row r="1150" spans="1:32" ht="19.5" customHeight="1" x14ac:dyDescent="0.3">
      <c r="A1150" s="20"/>
      <c r="B1150" s="483"/>
      <c r="C1150" s="29"/>
      <c r="D1150" s="28"/>
      <c r="E1150" s="29"/>
      <c r="F1150" s="33" t="s">
        <v>120</v>
      </c>
      <c r="G1150" s="29"/>
      <c r="H1150" s="29" t="s">
        <v>40</v>
      </c>
      <c r="I1150" s="31" t="str">
        <f t="shared" si="588"/>
        <v>-</v>
      </c>
      <c r="J1150" s="31" t="str">
        <f t="shared" si="589"/>
        <v>-</v>
      </c>
      <c r="K1150" s="31" t="str">
        <f t="shared" si="590"/>
        <v>-</v>
      </c>
      <c r="L1150" s="31" t="str">
        <f t="shared" si="591"/>
        <v>-</v>
      </c>
      <c r="M1150" s="31" t="str">
        <f t="shared" si="592"/>
        <v>-</v>
      </c>
      <c r="N1150" s="31" t="str">
        <f t="shared" si="593"/>
        <v>-</v>
      </c>
      <c r="O1150" s="31" t="str">
        <f t="shared" si="594"/>
        <v>-</v>
      </c>
      <c r="P1150" s="31" t="str">
        <f t="shared" si="595"/>
        <v>-</v>
      </c>
      <c r="Q1150" s="31" t="str">
        <f t="shared" si="596"/>
        <v>-</v>
      </c>
      <c r="R1150" s="31" t="str">
        <f t="shared" si="597"/>
        <v>-</v>
      </c>
      <c r="S1150" s="31" t="str">
        <f t="shared" si="598"/>
        <v>-</v>
      </c>
      <c r="T1150" s="31" t="str">
        <f t="shared" si="599"/>
        <v>-</v>
      </c>
      <c r="U1150" s="20"/>
      <c r="V1150" s="20"/>
      <c r="W1150" s="20"/>
      <c r="AD1150" s="32" t="s">
        <v>118</v>
      </c>
    </row>
    <row r="1151" spans="1:32" ht="19.5" customHeight="1" x14ac:dyDescent="0.3">
      <c r="A1151" s="20"/>
      <c r="B1151" s="483"/>
      <c r="C1151" s="29"/>
      <c r="D1151" s="28"/>
      <c r="E1151" s="29"/>
      <c r="F1151" s="33" t="s">
        <v>121</v>
      </c>
      <c r="G1151" s="29"/>
      <c r="H1151" s="29" t="s">
        <v>40</v>
      </c>
      <c r="I1151" s="31" t="str">
        <f t="shared" si="588"/>
        <v>-</v>
      </c>
      <c r="J1151" s="31" t="str">
        <f t="shared" si="589"/>
        <v>-</v>
      </c>
      <c r="K1151" s="31" t="str">
        <f t="shared" si="590"/>
        <v>-</v>
      </c>
      <c r="L1151" s="31" t="str">
        <f t="shared" si="591"/>
        <v>-</v>
      </c>
      <c r="M1151" s="31" t="str">
        <f t="shared" si="592"/>
        <v>-</v>
      </c>
      <c r="N1151" s="31" t="str">
        <f t="shared" si="593"/>
        <v>-</v>
      </c>
      <c r="O1151" s="31" t="str">
        <f t="shared" si="594"/>
        <v>-</v>
      </c>
      <c r="P1151" s="31" t="str">
        <f t="shared" si="595"/>
        <v>-</v>
      </c>
      <c r="Q1151" s="31" t="str">
        <f t="shared" si="596"/>
        <v>-</v>
      </c>
      <c r="R1151" s="31" t="str">
        <f t="shared" si="597"/>
        <v>-</v>
      </c>
      <c r="S1151" s="31" t="str">
        <f t="shared" si="598"/>
        <v>-</v>
      </c>
      <c r="T1151" s="31" t="str">
        <f t="shared" si="599"/>
        <v>-</v>
      </c>
      <c r="U1151" s="20"/>
      <c r="V1151" s="20"/>
      <c r="W1151" s="20"/>
      <c r="AE1151" s="32" t="s">
        <v>116</v>
      </c>
    </row>
    <row r="1152" spans="1:32" ht="19.5" customHeight="1" x14ac:dyDescent="0.3">
      <c r="A1152" s="20"/>
      <c r="B1152" s="483"/>
      <c r="C1152" s="29"/>
      <c r="D1152" s="28"/>
      <c r="E1152" s="29"/>
      <c r="F1152" s="28" t="s">
        <v>647</v>
      </c>
      <c r="G1152" s="29"/>
      <c r="H1152" s="29" t="s">
        <v>40</v>
      </c>
      <c r="I1152" s="31" t="str">
        <f t="shared" si="588"/>
        <v>-</v>
      </c>
      <c r="J1152" s="31" t="str">
        <f t="shared" si="589"/>
        <v>-</v>
      </c>
      <c r="K1152" s="31" t="str">
        <f t="shared" si="590"/>
        <v>-</v>
      </c>
      <c r="L1152" s="31" t="str">
        <f t="shared" si="591"/>
        <v>-</v>
      </c>
      <c r="M1152" s="31" t="str">
        <f t="shared" si="592"/>
        <v>-</v>
      </c>
      <c r="N1152" s="31" t="str">
        <f t="shared" si="593"/>
        <v>-</v>
      </c>
      <c r="O1152" s="31" t="str">
        <f t="shared" si="594"/>
        <v>-</v>
      </c>
      <c r="P1152" s="31" t="str">
        <f t="shared" si="595"/>
        <v>-</v>
      </c>
      <c r="Q1152" s="31" t="str">
        <f t="shared" si="596"/>
        <v>-</v>
      </c>
      <c r="R1152" s="31" t="str">
        <f t="shared" si="597"/>
        <v>-</v>
      </c>
      <c r="S1152" s="31" t="str">
        <f t="shared" si="598"/>
        <v>-</v>
      </c>
      <c r="T1152" s="31" t="str">
        <f t="shared" si="599"/>
        <v>-</v>
      </c>
      <c r="U1152" s="20"/>
      <c r="V1152" s="20"/>
      <c r="W1152" s="20"/>
      <c r="AF1152" s="32" t="s">
        <v>118</v>
      </c>
    </row>
    <row r="1153" spans="1:36" ht="19.5" customHeight="1" x14ac:dyDescent="0.3">
      <c r="A1153" s="20"/>
      <c r="B1153" s="483"/>
      <c r="C1153" s="29"/>
      <c r="D1153" s="28"/>
      <c r="E1153" s="29"/>
      <c r="F1153" s="33" t="s">
        <v>122</v>
      </c>
      <c r="G1153" s="29"/>
      <c r="H1153" s="29" t="s">
        <v>40</v>
      </c>
      <c r="I1153" s="31" t="str">
        <f t="shared" si="588"/>
        <v>-</v>
      </c>
      <c r="J1153" s="31" t="str">
        <f t="shared" si="589"/>
        <v>-</v>
      </c>
      <c r="K1153" s="31" t="str">
        <f t="shared" si="590"/>
        <v>-</v>
      </c>
      <c r="L1153" s="31" t="str">
        <f t="shared" si="591"/>
        <v>-</v>
      </c>
      <c r="M1153" s="31" t="str">
        <f t="shared" si="592"/>
        <v>-</v>
      </c>
      <c r="N1153" s="31" t="str">
        <f t="shared" si="593"/>
        <v>-</v>
      </c>
      <c r="O1153" s="31" t="str">
        <f t="shared" si="594"/>
        <v>-</v>
      </c>
      <c r="P1153" s="31" t="str">
        <f t="shared" si="595"/>
        <v>-</v>
      </c>
      <c r="Q1153" s="31" t="str">
        <f t="shared" si="596"/>
        <v>-</v>
      </c>
      <c r="R1153" s="31" t="str">
        <f t="shared" si="597"/>
        <v>-</v>
      </c>
      <c r="S1153" s="31" t="str">
        <f t="shared" si="598"/>
        <v>-</v>
      </c>
      <c r="T1153" s="31" t="str">
        <f t="shared" si="599"/>
        <v>-</v>
      </c>
      <c r="U1153" s="20"/>
      <c r="V1153" s="20"/>
      <c r="W1153" s="20"/>
      <c r="AG1153" s="32" t="s">
        <v>118</v>
      </c>
    </row>
    <row r="1154" spans="1:36" ht="19.5" customHeight="1" x14ac:dyDescent="0.3">
      <c r="A1154" s="20"/>
      <c r="B1154" s="483"/>
      <c r="C1154" s="29"/>
      <c r="D1154" s="28"/>
      <c r="E1154" s="29"/>
      <c r="F1154" s="33" t="s">
        <v>123</v>
      </c>
      <c r="G1154" s="29"/>
      <c r="H1154" s="29" t="s">
        <v>40</v>
      </c>
      <c r="I1154" s="31" t="str">
        <f t="shared" si="588"/>
        <v>-</v>
      </c>
      <c r="J1154" s="31" t="str">
        <f t="shared" si="589"/>
        <v>-</v>
      </c>
      <c r="K1154" s="31" t="str">
        <f t="shared" si="590"/>
        <v>-</v>
      </c>
      <c r="L1154" s="31" t="str">
        <f t="shared" si="591"/>
        <v>-</v>
      </c>
      <c r="M1154" s="31" t="str">
        <f t="shared" si="592"/>
        <v>-</v>
      </c>
      <c r="N1154" s="31" t="str">
        <f t="shared" si="593"/>
        <v>-</v>
      </c>
      <c r="O1154" s="31" t="str">
        <f t="shared" si="594"/>
        <v>-</v>
      </c>
      <c r="P1154" s="31" t="str">
        <f t="shared" si="595"/>
        <v>-</v>
      </c>
      <c r="Q1154" s="31" t="str">
        <f t="shared" si="596"/>
        <v>-</v>
      </c>
      <c r="R1154" s="31" t="str">
        <f t="shared" si="597"/>
        <v>-</v>
      </c>
      <c r="S1154" s="31" t="str">
        <f t="shared" si="598"/>
        <v>-</v>
      </c>
      <c r="T1154" s="31" t="str">
        <f t="shared" si="599"/>
        <v>-</v>
      </c>
      <c r="U1154" s="20"/>
      <c r="V1154" s="20"/>
      <c r="W1154" s="20"/>
      <c r="AH1154" s="32" t="s">
        <v>118</v>
      </c>
    </row>
    <row r="1155" spans="1:36" ht="19.5" customHeight="1" x14ac:dyDescent="0.3">
      <c r="A1155" s="20"/>
      <c r="B1155" s="483"/>
      <c r="C1155" s="29"/>
      <c r="D1155" s="28"/>
      <c r="E1155" s="29"/>
      <c r="F1155" s="33" t="s">
        <v>124</v>
      </c>
      <c r="G1155" s="29"/>
      <c r="H1155" s="29" t="s">
        <v>40</v>
      </c>
      <c r="I1155" s="31" t="str">
        <f t="shared" si="588"/>
        <v>-</v>
      </c>
      <c r="J1155" s="31" t="str">
        <f t="shared" si="589"/>
        <v>-</v>
      </c>
      <c r="K1155" s="31" t="str">
        <f t="shared" si="590"/>
        <v>-</v>
      </c>
      <c r="L1155" s="31" t="str">
        <f t="shared" si="591"/>
        <v>-</v>
      </c>
      <c r="M1155" s="31" t="str">
        <f t="shared" si="592"/>
        <v>-</v>
      </c>
      <c r="N1155" s="31" t="str">
        <f t="shared" si="593"/>
        <v>-</v>
      </c>
      <c r="O1155" s="31" t="str">
        <f t="shared" si="594"/>
        <v>-</v>
      </c>
      <c r="P1155" s="31" t="str">
        <f t="shared" si="595"/>
        <v>-</v>
      </c>
      <c r="Q1155" s="31" t="str">
        <f t="shared" si="596"/>
        <v>-</v>
      </c>
      <c r="R1155" s="31" t="str">
        <f t="shared" si="597"/>
        <v>-</v>
      </c>
      <c r="S1155" s="31" t="str">
        <f t="shared" si="598"/>
        <v>-</v>
      </c>
      <c r="T1155" s="31" t="str">
        <f t="shared" si="599"/>
        <v>-</v>
      </c>
      <c r="U1155" s="20"/>
      <c r="V1155" s="20"/>
      <c r="W1155" s="20"/>
      <c r="AI1155" s="32" t="s">
        <v>116</v>
      </c>
    </row>
    <row r="1156" spans="1:36" ht="19.5" customHeight="1" x14ac:dyDescent="0.3">
      <c r="A1156" s="20"/>
      <c r="B1156" s="483"/>
      <c r="C1156" s="29"/>
      <c r="D1156" s="34"/>
      <c r="E1156" s="35"/>
      <c r="F1156" s="36" t="s">
        <v>125</v>
      </c>
      <c r="G1156" s="35"/>
      <c r="H1156" s="34" t="s">
        <v>40</v>
      </c>
      <c r="I1156" s="31" t="str">
        <f t="shared" si="588"/>
        <v>-</v>
      </c>
      <c r="J1156" s="31" t="str">
        <f t="shared" si="589"/>
        <v>-</v>
      </c>
      <c r="K1156" s="31" t="str">
        <f t="shared" si="590"/>
        <v>-</v>
      </c>
      <c r="L1156" s="31" t="str">
        <f t="shared" si="591"/>
        <v>-</v>
      </c>
      <c r="M1156" s="31" t="str">
        <f t="shared" si="592"/>
        <v>-</v>
      </c>
      <c r="N1156" s="31" t="str">
        <f t="shared" si="593"/>
        <v>-</v>
      </c>
      <c r="O1156" s="31" t="str">
        <f t="shared" si="594"/>
        <v>-</v>
      </c>
      <c r="P1156" s="31" t="str">
        <f t="shared" si="595"/>
        <v>-</v>
      </c>
      <c r="Q1156" s="31" t="str">
        <f t="shared" si="596"/>
        <v>-</v>
      </c>
      <c r="R1156" s="31" t="str">
        <f t="shared" si="597"/>
        <v>-</v>
      </c>
      <c r="S1156" s="31" t="str">
        <f t="shared" si="598"/>
        <v>-</v>
      </c>
      <c r="T1156" s="31" t="str">
        <f t="shared" si="599"/>
        <v>-</v>
      </c>
      <c r="U1156" s="20"/>
      <c r="V1156" s="20"/>
      <c r="W1156" s="20"/>
      <c r="AJ1156" s="32" t="s">
        <v>118</v>
      </c>
    </row>
    <row r="1157" spans="1:36" ht="19.5" customHeight="1" x14ac:dyDescent="0.25">
      <c r="A1157" s="20"/>
      <c r="B1157" s="483"/>
      <c r="C1157" s="27"/>
      <c r="D1157" s="28" t="s">
        <v>77</v>
      </c>
      <c r="E1157" s="29"/>
      <c r="F1157" s="28" t="s">
        <v>78</v>
      </c>
      <c r="G1157" s="29"/>
      <c r="H1157" s="30"/>
      <c r="I1157" s="30" t="str">
        <f t="shared" ref="I1157:I1192" si="600">IFERROR(MID($G1157,1,FIND(CHAR(160),SUBSTITUTE($G1157,"~",CHAR(160),1))-1),"")</f>
        <v/>
      </c>
      <c r="J1157" s="30" t="str">
        <f t="shared" ref="J1157:J1192" si="601">IFERROR(MID($G1157,FIND(CHAR(160),SUBSTITUTE($G1157,"~",CHAR(160),1))+1,FIND(CHAR(160),SUBSTITUTE($G1157,"~",CHAR(160),2))-FIND(CHAR(160),SUBSTITUTE($G1157,"~",CHAR(160),1))-1),"")</f>
        <v/>
      </c>
      <c r="K1157" s="30" t="str">
        <f t="shared" ref="K1157:K1192" si="602">IFERROR(MID($G1157,FIND(CHAR(160),SUBSTITUTE($G1157,"~",CHAR(160),2))+1,FIND(CHAR(160),SUBSTITUTE($G1157,"~",CHAR(160),3))-FIND(CHAR(160),SUBSTITUTE($G1157,"~",CHAR(160),2))-1),"")</f>
        <v/>
      </c>
      <c r="L1157" s="30" t="str">
        <f t="shared" ref="L1157:L1192" si="603">IFERROR(MID($G1157,FIND(CHAR(160),SUBSTITUTE($G1157,"~",CHAR(160),3))+1,FIND(CHAR(160),SUBSTITUTE($G1157,"~",CHAR(160),4))-FIND(CHAR(160),SUBSTITUTE($G1157,"~",CHAR(160),3))-1),"")</f>
        <v/>
      </c>
      <c r="M1157" s="30" t="str">
        <f t="shared" ref="M1157:M1192" si="604">IFERROR(MID($G1157,FIND(CHAR(160),SUBSTITUTE($G1157,"~",CHAR(160),4))+1,FIND(CHAR(160),SUBSTITUTE($G1157,"~",CHAR(160),5))-FIND(CHAR(160),SUBSTITUTE($G1157,"~",CHAR(160),4))-1),"")</f>
        <v/>
      </c>
      <c r="N1157" s="30" t="str">
        <f t="shared" ref="N1157:N1192" si="605">IFERROR(MID($G1157,FIND(CHAR(160),SUBSTITUTE($G1157,"~",CHAR(160),5))+1,FIND(CHAR(160),SUBSTITUTE($G1157,"~",CHAR(160),6))-FIND(CHAR(160),SUBSTITUTE($G1157,"~",CHAR(160),5))-1),"")</f>
        <v/>
      </c>
      <c r="O1157" s="30" t="str">
        <f t="shared" ref="O1157:O1192" si="606">IFERROR(MID($G1157,FIND(CHAR(160),SUBSTITUTE($G1157,"~",CHAR(160),6))+1,FIND(CHAR(160),SUBSTITUTE($G1157,"~",CHAR(160),7))-FIND(CHAR(160),SUBSTITUTE($G1157,"~",CHAR(160),6))-1),"")</f>
        <v/>
      </c>
      <c r="P1157" s="30" t="str">
        <f t="shared" ref="P1157:P1192" si="607">IFERROR(MID($G1157,FIND(CHAR(160),SUBSTITUTE($G1157,"~",CHAR(160),7))+1,FIND(CHAR(160),SUBSTITUTE($G1157,"~",CHAR(160),8))-FIND(CHAR(160),SUBSTITUTE($G1157,"~",CHAR(160),7))-1),"")</f>
        <v/>
      </c>
      <c r="Q1157" s="30" t="str">
        <f t="shared" ref="Q1157:Q1192" si="608">IFERROR(MID($G1157,FIND(CHAR(160),SUBSTITUTE($G1157,"~",CHAR(160),8))+1,FIND(CHAR(160),SUBSTITUTE($G1157,"~",CHAR(160),9))-FIND(CHAR(160),SUBSTITUTE($G1157,"~",CHAR(160),8))-1),"")</f>
        <v/>
      </c>
      <c r="R1157" s="30" t="str">
        <f t="shared" ref="R1157:R1192" si="609">IFERROR(MID($G1157,FIND(CHAR(160),SUBSTITUTE($G1157,"~",CHAR(160),9))+1,FIND(CHAR(160),SUBSTITUTE($G1157,"~",CHAR(160),10))-FIND(CHAR(160),SUBSTITUTE($G1157,"~",CHAR(160),9))-1),"")</f>
        <v/>
      </c>
      <c r="S1157" s="30" t="str">
        <f t="shared" ref="S1157:S1192" si="610">IFERROR(MID($G1157,FIND(CHAR(160),SUBSTITUTE($G1157,"~",CHAR(160),10))+1,FIND(CHAR(160),SUBSTITUTE($G1157,"~",CHAR(160),11))-FIND(CHAR(160),SUBSTITUTE($G1157,"~",CHAR(160),10))-1),"")</f>
        <v/>
      </c>
      <c r="T1157" s="30" t="str">
        <f t="shared" ref="T1157:T1192" si="611">IFERROR(MID($G1157,FIND(CHAR(160),SUBSTITUTE($G1157,"~",CHAR(160),11))+1,FIND(CHAR(160),SUBSTITUTE($G1157,"~",CHAR(160),12))-FIND(CHAR(160),SUBSTITUTE($G1157,"~",CHAR(160),11))-1),"")</f>
        <v/>
      </c>
      <c r="U1157" s="20"/>
      <c r="V1157" s="20"/>
      <c r="W1157" s="20"/>
    </row>
    <row r="1158" spans="1:36" ht="19.5" customHeight="1" x14ac:dyDescent="0.25">
      <c r="A1158" s="20"/>
      <c r="B1158" s="483"/>
      <c r="C1158" s="29"/>
      <c r="D1158" s="28" t="s">
        <v>79</v>
      </c>
      <c r="E1158" s="29"/>
      <c r="F1158" s="28" t="s">
        <v>78</v>
      </c>
      <c r="G1158" s="29"/>
      <c r="H1158" s="29"/>
      <c r="I1158" s="30" t="str">
        <f t="shared" si="600"/>
        <v/>
      </c>
      <c r="J1158" s="30" t="str">
        <f t="shared" si="601"/>
        <v/>
      </c>
      <c r="K1158" s="30" t="str">
        <f t="shared" si="602"/>
        <v/>
      </c>
      <c r="L1158" s="30" t="str">
        <f t="shared" si="603"/>
        <v/>
      </c>
      <c r="M1158" s="30" t="str">
        <f t="shared" si="604"/>
        <v/>
      </c>
      <c r="N1158" s="30" t="str">
        <f t="shared" si="605"/>
        <v/>
      </c>
      <c r="O1158" s="30" t="str">
        <f t="shared" si="606"/>
        <v/>
      </c>
      <c r="P1158" s="30" t="str">
        <f t="shared" si="607"/>
        <v/>
      </c>
      <c r="Q1158" s="30" t="str">
        <f t="shared" si="608"/>
        <v/>
      </c>
      <c r="R1158" s="30" t="str">
        <f t="shared" si="609"/>
        <v/>
      </c>
      <c r="S1158" s="30" t="str">
        <f t="shared" si="610"/>
        <v/>
      </c>
      <c r="T1158" s="30" t="str">
        <f t="shared" si="611"/>
        <v/>
      </c>
      <c r="U1158" s="20"/>
      <c r="V1158" s="20"/>
      <c r="W1158" s="20"/>
    </row>
    <row r="1159" spans="1:36" ht="19.5" customHeight="1" x14ac:dyDescent="0.25">
      <c r="A1159" s="20"/>
      <c r="B1159" s="483"/>
      <c r="C1159" s="29"/>
      <c r="D1159" s="28" t="s">
        <v>80</v>
      </c>
      <c r="E1159" s="29"/>
      <c r="F1159" s="28" t="s">
        <v>78</v>
      </c>
      <c r="G1159" s="29"/>
      <c r="H1159" s="29"/>
      <c r="I1159" s="30" t="str">
        <f t="shared" si="600"/>
        <v/>
      </c>
      <c r="J1159" s="30" t="str">
        <f t="shared" si="601"/>
        <v/>
      </c>
      <c r="K1159" s="30" t="str">
        <f t="shared" si="602"/>
        <v/>
      </c>
      <c r="L1159" s="30" t="str">
        <f t="shared" si="603"/>
        <v/>
      </c>
      <c r="M1159" s="30" t="str">
        <f t="shared" si="604"/>
        <v/>
      </c>
      <c r="N1159" s="30" t="str">
        <f t="shared" si="605"/>
        <v/>
      </c>
      <c r="O1159" s="30" t="str">
        <f t="shared" si="606"/>
        <v/>
      </c>
      <c r="P1159" s="30" t="str">
        <f t="shared" si="607"/>
        <v/>
      </c>
      <c r="Q1159" s="30" t="str">
        <f t="shared" si="608"/>
        <v/>
      </c>
      <c r="R1159" s="30" t="str">
        <f t="shared" si="609"/>
        <v/>
      </c>
      <c r="S1159" s="30" t="str">
        <f t="shared" si="610"/>
        <v/>
      </c>
      <c r="T1159" s="30" t="str">
        <f t="shared" si="611"/>
        <v/>
      </c>
      <c r="U1159" s="20"/>
      <c r="V1159" s="20"/>
      <c r="W1159" s="20"/>
    </row>
    <row r="1160" spans="1:36" ht="19.5" customHeight="1" x14ac:dyDescent="0.25">
      <c r="A1160" s="20"/>
      <c r="B1160" s="483"/>
      <c r="C1160" s="29"/>
      <c r="D1160" s="28" t="s">
        <v>81</v>
      </c>
      <c r="E1160" s="29"/>
      <c r="F1160" s="28" t="s">
        <v>78</v>
      </c>
      <c r="G1160" s="29"/>
      <c r="H1160" s="29"/>
      <c r="I1160" s="30" t="str">
        <f t="shared" si="600"/>
        <v/>
      </c>
      <c r="J1160" s="30" t="str">
        <f t="shared" si="601"/>
        <v/>
      </c>
      <c r="K1160" s="30" t="str">
        <f t="shared" si="602"/>
        <v/>
      </c>
      <c r="L1160" s="30" t="str">
        <f t="shared" si="603"/>
        <v/>
      </c>
      <c r="M1160" s="30" t="str">
        <f t="shared" si="604"/>
        <v/>
      </c>
      <c r="N1160" s="30" t="str">
        <f t="shared" si="605"/>
        <v/>
      </c>
      <c r="O1160" s="30" t="str">
        <f t="shared" si="606"/>
        <v/>
      </c>
      <c r="P1160" s="30" t="str">
        <f t="shared" si="607"/>
        <v/>
      </c>
      <c r="Q1160" s="30" t="str">
        <f t="shared" si="608"/>
        <v/>
      </c>
      <c r="R1160" s="30" t="str">
        <f t="shared" si="609"/>
        <v/>
      </c>
      <c r="S1160" s="30" t="str">
        <f t="shared" si="610"/>
        <v/>
      </c>
      <c r="T1160" s="30" t="str">
        <f t="shared" si="611"/>
        <v/>
      </c>
      <c r="U1160" s="20"/>
      <c r="V1160" s="20"/>
      <c r="W1160" s="20"/>
    </row>
    <row r="1161" spans="1:36" ht="19.5" customHeight="1" x14ac:dyDescent="0.25">
      <c r="A1161" s="20"/>
      <c r="B1161" s="483"/>
      <c r="C1161" s="29"/>
      <c r="D1161" s="28" t="s">
        <v>82</v>
      </c>
      <c r="E1161" s="29"/>
      <c r="F1161" s="28" t="s">
        <v>78</v>
      </c>
      <c r="G1161" s="29"/>
      <c r="H1161" s="29"/>
      <c r="I1161" s="30" t="str">
        <f t="shared" si="600"/>
        <v/>
      </c>
      <c r="J1161" s="30" t="str">
        <f t="shared" si="601"/>
        <v/>
      </c>
      <c r="K1161" s="30" t="str">
        <f t="shared" si="602"/>
        <v/>
      </c>
      <c r="L1161" s="30" t="str">
        <f t="shared" si="603"/>
        <v/>
      </c>
      <c r="M1161" s="30" t="str">
        <f t="shared" si="604"/>
        <v/>
      </c>
      <c r="N1161" s="30" t="str">
        <f t="shared" si="605"/>
        <v/>
      </c>
      <c r="O1161" s="30" t="str">
        <f t="shared" si="606"/>
        <v/>
      </c>
      <c r="P1161" s="30" t="str">
        <f t="shared" si="607"/>
        <v/>
      </c>
      <c r="Q1161" s="30" t="str">
        <f t="shared" si="608"/>
        <v/>
      </c>
      <c r="R1161" s="30" t="str">
        <f t="shared" si="609"/>
        <v/>
      </c>
      <c r="S1161" s="30" t="str">
        <f t="shared" si="610"/>
        <v/>
      </c>
      <c r="T1161" s="30" t="str">
        <f t="shared" si="611"/>
        <v/>
      </c>
      <c r="U1161" s="20"/>
      <c r="V1161" s="20"/>
      <c r="W1161" s="20"/>
    </row>
    <row r="1162" spans="1:36" ht="19.5" customHeight="1" x14ac:dyDescent="0.25">
      <c r="A1162" s="20"/>
      <c r="B1162" s="483"/>
      <c r="C1162" s="29"/>
      <c r="D1162" s="28" t="s">
        <v>83</v>
      </c>
      <c r="E1162" s="29"/>
      <c r="F1162" s="28" t="s">
        <v>78</v>
      </c>
      <c r="G1162" s="29"/>
      <c r="H1162" s="29"/>
      <c r="I1162" s="30" t="str">
        <f t="shared" si="600"/>
        <v/>
      </c>
      <c r="J1162" s="30" t="str">
        <f t="shared" si="601"/>
        <v/>
      </c>
      <c r="K1162" s="30" t="str">
        <f t="shared" si="602"/>
        <v/>
      </c>
      <c r="L1162" s="30" t="str">
        <f t="shared" si="603"/>
        <v/>
      </c>
      <c r="M1162" s="30" t="str">
        <f t="shared" si="604"/>
        <v/>
      </c>
      <c r="N1162" s="30" t="str">
        <f t="shared" si="605"/>
        <v/>
      </c>
      <c r="O1162" s="30" t="str">
        <f t="shared" si="606"/>
        <v/>
      </c>
      <c r="P1162" s="30" t="str">
        <f t="shared" si="607"/>
        <v/>
      </c>
      <c r="Q1162" s="30" t="str">
        <f t="shared" si="608"/>
        <v/>
      </c>
      <c r="R1162" s="30" t="str">
        <f t="shared" si="609"/>
        <v/>
      </c>
      <c r="S1162" s="30" t="str">
        <f t="shared" si="610"/>
        <v/>
      </c>
      <c r="T1162" s="30" t="str">
        <f t="shared" si="611"/>
        <v/>
      </c>
      <c r="U1162" s="20"/>
      <c r="V1162" s="20"/>
      <c r="W1162" s="20"/>
    </row>
    <row r="1163" spans="1:36" ht="19.5" customHeight="1" x14ac:dyDescent="0.25">
      <c r="A1163" s="20"/>
      <c r="B1163" s="483"/>
      <c r="C1163" s="29"/>
      <c r="D1163" s="28" t="s">
        <v>84</v>
      </c>
      <c r="E1163" s="29"/>
      <c r="F1163" s="28" t="s">
        <v>78</v>
      </c>
      <c r="G1163" s="29"/>
      <c r="H1163" s="29"/>
      <c r="I1163" s="30" t="str">
        <f t="shared" si="600"/>
        <v/>
      </c>
      <c r="J1163" s="30" t="str">
        <f t="shared" si="601"/>
        <v/>
      </c>
      <c r="K1163" s="30" t="str">
        <f t="shared" si="602"/>
        <v/>
      </c>
      <c r="L1163" s="30" t="str">
        <f t="shared" si="603"/>
        <v/>
      </c>
      <c r="M1163" s="30" t="str">
        <f t="shared" si="604"/>
        <v/>
      </c>
      <c r="N1163" s="30" t="str">
        <f t="shared" si="605"/>
        <v/>
      </c>
      <c r="O1163" s="30" t="str">
        <f t="shared" si="606"/>
        <v/>
      </c>
      <c r="P1163" s="30" t="str">
        <f t="shared" si="607"/>
        <v/>
      </c>
      <c r="Q1163" s="30" t="str">
        <f t="shared" si="608"/>
        <v/>
      </c>
      <c r="R1163" s="30" t="str">
        <f t="shared" si="609"/>
        <v/>
      </c>
      <c r="S1163" s="30" t="str">
        <f t="shared" si="610"/>
        <v/>
      </c>
      <c r="T1163" s="30" t="str">
        <f t="shared" si="611"/>
        <v/>
      </c>
      <c r="U1163" s="20"/>
      <c r="V1163" s="20"/>
      <c r="W1163" s="20"/>
    </row>
    <row r="1164" spans="1:36" ht="19.5" customHeight="1" x14ac:dyDescent="0.25">
      <c r="A1164" s="20"/>
      <c r="B1164" s="483"/>
      <c r="C1164" s="29"/>
      <c r="D1164" s="28" t="s">
        <v>85</v>
      </c>
      <c r="E1164" s="29"/>
      <c r="F1164" s="28" t="s">
        <v>78</v>
      </c>
      <c r="G1164" s="29"/>
      <c r="H1164" s="29"/>
      <c r="I1164" s="30" t="str">
        <f t="shared" si="600"/>
        <v/>
      </c>
      <c r="J1164" s="30" t="str">
        <f t="shared" si="601"/>
        <v/>
      </c>
      <c r="K1164" s="30" t="str">
        <f t="shared" si="602"/>
        <v/>
      </c>
      <c r="L1164" s="30" t="str">
        <f t="shared" si="603"/>
        <v/>
      </c>
      <c r="M1164" s="30" t="str">
        <f t="shared" si="604"/>
        <v/>
      </c>
      <c r="N1164" s="30" t="str">
        <f t="shared" si="605"/>
        <v/>
      </c>
      <c r="O1164" s="30" t="str">
        <f t="shared" si="606"/>
        <v/>
      </c>
      <c r="P1164" s="30" t="str">
        <f t="shared" si="607"/>
        <v/>
      </c>
      <c r="Q1164" s="30" t="str">
        <f t="shared" si="608"/>
        <v/>
      </c>
      <c r="R1164" s="30" t="str">
        <f t="shared" si="609"/>
        <v/>
      </c>
      <c r="S1164" s="30" t="str">
        <f t="shared" si="610"/>
        <v/>
      </c>
      <c r="T1164" s="30" t="str">
        <f t="shared" si="611"/>
        <v/>
      </c>
      <c r="U1164" s="20"/>
      <c r="V1164" s="20"/>
      <c r="W1164" s="20"/>
    </row>
    <row r="1165" spans="1:36" ht="19.5" customHeight="1" x14ac:dyDescent="0.25">
      <c r="A1165" s="20"/>
      <c r="B1165" s="483"/>
      <c r="C1165" s="29"/>
      <c r="D1165" s="28" t="s">
        <v>86</v>
      </c>
      <c r="E1165" s="29"/>
      <c r="F1165" s="28" t="s">
        <v>78</v>
      </c>
      <c r="G1165" s="29"/>
      <c r="H1165" s="29"/>
      <c r="I1165" s="30" t="str">
        <f t="shared" si="600"/>
        <v/>
      </c>
      <c r="J1165" s="30" t="str">
        <f t="shared" si="601"/>
        <v/>
      </c>
      <c r="K1165" s="30" t="str">
        <f t="shared" si="602"/>
        <v/>
      </c>
      <c r="L1165" s="30" t="str">
        <f t="shared" si="603"/>
        <v/>
      </c>
      <c r="M1165" s="30" t="str">
        <f t="shared" si="604"/>
        <v/>
      </c>
      <c r="N1165" s="30" t="str">
        <f t="shared" si="605"/>
        <v/>
      </c>
      <c r="O1165" s="30" t="str">
        <f t="shared" si="606"/>
        <v/>
      </c>
      <c r="P1165" s="30" t="str">
        <f t="shared" si="607"/>
        <v/>
      </c>
      <c r="Q1165" s="30" t="str">
        <f t="shared" si="608"/>
        <v/>
      </c>
      <c r="R1165" s="30" t="str">
        <f t="shared" si="609"/>
        <v/>
      </c>
      <c r="S1165" s="30" t="str">
        <f t="shared" si="610"/>
        <v/>
      </c>
      <c r="T1165" s="30" t="str">
        <f t="shared" si="611"/>
        <v/>
      </c>
      <c r="U1165" s="20"/>
      <c r="V1165" s="20"/>
      <c r="W1165" s="20"/>
    </row>
    <row r="1166" spans="1:36" ht="19.5" customHeight="1" x14ac:dyDescent="0.25">
      <c r="A1166" s="20"/>
      <c r="B1166" s="483"/>
      <c r="C1166" s="29"/>
      <c r="D1166" s="28" t="s">
        <v>87</v>
      </c>
      <c r="E1166" s="29"/>
      <c r="F1166" s="28" t="s">
        <v>78</v>
      </c>
      <c r="G1166" s="29"/>
      <c r="H1166" s="29"/>
      <c r="I1166" s="30" t="str">
        <f t="shared" si="600"/>
        <v/>
      </c>
      <c r="J1166" s="30" t="str">
        <f t="shared" si="601"/>
        <v/>
      </c>
      <c r="K1166" s="30" t="str">
        <f t="shared" si="602"/>
        <v/>
      </c>
      <c r="L1166" s="30" t="str">
        <f t="shared" si="603"/>
        <v/>
      </c>
      <c r="M1166" s="30" t="str">
        <f t="shared" si="604"/>
        <v/>
      </c>
      <c r="N1166" s="30" t="str">
        <f t="shared" si="605"/>
        <v/>
      </c>
      <c r="O1166" s="30" t="str">
        <f t="shared" si="606"/>
        <v/>
      </c>
      <c r="P1166" s="30" t="str">
        <f t="shared" si="607"/>
        <v/>
      </c>
      <c r="Q1166" s="30" t="str">
        <f t="shared" si="608"/>
        <v/>
      </c>
      <c r="R1166" s="30" t="str">
        <f t="shared" si="609"/>
        <v/>
      </c>
      <c r="S1166" s="30" t="str">
        <f t="shared" si="610"/>
        <v/>
      </c>
      <c r="T1166" s="30" t="str">
        <f t="shared" si="611"/>
        <v/>
      </c>
      <c r="U1166" s="20"/>
      <c r="V1166" s="20"/>
      <c r="W1166" s="20"/>
    </row>
    <row r="1167" spans="1:36" ht="19.5" customHeight="1" x14ac:dyDescent="0.25">
      <c r="A1167" s="20"/>
      <c r="B1167" s="483"/>
      <c r="C1167" s="29"/>
      <c r="D1167" s="28" t="s">
        <v>88</v>
      </c>
      <c r="E1167" s="29"/>
      <c r="F1167" s="28" t="s">
        <v>78</v>
      </c>
      <c r="G1167" s="29"/>
      <c r="H1167" s="29"/>
      <c r="I1167" s="30" t="str">
        <f t="shared" si="600"/>
        <v/>
      </c>
      <c r="J1167" s="30" t="str">
        <f t="shared" si="601"/>
        <v/>
      </c>
      <c r="K1167" s="30" t="str">
        <f t="shared" si="602"/>
        <v/>
      </c>
      <c r="L1167" s="30" t="str">
        <f t="shared" si="603"/>
        <v/>
      </c>
      <c r="M1167" s="30" t="str">
        <f t="shared" si="604"/>
        <v/>
      </c>
      <c r="N1167" s="30" t="str">
        <f t="shared" si="605"/>
        <v/>
      </c>
      <c r="O1167" s="30" t="str">
        <f t="shared" si="606"/>
        <v/>
      </c>
      <c r="P1167" s="30" t="str">
        <f t="shared" si="607"/>
        <v/>
      </c>
      <c r="Q1167" s="30" t="str">
        <f t="shared" si="608"/>
        <v/>
      </c>
      <c r="R1167" s="30" t="str">
        <f t="shared" si="609"/>
        <v/>
      </c>
      <c r="S1167" s="30" t="str">
        <f t="shared" si="610"/>
        <v/>
      </c>
      <c r="T1167" s="30" t="str">
        <f t="shared" si="611"/>
        <v/>
      </c>
      <c r="U1167" s="20"/>
      <c r="V1167" s="20"/>
      <c r="W1167" s="20"/>
    </row>
    <row r="1168" spans="1:36" ht="19.5" customHeight="1" x14ac:dyDescent="0.25">
      <c r="A1168" s="20"/>
      <c r="B1168" s="483"/>
      <c r="C1168" s="29"/>
      <c r="D1168" s="28" t="s">
        <v>89</v>
      </c>
      <c r="E1168" s="29"/>
      <c r="F1168" s="28" t="s">
        <v>78</v>
      </c>
      <c r="G1168" s="29"/>
      <c r="H1168" s="29"/>
      <c r="I1168" s="30" t="str">
        <f t="shared" si="600"/>
        <v/>
      </c>
      <c r="J1168" s="30" t="str">
        <f t="shared" si="601"/>
        <v/>
      </c>
      <c r="K1168" s="30" t="str">
        <f t="shared" si="602"/>
        <v/>
      </c>
      <c r="L1168" s="30" t="str">
        <f t="shared" si="603"/>
        <v/>
      </c>
      <c r="M1168" s="30" t="str">
        <f t="shared" si="604"/>
        <v/>
      </c>
      <c r="N1168" s="30" t="str">
        <f t="shared" si="605"/>
        <v/>
      </c>
      <c r="O1168" s="30" t="str">
        <f t="shared" si="606"/>
        <v/>
      </c>
      <c r="P1168" s="30" t="str">
        <f t="shared" si="607"/>
        <v/>
      </c>
      <c r="Q1168" s="30" t="str">
        <f t="shared" si="608"/>
        <v/>
      </c>
      <c r="R1168" s="30" t="str">
        <f t="shared" si="609"/>
        <v/>
      </c>
      <c r="S1168" s="30" t="str">
        <f t="shared" si="610"/>
        <v/>
      </c>
      <c r="T1168" s="30" t="str">
        <f t="shared" si="611"/>
        <v/>
      </c>
      <c r="U1168" s="20"/>
      <c r="V1168" s="20"/>
      <c r="W1168" s="20"/>
    </row>
    <row r="1169" spans="1:23" ht="19.5" customHeight="1" x14ac:dyDescent="0.25">
      <c r="A1169" s="20"/>
      <c r="B1169" s="483"/>
      <c r="C1169" s="29"/>
      <c r="D1169" s="28" t="s">
        <v>90</v>
      </c>
      <c r="E1169" s="29"/>
      <c r="F1169" s="28" t="s">
        <v>78</v>
      </c>
      <c r="G1169" s="29"/>
      <c r="H1169" s="29"/>
      <c r="I1169" s="30" t="str">
        <f t="shared" si="600"/>
        <v/>
      </c>
      <c r="J1169" s="30" t="str">
        <f t="shared" si="601"/>
        <v/>
      </c>
      <c r="K1169" s="30" t="str">
        <f t="shared" si="602"/>
        <v/>
      </c>
      <c r="L1169" s="30" t="str">
        <f t="shared" si="603"/>
        <v/>
      </c>
      <c r="M1169" s="30" t="str">
        <f t="shared" si="604"/>
        <v/>
      </c>
      <c r="N1169" s="30" t="str">
        <f t="shared" si="605"/>
        <v/>
      </c>
      <c r="O1169" s="30" t="str">
        <f t="shared" si="606"/>
        <v/>
      </c>
      <c r="P1169" s="30" t="str">
        <f t="shared" si="607"/>
        <v/>
      </c>
      <c r="Q1169" s="30" t="str">
        <f t="shared" si="608"/>
        <v/>
      </c>
      <c r="R1169" s="30" t="str">
        <f t="shared" si="609"/>
        <v/>
      </c>
      <c r="S1169" s="30" t="str">
        <f t="shared" si="610"/>
        <v/>
      </c>
      <c r="T1169" s="30" t="str">
        <f t="shared" si="611"/>
        <v/>
      </c>
      <c r="U1169" s="20"/>
      <c r="V1169" s="20"/>
      <c r="W1169" s="20"/>
    </row>
    <row r="1170" spans="1:23" ht="19.5" customHeight="1" x14ac:dyDescent="0.25">
      <c r="A1170" s="20"/>
      <c r="B1170" s="483"/>
      <c r="C1170" s="29"/>
      <c r="D1170" s="28" t="s">
        <v>91</v>
      </c>
      <c r="E1170" s="29"/>
      <c r="F1170" s="28" t="s">
        <v>78</v>
      </c>
      <c r="G1170" s="29"/>
      <c r="H1170" s="29"/>
      <c r="I1170" s="30" t="str">
        <f t="shared" si="600"/>
        <v/>
      </c>
      <c r="J1170" s="30" t="str">
        <f t="shared" si="601"/>
        <v/>
      </c>
      <c r="K1170" s="30" t="str">
        <f t="shared" si="602"/>
        <v/>
      </c>
      <c r="L1170" s="30" t="str">
        <f t="shared" si="603"/>
        <v/>
      </c>
      <c r="M1170" s="30" t="str">
        <f t="shared" si="604"/>
        <v/>
      </c>
      <c r="N1170" s="30" t="str">
        <f t="shared" si="605"/>
        <v/>
      </c>
      <c r="O1170" s="30" t="str">
        <f t="shared" si="606"/>
        <v/>
      </c>
      <c r="P1170" s="30" t="str">
        <f t="shared" si="607"/>
        <v/>
      </c>
      <c r="Q1170" s="30" t="str">
        <f t="shared" si="608"/>
        <v/>
      </c>
      <c r="R1170" s="30" t="str">
        <f t="shared" si="609"/>
        <v/>
      </c>
      <c r="S1170" s="30" t="str">
        <f t="shared" si="610"/>
        <v/>
      </c>
      <c r="T1170" s="30" t="str">
        <f t="shared" si="611"/>
        <v/>
      </c>
      <c r="U1170" s="20"/>
      <c r="V1170" s="20"/>
      <c r="W1170" s="20"/>
    </row>
    <row r="1171" spans="1:23" ht="19.5" customHeight="1" x14ac:dyDescent="0.25">
      <c r="A1171" s="20"/>
      <c r="B1171" s="483"/>
      <c r="C1171" s="29"/>
      <c r="D1171" s="28" t="s">
        <v>92</v>
      </c>
      <c r="E1171" s="29"/>
      <c r="F1171" s="28" t="s">
        <v>78</v>
      </c>
      <c r="G1171" s="29"/>
      <c r="H1171" s="29"/>
      <c r="I1171" s="30" t="str">
        <f t="shared" si="600"/>
        <v/>
      </c>
      <c r="J1171" s="30" t="str">
        <f t="shared" si="601"/>
        <v/>
      </c>
      <c r="K1171" s="30" t="str">
        <f t="shared" si="602"/>
        <v/>
      </c>
      <c r="L1171" s="30" t="str">
        <f t="shared" si="603"/>
        <v/>
      </c>
      <c r="M1171" s="30" t="str">
        <f t="shared" si="604"/>
        <v/>
      </c>
      <c r="N1171" s="30" t="str">
        <f t="shared" si="605"/>
        <v/>
      </c>
      <c r="O1171" s="30" t="str">
        <f t="shared" si="606"/>
        <v/>
      </c>
      <c r="P1171" s="30" t="str">
        <f t="shared" si="607"/>
        <v/>
      </c>
      <c r="Q1171" s="30" t="str">
        <f t="shared" si="608"/>
        <v/>
      </c>
      <c r="R1171" s="30" t="str">
        <f t="shared" si="609"/>
        <v/>
      </c>
      <c r="S1171" s="30" t="str">
        <f t="shared" si="610"/>
        <v/>
      </c>
      <c r="T1171" s="30" t="str">
        <f t="shared" si="611"/>
        <v/>
      </c>
      <c r="U1171" s="20"/>
      <c r="V1171" s="20"/>
      <c r="W1171" s="20"/>
    </row>
    <row r="1172" spans="1:23" ht="19.5" customHeight="1" x14ac:dyDescent="0.25">
      <c r="A1172" s="20"/>
      <c r="B1172" s="483"/>
      <c r="C1172" s="29"/>
      <c r="D1172" s="28" t="s">
        <v>93</v>
      </c>
      <c r="E1172" s="29"/>
      <c r="F1172" s="28" t="s">
        <v>78</v>
      </c>
      <c r="G1172" s="29"/>
      <c r="H1172" s="29"/>
      <c r="I1172" s="30" t="str">
        <f t="shared" si="600"/>
        <v/>
      </c>
      <c r="J1172" s="30" t="str">
        <f t="shared" si="601"/>
        <v/>
      </c>
      <c r="K1172" s="30" t="str">
        <f t="shared" si="602"/>
        <v/>
      </c>
      <c r="L1172" s="30" t="str">
        <f t="shared" si="603"/>
        <v/>
      </c>
      <c r="M1172" s="30" t="str">
        <f t="shared" si="604"/>
        <v/>
      </c>
      <c r="N1172" s="30" t="str">
        <f t="shared" si="605"/>
        <v/>
      </c>
      <c r="O1172" s="30" t="str">
        <f t="shared" si="606"/>
        <v/>
      </c>
      <c r="P1172" s="30" t="str">
        <f t="shared" si="607"/>
        <v/>
      </c>
      <c r="Q1172" s="30" t="str">
        <f t="shared" si="608"/>
        <v/>
      </c>
      <c r="R1172" s="30" t="str">
        <f t="shared" si="609"/>
        <v/>
      </c>
      <c r="S1172" s="30" t="str">
        <f t="shared" si="610"/>
        <v/>
      </c>
      <c r="T1172" s="30" t="str">
        <f t="shared" si="611"/>
        <v/>
      </c>
      <c r="U1172" s="20"/>
      <c r="V1172" s="20"/>
      <c r="W1172" s="20"/>
    </row>
    <row r="1173" spans="1:23" ht="19.5" customHeight="1" x14ac:dyDescent="0.25">
      <c r="A1173" s="20"/>
      <c r="B1173" s="483"/>
      <c r="C1173" s="29"/>
      <c r="D1173" s="28" t="s">
        <v>94</v>
      </c>
      <c r="E1173" s="29"/>
      <c r="F1173" s="28" t="s">
        <v>78</v>
      </c>
      <c r="G1173" s="29"/>
      <c r="H1173" s="29"/>
      <c r="I1173" s="30" t="str">
        <f t="shared" si="600"/>
        <v/>
      </c>
      <c r="J1173" s="30" t="str">
        <f t="shared" si="601"/>
        <v/>
      </c>
      <c r="K1173" s="30" t="str">
        <f t="shared" si="602"/>
        <v/>
      </c>
      <c r="L1173" s="30" t="str">
        <f t="shared" si="603"/>
        <v/>
      </c>
      <c r="M1173" s="30" t="str">
        <f t="shared" si="604"/>
        <v/>
      </c>
      <c r="N1173" s="30" t="str">
        <f t="shared" si="605"/>
        <v/>
      </c>
      <c r="O1173" s="30" t="str">
        <f t="shared" si="606"/>
        <v/>
      </c>
      <c r="P1173" s="30" t="str">
        <f t="shared" si="607"/>
        <v/>
      </c>
      <c r="Q1173" s="30" t="str">
        <f t="shared" si="608"/>
        <v/>
      </c>
      <c r="R1173" s="30" t="str">
        <f t="shared" si="609"/>
        <v/>
      </c>
      <c r="S1173" s="30" t="str">
        <f t="shared" si="610"/>
        <v/>
      </c>
      <c r="T1173" s="30" t="str">
        <f t="shared" si="611"/>
        <v/>
      </c>
      <c r="U1173" s="20"/>
      <c r="V1173" s="20"/>
      <c r="W1173" s="20"/>
    </row>
    <row r="1174" spans="1:23" ht="19.5" customHeight="1" x14ac:dyDescent="0.25">
      <c r="A1174" s="20"/>
      <c r="B1174" s="483"/>
      <c r="C1174" s="29"/>
      <c r="D1174" s="28" t="s">
        <v>95</v>
      </c>
      <c r="E1174" s="29"/>
      <c r="F1174" s="28" t="s">
        <v>78</v>
      </c>
      <c r="G1174" s="29"/>
      <c r="H1174" s="29"/>
      <c r="I1174" s="30" t="str">
        <f t="shared" si="600"/>
        <v/>
      </c>
      <c r="J1174" s="30" t="str">
        <f t="shared" si="601"/>
        <v/>
      </c>
      <c r="K1174" s="30" t="str">
        <f t="shared" si="602"/>
        <v/>
      </c>
      <c r="L1174" s="30" t="str">
        <f t="shared" si="603"/>
        <v/>
      </c>
      <c r="M1174" s="30" t="str">
        <f t="shared" si="604"/>
        <v/>
      </c>
      <c r="N1174" s="30" t="str">
        <f t="shared" si="605"/>
        <v/>
      </c>
      <c r="O1174" s="30" t="str">
        <f t="shared" si="606"/>
        <v/>
      </c>
      <c r="P1174" s="30" t="str">
        <f t="shared" si="607"/>
        <v/>
      </c>
      <c r="Q1174" s="30" t="str">
        <f t="shared" si="608"/>
        <v/>
      </c>
      <c r="R1174" s="30" t="str">
        <f t="shared" si="609"/>
        <v/>
      </c>
      <c r="S1174" s="30" t="str">
        <f t="shared" si="610"/>
        <v/>
      </c>
      <c r="T1174" s="30" t="str">
        <f t="shared" si="611"/>
        <v/>
      </c>
      <c r="U1174" s="20"/>
      <c r="V1174" s="20"/>
      <c r="W1174" s="20"/>
    </row>
    <row r="1175" spans="1:23" ht="19.5" customHeight="1" x14ac:dyDescent="0.25">
      <c r="A1175" s="20"/>
      <c r="B1175" s="483"/>
      <c r="C1175" s="29"/>
      <c r="D1175" s="28" t="s">
        <v>96</v>
      </c>
      <c r="E1175" s="29"/>
      <c r="F1175" s="28" t="s">
        <v>78</v>
      </c>
      <c r="G1175" s="29"/>
      <c r="H1175" s="29"/>
      <c r="I1175" s="30" t="str">
        <f t="shared" si="600"/>
        <v/>
      </c>
      <c r="J1175" s="30" t="str">
        <f t="shared" si="601"/>
        <v/>
      </c>
      <c r="K1175" s="30" t="str">
        <f t="shared" si="602"/>
        <v/>
      </c>
      <c r="L1175" s="30" t="str">
        <f t="shared" si="603"/>
        <v/>
      </c>
      <c r="M1175" s="30" t="str">
        <f t="shared" si="604"/>
        <v/>
      </c>
      <c r="N1175" s="30" t="str">
        <f t="shared" si="605"/>
        <v/>
      </c>
      <c r="O1175" s="30" t="str">
        <f t="shared" si="606"/>
        <v/>
      </c>
      <c r="P1175" s="30" t="str">
        <f t="shared" si="607"/>
        <v/>
      </c>
      <c r="Q1175" s="30" t="str">
        <f t="shared" si="608"/>
        <v/>
      </c>
      <c r="R1175" s="30" t="str">
        <f t="shared" si="609"/>
        <v/>
      </c>
      <c r="S1175" s="30" t="str">
        <f t="shared" si="610"/>
        <v/>
      </c>
      <c r="T1175" s="30" t="str">
        <f t="shared" si="611"/>
        <v/>
      </c>
      <c r="U1175" s="20"/>
      <c r="V1175" s="20"/>
      <c r="W1175" s="20"/>
    </row>
    <row r="1176" spans="1:23" ht="19.5" customHeight="1" x14ac:dyDescent="0.25">
      <c r="A1176" s="20"/>
      <c r="B1176" s="483"/>
      <c r="C1176" s="29"/>
      <c r="D1176" s="28" t="s">
        <v>97</v>
      </c>
      <c r="E1176" s="29"/>
      <c r="F1176" s="28" t="s">
        <v>78</v>
      </c>
      <c r="G1176" s="29"/>
      <c r="H1176" s="29"/>
      <c r="I1176" s="30" t="str">
        <f t="shared" si="600"/>
        <v/>
      </c>
      <c r="J1176" s="30" t="str">
        <f t="shared" si="601"/>
        <v/>
      </c>
      <c r="K1176" s="30" t="str">
        <f t="shared" si="602"/>
        <v/>
      </c>
      <c r="L1176" s="30" t="str">
        <f t="shared" si="603"/>
        <v/>
      </c>
      <c r="M1176" s="30" t="str">
        <f t="shared" si="604"/>
        <v/>
      </c>
      <c r="N1176" s="30" t="str">
        <f t="shared" si="605"/>
        <v/>
      </c>
      <c r="O1176" s="30" t="str">
        <f t="shared" si="606"/>
        <v/>
      </c>
      <c r="P1176" s="30" t="str">
        <f t="shared" si="607"/>
        <v/>
      </c>
      <c r="Q1176" s="30" t="str">
        <f t="shared" si="608"/>
        <v/>
      </c>
      <c r="R1176" s="30" t="str">
        <f t="shared" si="609"/>
        <v/>
      </c>
      <c r="S1176" s="30" t="str">
        <f t="shared" si="610"/>
        <v/>
      </c>
      <c r="T1176" s="30" t="str">
        <f t="shared" si="611"/>
        <v/>
      </c>
      <c r="U1176" s="20"/>
      <c r="V1176" s="20"/>
      <c r="W1176" s="20"/>
    </row>
    <row r="1177" spans="1:23" ht="19.5" customHeight="1" x14ac:dyDescent="0.25">
      <c r="A1177" s="20"/>
      <c r="B1177" s="483"/>
      <c r="C1177" s="29"/>
      <c r="D1177" s="28" t="s">
        <v>98</v>
      </c>
      <c r="E1177" s="29"/>
      <c r="F1177" s="28" t="s">
        <v>78</v>
      </c>
      <c r="G1177" s="29"/>
      <c r="H1177" s="29"/>
      <c r="I1177" s="30" t="str">
        <f t="shared" si="600"/>
        <v/>
      </c>
      <c r="J1177" s="30" t="str">
        <f t="shared" si="601"/>
        <v/>
      </c>
      <c r="K1177" s="30" t="str">
        <f t="shared" si="602"/>
        <v/>
      </c>
      <c r="L1177" s="30" t="str">
        <f t="shared" si="603"/>
        <v/>
      </c>
      <c r="M1177" s="30" t="str">
        <f t="shared" si="604"/>
        <v/>
      </c>
      <c r="N1177" s="30" t="str">
        <f t="shared" si="605"/>
        <v/>
      </c>
      <c r="O1177" s="30" t="str">
        <f t="shared" si="606"/>
        <v/>
      </c>
      <c r="P1177" s="30" t="str">
        <f t="shared" si="607"/>
        <v/>
      </c>
      <c r="Q1177" s="30" t="str">
        <f t="shared" si="608"/>
        <v/>
      </c>
      <c r="R1177" s="30" t="str">
        <f t="shared" si="609"/>
        <v/>
      </c>
      <c r="S1177" s="30" t="str">
        <f t="shared" si="610"/>
        <v/>
      </c>
      <c r="T1177" s="30" t="str">
        <f t="shared" si="611"/>
        <v/>
      </c>
      <c r="U1177" s="20"/>
      <c r="V1177" s="20"/>
      <c r="W1177" s="20"/>
    </row>
    <row r="1178" spans="1:23" ht="19.5" customHeight="1" x14ac:dyDescent="0.25">
      <c r="A1178" s="20"/>
      <c r="B1178" s="483"/>
      <c r="C1178" s="29"/>
      <c r="D1178" s="28" t="s">
        <v>99</v>
      </c>
      <c r="E1178" s="29"/>
      <c r="F1178" s="28" t="s">
        <v>78</v>
      </c>
      <c r="G1178" s="29"/>
      <c r="H1178" s="29"/>
      <c r="I1178" s="30" t="str">
        <f t="shared" si="600"/>
        <v/>
      </c>
      <c r="J1178" s="30" t="str">
        <f t="shared" si="601"/>
        <v/>
      </c>
      <c r="K1178" s="30" t="str">
        <f t="shared" si="602"/>
        <v/>
      </c>
      <c r="L1178" s="30" t="str">
        <f t="shared" si="603"/>
        <v/>
      </c>
      <c r="M1178" s="30" t="str">
        <f t="shared" si="604"/>
        <v/>
      </c>
      <c r="N1178" s="30" t="str">
        <f t="shared" si="605"/>
        <v/>
      </c>
      <c r="O1178" s="30" t="str">
        <f t="shared" si="606"/>
        <v/>
      </c>
      <c r="P1178" s="30" t="str">
        <f t="shared" si="607"/>
        <v/>
      </c>
      <c r="Q1178" s="30" t="str">
        <f t="shared" si="608"/>
        <v/>
      </c>
      <c r="R1178" s="30" t="str">
        <f t="shared" si="609"/>
        <v/>
      </c>
      <c r="S1178" s="30" t="str">
        <f t="shared" si="610"/>
        <v/>
      </c>
      <c r="T1178" s="30" t="str">
        <f t="shared" si="611"/>
        <v/>
      </c>
      <c r="U1178" s="20"/>
      <c r="V1178" s="20"/>
      <c r="W1178" s="20"/>
    </row>
    <row r="1179" spans="1:23" ht="19.5" customHeight="1" x14ac:dyDescent="0.25">
      <c r="A1179" s="20"/>
      <c r="B1179" s="483"/>
      <c r="C1179" s="29"/>
      <c r="D1179" s="28" t="s">
        <v>100</v>
      </c>
      <c r="E1179" s="29"/>
      <c r="F1179" s="28" t="s">
        <v>78</v>
      </c>
      <c r="G1179" s="29"/>
      <c r="H1179" s="29"/>
      <c r="I1179" s="30" t="str">
        <f t="shared" si="600"/>
        <v/>
      </c>
      <c r="J1179" s="30" t="str">
        <f t="shared" si="601"/>
        <v/>
      </c>
      <c r="K1179" s="30" t="str">
        <f t="shared" si="602"/>
        <v/>
      </c>
      <c r="L1179" s="30" t="str">
        <f t="shared" si="603"/>
        <v/>
      </c>
      <c r="M1179" s="30" t="str">
        <f t="shared" si="604"/>
        <v/>
      </c>
      <c r="N1179" s="30" t="str">
        <f t="shared" si="605"/>
        <v/>
      </c>
      <c r="O1179" s="30" t="str">
        <f t="shared" si="606"/>
        <v/>
      </c>
      <c r="P1179" s="30" t="str">
        <f t="shared" si="607"/>
        <v/>
      </c>
      <c r="Q1179" s="30" t="str">
        <f t="shared" si="608"/>
        <v/>
      </c>
      <c r="R1179" s="30" t="str">
        <f t="shared" si="609"/>
        <v/>
      </c>
      <c r="S1179" s="30" t="str">
        <f t="shared" si="610"/>
        <v/>
      </c>
      <c r="T1179" s="30" t="str">
        <f t="shared" si="611"/>
        <v/>
      </c>
      <c r="U1179" s="20"/>
      <c r="V1179" s="20"/>
      <c r="W1179" s="20"/>
    </row>
    <row r="1180" spans="1:23" ht="19.5" customHeight="1" x14ac:dyDescent="0.25">
      <c r="A1180" s="20"/>
      <c r="B1180" s="483"/>
      <c r="C1180" s="29"/>
      <c r="D1180" s="28" t="s">
        <v>101</v>
      </c>
      <c r="E1180" s="29"/>
      <c r="F1180" s="28" t="s">
        <v>78</v>
      </c>
      <c r="G1180" s="29"/>
      <c r="H1180" s="29"/>
      <c r="I1180" s="30" t="str">
        <f t="shared" si="600"/>
        <v/>
      </c>
      <c r="J1180" s="30" t="str">
        <f t="shared" si="601"/>
        <v/>
      </c>
      <c r="K1180" s="30" t="str">
        <f t="shared" si="602"/>
        <v/>
      </c>
      <c r="L1180" s="30" t="str">
        <f t="shared" si="603"/>
        <v/>
      </c>
      <c r="M1180" s="30" t="str">
        <f t="shared" si="604"/>
        <v/>
      </c>
      <c r="N1180" s="30" t="str">
        <f t="shared" si="605"/>
        <v/>
      </c>
      <c r="O1180" s="30" t="str">
        <f t="shared" si="606"/>
        <v/>
      </c>
      <c r="P1180" s="30" t="str">
        <f t="shared" si="607"/>
        <v/>
      </c>
      <c r="Q1180" s="30" t="str">
        <f t="shared" si="608"/>
        <v/>
      </c>
      <c r="R1180" s="30" t="str">
        <f t="shared" si="609"/>
        <v/>
      </c>
      <c r="S1180" s="30" t="str">
        <f t="shared" si="610"/>
        <v/>
      </c>
      <c r="T1180" s="30" t="str">
        <f t="shared" si="611"/>
        <v/>
      </c>
      <c r="U1180" s="20"/>
      <c r="V1180" s="20"/>
      <c r="W1180" s="20"/>
    </row>
    <row r="1181" spans="1:23" ht="19.5" customHeight="1" x14ac:dyDescent="0.25">
      <c r="A1181" s="20"/>
      <c r="B1181" s="483"/>
      <c r="C1181" s="29"/>
      <c r="D1181" s="28" t="s">
        <v>102</v>
      </c>
      <c r="E1181" s="29"/>
      <c r="F1181" s="28" t="s">
        <v>78</v>
      </c>
      <c r="G1181" s="29"/>
      <c r="H1181" s="29"/>
      <c r="I1181" s="30" t="str">
        <f t="shared" si="600"/>
        <v/>
      </c>
      <c r="J1181" s="30" t="str">
        <f t="shared" si="601"/>
        <v/>
      </c>
      <c r="K1181" s="30" t="str">
        <f t="shared" si="602"/>
        <v/>
      </c>
      <c r="L1181" s="30" t="str">
        <f t="shared" si="603"/>
        <v/>
      </c>
      <c r="M1181" s="30" t="str">
        <f t="shared" si="604"/>
        <v/>
      </c>
      <c r="N1181" s="30" t="str">
        <f t="shared" si="605"/>
        <v/>
      </c>
      <c r="O1181" s="30" t="str">
        <f t="shared" si="606"/>
        <v/>
      </c>
      <c r="P1181" s="30" t="str">
        <f t="shared" si="607"/>
        <v/>
      </c>
      <c r="Q1181" s="30" t="str">
        <f t="shared" si="608"/>
        <v/>
      </c>
      <c r="R1181" s="30" t="str">
        <f t="shared" si="609"/>
        <v/>
      </c>
      <c r="S1181" s="30" t="str">
        <f t="shared" si="610"/>
        <v/>
      </c>
      <c r="T1181" s="30" t="str">
        <f t="shared" si="611"/>
        <v/>
      </c>
      <c r="U1181" s="20"/>
      <c r="V1181" s="20"/>
      <c r="W1181" s="20"/>
    </row>
    <row r="1182" spans="1:23" ht="19.5" customHeight="1" x14ac:dyDescent="0.25">
      <c r="A1182" s="20"/>
      <c r="B1182" s="483"/>
      <c r="C1182" s="29"/>
      <c r="D1182" s="28" t="s">
        <v>103</v>
      </c>
      <c r="E1182" s="29"/>
      <c r="F1182" s="28" t="s">
        <v>78</v>
      </c>
      <c r="G1182" s="29"/>
      <c r="H1182" s="29"/>
      <c r="I1182" s="30" t="str">
        <f t="shared" si="600"/>
        <v/>
      </c>
      <c r="J1182" s="30" t="str">
        <f t="shared" si="601"/>
        <v/>
      </c>
      <c r="K1182" s="30" t="str">
        <f t="shared" si="602"/>
        <v/>
      </c>
      <c r="L1182" s="30" t="str">
        <f t="shared" si="603"/>
        <v/>
      </c>
      <c r="M1182" s="30" t="str">
        <f t="shared" si="604"/>
        <v/>
      </c>
      <c r="N1182" s="30" t="str">
        <f t="shared" si="605"/>
        <v/>
      </c>
      <c r="O1182" s="30" t="str">
        <f t="shared" si="606"/>
        <v/>
      </c>
      <c r="P1182" s="30" t="str">
        <f t="shared" si="607"/>
        <v/>
      </c>
      <c r="Q1182" s="30" t="str">
        <f t="shared" si="608"/>
        <v/>
      </c>
      <c r="R1182" s="30" t="str">
        <f t="shared" si="609"/>
        <v/>
      </c>
      <c r="S1182" s="30" t="str">
        <f t="shared" si="610"/>
        <v/>
      </c>
      <c r="T1182" s="30" t="str">
        <f t="shared" si="611"/>
        <v/>
      </c>
      <c r="U1182" s="20"/>
      <c r="V1182" s="20"/>
      <c r="W1182" s="20"/>
    </row>
    <row r="1183" spans="1:23" ht="19.5" customHeight="1" x14ac:dyDescent="0.25">
      <c r="A1183" s="20"/>
      <c r="B1183" s="483"/>
      <c r="C1183" s="29"/>
      <c r="D1183" s="28" t="s">
        <v>104</v>
      </c>
      <c r="E1183" s="29"/>
      <c r="F1183" s="28" t="s">
        <v>78</v>
      </c>
      <c r="G1183" s="29"/>
      <c r="H1183" s="29"/>
      <c r="I1183" s="30" t="str">
        <f t="shared" si="600"/>
        <v/>
      </c>
      <c r="J1183" s="30" t="str">
        <f t="shared" si="601"/>
        <v/>
      </c>
      <c r="K1183" s="30" t="str">
        <f t="shared" si="602"/>
        <v/>
      </c>
      <c r="L1183" s="30" t="str">
        <f t="shared" si="603"/>
        <v/>
      </c>
      <c r="M1183" s="30" t="str">
        <f t="shared" si="604"/>
        <v/>
      </c>
      <c r="N1183" s="30" t="str">
        <f t="shared" si="605"/>
        <v/>
      </c>
      <c r="O1183" s="30" t="str">
        <f t="shared" si="606"/>
        <v/>
      </c>
      <c r="P1183" s="30" t="str">
        <f t="shared" si="607"/>
        <v/>
      </c>
      <c r="Q1183" s="30" t="str">
        <f t="shared" si="608"/>
        <v/>
      </c>
      <c r="R1183" s="30" t="str">
        <f t="shared" si="609"/>
        <v/>
      </c>
      <c r="S1183" s="30" t="str">
        <f t="shared" si="610"/>
        <v/>
      </c>
      <c r="T1183" s="30" t="str">
        <f t="shared" si="611"/>
        <v/>
      </c>
      <c r="U1183" s="20"/>
      <c r="V1183" s="20"/>
      <c r="W1183" s="20"/>
    </row>
    <row r="1184" spans="1:23" ht="19.5" customHeight="1" x14ac:dyDescent="0.25">
      <c r="A1184" s="20"/>
      <c r="B1184" s="483"/>
      <c r="C1184" s="29"/>
      <c r="D1184" s="28" t="s">
        <v>105</v>
      </c>
      <c r="E1184" s="29"/>
      <c r="F1184" s="28" t="s">
        <v>78</v>
      </c>
      <c r="G1184" s="29"/>
      <c r="H1184" s="29"/>
      <c r="I1184" s="30" t="str">
        <f t="shared" si="600"/>
        <v/>
      </c>
      <c r="J1184" s="30" t="str">
        <f t="shared" si="601"/>
        <v/>
      </c>
      <c r="K1184" s="30" t="str">
        <f t="shared" si="602"/>
        <v/>
      </c>
      <c r="L1184" s="30" t="str">
        <f t="shared" si="603"/>
        <v/>
      </c>
      <c r="M1184" s="30" t="str">
        <f t="shared" si="604"/>
        <v/>
      </c>
      <c r="N1184" s="30" t="str">
        <f t="shared" si="605"/>
        <v/>
      </c>
      <c r="O1184" s="30" t="str">
        <f t="shared" si="606"/>
        <v/>
      </c>
      <c r="P1184" s="30" t="str">
        <f t="shared" si="607"/>
        <v/>
      </c>
      <c r="Q1184" s="30" t="str">
        <f t="shared" si="608"/>
        <v/>
      </c>
      <c r="R1184" s="30" t="str">
        <f t="shared" si="609"/>
        <v/>
      </c>
      <c r="S1184" s="30" t="str">
        <f t="shared" si="610"/>
        <v/>
      </c>
      <c r="T1184" s="30" t="str">
        <f t="shared" si="611"/>
        <v/>
      </c>
      <c r="U1184" s="20"/>
      <c r="V1184" s="20"/>
      <c r="W1184" s="20"/>
    </row>
    <row r="1185" spans="1:34" ht="19.5" customHeight="1" x14ac:dyDescent="0.25">
      <c r="A1185" s="20"/>
      <c r="B1185" s="483"/>
      <c r="C1185" s="29"/>
      <c r="D1185" s="28" t="s">
        <v>106</v>
      </c>
      <c r="E1185" s="29"/>
      <c r="F1185" s="28" t="s">
        <v>78</v>
      </c>
      <c r="G1185" s="29"/>
      <c r="H1185" s="29"/>
      <c r="I1185" s="30" t="str">
        <f t="shared" si="600"/>
        <v/>
      </c>
      <c r="J1185" s="30" t="str">
        <f t="shared" si="601"/>
        <v/>
      </c>
      <c r="K1185" s="30" t="str">
        <f t="shared" si="602"/>
        <v/>
      </c>
      <c r="L1185" s="30" t="str">
        <f t="shared" si="603"/>
        <v/>
      </c>
      <c r="M1185" s="30" t="str">
        <f t="shared" si="604"/>
        <v/>
      </c>
      <c r="N1185" s="30" t="str">
        <f t="shared" si="605"/>
        <v/>
      </c>
      <c r="O1185" s="30" t="str">
        <f t="shared" si="606"/>
        <v/>
      </c>
      <c r="P1185" s="30" t="str">
        <f t="shared" si="607"/>
        <v/>
      </c>
      <c r="Q1185" s="30" t="str">
        <f t="shared" si="608"/>
        <v/>
      </c>
      <c r="R1185" s="30" t="str">
        <f t="shared" si="609"/>
        <v/>
      </c>
      <c r="S1185" s="30" t="str">
        <f t="shared" si="610"/>
        <v/>
      </c>
      <c r="T1185" s="30" t="str">
        <f t="shared" si="611"/>
        <v/>
      </c>
      <c r="U1185" s="20"/>
      <c r="V1185" s="20"/>
      <c r="W1185" s="20"/>
    </row>
    <row r="1186" spans="1:34" ht="19.5" customHeight="1" x14ac:dyDescent="0.25">
      <c r="A1186" s="20"/>
      <c r="B1186" s="483"/>
      <c r="C1186" s="29"/>
      <c r="D1186" s="28" t="s">
        <v>107</v>
      </c>
      <c r="E1186" s="29"/>
      <c r="F1186" s="28" t="s">
        <v>78</v>
      </c>
      <c r="G1186" s="29"/>
      <c r="H1186" s="29"/>
      <c r="I1186" s="30" t="str">
        <f t="shared" si="600"/>
        <v/>
      </c>
      <c r="J1186" s="30" t="str">
        <f t="shared" si="601"/>
        <v/>
      </c>
      <c r="K1186" s="30" t="str">
        <f t="shared" si="602"/>
        <v/>
      </c>
      <c r="L1186" s="30" t="str">
        <f t="shared" si="603"/>
        <v/>
      </c>
      <c r="M1186" s="30" t="str">
        <f t="shared" si="604"/>
        <v/>
      </c>
      <c r="N1186" s="30" t="str">
        <f t="shared" si="605"/>
        <v/>
      </c>
      <c r="O1186" s="30" t="str">
        <f t="shared" si="606"/>
        <v/>
      </c>
      <c r="P1186" s="30" t="str">
        <f t="shared" si="607"/>
        <v/>
      </c>
      <c r="Q1186" s="30" t="str">
        <f t="shared" si="608"/>
        <v/>
      </c>
      <c r="R1186" s="30" t="str">
        <f t="shared" si="609"/>
        <v/>
      </c>
      <c r="S1186" s="30" t="str">
        <f t="shared" si="610"/>
        <v/>
      </c>
      <c r="T1186" s="30" t="str">
        <f t="shared" si="611"/>
        <v/>
      </c>
      <c r="U1186" s="20"/>
      <c r="V1186" s="20"/>
      <c r="W1186" s="20"/>
    </row>
    <row r="1187" spans="1:34" ht="19.5" customHeight="1" x14ac:dyDescent="0.25">
      <c r="A1187" s="20"/>
      <c r="B1187" s="483"/>
      <c r="C1187" s="29"/>
      <c r="D1187" s="28" t="s">
        <v>108</v>
      </c>
      <c r="E1187" s="29"/>
      <c r="F1187" s="28" t="s">
        <v>78</v>
      </c>
      <c r="G1187" s="29"/>
      <c r="H1187" s="29"/>
      <c r="I1187" s="30" t="str">
        <f t="shared" si="600"/>
        <v/>
      </c>
      <c r="J1187" s="30" t="str">
        <f t="shared" si="601"/>
        <v/>
      </c>
      <c r="K1187" s="30" t="str">
        <f t="shared" si="602"/>
        <v/>
      </c>
      <c r="L1187" s="30" t="str">
        <f t="shared" si="603"/>
        <v/>
      </c>
      <c r="M1187" s="30" t="str">
        <f t="shared" si="604"/>
        <v/>
      </c>
      <c r="N1187" s="30" t="str">
        <f t="shared" si="605"/>
        <v/>
      </c>
      <c r="O1187" s="30" t="str">
        <f t="shared" si="606"/>
        <v/>
      </c>
      <c r="P1187" s="30" t="str">
        <f t="shared" si="607"/>
        <v/>
      </c>
      <c r="Q1187" s="30" t="str">
        <f t="shared" si="608"/>
        <v/>
      </c>
      <c r="R1187" s="30" t="str">
        <f t="shared" si="609"/>
        <v/>
      </c>
      <c r="S1187" s="30" t="str">
        <f t="shared" si="610"/>
        <v/>
      </c>
      <c r="T1187" s="30" t="str">
        <f t="shared" si="611"/>
        <v/>
      </c>
      <c r="U1187" s="20"/>
      <c r="V1187" s="20"/>
      <c r="W1187" s="20"/>
    </row>
    <row r="1188" spans="1:34" ht="19.5" customHeight="1" x14ac:dyDescent="0.25">
      <c r="A1188" s="20"/>
      <c r="B1188" s="483"/>
      <c r="C1188" s="29"/>
      <c r="D1188" s="28" t="s">
        <v>109</v>
      </c>
      <c r="E1188" s="29"/>
      <c r="F1188" s="28" t="s">
        <v>78</v>
      </c>
      <c r="G1188" s="29"/>
      <c r="H1188" s="29"/>
      <c r="I1188" s="30" t="str">
        <f t="shared" si="600"/>
        <v/>
      </c>
      <c r="J1188" s="30" t="str">
        <f t="shared" si="601"/>
        <v/>
      </c>
      <c r="K1188" s="30" t="str">
        <f t="shared" si="602"/>
        <v/>
      </c>
      <c r="L1188" s="30" t="str">
        <f t="shared" si="603"/>
        <v/>
      </c>
      <c r="M1188" s="30" t="str">
        <f t="shared" si="604"/>
        <v/>
      </c>
      <c r="N1188" s="30" t="str">
        <f t="shared" si="605"/>
        <v/>
      </c>
      <c r="O1188" s="30" t="str">
        <f t="shared" si="606"/>
        <v/>
      </c>
      <c r="P1188" s="30" t="str">
        <f t="shared" si="607"/>
        <v/>
      </c>
      <c r="Q1188" s="30" t="str">
        <f t="shared" si="608"/>
        <v/>
      </c>
      <c r="R1188" s="30" t="str">
        <f t="shared" si="609"/>
        <v/>
      </c>
      <c r="S1188" s="30" t="str">
        <f t="shared" si="610"/>
        <v/>
      </c>
      <c r="T1188" s="30" t="str">
        <f t="shared" si="611"/>
        <v/>
      </c>
      <c r="U1188" s="20"/>
      <c r="V1188" s="20"/>
      <c r="W1188" s="20"/>
    </row>
    <row r="1189" spans="1:34" ht="19.5" customHeight="1" x14ac:dyDescent="0.25">
      <c r="A1189" s="20"/>
      <c r="B1189" s="483"/>
      <c r="C1189" s="29"/>
      <c r="D1189" s="28" t="s">
        <v>110</v>
      </c>
      <c r="E1189" s="29"/>
      <c r="F1189" s="28" t="s">
        <v>78</v>
      </c>
      <c r="G1189" s="29"/>
      <c r="H1189" s="29"/>
      <c r="I1189" s="30" t="str">
        <f t="shared" si="600"/>
        <v/>
      </c>
      <c r="J1189" s="30" t="str">
        <f t="shared" si="601"/>
        <v/>
      </c>
      <c r="K1189" s="30" t="str">
        <f t="shared" si="602"/>
        <v/>
      </c>
      <c r="L1189" s="30" t="str">
        <f t="shared" si="603"/>
        <v/>
      </c>
      <c r="M1189" s="30" t="str">
        <f t="shared" si="604"/>
        <v/>
      </c>
      <c r="N1189" s="30" t="str">
        <f t="shared" si="605"/>
        <v/>
      </c>
      <c r="O1189" s="30" t="str">
        <f t="shared" si="606"/>
        <v/>
      </c>
      <c r="P1189" s="30" t="str">
        <f t="shared" si="607"/>
        <v/>
      </c>
      <c r="Q1189" s="30" t="str">
        <f t="shared" si="608"/>
        <v/>
      </c>
      <c r="R1189" s="30" t="str">
        <f t="shared" si="609"/>
        <v/>
      </c>
      <c r="S1189" s="30" t="str">
        <f t="shared" si="610"/>
        <v/>
      </c>
      <c r="T1189" s="30" t="str">
        <f t="shared" si="611"/>
        <v/>
      </c>
      <c r="U1189" s="20"/>
      <c r="V1189" s="20"/>
      <c r="W1189" s="20"/>
    </row>
    <row r="1190" spans="1:34" ht="19.5" customHeight="1" x14ac:dyDescent="0.25">
      <c r="A1190" s="20"/>
      <c r="B1190" s="483"/>
      <c r="C1190" s="29"/>
      <c r="D1190" s="28" t="s">
        <v>111</v>
      </c>
      <c r="E1190" s="29"/>
      <c r="F1190" s="28" t="s">
        <v>78</v>
      </c>
      <c r="G1190" s="29"/>
      <c r="H1190" s="29"/>
      <c r="I1190" s="30" t="str">
        <f t="shared" si="600"/>
        <v/>
      </c>
      <c r="J1190" s="30" t="str">
        <f t="shared" si="601"/>
        <v/>
      </c>
      <c r="K1190" s="30" t="str">
        <f t="shared" si="602"/>
        <v/>
      </c>
      <c r="L1190" s="30" t="str">
        <f t="shared" si="603"/>
        <v/>
      </c>
      <c r="M1190" s="30" t="str">
        <f t="shared" si="604"/>
        <v/>
      </c>
      <c r="N1190" s="30" t="str">
        <f t="shared" si="605"/>
        <v/>
      </c>
      <c r="O1190" s="30" t="str">
        <f t="shared" si="606"/>
        <v/>
      </c>
      <c r="P1190" s="30" t="str">
        <f t="shared" si="607"/>
        <v/>
      </c>
      <c r="Q1190" s="30" t="str">
        <f t="shared" si="608"/>
        <v/>
      </c>
      <c r="R1190" s="30" t="str">
        <f t="shared" si="609"/>
        <v/>
      </c>
      <c r="S1190" s="30" t="str">
        <f t="shared" si="610"/>
        <v/>
      </c>
      <c r="T1190" s="30" t="str">
        <f t="shared" si="611"/>
        <v/>
      </c>
      <c r="U1190" s="20"/>
      <c r="V1190" s="20"/>
      <c r="W1190" s="20"/>
    </row>
    <row r="1191" spans="1:34" ht="19.5" customHeight="1" x14ac:dyDescent="0.25">
      <c r="A1191" s="20"/>
      <c r="B1191" s="483"/>
      <c r="C1191" s="29"/>
      <c r="D1191" s="28" t="s">
        <v>112</v>
      </c>
      <c r="E1191" s="29"/>
      <c r="F1191" s="28" t="s">
        <v>78</v>
      </c>
      <c r="G1191" s="29"/>
      <c r="H1191" s="29"/>
      <c r="I1191" s="30" t="str">
        <f t="shared" si="600"/>
        <v/>
      </c>
      <c r="J1191" s="30" t="str">
        <f t="shared" si="601"/>
        <v/>
      </c>
      <c r="K1191" s="30" t="str">
        <f t="shared" si="602"/>
        <v/>
      </c>
      <c r="L1191" s="30" t="str">
        <f t="shared" si="603"/>
        <v/>
      </c>
      <c r="M1191" s="30" t="str">
        <f t="shared" si="604"/>
        <v/>
      </c>
      <c r="N1191" s="30" t="str">
        <f t="shared" si="605"/>
        <v/>
      </c>
      <c r="O1191" s="30" t="str">
        <f t="shared" si="606"/>
        <v/>
      </c>
      <c r="P1191" s="30" t="str">
        <f t="shared" si="607"/>
        <v/>
      </c>
      <c r="Q1191" s="30" t="str">
        <f t="shared" si="608"/>
        <v/>
      </c>
      <c r="R1191" s="30" t="str">
        <f t="shared" si="609"/>
        <v/>
      </c>
      <c r="S1191" s="30" t="str">
        <f t="shared" si="610"/>
        <v/>
      </c>
      <c r="T1191" s="30" t="str">
        <f t="shared" si="611"/>
        <v/>
      </c>
      <c r="U1191" s="20"/>
      <c r="V1191" s="20"/>
      <c r="W1191" s="20"/>
    </row>
    <row r="1192" spans="1:34" ht="19.5" customHeight="1" x14ac:dyDescent="0.25">
      <c r="A1192" s="20"/>
      <c r="B1192" s="483"/>
      <c r="C1192" s="29"/>
      <c r="D1192" s="28" t="s">
        <v>113</v>
      </c>
      <c r="E1192" s="29"/>
      <c r="F1192" s="28" t="s">
        <v>78</v>
      </c>
      <c r="G1192" s="29"/>
      <c r="H1192" s="29"/>
      <c r="I1192" s="30" t="str">
        <f t="shared" si="600"/>
        <v/>
      </c>
      <c r="J1192" s="30" t="str">
        <f t="shared" si="601"/>
        <v/>
      </c>
      <c r="K1192" s="30" t="str">
        <f t="shared" si="602"/>
        <v/>
      </c>
      <c r="L1192" s="30" t="str">
        <f t="shared" si="603"/>
        <v/>
      </c>
      <c r="M1192" s="30" t="str">
        <f t="shared" si="604"/>
        <v/>
      </c>
      <c r="N1192" s="30" t="str">
        <f t="shared" si="605"/>
        <v/>
      </c>
      <c r="O1192" s="30" t="str">
        <f t="shared" si="606"/>
        <v/>
      </c>
      <c r="P1192" s="30" t="str">
        <f t="shared" si="607"/>
        <v/>
      </c>
      <c r="Q1192" s="30" t="str">
        <f t="shared" si="608"/>
        <v/>
      </c>
      <c r="R1192" s="30" t="str">
        <f t="shared" si="609"/>
        <v/>
      </c>
      <c r="S1192" s="30" t="str">
        <f t="shared" si="610"/>
        <v/>
      </c>
      <c r="T1192" s="30" t="str">
        <f t="shared" si="611"/>
        <v/>
      </c>
      <c r="U1192" s="20"/>
      <c r="V1192" s="20"/>
      <c r="W1192" s="20"/>
    </row>
    <row r="1193" spans="1:34" ht="19.5" customHeight="1" x14ac:dyDescent="0.3">
      <c r="A1193" s="20"/>
      <c r="B1193" s="483"/>
      <c r="C1193" s="29"/>
      <c r="D1193" s="28" t="s">
        <v>114</v>
      </c>
      <c r="E1193" s="29"/>
      <c r="F1193" s="28" t="s">
        <v>115</v>
      </c>
      <c r="G1193" s="29"/>
      <c r="H1193" s="29" t="s">
        <v>40</v>
      </c>
      <c r="I1193" s="31" t="str">
        <f t="shared" ref="I1193:I1202" si="612">IFERROR(VALUE(MID($G1193,1,FIND(CHAR(160),SUBSTITUTE($G1193,"~",CHAR(160),1))-1)),"-")</f>
        <v>-</v>
      </c>
      <c r="J1193" s="31" t="str">
        <f t="shared" ref="J1193:J1202" si="613">IFERROR(VALUE(MID($G1193,FIND(CHAR(160),SUBSTITUTE($G1193,"~",CHAR(160),1))+1,FIND(CHAR(160),SUBSTITUTE($G1193,"~",CHAR(160),2))-FIND(CHAR(160),SUBSTITUTE($G1193,"~",CHAR(160),1))-1)),"-")</f>
        <v>-</v>
      </c>
      <c r="K1193" s="31" t="str">
        <f t="shared" ref="K1193:K1202" si="614">IFERROR(VALUE(MID($G1193,FIND(CHAR(160),SUBSTITUTE($G1193,"~",CHAR(160),2))+1,FIND(CHAR(160),SUBSTITUTE($G1193,"~",CHAR(160),3))-FIND(CHAR(160),SUBSTITUTE($G1193,"~",CHAR(160),2))-1)),"-")</f>
        <v>-</v>
      </c>
      <c r="L1193" s="31" t="str">
        <f t="shared" ref="L1193:L1202" si="615">IFERROR(VALUE(MID($G1193,FIND(CHAR(160),SUBSTITUTE($G1193,"~",CHAR(160),3))+1,FIND(CHAR(160),SUBSTITUTE($G1193,"~",CHAR(160),4))-FIND(CHAR(160),SUBSTITUTE($G1193,"~",CHAR(160),3))-1)),"-")</f>
        <v>-</v>
      </c>
      <c r="M1193" s="31" t="str">
        <f t="shared" ref="M1193:M1202" si="616">IFERROR(VALUE(MID($G1193,FIND(CHAR(160),SUBSTITUTE($G1193,"~",CHAR(160),4))+1,FIND(CHAR(160),SUBSTITUTE($G1193,"~",CHAR(160),5))-FIND(CHAR(160),SUBSTITUTE($G1193,"~",CHAR(160),4))-1)),"-")</f>
        <v>-</v>
      </c>
      <c r="N1193" s="31" t="str">
        <f t="shared" ref="N1193:N1202" si="617">IFERROR(VALUE(MID($G1193,FIND(CHAR(160),SUBSTITUTE($G1193,"~",CHAR(160),5))+1,FIND(CHAR(160),SUBSTITUTE($G1193,"~",CHAR(160),6))-FIND(CHAR(160),SUBSTITUTE($G1193,"~",CHAR(160),5))-1)),"-")</f>
        <v>-</v>
      </c>
      <c r="O1193" s="31" t="str">
        <f t="shared" ref="O1193:O1202" si="618">IFERROR(VALUE(MID($G1193,FIND(CHAR(160),SUBSTITUTE($G1193,"~",CHAR(160),6))+1,FIND(CHAR(160),SUBSTITUTE($G1193,"~",CHAR(160),7))-FIND(CHAR(160),SUBSTITUTE($G1193,"~",CHAR(160),6))-1)),"-")</f>
        <v>-</v>
      </c>
      <c r="P1193" s="31" t="str">
        <f t="shared" ref="P1193:P1202" si="619">IFERROR(VALUE(MID($G1193,FIND(CHAR(160),SUBSTITUTE($G1193,"~",CHAR(160),7))+1,FIND(CHAR(160),SUBSTITUTE($G1193,"~",CHAR(160),8))-FIND(CHAR(160),SUBSTITUTE($G1193,"~",CHAR(160),7))-1)),"-")</f>
        <v>-</v>
      </c>
      <c r="Q1193" s="31" t="str">
        <f t="shared" ref="Q1193:Q1202" si="620">IFERROR(VALUE(MID($G1193,FIND(CHAR(160),SUBSTITUTE($G1193,"~",CHAR(160),8))+1,FIND(CHAR(160),SUBSTITUTE($G1193,"~",CHAR(160),9))-FIND(CHAR(160),SUBSTITUTE($G1193,"~",CHAR(160),8))-1)),"-")</f>
        <v>-</v>
      </c>
      <c r="R1193" s="31" t="str">
        <f t="shared" ref="R1193:R1202" si="621">IFERROR(VALUE(MID($G1193,FIND(CHAR(160),SUBSTITUTE($G1193,"~",CHAR(160),9))+1,FIND(CHAR(160),SUBSTITUTE($G1193,"~",CHAR(160),10))-FIND(CHAR(160),SUBSTITUTE($G1193,"~",CHAR(160),9))-1)),"-")</f>
        <v>-</v>
      </c>
      <c r="S1193" s="31" t="str">
        <f t="shared" ref="S1193:S1202" si="622">IFERROR(VALUE(MID($G1193,FIND(CHAR(160),SUBSTITUTE($G1193,"~",CHAR(160),10))+1,FIND(CHAR(160),SUBSTITUTE($G1193,"~",CHAR(160),11))-FIND(CHAR(160),SUBSTITUTE($G1193,"~",CHAR(160),10))-1)),"-")</f>
        <v>-</v>
      </c>
      <c r="T1193" s="31" t="str">
        <f t="shared" ref="T1193:T1202" si="623">IFERROR(VALUE(MID($G1193,FIND(CHAR(160),SUBSTITUTE($G1193,"~",CHAR(160),11))+1,FIND(CHAR(160),SUBSTITUTE($G1193,"~",CHAR(160),12))-FIND(CHAR(160),SUBSTITUTE($G1193,"~",CHAR(160),11))-1)),"-")</f>
        <v>-</v>
      </c>
      <c r="U1193" s="20"/>
      <c r="V1193" s="20"/>
      <c r="W1193" s="20"/>
      <c r="AA1193" s="32" t="s">
        <v>116</v>
      </c>
    </row>
    <row r="1194" spans="1:34" ht="19.5" customHeight="1" x14ac:dyDescent="0.3">
      <c r="A1194" s="20"/>
      <c r="B1194" s="483"/>
      <c r="C1194" s="29"/>
      <c r="D1194" s="28"/>
      <c r="E1194" s="29"/>
      <c r="F1194" s="28" t="s">
        <v>117</v>
      </c>
      <c r="G1194" s="29"/>
      <c r="H1194" s="29" t="s">
        <v>40</v>
      </c>
      <c r="I1194" s="31" t="str">
        <f t="shared" si="612"/>
        <v>-</v>
      </c>
      <c r="J1194" s="31" t="str">
        <f t="shared" si="613"/>
        <v>-</v>
      </c>
      <c r="K1194" s="31" t="str">
        <f t="shared" si="614"/>
        <v>-</v>
      </c>
      <c r="L1194" s="31" t="str">
        <f t="shared" si="615"/>
        <v>-</v>
      </c>
      <c r="M1194" s="31" t="str">
        <f t="shared" si="616"/>
        <v>-</v>
      </c>
      <c r="N1194" s="31" t="str">
        <f t="shared" si="617"/>
        <v>-</v>
      </c>
      <c r="O1194" s="31" t="str">
        <f t="shared" si="618"/>
        <v>-</v>
      </c>
      <c r="P1194" s="31" t="str">
        <f t="shared" si="619"/>
        <v>-</v>
      </c>
      <c r="Q1194" s="31" t="str">
        <f t="shared" si="620"/>
        <v>-</v>
      </c>
      <c r="R1194" s="31" t="str">
        <f t="shared" si="621"/>
        <v>-</v>
      </c>
      <c r="S1194" s="31" t="str">
        <f t="shared" si="622"/>
        <v>-</v>
      </c>
      <c r="T1194" s="31" t="str">
        <f t="shared" si="623"/>
        <v>-</v>
      </c>
      <c r="U1194" s="20"/>
      <c r="V1194" s="20"/>
      <c r="W1194" s="20"/>
      <c r="AB1194" s="32" t="s">
        <v>118</v>
      </c>
    </row>
    <row r="1195" spans="1:34" ht="19.5" customHeight="1" x14ac:dyDescent="0.3">
      <c r="A1195" s="20"/>
      <c r="B1195" s="483"/>
      <c r="C1195" s="29"/>
      <c r="D1195" s="28"/>
      <c r="E1195" s="29"/>
      <c r="F1195" s="33" t="s">
        <v>119</v>
      </c>
      <c r="G1195" s="29"/>
      <c r="H1195" s="29" t="s">
        <v>40</v>
      </c>
      <c r="I1195" s="31" t="str">
        <f t="shared" si="612"/>
        <v>-</v>
      </c>
      <c r="J1195" s="31" t="str">
        <f t="shared" si="613"/>
        <v>-</v>
      </c>
      <c r="K1195" s="31" t="str">
        <f t="shared" si="614"/>
        <v>-</v>
      </c>
      <c r="L1195" s="31" t="str">
        <f t="shared" si="615"/>
        <v>-</v>
      </c>
      <c r="M1195" s="31" t="str">
        <f t="shared" si="616"/>
        <v>-</v>
      </c>
      <c r="N1195" s="31" t="str">
        <f t="shared" si="617"/>
        <v>-</v>
      </c>
      <c r="O1195" s="31" t="str">
        <f t="shared" si="618"/>
        <v>-</v>
      </c>
      <c r="P1195" s="31" t="str">
        <f t="shared" si="619"/>
        <v>-</v>
      </c>
      <c r="Q1195" s="31" t="str">
        <f t="shared" si="620"/>
        <v>-</v>
      </c>
      <c r="R1195" s="31" t="str">
        <f t="shared" si="621"/>
        <v>-</v>
      </c>
      <c r="S1195" s="31" t="str">
        <f t="shared" si="622"/>
        <v>-</v>
      </c>
      <c r="T1195" s="31" t="str">
        <f t="shared" si="623"/>
        <v>-</v>
      </c>
      <c r="U1195" s="20"/>
      <c r="V1195" s="20"/>
      <c r="W1195" s="20"/>
      <c r="AC1195" s="32" t="s">
        <v>118</v>
      </c>
    </row>
    <row r="1196" spans="1:34" ht="19.5" customHeight="1" x14ac:dyDescent="0.3">
      <c r="A1196" s="20"/>
      <c r="B1196" s="483"/>
      <c r="C1196" s="29"/>
      <c r="D1196" s="28"/>
      <c r="E1196" s="29"/>
      <c r="F1196" s="33" t="s">
        <v>120</v>
      </c>
      <c r="G1196" s="29"/>
      <c r="H1196" s="29" t="s">
        <v>40</v>
      </c>
      <c r="I1196" s="31" t="str">
        <f t="shared" si="612"/>
        <v>-</v>
      </c>
      <c r="J1196" s="31" t="str">
        <f t="shared" si="613"/>
        <v>-</v>
      </c>
      <c r="K1196" s="31" t="str">
        <f t="shared" si="614"/>
        <v>-</v>
      </c>
      <c r="L1196" s="31" t="str">
        <f t="shared" si="615"/>
        <v>-</v>
      </c>
      <c r="M1196" s="31" t="str">
        <f t="shared" si="616"/>
        <v>-</v>
      </c>
      <c r="N1196" s="31" t="str">
        <f t="shared" si="617"/>
        <v>-</v>
      </c>
      <c r="O1196" s="31" t="str">
        <f t="shared" si="618"/>
        <v>-</v>
      </c>
      <c r="P1196" s="31" t="str">
        <f t="shared" si="619"/>
        <v>-</v>
      </c>
      <c r="Q1196" s="31" t="str">
        <f t="shared" si="620"/>
        <v>-</v>
      </c>
      <c r="R1196" s="31" t="str">
        <f t="shared" si="621"/>
        <v>-</v>
      </c>
      <c r="S1196" s="31" t="str">
        <f t="shared" si="622"/>
        <v>-</v>
      </c>
      <c r="T1196" s="31" t="str">
        <f t="shared" si="623"/>
        <v>-</v>
      </c>
      <c r="U1196" s="20"/>
      <c r="V1196" s="20"/>
      <c r="W1196" s="20"/>
      <c r="AD1196" s="32" t="s">
        <v>118</v>
      </c>
    </row>
    <row r="1197" spans="1:34" ht="19.5" customHeight="1" x14ac:dyDescent="0.3">
      <c r="A1197" s="20"/>
      <c r="B1197" s="483"/>
      <c r="C1197" s="29"/>
      <c r="D1197" s="28"/>
      <c r="E1197" s="29"/>
      <c r="F1197" s="33" t="s">
        <v>121</v>
      </c>
      <c r="G1197" s="29"/>
      <c r="H1197" s="29" t="s">
        <v>40</v>
      </c>
      <c r="I1197" s="31" t="str">
        <f t="shared" si="612"/>
        <v>-</v>
      </c>
      <c r="J1197" s="31" t="str">
        <f t="shared" si="613"/>
        <v>-</v>
      </c>
      <c r="K1197" s="31" t="str">
        <f t="shared" si="614"/>
        <v>-</v>
      </c>
      <c r="L1197" s="31" t="str">
        <f t="shared" si="615"/>
        <v>-</v>
      </c>
      <c r="M1197" s="31" t="str">
        <f t="shared" si="616"/>
        <v>-</v>
      </c>
      <c r="N1197" s="31" t="str">
        <f t="shared" si="617"/>
        <v>-</v>
      </c>
      <c r="O1197" s="31" t="str">
        <f t="shared" si="618"/>
        <v>-</v>
      </c>
      <c r="P1197" s="31" t="str">
        <f t="shared" si="619"/>
        <v>-</v>
      </c>
      <c r="Q1197" s="31" t="str">
        <f t="shared" si="620"/>
        <v>-</v>
      </c>
      <c r="R1197" s="31" t="str">
        <f t="shared" si="621"/>
        <v>-</v>
      </c>
      <c r="S1197" s="31" t="str">
        <f t="shared" si="622"/>
        <v>-</v>
      </c>
      <c r="T1197" s="31" t="str">
        <f t="shared" si="623"/>
        <v>-</v>
      </c>
      <c r="U1197" s="20"/>
      <c r="V1197" s="20"/>
      <c r="W1197" s="20"/>
      <c r="AE1197" s="32" t="s">
        <v>116</v>
      </c>
    </row>
    <row r="1198" spans="1:34" ht="19.5" customHeight="1" x14ac:dyDescent="0.3">
      <c r="A1198" s="20"/>
      <c r="B1198" s="483"/>
      <c r="C1198" s="29"/>
      <c r="D1198" s="28"/>
      <c r="E1198" s="29"/>
      <c r="F1198" s="28" t="s">
        <v>647</v>
      </c>
      <c r="G1198" s="29"/>
      <c r="H1198" s="29" t="s">
        <v>40</v>
      </c>
      <c r="I1198" s="31" t="str">
        <f t="shared" si="612"/>
        <v>-</v>
      </c>
      <c r="J1198" s="31" t="str">
        <f t="shared" si="613"/>
        <v>-</v>
      </c>
      <c r="K1198" s="31" t="str">
        <f t="shared" si="614"/>
        <v>-</v>
      </c>
      <c r="L1198" s="31" t="str">
        <f t="shared" si="615"/>
        <v>-</v>
      </c>
      <c r="M1198" s="31" t="str">
        <f t="shared" si="616"/>
        <v>-</v>
      </c>
      <c r="N1198" s="31" t="str">
        <f t="shared" si="617"/>
        <v>-</v>
      </c>
      <c r="O1198" s="31" t="str">
        <f t="shared" si="618"/>
        <v>-</v>
      </c>
      <c r="P1198" s="31" t="str">
        <f t="shared" si="619"/>
        <v>-</v>
      </c>
      <c r="Q1198" s="31" t="str">
        <f t="shared" si="620"/>
        <v>-</v>
      </c>
      <c r="R1198" s="31" t="str">
        <f t="shared" si="621"/>
        <v>-</v>
      </c>
      <c r="S1198" s="31" t="str">
        <f t="shared" si="622"/>
        <v>-</v>
      </c>
      <c r="T1198" s="31" t="str">
        <f t="shared" si="623"/>
        <v>-</v>
      </c>
      <c r="U1198" s="20"/>
      <c r="V1198" s="20"/>
      <c r="W1198" s="20"/>
      <c r="AF1198" s="32" t="s">
        <v>118</v>
      </c>
    </row>
    <row r="1199" spans="1:34" ht="19.5" customHeight="1" x14ac:dyDescent="0.3">
      <c r="A1199" s="20"/>
      <c r="B1199" s="483"/>
      <c r="C1199" s="29"/>
      <c r="D1199" s="28"/>
      <c r="E1199" s="29"/>
      <c r="F1199" s="33" t="s">
        <v>122</v>
      </c>
      <c r="G1199" s="29"/>
      <c r="H1199" s="29" t="s">
        <v>40</v>
      </c>
      <c r="I1199" s="31" t="str">
        <f t="shared" si="612"/>
        <v>-</v>
      </c>
      <c r="J1199" s="31" t="str">
        <f t="shared" si="613"/>
        <v>-</v>
      </c>
      <c r="K1199" s="31" t="str">
        <f t="shared" si="614"/>
        <v>-</v>
      </c>
      <c r="L1199" s="31" t="str">
        <f t="shared" si="615"/>
        <v>-</v>
      </c>
      <c r="M1199" s="31" t="str">
        <f t="shared" si="616"/>
        <v>-</v>
      </c>
      <c r="N1199" s="31" t="str">
        <f t="shared" si="617"/>
        <v>-</v>
      </c>
      <c r="O1199" s="31" t="str">
        <f t="shared" si="618"/>
        <v>-</v>
      </c>
      <c r="P1199" s="31" t="str">
        <f t="shared" si="619"/>
        <v>-</v>
      </c>
      <c r="Q1199" s="31" t="str">
        <f t="shared" si="620"/>
        <v>-</v>
      </c>
      <c r="R1199" s="31" t="str">
        <f t="shared" si="621"/>
        <v>-</v>
      </c>
      <c r="S1199" s="31" t="str">
        <f t="shared" si="622"/>
        <v>-</v>
      </c>
      <c r="T1199" s="31" t="str">
        <f t="shared" si="623"/>
        <v>-</v>
      </c>
      <c r="U1199" s="20"/>
      <c r="V1199" s="20"/>
      <c r="W1199" s="20"/>
      <c r="AG1199" s="32" t="s">
        <v>118</v>
      </c>
    </row>
    <row r="1200" spans="1:34" ht="19.5" customHeight="1" x14ac:dyDescent="0.3">
      <c r="A1200" s="20"/>
      <c r="B1200" s="483"/>
      <c r="C1200" s="29"/>
      <c r="D1200" s="28"/>
      <c r="E1200" s="29"/>
      <c r="F1200" s="33" t="s">
        <v>123</v>
      </c>
      <c r="G1200" s="29"/>
      <c r="H1200" s="29" t="s">
        <v>40</v>
      </c>
      <c r="I1200" s="31" t="str">
        <f t="shared" si="612"/>
        <v>-</v>
      </c>
      <c r="J1200" s="31" t="str">
        <f t="shared" si="613"/>
        <v>-</v>
      </c>
      <c r="K1200" s="31" t="str">
        <f t="shared" si="614"/>
        <v>-</v>
      </c>
      <c r="L1200" s="31" t="str">
        <f t="shared" si="615"/>
        <v>-</v>
      </c>
      <c r="M1200" s="31" t="str">
        <f t="shared" si="616"/>
        <v>-</v>
      </c>
      <c r="N1200" s="31" t="str">
        <f t="shared" si="617"/>
        <v>-</v>
      </c>
      <c r="O1200" s="31" t="str">
        <f t="shared" si="618"/>
        <v>-</v>
      </c>
      <c r="P1200" s="31" t="str">
        <f t="shared" si="619"/>
        <v>-</v>
      </c>
      <c r="Q1200" s="31" t="str">
        <f t="shared" si="620"/>
        <v>-</v>
      </c>
      <c r="R1200" s="31" t="str">
        <f t="shared" si="621"/>
        <v>-</v>
      </c>
      <c r="S1200" s="31" t="str">
        <f t="shared" si="622"/>
        <v>-</v>
      </c>
      <c r="T1200" s="31" t="str">
        <f t="shared" si="623"/>
        <v>-</v>
      </c>
      <c r="U1200" s="20"/>
      <c r="V1200" s="20"/>
      <c r="W1200" s="20"/>
      <c r="AH1200" s="32" t="s">
        <v>118</v>
      </c>
    </row>
    <row r="1201" spans="1:36" ht="19.5" customHeight="1" x14ac:dyDescent="0.3">
      <c r="A1201" s="20"/>
      <c r="B1201" s="483"/>
      <c r="C1201" s="29"/>
      <c r="D1201" s="28"/>
      <c r="E1201" s="29"/>
      <c r="F1201" s="33" t="s">
        <v>124</v>
      </c>
      <c r="G1201" s="29"/>
      <c r="H1201" s="29" t="s">
        <v>40</v>
      </c>
      <c r="I1201" s="31" t="str">
        <f t="shared" si="612"/>
        <v>-</v>
      </c>
      <c r="J1201" s="31" t="str">
        <f t="shared" si="613"/>
        <v>-</v>
      </c>
      <c r="K1201" s="31" t="str">
        <f t="shared" si="614"/>
        <v>-</v>
      </c>
      <c r="L1201" s="31" t="str">
        <f t="shared" si="615"/>
        <v>-</v>
      </c>
      <c r="M1201" s="31" t="str">
        <f t="shared" si="616"/>
        <v>-</v>
      </c>
      <c r="N1201" s="31" t="str">
        <f t="shared" si="617"/>
        <v>-</v>
      </c>
      <c r="O1201" s="31" t="str">
        <f t="shared" si="618"/>
        <v>-</v>
      </c>
      <c r="P1201" s="31" t="str">
        <f t="shared" si="619"/>
        <v>-</v>
      </c>
      <c r="Q1201" s="31" t="str">
        <f t="shared" si="620"/>
        <v>-</v>
      </c>
      <c r="R1201" s="31" t="str">
        <f t="shared" si="621"/>
        <v>-</v>
      </c>
      <c r="S1201" s="31" t="str">
        <f t="shared" si="622"/>
        <v>-</v>
      </c>
      <c r="T1201" s="31" t="str">
        <f t="shared" si="623"/>
        <v>-</v>
      </c>
      <c r="U1201" s="20"/>
      <c r="V1201" s="20"/>
      <c r="W1201" s="20"/>
      <c r="AI1201" s="32" t="s">
        <v>116</v>
      </c>
    </row>
    <row r="1202" spans="1:36" ht="19.5" customHeight="1" x14ac:dyDescent="0.3">
      <c r="A1202" s="20"/>
      <c r="B1202" s="483"/>
      <c r="C1202" s="29"/>
      <c r="D1202" s="34"/>
      <c r="E1202" s="35"/>
      <c r="F1202" s="36" t="s">
        <v>125</v>
      </c>
      <c r="G1202" s="35"/>
      <c r="H1202" s="34" t="s">
        <v>40</v>
      </c>
      <c r="I1202" s="31" t="str">
        <f t="shared" si="612"/>
        <v>-</v>
      </c>
      <c r="J1202" s="31" t="str">
        <f t="shared" si="613"/>
        <v>-</v>
      </c>
      <c r="K1202" s="31" t="str">
        <f t="shared" si="614"/>
        <v>-</v>
      </c>
      <c r="L1202" s="31" t="str">
        <f t="shared" si="615"/>
        <v>-</v>
      </c>
      <c r="M1202" s="31" t="str">
        <f t="shared" si="616"/>
        <v>-</v>
      </c>
      <c r="N1202" s="31" t="str">
        <f t="shared" si="617"/>
        <v>-</v>
      </c>
      <c r="O1202" s="31" t="str">
        <f t="shared" si="618"/>
        <v>-</v>
      </c>
      <c r="P1202" s="31" t="str">
        <f t="shared" si="619"/>
        <v>-</v>
      </c>
      <c r="Q1202" s="31" t="str">
        <f t="shared" si="620"/>
        <v>-</v>
      </c>
      <c r="R1202" s="31" t="str">
        <f t="shared" si="621"/>
        <v>-</v>
      </c>
      <c r="S1202" s="31" t="str">
        <f t="shared" si="622"/>
        <v>-</v>
      </c>
      <c r="T1202" s="31" t="str">
        <f t="shared" si="623"/>
        <v>-</v>
      </c>
      <c r="U1202" s="20"/>
      <c r="V1202" s="20"/>
      <c r="W1202" s="20"/>
      <c r="AJ1202" s="32" t="s">
        <v>118</v>
      </c>
    </row>
    <row r="1203" spans="1:36" ht="19.5" customHeight="1" x14ac:dyDescent="0.25">
      <c r="A1203" s="20"/>
      <c r="B1203" s="483"/>
      <c r="C1203" s="27"/>
      <c r="D1203" s="28" t="s">
        <v>77</v>
      </c>
      <c r="E1203" s="29"/>
      <c r="F1203" s="28" t="s">
        <v>78</v>
      </c>
      <c r="G1203" s="29"/>
      <c r="H1203" s="30"/>
      <c r="I1203" s="30" t="str">
        <f t="shared" ref="I1203:I1238" si="624">IFERROR(MID($G1203,1,FIND(CHAR(160),SUBSTITUTE($G1203,"~",CHAR(160),1))-1),"")</f>
        <v/>
      </c>
      <c r="J1203" s="30" t="str">
        <f t="shared" ref="J1203:J1238" si="625">IFERROR(MID($G1203,FIND(CHAR(160),SUBSTITUTE($G1203,"~",CHAR(160),1))+1,FIND(CHAR(160),SUBSTITUTE($G1203,"~",CHAR(160),2))-FIND(CHAR(160),SUBSTITUTE($G1203,"~",CHAR(160),1))-1),"")</f>
        <v/>
      </c>
      <c r="K1203" s="30" t="str">
        <f t="shared" ref="K1203:K1238" si="626">IFERROR(MID($G1203,FIND(CHAR(160),SUBSTITUTE($G1203,"~",CHAR(160),2))+1,FIND(CHAR(160),SUBSTITUTE($G1203,"~",CHAR(160),3))-FIND(CHAR(160),SUBSTITUTE($G1203,"~",CHAR(160),2))-1),"")</f>
        <v/>
      </c>
      <c r="L1203" s="30" t="str">
        <f t="shared" ref="L1203:L1238" si="627">IFERROR(MID($G1203,FIND(CHAR(160),SUBSTITUTE($G1203,"~",CHAR(160),3))+1,FIND(CHAR(160),SUBSTITUTE($G1203,"~",CHAR(160),4))-FIND(CHAR(160),SUBSTITUTE($G1203,"~",CHAR(160),3))-1),"")</f>
        <v/>
      </c>
      <c r="M1203" s="30" t="str">
        <f t="shared" ref="M1203:M1238" si="628">IFERROR(MID($G1203,FIND(CHAR(160),SUBSTITUTE($G1203,"~",CHAR(160),4))+1,FIND(CHAR(160),SUBSTITUTE($G1203,"~",CHAR(160),5))-FIND(CHAR(160),SUBSTITUTE($G1203,"~",CHAR(160),4))-1),"")</f>
        <v/>
      </c>
      <c r="N1203" s="30" t="str">
        <f t="shared" ref="N1203:N1238" si="629">IFERROR(MID($G1203,FIND(CHAR(160),SUBSTITUTE($G1203,"~",CHAR(160),5))+1,FIND(CHAR(160),SUBSTITUTE($G1203,"~",CHAR(160),6))-FIND(CHAR(160),SUBSTITUTE($G1203,"~",CHAR(160),5))-1),"")</f>
        <v/>
      </c>
      <c r="O1203" s="30" t="str">
        <f t="shared" ref="O1203:O1238" si="630">IFERROR(MID($G1203,FIND(CHAR(160),SUBSTITUTE($G1203,"~",CHAR(160),6))+1,FIND(CHAR(160),SUBSTITUTE($G1203,"~",CHAR(160),7))-FIND(CHAR(160),SUBSTITUTE($G1203,"~",CHAR(160),6))-1),"")</f>
        <v/>
      </c>
      <c r="P1203" s="30" t="str">
        <f t="shared" ref="P1203:P1238" si="631">IFERROR(MID($G1203,FIND(CHAR(160),SUBSTITUTE($G1203,"~",CHAR(160),7))+1,FIND(CHAR(160),SUBSTITUTE($G1203,"~",CHAR(160),8))-FIND(CHAR(160),SUBSTITUTE($G1203,"~",CHAR(160),7))-1),"")</f>
        <v/>
      </c>
      <c r="Q1203" s="30" t="str">
        <f t="shared" ref="Q1203:Q1238" si="632">IFERROR(MID($G1203,FIND(CHAR(160),SUBSTITUTE($G1203,"~",CHAR(160),8))+1,FIND(CHAR(160),SUBSTITUTE($G1203,"~",CHAR(160),9))-FIND(CHAR(160),SUBSTITUTE($G1203,"~",CHAR(160),8))-1),"")</f>
        <v/>
      </c>
      <c r="R1203" s="30" t="str">
        <f t="shared" ref="R1203:R1238" si="633">IFERROR(MID($G1203,FIND(CHAR(160),SUBSTITUTE($G1203,"~",CHAR(160),9))+1,FIND(CHAR(160),SUBSTITUTE($G1203,"~",CHAR(160),10))-FIND(CHAR(160),SUBSTITUTE($G1203,"~",CHAR(160),9))-1),"")</f>
        <v/>
      </c>
      <c r="S1203" s="30" t="str">
        <f t="shared" ref="S1203:S1238" si="634">IFERROR(MID($G1203,FIND(CHAR(160),SUBSTITUTE($G1203,"~",CHAR(160),10))+1,FIND(CHAR(160),SUBSTITUTE($G1203,"~",CHAR(160),11))-FIND(CHAR(160),SUBSTITUTE($G1203,"~",CHAR(160),10))-1),"")</f>
        <v/>
      </c>
      <c r="T1203" s="30" t="str">
        <f t="shared" ref="T1203:T1238" si="635">IFERROR(MID($G1203,FIND(CHAR(160),SUBSTITUTE($G1203,"~",CHAR(160),11))+1,FIND(CHAR(160),SUBSTITUTE($G1203,"~",CHAR(160),12))-FIND(CHAR(160),SUBSTITUTE($G1203,"~",CHAR(160),11))-1),"")</f>
        <v/>
      </c>
      <c r="U1203" s="20"/>
      <c r="V1203" s="20"/>
      <c r="W1203" s="20"/>
    </row>
    <row r="1204" spans="1:36" ht="19.5" customHeight="1" x14ac:dyDescent="0.25">
      <c r="A1204" s="20"/>
      <c r="B1204" s="483"/>
      <c r="C1204" s="29"/>
      <c r="D1204" s="28" t="s">
        <v>79</v>
      </c>
      <c r="E1204" s="29"/>
      <c r="F1204" s="28" t="s">
        <v>78</v>
      </c>
      <c r="G1204" s="29"/>
      <c r="H1204" s="29"/>
      <c r="I1204" s="30" t="str">
        <f t="shared" si="624"/>
        <v/>
      </c>
      <c r="J1204" s="30" t="str">
        <f t="shared" si="625"/>
        <v/>
      </c>
      <c r="K1204" s="30" t="str">
        <f t="shared" si="626"/>
        <v/>
      </c>
      <c r="L1204" s="30" t="str">
        <f t="shared" si="627"/>
        <v/>
      </c>
      <c r="M1204" s="30" t="str">
        <f t="shared" si="628"/>
        <v/>
      </c>
      <c r="N1204" s="30" t="str">
        <f t="shared" si="629"/>
        <v/>
      </c>
      <c r="O1204" s="30" t="str">
        <f t="shared" si="630"/>
        <v/>
      </c>
      <c r="P1204" s="30" t="str">
        <f t="shared" si="631"/>
        <v/>
      </c>
      <c r="Q1204" s="30" t="str">
        <f t="shared" si="632"/>
        <v/>
      </c>
      <c r="R1204" s="30" t="str">
        <f t="shared" si="633"/>
        <v/>
      </c>
      <c r="S1204" s="30" t="str">
        <f t="shared" si="634"/>
        <v/>
      </c>
      <c r="T1204" s="30" t="str">
        <f t="shared" si="635"/>
        <v/>
      </c>
      <c r="U1204" s="20"/>
      <c r="V1204" s="20"/>
      <c r="W1204" s="20"/>
    </row>
    <row r="1205" spans="1:36" ht="19.5" customHeight="1" x14ac:dyDescent="0.25">
      <c r="A1205" s="20"/>
      <c r="B1205" s="483"/>
      <c r="C1205" s="29"/>
      <c r="D1205" s="28" t="s">
        <v>80</v>
      </c>
      <c r="E1205" s="29"/>
      <c r="F1205" s="28" t="s">
        <v>78</v>
      </c>
      <c r="G1205" s="29"/>
      <c r="H1205" s="29"/>
      <c r="I1205" s="30" t="str">
        <f t="shared" si="624"/>
        <v/>
      </c>
      <c r="J1205" s="30" t="str">
        <f t="shared" si="625"/>
        <v/>
      </c>
      <c r="K1205" s="30" t="str">
        <f t="shared" si="626"/>
        <v/>
      </c>
      <c r="L1205" s="30" t="str">
        <f t="shared" si="627"/>
        <v/>
      </c>
      <c r="M1205" s="30" t="str">
        <f t="shared" si="628"/>
        <v/>
      </c>
      <c r="N1205" s="30" t="str">
        <f t="shared" si="629"/>
        <v/>
      </c>
      <c r="O1205" s="30" t="str">
        <f t="shared" si="630"/>
        <v/>
      </c>
      <c r="P1205" s="30" t="str">
        <f t="shared" si="631"/>
        <v/>
      </c>
      <c r="Q1205" s="30" t="str">
        <f t="shared" si="632"/>
        <v/>
      </c>
      <c r="R1205" s="30" t="str">
        <f t="shared" si="633"/>
        <v/>
      </c>
      <c r="S1205" s="30" t="str">
        <f t="shared" si="634"/>
        <v/>
      </c>
      <c r="T1205" s="30" t="str">
        <f t="shared" si="635"/>
        <v/>
      </c>
      <c r="U1205" s="20"/>
      <c r="V1205" s="20"/>
      <c r="W1205" s="20"/>
    </row>
    <row r="1206" spans="1:36" ht="19.5" customHeight="1" x14ac:dyDescent="0.25">
      <c r="A1206" s="20"/>
      <c r="B1206" s="483"/>
      <c r="C1206" s="29"/>
      <c r="D1206" s="28" t="s">
        <v>81</v>
      </c>
      <c r="E1206" s="29"/>
      <c r="F1206" s="28" t="s">
        <v>78</v>
      </c>
      <c r="G1206" s="29"/>
      <c r="H1206" s="29"/>
      <c r="I1206" s="30" t="str">
        <f t="shared" si="624"/>
        <v/>
      </c>
      <c r="J1206" s="30" t="str">
        <f t="shared" si="625"/>
        <v/>
      </c>
      <c r="K1206" s="30" t="str">
        <f t="shared" si="626"/>
        <v/>
      </c>
      <c r="L1206" s="30" t="str">
        <f t="shared" si="627"/>
        <v/>
      </c>
      <c r="M1206" s="30" t="str">
        <f t="shared" si="628"/>
        <v/>
      </c>
      <c r="N1206" s="30" t="str">
        <f t="shared" si="629"/>
        <v/>
      </c>
      <c r="O1206" s="30" t="str">
        <f t="shared" si="630"/>
        <v/>
      </c>
      <c r="P1206" s="30" t="str">
        <f t="shared" si="631"/>
        <v/>
      </c>
      <c r="Q1206" s="30" t="str">
        <f t="shared" si="632"/>
        <v/>
      </c>
      <c r="R1206" s="30" t="str">
        <f t="shared" si="633"/>
        <v/>
      </c>
      <c r="S1206" s="30" t="str">
        <f t="shared" si="634"/>
        <v/>
      </c>
      <c r="T1206" s="30" t="str">
        <f t="shared" si="635"/>
        <v/>
      </c>
      <c r="U1206" s="20"/>
      <c r="V1206" s="20"/>
      <c r="W1206" s="20"/>
    </row>
    <row r="1207" spans="1:36" ht="19.5" customHeight="1" x14ac:dyDescent="0.25">
      <c r="A1207" s="20"/>
      <c r="B1207" s="483"/>
      <c r="C1207" s="29"/>
      <c r="D1207" s="28" t="s">
        <v>82</v>
      </c>
      <c r="E1207" s="29"/>
      <c r="F1207" s="28" t="s">
        <v>78</v>
      </c>
      <c r="G1207" s="29"/>
      <c r="H1207" s="29"/>
      <c r="I1207" s="30" t="str">
        <f t="shared" si="624"/>
        <v/>
      </c>
      <c r="J1207" s="30" t="str">
        <f t="shared" si="625"/>
        <v/>
      </c>
      <c r="K1207" s="30" t="str">
        <f t="shared" si="626"/>
        <v/>
      </c>
      <c r="L1207" s="30" t="str">
        <f t="shared" si="627"/>
        <v/>
      </c>
      <c r="M1207" s="30" t="str">
        <f t="shared" si="628"/>
        <v/>
      </c>
      <c r="N1207" s="30" t="str">
        <f t="shared" si="629"/>
        <v/>
      </c>
      <c r="O1207" s="30" t="str">
        <f t="shared" si="630"/>
        <v/>
      </c>
      <c r="P1207" s="30" t="str">
        <f t="shared" si="631"/>
        <v/>
      </c>
      <c r="Q1207" s="30" t="str">
        <f t="shared" si="632"/>
        <v/>
      </c>
      <c r="R1207" s="30" t="str">
        <f t="shared" si="633"/>
        <v/>
      </c>
      <c r="S1207" s="30" t="str">
        <f t="shared" si="634"/>
        <v/>
      </c>
      <c r="T1207" s="30" t="str">
        <f t="shared" si="635"/>
        <v/>
      </c>
      <c r="U1207" s="20"/>
      <c r="V1207" s="20"/>
      <c r="W1207" s="20"/>
    </row>
    <row r="1208" spans="1:36" ht="19.5" customHeight="1" x14ac:dyDescent="0.25">
      <c r="A1208" s="20"/>
      <c r="B1208" s="483"/>
      <c r="C1208" s="29"/>
      <c r="D1208" s="28" t="s">
        <v>83</v>
      </c>
      <c r="E1208" s="29"/>
      <c r="F1208" s="28" t="s">
        <v>78</v>
      </c>
      <c r="G1208" s="29"/>
      <c r="H1208" s="29"/>
      <c r="I1208" s="30" t="str">
        <f t="shared" si="624"/>
        <v/>
      </c>
      <c r="J1208" s="30" t="str">
        <f t="shared" si="625"/>
        <v/>
      </c>
      <c r="K1208" s="30" t="str">
        <f t="shared" si="626"/>
        <v/>
      </c>
      <c r="L1208" s="30" t="str">
        <f t="shared" si="627"/>
        <v/>
      </c>
      <c r="M1208" s="30" t="str">
        <f t="shared" si="628"/>
        <v/>
      </c>
      <c r="N1208" s="30" t="str">
        <f t="shared" si="629"/>
        <v/>
      </c>
      <c r="O1208" s="30" t="str">
        <f t="shared" si="630"/>
        <v/>
      </c>
      <c r="P1208" s="30" t="str">
        <f t="shared" si="631"/>
        <v/>
      </c>
      <c r="Q1208" s="30" t="str">
        <f t="shared" si="632"/>
        <v/>
      </c>
      <c r="R1208" s="30" t="str">
        <f t="shared" si="633"/>
        <v/>
      </c>
      <c r="S1208" s="30" t="str">
        <f t="shared" si="634"/>
        <v/>
      </c>
      <c r="T1208" s="30" t="str">
        <f t="shared" si="635"/>
        <v/>
      </c>
      <c r="U1208" s="20"/>
      <c r="V1208" s="20"/>
      <c r="W1208" s="20"/>
    </row>
    <row r="1209" spans="1:36" ht="19.5" customHeight="1" x14ac:dyDescent="0.25">
      <c r="A1209" s="20"/>
      <c r="B1209" s="483"/>
      <c r="C1209" s="29"/>
      <c r="D1209" s="28" t="s">
        <v>84</v>
      </c>
      <c r="E1209" s="29"/>
      <c r="F1209" s="28" t="s">
        <v>78</v>
      </c>
      <c r="G1209" s="29"/>
      <c r="H1209" s="29"/>
      <c r="I1209" s="30" t="str">
        <f t="shared" si="624"/>
        <v/>
      </c>
      <c r="J1209" s="30" t="str">
        <f t="shared" si="625"/>
        <v/>
      </c>
      <c r="K1209" s="30" t="str">
        <f t="shared" si="626"/>
        <v/>
      </c>
      <c r="L1209" s="30" t="str">
        <f t="shared" si="627"/>
        <v/>
      </c>
      <c r="M1209" s="30" t="str">
        <f t="shared" si="628"/>
        <v/>
      </c>
      <c r="N1209" s="30" t="str">
        <f t="shared" si="629"/>
        <v/>
      </c>
      <c r="O1209" s="30" t="str">
        <f t="shared" si="630"/>
        <v/>
      </c>
      <c r="P1209" s="30" t="str">
        <f t="shared" si="631"/>
        <v/>
      </c>
      <c r="Q1209" s="30" t="str">
        <f t="shared" si="632"/>
        <v/>
      </c>
      <c r="R1209" s="30" t="str">
        <f t="shared" si="633"/>
        <v/>
      </c>
      <c r="S1209" s="30" t="str">
        <f t="shared" si="634"/>
        <v/>
      </c>
      <c r="T1209" s="30" t="str">
        <f t="shared" si="635"/>
        <v/>
      </c>
      <c r="U1209" s="20"/>
      <c r="V1209" s="20"/>
      <c r="W1209" s="20"/>
    </row>
    <row r="1210" spans="1:36" ht="19.5" customHeight="1" x14ac:dyDescent="0.25">
      <c r="A1210" s="20"/>
      <c r="B1210" s="483"/>
      <c r="C1210" s="29"/>
      <c r="D1210" s="28" t="s">
        <v>85</v>
      </c>
      <c r="E1210" s="29"/>
      <c r="F1210" s="28" t="s">
        <v>78</v>
      </c>
      <c r="G1210" s="29"/>
      <c r="H1210" s="29"/>
      <c r="I1210" s="30" t="str">
        <f t="shared" si="624"/>
        <v/>
      </c>
      <c r="J1210" s="30" t="str">
        <f t="shared" si="625"/>
        <v/>
      </c>
      <c r="K1210" s="30" t="str">
        <f t="shared" si="626"/>
        <v/>
      </c>
      <c r="L1210" s="30" t="str">
        <f t="shared" si="627"/>
        <v/>
      </c>
      <c r="M1210" s="30" t="str">
        <f t="shared" si="628"/>
        <v/>
      </c>
      <c r="N1210" s="30" t="str">
        <f t="shared" si="629"/>
        <v/>
      </c>
      <c r="O1210" s="30" t="str">
        <f t="shared" si="630"/>
        <v/>
      </c>
      <c r="P1210" s="30" t="str">
        <f t="shared" si="631"/>
        <v/>
      </c>
      <c r="Q1210" s="30" t="str">
        <f t="shared" si="632"/>
        <v/>
      </c>
      <c r="R1210" s="30" t="str">
        <f t="shared" si="633"/>
        <v/>
      </c>
      <c r="S1210" s="30" t="str">
        <f t="shared" si="634"/>
        <v/>
      </c>
      <c r="T1210" s="30" t="str">
        <f t="shared" si="635"/>
        <v/>
      </c>
      <c r="U1210" s="20"/>
      <c r="V1210" s="20"/>
      <c r="W1210" s="20"/>
    </row>
    <row r="1211" spans="1:36" ht="19.5" customHeight="1" x14ac:dyDescent="0.25">
      <c r="A1211" s="20"/>
      <c r="B1211" s="483"/>
      <c r="C1211" s="29"/>
      <c r="D1211" s="28" t="s">
        <v>86</v>
      </c>
      <c r="E1211" s="29"/>
      <c r="F1211" s="28" t="s">
        <v>78</v>
      </c>
      <c r="G1211" s="29"/>
      <c r="H1211" s="29"/>
      <c r="I1211" s="30" t="str">
        <f t="shared" si="624"/>
        <v/>
      </c>
      <c r="J1211" s="30" t="str">
        <f t="shared" si="625"/>
        <v/>
      </c>
      <c r="K1211" s="30" t="str">
        <f t="shared" si="626"/>
        <v/>
      </c>
      <c r="L1211" s="30" t="str">
        <f t="shared" si="627"/>
        <v/>
      </c>
      <c r="M1211" s="30" t="str">
        <f t="shared" si="628"/>
        <v/>
      </c>
      <c r="N1211" s="30" t="str">
        <f t="shared" si="629"/>
        <v/>
      </c>
      <c r="O1211" s="30" t="str">
        <f t="shared" si="630"/>
        <v/>
      </c>
      <c r="P1211" s="30" t="str">
        <f t="shared" si="631"/>
        <v/>
      </c>
      <c r="Q1211" s="30" t="str">
        <f t="shared" si="632"/>
        <v/>
      </c>
      <c r="R1211" s="30" t="str">
        <f t="shared" si="633"/>
        <v/>
      </c>
      <c r="S1211" s="30" t="str">
        <f t="shared" si="634"/>
        <v/>
      </c>
      <c r="T1211" s="30" t="str">
        <f t="shared" si="635"/>
        <v/>
      </c>
      <c r="U1211" s="20"/>
      <c r="V1211" s="20"/>
      <c r="W1211" s="20"/>
    </row>
    <row r="1212" spans="1:36" ht="19.5" customHeight="1" x14ac:dyDescent="0.25">
      <c r="A1212" s="20"/>
      <c r="B1212" s="483"/>
      <c r="C1212" s="29"/>
      <c r="D1212" s="28" t="s">
        <v>87</v>
      </c>
      <c r="E1212" s="29"/>
      <c r="F1212" s="28" t="s">
        <v>78</v>
      </c>
      <c r="G1212" s="29"/>
      <c r="H1212" s="29"/>
      <c r="I1212" s="30" t="str">
        <f t="shared" si="624"/>
        <v/>
      </c>
      <c r="J1212" s="30" t="str">
        <f t="shared" si="625"/>
        <v/>
      </c>
      <c r="K1212" s="30" t="str">
        <f t="shared" si="626"/>
        <v/>
      </c>
      <c r="L1212" s="30" t="str">
        <f t="shared" si="627"/>
        <v/>
      </c>
      <c r="M1212" s="30" t="str">
        <f t="shared" si="628"/>
        <v/>
      </c>
      <c r="N1212" s="30" t="str">
        <f t="shared" si="629"/>
        <v/>
      </c>
      <c r="O1212" s="30" t="str">
        <f t="shared" si="630"/>
        <v/>
      </c>
      <c r="P1212" s="30" t="str">
        <f t="shared" si="631"/>
        <v/>
      </c>
      <c r="Q1212" s="30" t="str">
        <f t="shared" si="632"/>
        <v/>
      </c>
      <c r="R1212" s="30" t="str">
        <f t="shared" si="633"/>
        <v/>
      </c>
      <c r="S1212" s="30" t="str">
        <f t="shared" si="634"/>
        <v/>
      </c>
      <c r="T1212" s="30" t="str">
        <f t="shared" si="635"/>
        <v/>
      </c>
      <c r="U1212" s="20"/>
      <c r="V1212" s="20"/>
      <c r="W1212" s="20"/>
    </row>
    <row r="1213" spans="1:36" ht="19.5" customHeight="1" x14ac:dyDescent="0.25">
      <c r="A1213" s="20"/>
      <c r="B1213" s="483"/>
      <c r="C1213" s="29"/>
      <c r="D1213" s="28" t="s">
        <v>88</v>
      </c>
      <c r="E1213" s="29"/>
      <c r="F1213" s="28" t="s">
        <v>78</v>
      </c>
      <c r="G1213" s="29"/>
      <c r="H1213" s="29"/>
      <c r="I1213" s="30" t="str">
        <f t="shared" si="624"/>
        <v/>
      </c>
      <c r="J1213" s="30" t="str">
        <f t="shared" si="625"/>
        <v/>
      </c>
      <c r="K1213" s="30" t="str">
        <f t="shared" si="626"/>
        <v/>
      </c>
      <c r="L1213" s="30" t="str">
        <f t="shared" si="627"/>
        <v/>
      </c>
      <c r="M1213" s="30" t="str">
        <f t="shared" si="628"/>
        <v/>
      </c>
      <c r="N1213" s="30" t="str">
        <f t="shared" si="629"/>
        <v/>
      </c>
      <c r="O1213" s="30" t="str">
        <f t="shared" si="630"/>
        <v/>
      </c>
      <c r="P1213" s="30" t="str">
        <f t="shared" si="631"/>
        <v/>
      </c>
      <c r="Q1213" s="30" t="str">
        <f t="shared" si="632"/>
        <v/>
      </c>
      <c r="R1213" s="30" t="str">
        <f t="shared" si="633"/>
        <v/>
      </c>
      <c r="S1213" s="30" t="str">
        <f t="shared" si="634"/>
        <v/>
      </c>
      <c r="T1213" s="30" t="str">
        <f t="shared" si="635"/>
        <v/>
      </c>
      <c r="U1213" s="20"/>
      <c r="V1213" s="20"/>
      <c r="W1213" s="20"/>
    </row>
    <row r="1214" spans="1:36" ht="19.5" customHeight="1" x14ac:dyDescent="0.25">
      <c r="A1214" s="20"/>
      <c r="B1214" s="483"/>
      <c r="C1214" s="29"/>
      <c r="D1214" s="28" t="s">
        <v>89</v>
      </c>
      <c r="E1214" s="29"/>
      <c r="F1214" s="28" t="s">
        <v>78</v>
      </c>
      <c r="G1214" s="29"/>
      <c r="H1214" s="29"/>
      <c r="I1214" s="30" t="str">
        <f t="shared" si="624"/>
        <v/>
      </c>
      <c r="J1214" s="30" t="str">
        <f t="shared" si="625"/>
        <v/>
      </c>
      <c r="K1214" s="30" t="str">
        <f t="shared" si="626"/>
        <v/>
      </c>
      <c r="L1214" s="30" t="str">
        <f t="shared" si="627"/>
        <v/>
      </c>
      <c r="M1214" s="30" t="str">
        <f t="shared" si="628"/>
        <v/>
      </c>
      <c r="N1214" s="30" t="str">
        <f t="shared" si="629"/>
        <v/>
      </c>
      <c r="O1214" s="30" t="str">
        <f t="shared" si="630"/>
        <v/>
      </c>
      <c r="P1214" s="30" t="str">
        <f t="shared" si="631"/>
        <v/>
      </c>
      <c r="Q1214" s="30" t="str">
        <f t="shared" si="632"/>
        <v/>
      </c>
      <c r="R1214" s="30" t="str">
        <f t="shared" si="633"/>
        <v/>
      </c>
      <c r="S1214" s="30" t="str">
        <f t="shared" si="634"/>
        <v/>
      </c>
      <c r="T1214" s="30" t="str">
        <f t="shared" si="635"/>
        <v/>
      </c>
      <c r="U1214" s="20"/>
      <c r="V1214" s="20"/>
      <c r="W1214" s="20"/>
    </row>
    <row r="1215" spans="1:36" ht="19.5" customHeight="1" x14ac:dyDescent="0.25">
      <c r="A1215" s="20"/>
      <c r="B1215" s="483"/>
      <c r="C1215" s="29"/>
      <c r="D1215" s="28" t="s">
        <v>90</v>
      </c>
      <c r="E1215" s="29"/>
      <c r="F1215" s="28" t="s">
        <v>78</v>
      </c>
      <c r="G1215" s="29"/>
      <c r="H1215" s="29"/>
      <c r="I1215" s="30" t="str">
        <f t="shared" si="624"/>
        <v/>
      </c>
      <c r="J1215" s="30" t="str">
        <f t="shared" si="625"/>
        <v/>
      </c>
      <c r="K1215" s="30" t="str">
        <f t="shared" si="626"/>
        <v/>
      </c>
      <c r="L1215" s="30" t="str">
        <f t="shared" si="627"/>
        <v/>
      </c>
      <c r="M1215" s="30" t="str">
        <f t="shared" si="628"/>
        <v/>
      </c>
      <c r="N1215" s="30" t="str">
        <f t="shared" si="629"/>
        <v/>
      </c>
      <c r="O1215" s="30" t="str">
        <f t="shared" si="630"/>
        <v/>
      </c>
      <c r="P1215" s="30" t="str">
        <f t="shared" si="631"/>
        <v/>
      </c>
      <c r="Q1215" s="30" t="str">
        <f t="shared" si="632"/>
        <v/>
      </c>
      <c r="R1215" s="30" t="str">
        <f t="shared" si="633"/>
        <v/>
      </c>
      <c r="S1215" s="30" t="str">
        <f t="shared" si="634"/>
        <v/>
      </c>
      <c r="T1215" s="30" t="str">
        <f t="shared" si="635"/>
        <v/>
      </c>
      <c r="U1215" s="20"/>
      <c r="V1215" s="20"/>
      <c r="W1215" s="20"/>
    </row>
    <row r="1216" spans="1:36" ht="19.5" customHeight="1" x14ac:dyDescent="0.25">
      <c r="A1216" s="20"/>
      <c r="B1216" s="483"/>
      <c r="C1216" s="29"/>
      <c r="D1216" s="28" t="s">
        <v>91</v>
      </c>
      <c r="E1216" s="29"/>
      <c r="F1216" s="28" t="s">
        <v>78</v>
      </c>
      <c r="G1216" s="29"/>
      <c r="H1216" s="29"/>
      <c r="I1216" s="30" t="str">
        <f t="shared" si="624"/>
        <v/>
      </c>
      <c r="J1216" s="30" t="str">
        <f t="shared" si="625"/>
        <v/>
      </c>
      <c r="K1216" s="30" t="str">
        <f t="shared" si="626"/>
        <v/>
      </c>
      <c r="L1216" s="30" t="str">
        <f t="shared" si="627"/>
        <v/>
      </c>
      <c r="M1216" s="30" t="str">
        <f t="shared" si="628"/>
        <v/>
      </c>
      <c r="N1216" s="30" t="str">
        <f t="shared" si="629"/>
        <v/>
      </c>
      <c r="O1216" s="30" t="str">
        <f t="shared" si="630"/>
        <v/>
      </c>
      <c r="P1216" s="30" t="str">
        <f t="shared" si="631"/>
        <v/>
      </c>
      <c r="Q1216" s="30" t="str">
        <f t="shared" si="632"/>
        <v/>
      </c>
      <c r="R1216" s="30" t="str">
        <f t="shared" si="633"/>
        <v/>
      </c>
      <c r="S1216" s="30" t="str">
        <f t="shared" si="634"/>
        <v/>
      </c>
      <c r="T1216" s="30" t="str">
        <f t="shared" si="635"/>
        <v/>
      </c>
      <c r="U1216" s="20"/>
      <c r="V1216" s="20"/>
      <c r="W1216" s="20"/>
    </row>
    <row r="1217" spans="1:23" ht="19.5" customHeight="1" x14ac:dyDescent="0.25">
      <c r="A1217" s="20"/>
      <c r="B1217" s="483"/>
      <c r="C1217" s="29"/>
      <c r="D1217" s="28" t="s">
        <v>92</v>
      </c>
      <c r="E1217" s="29"/>
      <c r="F1217" s="28" t="s">
        <v>78</v>
      </c>
      <c r="G1217" s="29"/>
      <c r="H1217" s="29"/>
      <c r="I1217" s="30" t="str">
        <f t="shared" si="624"/>
        <v/>
      </c>
      <c r="J1217" s="30" t="str">
        <f t="shared" si="625"/>
        <v/>
      </c>
      <c r="K1217" s="30" t="str">
        <f t="shared" si="626"/>
        <v/>
      </c>
      <c r="L1217" s="30" t="str">
        <f t="shared" si="627"/>
        <v/>
      </c>
      <c r="M1217" s="30" t="str">
        <f t="shared" si="628"/>
        <v/>
      </c>
      <c r="N1217" s="30" t="str">
        <f t="shared" si="629"/>
        <v/>
      </c>
      <c r="O1217" s="30" t="str">
        <f t="shared" si="630"/>
        <v/>
      </c>
      <c r="P1217" s="30" t="str">
        <f t="shared" si="631"/>
        <v/>
      </c>
      <c r="Q1217" s="30" t="str">
        <f t="shared" si="632"/>
        <v/>
      </c>
      <c r="R1217" s="30" t="str">
        <f t="shared" si="633"/>
        <v/>
      </c>
      <c r="S1217" s="30" t="str">
        <f t="shared" si="634"/>
        <v/>
      </c>
      <c r="T1217" s="30" t="str">
        <f t="shared" si="635"/>
        <v/>
      </c>
      <c r="U1217" s="20"/>
      <c r="V1217" s="20"/>
      <c r="W1217" s="20"/>
    </row>
    <row r="1218" spans="1:23" ht="19.5" customHeight="1" x14ac:dyDescent="0.25">
      <c r="A1218" s="20"/>
      <c r="B1218" s="483"/>
      <c r="C1218" s="29"/>
      <c r="D1218" s="28" t="s">
        <v>93</v>
      </c>
      <c r="E1218" s="29"/>
      <c r="F1218" s="28" t="s">
        <v>78</v>
      </c>
      <c r="G1218" s="29"/>
      <c r="H1218" s="29"/>
      <c r="I1218" s="30" t="str">
        <f t="shared" si="624"/>
        <v/>
      </c>
      <c r="J1218" s="30" t="str">
        <f t="shared" si="625"/>
        <v/>
      </c>
      <c r="K1218" s="30" t="str">
        <f t="shared" si="626"/>
        <v/>
      </c>
      <c r="L1218" s="30" t="str">
        <f t="shared" si="627"/>
        <v/>
      </c>
      <c r="M1218" s="30" t="str">
        <f t="shared" si="628"/>
        <v/>
      </c>
      <c r="N1218" s="30" t="str">
        <f t="shared" si="629"/>
        <v/>
      </c>
      <c r="O1218" s="30" t="str">
        <f t="shared" si="630"/>
        <v/>
      </c>
      <c r="P1218" s="30" t="str">
        <f t="shared" si="631"/>
        <v/>
      </c>
      <c r="Q1218" s="30" t="str">
        <f t="shared" si="632"/>
        <v/>
      </c>
      <c r="R1218" s="30" t="str">
        <f t="shared" si="633"/>
        <v/>
      </c>
      <c r="S1218" s="30" t="str">
        <f t="shared" si="634"/>
        <v/>
      </c>
      <c r="T1218" s="30" t="str">
        <f t="shared" si="635"/>
        <v/>
      </c>
      <c r="U1218" s="20"/>
      <c r="V1218" s="20"/>
      <c r="W1218" s="20"/>
    </row>
    <row r="1219" spans="1:23" ht="19.5" customHeight="1" x14ac:dyDescent="0.25">
      <c r="A1219" s="20"/>
      <c r="B1219" s="483"/>
      <c r="C1219" s="29"/>
      <c r="D1219" s="28" t="s">
        <v>94</v>
      </c>
      <c r="E1219" s="29"/>
      <c r="F1219" s="28" t="s">
        <v>78</v>
      </c>
      <c r="G1219" s="29"/>
      <c r="H1219" s="29"/>
      <c r="I1219" s="30" t="str">
        <f t="shared" si="624"/>
        <v/>
      </c>
      <c r="J1219" s="30" t="str">
        <f t="shared" si="625"/>
        <v/>
      </c>
      <c r="K1219" s="30" t="str">
        <f t="shared" si="626"/>
        <v/>
      </c>
      <c r="L1219" s="30" t="str">
        <f t="shared" si="627"/>
        <v/>
      </c>
      <c r="M1219" s="30" t="str">
        <f t="shared" si="628"/>
        <v/>
      </c>
      <c r="N1219" s="30" t="str">
        <f t="shared" si="629"/>
        <v/>
      </c>
      <c r="O1219" s="30" t="str">
        <f t="shared" si="630"/>
        <v/>
      </c>
      <c r="P1219" s="30" t="str">
        <f t="shared" si="631"/>
        <v/>
      </c>
      <c r="Q1219" s="30" t="str">
        <f t="shared" si="632"/>
        <v/>
      </c>
      <c r="R1219" s="30" t="str">
        <f t="shared" si="633"/>
        <v/>
      </c>
      <c r="S1219" s="30" t="str">
        <f t="shared" si="634"/>
        <v/>
      </c>
      <c r="T1219" s="30" t="str">
        <f t="shared" si="635"/>
        <v/>
      </c>
      <c r="U1219" s="20"/>
      <c r="V1219" s="20"/>
      <c r="W1219" s="20"/>
    </row>
    <row r="1220" spans="1:23" ht="19.5" customHeight="1" x14ac:dyDescent="0.25">
      <c r="A1220" s="20"/>
      <c r="B1220" s="483"/>
      <c r="C1220" s="29"/>
      <c r="D1220" s="28" t="s">
        <v>95</v>
      </c>
      <c r="E1220" s="29"/>
      <c r="F1220" s="28" t="s">
        <v>78</v>
      </c>
      <c r="G1220" s="29"/>
      <c r="H1220" s="29"/>
      <c r="I1220" s="30" t="str">
        <f t="shared" si="624"/>
        <v/>
      </c>
      <c r="J1220" s="30" t="str">
        <f t="shared" si="625"/>
        <v/>
      </c>
      <c r="K1220" s="30" t="str">
        <f t="shared" si="626"/>
        <v/>
      </c>
      <c r="L1220" s="30" t="str">
        <f t="shared" si="627"/>
        <v/>
      </c>
      <c r="M1220" s="30" t="str">
        <f t="shared" si="628"/>
        <v/>
      </c>
      <c r="N1220" s="30" t="str">
        <f t="shared" si="629"/>
        <v/>
      </c>
      <c r="O1220" s="30" t="str">
        <f t="shared" si="630"/>
        <v/>
      </c>
      <c r="P1220" s="30" t="str">
        <f t="shared" si="631"/>
        <v/>
      </c>
      <c r="Q1220" s="30" t="str">
        <f t="shared" si="632"/>
        <v/>
      </c>
      <c r="R1220" s="30" t="str">
        <f t="shared" si="633"/>
        <v/>
      </c>
      <c r="S1220" s="30" t="str">
        <f t="shared" si="634"/>
        <v/>
      </c>
      <c r="T1220" s="30" t="str">
        <f t="shared" si="635"/>
        <v/>
      </c>
      <c r="U1220" s="20"/>
      <c r="V1220" s="20"/>
      <c r="W1220" s="20"/>
    </row>
    <row r="1221" spans="1:23" ht="19.5" customHeight="1" x14ac:dyDescent="0.25">
      <c r="A1221" s="20"/>
      <c r="B1221" s="483"/>
      <c r="C1221" s="29"/>
      <c r="D1221" s="28" t="s">
        <v>96</v>
      </c>
      <c r="E1221" s="29"/>
      <c r="F1221" s="28" t="s">
        <v>78</v>
      </c>
      <c r="G1221" s="29"/>
      <c r="H1221" s="29"/>
      <c r="I1221" s="30" t="str">
        <f t="shared" si="624"/>
        <v/>
      </c>
      <c r="J1221" s="30" t="str">
        <f t="shared" si="625"/>
        <v/>
      </c>
      <c r="K1221" s="30" t="str">
        <f t="shared" si="626"/>
        <v/>
      </c>
      <c r="L1221" s="30" t="str">
        <f t="shared" si="627"/>
        <v/>
      </c>
      <c r="M1221" s="30" t="str">
        <f t="shared" si="628"/>
        <v/>
      </c>
      <c r="N1221" s="30" t="str">
        <f t="shared" si="629"/>
        <v/>
      </c>
      <c r="O1221" s="30" t="str">
        <f t="shared" si="630"/>
        <v/>
      </c>
      <c r="P1221" s="30" t="str">
        <f t="shared" si="631"/>
        <v/>
      </c>
      <c r="Q1221" s="30" t="str">
        <f t="shared" si="632"/>
        <v/>
      </c>
      <c r="R1221" s="30" t="str">
        <f t="shared" si="633"/>
        <v/>
      </c>
      <c r="S1221" s="30" t="str">
        <f t="shared" si="634"/>
        <v/>
      </c>
      <c r="T1221" s="30" t="str">
        <f t="shared" si="635"/>
        <v/>
      </c>
      <c r="U1221" s="20"/>
      <c r="V1221" s="20"/>
      <c r="W1221" s="20"/>
    </row>
    <row r="1222" spans="1:23" ht="19.5" customHeight="1" x14ac:dyDescent="0.25">
      <c r="A1222" s="20"/>
      <c r="B1222" s="483"/>
      <c r="C1222" s="29"/>
      <c r="D1222" s="28" t="s">
        <v>97</v>
      </c>
      <c r="E1222" s="29"/>
      <c r="F1222" s="28" t="s">
        <v>78</v>
      </c>
      <c r="G1222" s="29"/>
      <c r="H1222" s="29"/>
      <c r="I1222" s="30" t="str">
        <f t="shared" si="624"/>
        <v/>
      </c>
      <c r="J1222" s="30" t="str">
        <f t="shared" si="625"/>
        <v/>
      </c>
      <c r="K1222" s="30" t="str">
        <f t="shared" si="626"/>
        <v/>
      </c>
      <c r="L1222" s="30" t="str">
        <f t="shared" si="627"/>
        <v/>
      </c>
      <c r="M1222" s="30" t="str">
        <f t="shared" si="628"/>
        <v/>
      </c>
      <c r="N1222" s="30" t="str">
        <f t="shared" si="629"/>
        <v/>
      </c>
      <c r="O1222" s="30" t="str">
        <f t="shared" si="630"/>
        <v/>
      </c>
      <c r="P1222" s="30" t="str">
        <f t="shared" si="631"/>
        <v/>
      </c>
      <c r="Q1222" s="30" t="str">
        <f t="shared" si="632"/>
        <v/>
      </c>
      <c r="R1222" s="30" t="str">
        <f t="shared" si="633"/>
        <v/>
      </c>
      <c r="S1222" s="30" t="str">
        <f t="shared" si="634"/>
        <v/>
      </c>
      <c r="T1222" s="30" t="str">
        <f t="shared" si="635"/>
        <v/>
      </c>
      <c r="U1222" s="20"/>
      <c r="V1222" s="20"/>
      <c r="W1222" s="20"/>
    </row>
    <row r="1223" spans="1:23" ht="19.5" customHeight="1" x14ac:dyDescent="0.25">
      <c r="A1223" s="20"/>
      <c r="B1223" s="483"/>
      <c r="C1223" s="29"/>
      <c r="D1223" s="28" t="s">
        <v>98</v>
      </c>
      <c r="E1223" s="29"/>
      <c r="F1223" s="28" t="s">
        <v>78</v>
      </c>
      <c r="G1223" s="29"/>
      <c r="H1223" s="29"/>
      <c r="I1223" s="30" t="str">
        <f t="shared" si="624"/>
        <v/>
      </c>
      <c r="J1223" s="30" t="str">
        <f t="shared" si="625"/>
        <v/>
      </c>
      <c r="K1223" s="30" t="str">
        <f t="shared" si="626"/>
        <v/>
      </c>
      <c r="L1223" s="30" t="str">
        <f t="shared" si="627"/>
        <v/>
      </c>
      <c r="M1223" s="30" t="str">
        <f t="shared" si="628"/>
        <v/>
      </c>
      <c r="N1223" s="30" t="str">
        <f t="shared" si="629"/>
        <v/>
      </c>
      <c r="O1223" s="30" t="str">
        <f t="shared" si="630"/>
        <v/>
      </c>
      <c r="P1223" s="30" t="str">
        <f t="shared" si="631"/>
        <v/>
      </c>
      <c r="Q1223" s="30" t="str">
        <f t="shared" si="632"/>
        <v/>
      </c>
      <c r="R1223" s="30" t="str">
        <f t="shared" si="633"/>
        <v/>
      </c>
      <c r="S1223" s="30" t="str">
        <f t="shared" si="634"/>
        <v/>
      </c>
      <c r="T1223" s="30" t="str">
        <f t="shared" si="635"/>
        <v/>
      </c>
      <c r="U1223" s="20"/>
      <c r="V1223" s="20"/>
      <c r="W1223" s="20"/>
    </row>
    <row r="1224" spans="1:23" ht="19.5" customHeight="1" x14ac:dyDescent="0.25">
      <c r="A1224" s="20"/>
      <c r="B1224" s="483"/>
      <c r="C1224" s="29"/>
      <c r="D1224" s="28" t="s">
        <v>99</v>
      </c>
      <c r="E1224" s="29"/>
      <c r="F1224" s="28" t="s">
        <v>78</v>
      </c>
      <c r="G1224" s="29"/>
      <c r="H1224" s="29"/>
      <c r="I1224" s="30" t="str">
        <f t="shared" si="624"/>
        <v/>
      </c>
      <c r="J1224" s="30" t="str">
        <f t="shared" si="625"/>
        <v/>
      </c>
      <c r="K1224" s="30" t="str">
        <f t="shared" si="626"/>
        <v/>
      </c>
      <c r="L1224" s="30" t="str">
        <f t="shared" si="627"/>
        <v/>
      </c>
      <c r="M1224" s="30" t="str">
        <f t="shared" si="628"/>
        <v/>
      </c>
      <c r="N1224" s="30" t="str">
        <f t="shared" si="629"/>
        <v/>
      </c>
      <c r="O1224" s="30" t="str">
        <f t="shared" si="630"/>
        <v/>
      </c>
      <c r="P1224" s="30" t="str">
        <f t="shared" si="631"/>
        <v/>
      </c>
      <c r="Q1224" s="30" t="str">
        <f t="shared" si="632"/>
        <v/>
      </c>
      <c r="R1224" s="30" t="str">
        <f t="shared" si="633"/>
        <v/>
      </c>
      <c r="S1224" s="30" t="str">
        <f t="shared" si="634"/>
        <v/>
      </c>
      <c r="T1224" s="30" t="str">
        <f t="shared" si="635"/>
        <v/>
      </c>
      <c r="U1224" s="20"/>
      <c r="V1224" s="20"/>
      <c r="W1224" s="20"/>
    </row>
    <row r="1225" spans="1:23" ht="19.5" customHeight="1" x14ac:dyDescent="0.25">
      <c r="A1225" s="20"/>
      <c r="B1225" s="483"/>
      <c r="C1225" s="29"/>
      <c r="D1225" s="28" t="s">
        <v>100</v>
      </c>
      <c r="E1225" s="29"/>
      <c r="F1225" s="28" t="s">
        <v>78</v>
      </c>
      <c r="G1225" s="29"/>
      <c r="H1225" s="29"/>
      <c r="I1225" s="30" t="str">
        <f t="shared" si="624"/>
        <v/>
      </c>
      <c r="J1225" s="30" t="str">
        <f t="shared" si="625"/>
        <v/>
      </c>
      <c r="K1225" s="30" t="str">
        <f t="shared" si="626"/>
        <v/>
      </c>
      <c r="L1225" s="30" t="str">
        <f t="shared" si="627"/>
        <v/>
      </c>
      <c r="M1225" s="30" t="str">
        <f t="shared" si="628"/>
        <v/>
      </c>
      <c r="N1225" s="30" t="str">
        <f t="shared" si="629"/>
        <v/>
      </c>
      <c r="O1225" s="30" t="str">
        <f t="shared" si="630"/>
        <v/>
      </c>
      <c r="P1225" s="30" t="str">
        <f t="shared" si="631"/>
        <v/>
      </c>
      <c r="Q1225" s="30" t="str">
        <f t="shared" si="632"/>
        <v/>
      </c>
      <c r="R1225" s="30" t="str">
        <f t="shared" si="633"/>
        <v/>
      </c>
      <c r="S1225" s="30" t="str">
        <f t="shared" si="634"/>
        <v/>
      </c>
      <c r="T1225" s="30" t="str">
        <f t="shared" si="635"/>
        <v/>
      </c>
      <c r="U1225" s="20"/>
      <c r="V1225" s="20"/>
      <c r="W1225" s="20"/>
    </row>
    <row r="1226" spans="1:23" ht="19.5" customHeight="1" x14ac:dyDescent="0.25">
      <c r="A1226" s="20"/>
      <c r="B1226" s="483"/>
      <c r="C1226" s="29"/>
      <c r="D1226" s="28" t="s">
        <v>101</v>
      </c>
      <c r="E1226" s="29"/>
      <c r="F1226" s="28" t="s">
        <v>78</v>
      </c>
      <c r="G1226" s="29"/>
      <c r="H1226" s="29"/>
      <c r="I1226" s="30" t="str">
        <f t="shared" si="624"/>
        <v/>
      </c>
      <c r="J1226" s="30" t="str">
        <f t="shared" si="625"/>
        <v/>
      </c>
      <c r="K1226" s="30" t="str">
        <f t="shared" si="626"/>
        <v/>
      </c>
      <c r="L1226" s="30" t="str">
        <f t="shared" si="627"/>
        <v/>
      </c>
      <c r="M1226" s="30" t="str">
        <f t="shared" si="628"/>
        <v/>
      </c>
      <c r="N1226" s="30" t="str">
        <f t="shared" si="629"/>
        <v/>
      </c>
      <c r="O1226" s="30" t="str">
        <f t="shared" si="630"/>
        <v/>
      </c>
      <c r="P1226" s="30" t="str">
        <f t="shared" si="631"/>
        <v/>
      </c>
      <c r="Q1226" s="30" t="str">
        <f t="shared" si="632"/>
        <v/>
      </c>
      <c r="R1226" s="30" t="str">
        <f t="shared" si="633"/>
        <v/>
      </c>
      <c r="S1226" s="30" t="str">
        <f t="shared" si="634"/>
        <v/>
      </c>
      <c r="T1226" s="30" t="str">
        <f t="shared" si="635"/>
        <v/>
      </c>
      <c r="U1226" s="20"/>
      <c r="V1226" s="20"/>
      <c r="W1226" s="20"/>
    </row>
    <row r="1227" spans="1:23" ht="19.5" customHeight="1" x14ac:dyDescent="0.25">
      <c r="A1227" s="20"/>
      <c r="B1227" s="483"/>
      <c r="C1227" s="29"/>
      <c r="D1227" s="28" t="s">
        <v>102</v>
      </c>
      <c r="E1227" s="29"/>
      <c r="F1227" s="28" t="s">
        <v>78</v>
      </c>
      <c r="G1227" s="29"/>
      <c r="H1227" s="29"/>
      <c r="I1227" s="30" t="str">
        <f t="shared" si="624"/>
        <v/>
      </c>
      <c r="J1227" s="30" t="str">
        <f t="shared" si="625"/>
        <v/>
      </c>
      <c r="K1227" s="30" t="str">
        <f t="shared" si="626"/>
        <v/>
      </c>
      <c r="L1227" s="30" t="str">
        <f t="shared" si="627"/>
        <v/>
      </c>
      <c r="M1227" s="30" t="str">
        <f t="shared" si="628"/>
        <v/>
      </c>
      <c r="N1227" s="30" t="str">
        <f t="shared" si="629"/>
        <v/>
      </c>
      <c r="O1227" s="30" t="str">
        <f t="shared" si="630"/>
        <v/>
      </c>
      <c r="P1227" s="30" t="str">
        <f t="shared" si="631"/>
        <v/>
      </c>
      <c r="Q1227" s="30" t="str">
        <f t="shared" si="632"/>
        <v/>
      </c>
      <c r="R1227" s="30" t="str">
        <f t="shared" si="633"/>
        <v/>
      </c>
      <c r="S1227" s="30" t="str">
        <f t="shared" si="634"/>
        <v/>
      </c>
      <c r="T1227" s="30" t="str">
        <f t="shared" si="635"/>
        <v/>
      </c>
      <c r="U1227" s="20"/>
      <c r="V1227" s="20"/>
      <c r="W1227" s="20"/>
    </row>
    <row r="1228" spans="1:23" ht="19.5" customHeight="1" x14ac:dyDescent="0.25">
      <c r="A1228" s="20"/>
      <c r="B1228" s="483"/>
      <c r="C1228" s="29"/>
      <c r="D1228" s="28" t="s">
        <v>103</v>
      </c>
      <c r="E1228" s="29"/>
      <c r="F1228" s="28" t="s">
        <v>78</v>
      </c>
      <c r="G1228" s="29"/>
      <c r="H1228" s="29"/>
      <c r="I1228" s="30" t="str">
        <f t="shared" si="624"/>
        <v/>
      </c>
      <c r="J1228" s="30" t="str">
        <f t="shared" si="625"/>
        <v/>
      </c>
      <c r="K1228" s="30" t="str">
        <f t="shared" si="626"/>
        <v/>
      </c>
      <c r="L1228" s="30" t="str">
        <f t="shared" si="627"/>
        <v/>
      </c>
      <c r="M1228" s="30" t="str">
        <f t="shared" si="628"/>
        <v/>
      </c>
      <c r="N1228" s="30" t="str">
        <f t="shared" si="629"/>
        <v/>
      </c>
      <c r="O1228" s="30" t="str">
        <f t="shared" si="630"/>
        <v/>
      </c>
      <c r="P1228" s="30" t="str">
        <f t="shared" si="631"/>
        <v/>
      </c>
      <c r="Q1228" s="30" t="str">
        <f t="shared" si="632"/>
        <v/>
      </c>
      <c r="R1228" s="30" t="str">
        <f t="shared" si="633"/>
        <v/>
      </c>
      <c r="S1228" s="30" t="str">
        <f t="shared" si="634"/>
        <v/>
      </c>
      <c r="T1228" s="30" t="str">
        <f t="shared" si="635"/>
        <v/>
      </c>
      <c r="U1228" s="20"/>
      <c r="V1228" s="20"/>
      <c r="W1228" s="20"/>
    </row>
    <row r="1229" spans="1:23" ht="19.5" customHeight="1" x14ac:dyDescent="0.25">
      <c r="A1229" s="20"/>
      <c r="B1229" s="483"/>
      <c r="C1229" s="29"/>
      <c r="D1229" s="28" t="s">
        <v>104</v>
      </c>
      <c r="E1229" s="29"/>
      <c r="F1229" s="28" t="s">
        <v>78</v>
      </c>
      <c r="G1229" s="29"/>
      <c r="H1229" s="29"/>
      <c r="I1229" s="30" t="str">
        <f t="shared" si="624"/>
        <v/>
      </c>
      <c r="J1229" s="30" t="str">
        <f t="shared" si="625"/>
        <v/>
      </c>
      <c r="K1229" s="30" t="str">
        <f t="shared" si="626"/>
        <v/>
      </c>
      <c r="L1229" s="30" t="str">
        <f t="shared" si="627"/>
        <v/>
      </c>
      <c r="M1229" s="30" t="str">
        <f t="shared" si="628"/>
        <v/>
      </c>
      <c r="N1229" s="30" t="str">
        <f t="shared" si="629"/>
        <v/>
      </c>
      <c r="O1229" s="30" t="str">
        <f t="shared" si="630"/>
        <v/>
      </c>
      <c r="P1229" s="30" t="str">
        <f t="shared" si="631"/>
        <v/>
      </c>
      <c r="Q1229" s="30" t="str">
        <f t="shared" si="632"/>
        <v/>
      </c>
      <c r="R1229" s="30" t="str">
        <f t="shared" si="633"/>
        <v/>
      </c>
      <c r="S1229" s="30" t="str">
        <f t="shared" si="634"/>
        <v/>
      </c>
      <c r="T1229" s="30" t="str">
        <f t="shared" si="635"/>
        <v/>
      </c>
      <c r="U1229" s="20"/>
      <c r="V1229" s="20"/>
      <c r="W1229" s="20"/>
    </row>
    <row r="1230" spans="1:23" ht="19.5" customHeight="1" x14ac:dyDescent="0.25">
      <c r="A1230" s="20"/>
      <c r="B1230" s="483"/>
      <c r="C1230" s="29"/>
      <c r="D1230" s="28" t="s">
        <v>105</v>
      </c>
      <c r="E1230" s="29"/>
      <c r="F1230" s="28" t="s">
        <v>78</v>
      </c>
      <c r="G1230" s="29"/>
      <c r="H1230" s="29"/>
      <c r="I1230" s="30" t="str">
        <f t="shared" si="624"/>
        <v/>
      </c>
      <c r="J1230" s="30" t="str">
        <f t="shared" si="625"/>
        <v/>
      </c>
      <c r="K1230" s="30" t="str">
        <f t="shared" si="626"/>
        <v/>
      </c>
      <c r="L1230" s="30" t="str">
        <f t="shared" si="627"/>
        <v/>
      </c>
      <c r="M1230" s="30" t="str">
        <f t="shared" si="628"/>
        <v/>
      </c>
      <c r="N1230" s="30" t="str">
        <f t="shared" si="629"/>
        <v/>
      </c>
      <c r="O1230" s="30" t="str">
        <f t="shared" si="630"/>
        <v/>
      </c>
      <c r="P1230" s="30" t="str">
        <f t="shared" si="631"/>
        <v/>
      </c>
      <c r="Q1230" s="30" t="str">
        <f t="shared" si="632"/>
        <v/>
      </c>
      <c r="R1230" s="30" t="str">
        <f t="shared" si="633"/>
        <v/>
      </c>
      <c r="S1230" s="30" t="str">
        <f t="shared" si="634"/>
        <v/>
      </c>
      <c r="T1230" s="30" t="str">
        <f t="shared" si="635"/>
        <v/>
      </c>
      <c r="U1230" s="20"/>
      <c r="V1230" s="20"/>
      <c r="W1230" s="20"/>
    </row>
    <row r="1231" spans="1:23" ht="19.5" customHeight="1" x14ac:dyDescent="0.25">
      <c r="A1231" s="20"/>
      <c r="B1231" s="483"/>
      <c r="C1231" s="29"/>
      <c r="D1231" s="28" t="s">
        <v>106</v>
      </c>
      <c r="E1231" s="29"/>
      <c r="F1231" s="28" t="s">
        <v>78</v>
      </c>
      <c r="G1231" s="29"/>
      <c r="H1231" s="29"/>
      <c r="I1231" s="30" t="str">
        <f t="shared" si="624"/>
        <v/>
      </c>
      <c r="J1231" s="30" t="str">
        <f t="shared" si="625"/>
        <v/>
      </c>
      <c r="K1231" s="30" t="str">
        <f t="shared" si="626"/>
        <v/>
      </c>
      <c r="L1231" s="30" t="str">
        <f t="shared" si="627"/>
        <v/>
      </c>
      <c r="M1231" s="30" t="str">
        <f t="shared" si="628"/>
        <v/>
      </c>
      <c r="N1231" s="30" t="str">
        <f t="shared" si="629"/>
        <v/>
      </c>
      <c r="O1231" s="30" t="str">
        <f t="shared" si="630"/>
        <v/>
      </c>
      <c r="P1231" s="30" t="str">
        <f t="shared" si="631"/>
        <v/>
      </c>
      <c r="Q1231" s="30" t="str">
        <f t="shared" si="632"/>
        <v/>
      </c>
      <c r="R1231" s="30" t="str">
        <f t="shared" si="633"/>
        <v/>
      </c>
      <c r="S1231" s="30" t="str">
        <f t="shared" si="634"/>
        <v/>
      </c>
      <c r="T1231" s="30" t="str">
        <f t="shared" si="635"/>
        <v/>
      </c>
      <c r="U1231" s="20"/>
      <c r="V1231" s="20"/>
      <c r="W1231" s="20"/>
    </row>
    <row r="1232" spans="1:23" ht="19.5" customHeight="1" x14ac:dyDescent="0.25">
      <c r="A1232" s="20"/>
      <c r="B1232" s="483"/>
      <c r="C1232" s="29"/>
      <c r="D1232" s="28" t="s">
        <v>107</v>
      </c>
      <c r="E1232" s="29"/>
      <c r="F1232" s="28" t="s">
        <v>78</v>
      </c>
      <c r="G1232" s="29"/>
      <c r="H1232" s="29"/>
      <c r="I1232" s="30" t="str">
        <f t="shared" si="624"/>
        <v/>
      </c>
      <c r="J1232" s="30" t="str">
        <f t="shared" si="625"/>
        <v/>
      </c>
      <c r="K1232" s="30" t="str">
        <f t="shared" si="626"/>
        <v/>
      </c>
      <c r="L1232" s="30" t="str">
        <f t="shared" si="627"/>
        <v/>
      </c>
      <c r="M1232" s="30" t="str">
        <f t="shared" si="628"/>
        <v/>
      </c>
      <c r="N1232" s="30" t="str">
        <f t="shared" si="629"/>
        <v/>
      </c>
      <c r="O1232" s="30" t="str">
        <f t="shared" si="630"/>
        <v/>
      </c>
      <c r="P1232" s="30" t="str">
        <f t="shared" si="631"/>
        <v/>
      </c>
      <c r="Q1232" s="30" t="str">
        <f t="shared" si="632"/>
        <v/>
      </c>
      <c r="R1232" s="30" t="str">
        <f t="shared" si="633"/>
        <v/>
      </c>
      <c r="S1232" s="30" t="str">
        <f t="shared" si="634"/>
        <v/>
      </c>
      <c r="T1232" s="30" t="str">
        <f t="shared" si="635"/>
        <v/>
      </c>
      <c r="U1232" s="20"/>
      <c r="V1232" s="20"/>
      <c r="W1232" s="20"/>
    </row>
    <row r="1233" spans="1:36" ht="19.5" customHeight="1" x14ac:dyDescent="0.25">
      <c r="A1233" s="20"/>
      <c r="B1233" s="483"/>
      <c r="C1233" s="29"/>
      <c r="D1233" s="28" t="s">
        <v>108</v>
      </c>
      <c r="E1233" s="29"/>
      <c r="F1233" s="28" t="s">
        <v>78</v>
      </c>
      <c r="G1233" s="29"/>
      <c r="H1233" s="29"/>
      <c r="I1233" s="30" t="str">
        <f t="shared" si="624"/>
        <v/>
      </c>
      <c r="J1233" s="30" t="str">
        <f t="shared" si="625"/>
        <v/>
      </c>
      <c r="K1233" s="30" t="str">
        <f t="shared" si="626"/>
        <v/>
      </c>
      <c r="L1233" s="30" t="str">
        <f t="shared" si="627"/>
        <v/>
      </c>
      <c r="M1233" s="30" t="str">
        <f t="shared" si="628"/>
        <v/>
      </c>
      <c r="N1233" s="30" t="str">
        <f t="shared" si="629"/>
        <v/>
      </c>
      <c r="O1233" s="30" t="str">
        <f t="shared" si="630"/>
        <v/>
      </c>
      <c r="P1233" s="30" t="str">
        <f t="shared" si="631"/>
        <v/>
      </c>
      <c r="Q1233" s="30" t="str">
        <f t="shared" si="632"/>
        <v/>
      </c>
      <c r="R1233" s="30" t="str">
        <f t="shared" si="633"/>
        <v/>
      </c>
      <c r="S1233" s="30" t="str">
        <f t="shared" si="634"/>
        <v/>
      </c>
      <c r="T1233" s="30" t="str">
        <f t="shared" si="635"/>
        <v/>
      </c>
      <c r="U1233" s="20"/>
      <c r="V1233" s="20"/>
      <c r="W1233" s="20"/>
    </row>
    <row r="1234" spans="1:36" ht="19.5" customHeight="1" x14ac:dyDescent="0.25">
      <c r="A1234" s="20"/>
      <c r="B1234" s="483"/>
      <c r="C1234" s="29"/>
      <c r="D1234" s="28" t="s">
        <v>109</v>
      </c>
      <c r="E1234" s="29"/>
      <c r="F1234" s="28" t="s">
        <v>78</v>
      </c>
      <c r="G1234" s="29"/>
      <c r="H1234" s="29"/>
      <c r="I1234" s="30" t="str">
        <f t="shared" si="624"/>
        <v/>
      </c>
      <c r="J1234" s="30" t="str">
        <f t="shared" si="625"/>
        <v/>
      </c>
      <c r="K1234" s="30" t="str">
        <f t="shared" si="626"/>
        <v/>
      </c>
      <c r="L1234" s="30" t="str">
        <f t="shared" si="627"/>
        <v/>
      </c>
      <c r="M1234" s="30" t="str">
        <f t="shared" si="628"/>
        <v/>
      </c>
      <c r="N1234" s="30" t="str">
        <f t="shared" si="629"/>
        <v/>
      </c>
      <c r="O1234" s="30" t="str">
        <f t="shared" si="630"/>
        <v/>
      </c>
      <c r="P1234" s="30" t="str">
        <f t="shared" si="631"/>
        <v/>
      </c>
      <c r="Q1234" s="30" t="str">
        <f t="shared" si="632"/>
        <v/>
      </c>
      <c r="R1234" s="30" t="str">
        <f t="shared" si="633"/>
        <v/>
      </c>
      <c r="S1234" s="30" t="str">
        <f t="shared" si="634"/>
        <v/>
      </c>
      <c r="T1234" s="30" t="str">
        <f t="shared" si="635"/>
        <v/>
      </c>
      <c r="U1234" s="20"/>
      <c r="V1234" s="20"/>
      <c r="W1234" s="20"/>
    </row>
    <row r="1235" spans="1:36" ht="19.5" customHeight="1" x14ac:dyDescent="0.25">
      <c r="A1235" s="20"/>
      <c r="B1235" s="483"/>
      <c r="C1235" s="29"/>
      <c r="D1235" s="28" t="s">
        <v>110</v>
      </c>
      <c r="E1235" s="29"/>
      <c r="F1235" s="28" t="s">
        <v>78</v>
      </c>
      <c r="G1235" s="29"/>
      <c r="H1235" s="29"/>
      <c r="I1235" s="30" t="str">
        <f t="shared" si="624"/>
        <v/>
      </c>
      <c r="J1235" s="30" t="str">
        <f t="shared" si="625"/>
        <v/>
      </c>
      <c r="K1235" s="30" t="str">
        <f t="shared" si="626"/>
        <v/>
      </c>
      <c r="L1235" s="30" t="str">
        <f t="shared" si="627"/>
        <v/>
      </c>
      <c r="M1235" s="30" t="str">
        <f t="shared" si="628"/>
        <v/>
      </c>
      <c r="N1235" s="30" t="str">
        <f t="shared" si="629"/>
        <v/>
      </c>
      <c r="O1235" s="30" t="str">
        <f t="shared" si="630"/>
        <v/>
      </c>
      <c r="P1235" s="30" t="str">
        <f t="shared" si="631"/>
        <v/>
      </c>
      <c r="Q1235" s="30" t="str">
        <f t="shared" si="632"/>
        <v/>
      </c>
      <c r="R1235" s="30" t="str">
        <f t="shared" si="633"/>
        <v/>
      </c>
      <c r="S1235" s="30" t="str">
        <f t="shared" si="634"/>
        <v/>
      </c>
      <c r="T1235" s="30" t="str">
        <f t="shared" si="635"/>
        <v/>
      </c>
      <c r="U1235" s="20"/>
      <c r="V1235" s="20"/>
      <c r="W1235" s="20"/>
    </row>
    <row r="1236" spans="1:36" ht="19.5" customHeight="1" x14ac:dyDescent="0.25">
      <c r="A1236" s="20"/>
      <c r="B1236" s="483"/>
      <c r="C1236" s="29"/>
      <c r="D1236" s="28" t="s">
        <v>111</v>
      </c>
      <c r="E1236" s="29"/>
      <c r="F1236" s="28" t="s">
        <v>78</v>
      </c>
      <c r="G1236" s="29"/>
      <c r="H1236" s="29"/>
      <c r="I1236" s="30" t="str">
        <f t="shared" si="624"/>
        <v/>
      </c>
      <c r="J1236" s="30" t="str">
        <f t="shared" si="625"/>
        <v/>
      </c>
      <c r="K1236" s="30" t="str">
        <f t="shared" si="626"/>
        <v/>
      </c>
      <c r="L1236" s="30" t="str">
        <f t="shared" si="627"/>
        <v/>
      </c>
      <c r="M1236" s="30" t="str">
        <f t="shared" si="628"/>
        <v/>
      </c>
      <c r="N1236" s="30" t="str">
        <f t="shared" si="629"/>
        <v/>
      </c>
      <c r="O1236" s="30" t="str">
        <f t="shared" si="630"/>
        <v/>
      </c>
      <c r="P1236" s="30" t="str">
        <f t="shared" si="631"/>
        <v/>
      </c>
      <c r="Q1236" s="30" t="str">
        <f t="shared" si="632"/>
        <v/>
      </c>
      <c r="R1236" s="30" t="str">
        <f t="shared" si="633"/>
        <v/>
      </c>
      <c r="S1236" s="30" t="str">
        <f t="shared" si="634"/>
        <v/>
      </c>
      <c r="T1236" s="30" t="str">
        <f t="shared" si="635"/>
        <v/>
      </c>
      <c r="U1236" s="20"/>
      <c r="V1236" s="20"/>
      <c r="W1236" s="20"/>
    </row>
    <row r="1237" spans="1:36" ht="19.5" customHeight="1" x14ac:dyDescent="0.25">
      <c r="A1237" s="20"/>
      <c r="B1237" s="483"/>
      <c r="C1237" s="29"/>
      <c r="D1237" s="28" t="s">
        <v>112</v>
      </c>
      <c r="E1237" s="29"/>
      <c r="F1237" s="28" t="s">
        <v>78</v>
      </c>
      <c r="G1237" s="29"/>
      <c r="H1237" s="29"/>
      <c r="I1237" s="30" t="str">
        <f t="shared" si="624"/>
        <v/>
      </c>
      <c r="J1237" s="30" t="str">
        <f t="shared" si="625"/>
        <v/>
      </c>
      <c r="K1237" s="30" t="str">
        <f t="shared" si="626"/>
        <v/>
      </c>
      <c r="L1237" s="30" t="str">
        <f t="shared" si="627"/>
        <v/>
      </c>
      <c r="M1237" s="30" t="str">
        <f t="shared" si="628"/>
        <v/>
      </c>
      <c r="N1237" s="30" t="str">
        <f t="shared" si="629"/>
        <v/>
      </c>
      <c r="O1237" s="30" t="str">
        <f t="shared" si="630"/>
        <v/>
      </c>
      <c r="P1237" s="30" t="str">
        <f t="shared" si="631"/>
        <v/>
      </c>
      <c r="Q1237" s="30" t="str">
        <f t="shared" si="632"/>
        <v/>
      </c>
      <c r="R1237" s="30" t="str">
        <f t="shared" si="633"/>
        <v/>
      </c>
      <c r="S1237" s="30" t="str">
        <f t="shared" si="634"/>
        <v/>
      </c>
      <c r="T1237" s="30" t="str">
        <f t="shared" si="635"/>
        <v/>
      </c>
      <c r="U1237" s="20"/>
      <c r="V1237" s="20"/>
      <c r="W1237" s="20"/>
    </row>
    <row r="1238" spans="1:36" ht="19.5" customHeight="1" x14ac:dyDescent="0.25">
      <c r="A1238" s="20"/>
      <c r="B1238" s="483"/>
      <c r="C1238" s="29"/>
      <c r="D1238" s="28" t="s">
        <v>113</v>
      </c>
      <c r="E1238" s="29"/>
      <c r="F1238" s="28" t="s">
        <v>78</v>
      </c>
      <c r="G1238" s="29"/>
      <c r="H1238" s="29"/>
      <c r="I1238" s="30" t="str">
        <f t="shared" si="624"/>
        <v/>
      </c>
      <c r="J1238" s="30" t="str">
        <f t="shared" si="625"/>
        <v/>
      </c>
      <c r="K1238" s="30" t="str">
        <f t="shared" si="626"/>
        <v/>
      </c>
      <c r="L1238" s="30" t="str">
        <f t="shared" si="627"/>
        <v/>
      </c>
      <c r="M1238" s="30" t="str">
        <f t="shared" si="628"/>
        <v/>
      </c>
      <c r="N1238" s="30" t="str">
        <f t="shared" si="629"/>
        <v/>
      </c>
      <c r="O1238" s="30" t="str">
        <f t="shared" si="630"/>
        <v/>
      </c>
      <c r="P1238" s="30" t="str">
        <f t="shared" si="631"/>
        <v/>
      </c>
      <c r="Q1238" s="30" t="str">
        <f t="shared" si="632"/>
        <v/>
      </c>
      <c r="R1238" s="30" t="str">
        <f t="shared" si="633"/>
        <v/>
      </c>
      <c r="S1238" s="30" t="str">
        <f t="shared" si="634"/>
        <v/>
      </c>
      <c r="T1238" s="30" t="str">
        <f t="shared" si="635"/>
        <v/>
      </c>
      <c r="U1238" s="20"/>
      <c r="V1238" s="20"/>
      <c r="W1238" s="20"/>
    </row>
    <row r="1239" spans="1:36" ht="19.5" customHeight="1" x14ac:dyDescent="0.3">
      <c r="A1239" s="20"/>
      <c r="B1239" s="483"/>
      <c r="C1239" s="29"/>
      <c r="D1239" s="28" t="s">
        <v>114</v>
      </c>
      <c r="E1239" s="29"/>
      <c r="F1239" s="28" t="s">
        <v>115</v>
      </c>
      <c r="G1239" s="29"/>
      <c r="H1239" s="29" t="s">
        <v>40</v>
      </c>
      <c r="I1239" s="31" t="str">
        <f t="shared" ref="I1239:I1248" si="636">IFERROR(VALUE(MID($G1239,1,FIND(CHAR(160),SUBSTITUTE($G1239,"~",CHAR(160),1))-1)),"-")</f>
        <v>-</v>
      </c>
      <c r="J1239" s="31" t="str">
        <f t="shared" ref="J1239:J1248" si="637">IFERROR(VALUE(MID($G1239,FIND(CHAR(160),SUBSTITUTE($G1239,"~",CHAR(160),1))+1,FIND(CHAR(160),SUBSTITUTE($G1239,"~",CHAR(160),2))-FIND(CHAR(160),SUBSTITUTE($G1239,"~",CHAR(160),1))-1)),"-")</f>
        <v>-</v>
      </c>
      <c r="K1239" s="31" t="str">
        <f t="shared" ref="K1239:K1248" si="638">IFERROR(VALUE(MID($G1239,FIND(CHAR(160),SUBSTITUTE($G1239,"~",CHAR(160),2))+1,FIND(CHAR(160),SUBSTITUTE($G1239,"~",CHAR(160),3))-FIND(CHAR(160),SUBSTITUTE($G1239,"~",CHAR(160),2))-1)),"-")</f>
        <v>-</v>
      </c>
      <c r="L1239" s="31" t="str">
        <f t="shared" ref="L1239:L1248" si="639">IFERROR(VALUE(MID($G1239,FIND(CHAR(160),SUBSTITUTE($G1239,"~",CHAR(160),3))+1,FIND(CHAR(160),SUBSTITUTE($G1239,"~",CHAR(160),4))-FIND(CHAR(160),SUBSTITUTE($G1239,"~",CHAR(160),3))-1)),"-")</f>
        <v>-</v>
      </c>
      <c r="M1239" s="31" t="str">
        <f t="shared" ref="M1239:M1248" si="640">IFERROR(VALUE(MID($G1239,FIND(CHAR(160),SUBSTITUTE($G1239,"~",CHAR(160),4))+1,FIND(CHAR(160),SUBSTITUTE($G1239,"~",CHAR(160),5))-FIND(CHAR(160),SUBSTITUTE($G1239,"~",CHAR(160),4))-1)),"-")</f>
        <v>-</v>
      </c>
      <c r="N1239" s="31" t="str">
        <f t="shared" ref="N1239:N1248" si="641">IFERROR(VALUE(MID($G1239,FIND(CHAR(160),SUBSTITUTE($G1239,"~",CHAR(160),5))+1,FIND(CHAR(160),SUBSTITUTE($G1239,"~",CHAR(160),6))-FIND(CHAR(160),SUBSTITUTE($G1239,"~",CHAR(160),5))-1)),"-")</f>
        <v>-</v>
      </c>
      <c r="O1239" s="31" t="str">
        <f t="shared" ref="O1239:O1248" si="642">IFERROR(VALUE(MID($G1239,FIND(CHAR(160),SUBSTITUTE($G1239,"~",CHAR(160),6))+1,FIND(CHAR(160),SUBSTITUTE($G1239,"~",CHAR(160),7))-FIND(CHAR(160),SUBSTITUTE($G1239,"~",CHAR(160),6))-1)),"-")</f>
        <v>-</v>
      </c>
      <c r="P1239" s="31" t="str">
        <f t="shared" ref="P1239:P1248" si="643">IFERROR(VALUE(MID($G1239,FIND(CHAR(160),SUBSTITUTE($G1239,"~",CHAR(160),7))+1,FIND(CHAR(160),SUBSTITUTE($G1239,"~",CHAR(160),8))-FIND(CHAR(160),SUBSTITUTE($G1239,"~",CHAR(160),7))-1)),"-")</f>
        <v>-</v>
      </c>
      <c r="Q1239" s="31" t="str">
        <f t="shared" ref="Q1239:Q1248" si="644">IFERROR(VALUE(MID($G1239,FIND(CHAR(160),SUBSTITUTE($G1239,"~",CHAR(160),8))+1,FIND(CHAR(160),SUBSTITUTE($G1239,"~",CHAR(160),9))-FIND(CHAR(160),SUBSTITUTE($G1239,"~",CHAR(160),8))-1)),"-")</f>
        <v>-</v>
      </c>
      <c r="R1239" s="31" t="str">
        <f t="shared" ref="R1239:R1248" si="645">IFERROR(VALUE(MID($G1239,FIND(CHAR(160),SUBSTITUTE($G1239,"~",CHAR(160),9))+1,FIND(CHAR(160),SUBSTITUTE($G1239,"~",CHAR(160),10))-FIND(CHAR(160),SUBSTITUTE($G1239,"~",CHAR(160),9))-1)),"-")</f>
        <v>-</v>
      </c>
      <c r="S1239" s="31" t="str">
        <f t="shared" ref="S1239:S1248" si="646">IFERROR(VALUE(MID($G1239,FIND(CHAR(160),SUBSTITUTE($G1239,"~",CHAR(160),10))+1,FIND(CHAR(160),SUBSTITUTE($G1239,"~",CHAR(160),11))-FIND(CHAR(160),SUBSTITUTE($G1239,"~",CHAR(160),10))-1)),"-")</f>
        <v>-</v>
      </c>
      <c r="T1239" s="31" t="str">
        <f t="shared" ref="T1239:T1248" si="647">IFERROR(VALUE(MID($G1239,FIND(CHAR(160),SUBSTITUTE($G1239,"~",CHAR(160),11))+1,FIND(CHAR(160),SUBSTITUTE($G1239,"~",CHAR(160),12))-FIND(CHAR(160),SUBSTITUTE($G1239,"~",CHAR(160),11))-1)),"-")</f>
        <v>-</v>
      </c>
      <c r="U1239" s="20"/>
      <c r="V1239" s="20"/>
      <c r="W1239" s="20"/>
      <c r="AA1239" s="32" t="s">
        <v>116</v>
      </c>
    </row>
    <row r="1240" spans="1:36" ht="19.5" customHeight="1" x14ac:dyDescent="0.3">
      <c r="A1240" s="20"/>
      <c r="B1240" s="483"/>
      <c r="C1240" s="29"/>
      <c r="D1240" s="28"/>
      <c r="E1240" s="29"/>
      <c r="F1240" s="28" t="s">
        <v>117</v>
      </c>
      <c r="G1240" s="29"/>
      <c r="H1240" s="29" t="s">
        <v>40</v>
      </c>
      <c r="I1240" s="31" t="str">
        <f t="shared" si="636"/>
        <v>-</v>
      </c>
      <c r="J1240" s="31" t="str">
        <f t="shared" si="637"/>
        <v>-</v>
      </c>
      <c r="K1240" s="31" t="str">
        <f t="shared" si="638"/>
        <v>-</v>
      </c>
      <c r="L1240" s="31" t="str">
        <f t="shared" si="639"/>
        <v>-</v>
      </c>
      <c r="M1240" s="31" t="str">
        <f t="shared" si="640"/>
        <v>-</v>
      </c>
      <c r="N1240" s="31" t="str">
        <f t="shared" si="641"/>
        <v>-</v>
      </c>
      <c r="O1240" s="31" t="str">
        <f t="shared" si="642"/>
        <v>-</v>
      </c>
      <c r="P1240" s="31" t="str">
        <f t="shared" si="643"/>
        <v>-</v>
      </c>
      <c r="Q1240" s="31" t="str">
        <f t="shared" si="644"/>
        <v>-</v>
      </c>
      <c r="R1240" s="31" t="str">
        <f t="shared" si="645"/>
        <v>-</v>
      </c>
      <c r="S1240" s="31" t="str">
        <f t="shared" si="646"/>
        <v>-</v>
      </c>
      <c r="T1240" s="31" t="str">
        <f t="shared" si="647"/>
        <v>-</v>
      </c>
      <c r="U1240" s="20"/>
      <c r="V1240" s="20"/>
      <c r="W1240" s="20"/>
      <c r="AB1240" s="32" t="s">
        <v>118</v>
      </c>
    </row>
    <row r="1241" spans="1:36" ht="19.5" customHeight="1" x14ac:dyDescent="0.3">
      <c r="A1241" s="20"/>
      <c r="B1241" s="483"/>
      <c r="C1241" s="29"/>
      <c r="D1241" s="28"/>
      <c r="E1241" s="29"/>
      <c r="F1241" s="33" t="s">
        <v>119</v>
      </c>
      <c r="G1241" s="29"/>
      <c r="H1241" s="29" t="s">
        <v>40</v>
      </c>
      <c r="I1241" s="31" t="str">
        <f t="shared" si="636"/>
        <v>-</v>
      </c>
      <c r="J1241" s="31" t="str">
        <f t="shared" si="637"/>
        <v>-</v>
      </c>
      <c r="K1241" s="31" t="str">
        <f t="shared" si="638"/>
        <v>-</v>
      </c>
      <c r="L1241" s="31" t="str">
        <f t="shared" si="639"/>
        <v>-</v>
      </c>
      <c r="M1241" s="31" t="str">
        <f t="shared" si="640"/>
        <v>-</v>
      </c>
      <c r="N1241" s="31" t="str">
        <f t="shared" si="641"/>
        <v>-</v>
      </c>
      <c r="O1241" s="31" t="str">
        <f t="shared" si="642"/>
        <v>-</v>
      </c>
      <c r="P1241" s="31" t="str">
        <f t="shared" si="643"/>
        <v>-</v>
      </c>
      <c r="Q1241" s="31" t="str">
        <f t="shared" si="644"/>
        <v>-</v>
      </c>
      <c r="R1241" s="31" t="str">
        <f t="shared" si="645"/>
        <v>-</v>
      </c>
      <c r="S1241" s="31" t="str">
        <f t="shared" si="646"/>
        <v>-</v>
      </c>
      <c r="T1241" s="31" t="str">
        <f t="shared" si="647"/>
        <v>-</v>
      </c>
      <c r="U1241" s="20"/>
      <c r="V1241" s="20"/>
      <c r="W1241" s="20"/>
      <c r="AC1241" s="32" t="s">
        <v>118</v>
      </c>
    </row>
    <row r="1242" spans="1:36" ht="19.5" customHeight="1" x14ac:dyDescent="0.3">
      <c r="A1242" s="20"/>
      <c r="B1242" s="483"/>
      <c r="C1242" s="29"/>
      <c r="D1242" s="28"/>
      <c r="E1242" s="29"/>
      <c r="F1242" s="33" t="s">
        <v>120</v>
      </c>
      <c r="G1242" s="29"/>
      <c r="H1242" s="29" t="s">
        <v>40</v>
      </c>
      <c r="I1242" s="31" t="str">
        <f t="shared" si="636"/>
        <v>-</v>
      </c>
      <c r="J1242" s="31" t="str">
        <f t="shared" si="637"/>
        <v>-</v>
      </c>
      <c r="K1242" s="31" t="str">
        <f t="shared" si="638"/>
        <v>-</v>
      </c>
      <c r="L1242" s="31" t="str">
        <f t="shared" si="639"/>
        <v>-</v>
      </c>
      <c r="M1242" s="31" t="str">
        <f t="shared" si="640"/>
        <v>-</v>
      </c>
      <c r="N1242" s="31" t="str">
        <f t="shared" si="641"/>
        <v>-</v>
      </c>
      <c r="O1242" s="31" t="str">
        <f t="shared" si="642"/>
        <v>-</v>
      </c>
      <c r="P1242" s="31" t="str">
        <f t="shared" si="643"/>
        <v>-</v>
      </c>
      <c r="Q1242" s="31" t="str">
        <f t="shared" si="644"/>
        <v>-</v>
      </c>
      <c r="R1242" s="31" t="str">
        <f t="shared" si="645"/>
        <v>-</v>
      </c>
      <c r="S1242" s="31" t="str">
        <f t="shared" si="646"/>
        <v>-</v>
      </c>
      <c r="T1242" s="31" t="str">
        <f t="shared" si="647"/>
        <v>-</v>
      </c>
      <c r="U1242" s="20"/>
      <c r="V1242" s="20"/>
      <c r="W1242" s="20"/>
      <c r="AD1242" s="32" t="s">
        <v>118</v>
      </c>
    </row>
    <row r="1243" spans="1:36" ht="19.5" customHeight="1" x14ac:dyDescent="0.3">
      <c r="A1243" s="20"/>
      <c r="B1243" s="483"/>
      <c r="C1243" s="29"/>
      <c r="D1243" s="28"/>
      <c r="E1243" s="29"/>
      <c r="F1243" s="33" t="s">
        <v>121</v>
      </c>
      <c r="G1243" s="29"/>
      <c r="H1243" s="29" t="s">
        <v>40</v>
      </c>
      <c r="I1243" s="31" t="str">
        <f t="shared" si="636"/>
        <v>-</v>
      </c>
      <c r="J1243" s="31" t="str">
        <f t="shared" si="637"/>
        <v>-</v>
      </c>
      <c r="K1243" s="31" t="str">
        <f t="shared" si="638"/>
        <v>-</v>
      </c>
      <c r="L1243" s="31" t="str">
        <f t="shared" si="639"/>
        <v>-</v>
      </c>
      <c r="M1243" s="31" t="str">
        <f t="shared" si="640"/>
        <v>-</v>
      </c>
      <c r="N1243" s="31" t="str">
        <f t="shared" si="641"/>
        <v>-</v>
      </c>
      <c r="O1243" s="31" t="str">
        <f t="shared" si="642"/>
        <v>-</v>
      </c>
      <c r="P1243" s="31" t="str">
        <f t="shared" si="643"/>
        <v>-</v>
      </c>
      <c r="Q1243" s="31" t="str">
        <f t="shared" si="644"/>
        <v>-</v>
      </c>
      <c r="R1243" s="31" t="str">
        <f t="shared" si="645"/>
        <v>-</v>
      </c>
      <c r="S1243" s="31" t="str">
        <f t="shared" si="646"/>
        <v>-</v>
      </c>
      <c r="T1243" s="31" t="str">
        <f t="shared" si="647"/>
        <v>-</v>
      </c>
      <c r="U1243" s="20"/>
      <c r="V1243" s="20"/>
      <c r="W1243" s="20"/>
      <c r="AE1243" s="32" t="s">
        <v>116</v>
      </c>
    </row>
    <row r="1244" spans="1:36" ht="19.5" customHeight="1" x14ac:dyDescent="0.3">
      <c r="A1244" s="20"/>
      <c r="B1244" s="483"/>
      <c r="C1244" s="29"/>
      <c r="D1244" s="28"/>
      <c r="E1244" s="29"/>
      <c r="F1244" s="28" t="s">
        <v>647</v>
      </c>
      <c r="G1244" s="29"/>
      <c r="H1244" s="29" t="s">
        <v>40</v>
      </c>
      <c r="I1244" s="31" t="str">
        <f t="shared" si="636"/>
        <v>-</v>
      </c>
      <c r="J1244" s="31" t="str">
        <f t="shared" si="637"/>
        <v>-</v>
      </c>
      <c r="K1244" s="31" t="str">
        <f t="shared" si="638"/>
        <v>-</v>
      </c>
      <c r="L1244" s="31" t="str">
        <f t="shared" si="639"/>
        <v>-</v>
      </c>
      <c r="M1244" s="31" t="str">
        <f t="shared" si="640"/>
        <v>-</v>
      </c>
      <c r="N1244" s="31" t="str">
        <f t="shared" si="641"/>
        <v>-</v>
      </c>
      <c r="O1244" s="31" t="str">
        <f t="shared" si="642"/>
        <v>-</v>
      </c>
      <c r="P1244" s="31" t="str">
        <f t="shared" si="643"/>
        <v>-</v>
      </c>
      <c r="Q1244" s="31" t="str">
        <f t="shared" si="644"/>
        <v>-</v>
      </c>
      <c r="R1244" s="31" t="str">
        <f t="shared" si="645"/>
        <v>-</v>
      </c>
      <c r="S1244" s="31" t="str">
        <f t="shared" si="646"/>
        <v>-</v>
      </c>
      <c r="T1244" s="31" t="str">
        <f t="shared" si="647"/>
        <v>-</v>
      </c>
      <c r="U1244" s="20"/>
      <c r="V1244" s="20"/>
      <c r="W1244" s="20"/>
      <c r="AF1244" s="32" t="s">
        <v>118</v>
      </c>
    </row>
    <row r="1245" spans="1:36" ht="19.5" customHeight="1" x14ac:dyDescent="0.3">
      <c r="A1245" s="20"/>
      <c r="B1245" s="483"/>
      <c r="C1245" s="29"/>
      <c r="D1245" s="28"/>
      <c r="E1245" s="29"/>
      <c r="F1245" s="33" t="s">
        <v>122</v>
      </c>
      <c r="G1245" s="29"/>
      <c r="H1245" s="29" t="s">
        <v>40</v>
      </c>
      <c r="I1245" s="31" t="str">
        <f t="shared" si="636"/>
        <v>-</v>
      </c>
      <c r="J1245" s="31" t="str">
        <f t="shared" si="637"/>
        <v>-</v>
      </c>
      <c r="K1245" s="31" t="str">
        <f t="shared" si="638"/>
        <v>-</v>
      </c>
      <c r="L1245" s="31" t="str">
        <f t="shared" si="639"/>
        <v>-</v>
      </c>
      <c r="M1245" s="31" t="str">
        <f t="shared" si="640"/>
        <v>-</v>
      </c>
      <c r="N1245" s="31" t="str">
        <f t="shared" si="641"/>
        <v>-</v>
      </c>
      <c r="O1245" s="31" t="str">
        <f t="shared" si="642"/>
        <v>-</v>
      </c>
      <c r="P1245" s="31" t="str">
        <f t="shared" si="643"/>
        <v>-</v>
      </c>
      <c r="Q1245" s="31" t="str">
        <f t="shared" si="644"/>
        <v>-</v>
      </c>
      <c r="R1245" s="31" t="str">
        <f t="shared" si="645"/>
        <v>-</v>
      </c>
      <c r="S1245" s="31" t="str">
        <f t="shared" si="646"/>
        <v>-</v>
      </c>
      <c r="T1245" s="31" t="str">
        <f t="shared" si="647"/>
        <v>-</v>
      </c>
      <c r="U1245" s="20"/>
      <c r="V1245" s="20"/>
      <c r="W1245" s="20"/>
      <c r="AG1245" s="32" t="s">
        <v>118</v>
      </c>
    </row>
    <row r="1246" spans="1:36" ht="19.5" customHeight="1" x14ac:dyDescent="0.3">
      <c r="A1246" s="20"/>
      <c r="B1246" s="483"/>
      <c r="C1246" s="29"/>
      <c r="D1246" s="28"/>
      <c r="E1246" s="29"/>
      <c r="F1246" s="33" t="s">
        <v>123</v>
      </c>
      <c r="G1246" s="29"/>
      <c r="H1246" s="29" t="s">
        <v>40</v>
      </c>
      <c r="I1246" s="31" t="str">
        <f t="shared" si="636"/>
        <v>-</v>
      </c>
      <c r="J1246" s="31" t="str">
        <f t="shared" si="637"/>
        <v>-</v>
      </c>
      <c r="K1246" s="31" t="str">
        <f t="shared" si="638"/>
        <v>-</v>
      </c>
      <c r="L1246" s="31" t="str">
        <f t="shared" si="639"/>
        <v>-</v>
      </c>
      <c r="M1246" s="31" t="str">
        <f t="shared" si="640"/>
        <v>-</v>
      </c>
      <c r="N1246" s="31" t="str">
        <f t="shared" si="641"/>
        <v>-</v>
      </c>
      <c r="O1246" s="31" t="str">
        <f t="shared" si="642"/>
        <v>-</v>
      </c>
      <c r="P1246" s="31" t="str">
        <f t="shared" si="643"/>
        <v>-</v>
      </c>
      <c r="Q1246" s="31" t="str">
        <f t="shared" si="644"/>
        <v>-</v>
      </c>
      <c r="R1246" s="31" t="str">
        <f t="shared" si="645"/>
        <v>-</v>
      </c>
      <c r="S1246" s="31" t="str">
        <f t="shared" si="646"/>
        <v>-</v>
      </c>
      <c r="T1246" s="31" t="str">
        <f t="shared" si="647"/>
        <v>-</v>
      </c>
      <c r="U1246" s="20"/>
      <c r="V1246" s="20"/>
      <c r="W1246" s="20"/>
      <c r="AH1246" s="32" t="s">
        <v>118</v>
      </c>
    </row>
    <row r="1247" spans="1:36" ht="19.5" customHeight="1" x14ac:dyDescent="0.3">
      <c r="A1247" s="20"/>
      <c r="B1247" s="483"/>
      <c r="C1247" s="29"/>
      <c r="D1247" s="28"/>
      <c r="E1247" s="29"/>
      <c r="F1247" s="33" t="s">
        <v>124</v>
      </c>
      <c r="G1247" s="29"/>
      <c r="H1247" s="29" t="s">
        <v>40</v>
      </c>
      <c r="I1247" s="31" t="str">
        <f t="shared" si="636"/>
        <v>-</v>
      </c>
      <c r="J1247" s="31" t="str">
        <f t="shared" si="637"/>
        <v>-</v>
      </c>
      <c r="K1247" s="31" t="str">
        <f t="shared" si="638"/>
        <v>-</v>
      </c>
      <c r="L1247" s="31" t="str">
        <f t="shared" si="639"/>
        <v>-</v>
      </c>
      <c r="M1247" s="31" t="str">
        <f t="shared" si="640"/>
        <v>-</v>
      </c>
      <c r="N1247" s="31" t="str">
        <f t="shared" si="641"/>
        <v>-</v>
      </c>
      <c r="O1247" s="31" t="str">
        <f t="shared" si="642"/>
        <v>-</v>
      </c>
      <c r="P1247" s="31" t="str">
        <f t="shared" si="643"/>
        <v>-</v>
      </c>
      <c r="Q1247" s="31" t="str">
        <f t="shared" si="644"/>
        <v>-</v>
      </c>
      <c r="R1247" s="31" t="str">
        <f t="shared" si="645"/>
        <v>-</v>
      </c>
      <c r="S1247" s="31" t="str">
        <f t="shared" si="646"/>
        <v>-</v>
      </c>
      <c r="T1247" s="31" t="str">
        <f t="shared" si="647"/>
        <v>-</v>
      </c>
      <c r="U1247" s="20"/>
      <c r="V1247" s="20"/>
      <c r="W1247" s="20"/>
      <c r="AI1247" s="32" t="s">
        <v>116</v>
      </c>
    </row>
    <row r="1248" spans="1:36" ht="19.5" customHeight="1" x14ac:dyDescent="0.3">
      <c r="A1248" s="20"/>
      <c r="B1248" s="483"/>
      <c r="C1248" s="29"/>
      <c r="D1248" s="34"/>
      <c r="E1248" s="35"/>
      <c r="F1248" s="36" t="s">
        <v>125</v>
      </c>
      <c r="G1248" s="35"/>
      <c r="H1248" s="34" t="s">
        <v>40</v>
      </c>
      <c r="I1248" s="31" t="str">
        <f t="shared" si="636"/>
        <v>-</v>
      </c>
      <c r="J1248" s="31" t="str">
        <f t="shared" si="637"/>
        <v>-</v>
      </c>
      <c r="K1248" s="31" t="str">
        <f t="shared" si="638"/>
        <v>-</v>
      </c>
      <c r="L1248" s="31" t="str">
        <f t="shared" si="639"/>
        <v>-</v>
      </c>
      <c r="M1248" s="31" t="str">
        <f t="shared" si="640"/>
        <v>-</v>
      </c>
      <c r="N1248" s="31" t="str">
        <f t="shared" si="641"/>
        <v>-</v>
      </c>
      <c r="O1248" s="31" t="str">
        <f t="shared" si="642"/>
        <v>-</v>
      </c>
      <c r="P1248" s="31" t="str">
        <f t="shared" si="643"/>
        <v>-</v>
      </c>
      <c r="Q1248" s="31" t="str">
        <f t="shared" si="644"/>
        <v>-</v>
      </c>
      <c r="R1248" s="31" t="str">
        <f t="shared" si="645"/>
        <v>-</v>
      </c>
      <c r="S1248" s="31" t="str">
        <f t="shared" si="646"/>
        <v>-</v>
      </c>
      <c r="T1248" s="31" t="str">
        <f t="shared" si="647"/>
        <v>-</v>
      </c>
      <c r="U1248" s="20"/>
      <c r="V1248" s="20"/>
      <c r="W1248" s="20"/>
      <c r="AJ1248" s="32" t="s">
        <v>118</v>
      </c>
    </row>
    <row r="1249" spans="1:23" ht="19.5" customHeight="1" x14ac:dyDescent="0.25">
      <c r="A1249" s="20"/>
      <c r="B1249" s="483"/>
      <c r="C1249" s="27"/>
      <c r="D1249" s="28" t="s">
        <v>77</v>
      </c>
      <c r="E1249" s="29"/>
      <c r="F1249" s="28" t="s">
        <v>78</v>
      </c>
      <c r="G1249" s="29"/>
      <c r="H1249" s="30"/>
      <c r="I1249" s="30" t="str">
        <f t="shared" ref="I1249:I1284" si="648">IFERROR(MID($G1249,1,FIND(CHAR(160),SUBSTITUTE($G1249,"~",CHAR(160),1))-1),"")</f>
        <v/>
      </c>
      <c r="J1249" s="30" t="str">
        <f t="shared" ref="J1249:J1284" si="649">IFERROR(MID($G1249,FIND(CHAR(160),SUBSTITUTE($G1249,"~",CHAR(160),1))+1,FIND(CHAR(160),SUBSTITUTE($G1249,"~",CHAR(160),2))-FIND(CHAR(160),SUBSTITUTE($G1249,"~",CHAR(160),1))-1),"")</f>
        <v/>
      </c>
      <c r="K1249" s="30" t="str">
        <f t="shared" ref="K1249:K1284" si="650">IFERROR(MID($G1249,FIND(CHAR(160),SUBSTITUTE($G1249,"~",CHAR(160),2))+1,FIND(CHAR(160),SUBSTITUTE($G1249,"~",CHAR(160),3))-FIND(CHAR(160),SUBSTITUTE($G1249,"~",CHAR(160),2))-1),"")</f>
        <v/>
      </c>
      <c r="L1249" s="30" t="str">
        <f t="shared" ref="L1249:L1284" si="651">IFERROR(MID($G1249,FIND(CHAR(160),SUBSTITUTE($G1249,"~",CHAR(160),3))+1,FIND(CHAR(160),SUBSTITUTE($G1249,"~",CHAR(160),4))-FIND(CHAR(160),SUBSTITUTE($G1249,"~",CHAR(160),3))-1),"")</f>
        <v/>
      </c>
      <c r="M1249" s="30" t="str">
        <f t="shared" ref="M1249:M1284" si="652">IFERROR(MID($G1249,FIND(CHAR(160),SUBSTITUTE($G1249,"~",CHAR(160),4))+1,FIND(CHAR(160),SUBSTITUTE($G1249,"~",CHAR(160),5))-FIND(CHAR(160),SUBSTITUTE($G1249,"~",CHAR(160),4))-1),"")</f>
        <v/>
      </c>
      <c r="N1249" s="30" t="str">
        <f t="shared" ref="N1249:N1284" si="653">IFERROR(MID($G1249,FIND(CHAR(160),SUBSTITUTE($G1249,"~",CHAR(160),5))+1,FIND(CHAR(160),SUBSTITUTE($G1249,"~",CHAR(160),6))-FIND(CHAR(160),SUBSTITUTE($G1249,"~",CHAR(160),5))-1),"")</f>
        <v/>
      </c>
      <c r="O1249" s="30" t="str">
        <f t="shared" ref="O1249:O1284" si="654">IFERROR(MID($G1249,FIND(CHAR(160),SUBSTITUTE($G1249,"~",CHAR(160),6))+1,FIND(CHAR(160),SUBSTITUTE($G1249,"~",CHAR(160),7))-FIND(CHAR(160),SUBSTITUTE($G1249,"~",CHAR(160),6))-1),"")</f>
        <v/>
      </c>
      <c r="P1249" s="30" t="str">
        <f t="shared" ref="P1249:P1284" si="655">IFERROR(MID($G1249,FIND(CHAR(160),SUBSTITUTE($G1249,"~",CHAR(160),7))+1,FIND(CHAR(160),SUBSTITUTE($G1249,"~",CHAR(160),8))-FIND(CHAR(160),SUBSTITUTE($G1249,"~",CHAR(160),7))-1),"")</f>
        <v/>
      </c>
      <c r="Q1249" s="30" t="str">
        <f t="shared" ref="Q1249:Q1284" si="656">IFERROR(MID($G1249,FIND(CHAR(160),SUBSTITUTE($G1249,"~",CHAR(160),8))+1,FIND(CHAR(160),SUBSTITUTE($G1249,"~",CHAR(160),9))-FIND(CHAR(160),SUBSTITUTE($G1249,"~",CHAR(160),8))-1),"")</f>
        <v/>
      </c>
      <c r="R1249" s="30" t="str">
        <f t="shared" ref="R1249:R1284" si="657">IFERROR(MID($G1249,FIND(CHAR(160),SUBSTITUTE($G1249,"~",CHAR(160),9))+1,FIND(CHAR(160),SUBSTITUTE($G1249,"~",CHAR(160),10))-FIND(CHAR(160),SUBSTITUTE($G1249,"~",CHAR(160),9))-1),"")</f>
        <v/>
      </c>
      <c r="S1249" s="30" t="str">
        <f t="shared" ref="S1249:S1284" si="658">IFERROR(MID($G1249,FIND(CHAR(160),SUBSTITUTE($G1249,"~",CHAR(160),10))+1,FIND(CHAR(160),SUBSTITUTE($G1249,"~",CHAR(160),11))-FIND(CHAR(160),SUBSTITUTE($G1249,"~",CHAR(160),10))-1),"")</f>
        <v/>
      </c>
      <c r="T1249" s="30" t="str">
        <f t="shared" ref="T1249:T1284" si="659">IFERROR(MID($G1249,FIND(CHAR(160),SUBSTITUTE($G1249,"~",CHAR(160),11))+1,FIND(CHAR(160),SUBSTITUTE($G1249,"~",CHAR(160),12))-FIND(CHAR(160),SUBSTITUTE($G1249,"~",CHAR(160),11))-1),"")</f>
        <v/>
      </c>
      <c r="U1249" s="20"/>
      <c r="V1249" s="20"/>
      <c r="W1249" s="20"/>
    </row>
    <row r="1250" spans="1:23" ht="19.5" customHeight="1" x14ac:dyDescent="0.25">
      <c r="A1250" s="20"/>
      <c r="B1250" s="483"/>
      <c r="C1250" s="29"/>
      <c r="D1250" s="28" t="s">
        <v>79</v>
      </c>
      <c r="E1250" s="29"/>
      <c r="F1250" s="28" t="s">
        <v>78</v>
      </c>
      <c r="G1250" s="29"/>
      <c r="H1250" s="29"/>
      <c r="I1250" s="30" t="str">
        <f t="shared" si="648"/>
        <v/>
      </c>
      <c r="J1250" s="30" t="str">
        <f t="shared" si="649"/>
        <v/>
      </c>
      <c r="K1250" s="30" t="str">
        <f t="shared" si="650"/>
        <v/>
      </c>
      <c r="L1250" s="30" t="str">
        <f t="shared" si="651"/>
        <v/>
      </c>
      <c r="M1250" s="30" t="str">
        <f t="shared" si="652"/>
        <v/>
      </c>
      <c r="N1250" s="30" t="str">
        <f t="shared" si="653"/>
        <v/>
      </c>
      <c r="O1250" s="30" t="str">
        <f t="shared" si="654"/>
        <v/>
      </c>
      <c r="P1250" s="30" t="str">
        <f t="shared" si="655"/>
        <v/>
      </c>
      <c r="Q1250" s="30" t="str">
        <f t="shared" si="656"/>
        <v/>
      </c>
      <c r="R1250" s="30" t="str">
        <f t="shared" si="657"/>
        <v/>
      </c>
      <c r="S1250" s="30" t="str">
        <f t="shared" si="658"/>
        <v/>
      </c>
      <c r="T1250" s="30" t="str">
        <f t="shared" si="659"/>
        <v/>
      </c>
      <c r="U1250" s="20"/>
      <c r="V1250" s="20"/>
      <c r="W1250" s="20"/>
    </row>
    <row r="1251" spans="1:23" ht="19.5" customHeight="1" x14ac:dyDescent="0.25">
      <c r="A1251" s="20"/>
      <c r="B1251" s="483"/>
      <c r="C1251" s="29"/>
      <c r="D1251" s="28" t="s">
        <v>80</v>
      </c>
      <c r="E1251" s="29"/>
      <c r="F1251" s="28" t="s">
        <v>78</v>
      </c>
      <c r="G1251" s="29"/>
      <c r="H1251" s="29"/>
      <c r="I1251" s="30" t="str">
        <f t="shared" si="648"/>
        <v/>
      </c>
      <c r="J1251" s="30" t="str">
        <f t="shared" si="649"/>
        <v/>
      </c>
      <c r="K1251" s="30" t="str">
        <f t="shared" si="650"/>
        <v/>
      </c>
      <c r="L1251" s="30" t="str">
        <f t="shared" si="651"/>
        <v/>
      </c>
      <c r="M1251" s="30" t="str">
        <f t="shared" si="652"/>
        <v/>
      </c>
      <c r="N1251" s="30" t="str">
        <f t="shared" si="653"/>
        <v/>
      </c>
      <c r="O1251" s="30" t="str">
        <f t="shared" si="654"/>
        <v/>
      </c>
      <c r="P1251" s="30" t="str">
        <f t="shared" si="655"/>
        <v/>
      </c>
      <c r="Q1251" s="30" t="str">
        <f t="shared" si="656"/>
        <v/>
      </c>
      <c r="R1251" s="30" t="str">
        <f t="shared" si="657"/>
        <v/>
      </c>
      <c r="S1251" s="30" t="str">
        <f t="shared" si="658"/>
        <v/>
      </c>
      <c r="T1251" s="30" t="str">
        <f t="shared" si="659"/>
        <v/>
      </c>
      <c r="U1251" s="20"/>
      <c r="V1251" s="20"/>
      <c r="W1251" s="20"/>
    </row>
    <row r="1252" spans="1:23" ht="19.5" customHeight="1" x14ac:dyDescent="0.25">
      <c r="A1252" s="20"/>
      <c r="B1252" s="483"/>
      <c r="C1252" s="29"/>
      <c r="D1252" s="28" t="s">
        <v>81</v>
      </c>
      <c r="E1252" s="29"/>
      <c r="F1252" s="28" t="s">
        <v>78</v>
      </c>
      <c r="G1252" s="29"/>
      <c r="H1252" s="29"/>
      <c r="I1252" s="30" t="str">
        <f t="shared" si="648"/>
        <v/>
      </c>
      <c r="J1252" s="30" t="str">
        <f t="shared" si="649"/>
        <v/>
      </c>
      <c r="K1252" s="30" t="str">
        <f t="shared" si="650"/>
        <v/>
      </c>
      <c r="L1252" s="30" t="str">
        <f t="shared" si="651"/>
        <v/>
      </c>
      <c r="M1252" s="30" t="str">
        <f t="shared" si="652"/>
        <v/>
      </c>
      <c r="N1252" s="30" t="str">
        <f t="shared" si="653"/>
        <v/>
      </c>
      <c r="O1252" s="30" t="str">
        <f t="shared" si="654"/>
        <v/>
      </c>
      <c r="P1252" s="30" t="str">
        <f t="shared" si="655"/>
        <v/>
      </c>
      <c r="Q1252" s="30" t="str">
        <f t="shared" si="656"/>
        <v/>
      </c>
      <c r="R1252" s="30" t="str">
        <f t="shared" si="657"/>
        <v/>
      </c>
      <c r="S1252" s="30" t="str">
        <f t="shared" si="658"/>
        <v/>
      </c>
      <c r="T1252" s="30" t="str">
        <f t="shared" si="659"/>
        <v/>
      </c>
      <c r="U1252" s="20"/>
      <c r="V1252" s="20"/>
      <c r="W1252" s="20"/>
    </row>
    <row r="1253" spans="1:23" ht="19.5" customHeight="1" x14ac:dyDescent="0.25">
      <c r="A1253" s="20"/>
      <c r="B1253" s="483"/>
      <c r="C1253" s="29"/>
      <c r="D1253" s="28" t="s">
        <v>82</v>
      </c>
      <c r="E1253" s="29"/>
      <c r="F1253" s="28" t="s">
        <v>78</v>
      </c>
      <c r="G1253" s="29"/>
      <c r="H1253" s="29"/>
      <c r="I1253" s="30" t="str">
        <f t="shared" si="648"/>
        <v/>
      </c>
      <c r="J1253" s="30" t="str">
        <f t="shared" si="649"/>
        <v/>
      </c>
      <c r="K1253" s="30" t="str">
        <f t="shared" si="650"/>
        <v/>
      </c>
      <c r="L1253" s="30" t="str">
        <f t="shared" si="651"/>
        <v/>
      </c>
      <c r="M1253" s="30" t="str">
        <f t="shared" si="652"/>
        <v/>
      </c>
      <c r="N1253" s="30" t="str">
        <f t="shared" si="653"/>
        <v/>
      </c>
      <c r="O1253" s="30" t="str">
        <f t="shared" si="654"/>
        <v/>
      </c>
      <c r="P1253" s="30" t="str">
        <f t="shared" si="655"/>
        <v/>
      </c>
      <c r="Q1253" s="30" t="str">
        <f t="shared" si="656"/>
        <v/>
      </c>
      <c r="R1253" s="30" t="str">
        <f t="shared" si="657"/>
        <v/>
      </c>
      <c r="S1253" s="30" t="str">
        <f t="shared" si="658"/>
        <v/>
      </c>
      <c r="T1253" s="30" t="str">
        <f t="shared" si="659"/>
        <v/>
      </c>
      <c r="U1253" s="20"/>
      <c r="V1253" s="20"/>
      <c r="W1253" s="20"/>
    </row>
    <row r="1254" spans="1:23" ht="19.5" customHeight="1" x14ac:dyDescent="0.25">
      <c r="A1254" s="20"/>
      <c r="B1254" s="483"/>
      <c r="C1254" s="29"/>
      <c r="D1254" s="28" t="s">
        <v>83</v>
      </c>
      <c r="E1254" s="29"/>
      <c r="F1254" s="28" t="s">
        <v>78</v>
      </c>
      <c r="G1254" s="29"/>
      <c r="H1254" s="29"/>
      <c r="I1254" s="30" t="str">
        <f t="shared" si="648"/>
        <v/>
      </c>
      <c r="J1254" s="30" t="str">
        <f t="shared" si="649"/>
        <v/>
      </c>
      <c r="K1254" s="30" t="str">
        <f t="shared" si="650"/>
        <v/>
      </c>
      <c r="L1254" s="30" t="str">
        <f t="shared" si="651"/>
        <v/>
      </c>
      <c r="M1254" s="30" t="str">
        <f t="shared" si="652"/>
        <v/>
      </c>
      <c r="N1254" s="30" t="str">
        <f t="shared" si="653"/>
        <v/>
      </c>
      <c r="O1254" s="30" t="str">
        <f t="shared" si="654"/>
        <v/>
      </c>
      <c r="P1254" s="30" t="str">
        <f t="shared" si="655"/>
        <v/>
      </c>
      <c r="Q1254" s="30" t="str">
        <f t="shared" si="656"/>
        <v/>
      </c>
      <c r="R1254" s="30" t="str">
        <f t="shared" si="657"/>
        <v/>
      </c>
      <c r="S1254" s="30" t="str">
        <f t="shared" si="658"/>
        <v/>
      </c>
      <c r="T1254" s="30" t="str">
        <f t="shared" si="659"/>
        <v/>
      </c>
      <c r="U1254" s="20"/>
      <c r="V1254" s="20"/>
      <c r="W1254" s="20"/>
    </row>
    <row r="1255" spans="1:23" ht="19.5" customHeight="1" x14ac:dyDescent="0.25">
      <c r="A1255" s="20"/>
      <c r="B1255" s="483"/>
      <c r="C1255" s="29"/>
      <c r="D1255" s="28" t="s">
        <v>84</v>
      </c>
      <c r="E1255" s="29"/>
      <c r="F1255" s="28" t="s">
        <v>78</v>
      </c>
      <c r="G1255" s="29"/>
      <c r="H1255" s="29"/>
      <c r="I1255" s="30" t="str">
        <f t="shared" si="648"/>
        <v/>
      </c>
      <c r="J1255" s="30" t="str">
        <f t="shared" si="649"/>
        <v/>
      </c>
      <c r="K1255" s="30" t="str">
        <f t="shared" si="650"/>
        <v/>
      </c>
      <c r="L1255" s="30" t="str">
        <f t="shared" si="651"/>
        <v/>
      </c>
      <c r="M1255" s="30" t="str">
        <f t="shared" si="652"/>
        <v/>
      </c>
      <c r="N1255" s="30" t="str">
        <f t="shared" si="653"/>
        <v/>
      </c>
      <c r="O1255" s="30" t="str">
        <f t="shared" si="654"/>
        <v/>
      </c>
      <c r="P1255" s="30" t="str">
        <f t="shared" si="655"/>
        <v/>
      </c>
      <c r="Q1255" s="30" t="str">
        <f t="shared" si="656"/>
        <v/>
      </c>
      <c r="R1255" s="30" t="str">
        <f t="shared" si="657"/>
        <v/>
      </c>
      <c r="S1255" s="30" t="str">
        <f t="shared" si="658"/>
        <v/>
      </c>
      <c r="T1255" s="30" t="str">
        <f t="shared" si="659"/>
        <v/>
      </c>
      <c r="U1255" s="20"/>
      <c r="V1255" s="20"/>
      <c r="W1255" s="20"/>
    </row>
    <row r="1256" spans="1:23" ht="19.5" customHeight="1" x14ac:dyDescent="0.25">
      <c r="A1256" s="20"/>
      <c r="B1256" s="483"/>
      <c r="C1256" s="29"/>
      <c r="D1256" s="28" t="s">
        <v>85</v>
      </c>
      <c r="E1256" s="29"/>
      <c r="F1256" s="28" t="s">
        <v>78</v>
      </c>
      <c r="G1256" s="29"/>
      <c r="H1256" s="29"/>
      <c r="I1256" s="30" t="str">
        <f t="shared" si="648"/>
        <v/>
      </c>
      <c r="J1256" s="30" t="str">
        <f t="shared" si="649"/>
        <v/>
      </c>
      <c r="K1256" s="30" t="str">
        <f t="shared" si="650"/>
        <v/>
      </c>
      <c r="L1256" s="30" t="str">
        <f t="shared" si="651"/>
        <v/>
      </c>
      <c r="M1256" s="30" t="str">
        <f t="shared" si="652"/>
        <v/>
      </c>
      <c r="N1256" s="30" t="str">
        <f t="shared" si="653"/>
        <v/>
      </c>
      <c r="O1256" s="30" t="str">
        <f t="shared" si="654"/>
        <v/>
      </c>
      <c r="P1256" s="30" t="str">
        <f t="shared" si="655"/>
        <v/>
      </c>
      <c r="Q1256" s="30" t="str">
        <f t="shared" si="656"/>
        <v/>
      </c>
      <c r="R1256" s="30" t="str">
        <f t="shared" si="657"/>
        <v/>
      </c>
      <c r="S1256" s="30" t="str">
        <f t="shared" si="658"/>
        <v/>
      </c>
      <c r="T1256" s="30" t="str">
        <f t="shared" si="659"/>
        <v/>
      </c>
      <c r="U1256" s="20"/>
      <c r="V1256" s="20"/>
      <c r="W1256" s="20"/>
    </row>
    <row r="1257" spans="1:23" ht="19.5" customHeight="1" x14ac:dyDescent="0.25">
      <c r="A1257" s="20"/>
      <c r="B1257" s="483"/>
      <c r="C1257" s="29"/>
      <c r="D1257" s="28" t="s">
        <v>86</v>
      </c>
      <c r="E1257" s="29"/>
      <c r="F1257" s="28" t="s">
        <v>78</v>
      </c>
      <c r="G1257" s="29"/>
      <c r="H1257" s="29"/>
      <c r="I1257" s="30" t="str">
        <f t="shared" si="648"/>
        <v/>
      </c>
      <c r="J1257" s="30" t="str">
        <f t="shared" si="649"/>
        <v/>
      </c>
      <c r="K1257" s="30" t="str">
        <f t="shared" si="650"/>
        <v/>
      </c>
      <c r="L1257" s="30" t="str">
        <f t="shared" si="651"/>
        <v/>
      </c>
      <c r="M1257" s="30" t="str">
        <f t="shared" si="652"/>
        <v/>
      </c>
      <c r="N1257" s="30" t="str">
        <f t="shared" si="653"/>
        <v/>
      </c>
      <c r="O1257" s="30" t="str">
        <f t="shared" si="654"/>
        <v/>
      </c>
      <c r="P1257" s="30" t="str">
        <f t="shared" si="655"/>
        <v/>
      </c>
      <c r="Q1257" s="30" t="str">
        <f t="shared" si="656"/>
        <v/>
      </c>
      <c r="R1257" s="30" t="str">
        <f t="shared" si="657"/>
        <v/>
      </c>
      <c r="S1257" s="30" t="str">
        <f t="shared" si="658"/>
        <v/>
      </c>
      <c r="T1257" s="30" t="str">
        <f t="shared" si="659"/>
        <v/>
      </c>
      <c r="U1257" s="20"/>
      <c r="V1257" s="20"/>
      <c r="W1257" s="20"/>
    </row>
    <row r="1258" spans="1:23" ht="19.5" customHeight="1" x14ac:dyDescent="0.25">
      <c r="A1258" s="20"/>
      <c r="B1258" s="483"/>
      <c r="C1258" s="29"/>
      <c r="D1258" s="28" t="s">
        <v>87</v>
      </c>
      <c r="E1258" s="29"/>
      <c r="F1258" s="28" t="s">
        <v>78</v>
      </c>
      <c r="G1258" s="29"/>
      <c r="H1258" s="29"/>
      <c r="I1258" s="30" t="str">
        <f t="shared" si="648"/>
        <v/>
      </c>
      <c r="J1258" s="30" t="str">
        <f t="shared" si="649"/>
        <v/>
      </c>
      <c r="K1258" s="30" t="str">
        <f t="shared" si="650"/>
        <v/>
      </c>
      <c r="L1258" s="30" t="str">
        <f t="shared" si="651"/>
        <v/>
      </c>
      <c r="M1258" s="30" t="str">
        <f t="shared" si="652"/>
        <v/>
      </c>
      <c r="N1258" s="30" t="str">
        <f t="shared" si="653"/>
        <v/>
      </c>
      <c r="O1258" s="30" t="str">
        <f t="shared" si="654"/>
        <v/>
      </c>
      <c r="P1258" s="30" t="str">
        <f t="shared" si="655"/>
        <v/>
      </c>
      <c r="Q1258" s="30" t="str">
        <f t="shared" si="656"/>
        <v/>
      </c>
      <c r="R1258" s="30" t="str">
        <f t="shared" si="657"/>
        <v/>
      </c>
      <c r="S1258" s="30" t="str">
        <f t="shared" si="658"/>
        <v/>
      </c>
      <c r="T1258" s="30" t="str">
        <f t="shared" si="659"/>
        <v/>
      </c>
      <c r="U1258" s="20"/>
      <c r="V1258" s="20"/>
      <c r="W1258" s="20"/>
    </row>
    <row r="1259" spans="1:23" ht="19.5" customHeight="1" x14ac:dyDescent="0.25">
      <c r="A1259" s="20"/>
      <c r="B1259" s="483"/>
      <c r="C1259" s="29"/>
      <c r="D1259" s="28" t="s">
        <v>88</v>
      </c>
      <c r="E1259" s="29"/>
      <c r="F1259" s="28" t="s">
        <v>78</v>
      </c>
      <c r="G1259" s="29"/>
      <c r="H1259" s="29"/>
      <c r="I1259" s="30" t="str">
        <f t="shared" si="648"/>
        <v/>
      </c>
      <c r="J1259" s="30" t="str">
        <f t="shared" si="649"/>
        <v/>
      </c>
      <c r="K1259" s="30" t="str">
        <f t="shared" si="650"/>
        <v/>
      </c>
      <c r="L1259" s="30" t="str">
        <f t="shared" si="651"/>
        <v/>
      </c>
      <c r="M1259" s="30" t="str">
        <f t="shared" si="652"/>
        <v/>
      </c>
      <c r="N1259" s="30" t="str">
        <f t="shared" si="653"/>
        <v/>
      </c>
      <c r="O1259" s="30" t="str">
        <f t="shared" si="654"/>
        <v/>
      </c>
      <c r="P1259" s="30" t="str">
        <f t="shared" si="655"/>
        <v/>
      </c>
      <c r="Q1259" s="30" t="str">
        <f t="shared" si="656"/>
        <v/>
      </c>
      <c r="R1259" s="30" t="str">
        <f t="shared" si="657"/>
        <v/>
      </c>
      <c r="S1259" s="30" t="str">
        <f t="shared" si="658"/>
        <v/>
      </c>
      <c r="T1259" s="30" t="str">
        <f t="shared" si="659"/>
        <v/>
      </c>
      <c r="U1259" s="20"/>
      <c r="V1259" s="20"/>
      <c r="W1259" s="20"/>
    </row>
    <row r="1260" spans="1:23" ht="19.5" customHeight="1" x14ac:dyDescent="0.25">
      <c r="A1260" s="20"/>
      <c r="B1260" s="483"/>
      <c r="C1260" s="29"/>
      <c r="D1260" s="28" t="s">
        <v>89</v>
      </c>
      <c r="E1260" s="29"/>
      <c r="F1260" s="28" t="s">
        <v>78</v>
      </c>
      <c r="G1260" s="29"/>
      <c r="H1260" s="29"/>
      <c r="I1260" s="30" t="str">
        <f t="shared" si="648"/>
        <v/>
      </c>
      <c r="J1260" s="30" t="str">
        <f t="shared" si="649"/>
        <v/>
      </c>
      <c r="K1260" s="30" t="str">
        <f t="shared" si="650"/>
        <v/>
      </c>
      <c r="L1260" s="30" t="str">
        <f t="shared" si="651"/>
        <v/>
      </c>
      <c r="M1260" s="30" t="str">
        <f t="shared" si="652"/>
        <v/>
      </c>
      <c r="N1260" s="30" t="str">
        <f t="shared" si="653"/>
        <v/>
      </c>
      <c r="O1260" s="30" t="str">
        <f t="shared" si="654"/>
        <v/>
      </c>
      <c r="P1260" s="30" t="str">
        <f t="shared" si="655"/>
        <v/>
      </c>
      <c r="Q1260" s="30" t="str">
        <f t="shared" si="656"/>
        <v/>
      </c>
      <c r="R1260" s="30" t="str">
        <f t="shared" si="657"/>
        <v/>
      </c>
      <c r="S1260" s="30" t="str">
        <f t="shared" si="658"/>
        <v/>
      </c>
      <c r="T1260" s="30" t="str">
        <f t="shared" si="659"/>
        <v/>
      </c>
      <c r="U1260" s="20"/>
      <c r="V1260" s="20"/>
      <c r="W1260" s="20"/>
    </row>
    <row r="1261" spans="1:23" ht="19.5" customHeight="1" x14ac:dyDescent="0.25">
      <c r="A1261" s="20"/>
      <c r="B1261" s="483"/>
      <c r="C1261" s="29"/>
      <c r="D1261" s="28" t="s">
        <v>90</v>
      </c>
      <c r="E1261" s="29"/>
      <c r="F1261" s="28" t="s">
        <v>78</v>
      </c>
      <c r="G1261" s="29"/>
      <c r="H1261" s="29"/>
      <c r="I1261" s="30" t="str">
        <f t="shared" si="648"/>
        <v/>
      </c>
      <c r="J1261" s="30" t="str">
        <f t="shared" si="649"/>
        <v/>
      </c>
      <c r="K1261" s="30" t="str">
        <f t="shared" si="650"/>
        <v/>
      </c>
      <c r="L1261" s="30" t="str">
        <f t="shared" si="651"/>
        <v/>
      </c>
      <c r="M1261" s="30" t="str">
        <f t="shared" si="652"/>
        <v/>
      </c>
      <c r="N1261" s="30" t="str">
        <f t="shared" si="653"/>
        <v/>
      </c>
      <c r="O1261" s="30" t="str">
        <f t="shared" si="654"/>
        <v/>
      </c>
      <c r="P1261" s="30" t="str">
        <f t="shared" si="655"/>
        <v/>
      </c>
      <c r="Q1261" s="30" t="str">
        <f t="shared" si="656"/>
        <v/>
      </c>
      <c r="R1261" s="30" t="str">
        <f t="shared" si="657"/>
        <v/>
      </c>
      <c r="S1261" s="30" t="str">
        <f t="shared" si="658"/>
        <v/>
      </c>
      <c r="T1261" s="30" t="str">
        <f t="shared" si="659"/>
        <v/>
      </c>
      <c r="U1261" s="20"/>
      <c r="V1261" s="20"/>
      <c r="W1261" s="20"/>
    </row>
    <row r="1262" spans="1:23" ht="19.5" customHeight="1" x14ac:dyDescent="0.25">
      <c r="A1262" s="20"/>
      <c r="B1262" s="483"/>
      <c r="C1262" s="29"/>
      <c r="D1262" s="28" t="s">
        <v>91</v>
      </c>
      <c r="E1262" s="29"/>
      <c r="F1262" s="28" t="s">
        <v>78</v>
      </c>
      <c r="G1262" s="29"/>
      <c r="H1262" s="29"/>
      <c r="I1262" s="30" t="str">
        <f t="shared" si="648"/>
        <v/>
      </c>
      <c r="J1262" s="30" t="str">
        <f t="shared" si="649"/>
        <v/>
      </c>
      <c r="K1262" s="30" t="str">
        <f t="shared" si="650"/>
        <v/>
      </c>
      <c r="L1262" s="30" t="str">
        <f t="shared" si="651"/>
        <v/>
      </c>
      <c r="M1262" s="30" t="str">
        <f t="shared" si="652"/>
        <v/>
      </c>
      <c r="N1262" s="30" t="str">
        <f t="shared" si="653"/>
        <v/>
      </c>
      <c r="O1262" s="30" t="str">
        <f t="shared" si="654"/>
        <v/>
      </c>
      <c r="P1262" s="30" t="str">
        <f t="shared" si="655"/>
        <v/>
      </c>
      <c r="Q1262" s="30" t="str">
        <f t="shared" si="656"/>
        <v/>
      </c>
      <c r="R1262" s="30" t="str">
        <f t="shared" si="657"/>
        <v/>
      </c>
      <c r="S1262" s="30" t="str">
        <f t="shared" si="658"/>
        <v/>
      </c>
      <c r="T1262" s="30" t="str">
        <f t="shared" si="659"/>
        <v/>
      </c>
      <c r="U1262" s="20"/>
      <c r="V1262" s="20"/>
      <c r="W1262" s="20"/>
    </row>
    <row r="1263" spans="1:23" ht="19.5" customHeight="1" x14ac:dyDescent="0.25">
      <c r="A1263" s="20"/>
      <c r="B1263" s="483"/>
      <c r="C1263" s="29"/>
      <c r="D1263" s="28" t="s">
        <v>92</v>
      </c>
      <c r="E1263" s="29"/>
      <c r="F1263" s="28" t="s">
        <v>78</v>
      </c>
      <c r="G1263" s="29"/>
      <c r="H1263" s="29"/>
      <c r="I1263" s="30" t="str">
        <f t="shared" si="648"/>
        <v/>
      </c>
      <c r="J1263" s="30" t="str">
        <f t="shared" si="649"/>
        <v/>
      </c>
      <c r="K1263" s="30" t="str">
        <f t="shared" si="650"/>
        <v/>
      </c>
      <c r="L1263" s="30" t="str">
        <f t="shared" si="651"/>
        <v/>
      </c>
      <c r="M1263" s="30" t="str">
        <f t="shared" si="652"/>
        <v/>
      </c>
      <c r="N1263" s="30" t="str">
        <f t="shared" si="653"/>
        <v/>
      </c>
      <c r="O1263" s="30" t="str">
        <f t="shared" si="654"/>
        <v/>
      </c>
      <c r="P1263" s="30" t="str">
        <f t="shared" si="655"/>
        <v/>
      </c>
      <c r="Q1263" s="30" t="str">
        <f t="shared" si="656"/>
        <v/>
      </c>
      <c r="R1263" s="30" t="str">
        <f t="shared" si="657"/>
        <v/>
      </c>
      <c r="S1263" s="30" t="str">
        <f t="shared" si="658"/>
        <v/>
      </c>
      <c r="T1263" s="30" t="str">
        <f t="shared" si="659"/>
        <v/>
      </c>
      <c r="U1263" s="20"/>
      <c r="V1263" s="20"/>
      <c r="W1263" s="20"/>
    </row>
    <row r="1264" spans="1:23" ht="19.5" customHeight="1" x14ac:dyDescent="0.25">
      <c r="A1264" s="20"/>
      <c r="B1264" s="483"/>
      <c r="C1264" s="29"/>
      <c r="D1264" s="28" t="s">
        <v>93</v>
      </c>
      <c r="E1264" s="29"/>
      <c r="F1264" s="28" t="s">
        <v>78</v>
      </c>
      <c r="G1264" s="29"/>
      <c r="H1264" s="29"/>
      <c r="I1264" s="30" t="str">
        <f t="shared" si="648"/>
        <v/>
      </c>
      <c r="J1264" s="30" t="str">
        <f t="shared" si="649"/>
        <v/>
      </c>
      <c r="K1264" s="30" t="str">
        <f t="shared" si="650"/>
        <v/>
      </c>
      <c r="L1264" s="30" t="str">
        <f t="shared" si="651"/>
        <v/>
      </c>
      <c r="M1264" s="30" t="str">
        <f t="shared" si="652"/>
        <v/>
      </c>
      <c r="N1264" s="30" t="str">
        <f t="shared" si="653"/>
        <v/>
      </c>
      <c r="O1264" s="30" t="str">
        <f t="shared" si="654"/>
        <v/>
      </c>
      <c r="P1264" s="30" t="str">
        <f t="shared" si="655"/>
        <v/>
      </c>
      <c r="Q1264" s="30" t="str">
        <f t="shared" si="656"/>
        <v/>
      </c>
      <c r="R1264" s="30" t="str">
        <f t="shared" si="657"/>
        <v/>
      </c>
      <c r="S1264" s="30" t="str">
        <f t="shared" si="658"/>
        <v/>
      </c>
      <c r="T1264" s="30" t="str">
        <f t="shared" si="659"/>
        <v/>
      </c>
      <c r="U1264" s="20"/>
      <c r="V1264" s="20"/>
      <c r="W1264" s="20"/>
    </row>
    <row r="1265" spans="1:23" ht="19.5" customHeight="1" x14ac:dyDescent="0.25">
      <c r="A1265" s="20"/>
      <c r="B1265" s="483"/>
      <c r="C1265" s="29"/>
      <c r="D1265" s="28" t="s">
        <v>94</v>
      </c>
      <c r="E1265" s="29"/>
      <c r="F1265" s="28" t="s">
        <v>78</v>
      </c>
      <c r="G1265" s="29"/>
      <c r="H1265" s="29"/>
      <c r="I1265" s="30" t="str">
        <f t="shared" si="648"/>
        <v/>
      </c>
      <c r="J1265" s="30" t="str">
        <f t="shared" si="649"/>
        <v/>
      </c>
      <c r="K1265" s="30" t="str">
        <f t="shared" si="650"/>
        <v/>
      </c>
      <c r="L1265" s="30" t="str">
        <f t="shared" si="651"/>
        <v/>
      </c>
      <c r="M1265" s="30" t="str">
        <f t="shared" si="652"/>
        <v/>
      </c>
      <c r="N1265" s="30" t="str">
        <f t="shared" si="653"/>
        <v/>
      </c>
      <c r="O1265" s="30" t="str">
        <f t="shared" si="654"/>
        <v/>
      </c>
      <c r="P1265" s="30" t="str">
        <f t="shared" si="655"/>
        <v/>
      </c>
      <c r="Q1265" s="30" t="str">
        <f t="shared" si="656"/>
        <v/>
      </c>
      <c r="R1265" s="30" t="str">
        <f t="shared" si="657"/>
        <v/>
      </c>
      <c r="S1265" s="30" t="str">
        <f t="shared" si="658"/>
        <v/>
      </c>
      <c r="T1265" s="30" t="str">
        <f t="shared" si="659"/>
        <v/>
      </c>
      <c r="U1265" s="20"/>
      <c r="V1265" s="20"/>
      <c r="W1265" s="20"/>
    </row>
    <row r="1266" spans="1:23" ht="19.5" customHeight="1" x14ac:dyDescent="0.25">
      <c r="A1266" s="20"/>
      <c r="B1266" s="483"/>
      <c r="C1266" s="29"/>
      <c r="D1266" s="28" t="s">
        <v>95</v>
      </c>
      <c r="E1266" s="29"/>
      <c r="F1266" s="28" t="s">
        <v>78</v>
      </c>
      <c r="G1266" s="29"/>
      <c r="H1266" s="29"/>
      <c r="I1266" s="30" t="str">
        <f t="shared" si="648"/>
        <v/>
      </c>
      <c r="J1266" s="30" t="str">
        <f t="shared" si="649"/>
        <v/>
      </c>
      <c r="K1266" s="30" t="str">
        <f t="shared" si="650"/>
        <v/>
      </c>
      <c r="L1266" s="30" t="str">
        <f t="shared" si="651"/>
        <v/>
      </c>
      <c r="M1266" s="30" t="str">
        <f t="shared" si="652"/>
        <v/>
      </c>
      <c r="N1266" s="30" t="str">
        <f t="shared" si="653"/>
        <v/>
      </c>
      <c r="O1266" s="30" t="str">
        <f t="shared" si="654"/>
        <v/>
      </c>
      <c r="P1266" s="30" t="str">
        <f t="shared" si="655"/>
        <v/>
      </c>
      <c r="Q1266" s="30" t="str">
        <f t="shared" si="656"/>
        <v/>
      </c>
      <c r="R1266" s="30" t="str">
        <f t="shared" si="657"/>
        <v/>
      </c>
      <c r="S1266" s="30" t="str">
        <f t="shared" si="658"/>
        <v/>
      </c>
      <c r="T1266" s="30" t="str">
        <f t="shared" si="659"/>
        <v/>
      </c>
      <c r="U1266" s="20"/>
      <c r="V1266" s="20"/>
      <c r="W1266" s="20"/>
    </row>
    <row r="1267" spans="1:23" ht="19.5" customHeight="1" x14ac:dyDescent="0.25">
      <c r="A1267" s="20"/>
      <c r="B1267" s="483"/>
      <c r="C1267" s="29"/>
      <c r="D1267" s="28" t="s">
        <v>96</v>
      </c>
      <c r="E1267" s="29"/>
      <c r="F1267" s="28" t="s">
        <v>78</v>
      </c>
      <c r="G1267" s="29"/>
      <c r="H1267" s="29"/>
      <c r="I1267" s="30" t="str">
        <f t="shared" si="648"/>
        <v/>
      </c>
      <c r="J1267" s="30" t="str">
        <f t="shared" si="649"/>
        <v/>
      </c>
      <c r="K1267" s="30" t="str">
        <f t="shared" si="650"/>
        <v/>
      </c>
      <c r="L1267" s="30" t="str">
        <f t="shared" si="651"/>
        <v/>
      </c>
      <c r="M1267" s="30" t="str">
        <f t="shared" si="652"/>
        <v/>
      </c>
      <c r="N1267" s="30" t="str">
        <f t="shared" si="653"/>
        <v/>
      </c>
      <c r="O1267" s="30" t="str">
        <f t="shared" si="654"/>
        <v/>
      </c>
      <c r="P1267" s="30" t="str">
        <f t="shared" si="655"/>
        <v/>
      </c>
      <c r="Q1267" s="30" t="str">
        <f t="shared" si="656"/>
        <v/>
      </c>
      <c r="R1267" s="30" t="str">
        <f t="shared" si="657"/>
        <v/>
      </c>
      <c r="S1267" s="30" t="str">
        <f t="shared" si="658"/>
        <v/>
      </c>
      <c r="T1267" s="30" t="str">
        <f t="shared" si="659"/>
        <v/>
      </c>
      <c r="U1267" s="20"/>
      <c r="V1267" s="20"/>
      <c r="W1267" s="20"/>
    </row>
    <row r="1268" spans="1:23" ht="19.5" customHeight="1" x14ac:dyDescent="0.25">
      <c r="A1268" s="20"/>
      <c r="B1268" s="483"/>
      <c r="C1268" s="29"/>
      <c r="D1268" s="28" t="s">
        <v>97</v>
      </c>
      <c r="E1268" s="29"/>
      <c r="F1268" s="28" t="s">
        <v>78</v>
      </c>
      <c r="G1268" s="29"/>
      <c r="H1268" s="29"/>
      <c r="I1268" s="30" t="str">
        <f t="shared" si="648"/>
        <v/>
      </c>
      <c r="J1268" s="30" t="str">
        <f t="shared" si="649"/>
        <v/>
      </c>
      <c r="K1268" s="30" t="str">
        <f t="shared" si="650"/>
        <v/>
      </c>
      <c r="L1268" s="30" t="str">
        <f t="shared" si="651"/>
        <v/>
      </c>
      <c r="M1268" s="30" t="str">
        <f t="shared" si="652"/>
        <v/>
      </c>
      <c r="N1268" s="30" t="str">
        <f t="shared" si="653"/>
        <v/>
      </c>
      <c r="O1268" s="30" t="str">
        <f t="shared" si="654"/>
        <v/>
      </c>
      <c r="P1268" s="30" t="str">
        <f t="shared" si="655"/>
        <v/>
      </c>
      <c r="Q1268" s="30" t="str">
        <f t="shared" si="656"/>
        <v/>
      </c>
      <c r="R1268" s="30" t="str">
        <f t="shared" si="657"/>
        <v/>
      </c>
      <c r="S1268" s="30" t="str">
        <f t="shared" si="658"/>
        <v/>
      </c>
      <c r="T1268" s="30" t="str">
        <f t="shared" si="659"/>
        <v/>
      </c>
      <c r="U1268" s="20"/>
      <c r="V1268" s="20"/>
      <c r="W1268" s="20"/>
    </row>
    <row r="1269" spans="1:23" ht="19.5" customHeight="1" x14ac:dyDescent="0.25">
      <c r="A1269" s="20"/>
      <c r="B1269" s="483"/>
      <c r="C1269" s="29"/>
      <c r="D1269" s="28" t="s">
        <v>98</v>
      </c>
      <c r="E1269" s="29"/>
      <c r="F1269" s="28" t="s">
        <v>78</v>
      </c>
      <c r="G1269" s="29"/>
      <c r="H1269" s="29"/>
      <c r="I1269" s="30" t="str">
        <f t="shared" si="648"/>
        <v/>
      </c>
      <c r="J1269" s="30" t="str">
        <f t="shared" si="649"/>
        <v/>
      </c>
      <c r="K1269" s="30" t="str">
        <f t="shared" si="650"/>
        <v/>
      </c>
      <c r="L1269" s="30" t="str">
        <f t="shared" si="651"/>
        <v/>
      </c>
      <c r="M1269" s="30" t="str">
        <f t="shared" si="652"/>
        <v/>
      </c>
      <c r="N1269" s="30" t="str">
        <f t="shared" si="653"/>
        <v/>
      </c>
      <c r="O1269" s="30" t="str">
        <f t="shared" si="654"/>
        <v/>
      </c>
      <c r="P1269" s="30" t="str">
        <f t="shared" si="655"/>
        <v/>
      </c>
      <c r="Q1269" s="30" t="str">
        <f t="shared" si="656"/>
        <v/>
      </c>
      <c r="R1269" s="30" t="str">
        <f t="shared" si="657"/>
        <v/>
      </c>
      <c r="S1269" s="30" t="str">
        <f t="shared" si="658"/>
        <v/>
      </c>
      <c r="T1269" s="30" t="str">
        <f t="shared" si="659"/>
        <v/>
      </c>
      <c r="U1269" s="20"/>
      <c r="V1269" s="20"/>
      <c r="W1269" s="20"/>
    </row>
    <row r="1270" spans="1:23" ht="19.5" customHeight="1" x14ac:dyDescent="0.25">
      <c r="A1270" s="20"/>
      <c r="B1270" s="483"/>
      <c r="C1270" s="29"/>
      <c r="D1270" s="28" t="s">
        <v>99</v>
      </c>
      <c r="E1270" s="29"/>
      <c r="F1270" s="28" t="s">
        <v>78</v>
      </c>
      <c r="G1270" s="29"/>
      <c r="H1270" s="29"/>
      <c r="I1270" s="30" t="str">
        <f t="shared" si="648"/>
        <v/>
      </c>
      <c r="J1270" s="30" t="str">
        <f t="shared" si="649"/>
        <v/>
      </c>
      <c r="K1270" s="30" t="str">
        <f t="shared" si="650"/>
        <v/>
      </c>
      <c r="L1270" s="30" t="str">
        <f t="shared" si="651"/>
        <v/>
      </c>
      <c r="M1270" s="30" t="str">
        <f t="shared" si="652"/>
        <v/>
      </c>
      <c r="N1270" s="30" t="str">
        <f t="shared" si="653"/>
        <v/>
      </c>
      <c r="O1270" s="30" t="str">
        <f t="shared" si="654"/>
        <v/>
      </c>
      <c r="P1270" s="30" t="str">
        <f t="shared" si="655"/>
        <v/>
      </c>
      <c r="Q1270" s="30" t="str">
        <f t="shared" si="656"/>
        <v/>
      </c>
      <c r="R1270" s="30" t="str">
        <f t="shared" si="657"/>
        <v/>
      </c>
      <c r="S1270" s="30" t="str">
        <f t="shared" si="658"/>
        <v/>
      </c>
      <c r="T1270" s="30" t="str">
        <f t="shared" si="659"/>
        <v/>
      </c>
      <c r="U1270" s="20"/>
      <c r="V1270" s="20"/>
      <c r="W1270" s="20"/>
    </row>
    <row r="1271" spans="1:23" ht="19.5" customHeight="1" x14ac:dyDescent="0.25">
      <c r="A1271" s="20"/>
      <c r="B1271" s="483"/>
      <c r="C1271" s="29"/>
      <c r="D1271" s="28" t="s">
        <v>100</v>
      </c>
      <c r="E1271" s="29"/>
      <c r="F1271" s="28" t="s">
        <v>78</v>
      </c>
      <c r="G1271" s="29"/>
      <c r="H1271" s="29"/>
      <c r="I1271" s="30" t="str">
        <f t="shared" si="648"/>
        <v/>
      </c>
      <c r="J1271" s="30" t="str">
        <f t="shared" si="649"/>
        <v/>
      </c>
      <c r="K1271" s="30" t="str">
        <f t="shared" si="650"/>
        <v/>
      </c>
      <c r="L1271" s="30" t="str">
        <f t="shared" si="651"/>
        <v/>
      </c>
      <c r="M1271" s="30" t="str">
        <f t="shared" si="652"/>
        <v/>
      </c>
      <c r="N1271" s="30" t="str">
        <f t="shared" si="653"/>
        <v/>
      </c>
      <c r="O1271" s="30" t="str">
        <f t="shared" si="654"/>
        <v/>
      </c>
      <c r="P1271" s="30" t="str">
        <f t="shared" si="655"/>
        <v/>
      </c>
      <c r="Q1271" s="30" t="str">
        <f t="shared" si="656"/>
        <v/>
      </c>
      <c r="R1271" s="30" t="str">
        <f t="shared" si="657"/>
        <v/>
      </c>
      <c r="S1271" s="30" t="str">
        <f t="shared" si="658"/>
        <v/>
      </c>
      <c r="T1271" s="30" t="str">
        <f t="shared" si="659"/>
        <v/>
      </c>
      <c r="U1271" s="20"/>
      <c r="V1271" s="20"/>
      <c r="W1271" s="20"/>
    </row>
    <row r="1272" spans="1:23" ht="19.5" customHeight="1" x14ac:dyDescent="0.25">
      <c r="A1272" s="20"/>
      <c r="B1272" s="483"/>
      <c r="C1272" s="29"/>
      <c r="D1272" s="28" t="s">
        <v>101</v>
      </c>
      <c r="E1272" s="29"/>
      <c r="F1272" s="28" t="s">
        <v>78</v>
      </c>
      <c r="G1272" s="29"/>
      <c r="H1272" s="29"/>
      <c r="I1272" s="30" t="str">
        <f t="shared" si="648"/>
        <v/>
      </c>
      <c r="J1272" s="30" t="str">
        <f t="shared" si="649"/>
        <v/>
      </c>
      <c r="K1272" s="30" t="str">
        <f t="shared" si="650"/>
        <v/>
      </c>
      <c r="L1272" s="30" t="str">
        <f t="shared" si="651"/>
        <v/>
      </c>
      <c r="M1272" s="30" t="str">
        <f t="shared" si="652"/>
        <v/>
      </c>
      <c r="N1272" s="30" t="str">
        <f t="shared" si="653"/>
        <v/>
      </c>
      <c r="O1272" s="30" t="str">
        <f t="shared" si="654"/>
        <v/>
      </c>
      <c r="P1272" s="30" t="str">
        <f t="shared" si="655"/>
        <v/>
      </c>
      <c r="Q1272" s="30" t="str">
        <f t="shared" si="656"/>
        <v/>
      </c>
      <c r="R1272" s="30" t="str">
        <f t="shared" si="657"/>
        <v/>
      </c>
      <c r="S1272" s="30" t="str">
        <f t="shared" si="658"/>
        <v/>
      </c>
      <c r="T1272" s="30" t="str">
        <f t="shared" si="659"/>
        <v/>
      </c>
      <c r="U1272" s="20"/>
      <c r="V1272" s="20"/>
      <c r="W1272" s="20"/>
    </row>
    <row r="1273" spans="1:23" ht="19.5" customHeight="1" x14ac:dyDescent="0.25">
      <c r="A1273" s="20"/>
      <c r="B1273" s="483"/>
      <c r="C1273" s="29"/>
      <c r="D1273" s="28" t="s">
        <v>102</v>
      </c>
      <c r="E1273" s="29"/>
      <c r="F1273" s="28" t="s">
        <v>78</v>
      </c>
      <c r="G1273" s="29"/>
      <c r="H1273" s="29"/>
      <c r="I1273" s="30" t="str">
        <f t="shared" si="648"/>
        <v/>
      </c>
      <c r="J1273" s="30" t="str">
        <f t="shared" si="649"/>
        <v/>
      </c>
      <c r="K1273" s="30" t="str">
        <f t="shared" si="650"/>
        <v/>
      </c>
      <c r="L1273" s="30" t="str">
        <f t="shared" si="651"/>
        <v/>
      </c>
      <c r="M1273" s="30" t="str">
        <f t="shared" si="652"/>
        <v/>
      </c>
      <c r="N1273" s="30" t="str">
        <f t="shared" si="653"/>
        <v/>
      </c>
      <c r="O1273" s="30" t="str">
        <f t="shared" si="654"/>
        <v/>
      </c>
      <c r="P1273" s="30" t="str">
        <f t="shared" si="655"/>
        <v/>
      </c>
      <c r="Q1273" s="30" t="str">
        <f t="shared" si="656"/>
        <v/>
      </c>
      <c r="R1273" s="30" t="str">
        <f t="shared" si="657"/>
        <v/>
      </c>
      <c r="S1273" s="30" t="str">
        <f t="shared" si="658"/>
        <v/>
      </c>
      <c r="T1273" s="30" t="str">
        <f t="shared" si="659"/>
        <v/>
      </c>
      <c r="U1273" s="20"/>
      <c r="V1273" s="20"/>
      <c r="W1273" s="20"/>
    </row>
    <row r="1274" spans="1:23" ht="19.5" customHeight="1" x14ac:dyDescent="0.25">
      <c r="A1274" s="20"/>
      <c r="B1274" s="483"/>
      <c r="C1274" s="29"/>
      <c r="D1274" s="28" t="s">
        <v>103</v>
      </c>
      <c r="E1274" s="29"/>
      <c r="F1274" s="28" t="s">
        <v>78</v>
      </c>
      <c r="G1274" s="29"/>
      <c r="H1274" s="29"/>
      <c r="I1274" s="30" t="str">
        <f t="shared" si="648"/>
        <v/>
      </c>
      <c r="J1274" s="30" t="str">
        <f t="shared" si="649"/>
        <v/>
      </c>
      <c r="K1274" s="30" t="str">
        <f t="shared" si="650"/>
        <v/>
      </c>
      <c r="L1274" s="30" t="str">
        <f t="shared" si="651"/>
        <v/>
      </c>
      <c r="M1274" s="30" t="str">
        <f t="shared" si="652"/>
        <v/>
      </c>
      <c r="N1274" s="30" t="str">
        <f t="shared" si="653"/>
        <v/>
      </c>
      <c r="O1274" s="30" t="str">
        <f t="shared" si="654"/>
        <v/>
      </c>
      <c r="P1274" s="30" t="str">
        <f t="shared" si="655"/>
        <v/>
      </c>
      <c r="Q1274" s="30" t="str">
        <f t="shared" si="656"/>
        <v/>
      </c>
      <c r="R1274" s="30" t="str">
        <f t="shared" si="657"/>
        <v/>
      </c>
      <c r="S1274" s="30" t="str">
        <f t="shared" si="658"/>
        <v/>
      </c>
      <c r="T1274" s="30" t="str">
        <f t="shared" si="659"/>
        <v/>
      </c>
      <c r="U1274" s="20"/>
      <c r="V1274" s="20"/>
      <c r="W1274" s="20"/>
    </row>
    <row r="1275" spans="1:23" ht="19.5" customHeight="1" x14ac:dyDescent="0.25">
      <c r="A1275" s="20"/>
      <c r="B1275" s="483"/>
      <c r="C1275" s="29"/>
      <c r="D1275" s="28" t="s">
        <v>104</v>
      </c>
      <c r="E1275" s="29"/>
      <c r="F1275" s="28" t="s">
        <v>78</v>
      </c>
      <c r="G1275" s="29"/>
      <c r="H1275" s="29"/>
      <c r="I1275" s="30" t="str">
        <f t="shared" si="648"/>
        <v/>
      </c>
      <c r="J1275" s="30" t="str">
        <f t="shared" si="649"/>
        <v/>
      </c>
      <c r="K1275" s="30" t="str">
        <f t="shared" si="650"/>
        <v/>
      </c>
      <c r="L1275" s="30" t="str">
        <f t="shared" si="651"/>
        <v/>
      </c>
      <c r="M1275" s="30" t="str">
        <f t="shared" si="652"/>
        <v/>
      </c>
      <c r="N1275" s="30" t="str">
        <f t="shared" si="653"/>
        <v/>
      </c>
      <c r="O1275" s="30" t="str">
        <f t="shared" si="654"/>
        <v/>
      </c>
      <c r="P1275" s="30" t="str">
        <f t="shared" si="655"/>
        <v/>
      </c>
      <c r="Q1275" s="30" t="str">
        <f t="shared" si="656"/>
        <v/>
      </c>
      <c r="R1275" s="30" t="str">
        <f t="shared" si="657"/>
        <v/>
      </c>
      <c r="S1275" s="30" t="str">
        <f t="shared" si="658"/>
        <v/>
      </c>
      <c r="T1275" s="30" t="str">
        <f t="shared" si="659"/>
        <v/>
      </c>
      <c r="U1275" s="20"/>
      <c r="V1275" s="20"/>
      <c r="W1275" s="20"/>
    </row>
    <row r="1276" spans="1:23" ht="19.5" customHeight="1" x14ac:dyDescent="0.25">
      <c r="A1276" s="20"/>
      <c r="B1276" s="483"/>
      <c r="C1276" s="29"/>
      <c r="D1276" s="28" t="s">
        <v>105</v>
      </c>
      <c r="E1276" s="29"/>
      <c r="F1276" s="28" t="s">
        <v>78</v>
      </c>
      <c r="G1276" s="29"/>
      <c r="H1276" s="29"/>
      <c r="I1276" s="30" t="str">
        <f t="shared" si="648"/>
        <v/>
      </c>
      <c r="J1276" s="30" t="str">
        <f t="shared" si="649"/>
        <v/>
      </c>
      <c r="K1276" s="30" t="str">
        <f t="shared" si="650"/>
        <v/>
      </c>
      <c r="L1276" s="30" t="str">
        <f t="shared" si="651"/>
        <v/>
      </c>
      <c r="M1276" s="30" t="str">
        <f t="shared" si="652"/>
        <v/>
      </c>
      <c r="N1276" s="30" t="str">
        <f t="shared" si="653"/>
        <v/>
      </c>
      <c r="O1276" s="30" t="str">
        <f t="shared" si="654"/>
        <v/>
      </c>
      <c r="P1276" s="30" t="str">
        <f t="shared" si="655"/>
        <v/>
      </c>
      <c r="Q1276" s="30" t="str">
        <f t="shared" si="656"/>
        <v/>
      </c>
      <c r="R1276" s="30" t="str">
        <f t="shared" si="657"/>
        <v/>
      </c>
      <c r="S1276" s="30" t="str">
        <f t="shared" si="658"/>
        <v/>
      </c>
      <c r="T1276" s="30" t="str">
        <f t="shared" si="659"/>
        <v/>
      </c>
      <c r="U1276" s="20"/>
      <c r="V1276" s="20"/>
      <c r="W1276" s="20"/>
    </row>
    <row r="1277" spans="1:23" ht="19.5" customHeight="1" x14ac:dyDescent="0.25">
      <c r="A1277" s="20"/>
      <c r="B1277" s="483"/>
      <c r="C1277" s="29"/>
      <c r="D1277" s="28" t="s">
        <v>106</v>
      </c>
      <c r="E1277" s="29"/>
      <c r="F1277" s="28" t="s">
        <v>78</v>
      </c>
      <c r="G1277" s="29"/>
      <c r="H1277" s="29"/>
      <c r="I1277" s="30" t="str">
        <f t="shared" si="648"/>
        <v/>
      </c>
      <c r="J1277" s="30" t="str">
        <f t="shared" si="649"/>
        <v/>
      </c>
      <c r="K1277" s="30" t="str">
        <f t="shared" si="650"/>
        <v/>
      </c>
      <c r="L1277" s="30" t="str">
        <f t="shared" si="651"/>
        <v/>
      </c>
      <c r="M1277" s="30" t="str">
        <f t="shared" si="652"/>
        <v/>
      </c>
      <c r="N1277" s="30" t="str">
        <f t="shared" si="653"/>
        <v/>
      </c>
      <c r="O1277" s="30" t="str">
        <f t="shared" si="654"/>
        <v/>
      </c>
      <c r="P1277" s="30" t="str">
        <f t="shared" si="655"/>
        <v/>
      </c>
      <c r="Q1277" s="30" t="str">
        <f t="shared" si="656"/>
        <v/>
      </c>
      <c r="R1277" s="30" t="str">
        <f t="shared" si="657"/>
        <v/>
      </c>
      <c r="S1277" s="30" t="str">
        <f t="shared" si="658"/>
        <v/>
      </c>
      <c r="T1277" s="30" t="str">
        <f t="shared" si="659"/>
        <v/>
      </c>
      <c r="U1277" s="20"/>
      <c r="V1277" s="20"/>
      <c r="W1277" s="20"/>
    </row>
    <row r="1278" spans="1:23" ht="19.5" customHeight="1" x14ac:dyDescent="0.25">
      <c r="A1278" s="20"/>
      <c r="B1278" s="483"/>
      <c r="C1278" s="29"/>
      <c r="D1278" s="28" t="s">
        <v>107</v>
      </c>
      <c r="E1278" s="29"/>
      <c r="F1278" s="28" t="s">
        <v>78</v>
      </c>
      <c r="G1278" s="29"/>
      <c r="H1278" s="29"/>
      <c r="I1278" s="30" t="str">
        <f t="shared" si="648"/>
        <v/>
      </c>
      <c r="J1278" s="30" t="str">
        <f t="shared" si="649"/>
        <v/>
      </c>
      <c r="K1278" s="30" t="str">
        <f t="shared" si="650"/>
        <v/>
      </c>
      <c r="L1278" s="30" t="str">
        <f t="shared" si="651"/>
        <v/>
      </c>
      <c r="M1278" s="30" t="str">
        <f t="shared" si="652"/>
        <v/>
      </c>
      <c r="N1278" s="30" t="str">
        <f t="shared" si="653"/>
        <v/>
      </c>
      <c r="O1278" s="30" t="str">
        <f t="shared" si="654"/>
        <v/>
      </c>
      <c r="P1278" s="30" t="str">
        <f t="shared" si="655"/>
        <v/>
      </c>
      <c r="Q1278" s="30" t="str">
        <f t="shared" si="656"/>
        <v/>
      </c>
      <c r="R1278" s="30" t="str">
        <f t="shared" si="657"/>
        <v/>
      </c>
      <c r="S1278" s="30" t="str">
        <f t="shared" si="658"/>
        <v/>
      </c>
      <c r="T1278" s="30" t="str">
        <f t="shared" si="659"/>
        <v/>
      </c>
      <c r="U1278" s="20"/>
      <c r="V1278" s="20"/>
      <c r="W1278" s="20"/>
    </row>
    <row r="1279" spans="1:23" ht="19.5" customHeight="1" x14ac:dyDescent="0.25">
      <c r="A1279" s="20"/>
      <c r="B1279" s="483"/>
      <c r="C1279" s="29"/>
      <c r="D1279" s="28" t="s">
        <v>108</v>
      </c>
      <c r="E1279" s="29"/>
      <c r="F1279" s="28" t="s">
        <v>78</v>
      </c>
      <c r="G1279" s="29"/>
      <c r="H1279" s="29"/>
      <c r="I1279" s="30" t="str">
        <f t="shared" si="648"/>
        <v/>
      </c>
      <c r="J1279" s="30" t="str">
        <f t="shared" si="649"/>
        <v/>
      </c>
      <c r="K1279" s="30" t="str">
        <f t="shared" si="650"/>
        <v/>
      </c>
      <c r="L1279" s="30" t="str">
        <f t="shared" si="651"/>
        <v/>
      </c>
      <c r="M1279" s="30" t="str">
        <f t="shared" si="652"/>
        <v/>
      </c>
      <c r="N1279" s="30" t="str">
        <f t="shared" si="653"/>
        <v/>
      </c>
      <c r="O1279" s="30" t="str">
        <f t="shared" si="654"/>
        <v/>
      </c>
      <c r="P1279" s="30" t="str">
        <f t="shared" si="655"/>
        <v/>
      </c>
      <c r="Q1279" s="30" t="str">
        <f t="shared" si="656"/>
        <v/>
      </c>
      <c r="R1279" s="30" t="str">
        <f t="shared" si="657"/>
        <v/>
      </c>
      <c r="S1279" s="30" t="str">
        <f t="shared" si="658"/>
        <v/>
      </c>
      <c r="T1279" s="30" t="str">
        <f t="shared" si="659"/>
        <v/>
      </c>
      <c r="U1279" s="20"/>
      <c r="V1279" s="20"/>
      <c r="W1279" s="20"/>
    </row>
    <row r="1280" spans="1:23" ht="19.5" customHeight="1" x14ac:dyDescent="0.25">
      <c r="A1280" s="20"/>
      <c r="B1280" s="483"/>
      <c r="C1280" s="29"/>
      <c r="D1280" s="28" t="s">
        <v>109</v>
      </c>
      <c r="E1280" s="29"/>
      <c r="F1280" s="28" t="s">
        <v>78</v>
      </c>
      <c r="G1280" s="29"/>
      <c r="H1280" s="29"/>
      <c r="I1280" s="30" t="str">
        <f t="shared" si="648"/>
        <v/>
      </c>
      <c r="J1280" s="30" t="str">
        <f t="shared" si="649"/>
        <v/>
      </c>
      <c r="K1280" s="30" t="str">
        <f t="shared" si="650"/>
        <v/>
      </c>
      <c r="L1280" s="30" t="str">
        <f t="shared" si="651"/>
        <v/>
      </c>
      <c r="M1280" s="30" t="str">
        <f t="shared" si="652"/>
        <v/>
      </c>
      <c r="N1280" s="30" t="str">
        <f t="shared" si="653"/>
        <v/>
      </c>
      <c r="O1280" s="30" t="str">
        <f t="shared" si="654"/>
        <v/>
      </c>
      <c r="P1280" s="30" t="str">
        <f t="shared" si="655"/>
        <v/>
      </c>
      <c r="Q1280" s="30" t="str">
        <f t="shared" si="656"/>
        <v/>
      </c>
      <c r="R1280" s="30" t="str">
        <f t="shared" si="657"/>
        <v/>
      </c>
      <c r="S1280" s="30" t="str">
        <f t="shared" si="658"/>
        <v/>
      </c>
      <c r="T1280" s="30" t="str">
        <f t="shared" si="659"/>
        <v/>
      </c>
      <c r="U1280" s="20"/>
      <c r="V1280" s="20"/>
      <c r="W1280" s="20"/>
    </row>
    <row r="1281" spans="1:36" ht="19.5" customHeight="1" x14ac:dyDescent="0.25">
      <c r="A1281" s="20"/>
      <c r="B1281" s="483"/>
      <c r="C1281" s="29"/>
      <c r="D1281" s="28" t="s">
        <v>110</v>
      </c>
      <c r="E1281" s="29"/>
      <c r="F1281" s="28" t="s">
        <v>78</v>
      </c>
      <c r="G1281" s="29"/>
      <c r="H1281" s="29"/>
      <c r="I1281" s="30" t="str">
        <f t="shared" si="648"/>
        <v/>
      </c>
      <c r="J1281" s="30" t="str">
        <f t="shared" si="649"/>
        <v/>
      </c>
      <c r="K1281" s="30" t="str">
        <f t="shared" si="650"/>
        <v/>
      </c>
      <c r="L1281" s="30" t="str">
        <f t="shared" si="651"/>
        <v/>
      </c>
      <c r="M1281" s="30" t="str">
        <f t="shared" si="652"/>
        <v/>
      </c>
      <c r="N1281" s="30" t="str">
        <f t="shared" si="653"/>
        <v/>
      </c>
      <c r="O1281" s="30" t="str">
        <f t="shared" si="654"/>
        <v/>
      </c>
      <c r="P1281" s="30" t="str">
        <f t="shared" si="655"/>
        <v/>
      </c>
      <c r="Q1281" s="30" t="str">
        <f t="shared" si="656"/>
        <v/>
      </c>
      <c r="R1281" s="30" t="str">
        <f t="shared" si="657"/>
        <v/>
      </c>
      <c r="S1281" s="30" t="str">
        <f t="shared" si="658"/>
        <v/>
      </c>
      <c r="T1281" s="30" t="str">
        <f t="shared" si="659"/>
        <v/>
      </c>
      <c r="U1281" s="20"/>
      <c r="V1281" s="20"/>
      <c r="W1281" s="20"/>
    </row>
    <row r="1282" spans="1:36" ht="19.5" customHeight="1" x14ac:dyDescent="0.25">
      <c r="A1282" s="20"/>
      <c r="B1282" s="483"/>
      <c r="C1282" s="29"/>
      <c r="D1282" s="28" t="s">
        <v>111</v>
      </c>
      <c r="E1282" s="29"/>
      <c r="F1282" s="28" t="s">
        <v>78</v>
      </c>
      <c r="G1282" s="29"/>
      <c r="H1282" s="29"/>
      <c r="I1282" s="30" t="str">
        <f t="shared" si="648"/>
        <v/>
      </c>
      <c r="J1282" s="30" t="str">
        <f t="shared" si="649"/>
        <v/>
      </c>
      <c r="K1282" s="30" t="str">
        <f t="shared" si="650"/>
        <v/>
      </c>
      <c r="L1282" s="30" t="str">
        <f t="shared" si="651"/>
        <v/>
      </c>
      <c r="M1282" s="30" t="str">
        <f t="shared" si="652"/>
        <v/>
      </c>
      <c r="N1282" s="30" t="str">
        <f t="shared" si="653"/>
        <v/>
      </c>
      <c r="O1282" s="30" t="str">
        <f t="shared" si="654"/>
        <v/>
      </c>
      <c r="P1282" s="30" t="str">
        <f t="shared" si="655"/>
        <v/>
      </c>
      <c r="Q1282" s="30" t="str">
        <f t="shared" si="656"/>
        <v/>
      </c>
      <c r="R1282" s="30" t="str">
        <f t="shared" si="657"/>
        <v/>
      </c>
      <c r="S1282" s="30" t="str">
        <f t="shared" si="658"/>
        <v/>
      </c>
      <c r="T1282" s="30" t="str">
        <f t="shared" si="659"/>
        <v/>
      </c>
      <c r="U1282" s="20"/>
      <c r="V1282" s="20"/>
      <c r="W1282" s="20"/>
    </row>
    <row r="1283" spans="1:36" ht="19.5" customHeight="1" x14ac:dyDescent="0.25">
      <c r="A1283" s="20"/>
      <c r="B1283" s="483"/>
      <c r="C1283" s="29"/>
      <c r="D1283" s="28" t="s">
        <v>112</v>
      </c>
      <c r="E1283" s="29"/>
      <c r="F1283" s="28" t="s">
        <v>78</v>
      </c>
      <c r="G1283" s="29"/>
      <c r="H1283" s="29"/>
      <c r="I1283" s="30" t="str">
        <f t="shared" si="648"/>
        <v/>
      </c>
      <c r="J1283" s="30" t="str">
        <f t="shared" si="649"/>
        <v/>
      </c>
      <c r="K1283" s="30" t="str">
        <f t="shared" si="650"/>
        <v/>
      </c>
      <c r="L1283" s="30" t="str">
        <f t="shared" si="651"/>
        <v/>
      </c>
      <c r="M1283" s="30" t="str">
        <f t="shared" si="652"/>
        <v/>
      </c>
      <c r="N1283" s="30" t="str">
        <f t="shared" si="653"/>
        <v/>
      </c>
      <c r="O1283" s="30" t="str">
        <f t="shared" si="654"/>
        <v/>
      </c>
      <c r="P1283" s="30" t="str">
        <f t="shared" si="655"/>
        <v/>
      </c>
      <c r="Q1283" s="30" t="str">
        <f t="shared" si="656"/>
        <v/>
      </c>
      <c r="R1283" s="30" t="str">
        <f t="shared" si="657"/>
        <v/>
      </c>
      <c r="S1283" s="30" t="str">
        <f t="shared" si="658"/>
        <v/>
      </c>
      <c r="T1283" s="30" t="str">
        <f t="shared" si="659"/>
        <v/>
      </c>
      <c r="U1283" s="20"/>
      <c r="V1283" s="20"/>
      <c r="W1283" s="20"/>
    </row>
    <row r="1284" spans="1:36" ht="19.5" customHeight="1" x14ac:dyDescent="0.25">
      <c r="A1284" s="20"/>
      <c r="B1284" s="483"/>
      <c r="C1284" s="29"/>
      <c r="D1284" s="28" t="s">
        <v>113</v>
      </c>
      <c r="E1284" s="29"/>
      <c r="F1284" s="28" t="s">
        <v>78</v>
      </c>
      <c r="G1284" s="29"/>
      <c r="H1284" s="29"/>
      <c r="I1284" s="30" t="str">
        <f t="shared" si="648"/>
        <v/>
      </c>
      <c r="J1284" s="30" t="str">
        <f t="shared" si="649"/>
        <v/>
      </c>
      <c r="K1284" s="30" t="str">
        <f t="shared" si="650"/>
        <v/>
      </c>
      <c r="L1284" s="30" t="str">
        <f t="shared" si="651"/>
        <v/>
      </c>
      <c r="M1284" s="30" t="str">
        <f t="shared" si="652"/>
        <v/>
      </c>
      <c r="N1284" s="30" t="str">
        <f t="shared" si="653"/>
        <v/>
      </c>
      <c r="O1284" s="30" t="str">
        <f t="shared" si="654"/>
        <v/>
      </c>
      <c r="P1284" s="30" t="str">
        <f t="shared" si="655"/>
        <v/>
      </c>
      <c r="Q1284" s="30" t="str">
        <f t="shared" si="656"/>
        <v/>
      </c>
      <c r="R1284" s="30" t="str">
        <f t="shared" si="657"/>
        <v/>
      </c>
      <c r="S1284" s="30" t="str">
        <f t="shared" si="658"/>
        <v/>
      </c>
      <c r="T1284" s="30" t="str">
        <f t="shared" si="659"/>
        <v/>
      </c>
      <c r="U1284" s="20"/>
      <c r="V1284" s="20"/>
      <c r="W1284" s="20"/>
    </row>
    <row r="1285" spans="1:36" ht="19.5" customHeight="1" x14ac:dyDescent="0.3">
      <c r="A1285" s="20"/>
      <c r="B1285" s="483"/>
      <c r="C1285" s="29"/>
      <c r="D1285" s="28" t="s">
        <v>114</v>
      </c>
      <c r="E1285" s="29"/>
      <c r="F1285" s="28" t="s">
        <v>115</v>
      </c>
      <c r="G1285" s="29"/>
      <c r="H1285" s="29" t="s">
        <v>40</v>
      </c>
      <c r="I1285" s="31" t="str">
        <f t="shared" ref="I1285:I1294" si="660">IFERROR(VALUE(MID($G1285,1,FIND(CHAR(160),SUBSTITUTE($G1285,"~",CHAR(160),1))-1)),"-")</f>
        <v>-</v>
      </c>
      <c r="J1285" s="31" t="str">
        <f t="shared" ref="J1285:J1294" si="661">IFERROR(VALUE(MID($G1285,FIND(CHAR(160),SUBSTITUTE($G1285,"~",CHAR(160),1))+1,FIND(CHAR(160),SUBSTITUTE($G1285,"~",CHAR(160),2))-FIND(CHAR(160),SUBSTITUTE($G1285,"~",CHAR(160),1))-1)),"-")</f>
        <v>-</v>
      </c>
      <c r="K1285" s="31" t="str">
        <f t="shared" ref="K1285:K1294" si="662">IFERROR(VALUE(MID($G1285,FIND(CHAR(160),SUBSTITUTE($G1285,"~",CHAR(160),2))+1,FIND(CHAR(160),SUBSTITUTE($G1285,"~",CHAR(160),3))-FIND(CHAR(160),SUBSTITUTE($G1285,"~",CHAR(160),2))-1)),"-")</f>
        <v>-</v>
      </c>
      <c r="L1285" s="31" t="str">
        <f t="shared" ref="L1285:L1294" si="663">IFERROR(VALUE(MID($G1285,FIND(CHAR(160),SUBSTITUTE($G1285,"~",CHAR(160),3))+1,FIND(CHAR(160),SUBSTITUTE($G1285,"~",CHAR(160),4))-FIND(CHAR(160),SUBSTITUTE($G1285,"~",CHAR(160),3))-1)),"-")</f>
        <v>-</v>
      </c>
      <c r="M1285" s="31" t="str">
        <f t="shared" ref="M1285:M1294" si="664">IFERROR(VALUE(MID($G1285,FIND(CHAR(160),SUBSTITUTE($G1285,"~",CHAR(160),4))+1,FIND(CHAR(160),SUBSTITUTE($G1285,"~",CHAR(160),5))-FIND(CHAR(160),SUBSTITUTE($G1285,"~",CHAR(160),4))-1)),"-")</f>
        <v>-</v>
      </c>
      <c r="N1285" s="31" t="str">
        <f t="shared" ref="N1285:N1294" si="665">IFERROR(VALUE(MID($G1285,FIND(CHAR(160),SUBSTITUTE($G1285,"~",CHAR(160),5))+1,FIND(CHAR(160),SUBSTITUTE($G1285,"~",CHAR(160),6))-FIND(CHAR(160),SUBSTITUTE($G1285,"~",CHAR(160),5))-1)),"-")</f>
        <v>-</v>
      </c>
      <c r="O1285" s="31" t="str">
        <f t="shared" ref="O1285:O1294" si="666">IFERROR(VALUE(MID($G1285,FIND(CHAR(160),SUBSTITUTE($G1285,"~",CHAR(160),6))+1,FIND(CHAR(160),SUBSTITUTE($G1285,"~",CHAR(160),7))-FIND(CHAR(160),SUBSTITUTE($G1285,"~",CHAR(160),6))-1)),"-")</f>
        <v>-</v>
      </c>
      <c r="P1285" s="31" t="str">
        <f t="shared" ref="P1285:P1294" si="667">IFERROR(VALUE(MID($G1285,FIND(CHAR(160),SUBSTITUTE($G1285,"~",CHAR(160),7))+1,FIND(CHAR(160),SUBSTITUTE($G1285,"~",CHAR(160),8))-FIND(CHAR(160),SUBSTITUTE($G1285,"~",CHAR(160),7))-1)),"-")</f>
        <v>-</v>
      </c>
      <c r="Q1285" s="31" t="str">
        <f t="shared" ref="Q1285:Q1294" si="668">IFERROR(VALUE(MID($G1285,FIND(CHAR(160),SUBSTITUTE($G1285,"~",CHAR(160),8))+1,FIND(CHAR(160),SUBSTITUTE($G1285,"~",CHAR(160),9))-FIND(CHAR(160),SUBSTITUTE($G1285,"~",CHAR(160),8))-1)),"-")</f>
        <v>-</v>
      </c>
      <c r="R1285" s="31" t="str">
        <f t="shared" ref="R1285:R1294" si="669">IFERROR(VALUE(MID($G1285,FIND(CHAR(160),SUBSTITUTE($G1285,"~",CHAR(160),9))+1,FIND(CHAR(160),SUBSTITUTE($G1285,"~",CHAR(160),10))-FIND(CHAR(160),SUBSTITUTE($G1285,"~",CHAR(160),9))-1)),"-")</f>
        <v>-</v>
      </c>
      <c r="S1285" s="31" t="str">
        <f t="shared" ref="S1285:S1294" si="670">IFERROR(VALUE(MID($G1285,FIND(CHAR(160),SUBSTITUTE($G1285,"~",CHAR(160),10))+1,FIND(CHAR(160),SUBSTITUTE($G1285,"~",CHAR(160),11))-FIND(CHAR(160),SUBSTITUTE($G1285,"~",CHAR(160),10))-1)),"-")</f>
        <v>-</v>
      </c>
      <c r="T1285" s="31" t="str">
        <f t="shared" ref="T1285:T1294" si="671">IFERROR(VALUE(MID($G1285,FIND(CHAR(160),SUBSTITUTE($G1285,"~",CHAR(160),11))+1,FIND(CHAR(160),SUBSTITUTE($G1285,"~",CHAR(160),12))-FIND(CHAR(160),SUBSTITUTE($G1285,"~",CHAR(160),11))-1)),"-")</f>
        <v>-</v>
      </c>
      <c r="U1285" s="20"/>
      <c r="V1285" s="20"/>
      <c r="W1285" s="20"/>
      <c r="AA1285" s="32" t="s">
        <v>116</v>
      </c>
    </row>
    <row r="1286" spans="1:36" ht="19.5" customHeight="1" x14ac:dyDescent="0.3">
      <c r="A1286" s="20"/>
      <c r="B1286" s="483"/>
      <c r="C1286" s="29"/>
      <c r="D1286" s="28"/>
      <c r="E1286" s="29"/>
      <c r="F1286" s="28" t="s">
        <v>117</v>
      </c>
      <c r="G1286" s="29"/>
      <c r="H1286" s="29" t="s">
        <v>40</v>
      </c>
      <c r="I1286" s="31" t="str">
        <f t="shared" si="660"/>
        <v>-</v>
      </c>
      <c r="J1286" s="31" t="str">
        <f t="shared" si="661"/>
        <v>-</v>
      </c>
      <c r="K1286" s="31" t="str">
        <f t="shared" si="662"/>
        <v>-</v>
      </c>
      <c r="L1286" s="31" t="str">
        <f t="shared" si="663"/>
        <v>-</v>
      </c>
      <c r="M1286" s="31" t="str">
        <f t="shared" si="664"/>
        <v>-</v>
      </c>
      <c r="N1286" s="31" t="str">
        <f t="shared" si="665"/>
        <v>-</v>
      </c>
      <c r="O1286" s="31" t="str">
        <f t="shared" si="666"/>
        <v>-</v>
      </c>
      <c r="P1286" s="31" t="str">
        <f t="shared" si="667"/>
        <v>-</v>
      </c>
      <c r="Q1286" s="31" t="str">
        <f t="shared" si="668"/>
        <v>-</v>
      </c>
      <c r="R1286" s="31" t="str">
        <f t="shared" si="669"/>
        <v>-</v>
      </c>
      <c r="S1286" s="31" t="str">
        <f t="shared" si="670"/>
        <v>-</v>
      </c>
      <c r="T1286" s="31" t="str">
        <f t="shared" si="671"/>
        <v>-</v>
      </c>
      <c r="U1286" s="20"/>
      <c r="V1286" s="20"/>
      <c r="W1286" s="20"/>
      <c r="AB1286" s="32" t="s">
        <v>118</v>
      </c>
    </row>
    <row r="1287" spans="1:36" ht="19.5" customHeight="1" x14ac:dyDescent="0.3">
      <c r="A1287" s="20"/>
      <c r="B1287" s="483"/>
      <c r="C1287" s="29"/>
      <c r="D1287" s="28"/>
      <c r="E1287" s="29"/>
      <c r="F1287" s="33" t="s">
        <v>119</v>
      </c>
      <c r="G1287" s="29"/>
      <c r="H1287" s="29" t="s">
        <v>40</v>
      </c>
      <c r="I1287" s="31" t="str">
        <f t="shared" si="660"/>
        <v>-</v>
      </c>
      <c r="J1287" s="31" t="str">
        <f t="shared" si="661"/>
        <v>-</v>
      </c>
      <c r="K1287" s="31" t="str">
        <f t="shared" si="662"/>
        <v>-</v>
      </c>
      <c r="L1287" s="31" t="str">
        <f t="shared" si="663"/>
        <v>-</v>
      </c>
      <c r="M1287" s="31" t="str">
        <f t="shared" si="664"/>
        <v>-</v>
      </c>
      <c r="N1287" s="31" t="str">
        <f t="shared" si="665"/>
        <v>-</v>
      </c>
      <c r="O1287" s="31" t="str">
        <f t="shared" si="666"/>
        <v>-</v>
      </c>
      <c r="P1287" s="31" t="str">
        <f t="shared" si="667"/>
        <v>-</v>
      </c>
      <c r="Q1287" s="31" t="str">
        <f t="shared" si="668"/>
        <v>-</v>
      </c>
      <c r="R1287" s="31" t="str">
        <f t="shared" si="669"/>
        <v>-</v>
      </c>
      <c r="S1287" s="31" t="str">
        <f t="shared" si="670"/>
        <v>-</v>
      </c>
      <c r="T1287" s="31" t="str">
        <f t="shared" si="671"/>
        <v>-</v>
      </c>
      <c r="U1287" s="20"/>
      <c r="V1287" s="20"/>
      <c r="W1287" s="20"/>
      <c r="AC1287" s="32" t="s">
        <v>118</v>
      </c>
    </row>
    <row r="1288" spans="1:36" ht="19.5" customHeight="1" x14ac:dyDescent="0.3">
      <c r="A1288" s="20"/>
      <c r="B1288" s="483"/>
      <c r="C1288" s="29"/>
      <c r="D1288" s="28"/>
      <c r="E1288" s="29"/>
      <c r="F1288" s="33" t="s">
        <v>120</v>
      </c>
      <c r="G1288" s="29"/>
      <c r="H1288" s="29" t="s">
        <v>40</v>
      </c>
      <c r="I1288" s="31" t="str">
        <f t="shared" si="660"/>
        <v>-</v>
      </c>
      <c r="J1288" s="31" t="str">
        <f t="shared" si="661"/>
        <v>-</v>
      </c>
      <c r="K1288" s="31" t="str">
        <f t="shared" si="662"/>
        <v>-</v>
      </c>
      <c r="L1288" s="31" t="str">
        <f t="shared" si="663"/>
        <v>-</v>
      </c>
      <c r="M1288" s="31" t="str">
        <f t="shared" si="664"/>
        <v>-</v>
      </c>
      <c r="N1288" s="31" t="str">
        <f t="shared" si="665"/>
        <v>-</v>
      </c>
      <c r="O1288" s="31" t="str">
        <f t="shared" si="666"/>
        <v>-</v>
      </c>
      <c r="P1288" s="31" t="str">
        <f t="shared" si="667"/>
        <v>-</v>
      </c>
      <c r="Q1288" s="31" t="str">
        <f t="shared" si="668"/>
        <v>-</v>
      </c>
      <c r="R1288" s="31" t="str">
        <f t="shared" si="669"/>
        <v>-</v>
      </c>
      <c r="S1288" s="31" t="str">
        <f t="shared" si="670"/>
        <v>-</v>
      </c>
      <c r="T1288" s="31" t="str">
        <f t="shared" si="671"/>
        <v>-</v>
      </c>
      <c r="U1288" s="20"/>
      <c r="V1288" s="20"/>
      <c r="W1288" s="20"/>
      <c r="AD1288" s="32" t="s">
        <v>118</v>
      </c>
    </row>
    <row r="1289" spans="1:36" ht="19.5" customHeight="1" x14ac:dyDescent="0.3">
      <c r="A1289" s="20"/>
      <c r="B1289" s="483"/>
      <c r="C1289" s="29"/>
      <c r="D1289" s="28"/>
      <c r="E1289" s="29"/>
      <c r="F1289" s="33" t="s">
        <v>121</v>
      </c>
      <c r="G1289" s="29"/>
      <c r="H1289" s="29" t="s">
        <v>40</v>
      </c>
      <c r="I1289" s="31" t="str">
        <f t="shared" si="660"/>
        <v>-</v>
      </c>
      <c r="J1289" s="31" t="str">
        <f t="shared" si="661"/>
        <v>-</v>
      </c>
      <c r="K1289" s="31" t="str">
        <f t="shared" si="662"/>
        <v>-</v>
      </c>
      <c r="L1289" s="31" t="str">
        <f t="shared" si="663"/>
        <v>-</v>
      </c>
      <c r="M1289" s="31" t="str">
        <f t="shared" si="664"/>
        <v>-</v>
      </c>
      <c r="N1289" s="31" t="str">
        <f t="shared" si="665"/>
        <v>-</v>
      </c>
      <c r="O1289" s="31" t="str">
        <f t="shared" si="666"/>
        <v>-</v>
      </c>
      <c r="P1289" s="31" t="str">
        <f t="shared" si="667"/>
        <v>-</v>
      </c>
      <c r="Q1289" s="31" t="str">
        <f t="shared" si="668"/>
        <v>-</v>
      </c>
      <c r="R1289" s="31" t="str">
        <f t="shared" si="669"/>
        <v>-</v>
      </c>
      <c r="S1289" s="31" t="str">
        <f t="shared" si="670"/>
        <v>-</v>
      </c>
      <c r="T1289" s="31" t="str">
        <f t="shared" si="671"/>
        <v>-</v>
      </c>
      <c r="U1289" s="20"/>
      <c r="V1289" s="20"/>
      <c r="W1289" s="20"/>
      <c r="AE1289" s="32" t="s">
        <v>116</v>
      </c>
    </row>
    <row r="1290" spans="1:36" ht="19.5" customHeight="1" x14ac:dyDescent="0.3">
      <c r="A1290" s="20"/>
      <c r="B1290" s="483"/>
      <c r="C1290" s="29"/>
      <c r="D1290" s="28"/>
      <c r="E1290" s="29"/>
      <c r="F1290" s="28" t="s">
        <v>647</v>
      </c>
      <c r="G1290" s="29"/>
      <c r="H1290" s="29" t="s">
        <v>40</v>
      </c>
      <c r="I1290" s="31" t="str">
        <f t="shared" si="660"/>
        <v>-</v>
      </c>
      <c r="J1290" s="31" t="str">
        <f t="shared" si="661"/>
        <v>-</v>
      </c>
      <c r="K1290" s="31" t="str">
        <f t="shared" si="662"/>
        <v>-</v>
      </c>
      <c r="L1290" s="31" t="str">
        <f t="shared" si="663"/>
        <v>-</v>
      </c>
      <c r="M1290" s="31" t="str">
        <f t="shared" si="664"/>
        <v>-</v>
      </c>
      <c r="N1290" s="31" t="str">
        <f t="shared" si="665"/>
        <v>-</v>
      </c>
      <c r="O1290" s="31" t="str">
        <f t="shared" si="666"/>
        <v>-</v>
      </c>
      <c r="P1290" s="31" t="str">
        <f t="shared" si="667"/>
        <v>-</v>
      </c>
      <c r="Q1290" s="31" t="str">
        <f t="shared" si="668"/>
        <v>-</v>
      </c>
      <c r="R1290" s="31" t="str">
        <f t="shared" si="669"/>
        <v>-</v>
      </c>
      <c r="S1290" s="31" t="str">
        <f t="shared" si="670"/>
        <v>-</v>
      </c>
      <c r="T1290" s="31" t="str">
        <f t="shared" si="671"/>
        <v>-</v>
      </c>
      <c r="U1290" s="20"/>
      <c r="V1290" s="20"/>
      <c r="W1290" s="20"/>
      <c r="AF1290" s="32" t="s">
        <v>118</v>
      </c>
    </row>
    <row r="1291" spans="1:36" ht="19.5" customHeight="1" x14ac:dyDescent="0.3">
      <c r="A1291" s="20"/>
      <c r="B1291" s="483"/>
      <c r="C1291" s="29"/>
      <c r="D1291" s="28"/>
      <c r="E1291" s="29"/>
      <c r="F1291" s="33" t="s">
        <v>122</v>
      </c>
      <c r="G1291" s="29"/>
      <c r="H1291" s="29" t="s">
        <v>40</v>
      </c>
      <c r="I1291" s="31" t="str">
        <f t="shared" si="660"/>
        <v>-</v>
      </c>
      <c r="J1291" s="31" t="str">
        <f t="shared" si="661"/>
        <v>-</v>
      </c>
      <c r="K1291" s="31" t="str">
        <f t="shared" si="662"/>
        <v>-</v>
      </c>
      <c r="L1291" s="31" t="str">
        <f t="shared" si="663"/>
        <v>-</v>
      </c>
      <c r="M1291" s="31" t="str">
        <f t="shared" si="664"/>
        <v>-</v>
      </c>
      <c r="N1291" s="31" t="str">
        <f t="shared" si="665"/>
        <v>-</v>
      </c>
      <c r="O1291" s="31" t="str">
        <f t="shared" si="666"/>
        <v>-</v>
      </c>
      <c r="P1291" s="31" t="str">
        <f t="shared" si="667"/>
        <v>-</v>
      </c>
      <c r="Q1291" s="31" t="str">
        <f t="shared" si="668"/>
        <v>-</v>
      </c>
      <c r="R1291" s="31" t="str">
        <f t="shared" si="669"/>
        <v>-</v>
      </c>
      <c r="S1291" s="31" t="str">
        <f t="shared" si="670"/>
        <v>-</v>
      </c>
      <c r="T1291" s="31" t="str">
        <f t="shared" si="671"/>
        <v>-</v>
      </c>
      <c r="U1291" s="20"/>
      <c r="V1291" s="20"/>
      <c r="W1291" s="20"/>
      <c r="AG1291" s="32" t="s">
        <v>118</v>
      </c>
    </row>
    <row r="1292" spans="1:36" ht="19.5" customHeight="1" x14ac:dyDescent="0.3">
      <c r="A1292" s="20"/>
      <c r="B1292" s="483"/>
      <c r="C1292" s="29"/>
      <c r="D1292" s="28"/>
      <c r="E1292" s="29"/>
      <c r="F1292" s="33" t="s">
        <v>123</v>
      </c>
      <c r="G1292" s="29"/>
      <c r="H1292" s="29" t="s">
        <v>40</v>
      </c>
      <c r="I1292" s="31" t="str">
        <f t="shared" si="660"/>
        <v>-</v>
      </c>
      <c r="J1292" s="31" t="str">
        <f t="shared" si="661"/>
        <v>-</v>
      </c>
      <c r="K1292" s="31" t="str">
        <f t="shared" si="662"/>
        <v>-</v>
      </c>
      <c r="L1292" s="31" t="str">
        <f t="shared" si="663"/>
        <v>-</v>
      </c>
      <c r="M1292" s="31" t="str">
        <f t="shared" si="664"/>
        <v>-</v>
      </c>
      <c r="N1292" s="31" t="str">
        <f t="shared" si="665"/>
        <v>-</v>
      </c>
      <c r="O1292" s="31" t="str">
        <f t="shared" si="666"/>
        <v>-</v>
      </c>
      <c r="P1292" s="31" t="str">
        <f t="shared" si="667"/>
        <v>-</v>
      </c>
      <c r="Q1292" s="31" t="str">
        <f t="shared" si="668"/>
        <v>-</v>
      </c>
      <c r="R1292" s="31" t="str">
        <f t="shared" si="669"/>
        <v>-</v>
      </c>
      <c r="S1292" s="31" t="str">
        <f t="shared" si="670"/>
        <v>-</v>
      </c>
      <c r="T1292" s="31" t="str">
        <f t="shared" si="671"/>
        <v>-</v>
      </c>
      <c r="U1292" s="20"/>
      <c r="V1292" s="20"/>
      <c r="W1292" s="20"/>
      <c r="AH1292" s="32" t="s">
        <v>118</v>
      </c>
    </row>
    <row r="1293" spans="1:36" ht="19.5" customHeight="1" x14ac:dyDescent="0.3">
      <c r="A1293" s="20"/>
      <c r="B1293" s="483"/>
      <c r="C1293" s="29"/>
      <c r="D1293" s="28"/>
      <c r="E1293" s="29"/>
      <c r="F1293" s="33" t="s">
        <v>124</v>
      </c>
      <c r="G1293" s="29"/>
      <c r="H1293" s="29" t="s">
        <v>40</v>
      </c>
      <c r="I1293" s="31" t="str">
        <f t="shared" si="660"/>
        <v>-</v>
      </c>
      <c r="J1293" s="31" t="str">
        <f t="shared" si="661"/>
        <v>-</v>
      </c>
      <c r="K1293" s="31" t="str">
        <f t="shared" si="662"/>
        <v>-</v>
      </c>
      <c r="L1293" s="31" t="str">
        <f t="shared" si="663"/>
        <v>-</v>
      </c>
      <c r="M1293" s="31" t="str">
        <f t="shared" si="664"/>
        <v>-</v>
      </c>
      <c r="N1293" s="31" t="str">
        <f t="shared" si="665"/>
        <v>-</v>
      </c>
      <c r="O1293" s="31" t="str">
        <f t="shared" si="666"/>
        <v>-</v>
      </c>
      <c r="P1293" s="31" t="str">
        <f t="shared" si="667"/>
        <v>-</v>
      </c>
      <c r="Q1293" s="31" t="str">
        <f t="shared" si="668"/>
        <v>-</v>
      </c>
      <c r="R1293" s="31" t="str">
        <f t="shared" si="669"/>
        <v>-</v>
      </c>
      <c r="S1293" s="31" t="str">
        <f t="shared" si="670"/>
        <v>-</v>
      </c>
      <c r="T1293" s="31" t="str">
        <f t="shared" si="671"/>
        <v>-</v>
      </c>
      <c r="U1293" s="20"/>
      <c r="V1293" s="20"/>
      <c r="W1293" s="20"/>
      <c r="AI1293" s="32" t="s">
        <v>116</v>
      </c>
    </row>
    <row r="1294" spans="1:36" ht="19.5" customHeight="1" x14ac:dyDescent="0.3">
      <c r="A1294" s="20"/>
      <c r="B1294" s="483"/>
      <c r="C1294" s="29"/>
      <c r="D1294" s="34"/>
      <c r="E1294" s="35"/>
      <c r="F1294" s="36" t="s">
        <v>125</v>
      </c>
      <c r="G1294" s="35"/>
      <c r="H1294" s="34" t="s">
        <v>40</v>
      </c>
      <c r="I1294" s="31" t="str">
        <f t="shared" si="660"/>
        <v>-</v>
      </c>
      <c r="J1294" s="31" t="str">
        <f t="shared" si="661"/>
        <v>-</v>
      </c>
      <c r="K1294" s="31" t="str">
        <f t="shared" si="662"/>
        <v>-</v>
      </c>
      <c r="L1294" s="31" t="str">
        <f t="shared" si="663"/>
        <v>-</v>
      </c>
      <c r="M1294" s="31" t="str">
        <f t="shared" si="664"/>
        <v>-</v>
      </c>
      <c r="N1294" s="31" t="str">
        <f t="shared" si="665"/>
        <v>-</v>
      </c>
      <c r="O1294" s="31" t="str">
        <f t="shared" si="666"/>
        <v>-</v>
      </c>
      <c r="P1294" s="31" t="str">
        <f t="shared" si="667"/>
        <v>-</v>
      </c>
      <c r="Q1294" s="31" t="str">
        <f t="shared" si="668"/>
        <v>-</v>
      </c>
      <c r="R1294" s="31" t="str">
        <f t="shared" si="669"/>
        <v>-</v>
      </c>
      <c r="S1294" s="31" t="str">
        <f t="shared" si="670"/>
        <v>-</v>
      </c>
      <c r="T1294" s="31" t="str">
        <f t="shared" si="671"/>
        <v>-</v>
      </c>
      <c r="U1294" s="20"/>
      <c r="V1294" s="20"/>
      <c r="W1294" s="20"/>
      <c r="AJ1294" s="32" t="s">
        <v>118</v>
      </c>
    </row>
    <row r="1295" spans="1:36" ht="19.5" customHeight="1" x14ac:dyDescent="0.25">
      <c r="A1295" s="20"/>
      <c r="B1295" s="483"/>
      <c r="C1295" s="27"/>
      <c r="D1295" s="28" t="s">
        <v>77</v>
      </c>
      <c r="E1295" s="29"/>
      <c r="F1295" s="28" t="s">
        <v>78</v>
      </c>
      <c r="G1295" s="29"/>
      <c r="H1295" s="30"/>
      <c r="I1295" s="30" t="str">
        <f t="shared" ref="I1295:I1330" si="672">IFERROR(MID($G1295,1,FIND(CHAR(160),SUBSTITUTE($G1295,"~",CHAR(160),1))-1),"")</f>
        <v/>
      </c>
      <c r="J1295" s="30" t="str">
        <f t="shared" ref="J1295:J1330" si="673">IFERROR(MID($G1295,FIND(CHAR(160),SUBSTITUTE($G1295,"~",CHAR(160),1))+1,FIND(CHAR(160),SUBSTITUTE($G1295,"~",CHAR(160),2))-FIND(CHAR(160),SUBSTITUTE($G1295,"~",CHAR(160),1))-1),"")</f>
        <v/>
      </c>
      <c r="K1295" s="30" t="str">
        <f t="shared" ref="K1295:K1330" si="674">IFERROR(MID($G1295,FIND(CHAR(160),SUBSTITUTE($G1295,"~",CHAR(160),2))+1,FIND(CHAR(160),SUBSTITUTE($G1295,"~",CHAR(160),3))-FIND(CHAR(160),SUBSTITUTE($G1295,"~",CHAR(160),2))-1),"")</f>
        <v/>
      </c>
      <c r="L1295" s="30" t="str">
        <f t="shared" ref="L1295:L1330" si="675">IFERROR(MID($G1295,FIND(CHAR(160),SUBSTITUTE($G1295,"~",CHAR(160),3))+1,FIND(CHAR(160),SUBSTITUTE($G1295,"~",CHAR(160),4))-FIND(CHAR(160),SUBSTITUTE($G1295,"~",CHAR(160),3))-1),"")</f>
        <v/>
      </c>
      <c r="M1295" s="30" t="str">
        <f t="shared" ref="M1295:M1330" si="676">IFERROR(MID($G1295,FIND(CHAR(160),SUBSTITUTE($G1295,"~",CHAR(160),4))+1,FIND(CHAR(160),SUBSTITUTE($G1295,"~",CHAR(160),5))-FIND(CHAR(160),SUBSTITUTE($G1295,"~",CHAR(160),4))-1),"")</f>
        <v/>
      </c>
      <c r="N1295" s="30" t="str">
        <f t="shared" ref="N1295:N1330" si="677">IFERROR(MID($G1295,FIND(CHAR(160),SUBSTITUTE($G1295,"~",CHAR(160),5))+1,FIND(CHAR(160),SUBSTITUTE($G1295,"~",CHAR(160),6))-FIND(CHAR(160),SUBSTITUTE($G1295,"~",CHAR(160),5))-1),"")</f>
        <v/>
      </c>
      <c r="O1295" s="30" t="str">
        <f t="shared" ref="O1295:O1330" si="678">IFERROR(MID($G1295,FIND(CHAR(160),SUBSTITUTE($G1295,"~",CHAR(160),6))+1,FIND(CHAR(160),SUBSTITUTE($G1295,"~",CHAR(160),7))-FIND(CHAR(160),SUBSTITUTE($G1295,"~",CHAR(160),6))-1),"")</f>
        <v/>
      </c>
      <c r="P1295" s="30" t="str">
        <f t="shared" ref="P1295:P1330" si="679">IFERROR(MID($G1295,FIND(CHAR(160),SUBSTITUTE($G1295,"~",CHAR(160),7))+1,FIND(CHAR(160),SUBSTITUTE($G1295,"~",CHAR(160),8))-FIND(CHAR(160),SUBSTITUTE($G1295,"~",CHAR(160),7))-1),"")</f>
        <v/>
      </c>
      <c r="Q1295" s="30" t="str">
        <f t="shared" ref="Q1295:Q1330" si="680">IFERROR(MID($G1295,FIND(CHAR(160),SUBSTITUTE($G1295,"~",CHAR(160),8))+1,FIND(CHAR(160),SUBSTITUTE($G1295,"~",CHAR(160),9))-FIND(CHAR(160),SUBSTITUTE($G1295,"~",CHAR(160),8))-1),"")</f>
        <v/>
      </c>
      <c r="R1295" s="30" t="str">
        <f t="shared" ref="R1295:R1330" si="681">IFERROR(MID($G1295,FIND(CHAR(160),SUBSTITUTE($G1295,"~",CHAR(160),9))+1,FIND(CHAR(160),SUBSTITUTE($G1295,"~",CHAR(160),10))-FIND(CHAR(160),SUBSTITUTE($G1295,"~",CHAR(160),9))-1),"")</f>
        <v/>
      </c>
      <c r="S1295" s="30" t="str">
        <f t="shared" ref="S1295:S1330" si="682">IFERROR(MID($G1295,FIND(CHAR(160),SUBSTITUTE($G1295,"~",CHAR(160),10))+1,FIND(CHAR(160),SUBSTITUTE($G1295,"~",CHAR(160),11))-FIND(CHAR(160),SUBSTITUTE($G1295,"~",CHAR(160),10))-1),"")</f>
        <v/>
      </c>
      <c r="T1295" s="30" t="str">
        <f t="shared" ref="T1295:T1330" si="683">IFERROR(MID($G1295,FIND(CHAR(160),SUBSTITUTE($G1295,"~",CHAR(160),11))+1,FIND(CHAR(160),SUBSTITUTE($G1295,"~",CHAR(160),12))-FIND(CHAR(160),SUBSTITUTE($G1295,"~",CHAR(160),11))-1),"")</f>
        <v/>
      </c>
      <c r="U1295" s="20"/>
      <c r="V1295" s="20"/>
      <c r="W1295" s="20"/>
    </row>
    <row r="1296" spans="1:36" ht="19.5" customHeight="1" x14ac:dyDescent="0.25">
      <c r="A1296" s="20"/>
      <c r="B1296" s="483"/>
      <c r="C1296" s="29"/>
      <c r="D1296" s="28" t="s">
        <v>79</v>
      </c>
      <c r="E1296" s="29"/>
      <c r="F1296" s="28" t="s">
        <v>78</v>
      </c>
      <c r="G1296" s="29"/>
      <c r="H1296" s="29"/>
      <c r="I1296" s="30" t="str">
        <f t="shared" si="672"/>
        <v/>
      </c>
      <c r="J1296" s="30" t="str">
        <f t="shared" si="673"/>
        <v/>
      </c>
      <c r="K1296" s="30" t="str">
        <f t="shared" si="674"/>
        <v/>
      </c>
      <c r="L1296" s="30" t="str">
        <f t="shared" si="675"/>
        <v/>
      </c>
      <c r="M1296" s="30" t="str">
        <f t="shared" si="676"/>
        <v/>
      </c>
      <c r="N1296" s="30" t="str">
        <f t="shared" si="677"/>
        <v/>
      </c>
      <c r="O1296" s="30" t="str">
        <f t="shared" si="678"/>
        <v/>
      </c>
      <c r="P1296" s="30" t="str">
        <f t="shared" si="679"/>
        <v/>
      </c>
      <c r="Q1296" s="30" t="str">
        <f t="shared" si="680"/>
        <v/>
      </c>
      <c r="R1296" s="30" t="str">
        <f t="shared" si="681"/>
        <v/>
      </c>
      <c r="S1296" s="30" t="str">
        <f t="shared" si="682"/>
        <v/>
      </c>
      <c r="T1296" s="30" t="str">
        <f t="shared" si="683"/>
        <v/>
      </c>
      <c r="U1296" s="20"/>
      <c r="V1296" s="20"/>
      <c r="W1296" s="20"/>
    </row>
    <row r="1297" spans="1:23" ht="19.5" customHeight="1" x14ac:dyDescent="0.25">
      <c r="A1297" s="20"/>
      <c r="B1297" s="483"/>
      <c r="C1297" s="29"/>
      <c r="D1297" s="28" t="s">
        <v>80</v>
      </c>
      <c r="E1297" s="29"/>
      <c r="F1297" s="28" t="s">
        <v>78</v>
      </c>
      <c r="G1297" s="29"/>
      <c r="H1297" s="29"/>
      <c r="I1297" s="30" t="str">
        <f t="shared" si="672"/>
        <v/>
      </c>
      <c r="J1297" s="30" t="str">
        <f t="shared" si="673"/>
        <v/>
      </c>
      <c r="K1297" s="30" t="str">
        <f t="shared" si="674"/>
        <v/>
      </c>
      <c r="L1297" s="30" t="str">
        <f t="shared" si="675"/>
        <v/>
      </c>
      <c r="M1297" s="30" t="str">
        <f t="shared" si="676"/>
        <v/>
      </c>
      <c r="N1297" s="30" t="str">
        <f t="shared" si="677"/>
        <v/>
      </c>
      <c r="O1297" s="30" t="str">
        <f t="shared" si="678"/>
        <v/>
      </c>
      <c r="P1297" s="30" t="str">
        <f t="shared" si="679"/>
        <v/>
      </c>
      <c r="Q1297" s="30" t="str">
        <f t="shared" si="680"/>
        <v/>
      </c>
      <c r="R1297" s="30" t="str">
        <f t="shared" si="681"/>
        <v/>
      </c>
      <c r="S1297" s="30" t="str">
        <f t="shared" si="682"/>
        <v/>
      </c>
      <c r="T1297" s="30" t="str">
        <f t="shared" si="683"/>
        <v/>
      </c>
      <c r="U1297" s="20"/>
      <c r="V1297" s="20"/>
      <c r="W1297" s="20"/>
    </row>
    <row r="1298" spans="1:23" ht="19.5" customHeight="1" x14ac:dyDescent="0.25">
      <c r="A1298" s="20"/>
      <c r="B1298" s="483"/>
      <c r="C1298" s="29"/>
      <c r="D1298" s="28" t="s">
        <v>81</v>
      </c>
      <c r="E1298" s="29"/>
      <c r="F1298" s="28" t="s">
        <v>78</v>
      </c>
      <c r="G1298" s="29"/>
      <c r="H1298" s="29"/>
      <c r="I1298" s="30" t="str">
        <f t="shared" si="672"/>
        <v/>
      </c>
      <c r="J1298" s="30" t="str">
        <f t="shared" si="673"/>
        <v/>
      </c>
      <c r="K1298" s="30" t="str">
        <f t="shared" si="674"/>
        <v/>
      </c>
      <c r="L1298" s="30" t="str">
        <f t="shared" si="675"/>
        <v/>
      </c>
      <c r="M1298" s="30" t="str">
        <f t="shared" si="676"/>
        <v/>
      </c>
      <c r="N1298" s="30" t="str">
        <f t="shared" si="677"/>
        <v/>
      </c>
      <c r="O1298" s="30" t="str">
        <f t="shared" si="678"/>
        <v/>
      </c>
      <c r="P1298" s="30" t="str">
        <f t="shared" si="679"/>
        <v/>
      </c>
      <c r="Q1298" s="30" t="str">
        <f t="shared" si="680"/>
        <v/>
      </c>
      <c r="R1298" s="30" t="str">
        <f t="shared" si="681"/>
        <v/>
      </c>
      <c r="S1298" s="30" t="str">
        <f t="shared" si="682"/>
        <v/>
      </c>
      <c r="T1298" s="30" t="str">
        <f t="shared" si="683"/>
        <v/>
      </c>
      <c r="U1298" s="20"/>
      <c r="V1298" s="20"/>
      <c r="W1298" s="20"/>
    </row>
    <row r="1299" spans="1:23" ht="19.5" customHeight="1" x14ac:dyDescent="0.25">
      <c r="A1299" s="20"/>
      <c r="B1299" s="483"/>
      <c r="C1299" s="29"/>
      <c r="D1299" s="28" t="s">
        <v>82</v>
      </c>
      <c r="E1299" s="29"/>
      <c r="F1299" s="28" t="s">
        <v>78</v>
      </c>
      <c r="G1299" s="29"/>
      <c r="H1299" s="29"/>
      <c r="I1299" s="30" t="str">
        <f t="shared" si="672"/>
        <v/>
      </c>
      <c r="J1299" s="30" t="str">
        <f t="shared" si="673"/>
        <v/>
      </c>
      <c r="K1299" s="30" t="str">
        <f t="shared" si="674"/>
        <v/>
      </c>
      <c r="L1299" s="30" t="str">
        <f t="shared" si="675"/>
        <v/>
      </c>
      <c r="M1299" s="30" t="str">
        <f t="shared" si="676"/>
        <v/>
      </c>
      <c r="N1299" s="30" t="str">
        <f t="shared" si="677"/>
        <v/>
      </c>
      <c r="O1299" s="30" t="str">
        <f t="shared" si="678"/>
        <v/>
      </c>
      <c r="P1299" s="30" t="str">
        <f t="shared" si="679"/>
        <v/>
      </c>
      <c r="Q1299" s="30" t="str">
        <f t="shared" si="680"/>
        <v/>
      </c>
      <c r="R1299" s="30" t="str">
        <f t="shared" si="681"/>
        <v/>
      </c>
      <c r="S1299" s="30" t="str">
        <f t="shared" si="682"/>
        <v/>
      </c>
      <c r="T1299" s="30" t="str">
        <f t="shared" si="683"/>
        <v/>
      </c>
      <c r="U1299" s="20"/>
      <c r="V1299" s="20"/>
      <c r="W1299" s="20"/>
    </row>
    <row r="1300" spans="1:23" ht="19.5" customHeight="1" x14ac:dyDescent="0.25">
      <c r="A1300" s="20"/>
      <c r="B1300" s="483"/>
      <c r="C1300" s="29"/>
      <c r="D1300" s="28" t="s">
        <v>83</v>
      </c>
      <c r="E1300" s="29"/>
      <c r="F1300" s="28" t="s">
        <v>78</v>
      </c>
      <c r="G1300" s="29"/>
      <c r="H1300" s="29"/>
      <c r="I1300" s="30" t="str">
        <f t="shared" si="672"/>
        <v/>
      </c>
      <c r="J1300" s="30" t="str">
        <f t="shared" si="673"/>
        <v/>
      </c>
      <c r="K1300" s="30" t="str">
        <f t="shared" si="674"/>
        <v/>
      </c>
      <c r="L1300" s="30" t="str">
        <f t="shared" si="675"/>
        <v/>
      </c>
      <c r="M1300" s="30" t="str">
        <f t="shared" si="676"/>
        <v/>
      </c>
      <c r="N1300" s="30" t="str">
        <f t="shared" si="677"/>
        <v/>
      </c>
      <c r="O1300" s="30" t="str">
        <f t="shared" si="678"/>
        <v/>
      </c>
      <c r="P1300" s="30" t="str">
        <f t="shared" si="679"/>
        <v/>
      </c>
      <c r="Q1300" s="30" t="str">
        <f t="shared" si="680"/>
        <v/>
      </c>
      <c r="R1300" s="30" t="str">
        <f t="shared" si="681"/>
        <v/>
      </c>
      <c r="S1300" s="30" t="str">
        <f t="shared" si="682"/>
        <v/>
      </c>
      <c r="T1300" s="30" t="str">
        <f t="shared" si="683"/>
        <v/>
      </c>
      <c r="U1300" s="20"/>
      <c r="V1300" s="20"/>
      <c r="W1300" s="20"/>
    </row>
    <row r="1301" spans="1:23" ht="19.5" customHeight="1" x14ac:dyDescent="0.25">
      <c r="A1301" s="20"/>
      <c r="B1301" s="483"/>
      <c r="C1301" s="29"/>
      <c r="D1301" s="28" t="s">
        <v>84</v>
      </c>
      <c r="E1301" s="29"/>
      <c r="F1301" s="28" t="s">
        <v>78</v>
      </c>
      <c r="G1301" s="29"/>
      <c r="H1301" s="29"/>
      <c r="I1301" s="30" t="str">
        <f t="shared" si="672"/>
        <v/>
      </c>
      <c r="J1301" s="30" t="str">
        <f t="shared" si="673"/>
        <v/>
      </c>
      <c r="K1301" s="30" t="str">
        <f t="shared" si="674"/>
        <v/>
      </c>
      <c r="L1301" s="30" t="str">
        <f t="shared" si="675"/>
        <v/>
      </c>
      <c r="M1301" s="30" t="str">
        <f t="shared" si="676"/>
        <v/>
      </c>
      <c r="N1301" s="30" t="str">
        <f t="shared" si="677"/>
        <v/>
      </c>
      <c r="O1301" s="30" t="str">
        <f t="shared" si="678"/>
        <v/>
      </c>
      <c r="P1301" s="30" t="str">
        <f t="shared" si="679"/>
        <v/>
      </c>
      <c r="Q1301" s="30" t="str">
        <f t="shared" si="680"/>
        <v/>
      </c>
      <c r="R1301" s="30" t="str">
        <f t="shared" si="681"/>
        <v/>
      </c>
      <c r="S1301" s="30" t="str">
        <f t="shared" si="682"/>
        <v/>
      </c>
      <c r="T1301" s="30" t="str">
        <f t="shared" si="683"/>
        <v/>
      </c>
      <c r="U1301" s="20"/>
      <c r="V1301" s="20"/>
      <c r="W1301" s="20"/>
    </row>
    <row r="1302" spans="1:23" ht="19.5" customHeight="1" x14ac:dyDescent="0.25">
      <c r="A1302" s="20"/>
      <c r="B1302" s="483"/>
      <c r="C1302" s="29"/>
      <c r="D1302" s="28" t="s">
        <v>85</v>
      </c>
      <c r="E1302" s="29"/>
      <c r="F1302" s="28" t="s">
        <v>78</v>
      </c>
      <c r="G1302" s="29"/>
      <c r="H1302" s="29"/>
      <c r="I1302" s="30" t="str">
        <f t="shared" si="672"/>
        <v/>
      </c>
      <c r="J1302" s="30" t="str">
        <f t="shared" si="673"/>
        <v/>
      </c>
      <c r="K1302" s="30" t="str">
        <f t="shared" si="674"/>
        <v/>
      </c>
      <c r="L1302" s="30" t="str">
        <f t="shared" si="675"/>
        <v/>
      </c>
      <c r="M1302" s="30" t="str">
        <f t="shared" si="676"/>
        <v/>
      </c>
      <c r="N1302" s="30" t="str">
        <f t="shared" si="677"/>
        <v/>
      </c>
      <c r="O1302" s="30" t="str">
        <f t="shared" si="678"/>
        <v/>
      </c>
      <c r="P1302" s="30" t="str">
        <f t="shared" si="679"/>
        <v/>
      </c>
      <c r="Q1302" s="30" t="str">
        <f t="shared" si="680"/>
        <v/>
      </c>
      <c r="R1302" s="30" t="str">
        <f t="shared" si="681"/>
        <v/>
      </c>
      <c r="S1302" s="30" t="str">
        <f t="shared" si="682"/>
        <v/>
      </c>
      <c r="T1302" s="30" t="str">
        <f t="shared" si="683"/>
        <v/>
      </c>
      <c r="U1302" s="20"/>
      <c r="V1302" s="20"/>
      <c r="W1302" s="20"/>
    </row>
    <row r="1303" spans="1:23" ht="19.5" customHeight="1" x14ac:dyDescent="0.25">
      <c r="A1303" s="20"/>
      <c r="B1303" s="483"/>
      <c r="C1303" s="29"/>
      <c r="D1303" s="28" t="s">
        <v>86</v>
      </c>
      <c r="E1303" s="29"/>
      <c r="F1303" s="28" t="s">
        <v>78</v>
      </c>
      <c r="G1303" s="29"/>
      <c r="H1303" s="29"/>
      <c r="I1303" s="30" t="str">
        <f t="shared" si="672"/>
        <v/>
      </c>
      <c r="J1303" s="30" t="str">
        <f t="shared" si="673"/>
        <v/>
      </c>
      <c r="K1303" s="30" t="str">
        <f t="shared" si="674"/>
        <v/>
      </c>
      <c r="L1303" s="30" t="str">
        <f t="shared" si="675"/>
        <v/>
      </c>
      <c r="M1303" s="30" t="str">
        <f t="shared" si="676"/>
        <v/>
      </c>
      <c r="N1303" s="30" t="str">
        <f t="shared" si="677"/>
        <v/>
      </c>
      <c r="O1303" s="30" t="str">
        <f t="shared" si="678"/>
        <v/>
      </c>
      <c r="P1303" s="30" t="str">
        <f t="shared" si="679"/>
        <v/>
      </c>
      <c r="Q1303" s="30" t="str">
        <f t="shared" si="680"/>
        <v/>
      </c>
      <c r="R1303" s="30" t="str">
        <f t="shared" si="681"/>
        <v/>
      </c>
      <c r="S1303" s="30" t="str">
        <f t="shared" si="682"/>
        <v/>
      </c>
      <c r="T1303" s="30" t="str">
        <f t="shared" si="683"/>
        <v/>
      </c>
      <c r="U1303" s="20"/>
      <c r="V1303" s="20"/>
      <c r="W1303" s="20"/>
    </row>
    <row r="1304" spans="1:23" ht="19.5" customHeight="1" x14ac:dyDescent="0.25">
      <c r="A1304" s="20"/>
      <c r="B1304" s="483"/>
      <c r="C1304" s="29"/>
      <c r="D1304" s="28" t="s">
        <v>87</v>
      </c>
      <c r="E1304" s="29"/>
      <c r="F1304" s="28" t="s">
        <v>78</v>
      </c>
      <c r="G1304" s="29"/>
      <c r="H1304" s="29"/>
      <c r="I1304" s="30" t="str">
        <f t="shared" si="672"/>
        <v/>
      </c>
      <c r="J1304" s="30" t="str">
        <f t="shared" si="673"/>
        <v/>
      </c>
      <c r="K1304" s="30" t="str">
        <f t="shared" si="674"/>
        <v/>
      </c>
      <c r="L1304" s="30" t="str">
        <f t="shared" si="675"/>
        <v/>
      </c>
      <c r="M1304" s="30" t="str">
        <f t="shared" si="676"/>
        <v/>
      </c>
      <c r="N1304" s="30" t="str">
        <f t="shared" si="677"/>
        <v/>
      </c>
      <c r="O1304" s="30" t="str">
        <f t="shared" si="678"/>
        <v/>
      </c>
      <c r="P1304" s="30" t="str">
        <f t="shared" si="679"/>
        <v/>
      </c>
      <c r="Q1304" s="30" t="str">
        <f t="shared" si="680"/>
        <v/>
      </c>
      <c r="R1304" s="30" t="str">
        <f t="shared" si="681"/>
        <v/>
      </c>
      <c r="S1304" s="30" t="str">
        <f t="shared" si="682"/>
        <v/>
      </c>
      <c r="T1304" s="30" t="str">
        <f t="shared" si="683"/>
        <v/>
      </c>
      <c r="U1304" s="20"/>
      <c r="V1304" s="20"/>
      <c r="W1304" s="20"/>
    </row>
    <row r="1305" spans="1:23" ht="19.5" customHeight="1" x14ac:dyDescent="0.25">
      <c r="A1305" s="20"/>
      <c r="B1305" s="483"/>
      <c r="C1305" s="29"/>
      <c r="D1305" s="28" t="s">
        <v>88</v>
      </c>
      <c r="E1305" s="29"/>
      <c r="F1305" s="28" t="s">
        <v>78</v>
      </c>
      <c r="G1305" s="29"/>
      <c r="H1305" s="29"/>
      <c r="I1305" s="30" t="str">
        <f t="shared" si="672"/>
        <v/>
      </c>
      <c r="J1305" s="30" t="str">
        <f t="shared" si="673"/>
        <v/>
      </c>
      <c r="K1305" s="30" t="str">
        <f t="shared" si="674"/>
        <v/>
      </c>
      <c r="L1305" s="30" t="str">
        <f t="shared" si="675"/>
        <v/>
      </c>
      <c r="M1305" s="30" t="str">
        <f t="shared" si="676"/>
        <v/>
      </c>
      <c r="N1305" s="30" t="str">
        <f t="shared" si="677"/>
        <v/>
      </c>
      <c r="O1305" s="30" t="str">
        <f t="shared" si="678"/>
        <v/>
      </c>
      <c r="P1305" s="30" t="str">
        <f t="shared" si="679"/>
        <v/>
      </c>
      <c r="Q1305" s="30" t="str">
        <f t="shared" si="680"/>
        <v/>
      </c>
      <c r="R1305" s="30" t="str">
        <f t="shared" si="681"/>
        <v/>
      </c>
      <c r="S1305" s="30" t="str">
        <f t="shared" si="682"/>
        <v/>
      </c>
      <c r="T1305" s="30" t="str">
        <f t="shared" si="683"/>
        <v/>
      </c>
      <c r="U1305" s="20"/>
      <c r="V1305" s="20"/>
      <c r="W1305" s="20"/>
    </row>
    <row r="1306" spans="1:23" ht="19.5" customHeight="1" x14ac:dyDescent="0.25">
      <c r="A1306" s="20"/>
      <c r="B1306" s="483"/>
      <c r="C1306" s="29"/>
      <c r="D1306" s="28" t="s">
        <v>89</v>
      </c>
      <c r="E1306" s="29"/>
      <c r="F1306" s="28" t="s">
        <v>78</v>
      </c>
      <c r="G1306" s="29"/>
      <c r="H1306" s="29"/>
      <c r="I1306" s="30" t="str">
        <f t="shared" si="672"/>
        <v/>
      </c>
      <c r="J1306" s="30" t="str">
        <f t="shared" si="673"/>
        <v/>
      </c>
      <c r="K1306" s="30" t="str">
        <f t="shared" si="674"/>
        <v/>
      </c>
      <c r="L1306" s="30" t="str">
        <f t="shared" si="675"/>
        <v/>
      </c>
      <c r="M1306" s="30" t="str">
        <f t="shared" si="676"/>
        <v/>
      </c>
      <c r="N1306" s="30" t="str">
        <f t="shared" si="677"/>
        <v/>
      </c>
      <c r="O1306" s="30" t="str">
        <f t="shared" si="678"/>
        <v/>
      </c>
      <c r="P1306" s="30" t="str">
        <f t="shared" si="679"/>
        <v/>
      </c>
      <c r="Q1306" s="30" t="str">
        <f t="shared" si="680"/>
        <v/>
      </c>
      <c r="R1306" s="30" t="str">
        <f t="shared" si="681"/>
        <v/>
      </c>
      <c r="S1306" s="30" t="str">
        <f t="shared" si="682"/>
        <v/>
      </c>
      <c r="T1306" s="30" t="str">
        <f t="shared" si="683"/>
        <v/>
      </c>
      <c r="U1306" s="20"/>
      <c r="V1306" s="20"/>
      <c r="W1306" s="20"/>
    </row>
    <row r="1307" spans="1:23" ht="19.5" customHeight="1" x14ac:dyDescent="0.25">
      <c r="A1307" s="20"/>
      <c r="B1307" s="483"/>
      <c r="C1307" s="29"/>
      <c r="D1307" s="28" t="s">
        <v>90</v>
      </c>
      <c r="E1307" s="29"/>
      <c r="F1307" s="28" t="s">
        <v>78</v>
      </c>
      <c r="G1307" s="29"/>
      <c r="H1307" s="29"/>
      <c r="I1307" s="30" t="str">
        <f t="shared" si="672"/>
        <v/>
      </c>
      <c r="J1307" s="30" t="str">
        <f t="shared" si="673"/>
        <v/>
      </c>
      <c r="K1307" s="30" t="str">
        <f t="shared" si="674"/>
        <v/>
      </c>
      <c r="L1307" s="30" t="str">
        <f t="shared" si="675"/>
        <v/>
      </c>
      <c r="M1307" s="30" t="str">
        <f t="shared" si="676"/>
        <v/>
      </c>
      <c r="N1307" s="30" t="str">
        <f t="shared" si="677"/>
        <v/>
      </c>
      <c r="O1307" s="30" t="str">
        <f t="shared" si="678"/>
        <v/>
      </c>
      <c r="P1307" s="30" t="str">
        <f t="shared" si="679"/>
        <v/>
      </c>
      <c r="Q1307" s="30" t="str">
        <f t="shared" si="680"/>
        <v/>
      </c>
      <c r="R1307" s="30" t="str">
        <f t="shared" si="681"/>
        <v/>
      </c>
      <c r="S1307" s="30" t="str">
        <f t="shared" si="682"/>
        <v/>
      </c>
      <c r="T1307" s="30" t="str">
        <f t="shared" si="683"/>
        <v/>
      </c>
      <c r="U1307" s="20"/>
      <c r="V1307" s="20"/>
      <c r="W1307" s="20"/>
    </row>
    <row r="1308" spans="1:23" ht="19.5" customHeight="1" x14ac:dyDescent="0.25">
      <c r="A1308" s="20"/>
      <c r="B1308" s="483"/>
      <c r="C1308" s="29"/>
      <c r="D1308" s="28" t="s">
        <v>91</v>
      </c>
      <c r="E1308" s="29"/>
      <c r="F1308" s="28" t="s">
        <v>78</v>
      </c>
      <c r="G1308" s="29"/>
      <c r="H1308" s="29"/>
      <c r="I1308" s="30" t="str">
        <f t="shared" si="672"/>
        <v/>
      </c>
      <c r="J1308" s="30" t="str">
        <f t="shared" si="673"/>
        <v/>
      </c>
      <c r="K1308" s="30" t="str">
        <f t="shared" si="674"/>
        <v/>
      </c>
      <c r="L1308" s="30" t="str">
        <f t="shared" si="675"/>
        <v/>
      </c>
      <c r="M1308" s="30" t="str">
        <f t="shared" si="676"/>
        <v/>
      </c>
      <c r="N1308" s="30" t="str">
        <f t="shared" si="677"/>
        <v/>
      </c>
      <c r="O1308" s="30" t="str">
        <f t="shared" si="678"/>
        <v/>
      </c>
      <c r="P1308" s="30" t="str">
        <f t="shared" si="679"/>
        <v/>
      </c>
      <c r="Q1308" s="30" t="str">
        <f t="shared" si="680"/>
        <v/>
      </c>
      <c r="R1308" s="30" t="str">
        <f t="shared" si="681"/>
        <v/>
      </c>
      <c r="S1308" s="30" t="str">
        <f t="shared" si="682"/>
        <v/>
      </c>
      <c r="T1308" s="30" t="str">
        <f t="shared" si="683"/>
        <v/>
      </c>
      <c r="U1308" s="20"/>
      <c r="V1308" s="20"/>
      <c r="W1308" s="20"/>
    </row>
    <row r="1309" spans="1:23" ht="19.5" customHeight="1" x14ac:dyDescent="0.25">
      <c r="A1309" s="20"/>
      <c r="B1309" s="483"/>
      <c r="C1309" s="29"/>
      <c r="D1309" s="28" t="s">
        <v>92</v>
      </c>
      <c r="E1309" s="29"/>
      <c r="F1309" s="28" t="s">
        <v>78</v>
      </c>
      <c r="G1309" s="29"/>
      <c r="H1309" s="29"/>
      <c r="I1309" s="30" t="str">
        <f t="shared" si="672"/>
        <v/>
      </c>
      <c r="J1309" s="30" t="str">
        <f t="shared" si="673"/>
        <v/>
      </c>
      <c r="K1309" s="30" t="str">
        <f t="shared" si="674"/>
        <v/>
      </c>
      <c r="L1309" s="30" t="str">
        <f t="shared" si="675"/>
        <v/>
      </c>
      <c r="M1309" s="30" t="str">
        <f t="shared" si="676"/>
        <v/>
      </c>
      <c r="N1309" s="30" t="str">
        <f t="shared" si="677"/>
        <v/>
      </c>
      <c r="O1309" s="30" t="str">
        <f t="shared" si="678"/>
        <v/>
      </c>
      <c r="P1309" s="30" t="str">
        <f t="shared" si="679"/>
        <v/>
      </c>
      <c r="Q1309" s="30" t="str">
        <f t="shared" si="680"/>
        <v/>
      </c>
      <c r="R1309" s="30" t="str">
        <f t="shared" si="681"/>
        <v/>
      </c>
      <c r="S1309" s="30" t="str">
        <f t="shared" si="682"/>
        <v/>
      </c>
      <c r="T1309" s="30" t="str">
        <f t="shared" si="683"/>
        <v/>
      </c>
      <c r="U1309" s="20"/>
      <c r="V1309" s="20"/>
      <c r="W1309" s="20"/>
    </row>
    <row r="1310" spans="1:23" ht="19.5" customHeight="1" x14ac:dyDescent="0.25">
      <c r="A1310" s="20"/>
      <c r="B1310" s="483"/>
      <c r="C1310" s="29"/>
      <c r="D1310" s="28" t="s">
        <v>93</v>
      </c>
      <c r="E1310" s="29"/>
      <c r="F1310" s="28" t="s">
        <v>78</v>
      </c>
      <c r="G1310" s="29"/>
      <c r="H1310" s="29"/>
      <c r="I1310" s="30" t="str">
        <f t="shared" si="672"/>
        <v/>
      </c>
      <c r="J1310" s="30" t="str">
        <f t="shared" si="673"/>
        <v/>
      </c>
      <c r="K1310" s="30" t="str">
        <f t="shared" si="674"/>
        <v/>
      </c>
      <c r="L1310" s="30" t="str">
        <f t="shared" si="675"/>
        <v/>
      </c>
      <c r="M1310" s="30" t="str">
        <f t="shared" si="676"/>
        <v/>
      </c>
      <c r="N1310" s="30" t="str">
        <f t="shared" si="677"/>
        <v/>
      </c>
      <c r="O1310" s="30" t="str">
        <f t="shared" si="678"/>
        <v/>
      </c>
      <c r="P1310" s="30" t="str">
        <f t="shared" si="679"/>
        <v/>
      </c>
      <c r="Q1310" s="30" t="str">
        <f t="shared" si="680"/>
        <v/>
      </c>
      <c r="R1310" s="30" t="str">
        <f t="shared" si="681"/>
        <v/>
      </c>
      <c r="S1310" s="30" t="str">
        <f t="shared" si="682"/>
        <v/>
      </c>
      <c r="T1310" s="30" t="str">
        <f t="shared" si="683"/>
        <v/>
      </c>
      <c r="U1310" s="20"/>
      <c r="V1310" s="20"/>
      <c r="W1310" s="20"/>
    </row>
    <row r="1311" spans="1:23" ht="19.5" customHeight="1" x14ac:dyDescent="0.25">
      <c r="A1311" s="20"/>
      <c r="B1311" s="483"/>
      <c r="C1311" s="29"/>
      <c r="D1311" s="28" t="s">
        <v>94</v>
      </c>
      <c r="E1311" s="29"/>
      <c r="F1311" s="28" t="s">
        <v>78</v>
      </c>
      <c r="G1311" s="29"/>
      <c r="H1311" s="29"/>
      <c r="I1311" s="30" t="str">
        <f t="shared" si="672"/>
        <v/>
      </c>
      <c r="J1311" s="30" t="str">
        <f t="shared" si="673"/>
        <v/>
      </c>
      <c r="K1311" s="30" t="str">
        <f t="shared" si="674"/>
        <v/>
      </c>
      <c r="L1311" s="30" t="str">
        <f t="shared" si="675"/>
        <v/>
      </c>
      <c r="M1311" s="30" t="str">
        <f t="shared" si="676"/>
        <v/>
      </c>
      <c r="N1311" s="30" t="str">
        <f t="shared" si="677"/>
        <v/>
      </c>
      <c r="O1311" s="30" t="str">
        <f t="shared" si="678"/>
        <v/>
      </c>
      <c r="P1311" s="30" t="str">
        <f t="shared" si="679"/>
        <v/>
      </c>
      <c r="Q1311" s="30" t="str">
        <f t="shared" si="680"/>
        <v/>
      </c>
      <c r="R1311" s="30" t="str">
        <f t="shared" si="681"/>
        <v/>
      </c>
      <c r="S1311" s="30" t="str">
        <f t="shared" si="682"/>
        <v/>
      </c>
      <c r="T1311" s="30" t="str">
        <f t="shared" si="683"/>
        <v/>
      </c>
      <c r="U1311" s="20"/>
      <c r="V1311" s="20"/>
      <c r="W1311" s="20"/>
    </row>
    <row r="1312" spans="1:23" ht="19.5" customHeight="1" x14ac:dyDescent="0.25">
      <c r="A1312" s="20"/>
      <c r="B1312" s="483"/>
      <c r="C1312" s="29"/>
      <c r="D1312" s="28" t="s">
        <v>95</v>
      </c>
      <c r="E1312" s="29"/>
      <c r="F1312" s="28" t="s">
        <v>78</v>
      </c>
      <c r="G1312" s="29"/>
      <c r="H1312" s="29"/>
      <c r="I1312" s="30" t="str">
        <f t="shared" si="672"/>
        <v/>
      </c>
      <c r="J1312" s="30" t="str">
        <f t="shared" si="673"/>
        <v/>
      </c>
      <c r="K1312" s="30" t="str">
        <f t="shared" si="674"/>
        <v/>
      </c>
      <c r="L1312" s="30" t="str">
        <f t="shared" si="675"/>
        <v/>
      </c>
      <c r="M1312" s="30" t="str">
        <f t="shared" si="676"/>
        <v/>
      </c>
      <c r="N1312" s="30" t="str">
        <f t="shared" si="677"/>
        <v/>
      </c>
      <c r="O1312" s="30" t="str">
        <f t="shared" si="678"/>
        <v/>
      </c>
      <c r="P1312" s="30" t="str">
        <f t="shared" si="679"/>
        <v/>
      </c>
      <c r="Q1312" s="30" t="str">
        <f t="shared" si="680"/>
        <v/>
      </c>
      <c r="R1312" s="30" t="str">
        <f t="shared" si="681"/>
        <v/>
      </c>
      <c r="S1312" s="30" t="str">
        <f t="shared" si="682"/>
        <v/>
      </c>
      <c r="T1312" s="30" t="str">
        <f t="shared" si="683"/>
        <v/>
      </c>
      <c r="U1312" s="20"/>
      <c r="V1312" s="20"/>
      <c r="W1312" s="20"/>
    </row>
    <row r="1313" spans="1:23" ht="19.5" customHeight="1" x14ac:dyDescent="0.25">
      <c r="A1313" s="20"/>
      <c r="B1313" s="483"/>
      <c r="C1313" s="29"/>
      <c r="D1313" s="28" t="s">
        <v>96</v>
      </c>
      <c r="E1313" s="29"/>
      <c r="F1313" s="28" t="s">
        <v>78</v>
      </c>
      <c r="G1313" s="29"/>
      <c r="H1313" s="29"/>
      <c r="I1313" s="30" t="str">
        <f t="shared" si="672"/>
        <v/>
      </c>
      <c r="J1313" s="30" t="str">
        <f t="shared" si="673"/>
        <v/>
      </c>
      <c r="K1313" s="30" t="str">
        <f t="shared" si="674"/>
        <v/>
      </c>
      <c r="L1313" s="30" t="str">
        <f t="shared" si="675"/>
        <v/>
      </c>
      <c r="M1313" s="30" t="str">
        <f t="shared" si="676"/>
        <v/>
      </c>
      <c r="N1313" s="30" t="str">
        <f t="shared" si="677"/>
        <v/>
      </c>
      <c r="O1313" s="30" t="str">
        <f t="shared" si="678"/>
        <v/>
      </c>
      <c r="P1313" s="30" t="str">
        <f t="shared" si="679"/>
        <v/>
      </c>
      <c r="Q1313" s="30" t="str">
        <f t="shared" si="680"/>
        <v/>
      </c>
      <c r="R1313" s="30" t="str">
        <f t="shared" si="681"/>
        <v/>
      </c>
      <c r="S1313" s="30" t="str">
        <f t="shared" si="682"/>
        <v/>
      </c>
      <c r="T1313" s="30" t="str">
        <f t="shared" si="683"/>
        <v/>
      </c>
      <c r="U1313" s="20"/>
      <c r="V1313" s="20"/>
      <c r="W1313" s="20"/>
    </row>
    <row r="1314" spans="1:23" ht="19.5" customHeight="1" x14ac:dyDescent="0.25">
      <c r="A1314" s="20"/>
      <c r="B1314" s="483"/>
      <c r="C1314" s="29"/>
      <c r="D1314" s="28" t="s">
        <v>97</v>
      </c>
      <c r="E1314" s="29"/>
      <c r="F1314" s="28" t="s">
        <v>78</v>
      </c>
      <c r="G1314" s="29"/>
      <c r="H1314" s="29"/>
      <c r="I1314" s="30" t="str">
        <f t="shared" si="672"/>
        <v/>
      </c>
      <c r="J1314" s="30" t="str">
        <f t="shared" si="673"/>
        <v/>
      </c>
      <c r="K1314" s="30" t="str">
        <f t="shared" si="674"/>
        <v/>
      </c>
      <c r="L1314" s="30" t="str">
        <f t="shared" si="675"/>
        <v/>
      </c>
      <c r="M1314" s="30" t="str">
        <f t="shared" si="676"/>
        <v/>
      </c>
      <c r="N1314" s="30" t="str">
        <f t="shared" si="677"/>
        <v/>
      </c>
      <c r="O1314" s="30" t="str">
        <f t="shared" si="678"/>
        <v/>
      </c>
      <c r="P1314" s="30" t="str">
        <f t="shared" si="679"/>
        <v/>
      </c>
      <c r="Q1314" s="30" t="str">
        <f t="shared" si="680"/>
        <v/>
      </c>
      <c r="R1314" s="30" t="str">
        <f t="shared" si="681"/>
        <v/>
      </c>
      <c r="S1314" s="30" t="str">
        <f t="shared" si="682"/>
        <v/>
      </c>
      <c r="T1314" s="30" t="str">
        <f t="shared" si="683"/>
        <v/>
      </c>
      <c r="U1314" s="20"/>
      <c r="V1314" s="20"/>
      <c r="W1314" s="20"/>
    </row>
    <row r="1315" spans="1:23" ht="19.5" customHeight="1" x14ac:dyDescent="0.25">
      <c r="A1315" s="20"/>
      <c r="B1315" s="483"/>
      <c r="C1315" s="29"/>
      <c r="D1315" s="28" t="s">
        <v>98</v>
      </c>
      <c r="E1315" s="29"/>
      <c r="F1315" s="28" t="s">
        <v>78</v>
      </c>
      <c r="G1315" s="29"/>
      <c r="H1315" s="29"/>
      <c r="I1315" s="30" t="str">
        <f t="shared" si="672"/>
        <v/>
      </c>
      <c r="J1315" s="30" t="str">
        <f t="shared" si="673"/>
        <v/>
      </c>
      <c r="K1315" s="30" t="str">
        <f t="shared" si="674"/>
        <v/>
      </c>
      <c r="L1315" s="30" t="str">
        <f t="shared" si="675"/>
        <v/>
      </c>
      <c r="M1315" s="30" t="str">
        <f t="shared" si="676"/>
        <v/>
      </c>
      <c r="N1315" s="30" t="str">
        <f t="shared" si="677"/>
        <v/>
      </c>
      <c r="O1315" s="30" t="str">
        <f t="shared" si="678"/>
        <v/>
      </c>
      <c r="P1315" s="30" t="str">
        <f t="shared" si="679"/>
        <v/>
      </c>
      <c r="Q1315" s="30" t="str">
        <f t="shared" si="680"/>
        <v/>
      </c>
      <c r="R1315" s="30" t="str">
        <f t="shared" si="681"/>
        <v/>
      </c>
      <c r="S1315" s="30" t="str">
        <f t="shared" si="682"/>
        <v/>
      </c>
      <c r="T1315" s="30" t="str">
        <f t="shared" si="683"/>
        <v/>
      </c>
      <c r="U1315" s="20"/>
      <c r="V1315" s="20"/>
      <c r="W1315" s="20"/>
    </row>
    <row r="1316" spans="1:23" ht="19.5" customHeight="1" x14ac:dyDescent="0.25">
      <c r="A1316" s="20"/>
      <c r="B1316" s="483"/>
      <c r="C1316" s="29"/>
      <c r="D1316" s="28" t="s">
        <v>99</v>
      </c>
      <c r="E1316" s="29"/>
      <c r="F1316" s="28" t="s">
        <v>78</v>
      </c>
      <c r="G1316" s="29"/>
      <c r="H1316" s="29"/>
      <c r="I1316" s="30" t="str">
        <f t="shared" si="672"/>
        <v/>
      </c>
      <c r="J1316" s="30" t="str">
        <f t="shared" si="673"/>
        <v/>
      </c>
      <c r="K1316" s="30" t="str">
        <f t="shared" si="674"/>
        <v/>
      </c>
      <c r="L1316" s="30" t="str">
        <f t="shared" si="675"/>
        <v/>
      </c>
      <c r="M1316" s="30" t="str">
        <f t="shared" si="676"/>
        <v/>
      </c>
      <c r="N1316" s="30" t="str">
        <f t="shared" si="677"/>
        <v/>
      </c>
      <c r="O1316" s="30" t="str">
        <f t="shared" si="678"/>
        <v/>
      </c>
      <c r="P1316" s="30" t="str">
        <f t="shared" si="679"/>
        <v/>
      </c>
      <c r="Q1316" s="30" t="str">
        <f t="shared" si="680"/>
        <v/>
      </c>
      <c r="R1316" s="30" t="str">
        <f t="shared" si="681"/>
        <v/>
      </c>
      <c r="S1316" s="30" t="str">
        <f t="shared" si="682"/>
        <v/>
      </c>
      <c r="T1316" s="30" t="str">
        <f t="shared" si="683"/>
        <v/>
      </c>
      <c r="U1316" s="20"/>
      <c r="V1316" s="20"/>
      <c r="W1316" s="20"/>
    </row>
    <row r="1317" spans="1:23" ht="19.5" customHeight="1" x14ac:dyDescent="0.25">
      <c r="A1317" s="20"/>
      <c r="B1317" s="483"/>
      <c r="C1317" s="29"/>
      <c r="D1317" s="28" t="s">
        <v>100</v>
      </c>
      <c r="E1317" s="29"/>
      <c r="F1317" s="28" t="s">
        <v>78</v>
      </c>
      <c r="G1317" s="29"/>
      <c r="H1317" s="29"/>
      <c r="I1317" s="30" t="str">
        <f t="shared" si="672"/>
        <v/>
      </c>
      <c r="J1317" s="30" t="str">
        <f t="shared" si="673"/>
        <v/>
      </c>
      <c r="K1317" s="30" t="str">
        <f t="shared" si="674"/>
        <v/>
      </c>
      <c r="L1317" s="30" t="str">
        <f t="shared" si="675"/>
        <v/>
      </c>
      <c r="M1317" s="30" t="str">
        <f t="shared" si="676"/>
        <v/>
      </c>
      <c r="N1317" s="30" t="str">
        <f t="shared" si="677"/>
        <v/>
      </c>
      <c r="O1317" s="30" t="str">
        <f t="shared" si="678"/>
        <v/>
      </c>
      <c r="P1317" s="30" t="str">
        <f t="shared" si="679"/>
        <v/>
      </c>
      <c r="Q1317" s="30" t="str">
        <f t="shared" si="680"/>
        <v/>
      </c>
      <c r="R1317" s="30" t="str">
        <f t="shared" si="681"/>
        <v/>
      </c>
      <c r="S1317" s="30" t="str">
        <f t="shared" si="682"/>
        <v/>
      </c>
      <c r="T1317" s="30" t="str">
        <f t="shared" si="683"/>
        <v/>
      </c>
      <c r="U1317" s="20"/>
      <c r="V1317" s="20"/>
      <c r="W1317" s="20"/>
    </row>
    <row r="1318" spans="1:23" ht="19.5" customHeight="1" x14ac:dyDescent="0.25">
      <c r="A1318" s="20"/>
      <c r="B1318" s="483"/>
      <c r="C1318" s="29"/>
      <c r="D1318" s="28" t="s">
        <v>101</v>
      </c>
      <c r="E1318" s="29"/>
      <c r="F1318" s="28" t="s">
        <v>78</v>
      </c>
      <c r="G1318" s="29"/>
      <c r="H1318" s="29"/>
      <c r="I1318" s="30" t="str">
        <f t="shared" si="672"/>
        <v/>
      </c>
      <c r="J1318" s="30" t="str">
        <f t="shared" si="673"/>
        <v/>
      </c>
      <c r="K1318" s="30" t="str">
        <f t="shared" si="674"/>
        <v/>
      </c>
      <c r="L1318" s="30" t="str">
        <f t="shared" si="675"/>
        <v/>
      </c>
      <c r="M1318" s="30" t="str">
        <f t="shared" si="676"/>
        <v/>
      </c>
      <c r="N1318" s="30" t="str">
        <f t="shared" si="677"/>
        <v/>
      </c>
      <c r="O1318" s="30" t="str">
        <f t="shared" si="678"/>
        <v/>
      </c>
      <c r="P1318" s="30" t="str">
        <f t="shared" si="679"/>
        <v/>
      </c>
      <c r="Q1318" s="30" t="str">
        <f t="shared" si="680"/>
        <v/>
      </c>
      <c r="R1318" s="30" t="str">
        <f t="shared" si="681"/>
        <v/>
      </c>
      <c r="S1318" s="30" t="str">
        <f t="shared" si="682"/>
        <v/>
      </c>
      <c r="T1318" s="30" t="str">
        <f t="shared" si="683"/>
        <v/>
      </c>
      <c r="U1318" s="20"/>
      <c r="V1318" s="20"/>
      <c r="W1318" s="20"/>
    </row>
    <row r="1319" spans="1:23" ht="19.5" customHeight="1" x14ac:dyDescent="0.25">
      <c r="A1319" s="20"/>
      <c r="B1319" s="483"/>
      <c r="C1319" s="29"/>
      <c r="D1319" s="28" t="s">
        <v>102</v>
      </c>
      <c r="E1319" s="29"/>
      <c r="F1319" s="28" t="s">
        <v>78</v>
      </c>
      <c r="G1319" s="29"/>
      <c r="H1319" s="29"/>
      <c r="I1319" s="30" t="str">
        <f t="shared" si="672"/>
        <v/>
      </c>
      <c r="J1319" s="30" t="str">
        <f t="shared" si="673"/>
        <v/>
      </c>
      <c r="K1319" s="30" t="str">
        <f t="shared" si="674"/>
        <v/>
      </c>
      <c r="L1319" s="30" t="str">
        <f t="shared" si="675"/>
        <v/>
      </c>
      <c r="M1319" s="30" t="str">
        <f t="shared" si="676"/>
        <v/>
      </c>
      <c r="N1319" s="30" t="str">
        <f t="shared" si="677"/>
        <v/>
      </c>
      <c r="O1319" s="30" t="str">
        <f t="shared" si="678"/>
        <v/>
      </c>
      <c r="P1319" s="30" t="str">
        <f t="shared" si="679"/>
        <v/>
      </c>
      <c r="Q1319" s="30" t="str">
        <f t="shared" si="680"/>
        <v/>
      </c>
      <c r="R1319" s="30" t="str">
        <f t="shared" si="681"/>
        <v/>
      </c>
      <c r="S1319" s="30" t="str">
        <f t="shared" si="682"/>
        <v/>
      </c>
      <c r="T1319" s="30" t="str">
        <f t="shared" si="683"/>
        <v/>
      </c>
      <c r="U1319" s="20"/>
      <c r="V1319" s="20"/>
      <c r="W1319" s="20"/>
    </row>
    <row r="1320" spans="1:23" ht="19.5" customHeight="1" x14ac:dyDescent="0.25">
      <c r="A1320" s="20"/>
      <c r="B1320" s="483"/>
      <c r="C1320" s="29"/>
      <c r="D1320" s="28" t="s">
        <v>103</v>
      </c>
      <c r="E1320" s="29"/>
      <c r="F1320" s="28" t="s">
        <v>78</v>
      </c>
      <c r="G1320" s="29"/>
      <c r="H1320" s="29"/>
      <c r="I1320" s="30" t="str">
        <f t="shared" si="672"/>
        <v/>
      </c>
      <c r="J1320" s="30" t="str">
        <f t="shared" si="673"/>
        <v/>
      </c>
      <c r="K1320" s="30" t="str">
        <f t="shared" si="674"/>
        <v/>
      </c>
      <c r="L1320" s="30" t="str">
        <f t="shared" si="675"/>
        <v/>
      </c>
      <c r="M1320" s="30" t="str">
        <f t="shared" si="676"/>
        <v/>
      </c>
      <c r="N1320" s="30" t="str">
        <f t="shared" si="677"/>
        <v/>
      </c>
      <c r="O1320" s="30" t="str">
        <f t="shared" si="678"/>
        <v/>
      </c>
      <c r="P1320" s="30" t="str">
        <f t="shared" si="679"/>
        <v/>
      </c>
      <c r="Q1320" s="30" t="str">
        <f t="shared" si="680"/>
        <v/>
      </c>
      <c r="R1320" s="30" t="str">
        <f t="shared" si="681"/>
        <v/>
      </c>
      <c r="S1320" s="30" t="str">
        <f t="shared" si="682"/>
        <v/>
      </c>
      <c r="T1320" s="30" t="str">
        <f t="shared" si="683"/>
        <v/>
      </c>
      <c r="U1320" s="20"/>
      <c r="V1320" s="20"/>
      <c r="W1320" s="20"/>
    </row>
    <row r="1321" spans="1:23" ht="19.5" customHeight="1" x14ac:dyDescent="0.25">
      <c r="A1321" s="20"/>
      <c r="B1321" s="483"/>
      <c r="C1321" s="29"/>
      <c r="D1321" s="28" t="s">
        <v>104</v>
      </c>
      <c r="E1321" s="29"/>
      <c r="F1321" s="28" t="s">
        <v>78</v>
      </c>
      <c r="G1321" s="29"/>
      <c r="H1321" s="29"/>
      <c r="I1321" s="30" t="str">
        <f t="shared" si="672"/>
        <v/>
      </c>
      <c r="J1321" s="30" t="str">
        <f t="shared" si="673"/>
        <v/>
      </c>
      <c r="K1321" s="30" t="str">
        <f t="shared" si="674"/>
        <v/>
      </c>
      <c r="L1321" s="30" t="str">
        <f t="shared" si="675"/>
        <v/>
      </c>
      <c r="M1321" s="30" t="str">
        <f t="shared" si="676"/>
        <v/>
      </c>
      <c r="N1321" s="30" t="str">
        <f t="shared" si="677"/>
        <v/>
      </c>
      <c r="O1321" s="30" t="str">
        <f t="shared" si="678"/>
        <v/>
      </c>
      <c r="P1321" s="30" t="str">
        <f t="shared" si="679"/>
        <v/>
      </c>
      <c r="Q1321" s="30" t="str">
        <f t="shared" si="680"/>
        <v/>
      </c>
      <c r="R1321" s="30" t="str">
        <f t="shared" si="681"/>
        <v/>
      </c>
      <c r="S1321" s="30" t="str">
        <f t="shared" si="682"/>
        <v/>
      </c>
      <c r="T1321" s="30" t="str">
        <f t="shared" si="683"/>
        <v/>
      </c>
      <c r="U1321" s="20"/>
      <c r="V1321" s="20"/>
      <c r="W1321" s="20"/>
    </row>
    <row r="1322" spans="1:23" ht="19.5" customHeight="1" x14ac:dyDescent="0.25">
      <c r="A1322" s="20"/>
      <c r="B1322" s="483"/>
      <c r="C1322" s="29"/>
      <c r="D1322" s="28" t="s">
        <v>105</v>
      </c>
      <c r="E1322" s="29"/>
      <c r="F1322" s="28" t="s">
        <v>78</v>
      </c>
      <c r="G1322" s="29"/>
      <c r="H1322" s="29"/>
      <c r="I1322" s="30" t="str">
        <f t="shared" si="672"/>
        <v/>
      </c>
      <c r="J1322" s="30" t="str">
        <f t="shared" si="673"/>
        <v/>
      </c>
      <c r="K1322" s="30" t="str">
        <f t="shared" si="674"/>
        <v/>
      </c>
      <c r="L1322" s="30" t="str">
        <f t="shared" si="675"/>
        <v/>
      </c>
      <c r="M1322" s="30" t="str">
        <f t="shared" si="676"/>
        <v/>
      </c>
      <c r="N1322" s="30" t="str">
        <f t="shared" si="677"/>
        <v/>
      </c>
      <c r="O1322" s="30" t="str">
        <f t="shared" si="678"/>
        <v/>
      </c>
      <c r="P1322" s="30" t="str">
        <f t="shared" si="679"/>
        <v/>
      </c>
      <c r="Q1322" s="30" t="str">
        <f t="shared" si="680"/>
        <v/>
      </c>
      <c r="R1322" s="30" t="str">
        <f t="shared" si="681"/>
        <v/>
      </c>
      <c r="S1322" s="30" t="str">
        <f t="shared" si="682"/>
        <v/>
      </c>
      <c r="T1322" s="30" t="str">
        <f t="shared" si="683"/>
        <v/>
      </c>
      <c r="U1322" s="20"/>
      <c r="V1322" s="20"/>
      <c r="W1322" s="20"/>
    </row>
    <row r="1323" spans="1:23" ht="19.5" customHeight="1" x14ac:dyDescent="0.25">
      <c r="A1323" s="20"/>
      <c r="B1323" s="483"/>
      <c r="C1323" s="29"/>
      <c r="D1323" s="28" t="s">
        <v>106</v>
      </c>
      <c r="E1323" s="29"/>
      <c r="F1323" s="28" t="s">
        <v>78</v>
      </c>
      <c r="G1323" s="29"/>
      <c r="H1323" s="29"/>
      <c r="I1323" s="30" t="str">
        <f t="shared" si="672"/>
        <v/>
      </c>
      <c r="J1323" s="30" t="str">
        <f t="shared" si="673"/>
        <v/>
      </c>
      <c r="K1323" s="30" t="str">
        <f t="shared" si="674"/>
        <v/>
      </c>
      <c r="L1323" s="30" t="str">
        <f t="shared" si="675"/>
        <v/>
      </c>
      <c r="M1323" s="30" t="str">
        <f t="shared" si="676"/>
        <v/>
      </c>
      <c r="N1323" s="30" t="str">
        <f t="shared" si="677"/>
        <v/>
      </c>
      <c r="O1323" s="30" t="str">
        <f t="shared" si="678"/>
        <v/>
      </c>
      <c r="P1323" s="30" t="str">
        <f t="shared" si="679"/>
        <v/>
      </c>
      <c r="Q1323" s="30" t="str">
        <f t="shared" si="680"/>
        <v/>
      </c>
      <c r="R1323" s="30" t="str">
        <f t="shared" si="681"/>
        <v/>
      </c>
      <c r="S1323" s="30" t="str">
        <f t="shared" si="682"/>
        <v/>
      </c>
      <c r="T1323" s="30" t="str">
        <f t="shared" si="683"/>
        <v/>
      </c>
      <c r="U1323" s="20"/>
      <c r="V1323" s="20"/>
      <c r="W1323" s="20"/>
    </row>
    <row r="1324" spans="1:23" ht="19.5" customHeight="1" x14ac:dyDescent="0.25">
      <c r="A1324" s="20"/>
      <c r="B1324" s="483"/>
      <c r="C1324" s="29"/>
      <c r="D1324" s="28" t="s">
        <v>107</v>
      </c>
      <c r="E1324" s="29"/>
      <c r="F1324" s="28" t="s">
        <v>78</v>
      </c>
      <c r="G1324" s="29"/>
      <c r="H1324" s="29"/>
      <c r="I1324" s="30" t="str">
        <f t="shared" si="672"/>
        <v/>
      </c>
      <c r="J1324" s="30" t="str">
        <f t="shared" si="673"/>
        <v/>
      </c>
      <c r="K1324" s="30" t="str">
        <f t="shared" si="674"/>
        <v/>
      </c>
      <c r="L1324" s="30" t="str">
        <f t="shared" si="675"/>
        <v/>
      </c>
      <c r="M1324" s="30" t="str">
        <f t="shared" si="676"/>
        <v/>
      </c>
      <c r="N1324" s="30" t="str">
        <f t="shared" si="677"/>
        <v/>
      </c>
      <c r="O1324" s="30" t="str">
        <f t="shared" si="678"/>
        <v/>
      </c>
      <c r="P1324" s="30" t="str">
        <f t="shared" si="679"/>
        <v/>
      </c>
      <c r="Q1324" s="30" t="str">
        <f t="shared" si="680"/>
        <v/>
      </c>
      <c r="R1324" s="30" t="str">
        <f t="shared" si="681"/>
        <v/>
      </c>
      <c r="S1324" s="30" t="str">
        <f t="shared" si="682"/>
        <v/>
      </c>
      <c r="T1324" s="30" t="str">
        <f t="shared" si="683"/>
        <v/>
      </c>
      <c r="U1324" s="20"/>
      <c r="V1324" s="20"/>
      <c r="W1324" s="20"/>
    </row>
    <row r="1325" spans="1:23" ht="19.5" customHeight="1" x14ac:dyDescent="0.25">
      <c r="A1325" s="20"/>
      <c r="B1325" s="483"/>
      <c r="C1325" s="29"/>
      <c r="D1325" s="28" t="s">
        <v>108</v>
      </c>
      <c r="E1325" s="29"/>
      <c r="F1325" s="28" t="s">
        <v>78</v>
      </c>
      <c r="G1325" s="29"/>
      <c r="H1325" s="29"/>
      <c r="I1325" s="30" t="str">
        <f t="shared" si="672"/>
        <v/>
      </c>
      <c r="J1325" s="30" t="str">
        <f t="shared" si="673"/>
        <v/>
      </c>
      <c r="K1325" s="30" t="str">
        <f t="shared" si="674"/>
        <v/>
      </c>
      <c r="L1325" s="30" t="str">
        <f t="shared" si="675"/>
        <v/>
      </c>
      <c r="M1325" s="30" t="str">
        <f t="shared" si="676"/>
        <v/>
      </c>
      <c r="N1325" s="30" t="str">
        <f t="shared" si="677"/>
        <v/>
      </c>
      <c r="O1325" s="30" t="str">
        <f t="shared" si="678"/>
        <v/>
      </c>
      <c r="P1325" s="30" t="str">
        <f t="shared" si="679"/>
        <v/>
      </c>
      <c r="Q1325" s="30" t="str">
        <f t="shared" si="680"/>
        <v/>
      </c>
      <c r="R1325" s="30" t="str">
        <f t="shared" si="681"/>
        <v/>
      </c>
      <c r="S1325" s="30" t="str">
        <f t="shared" si="682"/>
        <v/>
      </c>
      <c r="T1325" s="30" t="str">
        <f t="shared" si="683"/>
        <v/>
      </c>
      <c r="U1325" s="20"/>
      <c r="V1325" s="20"/>
      <c r="W1325" s="20"/>
    </row>
    <row r="1326" spans="1:23" ht="19.5" customHeight="1" x14ac:dyDescent="0.25">
      <c r="A1326" s="20"/>
      <c r="B1326" s="483"/>
      <c r="C1326" s="29"/>
      <c r="D1326" s="28" t="s">
        <v>109</v>
      </c>
      <c r="E1326" s="29"/>
      <c r="F1326" s="28" t="s">
        <v>78</v>
      </c>
      <c r="G1326" s="29"/>
      <c r="H1326" s="29"/>
      <c r="I1326" s="30" t="str">
        <f t="shared" si="672"/>
        <v/>
      </c>
      <c r="J1326" s="30" t="str">
        <f t="shared" si="673"/>
        <v/>
      </c>
      <c r="K1326" s="30" t="str">
        <f t="shared" si="674"/>
        <v/>
      </c>
      <c r="L1326" s="30" t="str">
        <f t="shared" si="675"/>
        <v/>
      </c>
      <c r="M1326" s="30" t="str">
        <f t="shared" si="676"/>
        <v/>
      </c>
      <c r="N1326" s="30" t="str">
        <f t="shared" si="677"/>
        <v/>
      </c>
      <c r="O1326" s="30" t="str">
        <f t="shared" si="678"/>
        <v/>
      </c>
      <c r="P1326" s="30" t="str">
        <f t="shared" si="679"/>
        <v/>
      </c>
      <c r="Q1326" s="30" t="str">
        <f t="shared" si="680"/>
        <v/>
      </c>
      <c r="R1326" s="30" t="str">
        <f t="shared" si="681"/>
        <v/>
      </c>
      <c r="S1326" s="30" t="str">
        <f t="shared" si="682"/>
        <v/>
      </c>
      <c r="T1326" s="30" t="str">
        <f t="shared" si="683"/>
        <v/>
      </c>
      <c r="U1326" s="20"/>
      <c r="V1326" s="20"/>
      <c r="W1326" s="20"/>
    </row>
    <row r="1327" spans="1:23" ht="19.5" customHeight="1" x14ac:dyDescent="0.25">
      <c r="A1327" s="20"/>
      <c r="B1327" s="483"/>
      <c r="C1327" s="29"/>
      <c r="D1327" s="28" t="s">
        <v>110</v>
      </c>
      <c r="E1327" s="29"/>
      <c r="F1327" s="28" t="s">
        <v>78</v>
      </c>
      <c r="G1327" s="29"/>
      <c r="H1327" s="29"/>
      <c r="I1327" s="30" t="str">
        <f t="shared" si="672"/>
        <v/>
      </c>
      <c r="J1327" s="30" t="str">
        <f t="shared" si="673"/>
        <v/>
      </c>
      <c r="K1327" s="30" t="str">
        <f t="shared" si="674"/>
        <v/>
      </c>
      <c r="L1327" s="30" t="str">
        <f t="shared" si="675"/>
        <v/>
      </c>
      <c r="M1327" s="30" t="str">
        <f t="shared" si="676"/>
        <v/>
      </c>
      <c r="N1327" s="30" t="str">
        <f t="shared" si="677"/>
        <v/>
      </c>
      <c r="O1327" s="30" t="str">
        <f t="shared" si="678"/>
        <v/>
      </c>
      <c r="P1327" s="30" t="str">
        <f t="shared" si="679"/>
        <v/>
      </c>
      <c r="Q1327" s="30" t="str">
        <f t="shared" si="680"/>
        <v/>
      </c>
      <c r="R1327" s="30" t="str">
        <f t="shared" si="681"/>
        <v/>
      </c>
      <c r="S1327" s="30" t="str">
        <f t="shared" si="682"/>
        <v/>
      </c>
      <c r="T1327" s="30" t="str">
        <f t="shared" si="683"/>
        <v/>
      </c>
      <c r="U1327" s="20"/>
      <c r="V1327" s="20"/>
      <c r="W1327" s="20"/>
    </row>
    <row r="1328" spans="1:23" ht="19.5" customHeight="1" x14ac:dyDescent="0.25">
      <c r="A1328" s="20"/>
      <c r="B1328" s="483"/>
      <c r="C1328" s="29"/>
      <c r="D1328" s="28" t="s">
        <v>111</v>
      </c>
      <c r="E1328" s="29"/>
      <c r="F1328" s="28" t="s">
        <v>78</v>
      </c>
      <c r="G1328" s="29"/>
      <c r="H1328" s="29"/>
      <c r="I1328" s="30" t="str">
        <f t="shared" si="672"/>
        <v/>
      </c>
      <c r="J1328" s="30" t="str">
        <f t="shared" si="673"/>
        <v/>
      </c>
      <c r="K1328" s="30" t="str">
        <f t="shared" si="674"/>
        <v/>
      </c>
      <c r="L1328" s="30" t="str">
        <f t="shared" si="675"/>
        <v/>
      </c>
      <c r="M1328" s="30" t="str">
        <f t="shared" si="676"/>
        <v/>
      </c>
      <c r="N1328" s="30" t="str">
        <f t="shared" si="677"/>
        <v/>
      </c>
      <c r="O1328" s="30" t="str">
        <f t="shared" si="678"/>
        <v/>
      </c>
      <c r="P1328" s="30" t="str">
        <f t="shared" si="679"/>
        <v/>
      </c>
      <c r="Q1328" s="30" t="str">
        <f t="shared" si="680"/>
        <v/>
      </c>
      <c r="R1328" s="30" t="str">
        <f t="shared" si="681"/>
        <v/>
      </c>
      <c r="S1328" s="30" t="str">
        <f t="shared" si="682"/>
        <v/>
      </c>
      <c r="T1328" s="30" t="str">
        <f t="shared" si="683"/>
        <v/>
      </c>
      <c r="U1328" s="20"/>
      <c r="V1328" s="20"/>
      <c r="W1328" s="20"/>
    </row>
    <row r="1329" spans="1:36" ht="19.5" customHeight="1" x14ac:dyDescent="0.25">
      <c r="A1329" s="20"/>
      <c r="B1329" s="483"/>
      <c r="C1329" s="29"/>
      <c r="D1329" s="28" t="s">
        <v>112</v>
      </c>
      <c r="E1329" s="29"/>
      <c r="F1329" s="28" t="s">
        <v>78</v>
      </c>
      <c r="G1329" s="29"/>
      <c r="H1329" s="29"/>
      <c r="I1329" s="30" t="str">
        <f t="shared" si="672"/>
        <v/>
      </c>
      <c r="J1329" s="30" t="str">
        <f t="shared" si="673"/>
        <v/>
      </c>
      <c r="K1329" s="30" t="str">
        <f t="shared" si="674"/>
        <v/>
      </c>
      <c r="L1329" s="30" t="str">
        <f t="shared" si="675"/>
        <v/>
      </c>
      <c r="M1329" s="30" t="str">
        <f t="shared" si="676"/>
        <v/>
      </c>
      <c r="N1329" s="30" t="str">
        <f t="shared" si="677"/>
        <v/>
      </c>
      <c r="O1329" s="30" t="str">
        <f t="shared" si="678"/>
        <v/>
      </c>
      <c r="P1329" s="30" t="str">
        <f t="shared" si="679"/>
        <v/>
      </c>
      <c r="Q1329" s="30" t="str">
        <f t="shared" si="680"/>
        <v/>
      </c>
      <c r="R1329" s="30" t="str">
        <f t="shared" si="681"/>
        <v/>
      </c>
      <c r="S1329" s="30" t="str">
        <f t="shared" si="682"/>
        <v/>
      </c>
      <c r="T1329" s="30" t="str">
        <f t="shared" si="683"/>
        <v/>
      </c>
      <c r="U1329" s="20"/>
      <c r="V1329" s="20"/>
      <c r="W1329" s="20"/>
    </row>
    <row r="1330" spans="1:36" ht="19.5" customHeight="1" x14ac:dyDescent="0.25">
      <c r="A1330" s="20"/>
      <c r="B1330" s="483"/>
      <c r="C1330" s="29"/>
      <c r="D1330" s="28" t="s">
        <v>113</v>
      </c>
      <c r="E1330" s="29"/>
      <c r="F1330" s="28" t="s">
        <v>78</v>
      </c>
      <c r="G1330" s="29"/>
      <c r="H1330" s="29"/>
      <c r="I1330" s="30" t="str">
        <f t="shared" si="672"/>
        <v/>
      </c>
      <c r="J1330" s="30" t="str">
        <f t="shared" si="673"/>
        <v/>
      </c>
      <c r="K1330" s="30" t="str">
        <f t="shared" si="674"/>
        <v/>
      </c>
      <c r="L1330" s="30" t="str">
        <f t="shared" si="675"/>
        <v/>
      </c>
      <c r="M1330" s="30" t="str">
        <f t="shared" si="676"/>
        <v/>
      </c>
      <c r="N1330" s="30" t="str">
        <f t="shared" si="677"/>
        <v/>
      </c>
      <c r="O1330" s="30" t="str">
        <f t="shared" si="678"/>
        <v/>
      </c>
      <c r="P1330" s="30" t="str">
        <f t="shared" si="679"/>
        <v/>
      </c>
      <c r="Q1330" s="30" t="str">
        <f t="shared" si="680"/>
        <v/>
      </c>
      <c r="R1330" s="30" t="str">
        <f t="shared" si="681"/>
        <v/>
      </c>
      <c r="S1330" s="30" t="str">
        <f t="shared" si="682"/>
        <v/>
      </c>
      <c r="T1330" s="30" t="str">
        <f t="shared" si="683"/>
        <v/>
      </c>
      <c r="U1330" s="20"/>
      <c r="V1330" s="20"/>
      <c r="W1330" s="20"/>
    </row>
    <row r="1331" spans="1:36" ht="19.5" customHeight="1" x14ac:dyDescent="0.3">
      <c r="A1331" s="20"/>
      <c r="B1331" s="483"/>
      <c r="C1331" s="29"/>
      <c r="D1331" s="28" t="s">
        <v>114</v>
      </c>
      <c r="E1331" s="29"/>
      <c r="F1331" s="28" t="s">
        <v>115</v>
      </c>
      <c r="G1331" s="29"/>
      <c r="H1331" s="29" t="s">
        <v>40</v>
      </c>
      <c r="I1331" s="31" t="str">
        <f t="shared" ref="I1331:I1340" si="684">IFERROR(VALUE(MID($G1331,1,FIND(CHAR(160),SUBSTITUTE($G1331,"~",CHAR(160),1))-1)),"-")</f>
        <v>-</v>
      </c>
      <c r="J1331" s="31" t="str">
        <f t="shared" ref="J1331:J1340" si="685">IFERROR(VALUE(MID($G1331,FIND(CHAR(160),SUBSTITUTE($G1331,"~",CHAR(160),1))+1,FIND(CHAR(160),SUBSTITUTE($G1331,"~",CHAR(160),2))-FIND(CHAR(160),SUBSTITUTE($G1331,"~",CHAR(160),1))-1)),"-")</f>
        <v>-</v>
      </c>
      <c r="K1331" s="31" t="str">
        <f t="shared" ref="K1331:K1340" si="686">IFERROR(VALUE(MID($G1331,FIND(CHAR(160),SUBSTITUTE($G1331,"~",CHAR(160),2))+1,FIND(CHAR(160),SUBSTITUTE($G1331,"~",CHAR(160),3))-FIND(CHAR(160),SUBSTITUTE($G1331,"~",CHAR(160),2))-1)),"-")</f>
        <v>-</v>
      </c>
      <c r="L1331" s="31" t="str">
        <f t="shared" ref="L1331:L1340" si="687">IFERROR(VALUE(MID($G1331,FIND(CHAR(160),SUBSTITUTE($G1331,"~",CHAR(160),3))+1,FIND(CHAR(160),SUBSTITUTE($G1331,"~",CHAR(160),4))-FIND(CHAR(160),SUBSTITUTE($G1331,"~",CHAR(160),3))-1)),"-")</f>
        <v>-</v>
      </c>
      <c r="M1331" s="31" t="str">
        <f t="shared" ref="M1331:M1340" si="688">IFERROR(VALUE(MID($G1331,FIND(CHAR(160),SUBSTITUTE($G1331,"~",CHAR(160),4))+1,FIND(CHAR(160),SUBSTITUTE($G1331,"~",CHAR(160),5))-FIND(CHAR(160),SUBSTITUTE($G1331,"~",CHAR(160),4))-1)),"-")</f>
        <v>-</v>
      </c>
      <c r="N1331" s="31" t="str">
        <f t="shared" ref="N1331:N1340" si="689">IFERROR(VALUE(MID($G1331,FIND(CHAR(160),SUBSTITUTE($G1331,"~",CHAR(160),5))+1,FIND(CHAR(160),SUBSTITUTE($G1331,"~",CHAR(160),6))-FIND(CHAR(160),SUBSTITUTE($G1331,"~",CHAR(160),5))-1)),"-")</f>
        <v>-</v>
      </c>
      <c r="O1331" s="31" t="str">
        <f t="shared" ref="O1331:O1340" si="690">IFERROR(VALUE(MID($G1331,FIND(CHAR(160),SUBSTITUTE($G1331,"~",CHAR(160),6))+1,FIND(CHAR(160),SUBSTITUTE($G1331,"~",CHAR(160),7))-FIND(CHAR(160),SUBSTITUTE($G1331,"~",CHAR(160),6))-1)),"-")</f>
        <v>-</v>
      </c>
      <c r="P1331" s="31" t="str">
        <f t="shared" ref="P1331:P1340" si="691">IFERROR(VALUE(MID($G1331,FIND(CHAR(160),SUBSTITUTE($G1331,"~",CHAR(160),7))+1,FIND(CHAR(160),SUBSTITUTE($G1331,"~",CHAR(160),8))-FIND(CHAR(160),SUBSTITUTE($G1331,"~",CHAR(160),7))-1)),"-")</f>
        <v>-</v>
      </c>
      <c r="Q1331" s="31" t="str">
        <f t="shared" ref="Q1331:Q1340" si="692">IFERROR(VALUE(MID($G1331,FIND(CHAR(160),SUBSTITUTE($G1331,"~",CHAR(160),8))+1,FIND(CHAR(160),SUBSTITUTE($G1331,"~",CHAR(160),9))-FIND(CHAR(160),SUBSTITUTE($G1331,"~",CHAR(160),8))-1)),"-")</f>
        <v>-</v>
      </c>
      <c r="R1331" s="31" t="str">
        <f t="shared" ref="R1331:R1340" si="693">IFERROR(VALUE(MID($G1331,FIND(CHAR(160),SUBSTITUTE($G1331,"~",CHAR(160),9))+1,FIND(CHAR(160),SUBSTITUTE($G1331,"~",CHAR(160),10))-FIND(CHAR(160),SUBSTITUTE($G1331,"~",CHAR(160),9))-1)),"-")</f>
        <v>-</v>
      </c>
      <c r="S1331" s="31" t="str">
        <f t="shared" ref="S1331:S1340" si="694">IFERROR(VALUE(MID($G1331,FIND(CHAR(160),SUBSTITUTE($G1331,"~",CHAR(160),10))+1,FIND(CHAR(160),SUBSTITUTE($G1331,"~",CHAR(160),11))-FIND(CHAR(160),SUBSTITUTE($G1331,"~",CHAR(160),10))-1)),"-")</f>
        <v>-</v>
      </c>
      <c r="T1331" s="31" t="str">
        <f t="shared" ref="T1331:T1340" si="695">IFERROR(VALUE(MID($G1331,FIND(CHAR(160),SUBSTITUTE($G1331,"~",CHAR(160),11))+1,FIND(CHAR(160),SUBSTITUTE($G1331,"~",CHAR(160),12))-FIND(CHAR(160),SUBSTITUTE($G1331,"~",CHAR(160),11))-1)),"-")</f>
        <v>-</v>
      </c>
      <c r="U1331" s="20"/>
      <c r="V1331" s="20"/>
      <c r="W1331" s="20"/>
      <c r="AA1331" s="32" t="s">
        <v>116</v>
      </c>
    </row>
    <row r="1332" spans="1:36" ht="19.5" customHeight="1" x14ac:dyDescent="0.3">
      <c r="A1332" s="20"/>
      <c r="B1332" s="483"/>
      <c r="C1332" s="29"/>
      <c r="D1332" s="28"/>
      <c r="E1332" s="29"/>
      <c r="F1332" s="28" t="s">
        <v>117</v>
      </c>
      <c r="G1332" s="29"/>
      <c r="H1332" s="29" t="s">
        <v>40</v>
      </c>
      <c r="I1332" s="31" t="str">
        <f t="shared" si="684"/>
        <v>-</v>
      </c>
      <c r="J1332" s="31" t="str">
        <f t="shared" si="685"/>
        <v>-</v>
      </c>
      <c r="K1332" s="31" t="str">
        <f t="shared" si="686"/>
        <v>-</v>
      </c>
      <c r="L1332" s="31" t="str">
        <f t="shared" si="687"/>
        <v>-</v>
      </c>
      <c r="M1332" s="31" t="str">
        <f t="shared" si="688"/>
        <v>-</v>
      </c>
      <c r="N1332" s="31" t="str">
        <f t="shared" si="689"/>
        <v>-</v>
      </c>
      <c r="O1332" s="31" t="str">
        <f t="shared" si="690"/>
        <v>-</v>
      </c>
      <c r="P1332" s="31" t="str">
        <f t="shared" si="691"/>
        <v>-</v>
      </c>
      <c r="Q1332" s="31" t="str">
        <f t="shared" si="692"/>
        <v>-</v>
      </c>
      <c r="R1332" s="31" t="str">
        <f t="shared" si="693"/>
        <v>-</v>
      </c>
      <c r="S1332" s="31" t="str">
        <f t="shared" si="694"/>
        <v>-</v>
      </c>
      <c r="T1332" s="31" t="str">
        <f t="shared" si="695"/>
        <v>-</v>
      </c>
      <c r="U1332" s="20"/>
      <c r="V1332" s="20"/>
      <c r="W1332" s="20"/>
      <c r="AB1332" s="32" t="s">
        <v>118</v>
      </c>
    </row>
    <row r="1333" spans="1:36" ht="19.5" customHeight="1" x14ac:dyDescent="0.3">
      <c r="A1333" s="20"/>
      <c r="B1333" s="483"/>
      <c r="C1333" s="29"/>
      <c r="D1333" s="28"/>
      <c r="E1333" s="29"/>
      <c r="F1333" s="33" t="s">
        <v>119</v>
      </c>
      <c r="G1333" s="29"/>
      <c r="H1333" s="29" t="s">
        <v>40</v>
      </c>
      <c r="I1333" s="31" t="str">
        <f t="shared" si="684"/>
        <v>-</v>
      </c>
      <c r="J1333" s="31" t="str">
        <f t="shared" si="685"/>
        <v>-</v>
      </c>
      <c r="K1333" s="31" t="str">
        <f t="shared" si="686"/>
        <v>-</v>
      </c>
      <c r="L1333" s="31" t="str">
        <f t="shared" si="687"/>
        <v>-</v>
      </c>
      <c r="M1333" s="31" t="str">
        <f t="shared" si="688"/>
        <v>-</v>
      </c>
      <c r="N1333" s="31" t="str">
        <f t="shared" si="689"/>
        <v>-</v>
      </c>
      <c r="O1333" s="31" t="str">
        <f t="shared" si="690"/>
        <v>-</v>
      </c>
      <c r="P1333" s="31" t="str">
        <f t="shared" si="691"/>
        <v>-</v>
      </c>
      <c r="Q1333" s="31" t="str">
        <f t="shared" si="692"/>
        <v>-</v>
      </c>
      <c r="R1333" s="31" t="str">
        <f t="shared" si="693"/>
        <v>-</v>
      </c>
      <c r="S1333" s="31" t="str">
        <f t="shared" si="694"/>
        <v>-</v>
      </c>
      <c r="T1333" s="31" t="str">
        <f t="shared" si="695"/>
        <v>-</v>
      </c>
      <c r="U1333" s="20"/>
      <c r="V1333" s="20"/>
      <c r="W1333" s="20"/>
      <c r="AC1333" s="32" t="s">
        <v>118</v>
      </c>
    </row>
    <row r="1334" spans="1:36" ht="19.5" customHeight="1" x14ac:dyDescent="0.3">
      <c r="A1334" s="20"/>
      <c r="B1334" s="483"/>
      <c r="C1334" s="29"/>
      <c r="D1334" s="28"/>
      <c r="E1334" s="29"/>
      <c r="F1334" s="33" t="s">
        <v>120</v>
      </c>
      <c r="G1334" s="29"/>
      <c r="H1334" s="29" t="s">
        <v>40</v>
      </c>
      <c r="I1334" s="31" t="str">
        <f t="shared" si="684"/>
        <v>-</v>
      </c>
      <c r="J1334" s="31" t="str">
        <f t="shared" si="685"/>
        <v>-</v>
      </c>
      <c r="K1334" s="31" t="str">
        <f t="shared" si="686"/>
        <v>-</v>
      </c>
      <c r="L1334" s="31" t="str">
        <f t="shared" si="687"/>
        <v>-</v>
      </c>
      <c r="M1334" s="31" t="str">
        <f t="shared" si="688"/>
        <v>-</v>
      </c>
      <c r="N1334" s="31" t="str">
        <f t="shared" si="689"/>
        <v>-</v>
      </c>
      <c r="O1334" s="31" t="str">
        <f t="shared" si="690"/>
        <v>-</v>
      </c>
      <c r="P1334" s="31" t="str">
        <f t="shared" si="691"/>
        <v>-</v>
      </c>
      <c r="Q1334" s="31" t="str">
        <f t="shared" si="692"/>
        <v>-</v>
      </c>
      <c r="R1334" s="31" t="str">
        <f t="shared" si="693"/>
        <v>-</v>
      </c>
      <c r="S1334" s="31" t="str">
        <f t="shared" si="694"/>
        <v>-</v>
      </c>
      <c r="T1334" s="31" t="str">
        <f t="shared" si="695"/>
        <v>-</v>
      </c>
      <c r="U1334" s="20"/>
      <c r="V1334" s="20"/>
      <c r="W1334" s="20"/>
      <c r="AD1334" s="32" t="s">
        <v>118</v>
      </c>
    </row>
    <row r="1335" spans="1:36" ht="19.5" customHeight="1" x14ac:dyDescent="0.3">
      <c r="A1335" s="20"/>
      <c r="B1335" s="483"/>
      <c r="C1335" s="29"/>
      <c r="D1335" s="28"/>
      <c r="E1335" s="29"/>
      <c r="F1335" s="33" t="s">
        <v>121</v>
      </c>
      <c r="G1335" s="29"/>
      <c r="H1335" s="29" t="s">
        <v>40</v>
      </c>
      <c r="I1335" s="31" t="str">
        <f t="shared" si="684"/>
        <v>-</v>
      </c>
      <c r="J1335" s="31" t="str">
        <f t="shared" si="685"/>
        <v>-</v>
      </c>
      <c r="K1335" s="31" t="str">
        <f t="shared" si="686"/>
        <v>-</v>
      </c>
      <c r="L1335" s="31" t="str">
        <f t="shared" si="687"/>
        <v>-</v>
      </c>
      <c r="M1335" s="31" t="str">
        <f t="shared" si="688"/>
        <v>-</v>
      </c>
      <c r="N1335" s="31" t="str">
        <f t="shared" si="689"/>
        <v>-</v>
      </c>
      <c r="O1335" s="31" t="str">
        <f t="shared" si="690"/>
        <v>-</v>
      </c>
      <c r="P1335" s="31" t="str">
        <f t="shared" si="691"/>
        <v>-</v>
      </c>
      <c r="Q1335" s="31" t="str">
        <f t="shared" si="692"/>
        <v>-</v>
      </c>
      <c r="R1335" s="31" t="str">
        <f t="shared" si="693"/>
        <v>-</v>
      </c>
      <c r="S1335" s="31" t="str">
        <f t="shared" si="694"/>
        <v>-</v>
      </c>
      <c r="T1335" s="31" t="str">
        <f t="shared" si="695"/>
        <v>-</v>
      </c>
      <c r="U1335" s="20"/>
      <c r="V1335" s="20"/>
      <c r="W1335" s="20"/>
      <c r="AE1335" s="32" t="s">
        <v>116</v>
      </c>
    </row>
    <row r="1336" spans="1:36" ht="19.5" customHeight="1" x14ac:dyDescent="0.3">
      <c r="A1336" s="20"/>
      <c r="B1336" s="483"/>
      <c r="C1336" s="29"/>
      <c r="D1336" s="28"/>
      <c r="E1336" s="29"/>
      <c r="F1336" s="28" t="s">
        <v>647</v>
      </c>
      <c r="G1336" s="29"/>
      <c r="H1336" s="29" t="s">
        <v>40</v>
      </c>
      <c r="I1336" s="31" t="str">
        <f t="shared" si="684"/>
        <v>-</v>
      </c>
      <c r="J1336" s="31" t="str">
        <f t="shared" si="685"/>
        <v>-</v>
      </c>
      <c r="K1336" s="31" t="str">
        <f t="shared" si="686"/>
        <v>-</v>
      </c>
      <c r="L1336" s="31" t="str">
        <f t="shared" si="687"/>
        <v>-</v>
      </c>
      <c r="M1336" s="31" t="str">
        <f t="shared" si="688"/>
        <v>-</v>
      </c>
      <c r="N1336" s="31" t="str">
        <f t="shared" si="689"/>
        <v>-</v>
      </c>
      <c r="O1336" s="31" t="str">
        <f t="shared" si="690"/>
        <v>-</v>
      </c>
      <c r="P1336" s="31" t="str">
        <f t="shared" si="691"/>
        <v>-</v>
      </c>
      <c r="Q1336" s="31" t="str">
        <f t="shared" si="692"/>
        <v>-</v>
      </c>
      <c r="R1336" s="31" t="str">
        <f t="shared" si="693"/>
        <v>-</v>
      </c>
      <c r="S1336" s="31" t="str">
        <f t="shared" si="694"/>
        <v>-</v>
      </c>
      <c r="T1336" s="31" t="str">
        <f t="shared" si="695"/>
        <v>-</v>
      </c>
      <c r="U1336" s="20"/>
      <c r="V1336" s="20"/>
      <c r="W1336" s="20"/>
      <c r="AF1336" s="32" t="s">
        <v>118</v>
      </c>
    </row>
    <row r="1337" spans="1:36" ht="19.5" customHeight="1" x14ac:dyDescent="0.3">
      <c r="A1337" s="20"/>
      <c r="B1337" s="483"/>
      <c r="C1337" s="29"/>
      <c r="D1337" s="28"/>
      <c r="E1337" s="29"/>
      <c r="F1337" s="33" t="s">
        <v>122</v>
      </c>
      <c r="G1337" s="29"/>
      <c r="H1337" s="29" t="s">
        <v>40</v>
      </c>
      <c r="I1337" s="31" t="str">
        <f t="shared" si="684"/>
        <v>-</v>
      </c>
      <c r="J1337" s="31" t="str">
        <f t="shared" si="685"/>
        <v>-</v>
      </c>
      <c r="K1337" s="31" t="str">
        <f t="shared" si="686"/>
        <v>-</v>
      </c>
      <c r="L1337" s="31" t="str">
        <f t="shared" si="687"/>
        <v>-</v>
      </c>
      <c r="M1337" s="31" t="str">
        <f t="shared" si="688"/>
        <v>-</v>
      </c>
      <c r="N1337" s="31" t="str">
        <f t="shared" si="689"/>
        <v>-</v>
      </c>
      <c r="O1337" s="31" t="str">
        <f t="shared" si="690"/>
        <v>-</v>
      </c>
      <c r="P1337" s="31" t="str">
        <f t="shared" si="691"/>
        <v>-</v>
      </c>
      <c r="Q1337" s="31" t="str">
        <f t="shared" si="692"/>
        <v>-</v>
      </c>
      <c r="R1337" s="31" t="str">
        <f t="shared" si="693"/>
        <v>-</v>
      </c>
      <c r="S1337" s="31" t="str">
        <f t="shared" si="694"/>
        <v>-</v>
      </c>
      <c r="T1337" s="31" t="str">
        <f t="shared" si="695"/>
        <v>-</v>
      </c>
      <c r="U1337" s="20"/>
      <c r="V1337" s="20"/>
      <c r="W1337" s="20"/>
      <c r="AG1337" s="32" t="s">
        <v>118</v>
      </c>
    </row>
    <row r="1338" spans="1:36" ht="19.5" customHeight="1" x14ac:dyDescent="0.3">
      <c r="A1338" s="20"/>
      <c r="B1338" s="483"/>
      <c r="C1338" s="29"/>
      <c r="D1338" s="28"/>
      <c r="E1338" s="29"/>
      <c r="F1338" s="33" t="s">
        <v>123</v>
      </c>
      <c r="G1338" s="29"/>
      <c r="H1338" s="29" t="s">
        <v>40</v>
      </c>
      <c r="I1338" s="31" t="str">
        <f t="shared" si="684"/>
        <v>-</v>
      </c>
      <c r="J1338" s="31" t="str">
        <f t="shared" si="685"/>
        <v>-</v>
      </c>
      <c r="K1338" s="31" t="str">
        <f t="shared" si="686"/>
        <v>-</v>
      </c>
      <c r="L1338" s="31" t="str">
        <f t="shared" si="687"/>
        <v>-</v>
      </c>
      <c r="M1338" s="31" t="str">
        <f t="shared" si="688"/>
        <v>-</v>
      </c>
      <c r="N1338" s="31" t="str">
        <f t="shared" si="689"/>
        <v>-</v>
      </c>
      <c r="O1338" s="31" t="str">
        <f t="shared" si="690"/>
        <v>-</v>
      </c>
      <c r="P1338" s="31" t="str">
        <f t="shared" si="691"/>
        <v>-</v>
      </c>
      <c r="Q1338" s="31" t="str">
        <f t="shared" si="692"/>
        <v>-</v>
      </c>
      <c r="R1338" s="31" t="str">
        <f t="shared" si="693"/>
        <v>-</v>
      </c>
      <c r="S1338" s="31" t="str">
        <f t="shared" si="694"/>
        <v>-</v>
      </c>
      <c r="T1338" s="31" t="str">
        <f t="shared" si="695"/>
        <v>-</v>
      </c>
      <c r="U1338" s="20"/>
      <c r="V1338" s="20"/>
      <c r="W1338" s="20"/>
      <c r="AH1338" s="32" t="s">
        <v>118</v>
      </c>
    </row>
    <row r="1339" spans="1:36" ht="19.5" customHeight="1" x14ac:dyDescent="0.3">
      <c r="A1339" s="20"/>
      <c r="B1339" s="483"/>
      <c r="C1339" s="29"/>
      <c r="D1339" s="28"/>
      <c r="E1339" s="29"/>
      <c r="F1339" s="33" t="s">
        <v>124</v>
      </c>
      <c r="G1339" s="29"/>
      <c r="H1339" s="29" t="s">
        <v>40</v>
      </c>
      <c r="I1339" s="31" t="str">
        <f t="shared" si="684"/>
        <v>-</v>
      </c>
      <c r="J1339" s="31" t="str">
        <f t="shared" si="685"/>
        <v>-</v>
      </c>
      <c r="K1339" s="31" t="str">
        <f t="shared" si="686"/>
        <v>-</v>
      </c>
      <c r="L1339" s="31" t="str">
        <f t="shared" si="687"/>
        <v>-</v>
      </c>
      <c r="M1339" s="31" t="str">
        <f t="shared" si="688"/>
        <v>-</v>
      </c>
      <c r="N1339" s="31" t="str">
        <f t="shared" si="689"/>
        <v>-</v>
      </c>
      <c r="O1339" s="31" t="str">
        <f t="shared" si="690"/>
        <v>-</v>
      </c>
      <c r="P1339" s="31" t="str">
        <f t="shared" si="691"/>
        <v>-</v>
      </c>
      <c r="Q1339" s="31" t="str">
        <f t="shared" si="692"/>
        <v>-</v>
      </c>
      <c r="R1339" s="31" t="str">
        <f t="shared" si="693"/>
        <v>-</v>
      </c>
      <c r="S1339" s="31" t="str">
        <f t="shared" si="694"/>
        <v>-</v>
      </c>
      <c r="T1339" s="31" t="str">
        <f t="shared" si="695"/>
        <v>-</v>
      </c>
      <c r="U1339" s="20"/>
      <c r="V1339" s="20"/>
      <c r="W1339" s="20"/>
      <c r="AI1339" s="32" t="s">
        <v>116</v>
      </c>
    </row>
    <row r="1340" spans="1:36" ht="19.5" customHeight="1" x14ac:dyDescent="0.3">
      <c r="A1340" s="20"/>
      <c r="B1340" s="483"/>
      <c r="C1340" s="29"/>
      <c r="D1340" s="34"/>
      <c r="E1340" s="35"/>
      <c r="F1340" s="36" t="s">
        <v>125</v>
      </c>
      <c r="G1340" s="35"/>
      <c r="H1340" s="34" t="s">
        <v>40</v>
      </c>
      <c r="I1340" s="31" t="str">
        <f t="shared" si="684"/>
        <v>-</v>
      </c>
      <c r="J1340" s="31" t="str">
        <f t="shared" si="685"/>
        <v>-</v>
      </c>
      <c r="K1340" s="31" t="str">
        <f t="shared" si="686"/>
        <v>-</v>
      </c>
      <c r="L1340" s="31" t="str">
        <f t="shared" si="687"/>
        <v>-</v>
      </c>
      <c r="M1340" s="31" t="str">
        <f t="shared" si="688"/>
        <v>-</v>
      </c>
      <c r="N1340" s="31" t="str">
        <f t="shared" si="689"/>
        <v>-</v>
      </c>
      <c r="O1340" s="31" t="str">
        <f t="shared" si="690"/>
        <v>-</v>
      </c>
      <c r="P1340" s="31" t="str">
        <f t="shared" si="691"/>
        <v>-</v>
      </c>
      <c r="Q1340" s="31" t="str">
        <f t="shared" si="692"/>
        <v>-</v>
      </c>
      <c r="R1340" s="31" t="str">
        <f t="shared" si="693"/>
        <v>-</v>
      </c>
      <c r="S1340" s="31" t="str">
        <f t="shared" si="694"/>
        <v>-</v>
      </c>
      <c r="T1340" s="31" t="str">
        <f t="shared" si="695"/>
        <v>-</v>
      </c>
      <c r="U1340" s="20"/>
      <c r="V1340" s="20"/>
      <c r="W1340" s="20"/>
      <c r="AJ1340" s="32" t="s">
        <v>118</v>
      </c>
    </row>
    <row r="1341" spans="1:36" ht="19.5" customHeight="1" x14ac:dyDescent="0.25">
      <c r="A1341" s="20"/>
      <c r="B1341" s="483"/>
      <c r="C1341" s="27"/>
      <c r="D1341" s="28" t="s">
        <v>77</v>
      </c>
      <c r="E1341" s="29"/>
      <c r="F1341" s="28" t="s">
        <v>78</v>
      </c>
      <c r="G1341" s="29"/>
      <c r="H1341" s="30"/>
      <c r="I1341" s="30" t="str">
        <f t="shared" ref="I1341:I1376" si="696">IFERROR(MID($G1341,1,FIND(CHAR(160),SUBSTITUTE($G1341,"~",CHAR(160),1))-1),"")</f>
        <v/>
      </c>
      <c r="J1341" s="30" t="str">
        <f t="shared" ref="J1341:J1376" si="697">IFERROR(MID($G1341,FIND(CHAR(160),SUBSTITUTE($G1341,"~",CHAR(160),1))+1,FIND(CHAR(160),SUBSTITUTE($G1341,"~",CHAR(160),2))-FIND(CHAR(160),SUBSTITUTE($G1341,"~",CHAR(160),1))-1),"")</f>
        <v/>
      </c>
      <c r="K1341" s="30" t="str">
        <f t="shared" ref="K1341:K1376" si="698">IFERROR(MID($G1341,FIND(CHAR(160),SUBSTITUTE($G1341,"~",CHAR(160),2))+1,FIND(CHAR(160),SUBSTITUTE($G1341,"~",CHAR(160),3))-FIND(CHAR(160),SUBSTITUTE($G1341,"~",CHAR(160),2))-1),"")</f>
        <v/>
      </c>
      <c r="L1341" s="30" t="str">
        <f t="shared" ref="L1341:L1376" si="699">IFERROR(MID($G1341,FIND(CHAR(160),SUBSTITUTE($G1341,"~",CHAR(160),3))+1,FIND(CHAR(160),SUBSTITUTE($G1341,"~",CHAR(160),4))-FIND(CHAR(160),SUBSTITUTE($G1341,"~",CHAR(160),3))-1),"")</f>
        <v/>
      </c>
      <c r="M1341" s="30" t="str">
        <f t="shared" ref="M1341:M1376" si="700">IFERROR(MID($G1341,FIND(CHAR(160),SUBSTITUTE($G1341,"~",CHAR(160),4))+1,FIND(CHAR(160),SUBSTITUTE($G1341,"~",CHAR(160),5))-FIND(CHAR(160),SUBSTITUTE($G1341,"~",CHAR(160),4))-1),"")</f>
        <v/>
      </c>
      <c r="N1341" s="30" t="str">
        <f t="shared" ref="N1341:N1376" si="701">IFERROR(MID($G1341,FIND(CHAR(160),SUBSTITUTE($G1341,"~",CHAR(160),5))+1,FIND(CHAR(160),SUBSTITUTE($G1341,"~",CHAR(160),6))-FIND(CHAR(160),SUBSTITUTE($G1341,"~",CHAR(160),5))-1),"")</f>
        <v/>
      </c>
      <c r="O1341" s="30" t="str">
        <f t="shared" ref="O1341:O1376" si="702">IFERROR(MID($G1341,FIND(CHAR(160),SUBSTITUTE($G1341,"~",CHAR(160),6))+1,FIND(CHAR(160),SUBSTITUTE($G1341,"~",CHAR(160),7))-FIND(CHAR(160),SUBSTITUTE($G1341,"~",CHAR(160),6))-1),"")</f>
        <v/>
      </c>
      <c r="P1341" s="30" t="str">
        <f t="shared" ref="P1341:P1376" si="703">IFERROR(MID($G1341,FIND(CHAR(160),SUBSTITUTE($G1341,"~",CHAR(160),7))+1,FIND(CHAR(160),SUBSTITUTE($G1341,"~",CHAR(160),8))-FIND(CHAR(160),SUBSTITUTE($G1341,"~",CHAR(160),7))-1),"")</f>
        <v/>
      </c>
      <c r="Q1341" s="30" t="str">
        <f t="shared" ref="Q1341:Q1376" si="704">IFERROR(MID($G1341,FIND(CHAR(160),SUBSTITUTE($G1341,"~",CHAR(160),8))+1,FIND(CHAR(160),SUBSTITUTE($G1341,"~",CHAR(160),9))-FIND(CHAR(160),SUBSTITUTE($G1341,"~",CHAR(160),8))-1),"")</f>
        <v/>
      </c>
      <c r="R1341" s="30" t="str">
        <f t="shared" ref="R1341:R1376" si="705">IFERROR(MID($G1341,FIND(CHAR(160),SUBSTITUTE($G1341,"~",CHAR(160),9))+1,FIND(CHAR(160),SUBSTITUTE($G1341,"~",CHAR(160),10))-FIND(CHAR(160),SUBSTITUTE($G1341,"~",CHAR(160),9))-1),"")</f>
        <v/>
      </c>
      <c r="S1341" s="30" t="str">
        <f t="shared" ref="S1341:S1376" si="706">IFERROR(MID($G1341,FIND(CHAR(160),SUBSTITUTE($G1341,"~",CHAR(160),10))+1,FIND(CHAR(160),SUBSTITUTE($G1341,"~",CHAR(160),11))-FIND(CHAR(160),SUBSTITUTE($G1341,"~",CHAR(160),10))-1),"")</f>
        <v/>
      </c>
      <c r="T1341" s="30" t="str">
        <f t="shared" ref="T1341:T1376" si="707">IFERROR(MID($G1341,FIND(CHAR(160),SUBSTITUTE($G1341,"~",CHAR(160),11))+1,FIND(CHAR(160),SUBSTITUTE($G1341,"~",CHAR(160),12))-FIND(CHAR(160),SUBSTITUTE($G1341,"~",CHAR(160),11))-1),"")</f>
        <v/>
      </c>
      <c r="U1341" s="20"/>
      <c r="V1341" s="20"/>
      <c r="W1341" s="20"/>
    </row>
    <row r="1342" spans="1:36" ht="19.5" customHeight="1" x14ac:dyDescent="0.25">
      <c r="A1342" s="20"/>
      <c r="B1342" s="483"/>
      <c r="C1342" s="29"/>
      <c r="D1342" s="28" t="s">
        <v>79</v>
      </c>
      <c r="E1342" s="29"/>
      <c r="F1342" s="28" t="s">
        <v>78</v>
      </c>
      <c r="G1342" s="29"/>
      <c r="H1342" s="29"/>
      <c r="I1342" s="30" t="str">
        <f t="shared" si="696"/>
        <v/>
      </c>
      <c r="J1342" s="30" t="str">
        <f t="shared" si="697"/>
        <v/>
      </c>
      <c r="K1342" s="30" t="str">
        <f t="shared" si="698"/>
        <v/>
      </c>
      <c r="L1342" s="30" t="str">
        <f t="shared" si="699"/>
        <v/>
      </c>
      <c r="M1342" s="30" t="str">
        <f t="shared" si="700"/>
        <v/>
      </c>
      <c r="N1342" s="30" t="str">
        <f t="shared" si="701"/>
        <v/>
      </c>
      <c r="O1342" s="30" t="str">
        <f t="shared" si="702"/>
        <v/>
      </c>
      <c r="P1342" s="30" t="str">
        <f t="shared" si="703"/>
        <v/>
      </c>
      <c r="Q1342" s="30" t="str">
        <f t="shared" si="704"/>
        <v/>
      </c>
      <c r="R1342" s="30" t="str">
        <f t="shared" si="705"/>
        <v/>
      </c>
      <c r="S1342" s="30" t="str">
        <f t="shared" si="706"/>
        <v/>
      </c>
      <c r="T1342" s="30" t="str">
        <f t="shared" si="707"/>
        <v/>
      </c>
      <c r="U1342" s="20"/>
      <c r="V1342" s="20"/>
      <c r="W1342" s="20"/>
    </row>
    <row r="1343" spans="1:36" ht="19.5" customHeight="1" x14ac:dyDescent="0.25">
      <c r="A1343" s="20"/>
      <c r="B1343" s="483"/>
      <c r="C1343" s="29"/>
      <c r="D1343" s="28" t="s">
        <v>80</v>
      </c>
      <c r="E1343" s="29"/>
      <c r="F1343" s="28" t="s">
        <v>78</v>
      </c>
      <c r="G1343" s="29"/>
      <c r="H1343" s="29"/>
      <c r="I1343" s="30" t="str">
        <f t="shared" si="696"/>
        <v/>
      </c>
      <c r="J1343" s="30" t="str">
        <f t="shared" si="697"/>
        <v/>
      </c>
      <c r="K1343" s="30" t="str">
        <f t="shared" si="698"/>
        <v/>
      </c>
      <c r="L1343" s="30" t="str">
        <f t="shared" si="699"/>
        <v/>
      </c>
      <c r="M1343" s="30" t="str">
        <f t="shared" si="700"/>
        <v/>
      </c>
      <c r="N1343" s="30" t="str">
        <f t="shared" si="701"/>
        <v/>
      </c>
      <c r="O1343" s="30" t="str">
        <f t="shared" si="702"/>
        <v/>
      </c>
      <c r="P1343" s="30" t="str">
        <f t="shared" si="703"/>
        <v/>
      </c>
      <c r="Q1343" s="30" t="str">
        <f t="shared" si="704"/>
        <v/>
      </c>
      <c r="R1343" s="30" t="str">
        <f t="shared" si="705"/>
        <v/>
      </c>
      <c r="S1343" s="30" t="str">
        <f t="shared" si="706"/>
        <v/>
      </c>
      <c r="T1343" s="30" t="str">
        <f t="shared" si="707"/>
        <v/>
      </c>
      <c r="U1343" s="20"/>
      <c r="V1343" s="20"/>
      <c r="W1343" s="20"/>
    </row>
    <row r="1344" spans="1:36" ht="19.5" customHeight="1" x14ac:dyDescent="0.25">
      <c r="A1344" s="20"/>
      <c r="B1344" s="483"/>
      <c r="C1344" s="29"/>
      <c r="D1344" s="28" t="s">
        <v>81</v>
      </c>
      <c r="E1344" s="29"/>
      <c r="F1344" s="28" t="s">
        <v>78</v>
      </c>
      <c r="G1344" s="29"/>
      <c r="H1344" s="29"/>
      <c r="I1344" s="30" t="str">
        <f t="shared" si="696"/>
        <v/>
      </c>
      <c r="J1344" s="30" t="str">
        <f t="shared" si="697"/>
        <v/>
      </c>
      <c r="K1344" s="30" t="str">
        <f t="shared" si="698"/>
        <v/>
      </c>
      <c r="L1344" s="30" t="str">
        <f t="shared" si="699"/>
        <v/>
      </c>
      <c r="M1344" s="30" t="str">
        <f t="shared" si="700"/>
        <v/>
      </c>
      <c r="N1344" s="30" t="str">
        <f t="shared" si="701"/>
        <v/>
      </c>
      <c r="O1344" s="30" t="str">
        <f t="shared" si="702"/>
        <v/>
      </c>
      <c r="P1344" s="30" t="str">
        <f t="shared" si="703"/>
        <v/>
      </c>
      <c r="Q1344" s="30" t="str">
        <f t="shared" si="704"/>
        <v/>
      </c>
      <c r="R1344" s="30" t="str">
        <f t="shared" si="705"/>
        <v/>
      </c>
      <c r="S1344" s="30" t="str">
        <f t="shared" si="706"/>
        <v/>
      </c>
      <c r="T1344" s="30" t="str">
        <f t="shared" si="707"/>
        <v/>
      </c>
      <c r="U1344" s="20"/>
      <c r="V1344" s="20"/>
      <c r="W1344" s="20"/>
    </row>
    <row r="1345" spans="1:23" ht="19.5" customHeight="1" x14ac:dyDescent="0.25">
      <c r="A1345" s="20"/>
      <c r="B1345" s="483"/>
      <c r="C1345" s="29"/>
      <c r="D1345" s="28" t="s">
        <v>82</v>
      </c>
      <c r="E1345" s="29"/>
      <c r="F1345" s="28" t="s">
        <v>78</v>
      </c>
      <c r="G1345" s="29"/>
      <c r="H1345" s="29"/>
      <c r="I1345" s="30" t="str">
        <f t="shared" si="696"/>
        <v/>
      </c>
      <c r="J1345" s="30" t="str">
        <f t="shared" si="697"/>
        <v/>
      </c>
      <c r="K1345" s="30" t="str">
        <f t="shared" si="698"/>
        <v/>
      </c>
      <c r="L1345" s="30" t="str">
        <f t="shared" si="699"/>
        <v/>
      </c>
      <c r="M1345" s="30" t="str">
        <f t="shared" si="700"/>
        <v/>
      </c>
      <c r="N1345" s="30" t="str">
        <f t="shared" si="701"/>
        <v/>
      </c>
      <c r="O1345" s="30" t="str">
        <f t="shared" si="702"/>
        <v/>
      </c>
      <c r="P1345" s="30" t="str">
        <f t="shared" si="703"/>
        <v/>
      </c>
      <c r="Q1345" s="30" t="str">
        <f t="shared" si="704"/>
        <v/>
      </c>
      <c r="R1345" s="30" t="str">
        <f t="shared" si="705"/>
        <v/>
      </c>
      <c r="S1345" s="30" t="str">
        <f t="shared" si="706"/>
        <v/>
      </c>
      <c r="T1345" s="30" t="str">
        <f t="shared" si="707"/>
        <v/>
      </c>
      <c r="U1345" s="20"/>
      <c r="V1345" s="20"/>
      <c r="W1345" s="20"/>
    </row>
    <row r="1346" spans="1:23" ht="19.5" customHeight="1" x14ac:dyDescent="0.25">
      <c r="A1346" s="20"/>
      <c r="B1346" s="483"/>
      <c r="C1346" s="29"/>
      <c r="D1346" s="28" t="s">
        <v>83</v>
      </c>
      <c r="E1346" s="29"/>
      <c r="F1346" s="28" t="s">
        <v>78</v>
      </c>
      <c r="G1346" s="29"/>
      <c r="H1346" s="29"/>
      <c r="I1346" s="30" t="str">
        <f t="shared" si="696"/>
        <v/>
      </c>
      <c r="J1346" s="30" t="str">
        <f t="shared" si="697"/>
        <v/>
      </c>
      <c r="K1346" s="30" t="str">
        <f t="shared" si="698"/>
        <v/>
      </c>
      <c r="L1346" s="30" t="str">
        <f t="shared" si="699"/>
        <v/>
      </c>
      <c r="M1346" s="30" t="str">
        <f t="shared" si="700"/>
        <v/>
      </c>
      <c r="N1346" s="30" t="str">
        <f t="shared" si="701"/>
        <v/>
      </c>
      <c r="O1346" s="30" t="str">
        <f t="shared" si="702"/>
        <v/>
      </c>
      <c r="P1346" s="30" t="str">
        <f t="shared" si="703"/>
        <v/>
      </c>
      <c r="Q1346" s="30" t="str">
        <f t="shared" si="704"/>
        <v/>
      </c>
      <c r="R1346" s="30" t="str">
        <f t="shared" si="705"/>
        <v/>
      </c>
      <c r="S1346" s="30" t="str">
        <f t="shared" si="706"/>
        <v/>
      </c>
      <c r="T1346" s="30" t="str">
        <f t="shared" si="707"/>
        <v/>
      </c>
      <c r="U1346" s="20"/>
      <c r="V1346" s="20"/>
      <c r="W1346" s="20"/>
    </row>
    <row r="1347" spans="1:23" ht="19.5" customHeight="1" x14ac:dyDescent="0.25">
      <c r="A1347" s="20"/>
      <c r="B1347" s="483"/>
      <c r="C1347" s="29"/>
      <c r="D1347" s="28" t="s">
        <v>84</v>
      </c>
      <c r="E1347" s="29"/>
      <c r="F1347" s="28" t="s">
        <v>78</v>
      </c>
      <c r="G1347" s="29"/>
      <c r="H1347" s="29"/>
      <c r="I1347" s="30" t="str">
        <f t="shared" si="696"/>
        <v/>
      </c>
      <c r="J1347" s="30" t="str">
        <f t="shared" si="697"/>
        <v/>
      </c>
      <c r="K1347" s="30" t="str">
        <f t="shared" si="698"/>
        <v/>
      </c>
      <c r="L1347" s="30" t="str">
        <f t="shared" si="699"/>
        <v/>
      </c>
      <c r="M1347" s="30" t="str">
        <f t="shared" si="700"/>
        <v/>
      </c>
      <c r="N1347" s="30" t="str">
        <f t="shared" si="701"/>
        <v/>
      </c>
      <c r="O1347" s="30" t="str">
        <f t="shared" si="702"/>
        <v/>
      </c>
      <c r="P1347" s="30" t="str">
        <f t="shared" si="703"/>
        <v/>
      </c>
      <c r="Q1347" s="30" t="str">
        <f t="shared" si="704"/>
        <v/>
      </c>
      <c r="R1347" s="30" t="str">
        <f t="shared" si="705"/>
        <v/>
      </c>
      <c r="S1347" s="30" t="str">
        <f t="shared" si="706"/>
        <v/>
      </c>
      <c r="T1347" s="30" t="str">
        <f t="shared" si="707"/>
        <v/>
      </c>
      <c r="U1347" s="20"/>
      <c r="V1347" s="20"/>
      <c r="W1347" s="20"/>
    </row>
    <row r="1348" spans="1:23" ht="19.5" customHeight="1" x14ac:dyDescent="0.25">
      <c r="A1348" s="20"/>
      <c r="B1348" s="483"/>
      <c r="C1348" s="29"/>
      <c r="D1348" s="28" t="s">
        <v>85</v>
      </c>
      <c r="E1348" s="29"/>
      <c r="F1348" s="28" t="s">
        <v>78</v>
      </c>
      <c r="G1348" s="29"/>
      <c r="H1348" s="29"/>
      <c r="I1348" s="30" t="str">
        <f t="shared" si="696"/>
        <v/>
      </c>
      <c r="J1348" s="30" t="str">
        <f t="shared" si="697"/>
        <v/>
      </c>
      <c r="K1348" s="30" t="str">
        <f t="shared" si="698"/>
        <v/>
      </c>
      <c r="L1348" s="30" t="str">
        <f t="shared" si="699"/>
        <v/>
      </c>
      <c r="M1348" s="30" t="str">
        <f t="shared" si="700"/>
        <v/>
      </c>
      <c r="N1348" s="30" t="str">
        <f t="shared" si="701"/>
        <v/>
      </c>
      <c r="O1348" s="30" t="str">
        <f t="shared" si="702"/>
        <v/>
      </c>
      <c r="P1348" s="30" t="str">
        <f t="shared" si="703"/>
        <v/>
      </c>
      <c r="Q1348" s="30" t="str">
        <f t="shared" si="704"/>
        <v/>
      </c>
      <c r="R1348" s="30" t="str">
        <f t="shared" si="705"/>
        <v/>
      </c>
      <c r="S1348" s="30" t="str">
        <f t="shared" si="706"/>
        <v/>
      </c>
      <c r="T1348" s="30" t="str">
        <f t="shared" si="707"/>
        <v/>
      </c>
      <c r="U1348" s="20"/>
      <c r="V1348" s="20"/>
      <c r="W1348" s="20"/>
    </row>
    <row r="1349" spans="1:23" ht="19.5" customHeight="1" x14ac:dyDescent="0.25">
      <c r="A1349" s="20"/>
      <c r="B1349" s="483"/>
      <c r="C1349" s="29"/>
      <c r="D1349" s="28" t="s">
        <v>86</v>
      </c>
      <c r="E1349" s="29"/>
      <c r="F1349" s="28" t="s">
        <v>78</v>
      </c>
      <c r="G1349" s="29"/>
      <c r="H1349" s="29"/>
      <c r="I1349" s="30" t="str">
        <f t="shared" si="696"/>
        <v/>
      </c>
      <c r="J1349" s="30" t="str">
        <f t="shared" si="697"/>
        <v/>
      </c>
      <c r="K1349" s="30" t="str">
        <f t="shared" si="698"/>
        <v/>
      </c>
      <c r="L1349" s="30" t="str">
        <f t="shared" si="699"/>
        <v/>
      </c>
      <c r="M1349" s="30" t="str">
        <f t="shared" si="700"/>
        <v/>
      </c>
      <c r="N1349" s="30" t="str">
        <f t="shared" si="701"/>
        <v/>
      </c>
      <c r="O1349" s="30" t="str">
        <f t="shared" si="702"/>
        <v/>
      </c>
      <c r="P1349" s="30" t="str">
        <f t="shared" si="703"/>
        <v/>
      </c>
      <c r="Q1349" s="30" t="str">
        <f t="shared" si="704"/>
        <v/>
      </c>
      <c r="R1349" s="30" t="str">
        <f t="shared" si="705"/>
        <v/>
      </c>
      <c r="S1349" s="30" t="str">
        <f t="shared" si="706"/>
        <v/>
      </c>
      <c r="T1349" s="30" t="str">
        <f t="shared" si="707"/>
        <v/>
      </c>
      <c r="U1349" s="20"/>
      <c r="V1349" s="20"/>
      <c r="W1349" s="20"/>
    </row>
    <row r="1350" spans="1:23" ht="19.5" customHeight="1" x14ac:dyDescent="0.25">
      <c r="A1350" s="20"/>
      <c r="B1350" s="483"/>
      <c r="C1350" s="29"/>
      <c r="D1350" s="28" t="s">
        <v>87</v>
      </c>
      <c r="E1350" s="29"/>
      <c r="F1350" s="28" t="s">
        <v>78</v>
      </c>
      <c r="G1350" s="29"/>
      <c r="H1350" s="29"/>
      <c r="I1350" s="30" t="str">
        <f t="shared" si="696"/>
        <v/>
      </c>
      <c r="J1350" s="30" t="str">
        <f t="shared" si="697"/>
        <v/>
      </c>
      <c r="K1350" s="30" t="str">
        <f t="shared" si="698"/>
        <v/>
      </c>
      <c r="L1350" s="30" t="str">
        <f t="shared" si="699"/>
        <v/>
      </c>
      <c r="M1350" s="30" t="str">
        <f t="shared" si="700"/>
        <v/>
      </c>
      <c r="N1350" s="30" t="str">
        <f t="shared" si="701"/>
        <v/>
      </c>
      <c r="O1350" s="30" t="str">
        <f t="shared" si="702"/>
        <v/>
      </c>
      <c r="P1350" s="30" t="str">
        <f t="shared" si="703"/>
        <v/>
      </c>
      <c r="Q1350" s="30" t="str">
        <f t="shared" si="704"/>
        <v/>
      </c>
      <c r="R1350" s="30" t="str">
        <f t="shared" si="705"/>
        <v/>
      </c>
      <c r="S1350" s="30" t="str">
        <f t="shared" si="706"/>
        <v/>
      </c>
      <c r="T1350" s="30" t="str">
        <f t="shared" si="707"/>
        <v/>
      </c>
      <c r="U1350" s="20"/>
      <c r="V1350" s="20"/>
      <c r="W1350" s="20"/>
    </row>
    <row r="1351" spans="1:23" ht="19.5" customHeight="1" x14ac:dyDescent="0.25">
      <c r="A1351" s="20"/>
      <c r="B1351" s="483"/>
      <c r="C1351" s="29"/>
      <c r="D1351" s="28" t="s">
        <v>88</v>
      </c>
      <c r="E1351" s="29"/>
      <c r="F1351" s="28" t="s">
        <v>78</v>
      </c>
      <c r="G1351" s="29"/>
      <c r="H1351" s="29"/>
      <c r="I1351" s="30" t="str">
        <f t="shared" si="696"/>
        <v/>
      </c>
      <c r="J1351" s="30" t="str">
        <f t="shared" si="697"/>
        <v/>
      </c>
      <c r="K1351" s="30" t="str">
        <f t="shared" si="698"/>
        <v/>
      </c>
      <c r="L1351" s="30" t="str">
        <f t="shared" si="699"/>
        <v/>
      </c>
      <c r="M1351" s="30" t="str">
        <f t="shared" si="700"/>
        <v/>
      </c>
      <c r="N1351" s="30" t="str">
        <f t="shared" si="701"/>
        <v/>
      </c>
      <c r="O1351" s="30" t="str">
        <f t="shared" si="702"/>
        <v/>
      </c>
      <c r="P1351" s="30" t="str">
        <f t="shared" si="703"/>
        <v/>
      </c>
      <c r="Q1351" s="30" t="str">
        <f t="shared" si="704"/>
        <v/>
      </c>
      <c r="R1351" s="30" t="str">
        <f t="shared" si="705"/>
        <v/>
      </c>
      <c r="S1351" s="30" t="str">
        <f t="shared" si="706"/>
        <v/>
      </c>
      <c r="T1351" s="30" t="str">
        <f t="shared" si="707"/>
        <v/>
      </c>
      <c r="U1351" s="20"/>
      <c r="V1351" s="20"/>
      <c r="W1351" s="20"/>
    </row>
    <row r="1352" spans="1:23" ht="19.5" customHeight="1" x14ac:dyDescent="0.25">
      <c r="A1352" s="20"/>
      <c r="B1352" s="483"/>
      <c r="C1352" s="29"/>
      <c r="D1352" s="28" t="s">
        <v>89</v>
      </c>
      <c r="E1352" s="29"/>
      <c r="F1352" s="28" t="s">
        <v>78</v>
      </c>
      <c r="G1352" s="29"/>
      <c r="H1352" s="29"/>
      <c r="I1352" s="30" t="str">
        <f t="shared" si="696"/>
        <v/>
      </c>
      <c r="J1352" s="30" t="str">
        <f t="shared" si="697"/>
        <v/>
      </c>
      <c r="K1352" s="30" t="str">
        <f t="shared" si="698"/>
        <v/>
      </c>
      <c r="L1352" s="30" t="str">
        <f t="shared" si="699"/>
        <v/>
      </c>
      <c r="M1352" s="30" t="str">
        <f t="shared" si="700"/>
        <v/>
      </c>
      <c r="N1352" s="30" t="str">
        <f t="shared" si="701"/>
        <v/>
      </c>
      <c r="O1352" s="30" t="str">
        <f t="shared" si="702"/>
        <v/>
      </c>
      <c r="P1352" s="30" t="str">
        <f t="shared" si="703"/>
        <v/>
      </c>
      <c r="Q1352" s="30" t="str">
        <f t="shared" si="704"/>
        <v/>
      </c>
      <c r="R1352" s="30" t="str">
        <f t="shared" si="705"/>
        <v/>
      </c>
      <c r="S1352" s="30" t="str">
        <f t="shared" si="706"/>
        <v/>
      </c>
      <c r="T1352" s="30" t="str">
        <f t="shared" si="707"/>
        <v/>
      </c>
      <c r="U1352" s="20"/>
      <c r="V1352" s="20"/>
      <c r="W1352" s="20"/>
    </row>
    <row r="1353" spans="1:23" ht="19.5" customHeight="1" x14ac:dyDescent="0.25">
      <c r="A1353" s="20"/>
      <c r="B1353" s="483"/>
      <c r="C1353" s="29"/>
      <c r="D1353" s="28" t="s">
        <v>90</v>
      </c>
      <c r="E1353" s="29"/>
      <c r="F1353" s="28" t="s">
        <v>78</v>
      </c>
      <c r="G1353" s="29"/>
      <c r="H1353" s="29"/>
      <c r="I1353" s="30" t="str">
        <f t="shared" si="696"/>
        <v/>
      </c>
      <c r="J1353" s="30" t="str">
        <f t="shared" si="697"/>
        <v/>
      </c>
      <c r="K1353" s="30" t="str">
        <f t="shared" si="698"/>
        <v/>
      </c>
      <c r="L1353" s="30" t="str">
        <f t="shared" si="699"/>
        <v/>
      </c>
      <c r="M1353" s="30" t="str">
        <f t="shared" si="700"/>
        <v/>
      </c>
      <c r="N1353" s="30" t="str">
        <f t="shared" si="701"/>
        <v/>
      </c>
      <c r="O1353" s="30" t="str">
        <f t="shared" si="702"/>
        <v/>
      </c>
      <c r="P1353" s="30" t="str">
        <f t="shared" si="703"/>
        <v/>
      </c>
      <c r="Q1353" s="30" t="str">
        <f t="shared" si="704"/>
        <v/>
      </c>
      <c r="R1353" s="30" t="str">
        <f t="shared" si="705"/>
        <v/>
      </c>
      <c r="S1353" s="30" t="str">
        <f t="shared" si="706"/>
        <v/>
      </c>
      <c r="T1353" s="30" t="str">
        <f t="shared" si="707"/>
        <v/>
      </c>
      <c r="U1353" s="20"/>
      <c r="V1353" s="20"/>
      <c r="W1353" s="20"/>
    </row>
    <row r="1354" spans="1:23" ht="19.5" customHeight="1" x14ac:dyDescent="0.25">
      <c r="A1354" s="20"/>
      <c r="B1354" s="483"/>
      <c r="C1354" s="29"/>
      <c r="D1354" s="28" t="s">
        <v>91</v>
      </c>
      <c r="E1354" s="29"/>
      <c r="F1354" s="28" t="s">
        <v>78</v>
      </c>
      <c r="G1354" s="29"/>
      <c r="H1354" s="29"/>
      <c r="I1354" s="30" t="str">
        <f t="shared" si="696"/>
        <v/>
      </c>
      <c r="J1354" s="30" t="str">
        <f t="shared" si="697"/>
        <v/>
      </c>
      <c r="K1354" s="30" t="str">
        <f t="shared" si="698"/>
        <v/>
      </c>
      <c r="L1354" s="30" t="str">
        <f t="shared" si="699"/>
        <v/>
      </c>
      <c r="M1354" s="30" t="str">
        <f t="shared" si="700"/>
        <v/>
      </c>
      <c r="N1354" s="30" t="str">
        <f t="shared" si="701"/>
        <v/>
      </c>
      <c r="O1354" s="30" t="str">
        <f t="shared" si="702"/>
        <v/>
      </c>
      <c r="P1354" s="30" t="str">
        <f t="shared" si="703"/>
        <v/>
      </c>
      <c r="Q1354" s="30" t="str">
        <f t="shared" si="704"/>
        <v/>
      </c>
      <c r="R1354" s="30" t="str">
        <f t="shared" si="705"/>
        <v/>
      </c>
      <c r="S1354" s="30" t="str">
        <f t="shared" si="706"/>
        <v/>
      </c>
      <c r="T1354" s="30" t="str">
        <f t="shared" si="707"/>
        <v/>
      </c>
      <c r="U1354" s="20"/>
      <c r="V1354" s="20"/>
      <c r="W1354" s="20"/>
    </row>
    <row r="1355" spans="1:23" ht="19.5" customHeight="1" x14ac:dyDescent="0.25">
      <c r="A1355" s="20"/>
      <c r="B1355" s="483"/>
      <c r="C1355" s="29"/>
      <c r="D1355" s="28" t="s">
        <v>92</v>
      </c>
      <c r="E1355" s="29"/>
      <c r="F1355" s="28" t="s">
        <v>78</v>
      </c>
      <c r="G1355" s="29"/>
      <c r="H1355" s="29"/>
      <c r="I1355" s="30" t="str">
        <f t="shared" si="696"/>
        <v/>
      </c>
      <c r="J1355" s="30" t="str">
        <f t="shared" si="697"/>
        <v/>
      </c>
      <c r="K1355" s="30" t="str">
        <f t="shared" si="698"/>
        <v/>
      </c>
      <c r="L1355" s="30" t="str">
        <f t="shared" si="699"/>
        <v/>
      </c>
      <c r="M1355" s="30" t="str">
        <f t="shared" si="700"/>
        <v/>
      </c>
      <c r="N1355" s="30" t="str">
        <f t="shared" si="701"/>
        <v/>
      </c>
      <c r="O1355" s="30" t="str">
        <f t="shared" si="702"/>
        <v/>
      </c>
      <c r="P1355" s="30" t="str">
        <f t="shared" si="703"/>
        <v/>
      </c>
      <c r="Q1355" s="30" t="str">
        <f t="shared" si="704"/>
        <v/>
      </c>
      <c r="R1355" s="30" t="str">
        <f t="shared" si="705"/>
        <v/>
      </c>
      <c r="S1355" s="30" t="str">
        <f t="shared" si="706"/>
        <v/>
      </c>
      <c r="T1355" s="30" t="str">
        <f t="shared" si="707"/>
        <v/>
      </c>
      <c r="U1355" s="20"/>
      <c r="V1355" s="20"/>
      <c r="W1355" s="20"/>
    </row>
    <row r="1356" spans="1:23" ht="19.5" customHeight="1" x14ac:dyDescent="0.25">
      <c r="A1356" s="20"/>
      <c r="B1356" s="483"/>
      <c r="C1356" s="29"/>
      <c r="D1356" s="28" t="s">
        <v>93</v>
      </c>
      <c r="E1356" s="29"/>
      <c r="F1356" s="28" t="s">
        <v>78</v>
      </c>
      <c r="G1356" s="29"/>
      <c r="H1356" s="29"/>
      <c r="I1356" s="30" t="str">
        <f t="shared" si="696"/>
        <v/>
      </c>
      <c r="J1356" s="30" t="str">
        <f t="shared" si="697"/>
        <v/>
      </c>
      <c r="K1356" s="30" t="str">
        <f t="shared" si="698"/>
        <v/>
      </c>
      <c r="L1356" s="30" t="str">
        <f t="shared" si="699"/>
        <v/>
      </c>
      <c r="M1356" s="30" t="str">
        <f t="shared" si="700"/>
        <v/>
      </c>
      <c r="N1356" s="30" t="str">
        <f t="shared" si="701"/>
        <v/>
      </c>
      <c r="O1356" s="30" t="str">
        <f t="shared" si="702"/>
        <v/>
      </c>
      <c r="P1356" s="30" t="str">
        <f t="shared" si="703"/>
        <v/>
      </c>
      <c r="Q1356" s="30" t="str">
        <f t="shared" si="704"/>
        <v/>
      </c>
      <c r="R1356" s="30" t="str">
        <f t="shared" si="705"/>
        <v/>
      </c>
      <c r="S1356" s="30" t="str">
        <f t="shared" si="706"/>
        <v/>
      </c>
      <c r="T1356" s="30" t="str">
        <f t="shared" si="707"/>
        <v/>
      </c>
      <c r="U1356" s="20"/>
      <c r="V1356" s="20"/>
      <c r="W1356" s="20"/>
    </row>
    <row r="1357" spans="1:23" ht="19.5" customHeight="1" x14ac:dyDescent="0.25">
      <c r="A1357" s="20"/>
      <c r="B1357" s="483"/>
      <c r="C1357" s="29"/>
      <c r="D1357" s="28" t="s">
        <v>94</v>
      </c>
      <c r="E1357" s="29"/>
      <c r="F1357" s="28" t="s">
        <v>78</v>
      </c>
      <c r="G1357" s="29"/>
      <c r="H1357" s="29"/>
      <c r="I1357" s="30" t="str">
        <f t="shared" si="696"/>
        <v/>
      </c>
      <c r="J1357" s="30" t="str">
        <f t="shared" si="697"/>
        <v/>
      </c>
      <c r="K1357" s="30" t="str">
        <f t="shared" si="698"/>
        <v/>
      </c>
      <c r="L1357" s="30" t="str">
        <f t="shared" si="699"/>
        <v/>
      </c>
      <c r="M1357" s="30" t="str">
        <f t="shared" si="700"/>
        <v/>
      </c>
      <c r="N1357" s="30" t="str">
        <f t="shared" si="701"/>
        <v/>
      </c>
      <c r="O1357" s="30" t="str">
        <f t="shared" si="702"/>
        <v/>
      </c>
      <c r="P1357" s="30" t="str">
        <f t="shared" si="703"/>
        <v/>
      </c>
      <c r="Q1357" s="30" t="str">
        <f t="shared" si="704"/>
        <v/>
      </c>
      <c r="R1357" s="30" t="str">
        <f t="shared" si="705"/>
        <v/>
      </c>
      <c r="S1357" s="30" t="str">
        <f t="shared" si="706"/>
        <v/>
      </c>
      <c r="T1357" s="30" t="str">
        <f t="shared" si="707"/>
        <v/>
      </c>
      <c r="U1357" s="20"/>
      <c r="V1357" s="20"/>
      <c r="W1357" s="20"/>
    </row>
    <row r="1358" spans="1:23" ht="19.5" customHeight="1" x14ac:dyDescent="0.25">
      <c r="A1358" s="20"/>
      <c r="B1358" s="483"/>
      <c r="C1358" s="29"/>
      <c r="D1358" s="28" t="s">
        <v>95</v>
      </c>
      <c r="E1358" s="29"/>
      <c r="F1358" s="28" t="s">
        <v>78</v>
      </c>
      <c r="G1358" s="29"/>
      <c r="H1358" s="29"/>
      <c r="I1358" s="30" t="str">
        <f t="shared" si="696"/>
        <v/>
      </c>
      <c r="J1358" s="30" t="str">
        <f t="shared" si="697"/>
        <v/>
      </c>
      <c r="K1358" s="30" t="str">
        <f t="shared" si="698"/>
        <v/>
      </c>
      <c r="L1358" s="30" t="str">
        <f t="shared" si="699"/>
        <v/>
      </c>
      <c r="M1358" s="30" t="str">
        <f t="shared" si="700"/>
        <v/>
      </c>
      <c r="N1358" s="30" t="str">
        <f t="shared" si="701"/>
        <v/>
      </c>
      <c r="O1358" s="30" t="str">
        <f t="shared" si="702"/>
        <v/>
      </c>
      <c r="P1358" s="30" t="str">
        <f t="shared" si="703"/>
        <v/>
      </c>
      <c r="Q1358" s="30" t="str">
        <f t="shared" si="704"/>
        <v/>
      </c>
      <c r="R1358" s="30" t="str">
        <f t="shared" si="705"/>
        <v/>
      </c>
      <c r="S1358" s="30" t="str">
        <f t="shared" si="706"/>
        <v/>
      </c>
      <c r="T1358" s="30" t="str">
        <f t="shared" si="707"/>
        <v/>
      </c>
      <c r="U1358" s="20"/>
      <c r="V1358" s="20"/>
      <c r="W1358" s="20"/>
    </row>
    <row r="1359" spans="1:23" ht="19.5" customHeight="1" x14ac:dyDescent="0.25">
      <c r="A1359" s="20"/>
      <c r="B1359" s="483"/>
      <c r="C1359" s="29"/>
      <c r="D1359" s="28" t="s">
        <v>96</v>
      </c>
      <c r="E1359" s="29"/>
      <c r="F1359" s="28" t="s">
        <v>78</v>
      </c>
      <c r="G1359" s="29"/>
      <c r="H1359" s="29"/>
      <c r="I1359" s="30" t="str">
        <f t="shared" si="696"/>
        <v/>
      </c>
      <c r="J1359" s="30" t="str">
        <f t="shared" si="697"/>
        <v/>
      </c>
      <c r="K1359" s="30" t="str">
        <f t="shared" si="698"/>
        <v/>
      </c>
      <c r="L1359" s="30" t="str">
        <f t="shared" si="699"/>
        <v/>
      </c>
      <c r="M1359" s="30" t="str">
        <f t="shared" si="700"/>
        <v/>
      </c>
      <c r="N1359" s="30" t="str">
        <f t="shared" si="701"/>
        <v/>
      </c>
      <c r="O1359" s="30" t="str">
        <f t="shared" si="702"/>
        <v/>
      </c>
      <c r="P1359" s="30" t="str">
        <f t="shared" si="703"/>
        <v/>
      </c>
      <c r="Q1359" s="30" t="str">
        <f t="shared" si="704"/>
        <v/>
      </c>
      <c r="R1359" s="30" t="str">
        <f t="shared" si="705"/>
        <v/>
      </c>
      <c r="S1359" s="30" t="str">
        <f t="shared" si="706"/>
        <v/>
      </c>
      <c r="T1359" s="30" t="str">
        <f t="shared" si="707"/>
        <v/>
      </c>
      <c r="U1359" s="20"/>
      <c r="V1359" s="20"/>
      <c r="W1359" s="20"/>
    </row>
    <row r="1360" spans="1:23" ht="19.5" customHeight="1" x14ac:dyDescent="0.25">
      <c r="A1360" s="20"/>
      <c r="B1360" s="483"/>
      <c r="C1360" s="29"/>
      <c r="D1360" s="28" t="s">
        <v>97</v>
      </c>
      <c r="E1360" s="29"/>
      <c r="F1360" s="28" t="s">
        <v>78</v>
      </c>
      <c r="G1360" s="29"/>
      <c r="H1360" s="29"/>
      <c r="I1360" s="30" t="str">
        <f t="shared" si="696"/>
        <v/>
      </c>
      <c r="J1360" s="30" t="str">
        <f t="shared" si="697"/>
        <v/>
      </c>
      <c r="K1360" s="30" t="str">
        <f t="shared" si="698"/>
        <v/>
      </c>
      <c r="L1360" s="30" t="str">
        <f t="shared" si="699"/>
        <v/>
      </c>
      <c r="M1360" s="30" t="str">
        <f t="shared" si="700"/>
        <v/>
      </c>
      <c r="N1360" s="30" t="str">
        <f t="shared" si="701"/>
        <v/>
      </c>
      <c r="O1360" s="30" t="str">
        <f t="shared" si="702"/>
        <v/>
      </c>
      <c r="P1360" s="30" t="str">
        <f t="shared" si="703"/>
        <v/>
      </c>
      <c r="Q1360" s="30" t="str">
        <f t="shared" si="704"/>
        <v/>
      </c>
      <c r="R1360" s="30" t="str">
        <f t="shared" si="705"/>
        <v/>
      </c>
      <c r="S1360" s="30" t="str">
        <f t="shared" si="706"/>
        <v/>
      </c>
      <c r="T1360" s="30" t="str">
        <f t="shared" si="707"/>
        <v/>
      </c>
      <c r="U1360" s="20"/>
      <c r="V1360" s="20"/>
      <c r="W1360" s="20"/>
    </row>
    <row r="1361" spans="1:23" ht="19.5" customHeight="1" x14ac:dyDescent="0.25">
      <c r="A1361" s="20"/>
      <c r="B1361" s="483"/>
      <c r="C1361" s="29"/>
      <c r="D1361" s="28" t="s">
        <v>98</v>
      </c>
      <c r="E1361" s="29"/>
      <c r="F1361" s="28" t="s">
        <v>78</v>
      </c>
      <c r="G1361" s="29"/>
      <c r="H1361" s="29"/>
      <c r="I1361" s="30" t="str">
        <f t="shared" si="696"/>
        <v/>
      </c>
      <c r="J1361" s="30" t="str">
        <f t="shared" si="697"/>
        <v/>
      </c>
      <c r="K1361" s="30" t="str">
        <f t="shared" si="698"/>
        <v/>
      </c>
      <c r="L1361" s="30" t="str">
        <f t="shared" si="699"/>
        <v/>
      </c>
      <c r="M1361" s="30" t="str">
        <f t="shared" si="700"/>
        <v/>
      </c>
      <c r="N1361" s="30" t="str">
        <f t="shared" si="701"/>
        <v/>
      </c>
      <c r="O1361" s="30" t="str">
        <f t="shared" si="702"/>
        <v/>
      </c>
      <c r="P1361" s="30" t="str">
        <f t="shared" si="703"/>
        <v/>
      </c>
      <c r="Q1361" s="30" t="str">
        <f t="shared" si="704"/>
        <v/>
      </c>
      <c r="R1361" s="30" t="str">
        <f t="shared" si="705"/>
        <v/>
      </c>
      <c r="S1361" s="30" t="str">
        <f t="shared" si="706"/>
        <v/>
      </c>
      <c r="T1361" s="30" t="str">
        <f t="shared" si="707"/>
        <v/>
      </c>
      <c r="U1361" s="20"/>
      <c r="V1361" s="20"/>
      <c r="W1361" s="20"/>
    </row>
    <row r="1362" spans="1:23" ht="19.5" customHeight="1" x14ac:dyDescent="0.25">
      <c r="A1362" s="20"/>
      <c r="B1362" s="483"/>
      <c r="C1362" s="29"/>
      <c r="D1362" s="28" t="s">
        <v>99</v>
      </c>
      <c r="E1362" s="29"/>
      <c r="F1362" s="28" t="s">
        <v>78</v>
      </c>
      <c r="G1362" s="29"/>
      <c r="H1362" s="29"/>
      <c r="I1362" s="30" t="str">
        <f t="shared" si="696"/>
        <v/>
      </c>
      <c r="J1362" s="30" t="str">
        <f t="shared" si="697"/>
        <v/>
      </c>
      <c r="K1362" s="30" t="str">
        <f t="shared" si="698"/>
        <v/>
      </c>
      <c r="L1362" s="30" t="str">
        <f t="shared" si="699"/>
        <v/>
      </c>
      <c r="M1362" s="30" t="str">
        <f t="shared" si="700"/>
        <v/>
      </c>
      <c r="N1362" s="30" t="str">
        <f t="shared" si="701"/>
        <v/>
      </c>
      <c r="O1362" s="30" t="str">
        <f t="shared" si="702"/>
        <v/>
      </c>
      <c r="P1362" s="30" t="str">
        <f t="shared" si="703"/>
        <v/>
      </c>
      <c r="Q1362" s="30" t="str">
        <f t="shared" si="704"/>
        <v/>
      </c>
      <c r="R1362" s="30" t="str">
        <f t="shared" si="705"/>
        <v/>
      </c>
      <c r="S1362" s="30" t="str">
        <f t="shared" si="706"/>
        <v/>
      </c>
      <c r="T1362" s="30" t="str">
        <f t="shared" si="707"/>
        <v/>
      </c>
      <c r="U1362" s="20"/>
      <c r="V1362" s="20"/>
      <c r="W1362" s="20"/>
    </row>
    <row r="1363" spans="1:23" ht="19.5" customHeight="1" x14ac:dyDescent="0.25">
      <c r="A1363" s="20"/>
      <c r="B1363" s="483"/>
      <c r="C1363" s="29"/>
      <c r="D1363" s="28" t="s">
        <v>100</v>
      </c>
      <c r="E1363" s="29"/>
      <c r="F1363" s="28" t="s">
        <v>78</v>
      </c>
      <c r="G1363" s="29"/>
      <c r="H1363" s="29"/>
      <c r="I1363" s="30" t="str">
        <f t="shared" si="696"/>
        <v/>
      </c>
      <c r="J1363" s="30" t="str">
        <f t="shared" si="697"/>
        <v/>
      </c>
      <c r="K1363" s="30" t="str">
        <f t="shared" si="698"/>
        <v/>
      </c>
      <c r="L1363" s="30" t="str">
        <f t="shared" si="699"/>
        <v/>
      </c>
      <c r="M1363" s="30" t="str">
        <f t="shared" si="700"/>
        <v/>
      </c>
      <c r="N1363" s="30" t="str">
        <f t="shared" si="701"/>
        <v/>
      </c>
      <c r="O1363" s="30" t="str">
        <f t="shared" si="702"/>
        <v/>
      </c>
      <c r="P1363" s="30" t="str">
        <f t="shared" si="703"/>
        <v/>
      </c>
      <c r="Q1363" s="30" t="str">
        <f t="shared" si="704"/>
        <v/>
      </c>
      <c r="R1363" s="30" t="str">
        <f t="shared" si="705"/>
        <v/>
      </c>
      <c r="S1363" s="30" t="str">
        <f t="shared" si="706"/>
        <v/>
      </c>
      <c r="T1363" s="30" t="str">
        <f t="shared" si="707"/>
        <v/>
      </c>
      <c r="U1363" s="20"/>
      <c r="V1363" s="20"/>
      <c r="W1363" s="20"/>
    </row>
    <row r="1364" spans="1:23" ht="19.5" customHeight="1" x14ac:dyDescent="0.25">
      <c r="A1364" s="20"/>
      <c r="B1364" s="483"/>
      <c r="C1364" s="29"/>
      <c r="D1364" s="28" t="s">
        <v>101</v>
      </c>
      <c r="E1364" s="29"/>
      <c r="F1364" s="28" t="s">
        <v>78</v>
      </c>
      <c r="G1364" s="29"/>
      <c r="H1364" s="29"/>
      <c r="I1364" s="30" t="str">
        <f t="shared" si="696"/>
        <v/>
      </c>
      <c r="J1364" s="30" t="str">
        <f t="shared" si="697"/>
        <v/>
      </c>
      <c r="K1364" s="30" t="str">
        <f t="shared" si="698"/>
        <v/>
      </c>
      <c r="L1364" s="30" t="str">
        <f t="shared" si="699"/>
        <v/>
      </c>
      <c r="M1364" s="30" t="str">
        <f t="shared" si="700"/>
        <v/>
      </c>
      <c r="N1364" s="30" t="str">
        <f t="shared" si="701"/>
        <v/>
      </c>
      <c r="O1364" s="30" t="str">
        <f t="shared" si="702"/>
        <v/>
      </c>
      <c r="P1364" s="30" t="str">
        <f t="shared" si="703"/>
        <v/>
      </c>
      <c r="Q1364" s="30" t="str">
        <f t="shared" si="704"/>
        <v/>
      </c>
      <c r="R1364" s="30" t="str">
        <f t="shared" si="705"/>
        <v/>
      </c>
      <c r="S1364" s="30" t="str">
        <f t="shared" si="706"/>
        <v/>
      </c>
      <c r="T1364" s="30" t="str">
        <f t="shared" si="707"/>
        <v/>
      </c>
      <c r="U1364" s="20"/>
      <c r="V1364" s="20"/>
      <c r="W1364" s="20"/>
    </row>
    <row r="1365" spans="1:23" ht="19.5" customHeight="1" x14ac:dyDescent="0.25">
      <c r="A1365" s="20"/>
      <c r="B1365" s="483"/>
      <c r="C1365" s="29"/>
      <c r="D1365" s="28" t="s">
        <v>102</v>
      </c>
      <c r="E1365" s="29"/>
      <c r="F1365" s="28" t="s">
        <v>78</v>
      </c>
      <c r="G1365" s="29"/>
      <c r="H1365" s="29"/>
      <c r="I1365" s="30" t="str">
        <f t="shared" si="696"/>
        <v/>
      </c>
      <c r="J1365" s="30" t="str">
        <f t="shared" si="697"/>
        <v/>
      </c>
      <c r="K1365" s="30" t="str">
        <f t="shared" si="698"/>
        <v/>
      </c>
      <c r="L1365" s="30" t="str">
        <f t="shared" si="699"/>
        <v/>
      </c>
      <c r="M1365" s="30" t="str">
        <f t="shared" si="700"/>
        <v/>
      </c>
      <c r="N1365" s="30" t="str">
        <f t="shared" si="701"/>
        <v/>
      </c>
      <c r="O1365" s="30" t="str">
        <f t="shared" si="702"/>
        <v/>
      </c>
      <c r="P1365" s="30" t="str">
        <f t="shared" si="703"/>
        <v/>
      </c>
      <c r="Q1365" s="30" t="str">
        <f t="shared" si="704"/>
        <v/>
      </c>
      <c r="R1365" s="30" t="str">
        <f t="shared" si="705"/>
        <v/>
      </c>
      <c r="S1365" s="30" t="str">
        <f t="shared" si="706"/>
        <v/>
      </c>
      <c r="T1365" s="30" t="str">
        <f t="shared" si="707"/>
        <v/>
      </c>
      <c r="U1365" s="20"/>
      <c r="V1365" s="20"/>
      <c r="W1365" s="20"/>
    </row>
    <row r="1366" spans="1:23" ht="19.5" customHeight="1" x14ac:dyDescent="0.25">
      <c r="A1366" s="20"/>
      <c r="B1366" s="483"/>
      <c r="C1366" s="29"/>
      <c r="D1366" s="28" t="s">
        <v>103</v>
      </c>
      <c r="E1366" s="29"/>
      <c r="F1366" s="28" t="s">
        <v>78</v>
      </c>
      <c r="G1366" s="29"/>
      <c r="H1366" s="29"/>
      <c r="I1366" s="30" t="str">
        <f t="shared" si="696"/>
        <v/>
      </c>
      <c r="J1366" s="30" t="str">
        <f t="shared" si="697"/>
        <v/>
      </c>
      <c r="K1366" s="30" t="str">
        <f t="shared" si="698"/>
        <v/>
      </c>
      <c r="L1366" s="30" t="str">
        <f t="shared" si="699"/>
        <v/>
      </c>
      <c r="M1366" s="30" t="str">
        <f t="shared" si="700"/>
        <v/>
      </c>
      <c r="N1366" s="30" t="str">
        <f t="shared" si="701"/>
        <v/>
      </c>
      <c r="O1366" s="30" t="str">
        <f t="shared" si="702"/>
        <v/>
      </c>
      <c r="P1366" s="30" t="str">
        <f t="shared" si="703"/>
        <v/>
      </c>
      <c r="Q1366" s="30" t="str">
        <f t="shared" si="704"/>
        <v/>
      </c>
      <c r="R1366" s="30" t="str">
        <f t="shared" si="705"/>
        <v/>
      </c>
      <c r="S1366" s="30" t="str">
        <f t="shared" si="706"/>
        <v/>
      </c>
      <c r="T1366" s="30" t="str">
        <f t="shared" si="707"/>
        <v/>
      </c>
      <c r="U1366" s="20"/>
      <c r="V1366" s="20"/>
      <c r="W1366" s="20"/>
    </row>
    <row r="1367" spans="1:23" ht="19.5" customHeight="1" x14ac:dyDescent="0.25">
      <c r="A1367" s="20"/>
      <c r="B1367" s="483"/>
      <c r="C1367" s="29"/>
      <c r="D1367" s="28" t="s">
        <v>104</v>
      </c>
      <c r="E1367" s="29"/>
      <c r="F1367" s="28" t="s">
        <v>78</v>
      </c>
      <c r="G1367" s="29"/>
      <c r="H1367" s="29"/>
      <c r="I1367" s="30" t="str">
        <f t="shared" si="696"/>
        <v/>
      </c>
      <c r="J1367" s="30" t="str">
        <f t="shared" si="697"/>
        <v/>
      </c>
      <c r="K1367" s="30" t="str">
        <f t="shared" si="698"/>
        <v/>
      </c>
      <c r="L1367" s="30" t="str">
        <f t="shared" si="699"/>
        <v/>
      </c>
      <c r="M1367" s="30" t="str">
        <f t="shared" si="700"/>
        <v/>
      </c>
      <c r="N1367" s="30" t="str">
        <f t="shared" si="701"/>
        <v/>
      </c>
      <c r="O1367" s="30" t="str">
        <f t="shared" si="702"/>
        <v/>
      </c>
      <c r="P1367" s="30" t="str">
        <f t="shared" si="703"/>
        <v/>
      </c>
      <c r="Q1367" s="30" t="str">
        <f t="shared" si="704"/>
        <v/>
      </c>
      <c r="R1367" s="30" t="str">
        <f t="shared" si="705"/>
        <v/>
      </c>
      <c r="S1367" s="30" t="str">
        <f t="shared" si="706"/>
        <v/>
      </c>
      <c r="T1367" s="30" t="str">
        <f t="shared" si="707"/>
        <v/>
      </c>
      <c r="U1367" s="20"/>
      <c r="V1367" s="20"/>
      <c r="W1367" s="20"/>
    </row>
    <row r="1368" spans="1:23" ht="19.5" customHeight="1" x14ac:dyDescent="0.25">
      <c r="A1368" s="20"/>
      <c r="B1368" s="483"/>
      <c r="C1368" s="29"/>
      <c r="D1368" s="28" t="s">
        <v>105</v>
      </c>
      <c r="E1368" s="29"/>
      <c r="F1368" s="28" t="s">
        <v>78</v>
      </c>
      <c r="G1368" s="29"/>
      <c r="H1368" s="29"/>
      <c r="I1368" s="30" t="str">
        <f t="shared" si="696"/>
        <v/>
      </c>
      <c r="J1368" s="30" t="str">
        <f t="shared" si="697"/>
        <v/>
      </c>
      <c r="K1368" s="30" t="str">
        <f t="shared" si="698"/>
        <v/>
      </c>
      <c r="L1368" s="30" t="str">
        <f t="shared" si="699"/>
        <v/>
      </c>
      <c r="M1368" s="30" t="str">
        <f t="shared" si="700"/>
        <v/>
      </c>
      <c r="N1368" s="30" t="str">
        <f t="shared" si="701"/>
        <v/>
      </c>
      <c r="O1368" s="30" t="str">
        <f t="shared" si="702"/>
        <v/>
      </c>
      <c r="P1368" s="30" t="str">
        <f t="shared" si="703"/>
        <v/>
      </c>
      <c r="Q1368" s="30" t="str">
        <f t="shared" si="704"/>
        <v/>
      </c>
      <c r="R1368" s="30" t="str">
        <f t="shared" si="705"/>
        <v/>
      </c>
      <c r="S1368" s="30" t="str">
        <f t="shared" si="706"/>
        <v/>
      </c>
      <c r="T1368" s="30" t="str">
        <f t="shared" si="707"/>
        <v/>
      </c>
      <c r="U1368" s="20"/>
      <c r="V1368" s="20"/>
      <c r="W1368" s="20"/>
    </row>
    <row r="1369" spans="1:23" ht="19.5" customHeight="1" x14ac:dyDescent="0.25">
      <c r="A1369" s="20"/>
      <c r="B1369" s="483"/>
      <c r="C1369" s="29"/>
      <c r="D1369" s="28" t="s">
        <v>106</v>
      </c>
      <c r="E1369" s="29"/>
      <c r="F1369" s="28" t="s">
        <v>78</v>
      </c>
      <c r="G1369" s="29"/>
      <c r="H1369" s="29"/>
      <c r="I1369" s="30" t="str">
        <f t="shared" si="696"/>
        <v/>
      </c>
      <c r="J1369" s="30" t="str">
        <f t="shared" si="697"/>
        <v/>
      </c>
      <c r="K1369" s="30" t="str">
        <f t="shared" si="698"/>
        <v/>
      </c>
      <c r="L1369" s="30" t="str">
        <f t="shared" si="699"/>
        <v/>
      </c>
      <c r="M1369" s="30" t="str">
        <f t="shared" si="700"/>
        <v/>
      </c>
      <c r="N1369" s="30" t="str">
        <f t="shared" si="701"/>
        <v/>
      </c>
      <c r="O1369" s="30" t="str">
        <f t="shared" si="702"/>
        <v/>
      </c>
      <c r="P1369" s="30" t="str">
        <f t="shared" si="703"/>
        <v/>
      </c>
      <c r="Q1369" s="30" t="str">
        <f t="shared" si="704"/>
        <v/>
      </c>
      <c r="R1369" s="30" t="str">
        <f t="shared" si="705"/>
        <v/>
      </c>
      <c r="S1369" s="30" t="str">
        <f t="shared" si="706"/>
        <v/>
      </c>
      <c r="T1369" s="30" t="str">
        <f t="shared" si="707"/>
        <v/>
      </c>
      <c r="U1369" s="20"/>
      <c r="V1369" s="20"/>
      <c r="W1369" s="20"/>
    </row>
    <row r="1370" spans="1:23" ht="19.5" customHeight="1" x14ac:dyDescent="0.25">
      <c r="A1370" s="20"/>
      <c r="B1370" s="483"/>
      <c r="C1370" s="29"/>
      <c r="D1370" s="28" t="s">
        <v>107</v>
      </c>
      <c r="E1370" s="29"/>
      <c r="F1370" s="28" t="s">
        <v>78</v>
      </c>
      <c r="G1370" s="29"/>
      <c r="H1370" s="29"/>
      <c r="I1370" s="30" t="str">
        <f t="shared" si="696"/>
        <v/>
      </c>
      <c r="J1370" s="30" t="str">
        <f t="shared" si="697"/>
        <v/>
      </c>
      <c r="K1370" s="30" t="str">
        <f t="shared" si="698"/>
        <v/>
      </c>
      <c r="L1370" s="30" t="str">
        <f t="shared" si="699"/>
        <v/>
      </c>
      <c r="M1370" s="30" t="str">
        <f t="shared" si="700"/>
        <v/>
      </c>
      <c r="N1370" s="30" t="str">
        <f t="shared" si="701"/>
        <v/>
      </c>
      <c r="O1370" s="30" t="str">
        <f t="shared" si="702"/>
        <v/>
      </c>
      <c r="P1370" s="30" t="str">
        <f t="shared" si="703"/>
        <v/>
      </c>
      <c r="Q1370" s="30" t="str">
        <f t="shared" si="704"/>
        <v/>
      </c>
      <c r="R1370" s="30" t="str">
        <f t="shared" si="705"/>
        <v/>
      </c>
      <c r="S1370" s="30" t="str">
        <f t="shared" si="706"/>
        <v/>
      </c>
      <c r="T1370" s="30" t="str">
        <f t="shared" si="707"/>
        <v/>
      </c>
      <c r="U1370" s="20"/>
      <c r="V1370" s="20"/>
      <c r="W1370" s="20"/>
    </row>
    <row r="1371" spans="1:23" ht="19.5" customHeight="1" x14ac:dyDescent="0.25">
      <c r="A1371" s="20"/>
      <c r="B1371" s="483"/>
      <c r="C1371" s="29"/>
      <c r="D1371" s="28" t="s">
        <v>108</v>
      </c>
      <c r="E1371" s="29"/>
      <c r="F1371" s="28" t="s">
        <v>78</v>
      </c>
      <c r="G1371" s="29"/>
      <c r="H1371" s="29"/>
      <c r="I1371" s="30" t="str">
        <f t="shared" si="696"/>
        <v/>
      </c>
      <c r="J1371" s="30" t="str">
        <f t="shared" si="697"/>
        <v/>
      </c>
      <c r="K1371" s="30" t="str">
        <f t="shared" si="698"/>
        <v/>
      </c>
      <c r="L1371" s="30" t="str">
        <f t="shared" si="699"/>
        <v/>
      </c>
      <c r="M1371" s="30" t="str">
        <f t="shared" si="700"/>
        <v/>
      </c>
      <c r="N1371" s="30" t="str">
        <f t="shared" si="701"/>
        <v/>
      </c>
      <c r="O1371" s="30" t="str">
        <f t="shared" si="702"/>
        <v/>
      </c>
      <c r="P1371" s="30" t="str">
        <f t="shared" si="703"/>
        <v/>
      </c>
      <c r="Q1371" s="30" t="str">
        <f t="shared" si="704"/>
        <v/>
      </c>
      <c r="R1371" s="30" t="str">
        <f t="shared" si="705"/>
        <v/>
      </c>
      <c r="S1371" s="30" t="str">
        <f t="shared" si="706"/>
        <v/>
      </c>
      <c r="T1371" s="30" t="str">
        <f t="shared" si="707"/>
        <v/>
      </c>
      <c r="U1371" s="20"/>
      <c r="V1371" s="20"/>
      <c r="W1371" s="20"/>
    </row>
    <row r="1372" spans="1:23" ht="19.5" customHeight="1" x14ac:dyDescent="0.25">
      <c r="A1372" s="20"/>
      <c r="B1372" s="483"/>
      <c r="C1372" s="29"/>
      <c r="D1372" s="28" t="s">
        <v>109</v>
      </c>
      <c r="E1372" s="29"/>
      <c r="F1372" s="28" t="s">
        <v>78</v>
      </c>
      <c r="G1372" s="29"/>
      <c r="H1372" s="29"/>
      <c r="I1372" s="30" t="str">
        <f t="shared" si="696"/>
        <v/>
      </c>
      <c r="J1372" s="30" t="str">
        <f t="shared" si="697"/>
        <v/>
      </c>
      <c r="K1372" s="30" t="str">
        <f t="shared" si="698"/>
        <v/>
      </c>
      <c r="L1372" s="30" t="str">
        <f t="shared" si="699"/>
        <v/>
      </c>
      <c r="M1372" s="30" t="str">
        <f t="shared" si="700"/>
        <v/>
      </c>
      <c r="N1372" s="30" t="str">
        <f t="shared" si="701"/>
        <v/>
      </c>
      <c r="O1372" s="30" t="str">
        <f t="shared" si="702"/>
        <v/>
      </c>
      <c r="P1372" s="30" t="str">
        <f t="shared" si="703"/>
        <v/>
      </c>
      <c r="Q1372" s="30" t="str">
        <f t="shared" si="704"/>
        <v/>
      </c>
      <c r="R1372" s="30" t="str">
        <f t="shared" si="705"/>
        <v/>
      </c>
      <c r="S1372" s="30" t="str">
        <f t="shared" si="706"/>
        <v/>
      </c>
      <c r="T1372" s="30" t="str">
        <f t="shared" si="707"/>
        <v/>
      </c>
      <c r="U1372" s="20"/>
      <c r="V1372" s="20"/>
      <c r="W1372" s="20"/>
    </row>
    <row r="1373" spans="1:23" ht="19.5" customHeight="1" x14ac:dyDescent="0.25">
      <c r="A1373" s="20"/>
      <c r="B1373" s="483"/>
      <c r="C1373" s="29"/>
      <c r="D1373" s="28" t="s">
        <v>110</v>
      </c>
      <c r="E1373" s="29"/>
      <c r="F1373" s="28" t="s">
        <v>78</v>
      </c>
      <c r="G1373" s="29"/>
      <c r="H1373" s="29"/>
      <c r="I1373" s="30" t="str">
        <f t="shared" si="696"/>
        <v/>
      </c>
      <c r="J1373" s="30" t="str">
        <f t="shared" si="697"/>
        <v/>
      </c>
      <c r="K1373" s="30" t="str">
        <f t="shared" si="698"/>
        <v/>
      </c>
      <c r="L1373" s="30" t="str">
        <f t="shared" si="699"/>
        <v/>
      </c>
      <c r="M1373" s="30" t="str">
        <f t="shared" si="700"/>
        <v/>
      </c>
      <c r="N1373" s="30" t="str">
        <f t="shared" si="701"/>
        <v/>
      </c>
      <c r="O1373" s="30" t="str">
        <f t="shared" si="702"/>
        <v/>
      </c>
      <c r="P1373" s="30" t="str">
        <f t="shared" si="703"/>
        <v/>
      </c>
      <c r="Q1373" s="30" t="str">
        <f t="shared" si="704"/>
        <v/>
      </c>
      <c r="R1373" s="30" t="str">
        <f t="shared" si="705"/>
        <v/>
      </c>
      <c r="S1373" s="30" t="str">
        <f t="shared" si="706"/>
        <v/>
      </c>
      <c r="T1373" s="30" t="str">
        <f t="shared" si="707"/>
        <v/>
      </c>
      <c r="U1373" s="20"/>
      <c r="V1373" s="20"/>
      <c r="W1373" s="20"/>
    </row>
    <row r="1374" spans="1:23" ht="19.5" customHeight="1" x14ac:dyDescent="0.25">
      <c r="A1374" s="20"/>
      <c r="B1374" s="483"/>
      <c r="C1374" s="29"/>
      <c r="D1374" s="28" t="s">
        <v>111</v>
      </c>
      <c r="E1374" s="29"/>
      <c r="F1374" s="28" t="s">
        <v>78</v>
      </c>
      <c r="G1374" s="29"/>
      <c r="H1374" s="29"/>
      <c r="I1374" s="30" t="str">
        <f t="shared" si="696"/>
        <v/>
      </c>
      <c r="J1374" s="30" t="str">
        <f t="shared" si="697"/>
        <v/>
      </c>
      <c r="K1374" s="30" t="str">
        <f t="shared" si="698"/>
        <v/>
      </c>
      <c r="L1374" s="30" t="str">
        <f t="shared" si="699"/>
        <v/>
      </c>
      <c r="M1374" s="30" t="str">
        <f t="shared" si="700"/>
        <v/>
      </c>
      <c r="N1374" s="30" t="str">
        <f t="shared" si="701"/>
        <v/>
      </c>
      <c r="O1374" s="30" t="str">
        <f t="shared" si="702"/>
        <v/>
      </c>
      <c r="P1374" s="30" t="str">
        <f t="shared" si="703"/>
        <v/>
      </c>
      <c r="Q1374" s="30" t="str">
        <f t="shared" si="704"/>
        <v/>
      </c>
      <c r="R1374" s="30" t="str">
        <f t="shared" si="705"/>
        <v/>
      </c>
      <c r="S1374" s="30" t="str">
        <f t="shared" si="706"/>
        <v/>
      </c>
      <c r="T1374" s="30" t="str">
        <f t="shared" si="707"/>
        <v/>
      </c>
      <c r="U1374" s="20"/>
      <c r="V1374" s="20"/>
      <c r="W1374" s="20"/>
    </row>
    <row r="1375" spans="1:23" ht="19.5" customHeight="1" x14ac:dyDescent="0.25">
      <c r="A1375" s="20"/>
      <c r="B1375" s="483"/>
      <c r="C1375" s="29"/>
      <c r="D1375" s="28" t="s">
        <v>112</v>
      </c>
      <c r="E1375" s="29"/>
      <c r="F1375" s="28" t="s">
        <v>78</v>
      </c>
      <c r="G1375" s="29"/>
      <c r="H1375" s="29"/>
      <c r="I1375" s="30" t="str">
        <f t="shared" si="696"/>
        <v/>
      </c>
      <c r="J1375" s="30" t="str">
        <f t="shared" si="697"/>
        <v/>
      </c>
      <c r="K1375" s="30" t="str">
        <f t="shared" si="698"/>
        <v/>
      </c>
      <c r="L1375" s="30" t="str">
        <f t="shared" si="699"/>
        <v/>
      </c>
      <c r="M1375" s="30" t="str">
        <f t="shared" si="700"/>
        <v/>
      </c>
      <c r="N1375" s="30" t="str">
        <f t="shared" si="701"/>
        <v/>
      </c>
      <c r="O1375" s="30" t="str">
        <f t="shared" si="702"/>
        <v/>
      </c>
      <c r="P1375" s="30" t="str">
        <f t="shared" si="703"/>
        <v/>
      </c>
      <c r="Q1375" s="30" t="str">
        <f t="shared" si="704"/>
        <v/>
      </c>
      <c r="R1375" s="30" t="str">
        <f t="shared" si="705"/>
        <v/>
      </c>
      <c r="S1375" s="30" t="str">
        <f t="shared" si="706"/>
        <v/>
      </c>
      <c r="T1375" s="30" t="str">
        <f t="shared" si="707"/>
        <v/>
      </c>
      <c r="U1375" s="20"/>
      <c r="V1375" s="20"/>
      <c r="W1375" s="20"/>
    </row>
    <row r="1376" spans="1:23" ht="19.5" customHeight="1" x14ac:dyDescent="0.25">
      <c r="A1376" s="20"/>
      <c r="B1376" s="483"/>
      <c r="C1376" s="29"/>
      <c r="D1376" s="28" t="s">
        <v>113</v>
      </c>
      <c r="E1376" s="29"/>
      <c r="F1376" s="28" t="s">
        <v>78</v>
      </c>
      <c r="G1376" s="29"/>
      <c r="H1376" s="29"/>
      <c r="I1376" s="30" t="str">
        <f t="shared" si="696"/>
        <v/>
      </c>
      <c r="J1376" s="30" t="str">
        <f t="shared" si="697"/>
        <v/>
      </c>
      <c r="K1376" s="30" t="str">
        <f t="shared" si="698"/>
        <v/>
      </c>
      <c r="L1376" s="30" t="str">
        <f t="shared" si="699"/>
        <v/>
      </c>
      <c r="M1376" s="30" t="str">
        <f t="shared" si="700"/>
        <v/>
      </c>
      <c r="N1376" s="30" t="str">
        <f t="shared" si="701"/>
        <v/>
      </c>
      <c r="O1376" s="30" t="str">
        <f t="shared" si="702"/>
        <v/>
      </c>
      <c r="P1376" s="30" t="str">
        <f t="shared" si="703"/>
        <v/>
      </c>
      <c r="Q1376" s="30" t="str">
        <f t="shared" si="704"/>
        <v/>
      </c>
      <c r="R1376" s="30" t="str">
        <f t="shared" si="705"/>
        <v/>
      </c>
      <c r="S1376" s="30" t="str">
        <f t="shared" si="706"/>
        <v/>
      </c>
      <c r="T1376" s="30" t="str">
        <f t="shared" si="707"/>
        <v/>
      </c>
      <c r="U1376" s="20"/>
      <c r="V1376" s="20"/>
      <c r="W1376" s="20"/>
    </row>
    <row r="1377" spans="1:36" ht="19.5" customHeight="1" x14ac:dyDescent="0.3">
      <c r="A1377" s="20"/>
      <c r="B1377" s="483"/>
      <c r="C1377" s="29"/>
      <c r="D1377" s="28" t="s">
        <v>114</v>
      </c>
      <c r="E1377" s="29"/>
      <c r="F1377" s="28" t="s">
        <v>115</v>
      </c>
      <c r="G1377" s="29"/>
      <c r="H1377" s="29" t="s">
        <v>40</v>
      </c>
      <c r="I1377" s="31" t="str">
        <f t="shared" ref="I1377:I1386" si="708">IFERROR(VALUE(MID($G1377,1,FIND(CHAR(160),SUBSTITUTE($G1377,"~",CHAR(160),1))-1)),"-")</f>
        <v>-</v>
      </c>
      <c r="J1377" s="31" t="str">
        <f t="shared" ref="J1377:J1386" si="709">IFERROR(VALUE(MID($G1377,FIND(CHAR(160),SUBSTITUTE($G1377,"~",CHAR(160),1))+1,FIND(CHAR(160),SUBSTITUTE($G1377,"~",CHAR(160),2))-FIND(CHAR(160),SUBSTITUTE($G1377,"~",CHAR(160),1))-1)),"-")</f>
        <v>-</v>
      </c>
      <c r="K1377" s="31" t="str">
        <f t="shared" ref="K1377:K1386" si="710">IFERROR(VALUE(MID($G1377,FIND(CHAR(160),SUBSTITUTE($G1377,"~",CHAR(160),2))+1,FIND(CHAR(160),SUBSTITUTE($G1377,"~",CHAR(160),3))-FIND(CHAR(160),SUBSTITUTE($G1377,"~",CHAR(160),2))-1)),"-")</f>
        <v>-</v>
      </c>
      <c r="L1377" s="31" t="str">
        <f t="shared" ref="L1377:L1386" si="711">IFERROR(VALUE(MID($G1377,FIND(CHAR(160),SUBSTITUTE($G1377,"~",CHAR(160),3))+1,FIND(CHAR(160),SUBSTITUTE($G1377,"~",CHAR(160),4))-FIND(CHAR(160),SUBSTITUTE($G1377,"~",CHAR(160),3))-1)),"-")</f>
        <v>-</v>
      </c>
      <c r="M1377" s="31" t="str">
        <f t="shared" ref="M1377:M1386" si="712">IFERROR(VALUE(MID($G1377,FIND(CHAR(160),SUBSTITUTE($G1377,"~",CHAR(160),4))+1,FIND(CHAR(160),SUBSTITUTE($G1377,"~",CHAR(160),5))-FIND(CHAR(160),SUBSTITUTE($G1377,"~",CHAR(160),4))-1)),"-")</f>
        <v>-</v>
      </c>
      <c r="N1377" s="31" t="str">
        <f t="shared" ref="N1377:N1386" si="713">IFERROR(VALUE(MID($G1377,FIND(CHAR(160),SUBSTITUTE($G1377,"~",CHAR(160),5))+1,FIND(CHAR(160),SUBSTITUTE($G1377,"~",CHAR(160),6))-FIND(CHAR(160),SUBSTITUTE($G1377,"~",CHAR(160),5))-1)),"-")</f>
        <v>-</v>
      </c>
      <c r="O1377" s="31" t="str">
        <f t="shared" ref="O1377:O1386" si="714">IFERROR(VALUE(MID($G1377,FIND(CHAR(160),SUBSTITUTE($G1377,"~",CHAR(160),6))+1,FIND(CHAR(160),SUBSTITUTE($G1377,"~",CHAR(160),7))-FIND(CHAR(160),SUBSTITUTE($G1377,"~",CHAR(160),6))-1)),"-")</f>
        <v>-</v>
      </c>
      <c r="P1377" s="31" t="str">
        <f t="shared" ref="P1377:P1386" si="715">IFERROR(VALUE(MID($G1377,FIND(CHAR(160),SUBSTITUTE($G1377,"~",CHAR(160),7))+1,FIND(CHAR(160),SUBSTITUTE($G1377,"~",CHAR(160),8))-FIND(CHAR(160),SUBSTITUTE($G1377,"~",CHAR(160),7))-1)),"-")</f>
        <v>-</v>
      </c>
      <c r="Q1377" s="31" t="str">
        <f t="shared" ref="Q1377:Q1386" si="716">IFERROR(VALUE(MID($G1377,FIND(CHAR(160),SUBSTITUTE($G1377,"~",CHAR(160),8))+1,FIND(CHAR(160),SUBSTITUTE($G1377,"~",CHAR(160),9))-FIND(CHAR(160),SUBSTITUTE($G1377,"~",CHAR(160),8))-1)),"-")</f>
        <v>-</v>
      </c>
      <c r="R1377" s="31" t="str">
        <f t="shared" ref="R1377:R1386" si="717">IFERROR(VALUE(MID($G1377,FIND(CHAR(160),SUBSTITUTE($G1377,"~",CHAR(160),9))+1,FIND(CHAR(160),SUBSTITUTE($G1377,"~",CHAR(160),10))-FIND(CHAR(160),SUBSTITUTE($G1377,"~",CHAR(160),9))-1)),"-")</f>
        <v>-</v>
      </c>
      <c r="S1377" s="31" t="str">
        <f t="shared" ref="S1377:S1386" si="718">IFERROR(VALUE(MID($G1377,FIND(CHAR(160),SUBSTITUTE($G1377,"~",CHAR(160),10))+1,FIND(CHAR(160),SUBSTITUTE($G1377,"~",CHAR(160),11))-FIND(CHAR(160),SUBSTITUTE($G1377,"~",CHAR(160),10))-1)),"-")</f>
        <v>-</v>
      </c>
      <c r="T1377" s="31" t="str">
        <f t="shared" ref="T1377:T1386" si="719">IFERROR(VALUE(MID($G1377,FIND(CHAR(160),SUBSTITUTE($G1377,"~",CHAR(160),11))+1,FIND(CHAR(160),SUBSTITUTE($G1377,"~",CHAR(160),12))-FIND(CHAR(160),SUBSTITUTE($G1377,"~",CHAR(160),11))-1)),"-")</f>
        <v>-</v>
      </c>
      <c r="U1377" s="20"/>
      <c r="V1377" s="20"/>
      <c r="W1377" s="20"/>
      <c r="AA1377" s="32" t="s">
        <v>116</v>
      </c>
    </row>
    <row r="1378" spans="1:36" ht="19.5" customHeight="1" x14ac:dyDescent="0.3">
      <c r="A1378" s="20"/>
      <c r="B1378" s="483"/>
      <c r="C1378" s="29"/>
      <c r="D1378" s="28"/>
      <c r="E1378" s="29"/>
      <c r="F1378" s="28" t="s">
        <v>117</v>
      </c>
      <c r="G1378" s="29"/>
      <c r="H1378" s="29" t="s">
        <v>40</v>
      </c>
      <c r="I1378" s="31" t="str">
        <f t="shared" si="708"/>
        <v>-</v>
      </c>
      <c r="J1378" s="31" t="str">
        <f t="shared" si="709"/>
        <v>-</v>
      </c>
      <c r="K1378" s="31" t="str">
        <f t="shared" si="710"/>
        <v>-</v>
      </c>
      <c r="L1378" s="31" t="str">
        <f t="shared" si="711"/>
        <v>-</v>
      </c>
      <c r="M1378" s="31" t="str">
        <f t="shared" si="712"/>
        <v>-</v>
      </c>
      <c r="N1378" s="31" t="str">
        <f t="shared" si="713"/>
        <v>-</v>
      </c>
      <c r="O1378" s="31" t="str">
        <f t="shared" si="714"/>
        <v>-</v>
      </c>
      <c r="P1378" s="31" t="str">
        <f t="shared" si="715"/>
        <v>-</v>
      </c>
      <c r="Q1378" s="31" t="str">
        <f t="shared" si="716"/>
        <v>-</v>
      </c>
      <c r="R1378" s="31" t="str">
        <f t="shared" si="717"/>
        <v>-</v>
      </c>
      <c r="S1378" s="31" t="str">
        <f t="shared" si="718"/>
        <v>-</v>
      </c>
      <c r="T1378" s="31" t="str">
        <f t="shared" si="719"/>
        <v>-</v>
      </c>
      <c r="U1378" s="20"/>
      <c r="V1378" s="20"/>
      <c r="W1378" s="20"/>
      <c r="AB1378" s="32" t="s">
        <v>118</v>
      </c>
    </row>
    <row r="1379" spans="1:36" ht="19.5" customHeight="1" x14ac:dyDescent="0.3">
      <c r="A1379" s="20"/>
      <c r="B1379" s="483"/>
      <c r="C1379" s="29"/>
      <c r="D1379" s="28"/>
      <c r="E1379" s="29"/>
      <c r="F1379" s="33" t="s">
        <v>119</v>
      </c>
      <c r="G1379" s="29"/>
      <c r="H1379" s="29" t="s">
        <v>40</v>
      </c>
      <c r="I1379" s="31" t="str">
        <f t="shared" si="708"/>
        <v>-</v>
      </c>
      <c r="J1379" s="31" t="str">
        <f t="shared" si="709"/>
        <v>-</v>
      </c>
      <c r="K1379" s="31" t="str">
        <f t="shared" si="710"/>
        <v>-</v>
      </c>
      <c r="L1379" s="31" t="str">
        <f t="shared" si="711"/>
        <v>-</v>
      </c>
      <c r="M1379" s="31" t="str">
        <f t="shared" si="712"/>
        <v>-</v>
      </c>
      <c r="N1379" s="31" t="str">
        <f t="shared" si="713"/>
        <v>-</v>
      </c>
      <c r="O1379" s="31" t="str">
        <f t="shared" si="714"/>
        <v>-</v>
      </c>
      <c r="P1379" s="31" t="str">
        <f t="shared" si="715"/>
        <v>-</v>
      </c>
      <c r="Q1379" s="31" t="str">
        <f t="shared" si="716"/>
        <v>-</v>
      </c>
      <c r="R1379" s="31" t="str">
        <f t="shared" si="717"/>
        <v>-</v>
      </c>
      <c r="S1379" s="31" t="str">
        <f t="shared" si="718"/>
        <v>-</v>
      </c>
      <c r="T1379" s="31" t="str">
        <f t="shared" si="719"/>
        <v>-</v>
      </c>
      <c r="U1379" s="20"/>
      <c r="V1379" s="20"/>
      <c r="W1379" s="20"/>
      <c r="AC1379" s="32" t="s">
        <v>118</v>
      </c>
    </row>
    <row r="1380" spans="1:36" ht="19.5" customHeight="1" x14ac:dyDescent="0.3">
      <c r="A1380" s="20"/>
      <c r="B1380" s="483"/>
      <c r="C1380" s="29"/>
      <c r="D1380" s="28"/>
      <c r="E1380" s="29"/>
      <c r="F1380" s="33" t="s">
        <v>120</v>
      </c>
      <c r="G1380" s="29"/>
      <c r="H1380" s="29" t="s">
        <v>40</v>
      </c>
      <c r="I1380" s="31" t="str">
        <f t="shared" si="708"/>
        <v>-</v>
      </c>
      <c r="J1380" s="31" t="str">
        <f t="shared" si="709"/>
        <v>-</v>
      </c>
      <c r="K1380" s="31" t="str">
        <f t="shared" si="710"/>
        <v>-</v>
      </c>
      <c r="L1380" s="31" t="str">
        <f t="shared" si="711"/>
        <v>-</v>
      </c>
      <c r="M1380" s="31" t="str">
        <f t="shared" si="712"/>
        <v>-</v>
      </c>
      <c r="N1380" s="31" t="str">
        <f t="shared" si="713"/>
        <v>-</v>
      </c>
      <c r="O1380" s="31" t="str">
        <f t="shared" si="714"/>
        <v>-</v>
      </c>
      <c r="P1380" s="31" t="str">
        <f t="shared" si="715"/>
        <v>-</v>
      </c>
      <c r="Q1380" s="31" t="str">
        <f t="shared" si="716"/>
        <v>-</v>
      </c>
      <c r="R1380" s="31" t="str">
        <f t="shared" si="717"/>
        <v>-</v>
      </c>
      <c r="S1380" s="31" t="str">
        <f t="shared" si="718"/>
        <v>-</v>
      </c>
      <c r="T1380" s="31" t="str">
        <f t="shared" si="719"/>
        <v>-</v>
      </c>
      <c r="U1380" s="20"/>
      <c r="V1380" s="20"/>
      <c r="W1380" s="20"/>
      <c r="AD1380" s="32" t="s">
        <v>118</v>
      </c>
    </row>
    <row r="1381" spans="1:36" ht="19.5" customHeight="1" x14ac:dyDescent="0.3">
      <c r="A1381" s="20"/>
      <c r="B1381" s="483"/>
      <c r="C1381" s="29"/>
      <c r="D1381" s="28"/>
      <c r="E1381" s="29"/>
      <c r="F1381" s="33" t="s">
        <v>121</v>
      </c>
      <c r="G1381" s="29"/>
      <c r="H1381" s="29" t="s">
        <v>40</v>
      </c>
      <c r="I1381" s="31" t="str">
        <f t="shared" si="708"/>
        <v>-</v>
      </c>
      <c r="J1381" s="31" t="str">
        <f t="shared" si="709"/>
        <v>-</v>
      </c>
      <c r="K1381" s="31" t="str">
        <f t="shared" si="710"/>
        <v>-</v>
      </c>
      <c r="L1381" s="31" t="str">
        <f t="shared" si="711"/>
        <v>-</v>
      </c>
      <c r="M1381" s="31" t="str">
        <f t="shared" si="712"/>
        <v>-</v>
      </c>
      <c r="N1381" s="31" t="str">
        <f t="shared" si="713"/>
        <v>-</v>
      </c>
      <c r="O1381" s="31" t="str">
        <f t="shared" si="714"/>
        <v>-</v>
      </c>
      <c r="P1381" s="31" t="str">
        <f t="shared" si="715"/>
        <v>-</v>
      </c>
      <c r="Q1381" s="31" t="str">
        <f t="shared" si="716"/>
        <v>-</v>
      </c>
      <c r="R1381" s="31" t="str">
        <f t="shared" si="717"/>
        <v>-</v>
      </c>
      <c r="S1381" s="31" t="str">
        <f t="shared" si="718"/>
        <v>-</v>
      </c>
      <c r="T1381" s="31" t="str">
        <f t="shared" si="719"/>
        <v>-</v>
      </c>
      <c r="U1381" s="20"/>
      <c r="V1381" s="20"/>
      <c r="W1381" s="20"/>
      <c r="AE1381" s="32" t="s">
        <v>116</v>
      </c>
    </row>
    <row r="1382" spans="1:36" ht="19.5" customHeight="1" x14ac:dyDescent="0.3">
      <c r="A1382" s="20"/>
      <c r="B1382" s="483"/>
      <c r="C1382" s="29"/>
      <c r="D1382" s="28"/>
      <c r="E1382" s="29"/>
      <c r="F1382" s="28" t="s">
        <v>647</v>
      </c>
      <c r="G1382" s="29"/>
      <c r="H1382" s="29" t="s">
        <v>40</v>
      </c>
      <c r="I1382" s="31" t="str">
        <f t="shared" si="708"/>
        <v>-</v>
      </c>
      <c r="J1382" s="31" t="str">
        <f t="shared" si="709"/>
        <v>-</v>
      </c>
      <c r="K1382" s="31" t="str">
        <f t="shared" si="710"/>
        <v>-</v>
      </c>
      <c r="L1382" s="31" t="str">
        <f t="shared" si="711"/>
        <v>-</v>
      </c>
      <c r="M1382" s="31" t="str">
        <f t="shared" si="712"/>
        <v>-</v>
      </c>
      <c r="N1382" s="31" t="str">
        <f t="shared" si="713"/>
        <v>-</v>
      </c>
      <c r="O1382" s="31" t="str">
        <f t="shared" si="714"/>
        <v>-</v>
      </c>
      <c r="P1382" s="31" t="str">
        <f t="shared" si="715"/>
        <v>-</v>
      </c>
      <c r="Q1382" s="31" t="str">
        <f t="shared" si="716"/>
        <v>-</v>
      </c>
      <c r="R1382" s="31" t="str">
        <f t="shared" si="717"/>
        <v>-</v>
      </c>
      <c r="S1382" s="31" t="str">
        <f t="shared" si="718"/>
        <v>-</v>
      </c>
      <c r="T1382" s="31" t="str">
        <f t="shared" si="719"/>
        <v>-</v>
      </c>
      <c r="U1382" s="20"/>
      <c r="V1382" s="20"/>
      <c r="W1382" s="20"/>
      <c r="AF1382" s="32" t="s">
        <v>118</v>
      </c>
    </row>
    <row r="1383" spans="1:36" ht="19.5" customHeight="1" x14ac:dyDescent="0.3">
      <c r="A1383" s="20"/>
      <c r="B1383" s="483"/>
      <c r="C1383" s="29"/>
      <c r="D1383" s="28"/>
      <c r="E1383" s="29"/>
      <c r="F1383" s="33" t="s">
        <v>122</v>
      </c>
      <c r="G1383" s="29"/>
      <c r="H1383" s="29" t="s">
        <v>40</v>
      </c>
      <c r="I1383" s="31" t="str">
        <f t="shared" si="708"/>
        <v>-</v>
      </c>
      <c r="J1383" s="31" t="str">
        <f t="shared" si="709"/>
        <v>-</v>
      </c>
      <c r="K1383" s="31" t="str">
        <f t="shared" si="710"/>
        <v>-</v>
      </c>
      <c r="L1383" s="31" t="str">
        <f t="shared" si="711"/>
        <v>-</v>
      </c>
      <c r="M1383" s="31" t="str">
        <f t="shared" si="712"/>
        <v>-</v>
      </c>
      <c r="N1383" s="31" t="str">
        <f t="shared" si="713"/>
        <v>-</v>
      </c>
      <c r="O1383" s="31" t="str">
        <f t="shared" si="714"/>
        <v>-</v>
      </c>
      <c r="P1383" s="31" t="str">
        <f t="shared" si="715"/>
        <v>-</v>
      </c>
      <c r="Q1383" s="31" t="str">
        <f t="shared" si="716"/>
        <v>-</v>
      </c>
      <c r="R1383" s="31" t="str">
        <f t="shared" si="717"/>
        <v>-</v>
      </c>
      <c r="S1383" s="31" t="str">
        <f t="shared" si="718"/>
        <v>-</v>
      </c>
      <c r="T1383" s="31" t="str">
        <f t="shared" si="719"/>
        <v>-</v>
      </c>
      <c r="U1383" s="20"/>
      <c r="V1383" s="20"/>
      <c r="W1383" s="20"/>
      <c r="AG1383" s="32" t="s">
        <v>118</v>
      </c>
    </row>
    <row r="1384" spans="1:36" ht="19.5" customHeight="1" x14ac:dyDescent="0.3">
      <c r="A1384" s="20"/>
      <c r="B1384" s="483"/>
      <c r="C1384" s="29"/>
      <c r="D1384" s="28"/>
      <c r="E1384" s="29"/>
      <c r="F1384" s="33" t="s">
        <v>123</v>
      </c>
      <c r="G1384" s="29"/>
      <c r="H1384" s="29" t="s">
        <v>40</v>
      </c>
      <c r="I1384" s="31" t="str">
        <f t="shared" si="708"/>
        <v>-</v>
      </c>
      <c r="J1384" s="31" t="str">
        <f t="shared" si="709"/>
        <v>-</v>
      </c>
      <c r="K1384" s="31" t="str">
        <f t="shared" si="710"/>
        <v>-</v>
      </c>
      <c r="L1384" s="31" t="str">
        <f t="shared" si="711"/>
        <v>-</v>
      </c>
      <c r="M1384" s="31" t="str">
        <f t="shared" si="712"/>
        <v>-</v>
      </c>
      <c r="N1384" s="31" t="str">
        <f t="shared" si="713"/>
        <v>-</v>
      </c>
      <c r="O1384" s="31" t="str">
        <f t="shared" si="714"/>
        <v>-</v>
      </c>
      <c r="P1384" s="31" t="str">
        <f t="shared" si="715"/>
        <v>-</v>
      </c>
      <c r="Q1384" s="31" t="str">
        <f t="shared" si="716"/>
        <v>-</v>
      </c>
      <c r="R1384" s="31" t="str">
        <f t="shared" si="717"/>
        <v>-</v>
      </c>
      <c r="S1384" s="31" t="str">
        <f t="shared" si="718"/>
        <v>-</v>
      </c>
      <c r="T1384" s="31" t="str">
        <f t="shared" si="719"/>
        <v>-</v>
      </c>
      <c r="U1384" s="20"/>
      <c r="V1384" s="20"/>
      <c r="W1384" s="20"/>
      <c r="AH1384" s="32" t="s">
        <v>118</v>
      </c>
    </row>
    <row r="1385" spans="1:36" ht="19.5" customHeight="1" x14ac:dyDescent="0.3">
      <c r="A1385" s="20"/>
      <c r="B1385" s="483"/>
      <c r="C1385" s="29"/>
      <c r="D1385" s="28"/>
      <c r="E1385" s="29"/>
      <c r="F1385" s="33" t="s">
        <v>124</v>
      </c>
      <c r="G1385" s="29"/>
      <c r="H1385" s="29" t="s">
        <v>40</v>
      </c>
      <c r="I1385" s="31" t="str">
        <f t="shared" si="708"/>
        <v>-</v>
      </c>
      <c r="J1385" s="31" t="str">
        <f t="shared" si="709"/>
        <v>-</v>
      </c>
      <c r="K1385" s="31" t="str">
        <f t="shared" si="710"/>
        <v>-</v>
      </c>
      <c r="L1385" s="31" t="str">
        <f t="shared" si="711"/>
        <v>-</v>
      </c>
      <c r="M1385" s="31" t="str">
        <f t="shared" si="712"/>
        <v>-</v>
      </c>
      <c r="N1385" s="31" t="str">
        <f t="shared" si="713"/>
        <v>-</v>
      </c>
      <c r="O1385" s="31" t="str">
        <f t="shared" si="714"/>
        <v>-</v>
      </c>
      <c r="P1385" s="31" t="str">
        <f t="shared" si="715"/>
        <v>-</v>
      </c>
      <c r="Q1385" s="31" t="str">
        <f t="shared" si="716"/>
        <v>-</v>
      </c>
      <c r="R1385" s="31" t="str">
        <f t="shared" si="717"/>
        <v>-</v>
      </c>
      <c r="S1385" s="31" t="str">
        <f t="shared" si="718"/>
        <v>-</v>
      </c>
      <c r="T1385" s="31" t="str">
        <f t="shared" si="719"/>
        <v>-</v>
      </c>
      <c r="U1385" s="20"/>
      <c r="V1385" s="20"/>
      <c r="W1385" s="20"/>
      <c r="AI1385" s="32" t="s">
        <v>116</v>
      </c>
    </row>
    <row r="1386" spans="1:36" ht="19.5" customHeight="1" x14ac:dyDescent="0.3">
      <c r="A1386" s="20"/>
      <c r="B1386" s="483"/>
      <c r="C1386" s="29"/>
      <c r="D1386" s="34"/>
      <c r="E1386" s="35"/>
      <c r="F1386" s="36" t="s">
        <v>125</v>
      </c>
      <c r="G1386" s="35"/>
      <c r="H1386" s="34" t="s">
        <v>40</v>
      </c>
      <c r="I1386" s="31" t="str">
        <f t="shared" si="708"/>
        <v>-</v>
      </c>
      <c r="J1386" s="31" t="str">
        <f t="shared" si="709"/>
        <v>-</v>
      </c>
      <c r="K1386" s="31" t="str">
        <f t="shared" si="710"/>
        <v>-</v>
      </c>
      <c r="L1386" s="31" t="str">
        <f t="shared" si="711"/>
        <v>-</v>
      </c>
      <c r="M1386" s="31" t="str">
        <f t="shared" si="712"/>
        <v>-</v>
      </c>
      <c r="N1386" s="31" t="str">
        <f t="shared" si="713"/>
        <v>-</v>
      </c>
      <c r="O1386" s="31" t="str">
        <f t="shared" si="714"/>
        <v>-</v>
      </c>
      <c r="P1386" s="31" t="str">
        <f t="shared" si="715"/>
        <v>-</v>
      </c>
      <c r="Q1386" s="31" t="str">
        <f t="shared" si="716"/>
        <v>-</v>
      </c>
      <c r="R1386" s="31" t="str">
        <f t="shared" si="717"/>
        <v>-</v>
      </c>
      <c r="S1386" s="31" t="str">
        <f t="shared" si="718"/>
        <v>-</v>
      </c>
      <c r="T1386" s="31" t="str">
        <f t="shared" si="719"/>
        <v>-</v>
      </c>
      <c r="U1386" s="20"/>
      <c r="V1386" s="20"/>
      <c r="W1386" s="20"/>
      <c r="AJ1386" s="32" t="s">
        <v>118</v>
      </c>
    </row>
    <row r="1387" spans="1:36" ht="19.5" customHeight="1" x14ac:dyDescent="0.25">
      <c r="A1387" s="20"/>
      <c r="B1387" s="483"/>
      <c r="C1387" s="27"/>
      <c r="D1387" s="28" t="s">
        <v>77</v>
      </c>
      <c r="E1387" s="29"/>
      <c r="F1387" s="28" t="s">
        <v>78</v>
      </c>
      <c r="G1387" s="29"/>
      <c r="H1387" s="30"/>
      <c r="I1387" s="30" t="str">
        <f t="shared" ref="I1387:I1422" si="720">IFERROR(MID($G1387,1,FIND(CHAR(160),SUBSTITUTE($G1387,"~",CHAR(160),1))-1),"")</f>
        <v/>
      </c>
      <c r="J1387" s="30" t="str">
        <f t="shared" ref="J1387:J1422" si="721">IFERROR(MID($G1387,FIND(CHAR(160),SUBSTITUTE($G1387,"~",CHAR(160),1))+1,FIND(CHAR(160),SUBSTITUTE($G1387,"~",CHAR(160),2))-FIND(CHAR(160),SUBSTITUTE($G1387,"~",CHAR(160),1))-1),"")</f>
        <v/>
      </c>
      <c r="K1387" s="30" t="str">
        <f t="shared" ref="K1387:K1422" si="722">IFERROR(MID($G1387,FIND(CHAR(160),SUBSTITUTE($G1387,"~",CHAR(160),2))+1,FIND(CHAR(160),SUBSTITUTE($G1387,"~",CHAR(160),3))-FIND(CHAR(160),SUBSTITUTE($G1387,"~",CHAR(160),2))-1),"")</f>
        <v/>
      </c>
      <c r="L1387" s="30" t="str">
        <f t="shared" ref="L1387:L1422" si="723">IFERROR(MID($G1387,FIND(CHAR(160),SUBSTITUTE($G1387,"~",CHAR(160),3))+1,FIND(CHAR(160),SUBSTITUTE($G1387,"~",CHAR(160),4))-FIND(CHAR(160),SUBSTITUTE($G1387,"~",CHAR(160),3))-1),"")</f>
        <v/>
      </c>
      <c r="M1387" s="30" t="str">
        <f t="shared" ref="M1387:M1422" si="724">IFERROR(MID($G1387,FIND(CHAR(160),SUBSTITUTE($G1387,"~",CHAR(160),4))+1,FIND(CHAR(160),SUBSTITUTE($G1387,"~",CHAR(160),5))-FIND(CHAR(160),SUBSTITUTE($G1387,"~",CHAR(160),4))-1),"")</f>
        <v/>
      </c>
      <c r="N1387" s="30" t="str">
        <f t="shared" ref="N1387:N1422" si="725">IFERROR(MID($G1387,FIND(CHAR(160),SUBSTITUTE($G1387,"~",CHAR(160),5))+1,FIND(CHAR(160),SUBSTITUTE($G1387,"~",CHAR(160),6))-FIND(CHAR(160),SUBSTITUTE($G1387,"~",CHAR(160),5))-1),"")</f>
        <v/>
      </c>
      <c r="O1387" s="30" t="str">
        <f t="shared" ref="O1387:O1422" si="726">IFERROR(MID($G1387,FIND(CHAR(160),SUBSTITUTE($G1387,"~",CHAR(160),6))+1,FIND(CHAR(160),SUBSTITUTE($G1387,"~",CHAR(160),7))-FIND(CHAR(160),SUBSTITUTE($G1387,"~",CHAR(160),6))-1),"")</f>
        <v/>
      </c>
      <c r="P1387" s="30" t="str">
        <f t="shared" ref="P1387:P1422" si="727">IFERROR(MID($G1387,FIND(CHAR(160),SUBSTITUTE($G1387,"~",CHAR(160),7))+1,FIND(CHAR(160),SUBSTITUTE($G1387,"~",CHAR(160),8))-FIND(CHAR(160),SUBSTITUTE($G1387,"~",CHAR(160),7))-1),"")</f>
        <v/>
      </c>
      <c r="Q1387" s="30" t="str">
        <f t="shared" ref="Q1387:Q1422" si="728">IFERROR(MID($G1387,FIND(CHAR(160),SUBSTITUTE($G1387,"~",CHAR(160),8))+1,FIND(CHAR(160),SUBSTITUTE($G1387,"~",CHAR(160),9))-FIND(CHAR(160),SUBSTITUTE($G1387,"~",CHAR(160),8))-1),"")</f>
        <v/>
      </c>
      <c r="R1387" s="30" t="str">
        <f t="shared" ref="R1387:R1422" si="729">IFERROR(MID($G1387,FIND(CHAR(160),SUBSTITUTE($G1387,"~",CHAR(160),9))+1,FIND(CHAR(160),SUBSTITUTE($G1387,"~",CHAR(160),10))-FIND(CHAR(160),SUBSTITUTE($G1387,"~",CHAR(160),9))-1),"")</f>
        <v/>
      </c>
      <c r="S1387" s="30" t="str">
        <f t="shared" ref="S1387:S1422" si="730">IFERROR(MID($G1387,FIND(CHAR(160),SUBSTITUTE($G1387,"~",CHAR(160),10))+1,FIND(CHAR(160),SUBSTITUTE($G1387,"~",CHAR(160),11))-FIND(CHAR(160),SUBSTITUTE($G1387,"~",CHAR(160),10))-1),"")</f>
        <v/>
      </c>
      <c r="T1387" s="30" t="str">
        <f t="shared" ref="T1387:T1422" si="731">IFERROR(MID($G1387,FIND(CHAR(160),SUBSTITUTE($G1387,"~",CHAR(160),11))+1,FIND(CHAR(160),SUBSTITUTE($G1387,"~",CHAR(160),12))-FIND(CHAR(160),SUBSTITUTE($G1387,"~",CHAR(160),11))-1),"")</f>
        <v/>
      </c>
      <c r="U1387" s="20"/>
      <c r="V1387" s="20"/>
      <c r="W1387" s="20"/>
    </row>
    <row r="1388" spans="1:36" ht="19.5" customHeight="1" x14ac:dyDescent="0.25">
      <c r="A1388" s="20"/>
      <c r="B1388" s="483"/>
      <c r="C1388" s="29"/>
      <c r="D1388" s="28" t="s">
        <v>79</v>
      </c>
      <c r="E1388" s="29"/>
      <c r="F1388" s="28" t="s">
        <v>78</v>
      </c>
      <c r="G1388" s="29"/>
      <c r="H1388" s="29"/>
      <c r="I1388" s="30" t="str">
        <f t="shared" si="720"/>
        <v/>
      </c>
      <c r="J1388" s="30" t="str">
        <f t="shared" si="721"/>
        <v/>
      </c>
      <c r="K1388" s="30" t="str">
        <f t="shared" si="722"/>
        <v/>
      </c>
      <c r="L1388" s="30" t="str">
        <f t="shared" si="723"/>
        <v/>
      </c>
      <c r="M1388" s="30" t="str">
        <f t="shared" si="724"/>
        <v/>
      </c>
      <c r="N1388" s="30" t="str">
        <f t="shared" si="725"/>
        <v/>
      </c>
      <c r="O1388" s="30" t="str">
        <f t="shared" si="726"/>
        <v/>
      </c>
      <c r="P1388" s="30" t="str">
        <f t="shared" si="727"/>
        <v/>
      </c>
      <c r="Q1388" s="30" t="str">
        <f t="shared" si="728"/>
        <v/>
      </c>
      <c r="R1388" s="30" t="str">
        <f t="shared" si="729"/>
        <v/>
      </c>
      <c r="S1388" s="30" t="str">
        <f t="shared" si="730"/>
        <v/>
      </c>
      <c r="T1388" s="30" t="str">
        <f t="shared" si="731"/>
        <v/>
      </c>
      <c r="U1388" s="20"/>
      <c r="V1388" s="20"/>
      <c r="W1388" s="20"/>
    </row>
    <row r="1389" spans="1:36" ht="19.5" customHeight="1" x14ac:dyDescent="0.25">
      <c r="A1389" s="20"/>
      <c r="B1389" s="483"/>
      <c r="C1389" s="29"/>
      <c r="D1389" s="28" t="s">
        <v>80</v>
      </c>
      <c r="E1389" s="29"/>
      <c r="F1389" s="28" t="s">
        <v>78</v>
      </c>
      <c r="G1389" s="29"/>
      <c r="H1389" s="29"/>
      <c r="I1389" s="30" t="str">
        <f t="shared" si="720"/>
        <v/>
      </c>
      <c r="J1389" s="30" t="str">
        <f t="shared" si="721"/>
        <v/>
      </c>
      <c r="K1389" s="30" t="str">
        <f t="shared" si="722"/>
        <v/>
      </c>
      <c r="L1389" s="30" t="str">
        <f t="shared" si="723"/>
        <v/>
      </c>
      <c r="M1389" s="30" t="str">
        <f t="shared" si="724"/>
        <v/>
      </c>
      <c r="N1389" s="30" t="str">
        <f t="shared" si="725"/>
        <v/>
      </c>
      <c r="O1389" s="30" t="str">
        <f t="shared" si="726"/>
        <v/>
      </c>
      <c r="P1389" s="30" t="str">
        <f t="shared" si="727"/>
        <v/>
      </c>
      <c r="Q1389" s="30" t="str">
        <f t="shared" si="728"/>
        <v/>
      </c>
      <c r="R1389" s="30" t="str">
        <f t="shared" si="729"/>
        <v/>
      </c>
      <c r="S1389" s="30" t="str">
        <f t="shared" si="730"/>
        <v/>
      </c>
      <c r="T1389" s="30" t="str">
        <f t="shared" si="731"/>
        <v/>
      </c>
      <c r="U1389" s="20"/>
      <c r="V1389" s="20"/>
      <c r="W1389" s="20"/>
    </row>
    <row r="1390" spans="1:36" ht="19.5" customHeight="1" x14ac:dyDescent="0.25">
      <c r="A1390" s="20"/>
      <c r="B1390" s="483"/>
      <c r="C1390" s="29"/>
      <c r="D1390" s="28" t="s">
        <v>81</v>
      </c>
      <c r="E1390" s="29"/>
      <c r="F1390" s="28" t="s">
        <v>78</v>
      </c>
      <c r="G1390" s="29"/>
      <c r="H1390" s="29"/>
      <c r="I1390" s="30" t="str">
        <f t="shared" si="720"/>
        <v/>
      </c>
      <c r="J1390" s="30" t="str">
        <f t="shared" si="721"/>
        <v/>
      </c>
      <c r="K1390" s="30" t="str">
        <f t="shared" si="722"/>
        <v/>
      </c>
      <c r="L1390" s="30" t="str">
        <f t="shared" si="723"/>
        <v/>
      </c>
      <c r="M1390" s="30" t="str">
        <f t="shared" si="724"/>
        <v/>
      </c>
      <c r="N1390" s="30" t="str">
        <f t="shared" si="725"/>
        <v/>
      </c>
      <c r="O1390" s="30" t="str">
        <f t="shared" si="726"/>
        <v/>
      </c>
      <c r="P1390" s="30" t="str">
        <f t="shared" si="727"/>
        <v/>
      </c>
      <c r="Q1390" s="30" t="str">
        <f t="shared" si="728"/>
        <v/>
      </c>
      <c r="R1390" s="30" t="str">
        <f t="shared" si="729"/>
        <v/>
      </c>
      <c r="S1390" s="30" t="str">
        <f t="shared" si="730"/>
        <v/>
      </c>
      <c r="T1390" s="30" t="str">
        <f t="shared" si="731"/>
        <v/>
      </c>
      <c r="U1390" s="20"/>
      <c r="V1390" s="20"/>
      <c r="W1390" s="20"/>
    </row>
    <row r="1391" spans="1:36" ht="19.5" customHeight="1" x14ac:dyDescent="0.25">
      <c r="A1391" s="20"/>
      <c r="B1391" s="483"/>
      <c r="C1391" s="29"/>
      <c r="D1391" s="28" t="s">
        <v>82</v>
      </c>
      <c r="E1391" s="29"/>
      <c r="F1391" s="28" t="s">
        <v>78</v>
      </c>
      <c r="G1391" s="29"/>
      <c r="H1391" s="29"/>
      <c r="I1391" s="30" t="str">
        <f t="shared" si="720"/>
        <v/>
      </c>
      <c r="J1391" s="30" t="str">
        <f t="shared" si="721"/>
        <v/>
      </c>
      <c r="K1391" s="30" t="str">
        <f t="shared" si="722"/>
        <v/>
      </c>
      <c r="L1391" s="30" t="str">
        <f t="shared" si="723"/>
        <v/>
      </c>
      <c r="M1391" s="30" t="str">
        <f t="shared" si="724"/>
        <v/>
      </c>
      <c r="N1391" s="30" t="str">
        <f t="shared" si="725"/>
        <v/>
      </c>
      <c r="O1391" s="30" t="str">
        <f t="shared" si="726"/>
        <v/>
      </c>
      <c r="P1391" s="30" t="str">
        <f t="shared" si="727"/>
        <v/>
      </c>
      <c r="Q1391" s="30" t="str">
        <f t="shared" si="728"/>
        <v/>
      </c>
      <c r="R1391" s="30" t="str">
        <f t="shared" si="729"/>
        <v/>
      </c>
      <c r="S1391" s="30" t="str">
        <f t="shared" si="730"/>
        <v/>
      </c>
      <c r="T1391" s="30" t="str">
        <f t="shared" si="731"/>
        <v/>
      </c>
      <c r="U1391" s="20"/>
      <c r="V1391" s="20"/>
      <c r="W1391" s="20"/>
    </row>
    <row r="1392" spans="1:36" ht="19.5" customHeight="1" x14ac:dyDescent="0.25">
      <c r="A1392" s="20"/>
      <c r="B1392" s="483"/>
      <c r="C1392" s="29"/>
      <c r="D1392" s="28" t="s">
        <v>83</v>
      </c>
      <c r="E1392" s="29"/>
      <c r="F1392" s="28" t="s">
        <v>78</v>
      </c>
      <c r="G1392" s="29"/>
      <c r="H1392" s="29"/>
      <c r="I1392" s="30" t="str">
        <f t="shared" si="720"/>
        <v/>
      </c>
      <c r="J1392" s="30" t="str">
        <f t="shared" si="721"/>
        <v/>
      </c>
      <c r="K1392" s="30" t="str">
        <f t="shared" si="722"/>
        <v/>
      </c>
      <c r="L1392" s="30" t="str">
        <f t="shared" si="723"/>
        <v/>
      </c>
      <c r="M1392" s="30" t="str">
        <f t="shared" si="724"/>
        <v/>
      </c>
      <c r="N1392" s="30" t="str">
        <f t="shared" si="725"/>
        <v/>
      </c>
      <c r="O1392" s="30" t="str">
        <f t="shared" si="726"/>
        <v/>
      </c>
      <c r="P1392" s="30" t="str">
        <f t="shared" si="727"/>
        <v/>
      </c>
      <c r="Q1392" s="30" t="str">
        <f t="shared" si="728"/>
        <v/>
      </c>
      <c r="R1392" s="30" t="str">
        <f t="shared" si="729"/>
        <v/>
      </c>
      <c r="S1392" s="30" t="str">
        <f t="shared" si="730"/>
        <v/>
      </c>
      <c r="T1392" s="30" t="str">
        <f t="shared" si="731"/>
        <v/>
      </c>
      <c r="U1392" s="20"/>
      <c r="V1392" s="20"/>
      <c r="W1392" s="20"/>
    </row>
    <row r="1393" spans="1:23" ht="19.5" customHeight="1" x14ac:dyDescent="0.25">
      <c r="A1393" s="20"/>
      <c r="B1393" s="483"/>
      <c r="C1393" s="29"/>
      <c r="D1393" s="28" t="s">
        <v>84</v>
      </c>
      <c r="E1393" s="29"/>
      <c r="F1393" s="28" t="s">
        <v>78</v>
      </c>
      <c r="G1393" s="29"/>
      <c r="H1393" s="29"/>
      <c r="I1393" s="30" t="str">
        <f t="shared" si="720"/>
        <v/>
      </c>
      <c r="J1393" s="30" t="str">
        <f t="shared" si="721"/>
        <v/>
      </c>
      <c r="K1393" s="30" t="str">
        <f t="shared" si="722"/>
        <v/>
      </c>
      <c r="L1393" s="30" t="str">
        <f t="shared" si="723"/>
        <v/>
      </c>
      <c r="M1393" s="30" t="str">
        <f t="shared" si="724"/>
        <v/>
      </c>
      <c r="N1393" s="30" t="str">
        <f t="shared" si="725"/>
        <v/>
      </c>
      <c r="O1393" s="30" t="str">
        <f t="shared" si="726"/>
        <v/>
      </c>
      <c r="P1393" s="30" t="str">
        <f t="shared" si="727"/>
        <v/>
      </c>
      <c r="Q1393" s="30" t="str">
        <f t="shared" si="728"/>
        <v/>
      </c>
      <c r="R1393" s="30" t="str">
        <f t="shared" si="729"/>
        <v/>
      </c>
      <c r="S1393" s="30" t="str">
        <f t="shared" si="730"/>
        <v/>
      </c>
      <c r="T1393" s="30" t="str">
        <f t="shared" si="731"/>
        <v/>
      </c>
      <c r="U1393" s="20"/>
      <c r="V1393" s="20"/>
      <c r="W1393" s="20"/>
    </row>
    <row r="1394" spans="1:23" ht="19.5" customHeight="1" x14ac:dyDescent="0.25">
      <c r="A1394" s="20"/>
      <c r="B1394" s="483"/>
      <c r="C1394" s="29"/>
      <c r="D1394" s="28" t="s">
        <v>85</v>
      </c>
      <c r="E1394" s="29"/>
      <c r="F1394" s="28" t="s">
        <v>78</v>
      </c>
      <c r="G1394" s="29"/>
      <c r="H1394" s="29"/>
      <c r="I1394" s="30" t="str">
        <f t="shared" si="720"/>
        <v/>
      </c>
      <c r="J1394" s="30" t="str">
        <f t="shared" si="721"/>
        <v/>
      </c>
      <c r="K1394" s="30" t="str">
        <f t="shared" si="722"/>
        <v/>
      </c>
      <c r="L1394" s="30" t="str">
        <f t="shared" si="723"/>
        <v/>
      </c>
      <c r="M1394" s="30" t="str">
        <f t="shared" si="724"/>
        <v/>
      </c>
      <c r="N1394" s="30" t="str">
        <f t="shared" si="725"/>
        <v/>
      </c>
      <c r="O1394" s="30" t="str">
        <f t="shared" si="726"/>
        <v/>
      </c>
      <c r="P1394" s="30" t="str">
        <f t="shared" si="727"/>
        <v/>
      </c>
      <c r="Q1394" s="30" t="str">
        <f t="shared" si="728"/>
        <v/>
      </c>
      <c r="R1394" s="30" t="str">
        <f t="shared" si="729"/>
        <v/>
      </c>
      <c r="S1394" s="30" t="str">
        <f t="shared" si="730"/>
        <v/>
      </c>
      <c r="T1394" s="30" t="str">
        <f t="shared" si="731"/>
        <v/>
      </c>
      <c r="U1394" s="20"/>
      <c r="V1394" s="20"/>
      <c r="W1394" s="20"/>
    </row>
    <row r="1395" spans="1:23" ht="19.5" customHeight="1" x14ac:dyDescent="0.25">
      <c r="A1395" s="20"/>
      <c r="B1395" s="483"/>
      <c r="C1395" s="29"/>
      <c r="D1395" s="28" t="s">
        <v>86</v>
      </c>
      <c r="E1395" s="29"/>
      <c r="F1395" s="28" t="s">
        <v>78</v>
      </c>
      <c r="G1395" s="29"/>
      <c r="H1395" s="29"/>
      <c r="I1395" s="30" t="str">
        <f t="shared" si="720"/>
        <v/>
      </c>
      <c r="J1395" s="30" t="str">
        <f t="shared" si="721"/>
        <v/>
      </c>
      <c r="K1395" s="30" t="str">
        <f t="shared" si="722"/>
        <v/>
      </c>
      <c r="L1395" s="30" t="str">
        <f t="shared" si="723"/>
        <v/>
      </c>
      <c r="M1395" s="30" t="str">
        <f t="shared" si="724"/>
        <v/>
      </c>
      <c r="N1395" s="30" t="str">
        <f t="shared" si="725"/>
        <v/>
      </c>
      <c r="O1395" s="30" t="str">
        <f t="shared" si="726"/>
        <v/>
      </c>
      <c r="P1395" s="30" t="str">
        <f t="shared" si="727"/>
        <v/>
      </c>
      <c r="Q1395" s="30" t="str">
        <f t="shared" si="728"/>
        <v/>
      </c>
      <c r="R1395" s="30" t="str">
        <f t="shared" si="729"/>
        <v/>
      </c>
      <c r="S1395" s="30" t="str">
        <f t="shared" si="730"/>
        <v/>
      </c>
      <c r="T1395" s="30" t="str">
        <f t="shared" si="731"/>
        <v/>
      </c>
      <c r="U1395" s="20"/>
      <c r="V1395" s="20"/>
      <c r="W1395" s="20"/>
    </row>
    <row r="1396" spans="1:23" ht="19.5" customHeight="1" x14ac:dyDescent="0.25">
      <c r="A1396" s="20"/>
      <c r="B1396" s="483"/>
      <c r="C1396" s="29"/>
      <c r="D1396" s="28" t="s">
        <v>87</v>
      </c>
      <c r="E1396" s="29"/>
      <c r="F1396" s="28" t="s">
        <v>78</v>
      </c>
      <c r="G1396" s="29"/>
      <c r="H1396" s="29"/>
      <c r="I1396" s="30" t="str">
        <f t="shared" si="720"/>
        <v/>
      </c>
      <c r="J1396" s="30" t="str">
        <f t="shared" si="721"/>
        <v/>
      </c>
      <c r="K1396" s="30" t="str">
        <f t="shared" si="722"/>
        <v/>
      </c>
      <c r="L1396" s="30" t="str">
        <f t="shared" si="723"/>
        <v/>
      </c>
      <c r="M1396" s="30" t="str">
        <f t="shared" si="724"/>
        <v/>
      </c>
      <c r="N1396" s="30" t="str">
        <f t="shared" si="725"/>
        <v/>
      </c>
      <c r="O1396" s="30" t="str">
        <f t="shared" si="726"/>
        <v/>
      </c>
      <c r="P1396" s="30" t="str">
        <f t="shared" si="727"/>
        <v/>
      </c>
      <c r="Q1396" s="30" t="str">
        <f t="shared" si="728"/>
        <v/>
      </c>
      <c r="R1396" s="30" t="str">
        <f t="shared" si="729"/>
        <v/>
      </c>
      <c r="S1396" s="30" t="str">
        <f t="shared" si="730"/>
        <v/>
      </c>
      <c r="T1396" s="30" t="str">
        <f t="shared" si="731"/>
        <v/>
      </c>
      <c r="U1396" s="20"/>
      <c r="V1396" s="20"/>
      <c r="W1396" s="20"/>
    </row>
    <row r="1397" spans="1:23" ht="19.5" customHeight="1" x14ac:dyDescent="0.25">
      <c r="A1397" s="20"/>
      <c r="B1397" s="483"/>
      <c r="C1397" s="29"/>
      <c r="D1397" s="28" t="s">
        <v>88</v>
      </c>
      <c r="E1397" s="29"/>
      <c r="F1397" s="28" t="s">
        <v>78</v>
      </c>
      <c r="G1397" s="29"/>
      <c r="H1397" s="29"/>
      <c r="I1397" s="30" t="str">
        <f t="shared" si="720"/>
        <v/>
      </c>
      <c r="J1397" s="30" t="str">
        <f t="shared" si="721"/>
        <v/>
      </c>
      <c r="K1397" s="30" t="str">
        <f t="shared" si="722"/>
        <v/>
      </c>
      <c r="L1397" s="30" t="str">
        <f t="shared" si="723"/>
        <v/>
      </c>
      <c r="M1397" s="30" t="str">
        <f t="shared" si="724"/>
        <v/>
      </c>
      <c r="N1397" s="30" t="str">
        <f t="shared" si="725"/>
        <v/>
      </c>
      <c r="O1397" s="30" t="str">
        <f t="shared" si="726"/>
        <v/>
      </c>
      <c r="P1397" s="30" t="str">
        <f t="shared" si="727"/>
        <v/>
      </c>
      <c r="Q1397" s="30" t="str">
        <f t="shared" si="728"/>
        <v/>
      </c>
      <c r="R1397" s="30" t="str">
        <f t="shared" si="729"/>
        <v/>
      </c>
      <c r="S1397" s="30" t="str">
        <f t="shared" si="730"/>
        <v/>
      </c>
      <c r="T1397" s="30" t="str">
        <f t="shared" si="731"/>
        <v/>
      </c>
      <c r="U1397" s="20"/>
      <c r="V1397" s="20"/>
      <c r="W1397" s="20"/>
    </row>
    <row r="1398" spans="1:23" ht="19.5" customHeight="1" x14ac:dyDescent="0.25">
      <c r="A1398" s="20"/>
      <c r="B1398" s="483"/>
      <c r="C1398" s="29"/>
      <c r="D1398" s="28" t="s">
        <v>89</v>
      </c>
      <c r="E1398" s="29"/>
      <c r="F1398" s="28" t="s">
        <v>78</v>
      </c>
      <c r="G1398" s="29"/>
      <c r="H1398" s="29"/>
      <c r="I1398" s="30" t="str">
        <f t="shared" si="720"/>
        <v/>
      </c>
      <c r="J1398" s="30" t="str">
        <f t="shared" si="721"/>
        <v/>
      </c>
      <c r="K1398" s="30" t="str">
        <f t="shared" si="722"/>
        <v/>
      </c>
      <c r="L1398" s="30" t="str">
        <f t="shared" si="723"/>
        <v/>
      </c>
      <c r="M1398" s="30" t="str">
        <f t="shared" si="724"/>
        <v/>
      </c>
      <c r="N1398" s="30" t="str">
        <f t="shared" si="725"/>
        <v/>
      </c>
      <c r="O1398" s="30" t="str">
        <f t="shared" si="726"/>
        <v/>
      </c>
      <c r="P1398" s="30" t="str">
        <f t="shared" si="727"/>
        <v/>
      </c>
      <c r="Q1398" s="30" t="str">
        <f t="shared" si="728"/>
        <v/>
      </c>
      <c r="R1398" s="30" t="str">
        <f t="shared" si="729"/>
        <v/>
      </c>
      <c r="S1398" s="30" t="str">
        <f t="shared" si="730"/>
        <v/>
      </c>
      <c r="T1398" s="30" t="str">
        <f t="shared" si="731"/>
        <v/>
      </c>
      <c r="U1398" s="20"/>
      <c r="V1398" s="20"/>
      <c r="W1398" s="20"/>
    </row>
    <row r="1399" spans="1:23" ht="19.5" customHeight="1" x14ac:dyDescent="0.25">
      <c r="A1399" s="20"/>
      <c r="B1399" s="483"/>
      <c r="C1399" s="29"/>
      <c r="D1399" s="28" t="s">
        <v>90</v>
      </c>
      <c r="E1399" s="29"/>
      <c r="F1399" s="28" t="s">
        <v>78</v>
      </c>
      <c r="G1399" s="29"/>
      <c r="H1399" s="29"/>
      <c r="I1399" s="30" t="str">
        <f t="shared" si="720"/>
        <v/>
      </c>
      <c r="J1399" s="30" t="str">
        <f t="shared" si="721"/>
        <v/>
      </c>
      <c r="K1399" s="30" t="str">
        <f t="shared" si="722"/>
        <v/>
      </c>
      <c r="L1399" s="30" t="str">
        <f t="shared" si="723"/>
        <v/>
      </c>
      <c r="M1399" s="30" t="str">
        <f t="shared" si="724"/>
        <v/>
      </c>
      <c r="N1399" s="30" t="str">
        <f t="shared" si="725"/>
        <v/>
      </c>
      <c r="O1399" s="30" t="str">
        <f t="shared" si="726"/>
        <v/>
      </c>
      <c r="P1399" s="30" t="str">
        <f t="shared" si="727"/>
        <v/>
      </c>
      <c r="Q1399" s="30" t="str">
        <f t="shared" si="728"/>
        <v/>
      </c>
      <c r="R1399" s="30" t="str">
        <f t="shared" si="729"/>
        <v/>
      </c>
      <c r="S1399" s="30" t="str">
        <f t="shared" si="730"/>
        <v/>
      </c>
      <c r="T1399" s="30" t="str">
        <f t="shared" si="731"/>
        <v/>
      </c>
      <c r="U1399" s="20"/>
      <c r="V1399" s="20"/>
      <c r="W1399" s="20"/>
    </row>
    <row r="1400" spans="1:23" ht="19.5" customHeight="1" x14ac:dyDescent="0.25">
      <c r="A1400" s="20"/>
      <c r="B1400" s="483"/>
      <c r="C1400" s="29"/>
      <c r="D1400" s="28" t="s">
        <v>91</v>
      </c>
      <c r="E1400" s="29"/>
      <c r="F1400" s="28" t="s">
        <v>78</v>
      </c>
      <c r="G1400" s="29"/>
      <c r="H1400" s="29"/>
      <c r="I1400" s="30" t="str">
        <f t="shared" si="720"/>
        <v/>
      </c>
      <c r="J1400" s="30" t="str">
        <f t="shared" si="721"/>
        <v/>
      </c>
      <c r="K1400" s="30" t="str">
        <f t="shared" si="722"/>
        <v/>
      </c>
      <c r="L1400" s="30" t="str">
        <f t="shared" si="723"/>
        <v/>
      </c>
      <c r="M1400" s="30" t="str">
        <f t="shared" si="724"/>
        <v/>
      </c>
      <c r="N1400" s="30" t="str">
        <f t="shared" si="725"/>
        <v/>
      </c>
      <c r="O1400" s="30" t="str">
        <f t="shared" si="726"/>
        <v/>
      </c>
      <c r="P1400" s="30" t="str">
        <f t="shared" si="727"/>
        <v/>
      </c>
      <c r="Q1400" s="30" t="str">
        <f t="shared" si="728"/>
        <v/>
      </c>
      <c r="R1400" s="30" t="str">
        <f t="shared" si="729"/>
        <v/>
      </c>
      <c r="S1400" s="30" t="str">
        <f t="shared" si="730"/>
        <v/>
      </c>
      <c r="T1400" s="30" t="str">
        <f t="shared" si="731"/>
        <v/>
      </c>
      <c r="U1400" s="20"/>
      <c r="V1400" s="20"/>
      <c r="W1400" s="20"/>
    </row>
    <row r="1401" spans="1:23" ht="19.5" customHeight="1" x14ac:dyDescent="0.25">
      <c r="A1401" s="20"/>
      <c r="B1401" s="483"/>
      <c r="C1401" s="29"/>
      <c r="D1401" s="28" t="s">
        <v>92</v>
      </c>
      <c r="E1401" s="29"/>
      <c r="F1401" s="28" t="s">
        <v>78</v>
      </c>
      <c r="G1401" s="29"/>
      <c r="H1401" s="29"/>
      <c r="I1401" s="30" t="str">
        <f t="shared" si="720"/>
        <v/>
      </c>
      <c r="J1401" s="30" t="str">
        <f t="shared" si="721"/>
        <v/>
      </c>
      <c r="K1401" s="30" t="str">
        <f t="shared" si="722"/>
        <v/>
      </c>
      <c r="L1401" s="30" t="str">
        <f t="shared" si="723"/>
        <v/>
      </c>
      <c r="M1401" s="30" t="str">
        <f t="shared" si="724"/>
        <v/>
      </c>
      <c r="N1401" s="30" t="str">
        <f t="shared" si="725"/>
        <v/>
      </c>
      <c r="O1401" s="30" t="str">
        <f t="shared" si="726"/>
        <v/>
      </c>
      <c r="P1401" s="30" t="str">
        <f t="shared" si="727"/>
        <v/>
      </c>
      <c r="Q1401" s="30" t="str">
        <f t="shared" si="728"/>
        <v/>
      </c>
      <c r="R1401" s="30" t="str">
        <f t="shared" si="729"/>
        <v/>
      </c>
      <c r="S1401" s="30" t="str">
        <f t="shared" si="730"/>
        <v/>
      </c>
      <c r="T1401" s="30" t="str">
        <f t="shared" si="731"/>
        <v/>
      </c>
      <c r="U1401" s="20"/>
      <c r="V1401" s="20"/>
      <c r="W1401" s="20"/>
    </row>
    <row r="1402" spans="1:23" ht="19.5" customHeight="1" x14ac:dyDescent="0.25">
      <c r="A1402" s="20"/>
      <c r="B1402" s="483"/>
      <c r="C1402" s="29"/>
      <c r="D1402" s="28" t="s">
        <v>93</v>
      </c>
      <c r="E1402" s="29"/>
      <c r="F1402" s="28" t="s">
        <v>78</v>
      </c>
      <c r="G1402" s="29"/>
      <c r="H1402" s="29"/>
      <c r="I1402" s="30" t="str">
        <f t="shared" si="720"/>
        <v/>
      </c>
      <c r="J1402" s="30" t="str">
        <f t="shared" si="721"/>
        <v/>
      </c>
      <c r="K1402" s="30" t="str">
        <f t="shared" si="722"/>
        <v/>
      </c>
      <c r="L1402" s="30" t="str">
        <f t="shared" si="723"/>
        <v/>
      </c>
      <c r="M1402" s="30" t="str">
        <f t="shared" si="724"/>
        <v/>
      </c>
      <c r="N1402" s="30" t="str">
        <f t="shared" si="725"/>
        <v/>
      </c>
      <c r="O1402" s="30" t="str">
        <f t="shared" si="726"/>
        <v/>
      </c>
      <c r="P1402" s="30" t="str">
        <f t="shared" si="727"/>
        <v/>
      </c>
      <c r="Q1402" s="30" t="str">
        <f t="shared" si="728"/>
        <v/>
      </c>
      <c r="R1402" s="30" t="str">
        <f t="shared" si="729"/>
        <v/>
      </c>
      <c r="S1402" s="30" t="str">
        <f t="shared" si="730"/>
        <v/>
      </c>
      <c r="T1402" s="30" t="str">
        <f t="shared" si="731"/>
        <v/>
      </c>
      <c r="U1402" s="20"/>
      <c r="V1402" s="20"/>
      <c r="W1402" s="20"/>
    </row>
    <row r="1403" spans="1:23" ht="19.5" customHeight="1" x14ac:dyDescent="0.25">
      <c r="A1403" s="20"/>
      <c r="B1403" s="483"/>
      <c r="C1403" s="29"/>
      <c r="D1403" s="28" t="s">
        <v>94</v>
      </c>
      <c r="E1403" s="29"/>
      <c r="F1403" s="28" t="s">
        <v>78</v>
      </c>
      <c r="G1403" s="29"/>
      <c r="H1403" s="29"/>
      <c r="I1403" s="30" t="str">
        <f t="shared" si="720"/>
        <v/>
      </c>
      <c r="J1403" s="30" t="str">
        <f t="shared" si="721"/>
        <v/>
      </c>
      <c r="K1403" s="30" t="str">
        <f t="shared" si="722"/>
        <v/>
      </c>
      <c r="L1403" s="30" t="str">
        <f t="shared" si="723"/>
        <v/>
      </c>
      <c r="M1403" s="30" t="str">
        <f t="shared" si="724"/>
        <v/>
      </c>
      <c r="N1403" s="30" t="str">
        <f t="shared" si="725"/>
        <v/>
      </c>
      <c r="O1403" s="30" t="str">
        <f t="shared" si="726"/>
        <v/>
      </c>
      <c r="P1403" s="30" t="str">
        <f t="shared" si="727"/>
        <v/>
      </c>
      <c r="Q1403" s="30" t="str">
        <f t="shared" si="728"/>
        <v/>
      </c>
      <c r="R1403" s="30" t="str">
        <f t="shared" si="729"/>
        <v/>
      </c>
      <c r="S1403" s="30" t="str">
        <f t="shared" si="730"/>
        <v/>
      </c>
      <c r="T1403" s="30" t="str">
        <f t="shared" si="731"/>
        <v/>
      </c>
      <c r="U1403" s="20"/>
      <c r="V1403" s="20"/>
      <c r="W1403" s="20"/>
    </row>
    <row r="1404" spans="1:23" ht="19.5" customHeight="1" x14ac:dyDescent="0.25">
      <c r="A1404" s="20"/>
      <c r="B1404" s="483"/>
      <c r="C1404" s="29"/>
      <c r="D1404" s="28" t="s">
        <v>95</v>
      </c>
      <c r="E1404" s="29"/>
      <c r="F1404" s="28" t="s">
        <v>78</v>
      </c>
      <c r="G1404" s="29"/>
      <c r="H1404" s="29"/>
      <c r="I1404" s="30" t="str">
        <f t="shared" si="720"/>
        <v/>
      </c>
      <c r="J1404" s="30" t="str">
        <f t="shared" si="721"/>
        <v/>
      </c>
      <c r="K1404" s="30" t="str">
        <f t="shared" si="722"/>
        <v/>
      </c>
      <c r="L1404" s="30" t="str">
        <f t="shared" si="723"/>
        <v/>
      </c>
      <c r="M1404" s="30" t="str">
        <f t="shared" si="724"/>
        <v/>
      </c>
      <c r="N1404" s="30" t="str">
        <f t="shared" si="725"/>
        <v/>
      </c>
      <c r="O1404" s="30" t="str">
        <f t="shared" si="726"/>
        <v/>
      </c>
      <c r="P1404" s="30" t="str">
        <f t="shared" si="727"/>
        <v/>
      </c>
      <c r="Q1404" s="30" t="str">
        <f t="shared" si="728"/>
        <v/>
      </c>
      <c r="R1404" s="30" t="str">
        <f t="shared" si="729"/>
        <v/>
      </c>
      <c r="S1404" s="30" t="str">
        <f t="shared" si="730"/>
        <v/>
      </c>
      <c r="T1404" s="30" t="str">
        <f t="shared" si="731"/>
        <v/>
      </c>
      <c r="U1404" s="20"/>
      <c r="V1404" s="20"/>
      <c r="W1404" s="20"/>
    </row>
    <row r="1405" spans="1:23" ht="19.5" customHeight="1" x14ac:dyDescent="0.25">
      <c r="A1405" s="20"/>
      <c r="B1405" s="483"/>
      <c r="C1405" s="29"/>
      <c r="D1405" s="28" t="s">
        <v>96</v>
      </c>
      <c r="E1405" s="29"/>
      <c r="F1405" s="28" t="s">
        <v>78</v>
      </c>
      <c r="G1405" s="29"/>
      <c r="H1405" s="29"/>
      <c r="I1405" s="30" t="str">
        <f t="shared" si="720"/>
        <v/>
      </c>
      <c r="J1405" s="30" t="str">
        <f t="shared" si="721"/>
        <v/>
      </c>
      <c r="K1405" s="30" t="str">
        <f t="shared" si="722"/>
        <v/>
      </c>
      <c r="L1405" s="30" t="str">
        <f t="shared" si="723"/>
        <v/>
      </c>
      <c r="M1405" s="30" t="str">
        <f t="shared" si="724"/>
        <v/>
      </c>
      <c r="N1405" s="30" t="str">
        <f t="shared" si="725"/>
        <v/>
      </c>
      <c r="O1405" s="30" t="str">
        <f t="shared" si="726"/>
        <v/>
      </c>
      <c r="P1405" s="30" t="str">
        <f t="shared" si="727"/>
        <v/>
      </c>
      <c r="Q1405" s="30" t="str">
        <f t="shared" si="728"/>
        <v/>
      </c>
      <c r="R1405" s="30" t="str">
        <f t="shared" si="729"/>
        <v/>
      </c>
      <c r="S1405" s="30" t="str">
        <f t="shared" si="730"/>
        <v/>
      </c>
      <c r="T1405" s="30" t="str">
        <f t="shared" si="731"/>
        <v/>
      </c>
      <c r="U1405" s="20"/>
      <c r="V1405" s="20"/>
      <c r="W1405" s="20"/>
    </row>
    <row r="1406" spans="1:23" ht="19.5" customHeight="1" x14ac:dyDescent="0.25">
      <c r="A1406" s="20"/>
      <c r="B1406" s="483"/>
      <c r="C1406" s="29"/>
      <c r="D1406" s="28" t="s">
        <v>97</v>
      </c>
      <c r="E1406" s="29"/>
      <c r="F1406" s="28" t="s">
        <v>78</v>
      </c>
      <c r="G1406" s="29"/>
      <c r="H1406" s="29"/>
      <c r="I1406" s="30" t="str">
        <f t="shared" si="720"/>
        <v/>
      </c>
      <c r="J1406" s="30" t="str">
        <f t="shared" si="721"/>
        <v/>
      </c>
      <c r="K1406" s="30" t="str">
        <f t="shared" si="722"/>
        <v/>
      </c>
      <c r="L1406" s="30" t="str">
        <f t="shared" si="723"/>
        <v/>
      </c>
      <c r="M1406" s="30" t="str">
        <f t="shared" si="724"/>
        <v/>
      </c>
      <c r="N1406" s="30" t="str">
        <f t="shared" si="725"/>
        <v/>
      </c>
      <c r="O1406" s="30" t="str">
        <f t="shared" si="726"/>
        <v/>
      </c>
      <c r="P1406" s="30" t="str">
        <f t="shared" si="727"/>
        <v/>
      </c>
      <c r="Q1406" s="30" t="str">
        <f t="shared" si="728"/>
        <v/>
      </c>
      <c r="R1406" s="30" t="str">
        <f t="shared" si="729"/>
        <v/>
      </c>
      <c r="S1406" s="30" t="str">
        <f t="shared" si="730"/>
        <v/>
      </c>
      <c r="T1406" s="30" t="str">
        <f t="shared" si="731"/>
        <v/>
      </c>
      <c r="U1406" s="20"/>
      <c r="V1406" s="20"/>
      <c r="W1406" s="20"/>
    </row>
    <row r="1407" spans="1:23" ht="19.5" customHeight="1" x14ac:dyDescent="0.25">
      <c r="A1407" s="20"/>
      <c r="B1407" s="483"/>
      <c r="C1407" s="29"/>
      <c r="D1407" s="28" t="s">
        <v>98</v>
      </c>
      <c r="E1407" s="29"/>
      <c r="F1407" s="28" t="s">
        <v>78</v>
      </c>
      <c r="G1407" s="29"/>
      <c r="H1407" s="29"/>
      <c r="I1407" s="30" t="str">
        <f t="shared" si="720"/>
        <v/>
      </c>
      <c r="J1407" s="30" t="str">
        <f t="shared" si="721"/>
        <v/>
      </c>
      <c r="K1407" s="30" t="str">
        <f t="shared" si="722"/>
        <v/>
      </c>
      <c r="L1407" s="30" t="str">
        <f t="shared" si="723"/>
        <v/>
      </c>
      <c r="M1407" s="30" t="str">
        <f t="shared" si="724"/>
        <v/>
      </c>
      <c r="N1407" s="30" t="str">
        <f t="shared" si="725"/>
        <v/>
      </c>
      <c r="O1407" s="30" t="str">
        <f t="shared" si="726"/>
        <v/>
      </c>
      <c r="P1407" s="30" t="str">
        <f t="shared" si="727"/>
        <v/>
      </c>
      <c r="Q1407" s="30" t="str">
        <f t="shared" si="728"/>
        <v/>
      </c>
      <c r="R1407" s="30" t="str">
        <f t="shared" si="729"/>
        <v/>
      </c>
      <c r="S1407" s="30" t="str">
        <f t="shared" si="730"/>
        <v/>
      </c>
      <c r="T1407" s="30" t="str">
        <f t="shared" si="731"/>
        <v/>
      </c>
      <c r="U1407" s="20"/>
      <c r="V1407" s="20"/>
      <c r="W1407" s="20"/>
    </row>
    <row r="1408" spans="1:23" ht="19.5" customHeight="1" x14ac:dyDescent="0.25">
      <c r="A1408" s="20"/>
      <c r="B1408" s="483"/>
      <c r="C1408" s="29"/>
      <c r="D1408" s="28" t="s">
        <v>99</v>
      </c>
      <c r="E1408" s="29"/>
      <c r="F1408" s="28" t="s">
        <v>78</v>
      </c>
      <c r="G1408" s="29"/>
      <c r="H1408" s="29"/>
      <c r="I1408" s="30" t="str">
        <f t="shared" si="720"/>
        <v/>
      </c>
      <c r="J1408" s="30" t="str">
        <f t="shared" si="721"/>
        <v/>
      </c>
      <c r="K1408" s="30" t="str">
        <f t="shared" si="722"/>
        <v/>
      </c>
      <c r="L1408" s="30" t="str">
        <f t="shared" si="723"/>
        <v/>
      </c>
      <c r="M1408" s="30" t="str">
        <f t="shared" si="724"/>
        <v/>
      </c>
      <c r="N1408" s="30" t="str">
        <f t="shared" si="725"/>
        <v/>
      </c>
      <c r="O1408" s="30" t="str">
        <f t="shared" si="726"/>
        <v/>
      </c>
      <c r="P1408" s="30" t="str">
        <f t="shared" si="727"/>
        <v/>
      </c>
      <c r="Q1408" s="30" t="str">
        <f t="shared" si="728"/>
        <v/>
      </c>
      <c r="R1408" s="30" t="str">
        <f t="shared" si="729"/>
        <v/>
      </c>
      <c r="S1408" s="30" t="str">
        <f t="shared" si="730"/>
        <v/>
      </c>
      <c r="T1408" s="30" t="str">
        <f t="shared" si="731"/>
        <v/>
      </c>
      <c r="U1408" s="20"/>
      <c r="V1408" s="20"/>
      <c r="W1408" s="20"/>
    </row>
    <row r="1409" spans="1:28" ht="19.5" customHeight="1" x14ac:dyDescent="0.25">
      <c r="A1409" s="20"/>
      <c r="B1409" s="483"/>
      <c r="C1409" s="29"/>
      <c r="D1409" s="28" t="s">
        <v>100</v>
      </c>
      <c r="E1409" s="29"/>
      <c r="F1409" s="28" t="s">
        <v>78</v>
      </c>
      <c r="G1409" s="29"/>
      <c r="H1409" s="29"/>
      <c r="I1409" s="30" t="str">
        <f t="shared" si="720"/>
        <v/>
      </c>
      <c r="J1409" s="30" t="str">
        <f t="shared" si="721"/>
        <v/>
      </c>
      <c r="K1409" s="30" t="str">
        <f t="shared" si="722"/>
        <v/>
      </c>
      <c r="L1409" s="30" t="str">
        <f t="shared" si="723"/>
        <v/>
      </c>
      <c r="M1409" s="30" t="str">
        <f t="shared" si="724"/>
        <v/>
      </c>
      <c r="N1409" s="30" t="str">
        <f t="shared" si="725"/>
        <v/>
      </c>
      <c r="O1409" s="30" t="str">
        <f t="shared" si="726"/>
        <v/>
      </c>
      <c r="P1409" s="30" t="str">
        <f t="shared" si="727"/>
        <v/>
      </c>
      <c r="Q1409" s="30" t="str">
        <f t="shared" si="728"/>
        <v/>
      </c>
      <c r="R1409" s="30" t="str">
        <f t="shared" si="729"/>
        <v/>
      </c>
      <c r="S1409" s="30" t="str">
        <f t="shared" si="730"/>
        <v/>
      </c>
      <c r="T1409" s="30" t="str">
        <f t="shared" si="731"/>
        <v/>
      </c>
      <c r="U1409" s="20"/>
      <c r="V1409" s="20"/>
      <c r="W1409" s="20"/>
    </row>
    <row r="1410" spans="1:28" ht="19.5" customHeight="1" x14ac:dyDescent="0.25">
      <c r="A1410" s="20"/>
      <c r="B1410" s="483"/>
      <c r="C1410" s="29"/>
      <c r="D1410" s="28" t="s">
        <v>101</v>
      </c>
      <c r="E1410" s="29"/>
      <c r="F1410" s="28" t="s">
        <v>78</v>
      </c>
      <c r="G1410" s="29"/>
      <c r="H1410" s="29"/>
      <c r="I1410" s="30" t="str">
        <f t="shared" si="720"/>
        <v/>
      </c>
      <c r="J1410" s="30" t="str">
        <f t="shared" si="721"/>
        <v/>
      </c>
      <c r="K1410" s="30" t="str">
        <f t="shared" si="722"/>
        <v/>
      </c>
      <c r="L1410" s="30" t="str">
        <f t="shared" si="723"/>
        <v/>
      </c>
      <c r="M1410" s="30" t="str">
        <f t="shared" si="724"/>
        <v/>
      </c>
      <c r="N1410" s="30" t="str">
        <f t="shared" si="725"/>
        <v/>
      </c>
      <c r="O1410" s="30" t="str">
        <f t="shared" si="726"/>
        <v/>
      </c>
      <c r="P1410" s="30" t="str">
        <f t="shared" si="727"/>
        <v/>
      </c>
      <c r="Q1410" s="30" t="str">
        <f t="shared" si="728"/>
        <v/>
      </c>
      <c r="R1410" s="30" t="str">
        <f t="shared" si="729"/>
        <v/>
      </c>
      <c r="S1410" s="30" t="str">
        <f t="shared" si="730"/>
        <v/>
      </c>
      <c r="T1410" s="30" t="str">
        <f t="shared" si="731"/>
        <v/>
      </c>
      <c r="U1410" s="20"/>
      <c r="V1410" s="20"/>
      <c r="W1410" s="20"/>
    </row>
    <row r="1411" spans="1:28" ht="19.5" customHeight="1" x14ac:dyDescent="0.25">
      <c r="A1411" s="20"/>
      <c r="B1411" s="483"/>
      <c r="C1411" s="29"/>
      <c r="D1411" s="28" t="s">
        <v>102</v>
      </c>
      <c r="E1411" s="29"/>
      <c r="F1411" s="28" t="s">
        <v>78</v>
      </c>
      <c r="G1411" s="29"/>
      <c r="H1411" s="29"/>
      <c r="I1411" s="30" t="str">
        <f t="shared" si="720"/>
        <v/>
      </c>
      <c r="J1411" s="30" t="str">
        <f t="shared" si="721"/>
        <v/>
      </c>
      <c r="K1411" s="30" t="str">
        <f t="shared" si="722"/>
        <v/>
      </c>
      <c r="L1411" s="30" t="str">
        <f t="shared" si="723"/>
        <v/>
      </c>
      <c r="M1411" s="30" t="str">
        <f t="shared" si="724"/>
        <v/>
      </c>
      <c r="N1411" s="30" t="str">
        <f t="shared" si="725"/>
        <v/>
      </c>
      <c r="O1411" s="30" t="str">
        <f t="shared" si="726"/>
        <v/>
      </c>
      <c r="P1411" s="30" t="str">
        <f t="shared" si="727"/>
        <v/>
      </c>
      <c r="Q1411" s="30" t="str">
        <f t="shared" si="728"/>
        <v/>
      </c>
      <c r="R1411" s="30" t="str">
        <f t="shared" si="729"/>
        <v/>
      </c>
      <c r="S1411" s="30" t="str">
        <f t="shared" si="730"/>
        <v/>
      </c>
      <c r="T1411" s="30" t="str">
        <f t="shared" si="731"/>
        <v/>
      </c>
      <c r="U1411" s="20"/>
      <c r="V1411" s="20"/>
      <c r="W1411" s="20"/>
    </row>
    <row r="1412" spans="1:28" ht="19.5" customHeight="1" x14ac:dyDescent="0.25">
      <c r="A1412" s="20"/>
      <c r="B1412" s="483"/>
      <c r="C1412" s="29"/>
      <c r="D1412" s="28" t="s">
        <v>103</v>
      </c>
      <c r="E1412" s="29"/>
      <c r="F1412" s="28" t="s">
        <v>78</v>
      </c>
      <c r="G1412" s="29"/>
      <c r="H1412" s="29"/>
      <c r="I1412" s="30" t="str">
        <f t="shared" si="720"/>
        <v/>
      </c>
      <c r="J1412" s="30" t="str">
        <f t="shared" si="721"/>
        <v/>
      </c>
      <c r="K1412" s="30" t="str">
        <f t="shared" si="722"/>
        <v/>
      </c>
      <c r="L1412" s="30" t="str">
        <f t="shared" si="723"/>
        <v/>
      </c>
      <c r="M1412" s="30" t="str">
        <f t="shared" si="724"/>
        <v/>
      </c>
      <c r="N1412" s="30" t="str">
        <f t="shared" si="725"/>
        <v/>
      </c>
      <c r="O1412" s="30" t="str">
        <f t="shared" si="726"/>
        <v/>
      </c>
      <c r="P1412" s="30" t="str">
        <f t="shared" si="727"/>
        <v/>
      </c>
      <c r="Q1412" s="30" t="str">
        <f t="shared" si="728"/>
        <v/>
      </c>
      <c r="R1412" s="30" t="str">
        <f t="shared" si="729"/>
        <v/>
      </c>
      <c r="S1412" s="30" t="str">
        <f t="shared" si="730"/>
        <v/>
      </c>
      <c r="T1412" s="30" t="str">
        <f t="shared" si="731"/>
        <v/>
      </c>
      <c r="U1412" s="20"/>
      <c r="V1412" s="20"/>
      <c r="W1412" s="20"/>
    </row>
    <row r="1413" spans="1:28" ht="19.5" customHeight="1" x14ac:dyDescent="0.25">
      <c r="A1413" s="20"/>
      <c r="B1413" s="483"/>
      <c r="C1413" s="29"/>
      <c r="D1413" s="28" t="s">
        <v>104</v>
      </c>
      <c r="E1413" s="29"/>
      <c r="F1413" s="28" t="s">
        <v>78</v>
      </c>
      <c r="G1413" s="29"/>
      <c r="H1413" s="29"/>
      <c r="I1413" s="30" t="str">
        <f t="shared" si="720"/>
        <v/>
      </c>
      <c r="J1413" s="30" t="str">
        <f t="shared" si="721"/>
        <v/>
      </c>
      <c r="K1413" s="30" t="str">
        <f t="shared" si="722"/>
        <v/>
      </c>
      <c r="L1413" s="30" t="str">
        <f t="shared" si="723"/>
        <v/>
      </c>
      <c r="M1413" s="30" t="str">
        <f t="shared" si="724"/>
        <v/>
      </c>
      <c r="N1413" s="30" t="str">
        <f t="shared" si="725"/>
        <v/>
      </c>
      <c r="O1413" s="30" t="str">
        <f t="shared" si="726"/>
        <v/>
      </c>
      <c r="P1413" s="30" t="str">
        <f t="shared" si="727"/>
        <v/>
      </c>
      <c r="Q1413" s="30" t="str">
        <f t="shared" si="728"/>
        <v/>
      </c>
      <c r="R1413" s="30" t="str">
        <f t="shared" si="729"/>
        <v/>
      </c>
      <c r="S1413" s="30" t="str">
        <f t="shared" si="730"/>
        <v/>
      </c>
      <c r="T1413" s="30" t="str">
        <f t="shared" si="731"/>
        <v/>
      </c>
      <c r="U1413" s="20"/>
      <c r="V1413" s="20"/>
      <c r="W1413" s="20"/>
    </row>
    <row r="1414" spans="1:28" ht="19.5" customHeight="1" x14ac:dyDescent="0.25">
      <c r="A1414" s="20"/>
      <c r="B1414" s="483"/>
      <c r="C1414" s="29"/>
      <c r="D1414" s="28" t="s">
        <v>105</v>
      </c>
      <c r="E1414" s="29"/>
      <c r="F1414" s="28" t="s">
        <v>78</v>
      </c>
      <c r="G1414" s="29"/>
      <c r="H1414" s="29"/>
      <c r="I1414" s="30" t="str">
        <f t="shared" si="720"/>
        <v/>
      </c>
      <c r="J1414" s="30" t="str">
        <f t="shared" si="721"/>
        <v/>
      </c>
      <c r="K1414" s="30" t="str">
        <f t="shared" si="722"/>
        <v/>
      </c>
      <c r="L1414" s="30" t="str">
        <f t="shared" si="723"/>
        <v/>
      </c>
      <c r="M1414" s="30" t="str">
        <f t="shared" si="724"/>
        <v/>
      </c>
      <c r="N1414" s="30" t="str">
        <f t="shared" si="725"/>
        <v/>
      </c>
      <c r="O1414" s="30" t="str">
        <f t="shared" si="726"/>
        <v/>
      </c>
      <c r="P1414" s="30" t="str">
        <f t="shared" si="727"/>
        <v/>
      </c>
      <c r="Q1414" s="30" t="str">
        <f t="shared" si="728"/>
        <v/>
      </c>
      <c r="R1414" s="30" t="str">
        <f t="shared" si="729"/>
        <v/>
      </c>
      <c r="S1414" s="30" t="str">
        <f t="shared" si="730"/>
        <v/>
      </c>
      <c r="T1414" s="30" t="str">
        <f t="shared" si="731"/>
        <v/>
      </c>
      <c r="U1414" s="20"/>
      <c r="V1414" s="20"/>
      <c r="W1414" s="20"/>
    </row>
    <row r="1415" spans="1:28" ht="19.5" customHeight="1" x14ac:dyDescent="0.25">
      <c r="A1415" s="20"/>
      <c r="B1415" s="483"/>
      <c r="C1415" s="29"/>
      <c r="D1415" s="28" t="s">
        <v>106</v>
      </c>
      <c r="E1415" s="29"/>
      <c r="F1415" s="28" t="s">
        <v>78</v>
      </c>
      <c r="G1415" s="29"/>
      <c r="H1415" s="29"/>
      <c r="I1415" s="30" t="str">
        <f t="shared" si="720"/>
        <v/>
      </c>
      <c r="J1415" s="30" t="str">
        <f t="shared" si="721"/>
        <v/>
      </c>
      <c r="K1415" s="30" t="str">
        <f t="shared" si="722"/>
        <v/>
      </c>
      <c r="L1415" s="30" t="str">
        <f t="shared" si="723"/>
        <v/>
      </c>
      <c r="M1415" s="30" t="str">
        <f t="shared" si="724"/>
        <v/>
      </c>
      <c r="N1415" s="30" t="str">
        <f t="shared" si="725"/>
        <v/>
      </c>
      <c r="O1415" s="30" t="str">
        <f t="shared" si="726"/>
        <v/>
      </c>
      <c r="P1415" s="30" t="str">
        <f t="shared" si="727"/>
        <v/>
      </c>
      <c r="Q1415" s="30" t="str">
        <f t="shared" si="728"/>
        <v/>
      </c>
      <c r="R1415" s="30" t="str">
        <f t="shared" si="729"/>
        <v/>
      </c>
      <c r="S1415" s="30" t="str">
        <f t="shared" si="730"/>
        <v/>
      </c>
      <c r="T1415" s="30" t="str">
        <f t="shared" si="731"/>
        <v/>
      </c>
      <c r="U1415" s="20"/>
      <c r="V1415" s="20"/>
      <c r="W1415" s="20"/>
    </row>
    <row r="1416" spans="1:28" ht="19.5" customHeight="1" x14ac:dyDescent="0.25">
      <c r="A1416" s="20"/>
      <c r="B1416" s="483"/>
      <c r="C1416" s="29"/>
      <c r="D1416" s="28" t="s">
        <v>107</v>
      </c>
      <c r="E1416" s="29"/>
      <c r="F1416" s="28" t="s">
        <v>78</v>
      </c>
      <c r="G1416" s="29"/>
      <c r="H1416" s="29"/>
      <c r="I1416" s="30" t="str">
        <f t="shared" si="720"/>
        <v/>
      </c>
      <c r="J1416" s="30" t="str">
        <f t="shared" si="721"/>
        <v/>
      </c>
      <c r="K1416" s="30" t="str">
        <f t="shared" si="722"/>
        <v/>
      </c>
      <c r="L1416" s="30" t="str">
        <f t="shared" si="723"/>
        <v/>
      </c>
      <c r="M1416" s="30" t="str">
        <f t="shared" si="724"/>
        <v/>
      </c>
      <c r="N1416" s="30" t="str">
        <f t="shared" si="725"/>
        <v/>
      </c>
      <c r="O1416" s="30" t="str">
        <f t="shared" si="726"/>
        <v/>
      </c>
      <c r="P1416" s="30" t="str">
        <f t="shared" si="727"/>
        <v/>
      </c>
      <c r="Q1416" s="30" t="str">
        <f t="shared" si="728"/>
        <v/>
      </c>
      <c r="R1416" s="30" t="str">
        <f t="shared" si="729"/>
        <v/>
      </c>
      <c r="S1416" s="30" t="str">
        <f t="shared" si="730"/>
        <v/>
      </c>
      <c r="T1416" s="30" t="str">
        <f t="shared" si="731"/>
        <v/>
      </c>
      <c r="U1416" s="20"/>
      <c r="V1416" s="20"/>
      <c r="W1416" s="20"/>
    </row>
    <row r="1417" spans="1:28" ht="19.5" customHeight="1" x14ac:dyDescent="0.25">
      <c r="A1417" s="20"/>
      <c r="B1417" s="483"/>
      <c r="C1417" s="29"/>
      <c r="D1417" s="28" t="s">
        <v>108</v>
      </c>
      <c r="E1417" s="29"/>
      <c r="F1417" s="28" t="s">
        <v>78</v>
      </c>
      <c r="G1417" s="29"/>
      <c r="H1417" s="29"/>
      <c r="I1417" s="30" t="str">
        <f t="shared" si="720"/>
        <v/>
      </c>
      <c r="J1417" s="30" t="str">
        <f t="shared" si="721"/>
        <v/>
      </c>
      <c r="K1417" s="30" t="str">
        <f t="shared" si="722"/>
        <v/>
      </c>
      <c r="L1417" s="30" t="str">
        <f t="shared" si="723"/>
        <v/>
      </c>
      <c r="M1417" s="30" t="str">
        <f t="shared" si="724"/>
        <v/>
      </c>
      <c r="N1417" s="30" t="str">
        <f t="shared" si="725"/>
        <v/>
      </c>
      <c r="O1417" s="30" t="str">
        <f t="shared" si="726"/>
        <v/>
      </c>
      <c r="P1417" s="30" t="str">
        <f t="shared" si="727"/>
        <v/>
      </c>
      <c r="Q1417" s="30" t="str">
        <f t="shared" si="728"/>
        <v/>
      </c>
      <c r="R1417" s="30" t="str">
        <f t="shared" si="729"/>
        <v/>
      </c>
      <c r="S1417" s="30" t="str">
        <f t="shared" si="730"/>
        <v/>
      </c>
      <c r="T1417" s="30" t="str">
        <f t="shared" si="731"/>
        <v/>
      </c>
      <c r="U1417" s="20"/>
      <c r="V1417" s="20"/>
      <c r="W1417" s="20"/>
    </row>
    <row r="1418" spans="1:28" ht="19.5" customHeight="1" x14ac:dyDescent="0.25">
      <c r="A1418" s="20"/>
      <c r="B1418" s="483"/>
      <c r="C1418" s="29"/>
      <c r="D1418" s="28" t="s">
        <v>109</v>
      </c>
      <c r="E1418" s="29"/>
      <c r="F1418" s="28" t="s">
        <v>78</v>
      </c>
      <c r="G1418" s="29"/>
      <c r="H1418" s="29"/>
      <c r="I1418" s="30" t="str">
        <f t="shared" si="720"/>
        <v/>
      </c>
      <c r="J1418" s="30" t="str">
        <f t="shared" si="721"/>
        <v/>
      </c>
      <c r="K1418" s="30" t="str">
        <f t="shared" si="722"/>
        <v/>
      </c>
      <c r="L1418" s="30" t="str">
        <f t="shared" si="723"/>
        <v/>
      </c>
      <c r="M1418" s="30" t="str">
        <f t="shared" si="724"/>
        <v/>
      </c>
      <c r="N1418" s="30" t="str">
        <f t="shared" si="725"/>
        <v/>
      </c>
      <c r="O1418" s="30" t="str">
        <f t="shared" si="726"/>
        <v/>
      </c>
      <c r="P1418" s="30" t="str">
        <f t="shared" si="727"/>
        <v/>
      </c>
      <c r="Q1418" s="30" t="str">
        <f t="shared" si="728"/>
        <v/>
      </c>
      <c r="R1418" s="30" t="str">
        <f t="shared" si="729"/>
        <v/>
      </c>
      <c r="S1418" s="30" t="str">
        <f t="shared" si="730"/>
        <v/>
      </c>
      <c r="T1418" s="30" t="str">
        <f t="shared" si="731"/>
        <v/>
      </c>
      <c r="U1418" s="20"/>
      <c r="V1418" s="20"/>
      <c r="W1418" s="20"/>
    </row>
    <row r="1419" spans="1:28" ht="19.5" customHeight="1" x14ac:dyDescent="0.25">
      <c r="A1419" s="20"/>
      <c r="B1419" s="483"/>
      <c r="C1419" s="29"/>
      <c r="D1419" s="28" t="s">
        <v>110</v>
      </c>
      <c r="E1419" s="29"/>
      <c r="F1419" s="28" t="s">
        <v>78</v>
      </c>
      <c r="G1419" s="29"/>
      <c r="H1419" s="29"/>
      <c r="I1419" s="30" t="str">
        <f t="shared" si="720"/>
        <v/>
      </c>
      <c r="J1419" s="30" t="str">
        <f t="shared" si="721"/>
        <v/>
      </c>
      <c r="K1419" s="30" t="str">
        <f t="shared" si="722"/>
        <v/>
      </c>
      <c r="L1419" s="30" t="str">
        <f t="shared" si="723"/>
        <v/>
      </c>
      <c r="M1419" s="30" t="str">
        <f t="shared" si="724"/>
        <v/>
      </c>
      <c r="N1419" s="30" t="str">
        <f t="shared" si="725"/>
        <v/>
      </c>
      <c r="O1419" s="30" t="str">
        <f t="shared" si="726"/>
        <v/>
      </c>
      <c r="P1419" s="30" t="str">
        <f t="shared" si="727"/>
        <v/>
      </c>
      <c r="Q1419" s="30" t="str">
        <f t="shared" si="728"/>
        <v/>
      </c>
      <c r="R1419" s="30" t="str">
        <f t="shared" si="729"/>
        <v/>
      </c>
      <c r="S1419" s="30" t="str">
        <f t="shared" si="730"/>
        <v/>
      </c>
      <c r="T1419" s="30" t="str">
        <f t="shared" si="731"/>
        <v/>
      </c>
      <c r="U1419" s="20"/>
      <c r="V1419" s="20"/>
      <c r="W1419" s="20"/>
    </row>
    <row r="1420" spans="1:28" ht="19.5" customHeight="1" x14ac:dyDescent="0.25">
      <c r="A1420" s="20"/>
      <c r="B1420" s="483"/>
      <c r="C1420" s="29"/>
      <c r="D1420" s="28" t="s">
        <v>111</v>
      </c>
      <c r="E1420" s="29"/>
      <c r="F1420" s="28" t="s">
        <v>78</v>
      </c>
      <c r="G1420" s="29"/>
      <c r="H1420" s="29"/>
      <c r="I1420" s="30" t="str">
        <f t="shared" si="720"/>
        <v/>
      </c>
      <c r="J1420" s="30" t="str">
        <f t="shared" si="721"/>
        <v/>
      </c>
      <c r="K1420" s="30" t="str">
        <f t="shared" si="722"/>
        <v/>
      </c>
      <c r="L1420" s="30" t="str">
        <f t="shared" si="723"/>
        <v/>
      </c>
      <c r="M1420" s="30" t="str">
        <f t="shared" si="724"/>
        <v/>
      </c>
      <c r="N1420" s="30" t="str">
        <f t="shared" si="725"/>
        <v/>
      </c>
      <c r="O1420" s="30" t="str">
        <f t="shared" si="726"/>
        <v/>
      </c>
      <c r="P1420" s="30" t="str">
        <f t="shared" si="727"/>
        <v/>
      </c>
      <c r="Q1420" s="30" t="str">
        <f t="shared" si="728"/>
        <v/>
      </c>
      <c r="R1420" s="30" t="str">
        <f t="shared" si="729"/>
        <v/>
      </c>
      <c r="S1420" s="30" t="str">
        <f t="shared" si="730"/>
        <v/>
      </c>
      <c r="T1420" s="30" t="str">
        <f t="shared" si="731"/>
        <v/>
      </c>
      <c r="U1420" s="20"/>
      <c r="V1420" s="20"/>
      <c r="W1420" s="20"/>
    </row>
    <row r="1421" spans="1:28" ht="19.5" customHeight="1" x14ac:dyDescent="0.25">
      <c r="A1421" s="20"/>
      <c r="B1421" s="483"/>
      <c r="C1421" s="29"/>
      <c r="D1421" s="28" t="s">
        <v>112</v>
      </c>
      <c r="E1421" s="29"/>
      <c r="F1421" s="28" t="s">
        <v>78</v>
      </c>
      <c r="G1421" s="29"/>
      <c r="H1421" s="29"/>
      <c r="I1421" s="30" t="str">
        <f t="shared" si="720"/>
        <v/>
      </c>
      <c r="J1421" s="30" t="str">
        <f t="shared" si="721"/>
        <v/>
      </c>
      <c r="K1421" s="30" t="str">
        <f t="shared" si="722"/>
        <v/>
      </c>
      <c r="L1421" s="30" t="str">
        <f t="shared" si="723"/>
        <v/>
      </c>
      <c r="M1421" s="30" t="str">
        <f t="shared" si="724"/>
        <v/>
      </c>
      <c r="N1421" s="30" t="str">
        <f t="shared" si="725"/>
        <v/>
      </c>
      <c r="O1421" s="30" t="str">
        <f t="shared" si="726"/>
        <v/>
      </c>
      <c r="P1421" s="30" t="str">
        <f t="shared" si="727"/>
        <v/>
      </c>
      <c r="Q1421" s="30" t="str">
        <f t="shared" si="728"/>
        <v/>
      </c>
      <c r="R1421" s="30" t="str">
        <f t="shared" si="729"/>
        <v/>
      </c>
      <c r="S1421" s="30" t="str">
        <f t="shared" si="730"/>
        <v/>
      </c>
      <c r="T1421" s="30" t="str">
        <f t="shared" si="731"/>
        <v/>
      </c>
      <c r="U1421" s="20"/>
      <c r="V1421" s="20"/>
      <c r="W1421" s="20"/>
    </row>
    <row r="1422" spans="1:28" ht="19.5" customHeight="1" x14ac:dyDescent="0.25">
      <c r="A1422" s="20"/>
      <c r="B1422" s="483"/>
      <c r="C1422" s="29"/>
      <c r="D1422" s="28" t="s">
        <v>113</v>
      </c>
      <c r="E1422" s="29"/>
      <c r="F1422" s="28" t="s">
        <v>78</v>
      </c>
      <c r="G1422" s="29"/>
      <c r="H1422" s="29"/>
      <c r="I1422" s="30" t="str">
        <f t="shared" si="720"/>
        <v/>
      </c>
      <c r="J1422" s="30" t="str">
        <f t="shared" si="721"/>
        <v/>
      </c>
      <c r="K1422" s="30" t="str">
        <f t="shared" si="722"/>
        <v/>
      </c>
      <c r="L1422" s="30" t="str">
        <f t="shared" si="723"/>
        <v/>
      </c>
      <c r="M1422" s="30" t="str">
        <f t="shared" si="724"/>
        <v/>
      </c>
      <c r="N1422" s="30" t="str">
        <f t="shared" si="725"/>
        <v/>
      </c>
      <c r="O1422" s="30" t="str">
        <f t="shared" si="726"/>
        <v/>
      </c>
      <c r="P1422" s="30" t="str">
        <f t="shared" si="727"/>
        <v/>
      </c>
      <c r="Q1422" s="30" t="str">
        <f t="shared" si="728"/>
        <v/>
      </c>
      <c r="R1422" s="30" t="str">
        <f t="shared" si="729"/>
        <v/>
      </c>
      <c r="S1422" s="30" t="str">
        <f t="shared" si="730"/>
        <v/>
      </c>
      <c r="T1422" s="30" t="str">
        <f t="shared" si="731"/>
        <v/>
      </c>
      <c r="U1422" s="20"/>
      <c r="V1422" s="20"/>
      <c r="W1422" s="20"/>
    </row>
    <row r="1423" spans="1:28" ht="19.5" customHeight="1" x14ac:dyDescent="0.3">
      <c r="A1423" s="20"/>
      <c r="B1423" s="483"/>
      <c r="C1423" s="29"/>
      <c r="D1423" s="28" t="s">
        <v>114</v>
      </c>
      <c r="E1423" s="29"/>
      <c r="F1423" s="28" t="s">
        <v>115</v>
      </c>
      <c r="G1423" s="29"/>
      <c r="H1423" s="29" t="s">
        <v>40</v>
      </c>
      <c r="I1423" s="31" t="str">
        <f t="shared" ref="I1423:I1432" si="732">IFERROR(VALUE(MID($G1423,1,FIND(CHAR(160),SUBSTITUTE($G1423,"~",CHAR(160),1))-1)),"-")</f>
        <v>-</v>
      </c>
      <c r="J1423" s="31" t="str">
        <f t="shared" ref="J1423:J1432" si="733">IFERROR(VALUE(MID($G1423,FIND(CHAR(160),SUBSTITUTE($G1423,"~",CHAR(160),1))+1,FIND(CHAR(160),SUBSTITUTE($G1423,"~",CHAR(160),2))-FIND(CHAR(160),SUBSTITUTE($G1423,"~",CHAR(160),1))-1)),"-")</f>
        <v>-</v>
      </c>
      <c r="K1423" s="31" t="str">
        <f t="shared" ref="K1423:K1432" si="734">IFERROR(VALUE(MID($G1423,FIND(CHAR(160),SUBSTITUTE($G1423,"~",CHAR(160),2))+1,FIND(CHAR(160),SUBSTITUTE($G1423,"~",CHAR(160),3))-FIND(CHAR(160),SUBSTITUTE($G1423,"~",CHAR(160),2))-1)),"-")</f>
        <v>-</v>
      </c>
      <c r="L1423" s="31" t="str">
        <f t="shared" ref="L1423:L1432" si="735">IFERROR(VALUE(MID($G1423,FIND(CHAR(160),SUBSTITUTE($G1423,"~",CHAR(160),3))+1,FIND(CHAR(160),SUBSTITUTE($G1423,"~",CHAR(160),4))-FIND(CHAR(160),SUBSTITUTE($G1423,"~",CHAR(160),3))-1)),"-")</f>
        <v>-</v>
      </c>
      <c r="M1423" s="31" t="str">
        <f t="shared" ref="M1423:M1432" si="736">IFERROR(VALUE(MID($G1423,FIND(CHAR(160),SUBSTITUTE($G1423,"~",CHAR(160),4))+1,FIND(CHAR(160),SUBSTITUTE($G1423,"~",CHAR(160),5))-FIND(CHAR(160),SUBSTITUTE($G1423,"~",CHAR(160),4))-1)),"-")</f>
        <v>-</v>
      </c>
      <c r="N1423" s="31" t="str">
        <f t="shared" ref="N1423:N1432" si="737">IFERROR(VALUE(MID($G1423,FIND(CHAR(160),SUBSTITUTE($G1423,"~",CHAR(160),5))+1,FIND(CHAR(160),SUBSTITUTE($G1423,"~",CHAR(160),6))-FIND(CHAR(160),SUBSTITUTE($G1423,"~",CHAR(160),5))-1)),"-")</f>
        <v>-</v>
      </c>
      <c r="O1423" s="31" t="str">
        <f t="shared" ref="O1423:O1432" si="738">IFERROR(VALUE(MID($G1423,FIND(CHAR(160),SUBSTITUTE($G1423,"~",CHAR(160),6))+1,FIND(CHAR(160),SUBSTITUTE($G1423,"~",CHAR(160),7))-FIND(CHAR(160),SUBSTITUTE($G1423,"~",CHAR(160),6))-1)),"-")</f>
        <v>-</v>
      </c>
      <c r="P1423" s="31" t="str">
        <f t="shared" ref="P1423:P1432" si="739">IFERROR(VALUE(MID($G1423,FIND(CHAR(160),SUBSTITUTE($G1423,"~",CHAR(160),7))+1,FIND(CHAR(160),SUBSTITUTE($G1423,"~",CHAR(160),8))-FIND(CHAR(160),SUBSTITUTE($G1423,"~",CHAR(160),7))-1)),"-")</f>
        <v>-</v>
      </c>
      <c r="Q1423" s="31" t="str">
        <f t="shared" ref="Q1423:Q1432" si="740">IFERROR(VALUE(MID($G1423,FIND(CHAR(160),SUBSTITUTE($G1423,"~",CHAR(160),8))+1,FIND(CHAR(160),SUBSTITUTE($G1423,"~",CHAR(160),9))-FIND(CHAR(160),SUBSTITUTE($G1423,"~",CHAR(160),8))-1)),"-")</f>
        <v>-</v>
      </c>
      <c r="R1423" s="31" t="str">
        <f t="shared" ref="R1423:R1432" si="741">IFERROR(VALUE(MID($G1423,FIND(CHAR(160),SUBSTITUTE($G1423,"~",CHAR(160),9))+1,FIND(CHAR(160),SUBSTITUTE($G1423,"~",CHAR(160),10))-FIND(CHAR(160),SUBSTITUTE($G1423,"~",CHAR(160),9))-1)),"-")</f>
        <v>-</v>
      </c>
      <c r="S1423" s="31" t="str">
        <f t="shared" ref="S1423:S1432" si="742">IFERROR(VALUE(MID($G1423,FIND(CHAR(160),SUBSTITUTE($G1423,"~",CHAR(160),10))+1,FIND(CHAR(160),SUBSTITUTE($G1423,"~",CHAR(160),11))-FIND(CHAR(160),SUBSTITUTE($G1423,"~",CHAR(160),10))-1)),"-")</f>
        <v>-</v>
      </c>
      <c r="T1423" s="31" t="str">
        <f t="shared" ref="T1423:T1432" si="743">IFERROR(VALUE(MID($G1423,FIND(CHAR(160),SUBSTITUTE($G1423,"~",CHAR(160),11))+1,FIND(CHAR(160),SUBSTITUTE($G1423,"~",CHAR(160),12))-FIND(CHAR(160),SUBSTITUTE($G1423,"~",CHAR(160),11))-1)),"-")</f>
        <v>-</v>
      </c>
      <c r="U1423" s="20"/>
      <c r="V1423" s="20"/>
      <c r="W1423" s="20"/>
      <c r="AA1423" s="32" t="s">
        <v>116</v>
      </c>
    </row>
    <row r="1424" spans="1:28" ht="19.5" customHeight="1" x14ac:dyDescent="0.3">
      <c r="A1424" s="20"/>
      <c r="B1424" s="483"/>
      <c r="C1424" s="29"/>
      <c r="D1424" s="28"/>
      <c r="E1424" s="29"/>
      <c r="F1424" s="28" t="s">
        <v>117</v>
      </c>
      <c r="G1424" s="29"/>
      <c r="H1424" s="29" t="s">
        <v>40</v>
      </c>
      <c r="I1424" s="31" t="str">
        <f t="shared" si="732"/>
        <v>-</v>
      </c>
      <c r="J1424" s="31" t="str">
        <f t="shared" si="733"/>
        <v>-</v>
      </c>
      <c r="K1424" s="31" t="str">
        <f t="shared" si="734"/>
        <v>-</v>
      </c>
      <c r="L1424" s="31" t="str">
        <f t="shared" si="735"/>
        <v>-</v>
      </c>
      <c r="M1424" s="31" t="str">
        <f t="shared" si="736"/>
        <v>-</v>
      </c>
      <c r="N1424" s="31" t="str">
        <f t="shared" si="737"/>
        <v>-</v>
      </c>
      <c r="O1424" s="31" t="str">
        <f t="shared" si="738"/>
        <v>-</v>
      </c>
      <c r="P1424" s="31" t="str">
        <f t="shared" si="739"/>
        <v>-</v>
      </c>
      <c r="Q1424" s="31" t="str">
        <f t="shared" si="740"/>
        <v>-</v>
      </c>
      <c r="R1424" s="31" t="str">
        <f t="shared" si="741"/>
        <v>-</v>
      </c>
      <c r="S1424" s="31" t="str">
        <f t="shared" si="742"/>
        <v>-</v>
      </c>
      <c r="T1424" s="31" t="str">
        <f t="shared" si="743"/>
        <v>-</v>
      </c>
      <c r="U1424" s="20"/>
      <c r="V1424" s="20"/>
      <c r="W1424" s="20"/>
      <c r="AB1424" s="32" t="s">
        <v>118</v>
      </c>
    </row>
    <row r="1425" spans="1:36" ht="19.5" customHeight="1" x14ac:dyDescent="0.3">
      <c r="A1425" s="20"/>
      <c r="B1425" s="483"/>
      <c r="C1425" s="29"/>
      <c r="D1425" s="28"/>
      <c r="E1425" s="29"/>
      <c r="F1425" s="33" t="s">
        <v>119</v>
      </c>
      <c r="G1425" s="29"/>
      <c r="H1425" s="29" t="s">
        <v>40</v>
      </c>
      <c r="I1425" s="31" t="str">
        <f t="shared" si="732"/>
        <v>-</v>
      </c>
      <c r="J1425" s="31" t="str">
        <f t="shared" si="733"/>
        <v>-</v>
      </c>
      <c r="K1425" s="31" t="str">
        <f t="shared" si="734"/>
        <v>-</v>
      </c>
      <c r="L1425" s="31" t="str">
        <f t="shared" si="735"/>
        <v>-</v>
      </c>
      <c r="M1425" s="31" t="str">
        <f t="shared" si="736"/>
        <v>-</v>
      </c>
      <c r="N1425" s="31" t="str">
        <f t="shared" si="737"/>
        <v>-</v>
      </c>
      <c r="O1425" s="31" t="str">
        <f t="shared" si="738"/>
        <v>-</v>
      </c>
      <c r="P1425" s="31" t="str">
        <f t="shared" si="739"/>
        <v>-</v>
      </c>
      <c r="Q1425" s="31" t="str">
        <f t="shared" si="740"/>
        <v>-</v>
      </c>
      <c r="R1425" s="31" t="str">
        <f t="shared" si="741"/>
        <v>-</v>
      </c>
      <c r="S1425" s="31" t="str">
        <f t="shared" si="742"/>
        <v>-</v>
      </c>
      <c r="T1425" s="31" t="str">
        <f t="shared" si="743"/>
        <v>-</v>
      </c>
      <c r="U1425" s="20"/>
      <c r="V1425" s="20"/>
      <c r="W1425" s="20"/>
      <c r="AC1425" s="32" t="s">
        <v>118</v>
      </c>
    </row>
    <row r="1426" spans="1:36" ht="19.5" customHeight="1" x14ac:dyDescent="0.3">
      <c r="A1426" s="20"/>
      <c r="B1426" s="483"/>
      <c r="C1426" s="29"/>
      <c r="D1426" s="28"/>
      <c r="E1426" s="29"/>
      <c r="F1426" s="33" t="s">
        <v>120</v>
      </c>
      <c r="G1426" s="29"/>
      <c r="H1426" s="29" t="s">
        <v>40</v>
      </c>
      <c r="I1426" s="31" t="str">
        <f t="shared" si="732"/>
        <v>-</v>
      </c>
      <c r="J1426" s="31" t="str">
        <f t="shared" si="733"/>
        <v>-</v>
      </c>
      <c r="K1426" s="31" t="str">
        <f t="shared" si="734"/>
        <v>-</v>
      </c>
      <c r="L1426" s="31" t="str">
        <f t="shared" si="735"/>
        <v>-</v>
      </c>
      <c r="M1426" s="31" t="str">
        <f t="shared" si="736"/>
        <v>-</v>
      </c>
      <c r="N1426" s="31" t="str">
        <f t="shared" si="737"/>
        <v>-</v>
      </c>
      <c r="O1426" s="31" t="str">
        <f t="shared" si="738"/>
        <v>-</v>
      </c>
      <c r="P1426" s="31" t="str">
        <f t="shared" si="739"/>
        <v>-</v>
      </c>
      <c r="Q1426" s="31" t="str">
        <f t="shared" si="740"/>
        <v>-</v>
      </c>
      <c r="R1426" s="31" t="str">
        <f t="shared" si="741"/>
        <v>-</v>
      </c>
      <c r="S1426" s="31" t="str">
        <f t="shared" si="742"/>
        <v>-</v>
      </c>
      <c r="T1426" s="31" t="str">
        <f t="shared" si="743"/>
        <v>-</v>
      </c>
      <c r="U1426" s="20"/>
      <c r="V1426" s="20"/>
      <c r="W1426" s="20"/>
      <c r="AD1426" s="32" t="s">
        <v>118</v>
      </c>
    </row>
    <row r="1427" spans="1:36" ht="19.5" customHeight="1" x14ac:dyDescent="0.3">
      <c r="A1427" s="20"/>
      <c r="B1427" s="483"/>
      <c r="C1427" s="29"/>
      <c r="D1427" s="28"/>
      <c r="E1427" s="29"/>
      <c r="F1427" s="33" t="s">
        <v>121</v>
      </c>
      <c r="G1427" s="29"/>
      <c r="H1427" s="29" t="s">
        <v>40</v>
      </c>
      <c r="I1427" s="31" t="str">
        <f t="shared" si="732"/>
        <v>-</v>
      </c>
      <c r="J1427" s="31" t="str">
        <f t="shared" si="733"/>
        <v>-</v>
      </c>
      <c r="K1427" s="31" t="str">
        <f t="shared" si="734"/>
        <v>-</v>
      </c>
      <c r="L1427" s="31" t="str">
        <f t="shared" si="735"/>
        <v>-</v>
      </c>
      <c r="M1427" s="31" t="str">
        <f t="shared" si="736"/>
        <v>-</v>
      </c>
      <c r="N1427" s="31" t="str">
        <f t="shared" si="737"/>
        <v>-</v>
      </c>
      <c r="O1427" s="31" t="str">
        <f t="shared" si="738"/>
        <v>-</v>
      </c>
      <c r="P1427" s="31" t="str">
        <f t="shared" si="739"/>
        <v>-</v>
      </c>
      <c r="Q1427" s="31" t="str">
        <f t="shared" si="740"/>
        <v>-</v>
      </c>
      <c r="R1427" s="31" t="str">
        <f t="shared" si="741"/>
        <v>-</v>
      </c>
      <c r="S1427" s="31" t="str">
        <f t="shared" si="742"/>
        <v>-</v>
      </c>
      <c r="T1427" s="31" t="str">
        <f t="shared" si="743"/>
        <v>-</v>
      </c>
      <c r="U1427" s="20"/>
      <c r="V1427" s="20"/>
      <c r="W1427" s="20"/>
      <c r="AE1427" s="32" t="s">
        <v>116</v>
      </c>
    </row>
    <row r="1428" spans="1:36" ht="19.5" customHeight="1" x14ac:dyDescent="0.3">
      <c r="A1428" s="20"/>
      <c r="B1428" s="483"/>
      <c r="C1428" s="29"/>
      <c r="D1428" s="28"/>
      <c r="E1428" s="29"/>
      <c r="F1428" s="28" t="s">
        <v>647</v>
      </c>
      <c r="G1428" s="29"/>
      <c r="H1428" s="29" t="s">
        <v>40</v>
      </c>
      <c r="I1428" s="31" t="str">
        <f t="shared" si="732"/>
        <v>-</v>
      </c>
      <c r="J1428" s="31" t="str">
        <f t="shared" si="733"/>
        <v>-</v>
      </c>
      <c r="K1428" s="31" t="str">
        <f t="shared" si="734"/>
        <v>-</v>
      </c>
      <c r="L1428" s="31" t="str">
        <f t="shared" si="735"/>
        <v>-</v>
      </c>
      <c r="M1428" s="31" t="str">
        <f t="shared" si="736"/>
        <v>-</v>
      </c>
      <c r="N1428" s="31" t="str">
        <f t="shared" si="737"/>
        <v>-</v>
      </c>
      <c r="O1428" s="31" t="str">
        <f t="shared" si="738"/>
        <v>-</v>
      </c>
      <c r="P1428" s="31" t="str">
        <f t="shared" si="739"/>
        <v>-</v>
      </c>
      <c r="Q1428" s="31" t="str">
        <f t="shared" si="740"/>
        <v>-</v>
      </c>
      <c r="R1428" s="31" t="str">
        <f t="shared" si="741"/>
        <v>-</v>
      </c>
      <c r="S1428" s="31" t="str">
        <f t="shared" si="742"/>
        <v>-</v>
      </c>
      <c r="T1428" s="31" t="str">
        <f t="shared" si="743"/>
        <v>-</v>
      </c>
      <c r="U1428" s="20"/>
      <c r="V1428" s="20"/>
      <c r="W1428" s="20"/>
      <c r="AF1428" s="32" t="s">
        <v>118</v>
      </c>
    </row>
    <row r="1429" spans="1:36" ht="19.5" customHeight="1" x14ac:dyDescent="0.3">
      <c r="A1429" s="20"/>
      <c r="B1429" s="483"/>
      <c r="C1429" s="29"/>
      <c r="D1429" s="28"/>
      <c r="E1429" s="29"/>
      <c r="F1429" s="33" t="s">
        <v>122</v>
      </c>
      <c r="G1429" s="29"/>
      <c r="H1429" s="29" t="s">
        <v>40</v>
      </c>
      <c r="I1429" s="31" t="str">
        <f t="shared" si="732"/>
        <v>-</v>
      </c>
      <c r="J1429" s="31" t="str">
        <f t="shared" si="733"/>
        <v>-</v>
      </c>
      <c r="K1429" s="31" t="str">
        <f t="shared" si="734"/>
        <v>-</v>
      </c>
      <c r="L1429" s="31" t="str">
        <f t="shared" si="735"/>
        <v>-</v>
      </c>
      <c r="M1429" s="31" t="str">
        <f t="shared" si="736"/>
        <v>-</v>
      </c>
      <c r="N1429" s="31" t="str">
        <f t="shared" si="737"/>
        <v>-</v>
      </c>
      <c r="O1429" s="31" t="str">
        <f t="shared" si="738"/>
        <v>-</v>
      </c>
      <c r="P1429" s="31" t="str">
        <f t="shared" si="739"/>
        <v>-</v>
      </c>
      <c r="Q1429" s="31" t="str">
        <f t="shared" si="740"/>
        <v>-</v>
      </c>
      <c r="R1429" s="31" t="str">
        <f t="shared" si="741"/>
        <v>-</v>
      </c>
      <c r="S1429" s="31" t="str">
        <f t="shared" si="742"/>
        <v>-</v>
      </c>
      <c r="T1429" s="31" t="str">
        <f t="shared" si="743"/>
        <v>-</v>
      </c>
      <c r="U1429" s="20"/>
      <c r="V1429" s="20"/>
      <c r="W1429" s="20"/>
      <c r="AG1429" s="32" t="s">
        <v>118</v>
      </c>
    </row>
    <row r="1430" spans="1:36" ht="19.5" customHeight="1" x14ac:dyDescent="0.3">
      <c r="A1430" s="20"/>
      <c r="B1430" s="483"/>
      <c r="C1430" s="29"/>
      <c r="D1430" s="28"/>
      <c r="E1430" s="29"/>
      <c r="F1430" s="33" t="s">
        <v>123</v>
      </c>
      <c r="G1430" s="29"/>
      <c r="H1430" s="29" t="s">
        <v>40</v>
      </c>
      <c r="I1430" s="31" t="str">
        <f t="shared" si="732"/>
        <v>-</v>
      </c>
      <c r="J1430" s="31" t="str">
        <f t="shared" si="733"/>
        <v>-</v>
      </c>
      <c r="K1430" s="31" t="str">
        <f t="shared" si="734"/>
        <v>-</v>
      </c>
      <c r="L1430" s="31" t="str">
        <f t="shared" si="735"/>
        <v>-</v>
      </c>
      <c r="M1430" s="31" t="str">
        <f t="shared" si="736"/>
        <v>-</v>
      </c>
      <c r="N1430" s="31" t="str">
        <f t="shared" si="737"/>
        <v>-</v>
      </c>
      <c r="O1430" s="31" t="str">
        <f t="shared" si="738"/>
        <v>-</v>
      </c>
      <c r="P1430" s="31" t="str">
        <f t="shared" si="739"/>
        <v>-</v>
      </c>
      <c r="Q1430" s="31" t="str">
        <f t="shared" si="740"/>
        <v>-</v>
      </c>
      <c r="R1430" s="31" t="str">
        <f t="shared" si="741"/>
        <v>-</v>
      </c>
      <c r="S1430" s="31" t="str">
        <f t="shared" si="742"/>
        <v>-</v>
      </c>
      <c r="T1430" s="31" t="str">
        <f t="shared" si="743"/>
        <v>-</v>
      </c>
      <c r="U1430" s="20"/>
      <c r="V1430" s="20"/>
      <c r="W1430" s="20"/>
      <c r="AH1430" s="32" t="s">
        <v>118</v>
      </c>
    </row>
    <row r="1431" spans="1:36" ht="19.5" customHeight="1" x14ac:dyDescent="0.3">
      <c r="A1431" s="20"/>
      <c r="B1431" s="483"/>
      <c r="C1431" s="29"/>
      <c r="D1431" s="28"/>
      <c r="E1431" s="29"/>
      <c r="F1431" s="33" t="s">
        <v>124</v>
      </c>
      <c r="G1431" s="29"/>
      <c r="H1431" s="29" t="s">
        <v>40</v>
      </c>
      <c r="I1431" s="31" t="str">
        <f t="shared" si="732"/>
        <v>-</v>
      </c>
      <c r="J1431" s="31" t="str">
        <f t="shared" si="733"/>
        <v>-</v>
      </c>
      <c r="K1431" s="31" t="str">
        <f t="shared" si="734"/>
        <v>-</v>
      </c>
      <c r="L1431" s="31" t="str">
        <f t="shared" si="735"/>
        <v>-</v>
      </c>
      <c r="M1431" s="31" t="str">
        <f t="shared" si="736"/>
        <v>-</v>
      </c>
      <c r="N1431" s="31" t="str">
        <f t="shared" si="737"/>
        <v>-</v>
      </c>
      <c r="O1431" s="31" t="str">
        <f t="shared" si="738"/>
        <v>-</v>
      </c>
      <c r="P1431" s="31" t="str">
        <f t="shared" si="739"/>
        <v>-</v>
      </c>
      <c r="Q1431" s="31" t="str">
        <f t="shared" si="740"/>
        <v>-</v>
      </c>
      <c r="R1431" s="31" t="str">
        <f t="shared" si="741"/>
        <v>-</v>
      </c>
      <c r="S1431" s="31" t="str">
        <f t="shared" si="742"/>
        <v>-</v>
      </c>
      <c r="T1431" s="31" t="str">
        <f t="shared" si="743"/>
        <v>-</v>
      </c>
      <c r="U1431" s="20"/>
      <c r="V1431" s="20"/>
      <c r="W1431" s="20"/>
      <c r="AI1431" s="32" t="s">
        <v>116</v>
      </c>
    </row>
    <row r="1432" spans="1:36" ht="19.5" customHeight="1" x14ac:dyDescent="0.3">
      <c r="A1432" s="20"/>
      <c r="B1432" s="483"/>
      <c r="C1432" s="29"/>
      <c r="D1432" s="34"/>
      <c r="E1432" s="35"/>
      <c r="F1432" s="36" t="s">
        <v>125</v>
      </c>
      <c r="G1432" s="35"/>
      <c r="H1432" s="34" t="s">
        <v>40</v>
      </c>
      <c r="I1432" s="31" t="str">
        <f t="shared" si="732"/>
        <v>-</v>
      </c>
      <c r="J1432" s="31" t="str">
        <f t="shared" si="733"/>
        <v>-</v>
      </c>
      <c r="K1432" s="31" t="str">
        <f t="shared" si="734"/>
        <v>-</v>
      </c>
      <c r="L1432" s="31" t="str">
        <f t="shared" si="735"/>
        <v>-</v>
      </c>
      <c r="M1432" s="31" t="str">
        <f t="shared" si="736"/>
        <v>-</v>
      </c>
      <c r="N1432" s="31" t="str">
        <f t="shared" si="737"/>
        <v>-</v>
      </c>
      <c r="O1432" s="31" t="str">
        <f t="shared" si="738"/>
        <v>-</v>
      </c>
      <c r="P1432" s="31" t="str">
        <f t="shared" si="739"/>
        <v>-</v>
      </c>
      <c r="Q1432" s="31" t="str">
        <f t="shared" si="740"/>
        <v>-</v>
      </c>
      <c r="R1432" s="31" t="str">
        <f t="shared" si="741"/>
        <v>-</v>
      </c>
      <c r="S1432" s="31" t="str">
        <f t="shared" si="742"/>
        <v>-</v>
      </c>
      <c r="T1432" s="31" t="str">
        <f t="shared" si="743"/>
        <v>-</v>
      </c>
      <c r="U1432" s="20"/>
      <c r="V1432" s="20"/>
      <c r="W1432" s="20"/>
      <c r="AJ1432" s="32" t="s">
        <v>118</v>
      </c>
    </row>
    <row r="1433" spans="1:36" ht="19.5" customHeight="1" x14ac:dyDescent="0.25">
      <c r="A1433" s="20"/>
      <c r="B1433" s="483"/>
      <c r="C1433" s="27"/>
      <c r="D1433" s="28" t="s">
        <v>77</v>
      </c>
      <c r="E1433" s="29"/>
      <c r="F1433" s="28" t="s">
        <v>78</v>
      </c>
      <c r="G1433" s="29"/>
      <c r="H1433" s="30"/>
      <c r="I1433" s="30" t="str">
        <f t="shared" ref="I1433:I1468" si="744">IFERROR(MID($G1433,1,FIND(CHAR(160),SUBSTITUTE($G1433,"~",CHAR(160),1))-1),"")</f>
        <v/>
      </c>
      <c r="J1433" s="30" t="str">
        <f t="shared" ref="J1433:J1468" si="745">IFERROR(MID($G1433,FIND(CHAR(160),SUBSTITUTE($G1433,"~",CHAR(160),1))+1,FIND(CHAR(160),SUBSTITUTE($G1433,"~",CHAR(160),2))-FIND(CHAR(160),SUBSTITUTE($G1433,"~",CHAR(160),1))-1),"")</f>
        <v/>
      </c>
      <c r="K1433" s="30" t="str">
        <f t="shared" ref="K1433:K1468" si="746">IFERROR(MID($G1433,FIND(CHAR(160),SUBSTITUTE($G1433,"~",CHAR(160),2))+1,FIND(CHAR(160),SUBSTITUTE($G1433,"~",CHAR(160),3))-FIND(CHAR(160),SUBSTITUTE($G1433,"~",CHAR(160),2))-1),"")</f>
        <v/>
      </c>
      <c r="L1433" s="30" t="str">
        <f t="shared" ref="L1433:L1468" si="747">IFERROR(MID($G1433,FIND(CHAR(160),SUBSTITUTE($G1433,"~",CHAR(160),3))+1,FIND(CHAR(160),SUBSTITUTE($G1433,"~",CHAR(160),4))-FIND(CHAR(160),SUBSTITUTE($G1433,"~",CHAR(160),3))-1),"")</f>
        <v/>
      </c>
      <c r="M1433" s="30" t="str">
        <f t="shared" ref="M1433:M1468" si="748">IFERROR(MID($G1433,FIND(CHAR(160),SUBSTITUTE($G1433,"~",CHAR(160),4))+1,FIND(CHAR(160),SUBSTITUTE($G1433,"~",CHAR(160),5))-FIND(CHAR(160),SUBSTITUTE($G1433,"~",CHAR(160),4))-1),"")</f>
        <v/>
      </c>
      <c r="N1433" s="30" t="str">
        <f t="shared" ref="N1433:N1468" si="749">IFERROR(MID($G1433,FIND(CHAR(160),SUBSTITUTE($G1433,"~",CHAR(160),5))+1,FIND(CHAR(160),SUBSTITUTE($G1433,"~",CHAR(160),6))-FIND(CHAR(160),SUBSTITUTE($G1433,"~",CHAR(160),5))-1),"")</f>
        <v/>
      </c>
      <c r="O1433" s="30" t="str">
        <f t="shared" ref="O1433:O1468" si="750">IFERROR(MID($G1433,FIND(CHAR(160),SUBSTITUTE($G1433,"~",CHAR(160),6))+1,FIND(CHAR(160),SUBSTITUTE($G1433,"~",CHAR(160),7))-FIND(CHAR(160),SUBSTITUTE($G1433,"~",CHAR(160),6))-1),"")</f>
        <v/>
      </c>
      <c r="P1433" s="30" t="str">
        <f t="shared" ref="P1433:P1468" si="751">IFERROR(MID($G1433,FIND(CHAR(160),SUBSTITUTE($G1433,"~",CHAR(160),7))+1,FIND(CHAR(160),SUBSTITUTE($G1433,"~",CHAR(160),8))-FIND(CHAR(160),SUBSTITUTE($G1433,"~",CHAR(160),7))-1),"")</f>
        <v/>
      </c>
      <c r="Q1433" s="30" t="str">
        <f t="shared" ref="Q1433:Q1468" si="752">IFERROR(MID($G1433,FIND(CHAR(160),SUBSTITUTE($G1433,"~",CHAR(160),8))+1,FIND(CHAR(160),SUBSTITUTE($G1433,"~",CHAR(160),9))-FIND(CHAR(160),SUBSTITUTE($G1433,"~",CHAR(160),8))-1),"")</f>
        <v/>
      </c>
      <c r="R1433" s="30" t="str">
        <f t="shared" ref="R1433:R1468" si="753">IFERROR(MID($G1433,FIND(CHAR(160),SUBSTITUTE($G1433,"~",CHAR(160),9))+1,FIND(CHAR(160),SUBSTITUTE($G1433,"~",CHAR(160),10))-FIND(CHAR(160),SUBSTITUTE($G1433,"~",CHAR(160),9))-1),"")</f>
        <v/>
      </c>
      <c r="S1433" s="30" t="str">
        <f t="shared" ref="S1433:S1468" si="754">IFERROR(MID($G1433,FIND(CHAR(160),SUBSTITUTE($G1433,"~",CHAR(160),10))+1,FIND(CHAR(160),SUBSTITUTE($G1433,"~",CHAR(160),11))-FIND(CHAR(160),SUBSTITUTE($G1433,"~",CHAR(160),10))-1),"")</f>
        <v/>
      </c>
      <c r="T1433" s="30" t="str">
        <f t="shared" ref="T1433:T1468" si="755">IFERROR(MID($G1433,FIND(CHAR(160),SUBSTITUTE($G1433,"~",CHAR(160),11))+1,FIND(CHAR(160),SUBSTITUTE($G1433,"~",CHAR(160),12))-FIND(CHAR(160),SUBSTITUTE($G1433,"~",CHAR(160),11))-1),"")</f>
        <v/>
      </c>
      <c r="U1433" s="20"/>
      <c r="V1433" s="20"/>
      <c r="W1433" s="20"/>
    </row>
    <row r="1434" spans="1:36" ht="19.5" customHeight="1" x14ac:dyDescent="0.25">
      <c r="A1434" s="20"/>
      <c r="B1434" s="483"/>
      <c r="C1434" s="29"/>
      <c r="D1434" s="28" t="s">
        <v>79</v>
      </c>
      <c r="E1434" s="29"/>
      <c r="F1434" s="28" t="s">
        <v>78</v>
      </c>
      <c r="G1434" s="29"/>
      <c r="H1434" s="29"/>
      <c r="I1434" s="30" t="str">
        <f t="shared" si="744"/>
        <v/>
      </c>
      <c r="J1434" s="30" t="str">
        <f t="shared" si="745"/>
        <v/>
      </c>
      <c r="K1434" s="30" t="str">
        <f t="shared" si="746"/>
        <v/>
      </c>
      <c r="L1434" s="30" t="str">
        <f t="shared" si="747"/>
        <v/>
      </c>
      <c r="M1434" s="30" t="str">
        <f t="shared" si="748"/>
        <v/>
      </c>
      <c r="N1434" s="30" t="str">
        <f t="shared" si="749"/>
        <v/>
      </c>
      <c r="O1434" s="30" t="str">
        <f t="shared" si="750"/>
        <v/>
      </c>
      <c r="P1434" s="30" t="str">
        <f t="shared" si="751"/>
        <v/>
      </c>
      <c r="Q1434" s="30" t="str">
        <f t="shared" si="752"/>
        <v/>
      </c>
      <c r="R1434" s="30" t="str">
        <f t="shared" si="753"/>
        <v/>
      </c>
      <c r="S1434" s="30" t="str">
        <f t="shared" si="754"/>
        <v/>
      </c>
      <c r="T1434" s="30" t="str">
        <f t="shared" si="755"/>
        <v/>
      </c>
      <c r="U1434" s="20"/>
      <c r="V1434" s="20"/>
      <c r="W1434" s="20"/>
    </row>
    <row r="1435" spans="1:36" ht="19.5" customHeight="1" x14ac:dyDescent="0.25">
      <c r="A1435" s="20"/>
      <c r="B1435" s="483"/>
      <c r="C1435" s="29"/>
      <c r="D1435" s="28" t="s">
        <v>80</v>
      </c>
      <c r="E1435" s="29"/>
      <c r="F1435" s="28" t="s">
        <v>78</v>
      </c>
      <c r="G1435" s="29"/>
      <c r="H1435" s="29"/>
      <c r="I1435" s="30" t="str">
        <f t="shared" si="744"/>
        <v/>
      </c>
      <c r="J1435" s="30" t="str">
        <f t="shared" si="745"/>
        <v/>
      </c>
      <c r="K1435" s="30" t="str">
        <f t="shared" si="746"/>
        <v/>
      </c>
      <c r="L1435" s="30" t="str">
        <f t="shared" si="747"/>
        <v/>
      </c>
      <c r="M1435" s="30" t="str">
        <f t="shared" si="748"/>
        <v/>
      </c>
      <c r="N1435" s="30" t="str">
        <f t="shared" si="749"/>
        <v/>
      </c>
      <c r="O1435" s="30" t="str">
        <f t="shared" si="750"/>
        <v/>
      </c>
      <c r="P1435" s="30" t="str">
        <f t="shared" si="751"/>
        <v/>
      </c>
      <c r="Q1435" s="30" t="str">
        <f t="shared" si="752"/>
        <v/>
      </c>
      <c r="R1435" s="30" t="str">
        <f t="shared" si="753"/>
        <v/>
      </c>
      <c r="S1435" s="30" t="str">
        <f t="shared" si="754"/>
        <v/>
      </c>
      <c r="T1435" s="30" t="str">
        <f t="shared" si="755"/>
        <v/>
      </c>
      <c r="U1435" s="20"/>
      <c r="V1435" s="20"/>
      <c r="W1435" s="20"/>
    </row>
    <row r="1436" spans="1:36" ht="19.5" customHeight="1" x14ac:dyDescent="0.25">
      <c r="A1436" s="20"/>
      <c r="B1436" s="483"/>
      <c r="C1436" s="29"/>
      <c r="D1436" s="28" t="s">
        <v>81</v>
      </c>
      <c r="E1436" s="29"/>
      <c r="F1436" s="28" t="s">
        <v>78</v>
      </c>
      <c r="G1436" s="29"/>
      <c r="H1436" s="29"/>
      <c r="I1436" s="30" t="str">
        <f t="shared" si="744"/>
        <v/>
      </c>
      <c r="J1436" s="30" t="str">
        <f t="shared" si="745"/>
        <v/>
      </c>
      <c r="K1436" s="30" t="str">
        <f t="shared" si="746"/>
        <v/>
      </c>
      <c r="L1436" s="30" t="str">
        <f t="shared" si="747"/>
        <v/>
      </c>
      <c r="M1436" s="30" t="str">
        <f t="shared" si="748"/>
        <v/>
      </c>
      <c r="N1436" s="30" t="str">
        <f t="shared" si="749"/>
        <v/>
      </c>
      <c r="O1436" s="30" t="str">
        <f t="shared" si="750"/>
        <v/>
      </c>
      <c r="P1436" s="30" t="str">
        <f t="shared" si="751"/>
        <v/>
      </c>
      <c r="Q1436" s="30" t="str">
        <f t="shared" si="752"/>
        <v/>
      </c>
      <c r="R1436" s="30" t="str">
        <f t="shared" si="753"/>
        <v/>
      </c>
      <c r="S1436" s="30" t="str">
        <f t="shared" si="754"/>
        <v/>
      </c>
      <c r="T1436" s="30" t="str">
        <f t="shared" si="755"/>
        <v/>
      </c>
      <c r="U1436" s="20"/>
      <c r="V1436" s="20"/>
      <c r="W1436" s="20"/>
    </row>
    <row r="1437" spans="1:36" ht="19.5" customHeight="1" x14ac:dyDescent="0.25">
      <c r="A1437" s="20"/>
      <c r="B1437" s="483"/>
      <c r="C1437" s="29"/>
      <c r="D1437" s="28" t="s">
        <v>82</v>
      </c>
      <c r="E1437" s="29"/>
      <c r="F1437" s="28" t="s">
        <v>78</v>
      </c>
      <c r="G1437" s="29"/>
      <c r="H1437" s="29"/>
      <c r="I1437" s="30" t="str">
        <f t="shared" si="744"/>
        <v/>
      </c>
      <c r="J1437" s="30" t="str">
        <f t="shared" si="745"/>
        <v/>
      </c>
      <c r="K1437" s="30" t="str">
        <f t="shared" si="746"/>
        <v/>
      </c>
      <c r="L1437" s="30" t="str">
        <f t="shared" si="747"/>
        <v/>
      </c>
      <c r="M1437" s="30" t="str">
        <f t="shared" si="748"/>
        <v/>
      </c>
      <c r="N1437" s="30" t="str">
        <f t="shared" si="749"/>
        <v/>
      </c>
      <c r="O1437" s="30" t="str">
        <f t="shared" si="750"/>
        <v/>
      </c>
      <c r="P1437" s="30" t="str">
        <f t="shared" si="751"/>
        <v/>
      </c>
      <c r="Q1437" s="30" t="str">
        <f t="shared" si="752"/>
        <v/>
      </c>
      <c r="R1437" s="30" t="str">
        <f t="shared" si="753"/>
        <v/>
      </c>
      <c r="S1437" s="30" t="str">
        <f t="shared" si="754"/>
        <v/>
      </c>
      <c r="T1437" s="30" t="str">
        <f t="shared" si="755"/>
        <v/>
      </c>
      <c r="U1437" s="20"/>
      <c r="V1437" s="20"/>
      <c r="W1437" s="20"/>
    </row>
    <row r="1438" spans="1:36" ht="19.5" customHeight="1" x14ac:dyDescent="0.25">
      <c r="A1438" s="20"/>
      <c r="B1438" s="483"/>
      <c r="C1438" s="29"/>
      <c r="D1438" s="28" t="s">
        <v>83</v>
      </c>
      <c r="E1438" s="29"/>
      <c r="F1438" s="28" t="s">
        <v>78</v>
      </c>
      <c r="G1438" s="29"/>
      <c r="H1438" s="29"/>
      <c r="I1438" s="30" t="str">
        <f t="shared" si="744"/>
        <v/>
      </c>
      <c r="J1438" s="30" t="str">
        <f t="shared" si="745"/>
        <v/>
      </c>
      <c r="K1438" s="30" t="str">
        <f t="shared" si="746"/>
        <v/>
      </c>
      <c r="L1438" s="30" t="str">
        <f t="shared" si="747"/>
        <v/>
      </c>
      <c r="M1438" s="30" t="str">
        <f t="shared" si="748"/>
        <v/>
      </c>
      <c r="N1438" s="30" t="str">
        <f t="shared" si="749"/>
        <v/>
      </c>
      <c r="O1438" s="30" t="str">
        <f t="shared" si="750"/>
        <v/>
      </c>
      <c r="P1438" s="30" t="str">
        <f t="shared" si="751"/>
        <v/>
      </c>
      <c r="Q1438" s="30" t="str">
        <f t="shared" si="752"/>
        <v/>
      </c>
      <c r="R1438" s="30" t="str">
        <f t="shared" si="753"/>
        <v/>
      </c>
      <c r="S1438" s="30" t="str">
        <f t="shared" si="754"/>
        <v/>
      </c>
      <c r="T1438" s="30" t="str">
        <f t="shared" si="755"/>
        <v/>
      </c>
      <c r="U1438" s="20"/>
      <c r="V1438" s="20"/>
      <c r="W1438" s="20"/>
    </row>
    <row r="1439" spans="1:36" ht="19.5" customHeight="1" x14ac:dyDescent="0.25">
      <c r="A1439" s="20"/>
      <c r="B1439" s="483"/>
      <c r="C1439" s="29"/>
      <c r="D1439" s="28" t="s">
        <v>84</v>
      </c>
      <c r="E1439" s="29"/>
      <c r="F1439" s="28" t="s">
        <v>78</v>
      </c>
      <c r="G1439" s="29"/>
      <c r="H1439" s="29"/>
      <c r="I1439" s="30" t="str">
        <f t="shared" si="744"/>
        <v/>
      </c>
      <c r="J1439" s="30" t="str">
        <f t="shared" si="745"/>
        <v/>
      </c>
      <c r="K1439" s="30" t="str">
        <f t="shared" si="746"/>
        <v/>
      </c>
      <c r="L1439" s="30" t="str">
        <f t="shared" si="747"/>
        <v/>
      </c>
      <c r="M1439" s="30" t="str">
        <f t="shared" si="748"/>
        <v/>
      </c>
      <c r="N1439" s="30" t="str">
        <f t="shared" si="749"/>
        <v/>
      </c>
      <c r="O1439" s="30" t="str">
        <f t="shared" si="750"/>
        <v/>
      </c>
      <c r="P1439" s="30" t="str">
        <f t="shared" si="751"/>
        <v/>
      </c>
      <c r="Q1439" s="30" t="str">
        <f t="shared" si="752"/>
        <v/>
      </c>
      <c r="R1439" s="30" t="str">
        <f t="shared" si="753"/>
        <v/>
      </c>
      <c r="S1439" s="30" t="str">
        <f t="shared" si="754"/>
        <v/>
      </c>
      <c r="T1439" s="30" t="str">
        <f t="shared" si="755"/>
        <v/>
      </c>
      <c r="U1439" s="20"/>
      <c r="V1439" s="20"/>
      <c r="W1439" s="20"/>
    </row>
    <row r="1440" spans="1:36" ht="19.5" customHeight="1" x14ac:dyDescent="0.25">
      <c r="A1440" s="20"/>
      <c r="B1440" s="483"/>
      <c r="C1440" s="29"/>
      <c r="D1440" s="28" t="s">
        <v>85</v>
      </c>
      <c r="E1440" s="29"/>
      <c r="F1440" s="28" t="s">
        <v>78</v>
      </c>
      <c r="G1440" s="29"/>
      <c r="H1440" s="29"/>
      <c r="I1440" s="30" t="str">
        <f t="shared" si="744"/>
        <v/>
      </c>
      <c r="J1440" s="30" t="str">
        <f t="shared" si="745"/>
        <v/>
      </c>
      <c r="K1440" s="30" t="str">
        <f t="shared" si="746"/>
        <v/>
      </c>
      <c r="L1440" s="30" t="str">
        <f t="shared" si="747"/>
        <v/>
      </c>
      <c r="M1440" s="30" t="str">
        <f t="shared" si="748"/>
        <v/>
      </c>
      <c r="N1440" s="30" t="str">
        <f t="shared" si="749"/>
        <v/>
      </c>
      <c r="O1440" s="30" t="str">
        <f t="shared" si="750"/>
        <v/>
      </c>
      <c r="P1440" s="30" t="str">
        <f t="shared" si="751"/>
        <v/>
      </c>
      <c r="Q1440" s="30" t="str">
        <f t="shared" si="752"/>
        <v/>
      </c>
      <c r="R1440" s="30" t="str">
        <f t="shared" si="753"/>
        <v/>
      </c>
      <c r="S1440" s="30" t="str">
        <f t="shared" si="754"/>
        <v/>
      </c>
      <c r="T1440" s="30" t="str">
        <f t="shared" si="755"/>
        <v/>
      </c>
      <c r="U1440" s="20"/>
      <c r="V1440" s="20"/>
      <c r="W1440" s="20"/>
    </row>
    <row r="1441" spans="1:23" ht="19.5" customHeight="1" x14ac:dyDescent="0.25">
      <c r="A1441" s="20"/>
      <c r="B1441" s="483"/>
      <c r="C1441" s="29"/>
      <c r="D1441" s="28" t="s">
        <v>86</v>
      </c>
      <c r="E1441" s="29"/>
      <c r="F1441" s="28" t="s">
        <v>78</v>
      </c>
      <c r="G1441" s="29"/>
      <c r="H1441" s="29"/>
      <c r="I1441" s="30" t="str">
        <f t="shared" si="744"/>
        <v/>
      </c>
      <c r="J1441" s="30" t="str">
        <f t="shared" si="745"/>
        <v/>
      </c>
      <c r="K1441" s="30" t="str">
        <f t="shared" si="746"/>
        <v/>
      </c>
      <c r="L1441" s="30" t="str">
        <f t="shared" si="747"/>
        <v/>
      </c>
      <c r="M1441" s="30" t="str">
        <f t="shared" si="748"/>
        <v/>
      </c>
      <c r="N1441" s="30" t="str">
        <f t="shared" si="749"/>
        <v/>
      </c>
      <c r="O1441" s="30" t="str">
        <f t="shared" si="750"/>
        <v/>
      </c>
      <c r="P1441" s="30" t="str">
        <f t="shared" si="751"/>
        <v/>
      </c>
      <c r="Q1441" s="30" t="str">
        <f t="shared" si="752"/>
        <v/>
      </c>
      <c r="R1441" s="30" t="str">
        <f t="shared" si="753"/>
        <v/>
      </c>
      <c r="S1441" s="30" t="str">
        <f t="shared" si="754"/>
        <v/>
      </c>
      <c r="T1441" s="30" t="str">
        <f t="shared" si="755"/>
        <v/>
      </c>
      <c r="U1441" s="20"/>
      <c r="V1441" s="20"/>
      <c r="W1441" s="20"/>
    </row>
    <row r="1442" spans="1:23" ht="19.5" customHeight="1" x14ac:dyDescent="0.25">
      <c r="A1442" s="20"/>
      <c r="B1442" s="483"/>
      <c r="C1442" s="29"/>
      <c r="D1442" s="28" t="s">
        <v>87</v>
      </c>
      <c r="E1442" s="29"/>
      <c r="F1442" s="28" t="s">
        <v>78</v>
      </c>
      <c r="G1442" s="29"/>
      <c r="H1442" s="29"/>
      <c r="I1442" s="30" t="str">
        <f t="shared" si="744"/>
        <v/>
      </c>
      <c r="J1442" s="30" t="str">
        <f t="shared" si="745"/>
        <v/>
      </c>
      <c r="K1442" s="30" t="str">
        <f t="shared" si="746"/>
        <v/>
      </c>
      <c r="L1442" s="30" t="str">
        <f t="shared" si="747"/>
        <v/>
      </c>
      <c r="M1442" s="30" t="str">
        <f t="shared" si="748"/>
        <v/>
      </c>
      <c r="N1442" s="30" t="str">
        <f t="shared" si="749"/>
        <v/>
      </c>
      <c r="O1442" s="30" t="str">
        <f t="shared" si="750"/>
        <v/>
      </c>
      <c r="P1442" s="30" t="str">
        <f t="shared" si="751"/>
        <v/>
      </c>
      <c r="Q1442" s="30" t="str">
        <f t="shared" si="752"/>
        <v/>
      </c>
      <c r="R1442" s="30" t="str">
        <f t="shared" si="753"/>
        <v/>
      </c>
      <c r="S1442" s="30" t="str">
        <f t="shared" si="754"/>
        <v/>
      </c>
      <c r="T1442" s="30" t="str">
        <f t="shared" si="755"/>
        <v/>
      </c>
      <c r="U1442" s="20"/>
      <c r="V1442" s="20"/>
      <c r="W1442" s="20"/>
    </row>
    <row r="1443" spans="1:23" ht="19.5" customHeight="1" x14ac:dyDescent="0.25">
      <c r="A1443" s="20"/>
      <c r="B1443" s="483"/>
      <c r="C1443" s="29"/>
      <c r="D1443" s="28" t="s">
        <v>88</v>
      </c>
      <c r="E1443" s="29"/>
      <c r="F1443" s="28" t="s">
        <v>78</v>
      </c>
      <c r="G1443" s="29"/>
      <c r="H1443" s="29"/>
      <c r="I1443" s="30" t="str">
        <f t="shared" si="744"/>
        <v/>
      </c>
      <c r="J1443" s="30" t="str">
        <f t="shared" si="745"/>
        <v/>
      </c>
      <c r="K1443" s="30" t="str">
        <f t="shared" si="746"/>
        <v/>
      </c>
      <c r="L1443" s="30" t="str">
        <f t="shared" si="747"/>
        <v/>
      </c>
      <c r="M1443" s="30" t="str">
        <f t="shared" si="748"/>
        <v/>
      </c>
      <c r="N1443" s="30" t="str">
        <f t="shared" si="749"/>
        <v/>
      </c>
      <c r="O1443" s="30" t="str">
        <f t="shared" si="750"/>
        <v/>
      </c>
      <c r="P1443" s="30" t="str">
        <f t="shared" si="751"/>
        <v/>
      </c>
      <c r="Q1443" s="30" t="str">
        <f t="shared" si="752"/>
        <v/>
      </c>
      <c r="R1443" s="30" t="str">
        <f t="shared" si="753"/>
        <v/>
      </c>
      <c r="S1443" s="30" t="str">
        <f t="shared" si="754"/>
        <v/>
      </c>
      <c r="T1443" s="30" t="str">
        <f t="shared" si="755"/>
        <v/>
      </c>
      <c r="U1443" s="20"/>
      <c r="V1443" s="20"/>
      <c r="W1443" s="20"/>
    </row>
    <row r="1444" spans="1:23" ht="19.5" customHeight="1" x14ac:dyDescent="0.25">
      <c r="A1444" s="20"/>
      <c r="B1444" s="483"/>
      <c r="C1444" s="29"/>
      <c r="D1444" s="28" t="s">
        <v>89</v>
      </c>
      <c r="E1444" s="29"/>
      <c r="F1444" s="28" t="s">
        <v>78</v>
      </c>
      <c r="G1444" s="29"/>
      <c r="H1444" s="29"/>
      <c r="I1444" s="30" t="str">
        <f t="shared" si="744"/>
        <v/>
      </c>
      <c r="J1444" s="30" t="str">
        <f t="shared" si="745"/>
        <v/>
      </c>
      <c r="K1444" s="30" t="str">
        <f t="shared" si="746"/>
        <v/>
      </c>
      <c r="L1444" s="30" t="str">
        <f t="shared" si="747"/>
        <v/>
      </c>
      <c r="M1444" s="30" t="str">
        <f t="shared" si="748"/>
        <v/>
      </c>
      <c r="N1444" s="30" t="str">
        <f t="shared" si="749"/>
        <v/>
      </c>
      <c r="O1444" s="30" t="str">
        <f t="shared" si="750"/>
        <v/>
      </c>
      <c r="P1444" s="30" t="str">
        <f t="shared" si="751"/>
        <v/>
      </c>
      <c r="Q1444" s="30" t="str">
        <f t="shared" si="752"/>
        <v/>
      </c>
      <c r="R1444" s="30" t="str">
        <f t="shared" si="753"/>
        <v/>
      </c>
      <c r="S1444" s="30" t="str">
        <f t="shared" si="754"/>
        <v/>
      </c>
      <c r="T1444" s="30" t="str">
        <f t="shared" si="755"/>
        <v/>
      </c>
      <c r="U1444" s="20"/>
      <c r="V1444" s="20"/>
      <c r="W1444" s="20"/>
    </row>
    <row r="1445" spans="1:23" ht="19.5" customHeight="1" x14ac:dyDescent="0.25">
      <c r="A1445" s="20"/>
      <c r="B1445" s="483"/>
      <c r="C1445" s="29"/>
      <c r="D1445" s="28" t="s">
        <v>90</v>
      </c>
      <c r="E1445" s="29"/>
      <c r="F1445" s="28" t="s">
        <v>78</v>
      </c>
      <c r="G1445" s="29"/>
      <c r="H1445" s="29"/>
      <c r="I1445" s="30" t="str">
        <f t="shared" si="744"/>
        <v/>
      </c>
      <c r="J1445" s="30" t="str">
        <f t="shared" si="745"/>
        <v/>
      </c>
      <c r="K1445" s="30" t="str">
        <f t="shared" si="746"/>
        <v/>
      </c>
      <c r="L1445" s="30" t="str">
        <f t="shared" si="747"/>
        <v/>
      </c>
      <c r="M1445" s="30" t="str">
        <f t="shared" si="748"/>
        <v/>
      </c>
      <c r="N1445" s="30" t="str">
        <f t="shared" si="749"/>
        <v/>
      </c>
      <c r="O1445" s="30" t="str">
        <f t="shared" si="750"/>
        <v/>
      </c>
      <c r="P1445" s="30" t="str">
        <f t="shared" si="751"/>
        <v/>
      </c>
      <c r="Q1445" s="30" t="str">
        <f t="shared" si="752"/>
        <v/>
      </c>
      <c r="R1445" s="30" t="str">
        <f t="shared" si="753"/>
        <v/>
      </c>
      <c r="S1445" s="30" t="str">
        <f t="shared" si="754"/>
        <v/>
      </c>
      <c r="T1445" s="30" t="str">
        <f t="shared" si="755"/>
        <v/>
      </c>
      <c r="U1445" s="20"/>
      <c r="V1445" s="20"/>
      <c r="W1445" s="20"/>
    </row>
    <row r="1446" spans="1:23" ht="19.5" customHeight="1" x14ac:dyDescent="0.25">
      <c r="A1446" s="20"/>
      <c r="B1446" s="483"/>
      <c r="C1446" s="29"/>
      <c r="D1446" s="28" t="s">
        <v>91</v>
      </c>
      <c r="E1446" s="29"/>
      <c r="F1446" s="28" t="s">
        <v>78</v>
      </c>
      <c r="G1446" s="29"/>
      <c r="H1446" s="29"/>
      <c r="I1446" s="30" t="str">
        <f t="shared" si="744"/>
        <v/>
      </c>
      <c r="J1446" s="30" t="str">
        <f t="shared" si="745"/>
        <v/>
      </c>
      <c r="K1446" s="30" t="str">
        <f t="shared" si="746"/>
        <v/>
      </c>
      <c r="L1446" s="30" t="str">
        <f t="shared" si="747"/>
        <v/>
      </c>
      <c r="M1446" s="30" t="str">
        <f t="shared" si="748"/>
        <v/>
      </c>
      <c r="N1446" s="30" t="str">
        <f t="shared" si="749"/>
        <v/>
      </c>
      <c r="O1446" s="30" t="str">
        <f t="shared" si="750"/>
        <v/>
      </c>
      <c r="P1446" s="30" t="str">
        <f t="shared" si="751"/>
        <v/>
      </c>
      <c r="Q1446" s="30" t="str">
        <f t="shared" si="752"/>
        <v/>
      </c>
      <c r="R1446" s="30" t="str">
        <f t="shared" si="753"/>
        <v/>
      </c>
      <c r="S1446" s="30" t="str">
        <f t="shared" si="754"/>
        <v/>
      </c>
      <c r="T1446" s="30" t="str">
        <f t="shared" si="755"/>
        <v/>
      </c>
      <c r="U1446" s="20"/>
      <c r="V1446" s="20"/>
      <c r="W1446" s="20"/>
    </row>
    <row r="1447" spans="1:23" ht="19.5" customHeight="1" x14ac:dyDescent="0.25">
      <c r="A1447" s="20"/>
      <c r="B1447" s="483"/>
      <c r="C1447" s="29"/>
      <c r="D1447" s="28" t="s">
        <v>92</v>
      </c>
      <c r="E1447" s="29"/>
      <c r="F1447" s="28" t="s">
        <v>78</v>
      </c>
      <c r="G1447" s="29"/>
      <c r="H1447" s="29"/>
      <c r="I1447" s="30" t="str">
        <f t="shared" si="744"/>
        <v/>
      </c>
      <c r="J1447" s="30" t="str">
        <f t="shared" si="745"/>
        <v/>
      </c>
      <c r="K1447" s="30" t="str">
        <f t="shared" si="746"/>
        <v/>
      </c>
      <c r="L1447" s="30" t="str">
        <f t="shared" si="747"/>
        <v/>
      </c>
      <c r="M1447" s="30" t="str">
        <f t="shared" si="748"/>
        <v/>
      </c>
      <c r="N1447" s="30" t="str">
        <f t="shared" si="749"/>
        <v/>
      </c>
      <c r="O1447" s="30" t="str">
        <f t="shared" si="750"/>
        <v/>
      </c>
      <c r="P1447" s="30" t="str">
        <f t="shared" si="751"/>
        <v/>
      </c>
      <c r="Q1447" s="30" t="str">
        <f t="shared" si="752"/>
        <v/>
      </c>
      <c r="R1447" s="30" t="str">
        <f t="shared" si="753"/>
        <v/>
      </c>
      <c r="S1447" s="30" t="str">
        <f t="shared" si="754"/>
        <v/>
      </c>
      <c r="T1447" s="30" t="str">
        <f t="shared" si="755"/>
        <v/>
      </c>
      <c r="U1447" s="20"/>
      <c r="V1447" s="20"/>
      <c r="W1447" s="20"/>
    </row>
    <row r="1448" spans="1:23" ht="19.5" customHeight="1" x14ac:dyDescent="0.25">
      <c r="A1448" s="20"/>
      <c r="B1448" s="483"/>
      <c r="C1448" s="29"/>
      <c r="D1448" s="28" t="s">
        <v>93</v>
      </c>
      <c r="E1448" s="29"/>
      <c r="F1448" s="28" t="s">
        <v>78</v>
      </c>
      <c r="G1448" s="29"/>
      <c r="H1448" s="29"/>
      <c r="I1448" s="30" t="str">
        <f t="shared" si="744"/>
        <v/>
      </c>
      <c r="J1448" s="30" t="str">
        <f t="shared" si="745"/>
        <v/>
      </c>
      <c r="K1448" s="30" t="str">
        <f t="shared" si="746"/>
        <v/>
      </c>
      <c r="L1448" s="30" t="str">
        <f t="shared" si="747"/>
        <v/>
      </c>
      <c r="M1448" s="30" t="str">
        <f t="shared" si="748"/>
        <v/>
      </c>
      <c r="N1448" s="30" t="str">
        <f t="shared" si="749"/>
        <v/>
      </c>
      <c r="O1448" s="30" t="str">
        <f t="shared" si="750"/>
        <v/>
      </c>
      <c r="P1448" s="30" t="str">
        <f t="shared" si="751"/>
        <v/>
      </c>
      <c r="Q1448" s="30" t="str">
        <f t="shared" si="752"/>
        <v/>
      </c>
      <c r="R1448" s="30" t="str">
        <f t="shared" si="753"/>
        <v/>
      </c>
      <c r="S1448" s="30" t="str">
        <f t="shared" si="754"/>
        <v/>
      </c>
      <c r="T1448" s="30" t="str">
        <f t="shared" si="755"/>
        <v/>
      </c>
      <c r="U1448" s="20"/>
      <c r="V1448" s="20"/>
      <c r="W1448" s="20"/>
    </row>
    <row r="1449" spans="1:23" ht="19.5" customHeight="1" x14ac:dyDescent="0.25">
      <c r="A1449" s="20"/>
      <c r="B1449" s="483"/>
      <c r="C1449" s="29"/>
      <c r="D1449" s="28" t="s">
        <v>94</v>
      </c>
      <c r="E1449" s="29"/>
      <c r="F1449" s="28" t="s">
        <v>78</v>
      </c>
      <c r="G1449" s="29"/>
      <c r="H1449" s="29"/>
      <c r="I1449" s="30" t="str">
        <f t="shared" si="744"/>
        <v/>
      </c>
      <c r="J1449" s="30" t="str">
        <f t="shared" si="745"/>
        <v/>
      </c>
      <c r="K1449" s="30" t="str">
        <f t="shared" si="746"/>
        <v/>
      </c>
      <c r="L1449" s="30" t="str">
        <f t="shared" si="747"/>
        <v/>
      </c>
      <c r="M1449" s="30" t="str">
        <f t="shared" si="748"/>
        <v/>
      </c>
      <c r="N1449" s="30" t="str">
        <f t="shared" si="749"/>
        <v/>
      </c>
      <c r="O1449" s="30" t="str">
        <f t="shared" si="750"/>
        <v/>
      </c>
      <c r="P1449" s="30" t="str">
        <f t="shared" si="751"/>
        <v/>
      </c>
      <c r="Q1449" s="30" t="str">
        <f t="shared" si="752"/>
        <v/>
      </c>
      <c r="R1449" s="30" t="str">
        <f t="shared" si="753"/>
        <v/>
      </c>
      <c r="S1449" s="30" t="str">
        <f t="shared" si="754"/>
        <v/>
      </c>
      <c r="T1449" s="30" t="str">
        <f t="shared" si="755"/>
        <v/>
      </c>
      <c r="U1449" s="20"/>
      <c r="V1449" s="20"/>
      <c r="W1449" s="20"/>
    </row>
    <row r="1450" spans="1:23" ht="19.5" customHeight="1" x14ac:dyDescent="0.25">
      <c r="A1450" s="20"/>
      <c r="B1450" s="483"/>
      <c r="C1450" s="29"/>
      <c r="D1450" s="28" t="s">
        <v>95</v>
      </c>
      <c r="E1450" s="29"/>
      <c r="F1450" s="28" t="s">
        <v>78</v>
      </c>
      <c r="G1450" s="29"/>
      <c r="H1450" s="29"/>
      <c r="I1450" s="30" t="str">
        <f t="shared" si="744"/>
        <v/>
      </c>
      <c r="J1450" s="30" t="str">
        <f t="shared" si="745"/>
        <v/>
      </c>
      <c r="K1450" s="30" t="str">
        <f t="shared" si="746"/>
        <v/>
      </c>
      <c r="L1450" s="30" t="str">
        <f t="shared" si="747"/>
        <v/>
      </c>
      <c r="M1450" s="30" t="str">
        <f t="shared" si="748"/>
        <v/>
      </c>
      <c r="N1450" s="30" t="str">
        <f t="shared" si="749"/>
        <v/>
      </c>
      <c r="O1450" s="30" t="str">
        <f t="shared" si="750"/>
        <v/>
      </c>
      <c r="P1450" s="30" t="str">
        <f t="shared" si="751"/>
        <v/>
      </c>
      <c r="Q1450" s="30" t="str">
        <f t="shared" si="752"/>
        <v/>
      </c>
      <c r="R1450" s="30" t="str">
        <f t="shared" si="753"/>
        <v/>
      </c>
      <c r="S1450" s="30" t="str">
        <f t="shared" si="754"/>
        <v/>
      </c>
      <c r="T1450" s="30" t="str">
        <f t="shared" si="755"/>
        <v/>
      </c>
      <c r="U1450" s="20"/>
      <c r="V1450" s="20"/>
      <c r="W1450" s="20"/>
    </row>
    <row r="1451" spans="1:23" ht="19.5" customHeight="1" x14ac:dyDescent="0.25">
      <c r="A1451" s="20"/>
      <c r="B1451" s="483"/>
      <c r="C1451" s="29"/>
      <c r="D1451" s="28" t="s">
        <v>96</v>
      </c>
      <c r="E1451" s="29"/>
      <c r="F1451" s="28" t="s">
        <v>78</v>
      </c>
      <c r="G1451" s="29"/>
      <c r="H1451" s="29"/>
      <c r="I1451" s="30" t="str">
        <f t="shared" si="744"/>
        <v/>
      </c>
      <c r="J1451" s="30" t="str">
        <f t="shared" si="745"/>
        <v/>
      </c>
      <c r="K1451" s="30" t="str">
        <f t="shared" si="746"/>
        <v/>
      </c>
      <c r="L1451" s="30" t="str">
        <f t="shared" si="747"/>
        <v/>
      </c>
      <c r="M1451" s="30" t="str">
        <f t="shared" si="748"/>
        <v/>
      </c>
      <c r="N1451" s="30" t="str">
        <f t="shared" si="749"/>
        <v/>
      </c>
      <c r="O1451" s="30" t="str">
        <f t="shared" si="750"/>
        <v/>
      </c>
      <c r="P1451" s="30" t="str">
        <f t="shared" si="751"/>
        <v/>
      </c>
      <c r="Q1451" s="30" t="str">
        <f t="shared" si="752"/>
        <v/>
      </c>
      <c r="R1451" s="30" t="str">
        <f t="shared" si="753"/>
        <v/>
      </c>
      <c r="S1451" s="30" t="str">
        <f t="shared" si="754"/>
        <v/>
      </c>
      <c r="T1451" s="30" t="str">
        <f t="shared" si="755"/>
        <v/>
      </c>
      <c r="U1451" s="20"/>
      <c r="V1451" s="20"/>
      <c r="W1451" s="20"/>
    </row>
    <row r="1452" spans="1:23" ht="19.5" customHeight="1" x14ac:dyDescent="0.25">
      <c r="A1452" s="20"/>
      <c r="B1452" s="483"/>
      <c r="C1452" s="29"/>
      <c r="D1452" s="28" t="s">
        <v>97</v>
      </c>
      <c r="E1452" s="29"/>
      <c r="F1452" s="28" t="s">
        <v>78</v>
      </c>
      <c r="G1452" s="29"/>
      <c r="H1452" s="29"/>
      <c r="I1452" s="30" t="str">
        <f t="shared" si="744"/>
        <v/>
      </c>
      <c r="J1452" s="30" t="str">
        <f t="shared" si="745"/>
        <v/>
      </c>
      <c r="K1452" s="30" t="str">
        <f t="shared" si="746"/>
        <v/>
      </c>
      <c r="L1452" s="30" t="str">
        <f t="shared" si="747"/>
        <v/>
      </c>
      <c r="M1452" s="30" t="str">
        <f t="shared" si="748"/>
        <v/>
      </c>
      <c r="N1452" s="30" t="str">
        <f t="shared" si="749"/>
        <v/>
      </c>
      <c r="O1452" s="30" t="str">
        <f t="shared" si="750"/>
        <v/>
      </c>
      <c r="P1452" s="30" t="str">
        <f t="shared" si="751"/>
        <v/>
      </c>
      <c r="Q1452" s="30" t="str">
        <f t="shared" si="752"/>
        <v/>
      </c>
      <c r="R1452" s="30" t="str">
        <f t="shared" si="753"/>
        <v/>
      </c>
      <c r="S1452" s="30" t="str">
        <f t="shared" si="754"/>
        <v/>
      </c>
      <c r="T1452" s="30" t="str">
        <f t="shared" si="755"/>
        <v/>
      </c>
      <c r="U1452" s="20"/>
      <c r="V1452" s="20"/>
      <c r="W1452" s="20"/>
    </row>
    <row r="1453" spans="1:23" ht="19.5" customHeight="1" x14ac:dyDescent="0.25">
      <c r="A1453" s="20"/>
      <c r="B1453" s="483"/>
      <c r="C1453" s="29"/>
      <c r="D1453" s="28" t="s">
        <v>98</v>
      </c>
      <c r="E1453" s="29"/>
      <c r="F1453" s="28" t="s">
        <v>78</v>
      </c>
      <c r="G1453" s="29"/>
      <c r="H1453" s="29"/>
      <c r="I1453" s="30" t="str">
        <f t="shared" si="744"/>
        <v/>
      </c>
      <c r="J1453" s="30" t="str">
        <f t="shared" si="745"/>
        <v/>
      </c>
      <c r="K1453" s="30" t="str">
        <f t="shared" si="746"/>
        <v/>
      </c>
      <c r="L1453" s="30" t="str">
        <f t="shared" si="747"/>
        <v/>
      </c>
      <c r="M1453" s="30" t="str">
        <f t="shared" si="748"/>
        <v/>
      </c>
      <c r="N1453" s="30" t="str">
        <f t="shared" si="749"/>
        <v/>
      </c>
      <c r="O1453" s="30" t="str">
        <f t="shared" si="750"/>
        <v/>
      </c>
      <c r="P1453" s="30" t="str">
        <f t="shared" si="751"/>
        <v/>
      </c>
      <c r="Q1453" s="30" t="str">
        <f t="shared" si="752"/>
        <v/>
      </c>
      <c r="R1453" s="30" t="str">
        <f t="shared" si="753"/>
        <v/>
      </c>
      <c r="S1453" s="30" t="str">
        <f t="shared" si="754"/>
        <v/>
      </c>
      <c r="T1453" s="30" t="str">
        <f t="shared" si="755"/>
        <v/>
      </c>
      <c r="U1453" s="20"/>
      <c r="V1453" s="20"/>
      <c r="W1453" s="20"/>
    </row>
    <row r="1454" spans="1:23" ht="19.5" customHeight="1" x14ac:dyDescent="0.25">
      <c r="A1454" s="20"/>
      <c r="B1454" s="483"/>
      <c r="C1454" s="29"/>
      <c r="D1454" s="28" t="s">
        <v>99</v>
      </c>
      <c r="E1454" s="29"/>
      <c r="F1454" s="28" t="s">
        <v>78</v>
      </c>
      <c r="G1454" s="29"/>
      <c r="H1454" s="29"/>
      <c r="I1454" s="30" t="str">
        <f t="shared" si="744"/>
        <v/>
      </c>
      <c r="J1454" s="30" t="str">
        <f t="shared" si="745"/>
        <v/>
      </c>
      <c r="K1454" s="30" t="str">
        <f t="shared" si="746"/>
        <v/>
      </c>
      <c r="L1454" s="30" t="str">
        <f t="shared" si="747"/>
        <v/>
      </c>
      <c r="M1454" s="30" t="str">
        <f t="shared" si="748"/>
        <v/>
      </c>
      <c r="N1454" s="30" t="str">
        <f t="shared" si="749"/>
        <v/>
      </c>
      <c r="O1454" s="30" t="str">
        <f t="shared" si="750"/>
        <v/>
      </c>
      <c r="P1454" s="30" t="str">
        <f t="shared" si="751"/>
        <v/>
      </c>
      <c r="Q1454" s="30" t="str">
        <f t="shared" si="752"/>
        <v/>
      </c>
      <c r="R1454" s="30" t="str">
        <f t="shared" si="753"/>
        <v/>
      </c>
      <c r="S1454" s="30" t="str">
        <f t="shared" si="754"/>
        <v/>
      </c>
      <c r="T1454" s="30" t="str">
        <f t="shared" si="755"/>
        <v/>
      </c>
      <c r="U1454" s="20"/>
      <c r="V1454" s="20"/>
      <c r="W1454" s="20"/>
    </row>
    <row r="1455" spans="1:23" ht="19.5" customHeight="1" x14ac:dyDescent="0.25">
      <c r="A1455" s="20"/>
      <c r="B1455" s="483"/>
      <c r="C1455" s="29"/>
      <c r="D1455" s="28" t="s">
        <v>100</v>
      </c>
      <c r="E1455" s="29"/>
      <c r="F1455" s="28" t="s">
        <v>78</v>
      </c>
      <c r="G1455" s="29"/>
      <c r="H1455" s="29"/>
      <c r="I1455" s="30" t="str">
        <f t="shared" si="744"/>
        <v/>
      </c>
      <c r="J1455" s="30" t="str">
        <f t="shared" si="745"/>
        <v/>
      </c>
      <c r="K1455" s="30" t="str">
        <f t="shared" si="746"/>
        <v/>
      </c>
      <c r="L1455" s="30" t="str">
        <f t="shared" si="747"/>
        <v/>
      </c>
      <c r="M1455" s="30" t="str">
        <f t="shared" si="748"/>
        <v/>
      </c>
      <c r="N1455" s="30" t="str">
        <f t="shared" si="749"/>
        <v/>
      </c>
      <c r="O1455" s="30" t="str">
        <f t="shared" si="750"/>
        <v/>
      </c>
      <c r="P1455" s="30" t="str">
        <f t="shared" si="751"/>
        <v/>
      </c>
      <c r="Q1455" s="30" t="str">
        <f t="shared" si="752"/>
        <v/>
      </c>
      <c r="R1455" s="30" t="str">
        <f t="shared" si="753"/>
        <v/>
      </c>
      <c r="S1455" s="30" t="str">
        <f t="shared" si="754"/>
        <v/>
      </c>
      <c r="T1455" s="30" t="str">
        <f t="shared" si="755"/>
        <v/>
      </c>
      <c r="U1455" s="20"/>
      <c r="V1455" s="20"/>
      <c r="W1455" s="20"/>
    </row>
    <row r="1456" spans="1:23" ht="19.5" customHeight="1" x14ac:dyDescent="0.25">
      <c r="A1456" s="20"/>
      <c r="B1456" s="483"/>
      <c r="C1456" s="29"/>
      <c r="D1456" s="28" t="s">
        <v>101</v>
      </c>
      <c r="E1456" s="29"/>
      <c r="F1456" s="28" t="s">
        <v>78</v>
      </c>
      <c r="G1456" s="29"/>
      <c r="H1456" s="29"/>
      <c r="I1456" s="30" t="str">
        <f t="shared" si="744"/>
        <v/>
      </c>
      <c r="J1456" s="30" t="str">
        <f t="shared" si="745"/>
        <v/>
      </c>
      <c r="K1456" s="30" t="str">
        <f t="shared" si="746"/>
        <v/>
      </c>
      <c r="L1456" s="30" t="str">
        <f t="shared" si="747"/>
        <v/>
      </c>
      <c r="M1456" s="30" t="str">
        <f t="shared" si="748"/>
        <v/>
      </c>
      <c r="N1456" s="30" t="str">
        <f t="shared" si="749"/>
        <v/>
      </c>
      <c r="O1456" s="30" t="str">
        <f t="shared" si="750"/>
        <v/>
      </c>
      <c r="P1456" s="30" t="str">
        <f t="shared" si="751"/>
        <v/>
      </c>
      <c r="Q1456" s="30" t="str">
        <f t="shared" si="752"/>
        <v/>
      </c>
      <c r="R1456" s="30" t="str">
        <f t="shared" si="753"/>
        <v/>
      </c>
      <c r="S1456" s="30" t="str">
        <f t="shared" si="754"/>
        <v/>
      </c>
      <c r="T1456" s="30" t="str">
        <f t="shared" si="755"/>
        <v/>
      </c>
      <c r="U1456" s="20"/>
      <c r="V1456" s="20"/>
      <c r="W1456" s="20"/>
    </row>
    <row r="1457" spans="1:30" ht="19.5" customHeight="1" x14ac:dyDescent="0.25">
      <c r="A1457" s="20"/>
      <c r="B1457" s="483"/>
      <c r="C1457" s="29"/>
      <c r="D1457" s="28" t="s">
        <v>102</v>
      </c>
      <c r="E1457" s="29"/>
      <c r="F1457" s="28" t="s">
        <v>78</v>
      </c>
      <c r="G1457" s="29"/>
      <c r="H1457" s="29"/>
      <c r="I1457" s="30" t="str">
        <f t="shared" si="744"/>
        <v/>
      </c>
      <c r="J1457" s="30" t="str">
        <f t="shared" si="745"/>
        <v/>
      </c>
      <c r="K1457" s="30" t="str">
        <f t="shared" si="746"/>
        <v/>
      </c>
      <c r="L1457" s="30" t="str">
        <f t="shared" si="747"/>
        <v/>
      </c>
      <c r="M1457" s="30" t="str">
        <f t="shared" si="748"/>
        <v/>
      </c>
      <c r="N1457" s="30" t="str">
        <f t="shared" si="749"/>
        <v/>
      </c>
      <c r="O1457" s="30" t="str">
        <f t="shared" si="750"/>
        <v/>
      </c>
      <c r="P1457" s="30" t="str">
        <f t="shared" si="751"/>
        <v/>
      </c>
      <c r="Q1457" s="30" t="str">
        <f t="shared" si="752"/>
        <v/>
      </c>
      <c r="R1457" s="30" t="str">
        <f t="shared" si="753"/>
        <v/>
      </c>
      <c r="S1457" s="30" t="str">
        <f t="shared" si="754"/>
        <v/>
      </c>
      <c r="T1457" s="30" t="str">
        <f t="shared" si="755"/>
        <v/>
      </c>
      <c r="U1457" s="20"/>
      <c r="V1457" s="20"/>
      <c r="W1457" s="20"/>
    </row>
    <row r="1458" spans="1:30" ht="19.5" customHeight="1" x14ac:dyDescent="0.25">
      <c r="A1458" s="20"/>
      <c r="B1458" s="483"/>
      <c r="C1458" s="29"/>
      <c r="D1458" s="28" t="s">
        <v>103</v>
      </c>
      <c r="E1458" s="29"/>
      <c r="F1458" s="28" t="s">
        <v>78</v>
      </c>
      <c r="G1458" s="29"/>
      <c r="H1458" s="29"/>
      <c r="I1458" s="30" t="str">
        <f t="shared" si="744"/>
        <v/>
      </c>
      <c r="J1458" s="30" t="str">
        <f t="shared" si="745"/>
        <v/>
      </c>
      <c r="K1458" s="30" t="str">
        <f t="shared" si="746"/>
        <v/>
      </c>
      <c r="L1458" s="30" t="str">
        <f t="shared" si="747"/>
        <v/>
      </c>
      <c r="M1458" s="30" t="str">
        <f t="shared" si="748"/>
        <v/>
      </c>
      <c r="N1458" s="30" t="str">
        <f t="shared" si="749"/>
        <v/>
      </c>
      <c r="O1458" s="30" t="str">
        <f t="shared" si="750"/>
        <v/>
      </c>
      <c r="P1458" s="30" t="str">
        <f t="shared" si="751"/>
        <v/>
      </c>
      <c r="Q1458" s="30" t="str">
        <f t="shared" si="752"/>
        <v/>
      </c>
      <c r="R1458" s="30" t="str">
        <f t="shared" si="753"/>
        <v/>
      </c>
      <c r="S1458" s="30" t="str">
        <f t="shared" si="754"/>
        <v/>
      </c>
      <c r="T1458" s="30" t="str">
        <f t="shared" si="755"/>
        <v/>
      </c>
      <c r="U1458" s="20"/>
      <c r="V1458" s="20"/>
      <c r="W1458" s="20"/>
    </row>
    <row r="1459" spans="1:30" ht="19.5" customHeight="1" x14ac:dyDescent="0.25">
      <c r="A1459" s="20"/>
      <c r="B1459" s="483"/>
      <c r="C1459" s="29"/>
      <c r="D1459" s="28" t="s">
        <v>104</v>
      </c>
      <c r="E1459" s="29"/>
      <c r="F1459" s="28" t="s">
        <v>78</v>
      </c>
      <c r="G1459" s="29"/>
      <c r="H1459" s="29"/>
      <c r="I1459" s="30" t="str">
        <f t="shared" si="744"/>
        <v/>
      </c>
      <c r="J1459" s="30" t="str">
        <f t="shared" si="745"/>
        <v/>
      </c>
      <c r="K1459" s="30" t="str">
        <f t="shared" si="746"/>
        <v/>
      </c>
      <c r="L1459" s="30" t="str">
        <f t="shared" si="747"/>
        <v/>
      </c>
      <c r="M1459" s="30" t="str">
        <f t="shared" si="748"/>
        <v/>
      </c>
      <c r="N1459" s="30" t="str">
        <f t="shared" si="749"/>
        <v/>
      </c>
      <c r="O1459" s="30" t="str">
        <f t="shared" si="750"/>
        <v/>
      </c>
      <c r="P1459" s="30" t="str">
        <f t="shared" si="751"/>
        <v/>
      </c>
      <c r="Q1459" s="30" t="str">
        <f t="shared" si="752"/>
        <v/>
      </c>
      <c r="R1459" s="30" t="str">
        <f t="shared" si="753"/>
        <v/>
      </c>
      <c r="S1459" s="30" t="str">
        <f t="shared" si="754"/>
        <v/>
      </c>
      <c r="T1459" s="30" t="str">
        <f t="shared" si="755"/>
        <v/>
      </c>
      <c r="U1459" s="20"/>
      <c r="V1459" s="20"/>
      <c r="W1459" s="20"/>
    </row>
    <row r="1460" spans="1:30" ht="19.5" customHeight="1" x14ac:dyDescent="0.25">
      <c r="A1460" s="20"/>
      <c r="B1460" s="483"/>
      <c r="C1460" s="29"/>
      <c r="D1460" s="28" t="s">
        <v>105</v>
      </c>
      <c r="E1460" s="29"/>
      <c r="F1460" s="28" t="s">
        <v>78</v>
      </c>
      <c r="G1460" s="29"/>
      <c r="H1460" s="29"/>
      <c r="I1460" s="30" t="str">
        <f t="shared" si="744"/>
        <v/>
      </c>
      <c r="J1460" s="30" t="str">
        <f t="shared" si="745"/>
        <v/>
      </c>
      <c r="K1460" s="30" t="str">
        <f t="shared" si="746"/>
        <v/>
      </c>
      <c r="L1460" s="30" t="str">
        <f t="shared" si="747"/>
        <v/>
      </c>
      <c r="M1460" s="30" t="str">
        <f t="shared" si="748"/>
        <v/>
      </c>
      <c r="N1460" s="30" t="str">
        <f t="shared" si="749"/>
        <v/>
      </c>
      <c r="O1460" s="30" t="str">
        <f t="shared" si="750"/>
        <v/>
      </c>
      <c r="P1460" s="30" t="str">
        <f t="shared" si="751"/>
        <v/>
      </c>
      <c r="Q1460" s="30" t="str">
        <f t="shared" si="752"/>
        <v/>
      </c>
      <c r="R1460" s="30" t="str">
        <f t="shared" si="753"/>
        <v/>
      </c>
      <c r="S1460" s="30" t="str">
        <f t="shared" si="754"/>
        <v/>
      </c>
      <c r="T1460" s="30" t="str">
        <f t="shared" si="755"/>
        <v/>
      </c>
      <c r="U1460" s="20"/>
      <c r="V1460" s="20"/>
      <c r="W1460" s="20"/>
    </row>
    <row r="1461" spans="1:30" ht="19.5" customHeight="1" x14ac:dyDescent="0.25">
      <c r="A1461" s="20"/>
      <c r="B1461" s="483"/>
      <c r="C1461" s="29"/>
      <c r="D1461" s="28" t="s">
        <v>106</v>
      </c>
      <c r="E1461" s="29"/>
      <c r="F1461" s="28" t="s">
        <v>78</v>
      </c>
      <c r="G1461" s="29"/>
      <c r="H1461" s="29"/>
      <c r="I1461" s="30" t="str">
        <f t="shared" si="744"/>
        <v/>
      </c>
      <c r="J1461" s="30" t="str">
        <f t="shared" si="745"/>
        <v/>
      </c>
      <c r="K1461" s="30" t="str">
        <f t="shared" si="746"/>
        <v/>
      </c>
      <c r="L1461" s="30" t="str">
        <f t="shared" si="747"/>
        <v/>
      </c>
      <c r="M1461" s="30" t="str">
        <f t="shared" si="748"/>
        <v/>
      </c>
      <c r="N1461" s="30" t="str">
        <f t="shared" si="749"/>
        <v/>
      </c>
      <c r="O1461" s="30" t="str">
        <f t="shared" si="750"/>
        <v/>
      </c>
      <c r="P1461" s="30" t="str">
        <f t="shared" si="751"/>
        <v/>
      </c>
      <c r="Q1461" s="30" t="str">
        <f t="shared" si="752"/>
        <v/>
      </c>
      <c r="R1461" s="30" t="str">
        <f t="shared" si="753"/>
        <v/>
      </c>
      <c r="S1461" s="30" t="str">
        <f t="shared" si="754"/>
        <v/>
      </c>
      <c r="T1461" s="30" t="str">
        <f t="shared" si="755"/>
        <v/>
      </c>
      <c r="U1461" s="20"/>
      <c r="V1461" s="20"/>
      <c r="W1461" s="20"/>
    </row>
    <row r="1462" spans="1:30" ht="19.5" customHeight="1" x14ac:dyDescent="0.25">
      <c r="A1462" s="20"/>
      <c r="B1462" s="483"/>
      <c r="C1462" s="29"/>
      <c r="D1462" s="28" t="s">
        <v>107</v>
      </c>
      <c r="E1462" s="29"/>
      <c r="F1462" s="28" t="s">
        <v>78</v>
      </c>
      <c r="G1462" s="29"/>
      <c r="H1462" s="29"/>
      <c r="I1462" s="30" t="str">
        <f t="shared" si="744"/>
        <v/>
      </c>
      <c r="J1462" s="30" t="str">
        <f t="shared" si="745"/>
        <v/>
      </c>
      <c r="K1462" s="30" t="str">
        <f t="shared" si="746"/>
        <v/>
      </c>
      <c r="L1462" s="30" t="str">
        <f t="shared" si="747"/>
        <v/>
      </c>
      <c r="M1462" s="30" t="str">
        <f t="shared" si="748"/>
        <v/>
      </c>
      <c r="N1462" s="30" t="str">
        <f t="shared" si="749"/>
        <v/>
      </c>
      <c r="O1462" s="30" t="str">
        <f t="shared" si="750"/>
        <v/>
      </c>
      <c r="P1462" s="30" t="str">
        <f t="shared" si="751"/>
        <v/>
      </c>
      <c r="Q1462" s="30" t="str">
        <f t="shared" si="752"/>
        <v/>
      </c>
      <c r="R1462" s="30" t="str">
        <f t="shared" si="753"/>
        <v/>
      </c>
      <c r="S1462" s="30" t="str">
        <f t="shared" si="754"/>
        <v/>
      </c>
      <c r="T1462" s="30" t="str">
        <f t="shared" si="755"/>
        <v/>
      </c>
      <c r="U1462" s="20"/>
      <c r="V1462" s="20"/>
      <c r="W1462" s="20"/>
    </row>
    <row r="1463" spans="1:30" ht="19.5" customHeight="1" x14ac:dyDescent="0.25">
      <c r="A1463" s="20"/>
      <c r="B1463" s="483"/>
      <c r="C1463" s="29"/>
      <c r="D1463" s="28" t="s">
        <v>108</v>
      </c>
      <c r="E1463" s="29"/>
      <c r="F1463" s="28" t="s">
        <v>78</v>
      </c>
      <c r="G1463" s="29"/>
      <c r="H1463" s="29"/>
      <c r="I1463" s="30" t="str">
        <f t="shared" si="744"/>
        <v/>
      </c>
      <c r="J1463" s="30" t="str">
        <f t="shared" si="745"/>
        <v/>
      </c>
      <c r="K1463" s="30" t="str">
        <f t="shared" si="746"/>
        <v/>
      </c>
      <c r="L1463" s="30" t="str">
        <f t="shared" si="747"/>
        <v/>
      </c>
      <c r="M1463" s="30" t="str">
        <f t="shared" si="748"/>
        <v/>
      </c>
      <c r="N1463" s="30" t="str">
        <f t="shared" si="749"/>
        <v/>
      </c>
      <c r="O1463" s="30" t="str">
        <f t="shared" si="750"/>
        <v/>
      </c>
      <c r="P1463" s="30" t="str">
        <f t="shared" si="751"/>
        <v/>
      </c>
      <c r="Q1463" s="30" t="str">
        <f t="shared" si="752"/>
        <v/>
      </c>
      <c r="R1463" s="30" t="str">
        <f t="shared" si="753"/>
        <v/>
      </c>
      <c r="S1463" s="30" t="str">
        <f t="shared" si="754"/>
        <v/>
      </c>
      <c r="T1463" s="30" t="str">
        <f t="shared" si="755"/>
        <v/>
      </c>
      <c r="U1463" s="20"/>
      <c r="V1463" s="20"/>
      <c r="W1463" s="20"/>
    </row>
    <row r="1464" spans="1:30" ht="19.5" customHeight="1" x14ac:dyDescent="0.25">
      <c r="A1464" s="20"/>
      <c r="B1464" s="483"/>
      <c r="C1464" s="29"/>
      <c r="D1464" s="28" t="s">
        <v>109</v>
      </c>
      <c r="E1464" s="29"/>
      <c r="F1464" s="28" t="s">
        <v>78</v>
      </c>
      <c r="G1464" s="29"/>
      <c r="H1464" s="29"/>
      <c r="I1464" s="30" t="str">
        <f t="shared" si="744"/>
        <v/>
      </c>
      <c r="J1464" s="30" t="str">
        <f t="shared" si="745"/>
        <v/>
      </c>
      <c r="K1464" s="30" t="str">
        <f t="shared" si="746"/>
        <v/>
      </c>
      <c r="L1464" s="30" t="str">
        <f t="shared" si="747"/>
        <v/>
      </c>
      <c r="M1464" s="30" t="str">
        <f t="shared" si="748"/>
        <v/>
      </c>
      <c r="N1464" s="30" t="str">
        <f t="shared" si="749"/>
        <v/>
      </c>
      <c r="O1464" s="30" t="str">
        <f t="shared" si="750"/>
        <v/>
      </c>
      <c r="P1464" s="30" t="str">
        <f t="shared" si="751"/>
        <v/>
      </c>
      <c r="Q1464" s="30" t="str">
        <f t="shared" si="752"/>
        <v/>
      </c>
      <c r="R1464" s="30" t="str">
        <f t="shared" si="753"/>
        <v/>
      </c>
      <c r="S1464" s="30" t="str">
        <f t="shared" si="754"/>
        <v/>
      </c>
      <c r="T1464" s="30" t="str">
        <f t="shared" si="755"/>
        <v/>
      </c>
      <c r="U1464" s="20"/>
      <c r="V1464" s="20"/>
      <c r="W1464" s="20"/>
    </row>
    <row r="1465" spans="1:30" ht="19.5" customHeight="1" x14ac:dyDescent="0.25">
      <c r="A1465" s="20"/>
      <c r="B1465" s="483"/>
      <c r="C1465" s="29"/>
      <c r="D1465" s="28" t="s">
        <v>110</v>
      </c>
      <c r="E1465" s="29"/>
      <c r="F1465" s="28" t="s">
        <v>78</v>
      </c>
      <c r="G1465" s="29"/>
      <c r="H1465" s="29"/>
      <c r="I1465" s="30" t="str">
        <f t="shared" si="744"/>
        <v/>
      </c>
      <c r="J1465" s="30" t="str">
        <f t="shared" si="745"/>
        <v/>
      </c>
      <c r="K1465" s="30" t="str">
        <f t="shared" si="746"/>
        <v/>
      </c>
      <c r="L1465" s="30" t="str">
        <f t="shared" si="747"/>
        <v/>
      </c>
      <c r="M1465" s="30" t="str">
        <f t="shared" si="748"/>
        <v/>
      </c>
      <c r="N1465" s="30" t="str">
        <f t="shared" si="749"/>
        <v/>
      </c>
      <c r="O1465" s="30" t="str">
        <f t="shared" si="750"/>
        <v/>
      </c>
      <c r="P1465" s="30" t="str">
        <f t="shared" si="751"/>
        <v/>
      </c>
      <c r="Q1465" s="30" t="str">
        <f t="shared" si="752"/>
        <v/>
      </c>
      <c r="R1465" s="30" t="str">
        <f t="shared" si="753"/>
        <v/>
      </c>
      <c r="S1465" s="30" t="str">
        <f t="shared" si="754"/>
        <v/>
      </c>
      <c r="T1465" s="30" t="str">
        <f t="shared" si="755"/>
        <v/>
      </c>
      <c r="U1465" s="20"/>
      <c r="V1465" s="20"/>
      <c r="W1465" s="20"/>
    </row>
    <row r="1466" spans="1:30" ht="19.5" customHeight="1" x14ac:dyDescent="0.25">
      <c r="A1466" s="20"/>
      <c r="B1466" s="483"/>
      <c r="C1466" s="29"/>
      <c r="D1466" s="28" t="s">
        <v>111</v>
      </c>
      <c r="E1466" s="29"/>
      <c r="F1466" s="28" t="s">
        <v>78</v>
      </c>
      <c r="G1466" s="29"/>
      <c r="H1466" s="29"/>
      <c r="I1466" s="30" t="str">
        <f t="shared" si="744"/>
        <v/>
      </c>
      <c r="J1466" s="30" t="str">
        <f t="shared" si="745"/>
        <v/>
      </c>
      <c r="K1466" s="30" t="str">
        <f t="shared" si="746"/>
        <v/>
      </c>
      <c r="L1466" s="30" t="str">
        <f t="shared" si="747"/>
        <v/>
      </c>
      <c r="M1466" s="30" t="str">
        <f t="shared" si="748"/>
        <v/>
      </c>
      <c r="N1466" s="30" t="str">
        <f t="shared" si="749"/>
        <v/>
      </c>
      <c r="O1466" s="30" t="str">
        <f t="shared" si="750"/>
        <v/>
      </c>
      <c r="P1466" s="30" t="str">
        <f t="shared" si="751"/>
        <v/>
      </c>
      <c r="Q1466" s="30" t="str">
        <f t="shared" si="752"/>
        <v/>
      </c>
      <c r="R1466" s="30" t="str">
        <f t="shared" si="753"/>
        <v/>
      </c>
      <c r="S1466" s="30" t="str">
        <f t="shared" si="754"/>
        <v/>
      </c>
      <c r="T1466" s="30" t="str">
        <f t="shared" si="755"/>
        <v/>
      </c>
      <c r="U1466" s="20"/>
      <c r="V1466" s="20"/>
      <c r="W1466" s="20"/>
    </row>
    <row r="1467" spans="1:30" ht="19.5" customHeight="1" x14ac:dyDescent="0.25">
      <c r="A1467" s="20"/>
      <c r="B1467" s="483"/>
      <c r="C1467" s="29"/>
      <c r="D1467" s="28" t="s">
        <v>112</v>
      </c>
      <c r="E1467" s="29"/>
      <c r="F1467" s="28" t="s">
        <v>78</v>
      </c>
      <c r="G1467" s="29"/>
      <c r="H1467" s="29"/>
      <c r="I1467" s="30" t="str">
        <f t="shared" si="744"/>
        <v/>
      </c>
      <c r="J1467" s="30" t="str">
        <f t="shared" si="745"/>
        <v/>
      </c>
      <c r="K1467" s="30" t="str">
        <f t="shared" si="746"/>
        <v/>
      </c>
      <c r="L1467" s="30" t="str">
        <f t="shared" si="747"/>
        <v/>
      </c>
      <c r="M1467" s="30" t="str">
        <f t="shared" si="748"/>
        <v/>
      </c>
      <c r="N1467" s="30" t="str">
        <f t="shared" si="749"/>
        <v/>
      </c>
      <c r="O1467" s="30" t="str">
        <f t="shared" si="750"/>
        <v/>
      </c>
      <c r="P1467" s="30" t="str">
        <f t="shared" si="751"/>
        <v/>
      </c>
      <c r="Q1467" s="30" t="str">
        <f t="shared" si="752"/>
        <v/>
      </c>
      <c r="R1467" s="30" t="str">
        <f t="shared" si="753"/>
        <v/>
      </c>
      <c r="S1467" s="30" t="str">
        <f t="shared" si="754"/>
        <v/>
      </c>
      <c r="T1467" s="30" t="str">
        <f t="shared" si="755"/>
        <v/>
      </c>
      <c r="U1467" s="20"/>
      <c r="V1467" s="20"/>
      <c r="W1467" s="20"/>
    </row>
    <row r="1468" spans="1:30" ht="19.5" customHeight="1" x14ac:dyDescent="0.25">
      <c r="A1468" s="20"/>
      <c r="B1468" s="483"/>
      <c r="C1468" s="29"/>
      <c r="D1468" s="28" t="s">
        <v>113</v>
      </c>
      <c r="E1468" s="29"/>
      <c r="F1468" s="28" t="s">
        <v>78</v>
      </c>
      <c r="G1468" s="29"/>
      <c r="H1468" s="29"/>
      <c r="I1468" s="30" t="str">
        <f t="shared" si="744"/>
        <v/>
      </c>
      <c r="J1468" s="30" t="str">
        <f t="shared" si="745"/>
        <v/>
      </c>
      <c r="K1468" s="30" t="str">
        <f t="shared" si="746"/>
        <v/>
      </c>
      <c r="L1468" s="30" t="str">
        <f t="shared" si="747"/>
        <v/>
      </c>
      <c r="M1468" s="30" t="str">
        <f t="shared" si="748"/>
        <v/>
      </c>
      <c r="N1468" s="30" t="str">
        <f t="shared" si="749"/>
        <v/>
      </c>
      <c r="O1468" s="30" t="str">
        <f t="shared" si="750"/>
        <v/>
      </c>
      <c r="P1468" s="30" t="str">
        <f t="shared" si="751"/>
        <v/>
      </c>
      <c r="Q1468" s="30" t="str">
        <f t="shared" si="752"/>
        <v/>
      </c>
      <c r="R1468" s="30" t="str">
        <f t="shared" si="753"/>
        <v/>
      </c>
      <c r="S1468" s="30" t="str">
        <f t="shared" si="754"/>
        <v/>
      </c>
      <c r="T1468" s="30" t="str">
        <f t="shared" si="755"/>
        <v/>
      </c>
      <c r="U1468" s="20"/>
      <c r="V1468" s="20"/>
      <c r="W1468" s="20"/>
    </row>
    <row r="1469" spans="1:30" ht="19.5" customHeight="1" x14ac:dyDescent="0.3">
      <c r="A1469" s="20"/>
      <c r="B1469" s="483"/>
      <c r="C1469" s="29"/>
      <c r="D1469" s="28" t="s">
        <v>114</v>
      </c>
      <c r="E1469" s="29"/>
      <c r="F1469" s="28" t="s">
        <v>115</v>
      </c>
      <c r="G1469" s="29"/>
      <c r="H1469" s="29" t="s">
        <v>40</v>
      </c>
      <c r="I1469" s="31" t="str">
        <f t="shared" ref="I1469:I1478" si="756">IFERROR(VALUE(MID($G1469,1,FIND(CHAR(160),SUBSTITUTE($G1469,"~",CHAR(160),1))-1)),"-")</f>
        <v>-</v>
      </c>
      <c r="J1469" s="31" t="str">
        <f t="shared" ref="J1469:J1478" si="757">IFERROR(VALUE(MID($G1469,FIND(CHAR(160),SUBSTITUTE($G1469,"~",CHAR(160),1))+1,FIND(CHAR(160),SUBSTITUTE($G1469,"~",CHAR(160),2))-FIND(CHAR(160),SUBSTITUTE($G1469,"~",CHAR(160),1))-1)),"-")</f>
        <v>-</v>
      </c>
      <c r="K1469" s="31" t="str">
        <f t="shared" ref="K1469:K1478" si="758">IFERROR(VALUE(MID($G1469,FIND(CHAR(160),SUBSTITUTE($G1469,"~",CHAR(160),2))+1,FIND(CHAR(160),SUBSTITUTE($G1469,"~",CHAR(160),3))-FIND(CHAR(160),SUBSTITUTE($G1469,"~",CHAR(160),2))-1)),"-")</f>
        <v>-</v>
      </c>
      <c r="L1469" s="31" t="str">
        <f t="shared" ref="L1469:L1478" si="759">IFERROR(VALUE(MID($G1469,FIND(CHAR(160),SUBSTITUTE($G1469,"~",CHAR(160),3))+1,FIND(CHAR(160),SUBSTITUTE($G1469,"~",CHAR(160),4))-FIND(CHAR(160),SUBSTITUTE($G1469,"~",CHAR(160),3))-1)),"-")</f>
        <v>-</v>
      </c>
      <c r="M1469" s="31" t="str">
        <f t="shared" ref="M1469:M1478" si="760">IFERROR(VALUE(MID($G1469,FIND(CHAR(160),SUBSTITUTE($G1469,"~",CHAR(160),4))+1,FIND(CHAR(160),SUBSTITUTE($G1469,"~",CHAR(160),5))-FIND(CHAR(160),SUBSTITUTE($G1469,"~",CHAR(160),4))-1)),"-")</f>
        <v>-</v>
      </c>
      <c r="N1469" s="31" t="str">
        <f t="shared" ref="N1469:N1478" si="761">IFERROR(VALUE(MID($G1469,FIND(CHAR(160),SUBSTITUTE($G1469,"~",CHAR(160),5))+1,FIND(CHAR(160),SUBSTITUTE($G1469,"~",CHAR(160),6))-FIND(CHAR(160),SUBSTITUTE($G1469,"~",CHAR(160),5))-1)),"-")</f>
        <v>-</v>
      </c>
      <c r="O1469" s="31" t="str">
        <f t="shared" ref="O1469:O1478" si="762">IFERROR(VALUE(MID($G1469,FIND(CHAR(160),SUBSTITUTE($G1469,"~",CHAR(160),6))+1,FIND(CHAR(160),SUBSTITUTE($G1469,"~",CHAR(160),7))-FIND(CHAR(160),SUBSTITUTE($G1469,"~",CHAR(160),6))-1)),"-")</f>
        <v>-</v>
      </c>
      <c r="P1469" s="31" t="str">
        <f t="shared" ref="P1469:P1478" si="763">IFERROR(VALUE(MID($G1469,FIND(CHAR(160),SUBSTITUTE($G1469,"~",CHAR(160),7))+1,FIND(CHAR(160),SUBSTITUTE($G1469,"~",CHAR(160),8))-FIND(CHAR(160),SUBSTITUTE($G1469,"~",CHAR(160),7))-1)),"-")</f>
        <v>-</v>
      </c>
      <c r="Q1469" s="31" t="str">
        <f t="shared" ref="Q1469:Q1478" si="764">IFERROR(VALUE(MID($G1469,FIND(CHAR(160),SUBSTITUTE($G1469,"~",CHAR(160),8))+1,FIND(CHAR(160),SUBSTITUTE($G1469,"~",CHAR(160),9))-FIND(CHAR(160),SUBSTITUTE($G1469,"~",CHAR(160),8))-1)),"-")</f>
        <v>-</v>
      </c>
      <c r="R1469" s="31" t="str">
        <f t="shared" ref="R1469:R1478" si="765">IFERROR(VALUE(MID($G1469,FIND(CHAR(160),SUBSTITUTE($G1469,"~",CHAR(160),9))+1,FIND(CHAR(160),SUBSTITUTE($G1469,"~",CHAR(160),10))-FIND(CHAR(160),SUBSTITUTE($G1469,"~",CHAR(160),9))-1)),"-")</f>
        <v>-</v>
      </c>
      <c r="S1469" s="31" t="str">
        <f t="shared" ref="S1469:S1478" si="766">IFERROR(VALUE(MID($G1469,FIND(CHAR(160),SUBSTITUTE($G1469,"~",CHAR(160),10))+1,FIND(CHAR(160),SUBSTITUTE($G1469,"~",CHAR(160),11))-FIND(CHAR(160),SUBSTITUTE($G1469,"~",CHAR(160),10))-1)),"-")</f>
        <v>-</v>
      </c>
      <c r="T1469" s="31" t="str">
        <f t="shared" ref="T1469:T1478" si="767">IFERROR(VALUE(MID($G1469,FIND(CHAR(160),SUBSTITUTE($G1469,"~",CHAR(160),11))+1,FIND(CHAR(160),SUBSTITUTE($G1469,"~",CHAR(160),12))-FIND(CHAR(160),SUBSTITUTE($G1469,"~",CHAR(160),11))-1)),"-")</f>
        <v>-</v>
      </c>
      <c r="U1469" s="20"/>
      <c r="V1469" s="20"/>
      <c r="W1469" s="20"/>
      <c r="AA1469" s="32" t="s">
        <v>116</v>
      </c>
    </row>
    <row r="1470" spans="1:30" ht="19.5" customHeight="1" x14ac:dyDescent="0.3">
      <c r="A1470" s="20"/>
      <c r="B1470" s="483"/>
      <c r="C1470" s="29"/>
      <c r="D1470" s="28"/>
      <c r="E1470" s="29"/>
      <c r="F1470" s="28" t="s">
        <v>117</v>
      </c>
      <c r="G1470" s="29"/>
      <c r="H1470" s="29" t="s">
        <v>40</v>
      </c>
      <c r="I1470" s="31" t="str">
        <f t="shared" si="756"/>
        <v>-</v>
      </c>
      <c r="J1470" s="31" t="str">
        <f t="shared" si="757"/>
        <v>-</v>
      </c>
      <c r="K1470" s="31" t="str">
        <f t="shared" si="758"/>
        <v>-</v>
      </c>
      <c r="L1470" s="31" t="str">
        <f t="shared" si="759"/>
        <v>-</v>
      </c>
      <c r="M1470" s="31" t="str">
        <f t="shared" si="760"/>
        <v>-</v>
      </c>
      <c r="N1470" s="31" t="str">
        <f t="shared" si="761"/>
        <v>-</v>
      </c>
      <c r="O1470" s="31" t="str">
        <f t="shared" si="762"/>
        <v>-</v>
      </c>
      <c r="P1470" s="31" t="str">
        <f t="shared" si="763"/>
        <v>-</v>
      </c>
      <c r="Q1470" s="31" t="str">
        <f t="shared" si="764"/>
        <v>-</v>
      </c>
      <c r="R1470" s="31" t="str">
        <f t="shared" si="765"/>
        <v>-</v>
      </c>
      <c r="S1470" s="31" t="str">
        <f t="shared" si="766"/>
        <v>-</v>
      </c>
      <c r="T1470" s="31" t="str">
        <f t="shared" si="767"/>
        <v>-</v>
      </c>
      <c r="U1470" s="20"/>
      <c r="V1470" s="20"/>
      <c r="W1470" s="20"/>
      <c r="AB1470" s="32" t="s">
        <v>118</v>
      </c>
    </row>
    <row r="1471" spans="1:30" ht="19.5" customHeight="1" x14ac:dyDescent="0.3">
      <c r="A1471" s="20"/>
      <c r="B1471" s="483"/>
      <c r="C1471" s="29"/>
      <c r="D1471" s="28"/>
      <c r="E1471" s="29"/>
      <c r="F1471" s="33" t="s">
        <v>119</v>
      </c>
      <c r="G1471" s="29"/>
      <c r="H1471" s="29" t="s">
        <v>40</v>
      </c>
      <c r="I1471" s="31" t="str">
        <f t="shared" si="756"/>
        <v>-</v>
      </c>
      <c r="J1471" s="31" t="str">
        <f t="shared" si="757"/>
        <v>-</v>
      </c>
      <c r="K1471" s="31" t="str">
        <f t="shared" si="758"/>
        <v>-</v>
      </c>
      <c r="L1471" s="31" t="str">
        <f t="shared" si="759"/>
        <v>-</v>
      </c>
      <c r="M1471" s="31" t="str">
        <f t="shared" si="760"/>
        <v>-</v>
      </c>
      <c r="N1471" s="31" t="str">
        <f t="shared" si="761"/>
        <v>-</v>
      </c>
      <c r="O1471" s="31" t="str">
        <f t="shared" si="762"/>
        <v>-</v>
      </c>
      <c r="P1471" s="31" t="str">
        <f t="shared" si="763"/>
        <v>-</v>
      </c>
      <c r="Q1471" s="31" t="str">
        <f t="shared" si="764"/>
        <v>-</v>
      </c>
      <c r="R1471" s="31" t="str">
        <f t="shared" si="765"/>
        <v>-</v>
      </c>
      <c r="S1471" s="31" t="str">
        <f t="shared" si="766"/>
        <v>-</v>
      </c>
      <c r="T1471" s="31" t="str">
        <f t="shared" si="767"/>
        <v>-</v>
      </c>
      <c r="U1471" s="20"/>
      <c r="V1471" s="20"/>
      <c r="W1471" s="20"/>
      <c r="AC1471" s="32" t="s">
        <v>118</v>
      </c>
    </row>
    <row r="1472" spans="1:30" ht="19.5" customHeight="1" x14ac:dyDescent="0.3">
      <c r="A1472" s="20"/>
      <c r="B1472" s="483"/>
      <c r="C1472" s="29"/>
      <c r="D1472" s="28"/>
      <c r="E1472" s="29"/>
      <c r="F1472" s="33" t="s">
        <v>120</v>
      </c>
      <c r="G1472" s="29"/>
      <c r="H1472" s="29" t="s">
        <v>40</v>
      </c>
      <c r="I1472" s="31" t="str">
        <f t="shared" si="756"/>
        <v>-</v>
      </c>
      <c r="J1472" s="31" t="str">
        <f t="shared" si="757"/>
        <v>-</v>
      </c>
      <c r="K1472" s="31" t="str">
        <f t="shared" si="758"/>
        <v>-</v>
      </c>
      <c r="L1472" s="31" t="str">
        <f t="shared" si="759"/>
        <v>-</v>
      </c>
      <c r="M1472" s="31" t="str">
        <f t="shared" si="760"/>
        <v>-</v>
      </c>
      <c r="N1472" s="31" t="str">
        <f t="shared" si="761"/>
        <v>-</v>
      </c>
      <c r="O1472" s="31" t="str">
        <f t="shared" si="762"/>
        <v>-</v>
      </c>
      <c r="P1472" s="31" t="str">
        <f t="shared" si="763"/>
        <v>-</v>
      </c>
      <c r="Q1472" s="31" t="str">
        <f t="shared" si="764"/>
        <v>-</v>
      </c>
      <c r="R1472" s="31" t="str">
        <f t="shared" si="765"/>
        <v>-</v>
      </c>
      <c r="S1472" s="31" t="str">
        <f t="shared" si="766"/>
        <v>-</v>
      </c>
      <c r="T1472" s="31" t="str">
        <f t="shared" si="767"/>
        <v>-</v>
      </c>
      <c r="U1472" s="20"/>
      <c r="V1472" s="20"/>
      <c r="W1472" s="20"/>
      <c r="AD1472" s="32" t="s">
        <v>118</v>
      </c>
    </row>
    <row r="1473" spans="1:36" ht="19.5" customHeight="1" x14ac:dyDescent="0.3">
      <c r="A1473" s="20"/>
      <c r="B1473" s="483"/>
      <c r="C1473" s="29"/>
      <c r="D1473" s="28"/>
      <c r="E1473" s="29"/>
      <c r="F1473" s="33" t="s">
        <v>121</v>
      </c>
      <c r="G1473" s="29"/>
      <c r="H1473" s="29" t="s">
        <v>40</v>
      </c>
      <c r="I1473" s="31" t="str">
        <f t="shared" si="756"/>
        <v>-</v>
      </c>
      <c r="J1473" s="31" t="str">
        <f t="shared" si="757"/>
        <v>-</v>
      </c>
      <c r="K1473" s="31" t="str">
        <f t="shared" si="758"/>
        <v>-</v>
      </c>
      <c r="L1473" s="31" t="str">
        <f t="shared" si="759"/>
        <v>-</v>
      </c>
      <c r="M1473" s="31" t="str">
        <f t="shared" si="760"/>
        <v>-</v>
      </c>
      <c r="N1473" s="31" t="str">
        <f t="shared" si="761"/>
        <v>-</v>
      </c>
      <c r="O1473" s="31" t="str">
        <f t="shared" si="762"/>
        <v>-</v>
      </c>
      <c r="P1473" s="31" t="str">
        <f t="shared" si="763"/>
        <v>-</v>
      </c>
      <c r="Q1473" s="31" t="str">
        <f t="shared" si="764"/>
        <v>-</v>
      </c>
      <c r="R1473" s="31" t="str">
        <f t="shared" si="765"/>
        <v>-</v>
      </c>
      <c r="S1473" s="31" t="str">
        <f t="shared" si="766"/>
        <v>-</v>
      </c>
      <c r="T1473" s="31" t="str">
        <f t="shared" si="767"/>
        <v>-</v>
      </c>
      <c r="U1473" s="20"/>
      <c r="V1473" s="20"/>
      <c r="W1473" s="20"/>
      <c r="AE1473" s="32" t="s">
        <v>116</v>
      </c>
    </row>
    <row r="1474" spans="1:36" ht="19.5" customHeight="1" x14ac:dyDescent="0.3">
      <c r="A1474" s="20"/>
      <c r="B1474" s="483"/>
      <c r="C1474" s="29"/>
      <c r="D1474" s="28"/>
      <c r="E1474" s="29"/>
      <c r="F1474" s="28" t="s">
        <v>647</v>
      </c>
      <c r="G1474" s="29"/>
      <c r="H1474" s="29" t="s">
        <v>40</v>
      </c>
      <c r="I1474" s="31" t="str">
        <f t="shared" si="756"/>
        <v>-</v>
      </c>
      <c r="J1474" s="31" t="str">
        <f t="shared" si="757"/>
        <v>-</v>
      </c>
      <c r="K1474" s="31" t="str">
        <f t="shared" si="758"/>
        <v>-</v>
      </c>
      <c r="L1474" s="31" t="str">
        <f t="shared" si="759"/>
        <v>-</v>
      </c>
      <c r="M1474" s="31" t="str">
        <f t="shared" si="760"/>
        <v>-</v>
      </c>
      <c r="N1474" s="31" t="str">
        <f t="shared" si="761"/>
        <v>-</v>
      </c>
      <c r="O1474" s="31" t="str">
        <f t="shared" si="762"/>
        <v>-</v>
      </c>
      <c r="P1474" s="31" t="str">
        <f t="shared" si="763"/>
        <v>-</v>
      </c>
      <c r="Q1474" s="31" t="str">
        <f t="shared" si="764"/>
        <v>-</v>
      </c>
      <c r="R1474" s="31" t="str">
        <f t="shared" si="765"/>
        <v>-</v>
      </c>
      <c r="S1474" s="31" t="str">
        <f t="shared" si="766"/>
        <v>-</v>
      </c>
      <c r="T1474" s="31" t="str">
        <f t="shared" si="767"/>
        <v>-</v>
      </c>
      <c r="U1474" s="20"/>
      <c r="V1474" s="20"/>
      <c r="W1474" s="20"/>
      <c r="AF1474" s="32" t="s">
        <v>118</v>
      </c>
    </row>
    <row r="1475" spans="1:36" ht="19.5" customHeight="1" x14ac:dyDescent="0.3">
      <c r="A1475" s="20"/>
      <c r="B1475" s="483"/>
      <c r="C1475" s="29"/>
      <c r="D1475" s="28"/>
      <c r="E1475" s="29"/>
      <c r="F1475" s="33" t="s">
        <v>122</v>
      </c>
      <c r="G1475" s="29"/>
      <c r="H1475" s="29" t="s">
        <v>40</v>
      </c>
      <c r="I1475" s="31" t="str">
        <f t="shared" si="756"/>
        <v>-</v>
      </c>
      <c r="J1475" s="31" t="str">
        <f t="shared" si="757"/>
        <v>-</v>
      </c>
      <c r="K1475" s="31" t="str">
        <f t="shared" si="758"/>
        <v>-</v>
      </c>
      <c r="L1475" s="31" t="str">
        <f t="shared" si="759"/>
        <v>-</v>
      </c>
      <c r="M1475" s="31" t="str">
        <f t="shared" si="760"/>
        <v>-</v>
      </c>
      <c r="N1475" s="31" t="str">
        <f t="shared" si="761"/>
        <v>-</v>
      </c>
      <c r="O1475" s="31" t="str">
        <f t="shared" si="762"/>
        <v>-</v>
      </c>
      <c r="P1475" s="31" t="str">
        <f t="shared" si="763"/>
        <v>-</v>
      </c>
      <c r="Q1475" s="31" t="str">
        <f t="shared" si="764"/>
        <v>-</v>
      </c>
      <c r="R1475" s="31" t="str">
        <f t="shared" si="765"/>
        <v>-</v>
      </c>
      <c r="S1475" s="31" t="str">
        <f t="shared" si="766"/>
        <v>-</v>
      </c>
      <c r="T1475" s="31" t="str">
        <f t="shared" si="767"/>
        <v>-</v>
      </c>
      <c r="U1475" s="20"/>
      <c r="V1475" s="20"/>
      <c r="W1475" s="20"/>
      <c r="AG1475" s="32" t="s">
        <v>118</v>
      </c>
    </row>
    <row r="1476" spans="1:36" ht="19.5" customHeight="1" x14ac:dyDescent="0.3">
      <c r="A1476" s="20"/>
      <c r="B1476" s="483"/>
      <c r="C1476" s="29"/>
      <c r="D1476" s="28"/>
      <c r="E1476" s="29"/>
      <c r="F1476" s="33" t="s">
        <v>123</v>
      </c>
      <c r="G1476" s="29"/>
      <c r="H1476" s="29" t="s">
        <v>40</v>
      </c>
      <c r="I1476" s="31" t="str">
        <f t="shared" si="756"/>
        <v>-</v>
      </c>
      <c r="J1476" s="31" t="str">
        <f t="shared" si="757"/>
        <v>-</v>
      </c>
      <c r="K1476" s="31" t="str">
        <f t="shared" si="758"/>
        <v>-</v>
      </c>
      <c r="L1476" s="31" t="str">
        <f t="shared" si="759"/>
        <v>-</v>
      </c>
      <c r="M1476" s="31" t="str">
        <f t="shared" si="760"/>
        <v>-</v>
      </c>
      <c r="N1476" s="31" t="str">
        <f t="shared" si="761"/>
        <v>-</v>
      </c>
      <c r="O1476" s="31" t="str">
        <f t="shared" si="762"/>
        <v>-</v>
      </c>
      <c r="P1476" s="31" t="str">
        <f t="shared" si="763"/>
        <v>-</v>
      </c>
      <c r="Q1476" s="31" t="str">
        <f t="shared" si="764"/>
        <v>-</v>
      </c>
      <c r="R1476" s="31" t="str">
        <f t="shared" si="765"/>
        <v>-</v>
      </c>
      <c r="S1476" s="31" t="str">
        <f t="shared" si="766"/>
        <v>-</v>
      </c>
      <c r="T1476" s="31" t="str">
        <f t="shared" si="767"/>
        <v>-</v>
      </c>
      <c r="U1476" s="20"/>
      <c r="V1476" s="20"/>
      <c r="W1476" s="20"/>
      <c r="AH1476" s="32" t="s">
        <v>118</v>
      </c>
    </row>
    <row r="1477" spans="1:36" ht="19.5" customHeight="1" x14ac:dyDescent="0.3">
      <c r="A1477" s="20"/>
      <c r="B1477" s="483"/>
      <c r="C1477" s="29"/>
      <c r="D1477" s="28"/>
      <c r="E1477" s="29"/>
      <c r="F1477" s="33" t="s">
        <v>124</v>
      </c>
      <c r="G1477" s="29"/>
      <c r="H1477" s="29" t="s">
        <v>40</v>
      </c>
      <c r="I1477" s="31" t="str">
        <f t="shared" si="756"/>
        <v>-</v>
      </c>
      <c r="J1477" s="31" t="str">
        <f t="shared" si="757"/>
        <v>-</v>
      </c>
      <c r="K1477" s="31" t="str">
        <f t="shared" si="758"/>
        <v>-</v>
      </c>
      <c r="L1477" s="31" t="str">
        <f t="shared" si="759"/>
        <v>-</v>
      </c>
      <c r="M1477" s="31" t="str">
        <f t="shared" si="760"/>
        <v>-</v>
      </c>
      <c r="N1477" s="31" t="str">
        <f t="shared" si="761"/>
        <v>-</v>
      </c>
      <c r="O1477" s="31" t="str">
        <f t="shared" si="762"/>
        <v>-</v>
      </c>
      <c r="P1477" s="31" t="str">
        <f t="shared" si="763"/>
        <v>-</v>
      </c>
      <c r="Q1477" s="31" t="str">
        <f t="shared" si="764"/>
        <v>-</v>
      </c>
      <c r="R1477" s="31" t="str">
        <f t="shared" si="765"/>
        <v>-</v>
      </c>
      <c r="S1477" s="31" t="str">
        <f t="shared" si="766"/>
        <v>-</v>
      </c>
      <c r="T1477" s="31" t="str">
        <f t="shared" si="767"/>
        <v>-</v>
      </c>
      <c r="U1477" s="20"/>
      <c r="V1477" s="20"/>
      <c r="W1477" s="20"/>
      <c r="AI1477" s="32" t="s">
        <v>116</v>
      </c>
    </row>
    <row r="1478" spans="1:36" ht="19.5" customHeight="1" x14ac:dyDescent="0.3">
      <c r="A1478" s="20"/>
      <c r="B1478" s="483"/>
      <c r="C1478" s="29"/>
      <c r="D1478" s="34"/>
      <c r="E1478" s="35"/>
      <c r="F1478" s="36" t="s">
        <v>125</v>
      </c>
      <c r="G1478" s="35"/>
      <c r="H1478" s="34" t="s">
        <v>40</v>
      </c>
      <c r="I1478" s="31" t="str">
        <f t="shared" si="756"/>
        <v>-</v>
      </c>
      <c r="J1478" s="31" t="str">
        <f t="shared" si="757"/>
        <v>-</v>
      </c>
      <c r="K1478" s="31" t="str">
        <f t="shared" si="758"/>
        <v>-</v>
      </c>
      <c r="L1478" s="31" t="str">
        <f t="shared" si="759"/>
        <v>-</v>
      </c>
      <c r="M1478" s="31" t="str">
        <f t="shared" si="760"/>
        <v>-</v>
      </c>
      <c r="N1478" s="31" t="str">
        <f t="shared" si="761"/>
        <v>-</v>
      </c>
      <c r="O1478" s="31" t="str">
        <f t="shared" si="762"/>
        <v>-</v>
      </c>
      <c r="P1478" s="31" t="str">
        <f t="shared" si="763"/>
        <v>-</v>
      </c>
      <c r="Q1478" s="31" t="str">
        <f t="shared" si="764"/>
        <v>-</v>
      </c>
      <c r="R1478" s="31" t="str">
        <f t="shared" si="765"/>
        <v>-</v>
      </c>
      <c r="S1478" s="31" t="str">
        <f t="shared" si="766"/>
        <v>-</v>
      </c>
      <c r="T1478" s="31" t="str">
        <f t="shared" si="767"/>
        <v>-</v>
      </c>
      <c r="U1478" s="20"/>
      <c r="V1478" s="20"/>
      <c r="W1478" s="20"/>
      <c r="AJ1478" s="32" t="s">
        <v>118</v>
      </c>
    </row>
    <row r="1479" spans="1:36" ht="19.5" customHeight="1" x14ac:dyDescent="0.25">
      <c r="A1479" s="20"/>
      <c r="B1479" s="483"/>
      <c r="C1479" s="27"/>
      <c r="D1479" s="28" t="s">
        <v>77</v>
      </c>
      <c r="E1479" s="29"/>
      <c r="F1479" s="28" t="s">
        <v>78</v>
      </c>
      <c r="G1479" s="29"/>
      <c r="H1479" s="30"/>
      <c r="I1479" s="30" t="str">
        <f t="shared" ref="I1479:I1514" si="768">IFERROR(MID($G1479,1,FIND(CHAR(160),SUBSTITUTE($G1479,"~",CHAR(160),1))-1),"")</f>
        <v/>
      </c>
      <c r="J1479" s="30" t="str">
        <f t="shared" ref="J1479:J1514" si="769">IFERROR(MID($G1479,FIND(CHAR(160),SUBSTITUTE($G1479,"~",CHAR(160),1))+1,FIND(CHAR(160),SUBSTITUTE($G1479,"~",CHAR(160),2))-FIND(CHAR(160),SUBSTITUTE($G1479,"~",CHAR(160),1))-1),"")</f>
        <v/>
      </c>
      <c r="K1479" s="30" t="str">
        <f t="shared" ref="K1479:K1514" si="770">IFERROR(MID($G1479,FIND(CHAR(160),SUBSTITUTE($G1479,"~",CHAR(160),2))+1,FIND(CHAR(160),SUBSTITUTE($G1479,"~",CHAR(160),3))-FIND(CHAR(160),SUBSTITUTE($G1479,"~",CHAR(160),2))-1),"")</f>
        <v/>
      </c>
      <c r="L1479" s="30" t="str">
        <f t="shared" ref="L1479:L1514" si="771">IFERROR(MID($G1479,FIND(CHAR(160),SUBSTITUTE($G1479,"~",CHAR(160),3))+1,FIND(CHAR(160),SUBSTITUTE($G1479,"~",CHAR(160),4))-FIND(CHAR(160),SUBSTITUTE($G1479,"~",CHAR(160),3))-1),"")</f>
        <v/>
      </c>
      <c r="M1479" s="30" t="str">
        <f t="shared" ref="M1479:M1514" si="772">IFERROR(MID($G1479,FIND(CHAR(160),SUBSTITUTE($G1479,"~",CHAR(160),4))+1,FIND(CHAR(160),SUBSTITUTE($G1479,"~",CHAR(160),5))-FIND(CHAR(160),SUBSTITUTE($G1479,"~",CHAR(160),4))-1),"")</f>
        <v/>
      </c>
      <c r="N1479" s="30" t="str">
        <f t="shared" ref="N1479:N1514" si="773">IFERROR(MID($G1479,FIND(CHAR(160),SUBSTITUTE($G1479,"~",CHAR(160),5))+1,FIND(CHAR(160),SUBSTITUTE($G1479,"~",CHAR(160),6))-FIND(CHAR(160),SUBSTITUTE($G1479,"~",CHAR(160),5))-1),"")</f>
        <v/>
      </c>
      <c r="O1479" s="30" t="str">
        <f t="shared" ref="O1479:O1514" si="774">IFERROR(MID($G1479,FIND(CHAR(160),SUBSTITUTE($G1479,"~",CHAR(160),6))+1,FIND(CHAR(160),SUBSTITUTE($G1479,"~",CHAR(160),7))-FIND(CHAR(160),SUBSTITUTE($G1479,"~",CHAR(160),6))-1),"")</f>
        <v/>
      </c>
      <c r="P1479" s="30" t="str">
        <f t="shared" ref="P1479:P1514" si="775">IFERROR(MID($G1479,FIND(CHAR(160),SUBSTITUTE($G1479,"~",CHAR(160),7))+1,FIND(CHAR(160),SUBSTITUTE($G1479,"~",CHAR(160),8))-FIND(CHAR(160),SUBSTITUTE($G1479,"~",CHAR(160),7))-1),"")</f>
        <v/>
      </c>
      <c r="Q1479" s="30" t="str">
        <f t="shared" ref="Q1479:Q1514" si="776">IFERROR(MID($G1479,FIND(CHAR(160),SUBSTITUTE($G1479,"~",CHAR(160),8))+1,FIND(CHAR(160),SUBSTITUTE($G1479,"~",CHAR(160),9))-FIND(CHAR(160),SUBSTITUTE($G1479,"~",CHAR(160),8))-1),"")</f>
        <v/>
      </c>
      <c r="R1479" s="30" t="str">
        <f t="shared" ref="R1479:R1514" si="777">IFERROR(MID($G1479,FIND(CHAR(160),SUBSTITUTE($G1479,"~",CHAR(160),9))+1,FIND(CHAR(160),SUBSTITUTE($G1479,"~",CHAR(160),10))-FIND(CHAR(160),SUBSTITUTE($G1479,"~",CHAR(160),9))-1),"")</f>
        <v/>
      </c>
      <c r="S1479" s="30" t="str">
        <f t="shared" ref="S1479:S1514" si="778">IFERROR(MID($G1479,FIND(CHAR(160),SUBSTITUTE($G1479,"~",CHAR(160),10))+1,FIND(CHAR(160),SUBSTITUTE($G1479,"~",CHAR(160),11))-FIND(CHAR(160),SUBSTITUTE($G1479,"~",CHAR(160),10))-1),"")</f>
        <v/>
      </c>
      <c r="T1479" s="30" t="str">
        <f t="shared" ref="T1479:T1514" si="779">IFERROR(MID($G1479,FIND(CHAR(160),SUBSTITUTE($G1479,"~",CHAR(160),11))+1,FIND(CHAR(160),SUBSTITUTE($G1479,"~",CHAR(160),12))-FIND(CHAR(160),SUBSTITUTE($G1479,"~",CHAR(160),11))-1),"")</f>
        <v/>
      </c>
      <c r="U1479" s="20"/>
      <c r="V1479" s="20"/>
      <c r="W1479" s="20"/>
    </row>
    <row r="1480" spans="1:36" ht="19.5" customHeight="1" x14ac:dyDescent="0.25">
      <c r="A1480" s="20"/>
      <c r="B1480" s="483"/>
      <c r="C1480" s="29"/>
      <c r="D1480" s="28" t="s">
        <v>79</v>
      </c>
      <c r="E1480" s="29"/>
      <c r="F1480" s="28" t="s">
        <v>78</v>
      </c>
      <c r="G1480" s="29"/>
      <c r="H1480" s="29"/>
      <c r="I1480" s="30" t="str">
        <f t="shared" si="768"/>
        <v/>
      </c>
      <c r="J1480" s="30" t="str">
        <f t="shared" si="769"/>
        <v/>
      </c>
      <c r="K1480" s="30" t="str">
        <f t="shared" si="770"/>
        <v/>
      </c>
      <c r="L1480" s="30" t="str">
        <f t="shared" si="771"/>
        <v/>
      </c>
      <c r="M1480" s="30" t="str">
        <f t="shared" si="772"/>
        <v/>
      </c>
      <c r="N1480" s="30" t="str">
        <f t="shared" si="773"/>
        <v/>
      </c>
      <c r="O1480" s="30" t="str">
        <f t="shared" si="774"/>
        <v/>
      </c>
      <c r="P1480" s="30" t="str">
        <f t="shared" si="775"/>
        <v/>
      </c>
      <c r="Q1480" s="30" t="str">
        <f t="shared" si="776"/>
        <v/>
      </c>
      <c r="R1480" s="30" t="str">
        <f t="shared" si="777"/>
        <v/>
      </c>
      <c r="S1480" s="30" t="str">
        <f t="shared" si="778"/>
        <v/>
      </c>
      <c r="T1480" s="30" t="str">
        <f t="shared" si="779"/>
        <v/>
      </c>
      <c r="U1480" s="20"/>
      <c r="V1480" s="20"/>
      <c r="W1480" s="20"/>
    </row>
    <row r="1481" spans="1:36" ht="19.5" customHeight="1" x14ac:dyDescent="0.25">
      <c r="A1481" s="20"/>
      <c r="B1481" s="483"/>
      <c r="C1481" s="29"/>
      <c r="D1481" s="28" t="s">
        <v>80</v>
      </c>
      <c r="E1481" s="29"/>
      <c r="F1481" s="28" t="s">
        <v>78</v>
      </c>
      <c r="G1481" s="29"/>
      <c r="H1481" s="29"/>
      <c r="I1481" s="30" t="str">
        <f t="shared" si="768"/>
        <v/>
      </c>
      <c r="J1481" s="30" t="str">
        <f t="shared" si="769"/>
        <v/>
      </c>
      <c r="K1481" s="30" t="str">
        <f t="shared" si="770"/>
        <v/>
      </c>
      <c r="L1481" s="30" t="str">
        <f t="shared" si="771"/>
        <v/>
      </c>
      <c r="M1481" s="30" t="str">
        <f t="shared" si="772"/>
        <v/>
      </c>
      <c r="N1481" s="30" t="str">
        <f t="shared" si="773"/>
        <v/>
      </c>
      <c r="O1481" s="30" t="str">
        <f t="shared" si="774"/>
        <v/>
      </c>
      <c r="P1481" s="30" t="str">
        <f t="shared" si="775"/>
        <v/>
      </c>
      <c r="Q1481" s="30" t="str">
        <f t="shared" si="776"/>
        <v/>
      </c>
      <c r="R1481" s="30" t="str">
        <f t="shared" si="777"/>
        <v/>
      </c>
      <c r="S1481" s="30" t="str">
        <f t="shared" si="778"/>
        <v/>
      </c>
      <c r="T1481" s="30" t="str">
        <f t="shared" si="779"/>
        <v/>
      </c>
      <c r="U1481" s="20"/>
      <c r="V1481" s="20"/>
      <c r="W1481" s="20"/>
    </row>
    <row r="1482" spans="1:36" ht="19.5" customHeight="1" x14ac:dyDescent="0.25">
      <c r="A1482" s="20"/>
      <c r="B1482" s="483"/>
      <c r="C1482" s="29"/>
      <c r="D1482" s="28" t="s">
        <v>81</v>
      </c>
      <c r="E1482" s="29"/>
      <c r="F1482" s="28" t="s">
        <v>78</v>
      </c>
      <c r="G1482" s="29"/>
      <c r="H1482" s="29"/>
      <c r="I1482" s="30" t="str">
        <f t="shared" si="768"/>
        <v/>
      </c>
      <c r="J1482" s="30" t="str">
        <f t="shared" si="769"/>
        <v/>
      </c>
      <c r="K1482" s="30" t="str">
        <f t="shared" si="770"/>
        <v/>
      </c>
      <c r="L1482" s="30" t="str">
        <f t="shared" si="771"/>
        <v/>
      </c>
      <c r="M1482" s="30" t="str">
        <f t="shared" si="772"/>
        <v/>
      </c>
      <c r="N1482" s="30" t="str">
        <f t="shared" si="773"/>
        <v/>
      </c>
      <c r="O1482" s="30" t="str">
        <f t="shared" si="774"/>
        <v/>
      </c>
      <c r="P1482" s="30" t="str">
        <f t="shared" si="775"/>
        <v/>
      </c>
      <c r="Q1482" s="30" t="str">
        <f t="shared" si="776"/>
        <v/>
      </c>
      <c r="R1482" s="30" t="str">
        <f t="shared" si="777"/>
        <v/>
      </c>
      <c r="S1482" s="30" t="str">
        <f t="shared" si="778"/>
        <v/>
      </c>
      <c r="T1482" s="30" t="str">
        <f t="shared" si="779"/>
        <v/>
      </c>
      <c r="U1482" s="20"/>
      <c r="V1482" s="20"/>
      <c r="W1482" s="20"/>
    </row>
    <row r="1483" spans="1:36" ht="19.5" customHeight="1" x14ac:dyDescent="0.25">
      <c r="A1483" s="20"/>
      <c r="B1483" s="483"/>
      <c r="C1483" s="29"/>
      <c r="D1483" s="28" t="s">
        <v>82</v>
      </c>
      <c r="E1483" s="29"/>
      <c r="F1483" s="28" t="s">
        <v>78</v>
      </c>
      <c r="G1483" s="29"/>
      <c r="H1483" s="29"/>
      <c r="I1483" s="30" t="str">
        <f t="shared" si="768"/>
        <v/>
      </c>
      <c r="J1483" s="30" t="str">
        <f t="shared" si="769"/>
        <v/>
      </c>
      <c r="K1483" s="30" t="str">
        <f t="shared" si="770"/>
        <v/>
      </c>
      <c r="L1483" s="30" t="str">
        <f t="shared" si="771"/>
        <v/>
      </c>
      <c r="M1483" s="30" t="str">
        <f t="shared" si="772"/>
        <v/>
      </c>
      <c r="N1483" s="30" t="str">
        <f t="shared" si="773"/>
        <v/>
      </c>
      <c r="O1483" s="30" t="str">
        <f t="shared" si="774"/>
        <v/>
      </c>
      <c r="P1483" s="30" t="str">
        <f t="shared" si="775"/>
        <v/>
      </c>
      <c r="Q1483" s="30" t="str">
        <f t="shared" si="776"/>
        <v/>
      </c>
      <c r="R1483" s="30" t="str">
        <f t="shared" si="777"/>
        <v/>
      </c>
      <c r="S1483" s="30" t="str">
        <f t="shared" si="778"/>
        <v/>
      </c>
      <c r="T1483" s="30" t="str">
        <f t="shared" si="779"/>
        <v/>
      </c>
      <c r="U1483" s="20"/>
      <c r="V1483" s="20"/>
      <c r="W1483" s="20"/>
    </row>
    <row r="1484" spans="1:36" ht="19.5" customHeight="1" x14ac:dyDescent="0.25">
      <c r="A1484" s="20"/>
      <c r="B1484" s="483"/>
      <c r="C1484" s="29"/>
      <c r="D1484" s="28" t="s">
        <v>83</v>
      </c>
      <c r="E1484" s="29"/>
      <c r="F1484" s="28" t="s">
        <v>78</v>
      </c>
      <c r="G1484" s="29"/>
      <c r="H1484" s="29"/>
      <c r="I1484" s="30" t="str">
        <f t="shared" si="768"/>
        <v/>
      </c>
      <c r="J1484" s="30" t="str">
        <f t="shared" si="769"/>
        <v/>
      </c>
      <c r="K1484" s="30" t="str">
        <f t="shared" si="770"/>
        <v/>
      </c>
      <c r="L1484" s="30" t="str">
        <f t="shared" si="771"/>
        <v/>
      </c>
      <c r="M1484" s="30" t="str">
        <f t="shared" si="772"/>
        <v/>
      </c>
      <c r="N1484" s="30" t="str">
        <f t="shared" si="773"/>
        <v/>
      </c>
      <c r="O1484" s="30" t="str">
        <f t="shared" si="774"/>
        <v/>
      </c>
      <c r="P1484" s="30" t="str">
        <f t="shared" si="775"/>
        <v/>
      </c>
      <c r="Q1484" s="30" t="str">
        <f t="shared" si="776"/>
        <v/>
      </c>
      <c r="R1484" s="30" t="str">
        <f t="shared" si="777"/>
        <v/>
      </c>
      <c r="S1484" s="30" t="str">
        <f t="shared" si="778"/>
        <v/>
      </c>
      <c r="T1484" s="30" t="str">
        <f t="shared" si="779"/>
        <v/>
      </c>
      <c r="U1484" s="20"/>
      <c r="V1484" s="20"/>
      <c r="W1484" s="20"/>
    </row>
    <row r="1485" spans="1:36" ht="19.5" customHeight="1" x14ac:dyDescent="0.25">
      <c r="A1485" s="20"/>
      <c r="B1485" s="483"/>
      <c r="C1485" s="29"/>
      <c r="D1485" s="28" t="s">
        <v>84</v>
      </c>
      <c r="E1485" s="29"/>
      <c r="F1485" s="28" t="s">
        <v>78</v>
      </c>
      <c r="G1485" s="29"/>
      <c r="H1485" s="29"/>
      <c r="I1485" s="30" t="str">
        <f t="shared" si="768"/>
        <v/>
      </c>
      <c r="J1485" s="30" t="str">
        <f t="shared" si="769"/>
        <v/>
      </c>
      <c r="K1485" s="30" t="str">
        <f t="shared" si="770"/>
        <v/>
      </c>
      <c r="L1485" s="30" t="str">
        <f t="shared" si="771"/>
        <v/>
      </c>
      <c r="M1485" s="30" t="str">
        <f t="shared" si="772"/>
        <v/>
      </c>
      <c r="N1485" s="30" t="str">
        <f t="shared" si="773"/>
        <v/>
      </c>
      <c r="O1485" s="30" t="str">
        <f t="shared" si="774"/>
        <v/>
      </c>
      <c r="P1485" s="30" t="str">
        <f t="shared" si="775"/>
        <v/>
      </c>
      <c r="Q1485" s="30" t="str">
        <f t="shared" si="776"/>
        <v/>
      </c>
      <c r="R1485" s="30" t="str">
        <f t="shared" si="777"/>
        <v/>
      </c>
      <c r="S1485" s="30" t="str">
        <f t="shared" si="778"/>
        <v/>
      </c>
      <c r="T1485" s="30" t="str">
        <f t="shared" si="779"/>
        <v/>
      </c>
      <c r="U1485" s="20"/>
      <c r="V1485" s="20"/>
      <c r="W1485" s="20"/>
    </row>
    <row r="1486" spans="1:36" ht="19.5" customHeight="1" x14ac:dyDescent="0.25">
      <c r="A1486" s="20"/>
      <c r="B1486" s="483"/>
      <c r="C1486" s="29"/>
      <c r="D1486" s="28" t="s">
        <v>85</v>
      </c>
      <c r="E1486" s="29"/>
      <c r="F1486" s="28" t="s">
        <v>78</v>
      </c>
      <c r="G1486" s="29"/>
      <c r="H1486" s="29"/>
      <c r="I1486" s="30" t="str">
        <f t="shared" si="768"/>
        <v/>
      </c>
      <c r="J1486" s="30" t="str">
        <f t="shared" si="769"/>
        <v/>
      </c>
      <c r="K1486" s="30" t="str">
        <f t="shared" si="770"/>
        <v/>
      </c>
      <c r="L1486" s="30" t="str">
        <f t="shared" si="771"/>
        <v/>
      </c>
      <c r="M1486" s="30" t="str">
        <f t="shared" si="772"/>
        <v/>
      </c>
      <c r="N1486" s="30" t="str">
        <f t="shared" si="773"/>
        <v/>
      </c>
      <c r="O1486" s="30" t="str">
        <f t="shared" si="774"/>
        <v/>
      </c>
      <c r="P1486" s="30" t="str">
        <f t="shared" si="775"/>
        <v/>
      </c>
      <c r="Q1486" s="30" t="str">
        <f t="shared" si="776"/>
        <v/>
      </c>
      <c r="R1486" s="30" t="str">
        <f t="shared" si="777"/>
        <v/>
      </c>
      <c r="S1486" s="30" t="str">
        <f t="shared" si="778"/>
        <v/>
      </c>
      <c r="T1486" s="30" t="str">
        <f t="shared" si="779"/>
        <v/>
      </c>
      <c r="U1486" s="20"/>
      <c r="V1486" s="20"/>
      <c r="W1486" s="20"/>
    </row>
    <row r="1487" spans="1:36" ht="19.5" customHeight="1" x14ac:dyDescent="0.25">
      <c r="A1487" s="20"/>
      <c r="B1487" s="483"/>
      <c r="C1487" s="29"/>
      <c r="D1487" s="28" t="s">
        <v>86</v>
      </c>
      <c r="E1487" s="29"/>
      <c r="F1487" s="28" t="s">
        <v>78</v>
      </c>
      <c r="G1487" s="29"/>
      <c r="H1487" s="29"/>
      <c r="I1487" s="30" t="str">
        <f t="shared" si="768"/>
        <v/>
      </c>
      <c r="J1487" s="30" t="str">
        <f t="shared" si="769"/>
        <v/>
      </c>
      <c r="K1487" s="30" t="str">
        <f t="shared" si="770"/>
        <v/>
      </c>
      <c r="L1487" s="30" t="str">
        <f t="shared" si="771"/>
        <v/>
      </c>
      <c r="M1487" s="30" t="str">
        <f t="shared" si="772"/>
        <v/>
      </c>
      <c r="N1487" s="30" t="str">
        <f t="shared" si="773"/>
        <v/>
      </c>
      <c r="O1487" s="30" t="str">
        <f t="shared" si="774"/>
        <v/>
      </c>
      <c r="P1487" s="30" t="str">
        <f t="shared" si="775"/>
        <v/>
      </c>
      <c r="Q1487" s="30" t="str">
        <f t="shared" si="776"/>
        <v/>
      </c>
      <c r="R1487" s="30" t="str">
        <f t="shared" si="777"/>
        <v/>
      </c>
      <c r="S1487" s="30" t="str">
        <f t="shared" si="778"/>
        <v/>
      </c>
      <c r="T1487" s="30" t="str">
        <f t="shared" si="779"/>
        <v/>
      </c>
      <c r="U1487" s="20"/>
      <c r="V1487" s="20"/>
      <c r="W1487" s="20"/>
    </row>
    <row r="1488" spans="1:36" ht="19.5" customHeight="1" x14ac:dyDescent="0.25">
      <c r="A1488" s="20"/>
      <c r="B1488" s="483"/>
      <c r="C1488" s="29"/>
      <c r="D1488" s="28" t="s">
        <v>87</v>
      </c>
      <c r="E1488" s="29"/>
      <c r="F1488" s="28" t="s">
        <v>78</v>
      </c>
      <c r="G1488" s="29"/>
      <c r="H1488" s="29"/>
      <c r="I1488" s="30" t="str">
        <f t="shared" si="768"/>
        <v/>
      </c>
      <c r="J1488" s="30" t="str">
        <f t="shared" si="769"/>
        <v/>
      </c>
      <c r="K1488" s="30" t="str">
        <f t="shared" si="770"/>
        <v/>
      </c>
      <c r="L1488" s="30" t="str">
        <f t="shared" si="771"/>
        <v/>
      </c>
      <c r="M1488" s="30" t="str">
        <f t="shared" si="772"/>
        <v/>
      </c>
      <c r="N1488" s="30" t="str">
        <f t="shared" si="773"/>
        <v/>
      </c>
      <c r="O1488" s="30" t="str">
        <f t="shared" si="774"/>
        <v/>
      </c>
      <c r="P1488" s="30" t="str">
        <f t="shared" si="775"/>
        <v/>
      </c>
      <c r="Q1488" s="30" t="str">
        <f t="shared" si="776"/>
        <v/>
      </c>
      <c r="R1488" s="30" t="str">
        <f t="shared" si="777"/>
        <v/>
      </c>
      <c r="S1488" s="30" t="str">
        <f t="shared" si="778"/>
        <v/>
      </c>
      <c r="T1488" s="30" t="str">
        <f t="shared" si="779"/>
        <v/>
      </c>
      <c r="U1488" s="20"/>
      <c r="V1488" s="20"/>
      <c r="W1488" s="20"/>
    </row>
    <row r="1489" spans="1:23" ht="19.5" customHeight="1" x14ac:dyDescent="0.25">
      <c r="A1489" s="20"/>
      <c r="B1489" s="483"/>
      <c r="C1489" s="29"/>
      <c r="D1489" s="28" t="s">
        <v>88</v>
      </c>
      <c r="E1489" s="29"/>
      <c r="F1489" s="28" t="s">
        <v>78</v>
      </c>
      <c r="G1489" s="29"/>
      <c r="H1489" s="29"/>
      <c r="I1489" s="30" t="str">
        <f t="shared" si="768"/>
        <v/>
      </c>
      <c r="J1489" s="30" t="str">
        <f t="shared" si="769"/>
        <v/>
      </c>
      <c r="K1489" s="30" t="str">
        <f t="shared" si="770"/>
        <v/>
      </c>
      <c r="L1489" s="30" t="str">
        <f t="shared" si="771"/>
        <v/>
      </c>
      <c r="M1489" s="30" t="str">
        <f t="shared" si="772"/>
        <v/>
      </c>
      <c r="N1489" s="30" t="str">
        <f t="shared" si="773"/>
        <v/>
      </c>
      <c r="O1489" s="30" t="str">
        <f t="shared" si="774"/>
        <v/>
      </c>
      <c r="P1489" s="30" t="str">
        <f t="shared" si="775"/>
        <v/>
      </c>
      <c r="Q1489" s="30" t="str">
        <f t="shared" si="776"/>
        <v/>
      </c>
      <c r="R1489" s="30" t="str">
        <f t="shared" si="777"/>
        <v/>
      </c>
      <c r="S1489" s="30" t="str">
        <f t="shared" si="778"/>
        <v/>
      </c>
      <c r="T1489" s="30" t="str">
        <f t="shared" si="779"/>
        <v/>
      </c>
      <c r="U1489" s="20"/>
      <c r="V1489" s="20"/>
      <c r="W1489" s="20"/>
    </row>
    <row r="1490" spans="1:23" ht="19.5" customHeight="1" x14ac:dyDescent="0.25">
      <c r="A1490" s="20"/>
      <c r="B1490" s="483"/>
      <c r="C1490" s="29"/>
      <c r="D1490" s="28" t="s">
        <v>89</v>
      </c>
      <c r="E1490" s="29"/>
      <c r="F1490" s="28" t="s">
        <v>78</v>
      </c>
      <c r="G1490" s="29"/>
      <c r="H1490" s="29"/>
      <c r="I1490" s="30" t="str">
        <f t="shared" si="768"/>
        <v/>
      </c>
      <c r="J1490" s="30" t="str">
        <f t="shared" si="769"/>
        <v/>
      </c>
      <c r="K1490" s="30" t="str">
        <f t="shared" si="770"/>
        <v/>
      </c>
      <c r="L1490" s="30" t="str">
        <f t="shared" si="771"/>
        <v/>
      </c>
      <c r="M1490" s="30" t="str">
        <f t="shared" si="772"/>
        <v/>
      </c>
      <c r="N1490" s="30" t="str">
        <f t="shared" si="773"/>
        <v/>
      </c>
      <c r="O1490" s="30" t="str">
        <f t="shared" si="774"/>
        <v/>
      </c>
      <c r="P1490" s="30" t="str">
        <f t="shared" si="775"/>
        <v/>
      </c>
      <c r="Q1490" s="30" t="str">
        <f t="shared" si="776"/>
        <v/>
      </c>
      <c r="R1490" s="30" t="str">
        <f t="shared" si="777"/>
        <v/>
      </c>
      <c r="S1490" s="30" t="str">
        <f t="shared" si="778"/>
        <v/>
      </c>
      <c r="T1490" s="30" t="str">
        <f t="shared" si="779"/>
        <v/>
      </c>
      <c r="U1490" s="20"/>
      <c r="V1490" s="20"/>
      <c r="W1490" s="20"/>
    </row>
    <row r="1491" spans="1:23" ht="19.5" customHeight="1" x14ac:dyDescent="0.25">
      <c r="A1491" s="20"/>
      <c r="B1491" s="483"/>
      <c r="C1491" s="29"/>
      <c r="D1491" s="28" t="s">
        <v>90</v>
      </c>
      <c r="E1491" s="29"/>
      <c r="F1491" s="28" t="s">
        <v>78</v>
      </c>
      <c r="G1491" s="29"/>
      <c r="H1491" s="29"/>
      <c r="I1491" s="30" t="str">
        <f t="shared" si="768"/>
        <v/>
      </c>
      <c r="J1491" s="30" t="str">
        <f t="shared" si="769"/>
        <v/>
      </c>
      <c r="K1491" s="30" t="str">
        <f t="shared" si="770"/>
        <v/>
      </c>
      <c r="L1491" s="30" t="str">
        <f t="shared" si="771"/>
        <v/>
      </c>
      <c r="M1491" s="30" t="str">
        <f t="shared" si="772"/>
        <v/>
      </c>
      <c r="N1491" s="30" t="str">
        <f t="shared" si="773"/>
        <v/>
      </c>
      <c r="O1491" s="30" t="str">
        <f t="shared" si="774"/>
        <v/>
      </c>
      <c r="P1491" s="30" t="str">
        <f t="shared" si="775"/>
        <v/>
      </c>
      <c r="Q1491" s="30" t="str">
        <f t="shared" si="776"/>
        <v/>
      </c>
      <c r="R1491" s="30" t="str">
        <f t="shared" si="777"/>
        <v/>
      </c>
      <c r="S1491" s="30" t="str">
        <f t="shared" si="778"/>
        <v/>
      </c>
      <c r="T1491" s="30" t="str">
        <f t="shared" si="779"/>
        <v/>
      </c>
      <c r="U1491" s="20"/>
      <c r="V1491" s="20"/>
      <c r="W1491" s="20"/>
    </row>
    <row r="1492" spans="1:23" ht="19.5" customHeight="1" x14ac:dyDescent="0.25">
      <c r="A1492" s="20"/>
      <c r="B1492" s="483"/>
      <c r="C1492" s="29"/>
      <c r="D1492" s="28" t="s">
        <v>91</v>
      </c>
      <c r="E1492" s="29"/>
      <c r="F1492" s="28" t="s">
        <v>78</v>
      </c>
      <c r="G1492" s="29"/>
      <c r="H1492" s="29"/>
      <c r="I1492" s="30" t="str">
        <f t="shared" si="768"/>
        <v/>
      </c>
      <c r="J1492" s="30" t="str">
        <f t="shared" si="769"/>
        <v/>
      </c>
      <c r="K1492" s="30" t="str">
        <f t="shared" si="770"/>
        <v/>
      </c>
      <c r="L1492" s="30" t="str">
        <f t="shared" si="771"/>
        <v/>
      </c>
      <c r="M1492" s="30" t="str">
        <f t="shared" si="772"/>
        <v/>
      </c>
      <c r="N1492" s="30" t="str">
        <f t="shared" si="773"/>
        <v/>
      </c>
      <c r="O1492" s="30" t="str">
        <f t="shared" si="774"/>
        <v/>
      </c>
      <c r="P1492" s="30" t="str">
        <f t="shared" si="775"/>
        <v/>
      </c>
      <c r="Q1492" s="30" t="str">
        <f t="shared" si="776"/>
        <v/>
      </c>
      <c r="R1492" s="30" t="str">
        <f t="shared" si="777"/>
        <v/>
      </c>
      <c r="S1492" s="30" t="str">
        <f t="shared" si="778"/>
        <v/>
      </c>
      <c r="T1492" s="30" t="str">
        <f t="shared" si="779"/>
        <v/>
      </c>
      <c r="U1492" s="20"/>
      <c r="V1492" s="20"/>
      <c r="W1492" s="20"/>
    </row>
    <row r="1493" spans="1:23" ht="19.5" customHeight="1" x14ac:dyDescent="0.25">
      <c r="A1493" s="20"/>
      <c r="B1493" s="483"/>
      <c r="C1493" s="29"/>
      <c r="D1493" s="28" t="s">
        <v>92</v>
      </c>
      <c r="E1493" s="29"/>
      <c r="F1493" s="28" t="s">
        <v>78</v>
      </c>
      <c r="G1493" s="29"/>
      <c r="H1493" s="29"/>
      <c r="I1493" s="30" t="str">
        <f t="shared" si="768"/>
        <v/>
      </c>
      <c r="J1493" s="30" t="str">
        <f t="shared" si="769"/>
        <v/>
      </c>
      <c r="K1493" s="30" t="str">
        <f t="shared" si="770"/>
        <v/>
      </c>
      <c r="L1493" s="30" t="str">
        <f t="shared" si="771"/>
        <v/>
      </c>
      <c r="M1493" s="30" t="str">
        <f t="shared" si="772"/>
        <v/>
      </c>
      <c r="N1493" s="30" t="str">
        <f t="shared" si="773"/>
        <v/>
      </c>
      <c r="O1493" s="30" t="str">
        <f t="shared" si="774"/>
        <v/>
      </c>
      <c r="P1493" s="30" t="str">
        <f t="shared" si="775"/>
        <v/>
      </c>
      <c r="Q1493" s="30" t="str">
        <f t="shared" si="776"/>
        <v/>
      </c>
      <c r="R1493" s="30" t="str">
        <f t="shared" si="777"/>
        <v/>
      </c>
      <c r="S1493" s="30" t="str">
        <f t="shared" si="778"/>
        <v/>
      </c>
      <c r="T1493" s="30" t="str">
        <f t="shared" si="779"/>
        <v/>
      </c>
      <c r="U1493" s="20"/>
      <c r="V1493" s="20"/>
      <c r="W1493" s="20"/>
    </row>
    <row r="1494" spans="1:23" ht="19.5" customHeight="1" x14ac:dyDescent="0.25">
      <c r="A1494" s="20"/>
      <c r="B1494" s="483"/>
      <c r="C1494" s="29"/>
      <c r="D1494" s="28" t="s">
        <v>93</v>
      </c>
      <c r="E1494" s="29"/>
      <c r="F1494" s="28" t="s">
        <v>78</v>
      </c>
      <c r="G1494" s="29"/>
      <c r="H1494" s="29"/>
      <c r="I1494" s="30" t="str">
        <f t="shared" si="768"/>
        <v/>
      </c>
      <c r="J1494" s="30" t="str">
        <f t="shared" si="769"/>
        <v/>
      </c>
      <c r="K1494" s="30" t="str">
        <f t="shared" si="770"/>
        <v/>
      </c>
      <c r="L1494" s="30" t="str">
        <f t="shared" si="771"/>
        <v/>
      </c>
      <c r="M1494" s="30" t="str">
        <f t="shared" si="772"/>
        <v/>
      </c>
      <c r="N1494" s="30" t="str">
        <f t="shared" si="773"/>
        <v/>
      </c>
      <c r="O1494" s="30" t="str">
        <f t="shared" si="774"/>
        <v/>
      </c>
      <c r="P1494" s="30" t="str">
        <f t="shared" si="775"/>
        <v/>
      </c>
      <c r="Q1494" s="30" t="str">
        <f t="shared" si="776"/>
        <v/>
      </c>
      <c r="R1494" s="30" t="str">
        <f t="shared" si="777"/>
        <v/>
      </c>
      <c r="S1494" s="30" t="str">
        <f t="shared" si="778"/>
        <v/>
      </c>
      <c r="T1494" s="30" t="str">
        <f t="shared" si="779"/>
        <v/>
      </c>
      <c r="U1494" s="20"/>
      <c r="V1494" s="20"/>
      <c r="W1494" s="20"/>
    </row>
    <row r="1495" spans="1:23" ht="19.5" customHeight="1" x14ac:dyDescent="0.25">
      <c r="A1495" s="20"/>
      <c r="B1495" s="483"/>
      <c r="C1495" s="29"/>
      <c r="D1495" s="28" t="s">
        <v>94</v>
      </c>
      <c r="E1495" s="29"/>
      <c r="F1495" s="28" t="s">
        <v>78</v>
      </c>
      <c r="G1495" s="29"/>
      <c r="H1495" s="29"/>
      <c r="I1495" s="30" t="str">
        <f t="shared" si="768"/>
        <v/>
      </c>
      <c r="J1495" s="30" t="str">
        <f t="shared" si="769"/>
        <v/>
      </c>
      <c r="K1495" s="30" t="str">
        <f t="shared" si="770"/>
        <v/>
      </c>
      <c r="L1495" s="30" t="str">
        <f t="shared" si="771"/>
        <v/>
      </c>
      <c r="M1495" s="30" t="str">
        <f t="shared" si="772"/>
        <v/>
      </c>
      <c r="N1495" s="30" t="str">
        <f t="shared" si="773"/>
        <v/>
      </c>
      <c r="O1495" s="30" t="str">
        <f t="shared" si="774"/>
        <v/>
      </c>
      <c r="P1495" s="30" t="str">
        <f t="shared" si="775"/>
        <v/>
      </c>
      <c r="Q1495" s="30" t="str">
        <f t="shared" si="776"/>
        <v/>
      </c>
      <c r="R1495" s="30" t="str">
        <f t="shared" si="777"/>
        <v/>
      </c>
      <c r="S1495" s="30" t="str">
        <f t="shared" si="778"/>
        <v/>
      </c>
      <c r="T1495" s="30" t="str">
        <f t="shared" si="779"/>
        <v/>
      </c>
      <c r="U1495" s="20"/>
      <c r="V1495" s="20"/>
      <c r="W1495" s="20"/>
    </row>
    <row r="1496" spans="1:23" ht="19.5" customHeight="1" x14ac:dyDescent="0.25">
      <c r="A1496" s="20"/>
      <c r="B1496" s="483"/>
      <c r="C1496" s="29"/>
      <c r="D1496" s="28" t="s">
        <v>95</v>
      </c>
      <c r="E1496" s="29"/>
      <c r="F1496" s="28" t="s">
        <v>78</v>
      </c>
      <c r="G1496" s="29"/>
      <c r="H1496" s="29"/>
      <c r="I1496" s="30" t="str">
        <f t="shared" si="768"/>
        <v/>
      </c>
      <c r="J1496" s="30" t="str">
        <f t="shared" si="769"/>
        <v/>
      </c>
      <c r="K1496" s="30" t="str">
        <f t="shared" si="770"/>
        <v/>
      </c>
      <c r="L1496" s="30" t="str">
        <f t="shared" si="771"/>
        <v/>
      </c>
      <c r="M1496" s="30" t="str">
        <f t="shared" si="772"/>
        <v/>
      </c>
      <c r="N1496" s="30" t="str">
        <f t="shared" si="773"/>
        <v/>
      </c>
      <c r="O1496" s="30" t="str">
        <f t="shared" si="774"/>
        <v/>
      </c>
      <c r="P1496" s="30" t="str">
        <f t="shared" si="775"/>
        <v/>
      </c>
      <c r="Q1496" s="30" t="str">
        <f t="shared" si="776"/>
        <v/>
      </c>
      <c r="R1496" s="30" t="str">
        <f t="shared" si="777"/>
        <v/>
      </c>
      <c r="S1496" s="30" t="str">
        <f t="shared" si="778"/>
        <v/>
      </c>
      <c r="T1496" s="30" t="str">
        <f t="shared" si="779"/>
        <v/>
      </c>
      <c r="U1496" s="20"/>
      <c r="V1496" s="20"/>
      <c r="W1496" s="20"/>
    </row>
    <row r="1497" spans="1:23" ht="19.5" customHeight="1" x14ac:dyDescent="0.25">
      <c r="A1497" s="20"/>
      <c r="B1497" s="483"/>
      <c r="C1497" s="29"/>
      <c r="D1497" s="28" t="s">
        <v>96</v>
      </c>
      <c r="E1497" s="29"/>
      <c r="F1497" s="28" t="s">
        <v>78</v>
      </c>
      <c r="G1497" s="29"/>
      <c r="H1497" s="29"/>
      <c r="I1497" s="30" t="str">
        <f t="shared" si="768"/>
        <v/>
      </c>
      <c r="J1497" s="30" t="str">
        <f t="shared" si="769"/>
        <v/>
      </c>
      <c r="K1497" s="30" t="str">
        <f t="shared" si="770"/>
        <v/>
      </c>
      <c r="L1497" s="30" t="str">
        <f t="shared" si="771"/>
        <v/>
      </c>
      <c r="M1497" s="30" t="str">
        <f t="shared" si="772"/>
        <v/>
      </c>
      <c r="N1497" s="30" t="str">
        <f t="shared" si="773"/>
        <v/>
      </c>
      <c r="O1497" s="30" t="str">
        <f t="shared" si="774"/>
        <v/>
      </c>
      <c r="P1497" s="30" t="str">
        <f t="shared" si="775"/>
        <v/>
      </c>
      <c r="Q1497" s="30" t="str">
        <f t="shared" si="776"/>
        <v/>
      </c>
      <c r="R1497" s="30" t="str">
        <f t="shared" si="777"/>
        <v/>
      </c>
      <c r="S1497" s="30" t="str">
        <f t="shared" si="778"/>
        <v/>
      </c>
      <c r="T1497" s="30" t="str">
        <f t="shared" si="779"/>
        <v/>
      </c>
      <c r="U1497" s="20"/>
      <c r="V1497" s="20"/>
      <c r="W1497" s="20"/>
    </row>
    <row r="1498" spans="1:23" ht="19.5" customHeight="1" x14ac:dyDescent="0.25">
      <c r="A1498" s="20"/>
      <c r="B1498" s="483"/>
      <c r="C1498" s="29"/>
      <c r="D1498" s="28" t="s">
        <v>97</v>
      </c>
      <c r="E1498" s="29"/>
      <c r="F1498" s="28" t="s">
        <v>78</v>
      </c>
      <c r="G1498" s="29"/>
      <c r="H1498" s="29"/>
      <c r="I1498" s="30" t="str">
        <f t="shared" si="768"/>
        <v/>
      </c>
      <c r="J1498" s="30" t="str">
        <f t="shared" si="769"/>
        <v/>
      </c>
      <c r="K1498" s="30" t="str">
        <f t="shared" si="770"/>
        <v/>
      </c>
      <c r="L1498" s="30" t="str">
        <f t="shared" si="771"/>
        <v/>
      </c>
      <c r="M1498" s="30" t="str">
        <f t="shared" si="772"/>
        <v/>
      </c>
      <c r="N1498" s="30" t="str">
        <f t="shared" si="773"/>
        <v/>
      </c>
      <c r="O1498" s="30" t="str">
        <f t="shared" si="774"/>
        <v/>
      </c>
      <c r="P1498" s="30" t="str">
        <f t="shared" si="775"/>
        <v/>
      </c>
      <c r="Q1498" s="30" t="str">
        <f t="shared" si="776"/>
        <v/>
      </c>
      <c r="R1498" s="30" t="str">
        <f t="shared" si="777"/>
        <v/>
      </c>
      <c r="S1498" s="30" t="str">
        <f t="shared" si="778"/>
        <v/>
      </c>
      <c r="T1498" s="30" t="str">
        <f t="shared" si="779"/>
        <v/>
      </c>
      <c r="U1498" s="20"/>
      <c r="V1498" s="20"/>
      <c r="W1498" s="20"/>
    </row>
    <row r="1499" spans="1:23" ht="19.5" customHeight="1" x14ac:dyDescent="0.25">
      <c r="A1499" s="20"/>
      <c r="B1499" s="483"/>
      <c r="C1499" s="29"/>
      <c r="D1499" s="28" t="s">
        <v>98</v>
      </c>
      <c r="E1499" s="29"/>
      <c r="F1499" s="28" t="s">
        <v>78</v>
      </c>
      <c r="G1499" s="29"/>
      <c r="H1499" s="29"/>
      <c r="I1499" s="30" t="str">
        <f t="shared" si="768"/>
        <v/>
      </c>
      <c r="J1499" s="30" t="str">
        <f t="shared" si="769"/>
        <v/>
      </c>
      <c r="K1499" s="30" t="str">
        <f t="shared" si="770"/>
        <v/>
      </c>
      <c r="L1499" s="30" t="str">
        <f t="shared" si="771"/>
        <v/>
      </c>
      <c r="M1499" s="30" t="str">
        <f t="shared" si="772"/>
        <v/>
      </c>
      <c r="N1499" s="30" t="str">
        <f t="shared" si="773"/>
        <v/>
      </c>
      <c r="O1499" s="30" t="str">
        <f t="shared" si="774"/>
        <v/>
      </c>
      <c r="P1499" s="30" t="str">
        <f t="shared" si="775"/>
        <v/>
      </c>
      <c r="Q1499" s="30" t="str">
        <f t="shared" si="776"/>
        <v/>
      </c>
      <c r="R1499" s="30" t="str">
        <f t="shared" si="777"/>
        <v/>
      </c>
      <c r="S1499" s="30" t="str">
        <f t="shared" si="778"/>
        <v/>
      </c>
      <c r="T1499" s="30" t="str">
        <f t="shared" si="779"/>
        <v/>
      </c>
      <c r="U1499" s="20"/>
      <c r="V1499" s="20"/>
      <c r="W1499" s="20"/>
    </row>
    <row r="1500" spans="1:23" ht="19.5" customHeight="1" x14ac:dyDescent="0.25">
      <c r="A1500" s="20"/>
      <c r="B1500" s="483"/>
      <c r="C1500" s="29"/>
      <c r="D1500" s="28" t="s">
        <v>99</v>
      </c>
      <c r="E1500" s="29"/>
      <c r="F1500" s="28" t="s">
        <v>78</v>
      </c>
      <c r="G1500" s="29"/>
      <c r="H1500" s="29"/>
      <c r="I1500" s="30" t="str">
        <f t="shared" si="768"/>
        <v/>
      </c>
      <c r="J1500" s="30" t="str">
        <f t="shared" si="769"/>
        <v/>
      </c>
      <c r="K1500" s="30" t="str">
        <f t="shared" si="770"/>
        <v/>
      </c>
      <c r="L1500" s="30" t="str">
        <f t="shared" si="771"/>
        <v/>
      </c>
      <c r="M1500" s="30" t="str">
        <f t="shared" si="772"/>
        <v/>
      </c>
      <c r="N1500" s="30" t="str">
        <f t="shared" si="773"/>
        <v/>
      </c>
      <c r="O1500" s="30" t="str">
        <f t="shared" si="774"/>
        <v/>
      </c>
      <c r="P1500" s="30" t="str">
        <f t="shared" si="775"/>
        <v/>
      </c>
      <c r="Q1500" s="30" t="str">
        <f t="shared" si="776"/>
        <v/>
      </c>
      <c r="R1500" s="30" t="str">
        <f t="shared" si="777"/>
        <v/>
      </c>
      <c r="S1500" s="30" t="str">
        <f t="shared" si="778"/>
        <v/>
      </c>
      <c r="T1500" s="30" t="str">
        <f t="shared" si="779"/>
        <v/>
      </c>
      <c r="U1500" s="20"/>
      <c r="V1500" s="20"/>
      <c r="W1500" s="20"/>
    </row>
    <row r="1501" spans="1:23" ht="19.5" customHeight="1" x14ac:dyDescent="0.25">
      <c r="A1501" s="20"/>
      <c r="B1501" s="483"/>
      <c r="C1501" s="29"/>
      <c r="D1501" s="28" t="s">
        <v>100</v>
      </c>
      <c r="E1501" s="29"/>
      <c r="F1501" s="28" t="s">
        <v>78</v>
      </c>
      <c r="G1501" s="29"/>
      <c r="H1501" s="29"/>
      <c r="I1501" s="30" t="str">
        <f t="shared" si="768"/>
        <v/>
      </c>
      <c r="J1501" s="30" t="str">
        <f t="shared" si="769"/>
        <v/>
      </c>
      <c r="K1501" s="30" t="str">
        <f t="shared" si="770"/>
        <v/>
      </c>
      <c r="L1501" s="30" t="str">
        <f t="shared" si="771"/>
        <v/>
      </c>
      <c r="M1501" s="30" t="str">
        <f t="shared" si="772"/>
        <v/>
      </c>
      <c r="N1501" s="30" t="str">
        <f t="shared" si="773"/>
        <v/>
      </c>
      <c r="O1501" s="30" t="str">
        <f t="shared" si="774"/>
        <v/>
      </c>
      <c r="P1501" s="30" t="str">
        <f t="shared" si="775"/>
        <v/>
      </c>
      <c r="Q1501" s="30" t="str">
        <f t="shared" si="776"/>
        <v/>
      </c>
      <c r="R1501" s="30" t="str">
        <f t="shared" si="777"/>
        <v/>
      </c>
      <c r="S1501" s="30" t="str">
        <f t="shared" si="778"/>
        <v/>
      </c>
      <c r="T1501" s="30" t="str">
        <f t="shared" si="779"/>
        <v/>
      </c>
      <c r="U1501" s="20"/>
      <c r="V1501" s="20"/>
      <c r="W1501" s="20"/>
    </row>
    <row r="1502" spans="1:23" ht="19.5" customHeight="1" x14ac:dyDescent="0.25">
      <c r="A1502" s="20"/>
      <c r="B1502" s="483"/>
      <c r="C1502" s="29"/>
      <c r="D1502" s="28" t="s">
        <v>101</v>
      </c>
      <c r="E1502" s="29"/>
      <c r="F1502" s="28" t="s">
        <v>78</v>
      </c>
      <c r="G1502" s="29"/>
      <c r="H1502" s="29"/>
      <c r="I1502" s="30" t="str">
        <f t="shared" si="768"/>
        <v/>
      </c>
      <c r="J1502" s="30" t="str">
        <f t="shared" si="769"/>
        <v/>
      </c>
      <c r="K1502" s="30" t="str">
        <f t="shared" si="770"/>
        <v/>
      </c>
      <c r="L1502" s="30" t="str">
        <f t="shared" si="771"/>
        <v/>
      </c>
      <c r="M1502" s="30" t="str">
        <f t="shared" si="772"/>
        <v/>
      </c>
      <c r="N1502" s="30" t="str">
        <f t="shared" si="773"/>
        <v/>
      </c>
      <c r="O1502" s="30" t="str">
        <f t="shared" si="774"/>
        <v/>
      </c>
      <c r="P1502" s="30" t="str">
        <f t="shared" si="775"/>
        <v/>
      </c>
      <c r="Q1502" s="30" t="str">
        <f t="shared" si="776"/>
        <v/>
      </c>
      <c r="R1502" s="30" t="str">
        <f t="shared" si="777"/>
        <v/>
      </c>
      <c r="S1502" s="30" t="str">
        <f t="shared" si="778"/>
        <v/>
      </c>
      <c r="T1502" s="30" t="str">
        <f t="shared" si="779"/>
        <v/>
      </c>
      <c r="U1502" s="20"/>
      <c r="V1502" s="20"/>
      <c r="W1502" s="20"/>
    </row>
    <row r="1503" spans="1:23" ht="19.5" customHeight="1" x14ac:dyDescent="0.25">
      <c r="A1503" s="20"/>
      <c r="B1503" s="483"/>
      <c r="C1503" s="29"/>
      <c r="D1503" s="28" t="s">
        <v>102</v>
      </c>
      <c r="E1503" s="29"/>
      <c r="F1503" s="28" t="s">
        <v>78</v>
      </c>
      <c r="G1503" s="29"/>
      <c r="H1503" s="29"/>
      <c r="I1503" s="30" t="str">
        <f t="shared" si="768"/>
        <v/>
      </c>
      <c r="J1503" s="30" t="str">
        <f t="shared" si="769"/>
        <v/>
      </c>
      <c r="K1503" s="30" t="str">
        <f t="shared" si="770"/>
        <v/>
      </c>
      <c r="L1503" s="30" t="str">
        <f t="shared" si="771"/>
        <v/>
      </c>
      <c r="M1503" s="30" t="str">
        <f t="shared" si="772"/>
        <v/>
      </c>
      <c r="N1503" s="30" t="str">
        <f t="shared" si="773"/>
        <v/>
      </c>
      <c r="O1503" s="30" t="str">
        <f t="shared" si="774"/>
        <v/>
      </c>
      <c r="P1503" s="30" t="str">
        <f t="shared" si="775"/>
        <v/>
      </c>
      <c r="Q1503" s="30" t="str">
        <f t="shared" si="776"/>
        <v/>
      </c>
      <c r="R1503" s="30" t="str">
        <f t="shared" si="777"/>
        <v/>
      </c>
      <c r="S1503" s="30" t="str">
        <f t="shared" si="778"/>
        <v/>
      </c>
      <c r="T1503" s="30" t="str">
        <f t="shared" si="779"/>
        <v/>
      </c>
      <c r="U1503" s="20"/>
      <c r="V1503" s="20"/>
      <c r="W1503" s="20"/>
    </row>
    <row r="1504" spans="1:23" ht="19.5" customHeight="1" x14ac:dyDescent="0.25">
      <c r="A1504" s="20"/>
      <c r="B1504" s="483"/>
      <c r="C1504" s="29"/>
      <c r="D1504" s="28" t="s">
        <v>103</v>
      </c>
      <c r="E1504" s="29"/>
      <c r="F1504" s="28" t="s">
        <v>78</v>
      </c>
      <c r="G1504" s="29"/>
      <c r="H1504" s="29"/>
      <c r="I1504" s="30" t="str">
        <f t="shared" si="768"/>
        <v/>
      </c>
      <c r="J1504" s="30" t="str">
        <f t="shared" si="769"/>
        <v/>
      </c>
      <c r="K1504" s="30" t="str">
        <f t="shared" si="770"/>
        <v/>
      </c>
      <c r="L1504" s="30" t="str">
        <f t="shared" si="771"/>
        <v/>
      </c>
      <c r="M1504" s="30" t="str">
        <f t="shared" si="772"/>
        <v/>
      </c>
      <c r="N1504" s="30" t="str">
        <f t="shared" si="773"/>
        <v/>
      </c>
      <c r="O1504" s="30" t="str">
        <f t="shared" si="774"/>
        <v/>
      </c>
      <c r="P1504" s="30" t="str">
        <f t="shared" si="775"/>
        <v/>
      </c>
      <c r="Q1504" s="30" t="str">
        <f t="shared" si="776"/>
        <v/>
      </c>
      <c r="R1504" s="30" t="str">
        <f t="shared" si="777"/>
        <v/>
      </c>
      <c r="S1504" s="30" t="str">
        <f t="shared" si="778"/>
        <v/>
      </c>
      <c r="T1504" s="30" t="str">
        <f t="shared" si="779"/>
        <v/>
      </c>
      <c r="U1504" s="20"/>
      <c r="V1504" s="20"/>
      <c r="W1504" s="20"/>
    </row>
    <row r="1505" spans="1:32" ht="19.5" customHeight="1" x14ac:dyDescent="0.25">
      <c r="A1505" s="20"/>
      <c r="B1505" s="483"/>
      <c r="C1505" s="29"/>
      <c r="D1505" s="28" t="s">
        <v>104</v>
      </c>
      <c r="E1505" s="29"/>
      <c r="F1505" s="28" t="s">
        <v>78</v>
      </c>
      <c r="G1505" s="29"/>
      <c r="H1505" s="29"/>
      <c r="I1505" s="30" t="str">
        <f t="shared" si="768"/>
        <v/>
      </c>
      <c r="J1505" s="30" t="str">
        <f t="shared" si="769"/>
        <v/>
      </c>
      <c r="K1505" s="30" t="str">
        <f t="shared" si="770"/>
        <v/>
      </c>
      <c r="L1505" s="30" t="str">
        <f t="shared" si="771"/>
        <v/>
      </c>
      <c r="M1505" s="30" t="str">
        <f t="shared" si="772"/>
        <v/>
      </c>
      <c r="N1505" s="30" t="str">
        <f t="shared" si="773"/>
        <v/>
      </c>
      <c r="O1505" s="30" t="str">
        <f t="shared" si="774"/>
        <v/>
      </c>
      <c r="P1505" s="30" t="str">
        <f t="shared" si="775"/>
        <v/>
      </c>
      <c r="Q1505" s="30" t="str">
        <f t="shared" si="776"/>
        <v/>
      </c>
      <c r="R1505" s="30" t="str">
        <f t="shared" si="777"/>
        <v/>
      </c>
      <c r="S1505" s="30" t="str">
        <f t="shared" si="778"/>
        <v/>
      </c>
      <c r="T1505" s="30" t="str">
        <f t="shared" si="779"/>
        <v/>
      </c>
      <c r="U1505" s="20"/>
      <c r="V1505" s="20"/>
      <c r="W1505" s="20"/>
    </row>
    <row r="1506" spans="1:32" ht="19.5" customHeight="1" x14ac:dyDescent="0.25">
      <c r="A1506" s="20"/>
      <c r="B1506" s="483"/>
      <c r="C1506" s="29"/>
      <c r="D1506" s="28" t="s">
        <v>105</v>
      </c>
      <c r="E1506" s="29"/>
      <c r="F1506" s="28" t="s">
        <v>78</v>
      </c>
      <c r="G1506" s="29"/>
      <c r="H1506" s="29"/>
      <c r="I1506" s="30" t="str">
        <f t="shared" si="768"/>
        <v/>
      </c>
      <c r="J1506" s="30" t="str">
        <f t="shared" si="769"/>
        <v/>
      </c>
      <c r="K1506" s="30" t="str">
        <f t="shared" si="770"/>
        <v/>
      </c>
      <c r="L1506" s="30" t="str">
        <f t="shared" si="771"/>
        <v/>
      </c>
      <c r="M1506" s="30" t="str">
        <f t="shared" si="772"/>
        <v/>
      </c>
      <c r="N1506" s="30" t="str">
        <f t="shared" si="773"/>
        <v/>
      </c>
      <c r="O1506" s="30" t="str">
        <f t="shared" si="774"/>
        <v/>
      </c>
      <c r="P1506" s="30" t="str">
        <f t="shared" si="775"/>
        <v/>
      </c>
      <c r="Q1506" s="30" t="str">
        <f t="shared" si="776"/>
        <v/>
      </c>
      <c r="R1506" s="30" t="str">
        <f t="shared" si="777"/>
        <v/>
      </c>
      <c r="S1506" s="30" t="str">
        <f t="shared" si="778"/>
        <v/>
      </c>
      <c r="T1506" s="30" t="str">
        <f t="shared" si="779"/>
        <v/>
      </c>
      <c r="U1506" s="20"/>
      <c r="V1506" s="20"/>
      <c r="W1506" s="20"/>
    </row>
    <row r="1507" spans="1:32" ht="19.5" customHeight="1" x14ac:dyDescent="0.25">
      <c r="A1507" s="20"/>
      <c r="B1507" s="483"/>
      <c r="C1507" s="29"/>
      <c r="D1507" s="28" t="s">
        <v>106</v>
      </c>
      <c r="E1507" s="29"/>
      <c r="F1507" s="28" t="s">
        <v>78</v>
      </c>
      <c r="G1507" s="29"/>
      <c r="H1507" s="29"/>
      <c r="I1507" s="30" t="str">
        <f t="shared" si="768"/>
        <v/>
      </c>
      <c r="J1507" s="30" t="str">
        <f t="shared" si="769"/>
        <v/>
      </c>
      <c r="K1507" s="30" t="str">
        <f t="shared" si="770"/>
        <v/>
      </c>
      <c r="L1507" s="30" t="str">
        <f t="shared" si="771"/>
        <v/>
      </c>
      <c r="M1507" s="30" t="str">
        <f t="shared" si="772"/>
        <v/>
      </c>
      <c r="N1507" s="30" t="str">
        <f t="shared" si="773"/>
        <v/>
      </c>
      <c r="O1507" s="30" t="str">
        <f t="shared" si="774"/>
        <v/>
      </c>
      <c r="P1507" s="30" t="str">
        <f t="shared" si="775"/>
        <v/>
      </c>
      <c r="Q1507" s="30" t="str">
        <f t="shared" si="776"/>
        <v/>
      </c>
      <c r="R1507" s="30" t="str">
        <f t="shared" si="777"/>
        <v/>
      </c>
      <c r="S1507" s="30" t="str">
        <f t="shared" si="778"/>
        <v/>
      </c>
      <c r="T1507" s="30" t="str">
        <f t="shared" si="779"/>
        <v/>
      </c>
      <c r="U1507" s="20"/>
      <c r="V1507" s="20"/>
      <c r="W1507" s="20"/>
    </row>
    <row r="1508" spans="1:32" ht="19.5" customHeight="1" x14ac:dyDescent="0.25">
      <c r="A1508" s="20"/>
      <c r="B1508" s="483"/>
      <c r="C1508" s="29"/>
      <c r="D1508" s="28" t="s">
        <v>107</v>
      </c>
      <c r="E1508" s="29"/>
      <c r="F1508" s="28" t="s">
        <v>78</v>
      </c>
      <c r="G1508" s="29"/>
      <c r="H1508" s="29"/>
      <c r="I1508" s="30" t="str">
        <f t="shared" si="768"/>
        <v/>
      </c>
      <c r="J1508" s="30" t="str">
        <f t="shared" si="769"/>
        <v/>
      </c>
      <c r="K1508" s="30" t="str">
        <f t="shared" si="770"/>
        <v/>
      </c>
      <c r="L1508" s="30" t="str">
        <f t="shared" si="771"/>
        <v/>
      </c>
      <c r="M1508" s="30" t="str">
        <f t="shared" si="772"/>
        <v/>
      </c>
      <c r="N1508" s="30" t="str">
        <f t="shared" si="773"/>
        <v/>
      </c>
      <c r="O1508" s="30" t="str">
        <f t="shared" si="774"/>
        <v/>
      </c>
      <c r="P1508" s="30" t="str">
        <f t="shared" si="775"/>
        <v/>
      </c>
      <c r="Q1508" s="30" t="str">
        <f t="shared" si="776"/>
        <v/>
      </c>
      <c r="R1508" s="30" t="str">
        <f t="shared" si="777"/>
        <v/>
      </c>
      <c r="S1508" s="30" t="str">
        <f t="shared" si="778"/>
        <v/>
      </c>
      <c r="T1508" s="30" t="str">
        <f t="shared" si="779"/>
        <v/>
      </c>
      <c r="U1508" s="20"/>
      <c r="V1508" s="20"/>
      <c r="W1508" s="20"/>
    </row>
    <row r="1509" spans="1:32" ht="19.5" customHeight="1" x14ac:dyDescent="0.25">
      <c r="A1509" s="20"/>
      <c r="B1509" s="483"/>
      <c r="C1509" s="29"/>
      <c r="D1509" s="28" t="s">
        <v>108</v>
      </c>
      <c r="E1509" s="29"/>
      <c r="F1509" s="28" t="s">
        <v>78</v>
      </c>
      <c r="G1509" s="29"/>
      <c r="H1509" s="29"/>
      <c r="I1509" s="30" t="str">
        <f t="shared" si="768"/>
        <v/>
      </c>
      <c r="J1509" s="30" t="str">
        <f t="shared" si="769"/>
        <v/>
      </c>
      <c r="K1509" s="30" t="str">
        <f t="shared" si="770"/>
        <v/>
      </c>
      <c r="L1509" s="30" t="str">
        <f t="shared" si="771"/>
        <v/>
      </c>
      <c r="M1509" s="30" t="str">
        <f t="shared" si="772"/>
        <v/>
      </c>
      <c r="N1509" s="30" t="str">
        <f t="shared" si="773"/>
        <v/>
      </c>
      <c r="O1509" s="30" t="str">
        <f t="shared" si="774"/>
        <v/>
      </c>
      <c r="P1509" s="30" t="str">
        <f t="shared" si="775"/>
        <v/>
      </c>
      <c r="Q1509" s="30" t="str">
        <f t="shared" si="776"/>
        <v/>
      </c>
      <c r="R1509" s="30" t="str">
        <f t="shared" si="777"/>
        <v/>
      </c>
      <c r="S1509" s="30" t="str">
        <f t="shared" si="778"/>
        <v/>
      </c>
      <c r="T1509" s="30" t="str">
        <f t="shared" si="779"/>
        <v/>
      </c>
      <c r="U1509" s="20"/>
      <c r="V1509" s="20"/>
      <c r="W1509" s="20"/>
    </row>
    <row r="1510" spans="1:32" ht="19.5" customHeight="1" x14ac:dyDescent="0.25">
      <c r="A1510" s="20"/>
      <c r="B1510" s="483"/>
      <c r="C1510" s="29"/>
      <c r="D1510" s="28" t="s">
        <v>109</v>
      </c>
      <c r="E1510" s="29"/>
      <c r="F1510" s="28" t="s">
        <v>78</v>
      </c>
      <c r="G1510" s="29"/>
      <c r="H1510" s="29"/>
      <c r="I1510" s="30" t="str">
        <f t="shared" si="768"/>
        <v/>
      </c>
      <c r="J1510" s="30" t="str">
        <f t="shared" si="769"/>
        <v/>
      </c>
      <c r="K1510" s="30" t="str">
        <f t="shared" si="770"/>
        <v/>
      </c>
      <c r="L1510" s="30" t="str">
        <f t="shared" si="771"/>
        <v/>
      </c>
      <c r="M1510" s="30" t="str">
        <f t="shared" si="772"/>
        <v/>
      </c>
      <c r="N1510" s="30" t="str">
        <f t="shared" si="773"/>
        <v/>
      </c>
      <c r="O1510" s="30" t="str">
        <f t="shared" si="774"/>
        <v/>
      </c>
      <c r="P1510" s="30" t="str">
        <f t="shared" si="775"/>
        <v/>
      </c>
      <c r="Q1510" s="30" t="str">
        <f t="shared" si="776"/>
        <v/>
      </c>
      <c r="R1510" s="30" t="str">
        <f t="shared" si="777"/>
        <v/>
      </c>
      <c r="S1510" s="30" t="str">
        <f t="shared" si="778"/>
        <v/>
      </c>
      <c r="T1510" s="30" t="str">
        <f t="shared" si="779"/>
        <v/>
      </c>
      <c r="U1510" s="20"/>
      <c r="V1510" s="20"/>
      <c r="W1510" s="20"/>
    </row>
    <row r="1511" spans="1:32" ht="19.5" customHeight="1" x14ac:dyDescent="0.25">
      <c r="A1511" s="20"/>
      <c r="B1511" s="483"/>
      <c r="C1511" s="29"/>
      <c r="D1511" s="28" t="s">
        <v>110</v>
      </c>
      <c r="E1511" s="29"/>
      <c r="F1511" s="28" t="s">
        <v>78</v>
      </c>
      <c r="G1511" s="29"/>
      <c r="H1511" s="29"/>
      <c r="I1511" s="30" t="str">
        <f t="shared" si="768"/>
        <v/>
      </c>
      <c r="J1511" s="30" t="str">
        <f t="shared" si="769"/>
        <v/>
      </c>
      <c r="K1511" s="30" t="str">
        <f t="shared" si="770"/>
        <v/>
      </c>
      <c r="L1511" s="30" t="str">
        <f t="shared" si="771"/>
        <v/>
      </c>
      <c r="M1511" s="30" t="str">
        <f t="shared" si="772"/>
        <v/>
      </c>
      <c r="N1511" s="30" t="str">
        <f t="shared" si="773"/>
        <v/>
      </c>
      <c r="O1511" s="30" t="str">
        <f t="shared" si="774"/>
        <v/>
      </c>
      <c r="P1511" s="30" t="str">
        <f t="shared" si="775"/>
        <v/>
      </c>
      <c r="Q1511" s="30" t="str">
        <f t="shared" si="776"/>
        <v/>
      </c>
      <c r="R1511" s="30" t="str">
        <f t="shared" si="777"/>
        <v/>
      </c>
      <c r="S1511" s="30" t="str">
        <f t="shared" si="778"/>
        <v/>
      </c>
      <c r="T1511" s="30" t="str">
        <f t="shared" si="779"/>
        <v/>
      </c>
      <c r="U1511" s="20"/>
      <c r="V1511" s="20"/>
      <c r="W1511" s="20"/>
    </row>
    <row r="1512" spans="1:32" ht="19.5" customHeight="1" x14ac:dyDescent="0.25">
      <c r="A1512" s="20"/>
      <c r="B1512" s="483"/>
      <c r="C1512" s="29"/>
      <c r="D1512" s="28" t="s">
        <v>111</v>
      </c>
      <c r="E1512" s="29"/>
      <c r="F1512" s="28" t="s">
        <v>78</v>
      </c>
      <c r="G1512" s="29"/>
      <c r="H1512" s="29"/>
      <c r="I1512" s="30" t="str">
        <f t="shared" si="768"/>
        <v/>
      </c>
      <c r="J1512" s="30" t="str">
        <f t="shared" si="769"/>
        <v/>
      </c>
      <c r="K1512" s="30" t="str">
        <f t="shared" si="770"/>
        <v/>
      </c>
      <c r="L1512" s="30" t="str">
        <f t="shared" si="771"/>
        <v/>
      </c>
      <c r="M1512" s="30" t="str">
        <f t="shared" si="772"/>
        <v/>
      </c>
      <c r="N1512" s="30" t="str">
        <f t="shared" si="773"/>
        <v/>
      </c>
      <c r="O1512" s="30" t="str">
        <f t="shared" si="774"/>
        <v/>
      </c>
      <c r="P1512" s="30" t="str">
        <f t="shared" si="775"/>
        <v/>
      </c>
      <c r="Q1512" s="30" t="str">
        <f t="shared" si="776"/>
        <v/>
      </c>
      <c r="R1512" s="30" t="str">
        <f t="shared" si="777"/>
        <v/>
      </c>
      <c r="S1512" s="30" t="str">
        <f t="shared" si="778"/>
        <v/>
      </c>
      <c r="T1512" s="30" t="str">
        <f t="shared" si="779"/>
        <v/>
      </c>
      <c r="U1512" s="20"/>
      <c r="V1512" s="20"/>
      <c r="W1512" s="20"/>
    </row>
    <row r="1513" spans="1:32" ht="19.5" customHeight="1" x14ac:dyDescent="0.25">
      <c r="A1513" s="20"/>
      <c r="B1513" s="483"/>
      <c r="C1513" s="29"/>
      <c r="D1513" s="28" t="s">
        <v>112</v>
      </c>
      <c r="E1513" s="29"/>
      <c r="F1513" s="28" t="s">
        <v>78</v>
      </c>
      <c r="G1513" s="29"/>
      <c r="H1513" s="29"/>
      <c r="I1513" s="30" t="str">
        <f t="shared" si="768"/>
        <v/>
      </c>
      <c r="J1513" s="30" t="str">
        <f t="shared" si="769"/>
        <v/>
      </c>
      <c r="K1513" s="30" t="str">
        <f t="shared" si="770"/>
        <v/>
      </c>
      <c r="L1513" s="30" t="str">
        <f t="shared" si="771"/>
        <v/>
      </c>
      <c r="M1513" s="30" t="str">
        <f t="shared" si="772"/>
        <v/>
      </c>
      <c r="N1513" s="30" t="str">
        <f t="shared" si="773"/>
        <v/>
      </c>
      <c r="O1513" s="30" t="str">
        <f t="shared" si="774"/>
        <v/>
      </c>
      <c r="P1513" s="30" t="str">
        <f t="shared" si="775"/>
        <v/>
      </c>
      <c r="Q1513" s="30" t="str">
        <f t="shared" si="776"/>
        <v/>
      </c>
      <c r="R1513" s="30" t="str">
        <f t="shared" si="777"/>
        <v/>
      </c>
      <c r="S1513" s="30" t="str">
        <f t="shared" si="778"/>
        <v/>
      </c>
      <c r="T1513" s="30" t="str">
        <f t="shared" si="779"/>
        <v/>
      </c>
      <c r="U1513" s="20"/>
      <c r="V1513" s="20"/>
      <c r="W1513" s="20"/>
    </row>
    <row r="1514" spans="1:32" ht="19.5" customHeight="1" x14ac:dyDescent="0.25">
      <c r="A1514" s="20"/>
      <c r="B1514" s="483"/>
      <c r="C1514" s="29"/>
      <c r="D1514" s="28" t="s">
        <v>113</v>
      </c>
      <c r="E1514" s="29"/>
      <c r="F1514" s="28" t="s">
        <v>78</v>
      </c>
      <c r="G1514" s="29"/>
      <c r="H1514" s="29"/>
      <c r="I1514" s="30" t="str">
        <f t="shared" si="768"/>
        <v/>
      </c>
      <c r="J1514" s="30" t="str">
        <f t="shared" si="769"/>
        <v/>
      </c>
      <c r="K1514" s="30" t="str">
        <f t="shared" si="770"/>
        <v/>
      </c>
      <c r="L1514" s="30" t="str">
        <f t="shared" si="771"/>
        <v/>
      </c>
      <c r="M1514" s="30" t="str">
        <f t="shared" si="772"/>
        <v/>
      </c>
      <c r="N1514" s="30" t="str">
        <f t="shared" si="773"/>
        <v/>
      </c>
      <c r="O1514" s="30" t="str">
        <f t="shared" si="774"/>
        <v/>
      </c>
      <c r="P1514" s="30" t="str">
        <f t="shared" si="775"/>
        <v/>
      </c>
      <c r="Q1514" s="30" t="str">
        <f t="shared" si="776"/>
        <v/>
      </c>
      <c r="R1514" s="30" t="str">
        <f t="shared" si="777"/>
        <v/>
      </c>
      <c r="S1514" s="30" t="str">
        <f t="shared" si="778"/>
        <v/>
      </c>
      <c r="T1514" s="30" t="str">
        <f t="shared" si="779"/>
        <v/>
      </c>
      <c r="U1514" s="20"/>
      <c r="V1514" s="20"/>
      <c r="W1514" s="20"/>
    </row>
    <row r="1515" spans="1:32" ht="19.5" customHeight="1" x14ac:dyDescent="0.3">
      <c r="A1515" s="20"/>
      <c r="B1515" s="483"/>
      <c r="C1515" s="29"/>
      <c r="D1515" s="28" t="s">
        <v>114</v>
      </c>
      <c r="E1515" s="29"/>
      <c r="F1515" s="28" t="s">
        <v>115</v>
      </c>
      <c r="G1515" s="29"/>
      <c r="H1515" s="29" t="s">
        <v>40</v>
      </c>
      <c r="I1515" s="31" t="str">
        <f t="shared" ref="I1515:I1524" si="780">IFERROR(VALUE(MID($G1515,1,FIND(CHAR(160),SUBSTITUTE($G1515,"~",CHAR(160),1))-1)),"-")</f>
        <v>-</v>
      </c>
      <c r="J1515" s="31" t="str">
        <f t="shared" ref="J1515:J1524" si="781">IFERROR(VALUE(MID($G1515,FIND(CHAR(160),SUBSTITUTE($G1515,"~",CHAR(160),1))+1,FIND(CHAR(160),SUBSTITUTE($G1515,"~",CHAR(160),2))-FIND(CHAR(160),SUBSTITUTE($G1515,"~",CHAR(160),1))-1)),"-")</f>
        <v>-</v>
      </c>
      <c r="K1515" s="31" t="str">
        <f t="shared" ref="K1515:K1524" si="782">IFERROR(VALUE(MID($G1515,FIND(CHAR(160),SUBSTITUTE($G1515,"~",CHAR(160),2))+1,FIND(CHAR(160),SUBSTITUTE($G1515,"~",CHAR(160),3))-FIND(CHAR(160),SUBSTITUTE($G1515,"~",CHAR(160),2))-1)),"-")</f>
        <v>-</v>
      </c>
      <c r="L1515" s="31" t="str">
        <f t="shared" ref="L1515:L1524" si="783">IFERROR(VALUE(MID($G1515,FIND(CHAR(160),SUBSTITUTE($G1515,"~",CHAR(160),3))+1,FIND(CHAR(160),SUBSTITUTE($G1515,"~",CHAR(160),4))-FIND(CHAR(160),SUBSTITUTE($G1515,"~",CHAR(160),3))-1)),"-")</f>
        <v>-</v>
      </c>
      <c r="M1515" s="31" t="str">
        <f t="shared" ref="M1515:M1524" si="784">IFERROR(VALUE(MID($G1515,FIND(CHAR(160),SUBSTITUTE($G1515,"~",CHAR(160),4))+1,FIND(CHAR(160),SUBSTITUTE($G1515,"~",CHAR(160),5))-FIND(CHAR(160),SUBSTITUTE($G1515,"~",CHAR(160),4))-1)),"-")</f>
        <v>-</v>
      </c>
      <c r="N1515" s="31" t="str">
        <f t="shared" ref="N1515:N1524" si="785">IFERROR(VALUE(MID($G1515,FIND(CHAR(160),SUBSTITUTE($G1515,"~",CHAR(160),5))+1,FIND(CHAR(160),SUBSTITUTE($G1515,"~",CHAR(160),6))-FIND(CHAR(160),SUBSTITUTE($G1515,"~",CHAR(160),5))-1)),"-")</f>
        <v>-</v>
      </c>
      <c r="O1515" s="31" t="str">
        <f t="shared" ref="O1515:O1524" si="786">IFERROR(VALUE(MID($G1515,FIND(CHAR(160),SUBSTITUTE($G1515,"~",CHAR(160),6))+1,FIND(CHAR(160),SUBSTITUTE($G1515,"~",CHAR(160),7))-FIND(CHAR(160),SUBSTITUTE($G1515,"~",CHAR(160),6))-1)),"-")</f>
        <v>-</v>
      </c>
      <c r="P1515" s="31" t="str">
        <f t="shared" ref="P1515:P1524" si="787">IFERROR(VALUE(MID($G1515,FIND(CHAR(160),SUBSTITUTE($G1515,"~",CHAR(160),7))+1,FIND(CHAR(160),SUBSTITUTE($G1515,"~",CHAR(160),8))-FIND(CHAR(160),SUBSTITUTE($G1515,"~",CHAR(160),7))-1)),"-")</f>
        <v>-</v>
      </c>
      <c r="Q1515" s="31" t="str">
        <f t="shared" ref="Q1515:Q1524" si="788">IFERROR(VALUE(MID($G1515,FIND(CHAR(160),SUBSTITUTE($G1515,"~",CHAR(160),8))+1,FIND(CHAR(160),SUBSTITUTE($G1515,"~",CHAR(160),9))-FIND(CHAR(160),SUBSTITUTE($G1515,"~",CHAR(160),8))-1)),"-")</f>
        <v>-</v>
      </c>
      <c r="R1515" s="31" t="str">
        <f t="shared" ref="R1515:R1524" si="789">IFERROR(VALUE(MID($G1515,FIND(CHAR(160),SUBSTITUTE($G1515,"~",CHAR(160),9))+1,FIND(CHAR(160),SUBSTITUTE($G1515,"~",CHAR(160),10))-FIND(CHAR(160),SUBSTITUTE($G1515,"~",CHAR(160),9))-1)),"-")</f>
        <v>-</v>
      </c>
      <c r="S1515" s="31" t="str">
        <f t="shared" ref="S1515:S1524" si="790">IFERROR(VALUE(MID($G1515,FIND(CHAR(160),SUBSTITUTE($G1515,"~",CHAR(160),10))+1,FIND(CHAR(160),SUBSTITUTE($G1515,"~",CHAR(160),11))-FIND(CHAR(160),SUBSTITUTE($G1515,"~",CHAR(160),10))-1)),"-")</f>
        <v>-</v>
      </c>
      <c r="T1515" s="31" t="str">
        <f t="shared" ref="T1515:T1524" si="791">IFERROR(VALUE(MID($G1515,FIND(CHAR(160),SUBSTITUTE($G1515,"~",CHAR(160),11))+1,FIND(CHAR(160),SUBSTITUTE($G1515,"~",CHAR(160),12))-FIND(CHAR(160),SUBSTITUTE($G1515,"~",CHAR(160),11))-1)),"-")</f>
        <v>-</v>
      </c>
      <c r="U1515" s="20"/>
      <c r="V1515" s="20"/>
      <c r="W1515" s="20"/>
      <c r="AA1515" s="32" t="s">
        <v>116</v>
      </c>
    </row>
    <row r="1516" spans="1:32" ht="19.5" customHeight="1" x14ac:dyDescent="0.3">
      <c r="A1516" s="20"/>
      <c r="B1516" s="483"/>
      <c r="C1516" s="29"/>
      <c r="D1516" s="28"/>
      <c r="E1516" s="29"/>
      <c r="F1516" s="28" t="s">
        <v>117</v>
      </c>
      <c r="G1516" s="29"/>
      <c r="H1516" s="29" t="s">
        <v>40</v>
      </c>
      <c r="I1516" s="31" t="str">
        <f t="shared" si="780"/>
        <v>-</v>
      </c>
      <c r="J1516" s="31" t="str">
        <f t="shared" si="781"/>
        <v>-</v>
      </c>
      <c r="K1516" s="31" t="str">
        <f t="shared" si="782"/>
        <v>-</v>
      </c>
      <c r="L1516" s="31" t="str">
        <f t="shared" si="783"/>
        <v>-</v>
      </c>
      <c r="M1516" s="31" t="str">
        <f t="shared" si="784"/>
        <v>-</v>
      </c>
      <c r="N1516" s="31" t="str">
        <f t="shared" si="785"/>
        <v>-</v>
      </c>
      <c r="O1516" s="31" t="str">
        <f t="shared" si="786"/>
        <v>-</v>
      </c>
      <c r="P1516" s="31" t="str">
        <f t="shared" si="787"/>
        <v>-</v>
      </c>
      <c r="Q1516" s="31" t="str">
        <f t="shared" si="788"/>
        <v>-</v>
      </c>
      <c r="R1516" s="31" t="str">
        <f t="shared" si="789"/>
        <v>-</v>
      </c>
      <c r="S1516" s="31" t="str">
        <f t="shared" si="790"/>
        <v>-</v>
      </c>
      <c r="T1516" s="31" t="str">
        <f t="shared" si="791"/>
        <v>-</v>
      </c>
      <c r="U1516" s="20"/>
      <c r="V1516" s="20"/>
      <c r="W1516" s="20"/>
      <c r="AB1516" s="32" t="s">
        <v>118</v>
      </c>
    </row>
    <row r="1517" spans="1:32" ht="19.5" customHeight="1" x14ac:dyDescent="0.3">
      <c r="A1517" s="20"/>
      <c r="B1517" s="483"/>
      <c r="C1517" s="29"/>
      <c r="D1517" s="28"/>
      <c r="E1517" s="29"/>
      <c r="F1517" s="33" t="s">
        <v>119</v>
      </c>
      <c r="G1517" s="29"/>
      <c r="H1517" s="29" t="s">
        <v>40</v>
      </c>
      <c r="I1517" s="31" t="str">
        <f t="shared" si="780"/>
        <v>-</v>
      </c>
      <c r="J1517" s="31" t="str">
        <f t="shared" si="781"/>
        <v>-</v>
      </c>
      <c r="K1517" s="31" t="str">
        <f t="shared" si="782"/>
        <v>-</v>
      </c>
      <c r="L1517" s="31" t="str">
        <f t="shared" si="783"/>
        <v>-</v>
      </c>
      <c r="M1517" s="31" t="str">
        <f t="shared" si="784"/>
        <v>-</v>
      </c>
      <c r="N1517" s="31" t="str">
        <f t="shared" si="785"/>
        <v>-</v>
      </c>
      <c r="O1517" s="31" t="str">
        <f t="shared" si="786"/>
        <v>-</v>
      </c>
      <c r="P1517" s="31" t="str">
        <f t="shared" si="787"/>
        <v>-</v>
      </c>
      <c r="Q1517" s="31" t="str">
        <f t="shared" si="788"/>
        <v>-</v>
      </c>
      <c r="R1517" s="31" t="str">
        <f t="shared" si="789"/>
        <v>-</v>
      </c>
      <c r="S1517" s="31" t="str">
        <f t="shared" si="790"/>
        <v>-</v>
      </c>
      <c r="T1517" s="31" t="str">
        <f t="shared" si="791"/>
        <v>-</v>
      </c>
      <c r="U1517" s="20"/>
      <c r="V1517" s="20"/>
      <c r="W1517" s="20"/>
      <c r="AC1517" s="32" t="s">
        <v>118</v>
      </c>
    </row>
    <row r="1518" spans="1:32" ht="19.5" customHeight="1" x14ac:dyDescent="0.3">
      <c r="A1518" s="20"/>
      <c r="B1518" s="483"/>
      <c r="C1518" s="29"/>
      <c r="D1518" s="28"/>
      <c r="E1518" s="29"/>
      <c r="F1518" s="33" t="s">
        <v>120</v>
      </c>
      <c r="G1518" s="29"/>
      <c r="H1518" s="29" t="s">
        <v>40</v>
      </c>
      <c r="I1518" s="31" t="str">
        <f t="shared" si="780"/>
        <v>-</v>
      </c>
      <c r="J1518" s="31" t="str">
        <f t="shared" si="781"/>
        <v>-</v>
      </c>
      <c r="K1518" s="31" t="str">
        <f t="shared" si="782"/>
        <v>-</v>
      </c>
      <c r="L1518" s="31" t="str">
        <f t="shared" si="783"/>
        <v>-</v>
      </c>
      <c r="M1518" s="31" t="str">
        <f t="shared" si="784"/>
        <v>-</v>
      </c>
      <c r="N1518" s="31" t="str">
        <f t="shared" si="785"/>
        <v>-</v>
      </c>
      <c r="O1518" s="31" t="str">
        <f t="shared" si="786"/>
        <v>-</v>
      </c>
      <c r="P1518" s="31" t="str">
        <f t="shared" si="787"/>
        <v>-</v>
      </c>
      <c r="Q1518" s="31" t="str">
        <f t="shared" si="788"/>
        <v>-</v>
      </c>
      <c r="R1518" s="31" t="str">
        <f t="shared" si="789"/>
        <v>-</v>
      </c>
      <c r="S1518" s="31" t="str">
        <f t="shared" si="790"/>
        <v>-</v>
      </c>
      <c r="T1518" s="31" t="str">
        <f t="shared" si="791"/>
        <v>-</v>
      </c>
      <c r="U1518" s="20"/>
      <c r="V1518" s="20"/>
      <c r="W1518" s="20"/>
      <c r="AD1518" s="32" t="s">
        <v>118</v>
      </c>
    </row>
    <row r="1519" spans="1:32" ht="19.5" customHeight="1" x14ac:dyDescent="0.3">
      <c r="A1519" s="20"/>
      <c r="B1519" s="483"/>
      <c r="C1519" s="29"/>
      <c r="D1519" s="28"/>
      <c r="E1519" s="29"/>
      <c r="F1519" s="33" t="s">
        <v>121</v>
      </c>
      <c r="G1519" s="29"/>
      <c r="H1519" s="29" t="s">
        <v>40</v>
      </c>
      <c r="I1519" s="31" t="str">
        <f t="shared" si="780"/>
        <v>-</v>
      </c>
      <c r="J1519" s="31" t="str">
        <f t="shared" si="781"/>
        <v>-</v>
      </c>
      <c r="K1519" s="31" t="str">
        <f t="shared" si="782"/>
        <v>-</v>
      </c>
      <c r="L1519" s="31" t="str">
        <f t="shared" si="783"/>
        <v>-</v>
      </c>
      <c r="M1519" s="31" t="str">
        <f t="shared" si="784"/>
        <v>-</v>
      </c>
      <c r="N1519" s="31" t="str">
        <f t="shared" si="785"/>
        <v>-</v>
      </c>
      <c r="O1519" s="31" t="str">
        <f t="shared" si="786"/>
        <v>-</v>
      </c>
      <c r="P1519" s="31" t="str">
        <f t="shared" si="787"/>
        <v>-</v>
      </c>
      <c r="Q1519" s="31" t="str">
        <f t="shared" si="788"/>
        <v>-</v>
      </c>
      <c r="R1519" s="31" t="str">
        <f t="shared" si="789"/>
        <v>-</v>
      </c>
      <c r="S1519" s="31" t="str">
        <f t="shared" si="790"/>
        <v>-</v>
      </c>
      <c r="T1519" s="31" t="str">
        <f t="shared" si="791"/>
        <v>-</v>
      </c>
      <c r="U1519" s="20"/>
      <c r="V1519" s="20"/>
      <c r="W1519" s="20"/>
      <c r="AE1519" s="32" t="s">
        <v>116</v>
      </c>
    </row>
    <row r="1520" spans="1:32" ht="19.5" customHeight="1" x14ac:dyDescent="0.3">
      <c r="A1520" s="20"/>
      <c r="B1520" s="483"/>
      <c r="C1520" s="29"/>
      <c r="D1520" s="28"/>
      <c r="E1520" s="29"/>
      <c r="F1520" s="28" t="s">
        <v>647</v>
      </c>
      <c r="G1520" s="29"/>
      <c r="H1520" s="29" t="s">
        <v>40</v>
      </c>
      <c r="I1520" s="31" t="str">
        <f t="shared" si="780"/>
        <v>-</v>
      </c>
      <c r="J1520" s="31" t="str">
        <f t="shared" si="781"/>
        <v>-</v>
      </c>
      <c r="K1520" s="31" t="str">
        <f t="shared" si="782"/>
        <v>-</v>
      </c>
      <c r="L1520" s="31" t="str">
        <f t="shared" si="783"/>
        <v>-</v>
      </c>
      <c r="M1520" s="31" t="str">
        <f t="shared" si="784"/>
        <v>-</v>
      </c>
      <c r="N1520" s="31" t="str">
        <f t="shared" si="785"/>
        <v>-</v>
      </c>
      <c r="O1520" s="31" t="str">
        <f t="shared" si="786"/>
        <v>-</v>
      </c>
      <c r="P1520" s="31" t="str">
        <f t="shared" si="787"/>
        <v>-</v>
      </c>
      <c r="Q1520" s="31" t="str">
        <f t="shared" si="788"/>
        <v>-</v>
      </c>
      <c r="R1520" s="31" t="str">
        <f t="shared" si="789"/>
        <v>-</v>
      </c>
      <c r="S1520" s="31" t="str">
        <f t="shared" si="790"/>
        <v>-</v>
      </c>
      <c r="T1520" s="31" t="str">
        <f t="shared" si="791"/>
        <v>-</v>
      </c>
      <c r="U1520" s="20"/>
      <c r="V1520" s="20"/>
      <c r="W1520" s="20"/>
      <c r="AF1520" s="32" t="s">
        <v>118</v>
      </c>
    </row>
    <row r="1521" spans="1:36" ht="19.5" customHeight="1" x14ac:dyDescent="0.3">
      <c r="A1521" s="20"/>
      <c r="B1521" s="483"/>
      <c r="C1521" s="29"/>
      <c r="D1521" s="28"/>
      <c r="E1521" s="29"/>
      <c r="F1521" s="33" t="s">
        <v>122</v>
      </c>
      <c r="G1521" s="29"/>
      <c r="H1521" s="29" t="s">
        <v>40</v>
      </c>
      <c r="I1521" s="31" t="str">
        <f t="shared" si="780"/>
        <v>-</v>
      </c>
      <c r="J1521" s="31" t="str">
        <f t="shared" si="781"/>
        <v>-</v>
      </c>
      <c r="K1521" s="31" t="str">
        <f t="shared" si="782"/>
        <v>-</v>
      </c>
      <c r="L1521" s="31" t="str">
        <f t="shared" si="783"/>
        <v>-</v>
      </c>
      <c r="M1521" s="31" t="str">
        <f t="shared" si="784"/>
        <v>-</v>
      </c>
      <c r="N1521" s="31" t="str">
        <f t="shared" si="785"/>
        <v>-</v>
      </c>
      <c r="O1521" s="31" t="str">
        <f t="shared" si="786"/>
        <v>-</v>
      </c>
      <c r="P1521" s="31" t="str">
        <f t="shared" si="787"/>
        <v>-</v>
      </c>
      <c r="Q1521" s="31" t="str">
        <f t="shared" si="788"/>
        <v>-</v>
      </c>
      <c r="R1521" s="31" t="str">
        <f t="shared" si="789"/>
        <v>-</v>
      </c>
      <c r="S1521" s="31" t="str">
        <f t="shared" si="790"/>
        <v>-</v>
      </c>
      <c r="T1521" s="31" t="str">
        <f t="shared" si="791"/>
        <v>-</v>
      </c>
      <c r="U1521" s="20"/>
      <c r="V1521" s="20"/>
      <c r="W1521" s="20"/>
      <c r="AG1521" s="32" t="s">
        <v>118</v>
      </c>
    </row>
    <row r="1522" spans="1:36" ht="19.5" customHeight="1" x14ac:dyDescent="0.3">
      <c r="A1522" s="20"/>
      <c r="B1522" s="483"/>
      <c r="C1522" s="29"/>
      <c r="D1522" s="28"/>
      <c r="E1522" s="29"/>
      <c r="F1522" s="33" t="s">
        <v>123</v>
      </c>
      <c r="G1522" s="29"/>
      <c r="H1522" s="29" t="s">
        <v>40</v>
      </c>
      <c r="I1522" s="31" t="str">
        <f t="shared" si="780"/>
        <v>-</v>
      </c>
      <c r="J1522" s="31" t="str">
        <f t="shared" si="781"/>
        <v>-</v>
      </c>
      <c r="K1522" s="31" t="str">
        <f t="shared" si="782"/>
        <v>-</v>
      </c>
      <c r="L1522" s="31" t="str">
        <f t="shared" si="783"/>
        <v>-</v>
      </c>
      <c r="M1522" s="31" t="str">
        <f t="shared" si="784"/>
        <v>-</v>
      </c>
      <c r="N1522" s="31" t="str">
        <f t="shared" si="785"/>
        <v>-</v>
      </c>
      <c r="O1522" s="31" t="str">
        <f t="shared" si="786"/>
        <v>-</v>
      </c>
      <c r="P1522" s="31" t="str">
        <f t="shared" si="787"/>
        <v>-</v>
      </c>
      <c r="Q1522" s="31" t="str">
        <f t="shared" si="788"/>
        <v>-</v>
      </c>
      <c r="R1522" s="31" t="str">
        <f t="shared" si="789"/>
        <v>-</v>
      </c>
      <c r="S1522" s="31" t="str">
        <f t="shared" si="790"/>
        <v>-</v>
      </c>
      <c r="T1522" s="31" t="str">
        <f t="shared" si="791"/>
        <v>-</v>
      </c>
      <c r="U1522" s="20"/>
      <c r="V1522" s="20"/>
      <c r="W1522" s="20"/>
      <c r="AH1522" s="32" t="s">
        <v>118</v>
      </c>
    </row>
    <row r="1523" spans="1:36" ht="19.5" customHeight="1" x14ac:dyDescent="0.3">
      <c r="A1523" s="20"/>
      <c r="B1523" s="483"/>
      <c r="C1523" s="29"/>
      <c r="D1523" s="28"/>
      <c r="E1523" s="29"/>
      <c r="F1523" s="33" t="s">
        <v>124</v>
      </c>
      <c r="G1523" s="29"/>
      <c r="H1523" s="29" t="s">
        <v>40</v>
      </c>
      <c r="I1523" s="31" t="str">
        <f t="shared" si="780"/>
        <v>-</v>
      </c>
      <c r="J1523" s="31" t="str">
        <f t="shared" si="781"/>
        <v>-</v>
      </c>
      <c r="K1523" s="31" t="str">
        <f t="shared" si="782"/>
        <v>-</v>
      </c>
      <c r="L1523" s="31" t="str">
        <f t="shared" si="783"/>
        <v>-</v>
      </c>
      <c r="M1523" s="31" t="str">
        <f t="shared" si="784"/>
        <v>-</v>
      </c>
      <c r="N1523" s="31" t="str">
        <f t="shared" si="785"/>
        <v>-</v>
      </c>
      <c r="O1523" s="31" t="str">
        <f t="shared" si="786"/>
        <v>-</v>
      </c>
      <c r="P1523" s="31" t="str">
        <f t="shared" si="787"/>
        <v>-</v>
      </c>
      <c r="Q1523" s="31" t="str">
        <f t="shared" si="788"/>
        <v>-</v>
      </c>
      <c r="R1523" s="31" t="str">
        <f t="shared" si="789"/>
        <v>-</v>
      </c>
      <c r="S1523" s="31" t="str">
        <f t="shared" si="790"/>
        <v>-</v>
      </c>
      <c r="T1523" s="31" t="str">
        <f t="shared" si="791"/>
        <v>-</v>
      </c>
      <c r="U1523" s="20"/>
      <c r="V1523" s="20"/>
      <c r="W1523" s="20"/>
      <c r="AI1523" s="32" t="s">
        <v>116</v>
      </c>
    </row>
    <row r="1524" spans="1:36" ht="19.5" customHeight="1" x14ac:dyDescent="0.3">
      <c r="A1524" s="20"/>
      <c r="B1524" s="483"/>
      <c r="C1524" s="29"/>
      <c r="D1524" s="34"/>
      <c r="E1524" s="35"/>
      <c r="F1524" s="36" t="s">
        <v>125</v>
      </c>
      <c r="G1524" s="35"/>
      <c r="H1524" s="34" t="s">
        <v>40</v>
      </c>
      <c r="I1524" s="31" t="str">
        <f t="shared" si="780"/>
        <v>-</v>
      </c>
      <c r="J1524" s="31" t="str">
        <f t="shared" si="781"/>
        <v>-</v>
      </c>
      <c r="K1524" s="31" t="str">
        <f t="shared" si="782"/>
        <v>-</v>
      </c>
      <c r="L1524" s="31" t="str">
        <f t="shared" si="783"/>
        <v>-</v>
      </c>
      <c r="M1524" s="31" t="str">
        <f t="shared" si="784"/>
        <v>-</v>
      </c>
      <c r="N1524" s="31" t="str">
        <f t="shared" si="785"/>
        <v>-</v>
      </c>
      <c r="O1524" s="31" t="str">
        <f t="shared" si="786"/>
        <v>-</v>
      </c>
      <c r="P1524" s="31" t="str">
        <f t="shared" si="787"/>
        <v>-</v>
      </c>
      <c r="Q1524" s="31" t="str">
        <f t="shared" si="788"/>
        <v>-</v>
      </c>
      <c r="R1524" s="31" t="str">
        <f t="shared" si="789"/>
        <v>-</v>
      </c>
      <c r="S1524" s="31" t="str">
        <f t="shared" si="790"/>
        <v>-</v>
      </c>
      <c r="T1524" s="31" t="str">
        <f t="shared" si="791"/>
        <v>-</v>
      </c>
      <c r="U1524" s="20"/>
      <c r="V1524" s="20"/>
      <c r="W1524" s="20"/>
      <c r="AJ1524" s="32" t="s">
        <v>118</v>
      </c>
    </row>
    <row r="1525" spans="1:36" ht="19.5" customHeight="1" x14ac:dyDescent="0.25">
      <c r="A1525" s="20"/>
      <c r="B1525" s="483"/>
      <c r="C1525" s="27"/>
      <c r="D1525" s="28" t="s">
        <v>77</v>
      </c>
      <c r="E1525" s="29"/>
      <c r="F1525" s="28" t="s">
        <v>78</v>
      </c>
      <c r="G1525" s="29"/>
      <c r="H1525" s="30"/>
      <c r="I1525" s="30" t="str">
        <f t="shared" ref="I1525:I1560" si="792">IFERROR(MID($G1525,1,FIND(CHAR(160),SUBSTITUTE($G1525,"~",CHAR(160),1))-1),"")</f>
        <v/>
      </c>
      <c r="J1525" s="30" t="str">
        <f t="shared" ref="J1525:J1560" si="793">IFERROR(MID($G1525,FIND(CHAR(160),SUBSTITUTE($G1525,"~",CHAR(160),1))+1,FIND(CHAR(160),SUBSTITUTE($G1525,"~",CHAR(160),2))-FIND(CHAR(160),SUBSTITUTE($G1525,"~",CHAR(160),1))-1),"")</f>
        <v/>
      </c>
      <c r="K1525" s="30" t="str">
        <f t="shared" ref="K1525:K1560" si="794">IFERROR(MID($G1525,FIND(CHAR(160),SUBSTITUTE($G1525,"~",CHAR(160),2))+1,FIND(CHAR(160),SUBSTITUTE($G1525,"~",CHAR(160),3))-FIND(CHAR(160),SUBSTITUTE($G1525,"~",CHAR(160),2))-1),"")</f>
        <v/>
      </c>
      <c r="L1525" s="30" t="str">
        <f t="shared" ref="L1525:L1560" si="795">IFERROR(MID($G1525,FIND(CHAR(160),SUBSTITUTE($G1525,"~",CHAR(160),3))+1,FIND(CHAR(160),SUBSTITUTE($G1525,"~",CHAR(160),4))-FIND(CHAR(160),SUBSTITUTE($G1525,"~",CHAR(160),3))-1),"")</f>
        <v/>
      </c>
      <c r="M1525" s="30" t="str">
        <f t="shared" ref="M1525:M1560" si="796">IFERROR(MID($G1525,FIND(CHAR(160),SUBSTITUTE($G1525,"~",CHAR(160),4))+1,FIND(CHAR(160),SUBSTITUTE($G1525,"~",CHAR(160),5))-FIND(CHAR(160),SUBSTITUTE($G1525,"~",CHAR(160),4))-1),"")</f>
        <v/>
      </c>
      <c r="N1525" s="30" t="str">
        <f t="shared" ref="N1525:N1560" si="797">IFERROR(MID($G1525,FIND(CHAR(160),SUBSTITUTE($G1525,"~",CHAR(160),5))+1,FIND(CHAR(160),SUBSTITUTE($G1525,"~",CHAR(160),6))-FIND(CHAR(160),SUBSTITUTE($G1525,"~",CHAR(160),5))-1),"")</f>
        <v/>
      </c>
      <c r="O1525" s="30" t="str">
        <f t="shared" ref="O1525:O1560" si="798">IFERROR(MID($G1525,FIND(CHAR(160),SUBSTITUTE($G1525,"~",CHAR(160),6))+1,FIND(CHAR(160),SUBSTITUTE($G1525,"~",CHAR(160),7))-FIND(CHAR(160),SUBSTITUTE($G1525,"~",CHAR(160),6))-1),"")</f>
        <v/>
      </c>
      <c r="P1525" s="30" t="str">
        <f t="shared" ref="P1525:P1560" si="799">IFERROR(MID($G1525,FIND(CHAR(160),SUBSTITUTE($G1525,"~",CHAR(160),7))+1,FIND(CHAR(160),SUBSTITUTE($G1525,"~",CHAR(160),8))-FIND(CHAR(160),SUBSTITUTE($G1525,"~",CHAR(160),7))-1),"")</f>
        <v/>
      </c>
      <c r="Q1525" s="30" t="str">
        <f t="shared" ref="Q1525:Q1560" si="800">IFERROR(MID($G1525,FIND(CHAR(160),SUBSTITUTE($G1525,"~",CHAR(160),8))+1,FIND(CHAR(160),SUBSTITUTE($G1525,"~",CHAR(160),9))-FIND(CHAR(160),SUBSTITUTE($G1525,"~",CHAR(160),8))-1),"")</f>
        <v/>
      </c>
      <c r="R1525" s="30" t="str">
        <f t="shared" ref="R1525:R1560" si="801">IFERROR(MID($G1525,FIND(CHAR(160),SUBSTITUTE($G1525,"~",CHAR(160),9))+1,FIND(CHAR(160),SUBSTITUTE($G1525,"~",CHAR(160),10))-FIND(CHAR(160),SUBSTITUTE($G1525,"~",CHAR(160),9))-1),"")</f>
        <v/>
      </c>
      <c r="S1525" s="30" t="str">
        <f t="shared" ref="S1525:S1560" si="802">IFERROR(MID($G1525,FIND(CHAR(160),SUBSTITUTE($G1525,"~",CHAR(160),10))+1,FIND(CHAR(160),SUBSTITUTE($G1525,"~",CHAR(160),11))-FIND(CHAR(160),SUBSTITUTE($G1525,"~",CHAR(160),10))-1),"")</f>
        <v/>
      </c>
      <c r="T1525" s="30" t="str">
        <f t="shared" ref="T1525:T1560" si="803">IFERROR(MID($G1525,FIND(CHAR(160),SUBSTITUTE($G1525,"~",CHAR(160),11))+1,FIND(CHAR(160),SUBSTITUTE($G1525,"~",CHAR(160),12))-FIND(CHAR(160),SUBSTITUTE($G1525,"~",CHAR(160),11))-1),"")</f>
        <v/>
      </c>
      <c r="U1525" s="20"/>
      <c r="V1525" s="20"/>
      <c r="W1525" s="20"/>
    </row>
    <row r="1526" spans="1:36" ht="19.5" customHeight="1" x14ac:dyDescent="0.25">
      <c r="A1526" s="20"/>
      <c r="B1526" s="483"/>
      <c r="C1526" s="29"/>
      <c r="D1526" s="28" t="s">
        <v>79</v>
      </c>
      <c r="E1526" s="29"/>
      <c r="F1526" s="28" t="s">
        <v>78</v>
      </c>
      <c r="G1526" s="29"/>
      <c r="H1526" s="29"/>
      <c r="I1526" s="30" t="str">
        <f t="shared" si="792"/>
        <v/>
      </c>
      <c r="J1526" s="30" t="str">
        <f t="shared" si="793"/>
        <v/>
      </c>
      <c r="K1526" s="30" t="str">
        <f t="shared" si="794"/>
        <v/>
      </c>
      <c r="L1526" s="30" t="str">
        <f t="shared" si="795"/>
        <v/>
      </c>
      <c r="M1526" s="30" t="str">
        <f t="shared" si="796"/>
        <v/>
      </c>
      <c r="N1526" s="30" t="str">
        <f t="shared" si="797"/>
        <v/>
      </c>
      <c r="O1526" s="30" t="str">
        <f t="shared" si="798"/>
        <v/>
      </c>
      <c r="P1526" s="30" t="str">
        <f t="shared" si="799"/>
        <v/>
      </c>
      <c r="Q1526" s="30" t="str">
        <f t="shared" si="800"/>
        <v/>
      </c>
      <c r="R1526" s="30" t="str">
        <f t="shared" si="801"/>
        <v/>
      </c>
      <c r="S1526" s="30" t="str">
        <f t="shared" si="802"/>
        <v/>
      </c>
      <c r="T1526" s="30" t="str">
        <f t="shared" si="803"/>
        <v/>
      </c>
      <c r="U1526" s="20"/>
      <c r="V1526" s="20"/>
      <c r="W1526" s="20"/>
    </row>
    <row r="1527" spans="1:36" ht="19.5" customHeight="1" x14ac:dyDescent="0.25">
      <c r="A1527" s="20"/>
      <c r="B1527" s="483"/>
      <c r="C1527" s="29"/>
      <c r="D1527" s="28" t="s">
        <v>80</v>
      </c>
      <c r="E1527" s="29"/>
      <c r="F1527" s="28" t="s">
        <v>78</v>
      </c>
      <c r="G1527" s="29"/>
      <c r="H1527" s="29"/>
      <c r="I1527" s="30" t="str">
        <f t="shared" si="792"/>
        <v/>
      </c>
      <c r="J1527" s="30" t="str">
        <f t="shared" si="793"/>
        <v/>
      </c>
      <c r="K1527" s="30" t="str">
        <f t="shared" si="794"/>
        <v/>
      </c>
      <c r="L1527" s="30" t="str">
        <f t="shared" si="795"/>
        <v/>
      </c>
      <c r="M1527" s="30" t="str">
        <f t="shared" si="796"/>
        <v/>
      </c>
      <c r="N1527" s="30" t="str">
        <f t="shared" si="797"/>
        <v/>
      </c>
      <c r="O1527" s="30" t="str">
        <f t="shared" si="798"/>
        <v/>
      </c>
      <c r="P1527" s="30" t="str">
        <f t="shared" si="799"/>
        <v/>
      </c>
      <c r="Q1527" s="30" t="str">
        <f t="shared" si="800"/>
        <v/>
      </c>
      <c r="R1527" s="30" t="str">
        <f t="shared" si="801"/>
        <v/>
      </c>
      <c r="S1527" s="30" t="str">
        <f t="shared" si="802"/>
        <v/>
      </c>
      <c r="T1527" s="30" t="str">
        <f t="shared" si="803"/>
        <v/>
      </c>
      <c r="U1527" s="20"/>
      <c r="V1527" s="20"/>
      <c r="W1527" s="20"/>
    </row>
    <row r="1528" spans="1:36" ht="19.5" customHeight="1" x14ac:dyDescent="0.25">
      <c r="A1528" s="20"/>
      <c r="B1528" s="483"/>
      <c r="C1528" s="29"/>
      <c r="D1528" s="28" t="s">
        <v>81</v>
      </c>
      <c r="E1528" s="29"/>
      <c r="F1528" s="28" t="s">
        <v>78</v>
      </c>
      <c r="G1528" s="29"/>
      <c r="H1528" s="29"/>
      <c r="I1528" s="30" t="str">
        <f t="shared" si="792"/>
        <v/>
      </c>
      <c r="J1528" s="30" t="str">
        <f t="shared" si="793"/>
        <v/>
      </c>
      <c r="K1528" s="30" t="str">
        <f t="shared" si="794"/>
        <v/>
      </c>
      <c r="L1528" s="30" t="str">
        <f t="shared" si="795"/>
        <v/>
      </c>
      <c r="M1528" s="30" t="str">
        <f t="shared" si="796"/>
        <v/>
      </c>
      <c r="N1528" s="30" t="str">
        <f t="shared" si="797"/>
        <v/>
      </c>
      <c r="O1528" s="30" t="str">
        <f t="shared" si="798"/>
        <v/>
      </c>
      <c r="P1528" s="30" t="str">
        <f t="shared" si="799"/>
        <v/>
      </c>
      <c r="Q1528" s="30" t="str">
        <f t="shared" si="800"/>
        <v/>
      </c>
      <c r="R1528" s="30" t="str">
        <f t="shared" si="801"/>
        <v/>
      </c>
      <c r="S1528" s="30" t="str">
        <f t="shared" si="802"/>
        <v/>
      </c>
      <c r="T1528" s="30" t="str">
        <f t="shared" si="803"/>
        <v/>
      </c>
      <c r="U1528" s="20"/>
      <c r="V1528" s="20"/>
      <c r="W1528" s="20"/>
    </row>
    <row r="1529" spans="1:36" ht="19.5" customHeight="1" x14ac:dyDescent="0.25">
      <c r="A1529" s="20"/>
      <c r="B1529" s="483"/>
      <c r="C1529" s="29"/>
      <c r="D1529" s="28" t="s">
        <v>82</v>
      </c>
      <c r="E1529" s="29"/>
      <c r="F1529" s="28" t="s">
        <v>78</v>
      </c>
      <c r="G1529" s="29"/>
      <c r="H1529" s="29"/>
      <c r="I1529" s="30" t="str">
        <f t="shared" si="792"/>
        <v/>
      </c>
      <c r="J1529" s="30" t="str">
        <f t="shared" si="793"/>
        <v/>
      </c>
      <c r="K1529" s="30" t="str">
        <f t="shared" si="794"/>
        <v/>
      </c>
      <c r="L1529" s="30" t="str">
        <f t="shared" si="795"/>
        <v/>
      </c>
      <c r="M1529" s="30" t="str">
        <f t="shared" si="796"/>
        <v/>
      </c>
      <c r="N1529" s="30" t="str">
        <f t="shared" si="797"/>
        <v/>
      </c>
      <c r="O1529" s="30" t="str">
        <f t="shared" si="798"/>
        <v/>
      </c>
      <c r="P1529" s="30" t="str">
        <f t="shared" si="799"/>
        <v/>
      </c>
      <c r="Q1529" s="30" t="str">
        <f t="shared" si="800"/>
        <v/>
      </c>
      <c r="R1529" s="30" t="str">
        <f t="shared" si="801"/>
        <v/>
      </c>
      <c r="S1529" s="30" t="str">
        <f t="shared" si="802"/>
        <v/>
      </c>
      <c r="T1529" s="30" t="str">
        <f t="shared" si="803"/>
        <v/>
      </c>
      <c r="U1529" s="20"/>
      <c r="V1529" s="20"/>
      <c r="W1529" s="20"/>
    </row>
    <row r="1530" spans="1:36" ht="19.5" customHeight="1" x14ac:dyDescent="0.25">
      <c r="A1530" s="20"/>
      <c r="B1530" s="483"/>
      <c r="C1530" s="29"/>
      <c r="D1530" s="28" t="s">
        <v>83</v>
      </c>
      <c r="E1530" s="29"/>
      <c r="F1530" s="28" t="s">
        <v>78</v>
      </c>
      <c r="G1530" s="29"/>
      <c r="H1530" s="29"/>
      <c r="I1530" s="30" t="str">
        <f t="shared" si="792"/>
        <v/>
      </c>
      <c r="J1530" s="30" t="str">
        <f t="shared" si="793"/>
        <v/>
      </c>
      <c r="K1530" s="30" t="str">
        <f t="shared" si="794"/>
        <v/>
      </c>
      <c r="L1530" s="30" t="str">
        <f t="shared" si="795"/>
        <v/>
      </c>
      <c r="M1530" s="30" t="str">
        <f t="shared" si="796"/>
        <v/>
      </c>
      <c r="N1530" s="30" t="str">
        <f t="shared" si="797"/>
        <v/>
      </c>
      <c r="O1530" s="30" t="str">
        <f t="shared" si="798"/>
        <v/>
      </c>
      <c r="P1530" s="30" t="str">
        <f t="shared" si="799"/>
        <v/>
      </c>
      <c r="Q1530" s="30" t="str">
        <f t="shared" si="800"/>
        <v/>
      </c>
      <c r="R1530" s="30" t="str">
        <f t="shared" si="801"/>
        <v/>
      </c>
      <c r="S1530" s="30" t="str">
        <f t="shared" si="802"/>
        <v/>
      </c>
      <c r="T1530" s="30" t="str">
        <f t="shared" si="803"/>
        <v/>
      </c>
      <c r="U1530" s="20"/>
      <c r="V1530" s="20"/>
      <c r="W1530" s="20"/>
    </row>
    <row r="1531" spans="1:36" ht="19.5" customHeight="1" x14ac:dyDescent="0.25">
      <c r="A1531" s="20"/>
      <c r="B1531" s="483"/>
      <c r="C1531" s="29"/>
      <c r="D1531" s="28" t="s">
        <v>84</v>
      </c>
      <c r="E1531" s="29"/>
      <c r="F1531" s="28" t="s">
        <v>78</v>
      </c>
      <c r="G1531" s="29"/>
      <c r="H1531" s="29"/>
      <c r="I1531" s="30" t="str">
        <f t="shared" si="792"/>
        <v/>
      </c>
      <c r="J1531" s="30" t="str">
        <f t="shared" si="793"/>
        <v/>
      </c>
      <c r="K1531" s="30" t="str">
        <f t="shared" si="794"/>
        <v/>
      </c>
      <c r="L1531" s="30" t="str">
        <f t="shared" si="795"/>
        <v/>
      </c>
      <c r="M1531" s="30" t="str">
        <f t="shared" si="796"/>
        <v/>
      </c>
      <c r="N1531" s="30" t="str">
        <f t="shared" si="797"/>
        <v/>
      </c>
      <c r="O1531" s="30" t="str">
        <f t="shared" si="798"/>
        <v/>
      </c>
      <c r="P1531" s="30" t="str">
        <f t="shared" si="799"/>
        <v/>
      </c>
      <c r="Q1531" s="30" t="str">
        <f t="shared" si="800"/>
        <v/>
      </c>
      <c r="R1531" s="30" t="str">
        <f t="shared" si="801"/>
        <v/>
      </c>
      <c r="S1531" s="30" t="str">
        <f t="shared" si="802"/>
        <v/>
      </c>
      <c r="T1531" s="30" t="str">
        <f t="shared" si="803"/>
        <v/>
      </c>
      <c r="U1531" s="20"/>
      <c r="V1531" s="20"/>
      <c r="W1531" s="20"/>
    </row>
    <row r="1532" spans="1:36" ht="19.5" customHeight="1" x14ac:dyDescent="0.25">
      <c r="A1532" s="20"/>
      <c r="B1532" s="483"/>
      <c r="C1532" s="29"/>
      <c r="D1532" s="28" t="s">
        <v>85</v>
      </c>
      <c r="E1532" s="29"/>
      <c r="F1532" s="28" t="s">
        <v>78</v>
      </c>
      <c r="G1532" s="29"/>
      <c r="H1532" s="29"/>
      <c r="I1532" s="30" t="str">
        <f t="shared" si="792"/>
        <v/>
      </c>
      <c r="J1532" s="30" t="str">
        <f t="shared" si="793"/>
        <v/>
      </c>
      <c r="K1532" s="30" t="str">
        <f t="shared" si="794"/>
        <v/>
      </c>
      <c r="L1532" s="30" t="str">
        <f t="shared" si="795"/>
        <v/>
      </c>
      <c r="M1532" s="30" t="str">
        <f t="shared" si="796"/>
        <v/>
      </c>
      <c r="N1532" s="30" t="str">
        <f t="shared" si="797"/>
        <v/>
      </c>
      <c r="O1532" s="30" t="str">
        <f t="shared" si="798"/>
        <v/>
      </c>
      <c r="P1532" s="30" t="str">
        <f t="shared" si="799"/>
        <v/>
      </c>
      <c r="Q1532" s="30" t="str">
        <f t="shared" si="800"/>
        <v/>
      </c>
      <c r="R1532" s="30" t="str">
        <f t="shared" si="801"/>
        <v/>
      </c>
      <c r="S1532" s="30" t="str">
        <f t="shared" si="802"/>
        <v/>
      </c>
      <c r="T1532" s="30" t="str">
        <f t="shared" si="803"/>
        <v/>
      </c>
      <c r="U1532" s="20"/>
      <c r="V1532" s="20"/>
      <c r="W1532" s="20"/>
    </row>
    <row r="1533" spans="1:36" ht="19.5" customHeight="1" x14ac:dyDescent="0.25">
      <c r="A1533" s="20"/>
      <c r="B1533" s="483"/>
      <c r="C1533" s="29"/>
      <c r="D1533" s="28" t="s">
        <v>86</v>
      </c>
      <c r="E1533" s="29"/>
      <c r="F1533" s="28" t="s">
        <v>78</v>
      </c>
      <c r="G1533" s="29"/>
      <c r="H1533" s="29"/>
      <c r="I1533" s="30" t="str">
        <f t="shared" si="792"/>
        <v/>
      </c>
      <c r="J1533" s="30" t="str">
        <f t="shared" si="793"/>
        <v/>
      </c>
      <c r="K1533" s="30" t="str">
        <f t="shared" si="794"/>
        <v/>
      </c>
      <c r="L1533" s="30" t="str">
        <f t="shared" si="795"/>
        <v/>
      </c>
      <c r="M1533" s="30" t="str">
        <f t="shared" si="796"/>
        <v/>
      </c>
      <c r="N1533" s="30" t="str">
        <f t="shared" si="797"/>
        <v/>
      </c>
      <c r="O1533" s="30" t="str">
        <f t="shared" si="798"/>
        <v/>
      </c>
      <c r="P1533" s="30" t="str">
        <f t="shared" si="799"/>
        <v/>
      </c>
      <c r="Q1533" s="30" t="str">
        <f t="shared" si="800"/>
        <v/>
      </c>
      <c r="R1533" s="30" t="str">
        <f t="shared" si="801"/>
        <v/>
      </c>
      <c r="S1533" s="30" t="str">
        <f t="shared" si="802"/>
        <v/>
      </c>
      <c r="T1533" s="30" t="str">
        <f t="shared" si="803"/>
        <v/>
      </c>
      <c r="U1533" s="20"/>
      <c r="V1533" s="20"/>
      <c r="W1533" s="20"/>
    </row>
    <row r="1534" spans="1:36" ht="19.5" customHeight="1" x14ac:dyDescent="0.25">
      <c r="A1534" s="20"/>
      <c r="B1534" s="483"/>
      <c r="C1534" s="29"/>
      <c r="D1534" s="28" t="s">
        <v>87</v>
      </c>
      <c r="E1534" s="29"/>
      <c r="F1534" s="28" t="s">
        <v>78</v>
      </c>
      <c r="G1534" s="29"/>
      <c r="H1534" s="29"/>
      <c r="I1534" s="30" t="str">
        <f t="shared" si="792"/>
        <v/>
      </c>
      <c r="J1534" s="30" t="str">
        <f t="shared" si="793"/>
        <v/>
      </c>
      <c r="K1534" s="30" t="str">
        <f t="shared" si="794"/>
        <v/>
      </c>
      <c r="L1534" s="30" t="str">
        <f t="shared" si="795"/>
        <v/>
      </c>
      <c r="M1534" s="30" t="str">
        <f t="shared" si="796"/>
        <v/>
      </c>
      <c r="N1534" s="30" t="str">
        <f t="shared" si="797"/>
        <v/>
      </c>
      <c r="O1534" s="30" t="str">
        <f t="shared" si="798"/>
        <v/>
      </c>
      <c r="P1534" s="30" t="str">
        <f t="shared" si="799"/>
        <v/>
      </c>
      <c r="Q1534" s="30" t="str">
        <f t="shared" si="800"/>
        <v/>
      </c>
      <c r="R1534" s="30" t="str">
        <f t="shared" si="801"/>
        <v/>
      </c>
      <c r="S1534" s="30" t="str">
        <f t="shared" si="802"/>
        <v/>
      </c>
      <c r="T1534" s="30" t="str">
        <f t="shared" si="803"/>
        <v/>
      </c>
      <c r="U1534" s="20"/>
      <c r="V1534" s="20"/>
      <c r="W1534" s="20"/>
    </row>
    <row r="1535" spans="1:36" ht="19.5" customHeight="1" x14ac:dyDescent="0.25">
      <c r="A1535" s="20"/>
      <c r="B1535" s="483"/>
      <c r="C1535" s="29"/>
      <c r="D1535" s="28" t="s">
        <v>88</v>
      </c>
      <c r="E1535" s="29"/>
      <c r="F1535" s="28" t="s">
        <v>78</v>
      </c>
      <c r="G1535" s="29"/>
      <c r="H1535" s="29"/>
      <c r="I1535" s="30" t="str">
        <f t="shared" si="792"/>
        <v/>
      </c>
      <c r="J1535" s="30" t="str">
        <f t="shared" si="793"/>
        <v/>
      </c>
      <c r="K1535" s="30" t="str">
        <f t="shared" si="794"/>
        <v/>
      </c>
      <c r="L1535" s="30" t="str">
        <f t="shared" si="795"/>
        <v/>
      </c>
      <c r="M1535" s="30" t="str">
        <f t="shared" si="796"/>
        <v/>
      </c>
      <c r="N1535" s="30" t="str">
        <f t="shared" si="797"/>
        <v/>
      </c>
      <c r="O1535" s="30" t="str">
        <f t="shared" si="798"/>
        <v/>
      </c>
      <c r="P1535" s="30" t="str">
        <f t="shared" si="799"/>
        <v/>
      </c>
      <c r="Q1535" s="30" t="str">
        <f t="shared" si="800"/>
        <v/>
      </c>
      <c r="R1535" s="30" t="str">
        <f t="shared" si="801"/>
        <v/>
      </c>
      <c r="S1535" s="30" t="str">
        <f t="shared" si="802"/>
        <v/>
      </c>
      <c r="T1535" s="30" t="str">
        <f t="shared" si="803"/>
        <v/>
      </c>
      <c r="U1535" s="20"/>
      <c r="V1535" s="20"/>
      <c r="W1535" s="20"/>
    </row>
    <row r="1536" spans="1:36" ht="19.5" customHeight="1" x14ac:dyDescent="0.25">
      <c r="A1536" s="20"/>
      <c r="B1536" s="483"/>
      <c r="C1536" s="29"/>
      <c r="D1536" s="28" t="s">
        <v>89</v>
      </c>
      <c r="E1536" s="29"/>
      <c r="F1536" s="28" t="s">
        <v>78</v>
      </c>
      <c r="G1536" s="29"/>
      <c r="H1536" s="29"/>
      <c r="I1536" s="30" t="str">
        <f t="shared" si="792"/>
        <v/>
      </c>
      <c r="J1536" s="30" t="str">
        <f t="shared" si="793"/>
        <v/>
      </c>
      <c r="K1536" s="30" t="str">
        <f t="shared" si="794"/>
        <v/>
      </c>
      <c r="L1536" s="30" t="str">
        <f t="shared" si="795"/>
        <v/>
      </c>
      <c r="M1536" s="30" t="str">
        <f t="shared" si="796"/>
        <v/>
      </c>
      <c r="N1536" s="30" t="str">
        <f t="shared" si="797"/>
        <v/>
      </c>
      <c r="O1536" s="30" t="str">
        <f t="shared" si="798"/>
        <v/>
      </c>
      <c r="P1536" s="30" t="str">
        <f t="shared" si="799"/>
        <v/>
      </c>
      <c r="Q1536" s="30" t="str">
        <f t="shared" si="800"/>
        <v/>
      </c>
      <c r="R1536" s="30" t="str">
        <f t="shared" si="801"/>
        <v/>
      </c>
      <c r="S1536" s="30" t="str">
        <f t="shared" si="802"/>
        <v/>
      </c>
      <c r="T1536" s="30" t="str">
        <f t="shared" si="803"/>
        <v/>
      </c>
      <c r="U1536" s="20"/>
      <c r="V1536" s="20"/>
      <c r="W1536" s="20"/>
    </row>
    <row r="1537" spans="1:23" ht="19.5" customHeight="1" x14ac:dyDescent="0.25">
      <c r="A1537" s="20"/>
      <c r="B1537" s="483"/>
      <c r="C1537" s="29"/>
      <c r="D1537" s="28" t="s">
        <v>90</v>
      </c>
      <c r="E1537" s="29"/>
      <c r="F1537" s="28" t="s">
        <v>78</v>
      </c>
      <c r="G1537" s="29"/>
      <c r="H1537" s="29"/>
      <c r="I1537" s="30" t="str">
        <f t="shared" si="792"/>
        <v/>
      </c>
      <c r="J1537" s="30" t="str">
        <f t="shared" si="793"/>
        <v/>
      </c>
      <c r="K1537" s="30" t="str">
        <f t="shared" si="794"/>
        <v/>
      </c>
      <c r="L1537" s="30" t="str">
        <f t="shared" si="795"/>
        <v/>
      </c>
      <c r="M1537" s="30" t="str">
        <f t="shared" si="796"/>
        <v/>
      </c>
      <c r="N1537" s="30" t="str">
        <f t="shared" si="797"/>
        <v/>
      </c>
      <c r="O1537" s="30" t="str">
        <f t="shared" si="798"/>
        <v/>
      </c>
      <c r="P1537" s="30" t="str">
        <f t="shared" si="799"/>
        <v/>
      </c>
      <c r="Q1537" s="30" t="str">
        <f t="shared" si="800"/>
        <v/>
      </c>
      <c r="R1537" s="30" t="str">
        <f t="shared" si="801"/>
        <v/>
      </c>
      <c r="S1537" s="30" t="str">
        <f t="shared" si="802"/>
        <v/>
      </c>
      <c r="T1537" s="30" t="str">
        <f t="shared" si="803"/>
        <v/>
      </c>
      <c r="U1537" s="20"/>
      <c r="V1537" s="20"/>
      <c r="W1537" s="20"/>
    </row>
    <row r="1538" spans="1:23" ht="19.5" customHeight="1" x14ac:dyDescent="0.25">
      <c r="A1538" s="20"/>
      <c r="B1538" s="483"/>
      <c r="C1538" s="29"/>
      <c r="D1538" s="28" t="s">
        <v>91</v>
      </c>
      <c r="E1538" s="29"/>
      <c r="F1538" s="28" t="s">
        <v>78</v>
      </c>
      <c r="G1538" s="29"/>
      <c r="H1538" s="29"/>
      <c r="I1538" s="30" t="str">
        <f t="shared" si="792"/>
        <v/>
      </c>
      <c r="J1538" s="30" t="str">
        <f t="shared" si="793"/>
        <v/>
      </c>
      <c r="K1538" s="30" t="str">
        <f t="shared" si="794"/>
        <v/>
      </c>
      <c r="L1538" s="30" t="str">
        <f t="shared" si="795"/>
        <v/>
      </c>
      <c r="M1538" s="30" t="str">
        <f t="shared" si="796"/>
        <v/>
      </c>
      <c r="N1538" s="30" t="str">
        <f t="shared" si="797"/>
        <v/>
      </c>
      <c r="O1538" s="30" t="str">
        <f t="shared" si="798"/>
        <v/>
      </c>
      <c r="P1538" s="30" t="str">
        <f t="shared" si="799"/>
        <v/>
      </c>
      <c r="Q1538" s="30" t="str">
        <f t="shared" si="800"/>
        <v/>
      </c>
      <c r="R1538" s="30" t="str">
        <f t="shared" si="801"/>
        <v/>
      </c>
      <c r="S1538" s="30" t="str">
        <f t="shared" si="802"/>
        <v/>
      </c>
      <c r="T1538" s="30" t="str">
        <f t="shared" si="803"/>
        <v/>
      </c>
      <c r="U1538" s="20"/>
      <c r="V1538" s="20"/>
      <c r="W1538" s="20"/>
    </row>
    <row r="1539" spans="1:23" ht="19.5" customHeight="1" x14ac:dyDescent="0.25">
      <c r="A1539" s="20"/>
      <c r="B1539" s="483"/>
      <c r="C1539" s="29"/>
      <c r="D1539" s="28" t="s">
        <v>92</v>
      </c>
      <c r="E1539" s="29"/>
      <c r="F1539" s="28" t="s">
        <v>78</v>
      </c>
      <c r="G1539" s="29"/>
      <c r="H1539" s="29"/>
      <c r="I1539" s="30" t="str">
        <f t="shared" si="792"/>
        <v/>
      </c>
      <c r="J1539" s="30" t="str">
        <f t="shared" si="793"/>
        <v/>
      </c>
      <c r="K1539" s="30" t="str">
        <f t="shared" si="794"/>
        <v/>
      </c>
      <c r="L1539" s="30" t="str">
        <f t="shared" si="795"/>
        <v/>
      </c>
      <c r="M1539" s="30" t="str">
        <f t="shared" si="796"/>
        <v/>
      </c>
      <c r="N1539" s="30" t="str">
        <f t="shared" si="797"/>
        <v/>
      </c>
      <c r="O1539" s="30" t="str">
        <f t="shared" si="798"/>
        <v/>
      </c>
      <c r="P1539" s="30" t="str">
        <f t="shared" si="799"/>
        <v/>
      </c>
      <c r="Q1539" s="30" t="str">
        <f t="shared" si="800"/>
        <v/>
      </c>
      <c r="R1539" s="30" t="str">
        <f t="shared" si="801"/>
        <v/>
      </c>
      <c r="S1539" s="30" t="str">
        <f t="shared" si="802"/>
        <v/>
      </c>
      <c r="T1539" s="30" t="str">
        <f t="shared" si="803"/>
        <v/>
      </c>
      <c r="U1539" s="20"/>
      <c r="V1539" s="20"/>
      <c r="W1539" s="20"/>
    </row>
    <row r="1540" spans="1:23" ht="19.5" customHeight="1" x14ac:dyDescent="0.25">
      <c r="A1540" s="20"/>
      <c r="B1540" s="483"/>
      <c r="C1540" s="29"/>
      <c r="D1540" s="28" t="s">
        <v>93</v>
      </c>
      <c r="E1540" s="29"/>
      <c r="F1540" s="28" t="s">
        <v>78</v>
      </c>
      <c r="G1540" s="29"/>
      <c r="H1540" s="29"/>
      <c r="I1540" s="30" t="str">
        <f t="shared" si="792"/>
        <v/>
      </c>
      <c r="J1540" s="30" t="str">
        <f t="shared" si="793"/>
        <v/>
      </c>
      <c r="K1540" s="30" t="str">
        <f t="shared" si="794"/>
        <v/>
      </c>
      <c r="L1540" s="30" t="str">
        <f t="shared" si="795"/>
        <v/>
      </c>
      <c r="M1540" s="30" t="str">
        <f t="shared" si="796"/>
        <v/>
      </c>
      <c r="N1540" s="30" t="str">
        <f t="shared" si="797"/>
        <v/>
      </c>
      <c r="O1540" s="30" t="str">
        <f t="shared" si="798"/>
        <v/>
      </c>
      <c r="P1540" s="30" t="str">
        <f t="shared" si="799"/>
        <v/>
      </c>
      <c r="Q1540" s="30" t="str">
        <f t="shared" si="800"/>
        <v/>
      </c>
      <c r="R1540" s="30" t="str">
        <f t="shared" si="801"/>
        <v/>
      </c>
      <c r="S1540" s="30" t="str">
        <f t="shared" si="802"/>
        <v/>
      </c>
      <c r="T1540" s="30" t="str">
        <f t="shared" si="803"/>
        <v/>
      </c>
      <c r="U1540" s="20"/>
      <c r="V1540" s="20"/>
      <c r="W1540" s="20"/>
    </row>
    <row r="1541" spans="1:23" ht="19.5" customHeight="1" x14ac:dyDescent="0.25">
      <c r="A1541" s="20"/>
      <c r="B1541" s="483"/>
      <c r="C1541" s="29"/>
      <c r="D1541" s="28" t="s">
        <v>94</v>
      </c>
      <c r="E1541" s="29"/>
      <c r="F1541" s="28" t="s">
        <v>78</v>
      </c>
      <c r="G1541" s="29"/>
      <c r="H1541" s="29"/>
      <c r="I1541" s="30" t="str">
        <f t="shared" si="792"/>
        <v/>
      </c>
      <c r="J1541" s="30" t="str">
        <f t="shared" si="793"/>
        <v/>
      </c>
      <c r="K1541" s="30" t="str">
        <f t="shared" si="794"/>
        <v/>
      </c>
      <c r="L1541" s="30" t="str">
        <f t="shared" si="795"/>
        <v/>
      </c>
      <c r="M1541" s="30" t="str">
        <f t="shared" si="796"/>
        <v/>
      </c>
      <c r="N1541" s="30" t="str">
        <f t="shared" si="797"/>
        <v/>
      </c>
      <c r="O1541" s="30" t="str">
        <f t="shared" si="798"/>
        <v/>
      </c>
      <c r="P1541" s="30" t="str">
        <f t="shared" si="799"/>
        <v/>
      </c>
      <c r="Q1541" s="30" t="str">
        <f t="shared" si="800"/>
        <v/>
      </c>
      <c r="R1541" s="30" t="str">
        <f t="shared" si="801"/>
        <v/>
      </c>
      <c r="S1541" s="30" t="str">
        <f t="shared" si="802"/>
        <v/>
      </c>
      <c r="T1541" s="30" t="str">
        <f t="shared" si="803"/>
        <v/>
      </c>
      <c r="U1541" s="20"/>
      <c r="V1541" s="20"/>
      <c r="W1541" s="20"/>
    </row>
    <row r="1542" spans="1:23" ht="19.5" customHeight="1" x14ac:dyDescent="0.25">
      <c r="A1542" s="20"/>
      <c r="B1542" s="483"/>
      <c r="C1542" s="29"/>
      <c r="D1542" s="28" t="s">
        <v>95</v>
      </c>
      <c r="E1542" s="29"/>
      <c r="F1542" s="28" t="s">
        <v>78</v>
      </c>
      <c r="G1542" s="29"/>
      <c r="H1542" s="29"/>
      <c r="I1542" s="30" t="str">
        <f t="shared" si="792"/>
        <v/>
      </c>
      <c r="J1542" s="30" t="str">
        <f t="shared" si="793"/>
        <v/>
      </c>
      <c r="K1542" s="30" t="str">
        <f t="shared" si="794"/>
        <v/>
      </c>
      <c r="L1542" s="30" t="str">
        <f t="shared" si="795"/>
        <v/>
      </c>
      <c r="M1542" s="30" t="str">
        <f t="shared" si="796"/>
        <v/>
      </c>
      <c r="N1542" s="30" t="str">
        <f t="shared" si="797"/>
        <v/>
      </c>
      <c r="O1542" s="30" t="str">
        <f t="shared" si="798"/>
        <v/>
      </c>
      <c r="P1542" s="30" t="str">
        <f t="shared" si="799"/>
        <v/>
      </c>
      <c r="Q1542" s="30" t="str">
        <f t="shared" si="800"/>
        <v/>
      </c>
      <c r="R1542" s="30" t="str">
        <f t="shared" si="801"/>
        <v/>
      </c>
      <c r="S1542" s="30" t="str">
        <f t="shared" si="802"/>
        <v/>
      </c>
      <c r="T1542" s="30" t="str">
        <f t="shared" si="803"/>
        <v/>
      </c>
      <c r="U1542" s="20"/>
      <c r="V1542" s="20"/>
      <c r="W1542" s="20"/>
    </row>
    <row r="1543" spans="1:23" ht="19.5" customHeight="1" x14ac:dyDescent="0.25">
      <c r="A1543" s="20"/>
      <c r="B1543" s="483"/>
      <c r="C1543" s="29"/>
      <c r="D1543" s="28" t="s">
        <v>96</v>
      </c>
      <c r="E1543" s="29"/>
      <c r="F1543" s="28" t="s">
        <v>78</v>
      </c>
      <c r="G1543" s="29"/>
      <c r="H1543" s="29"/>
      <c r="I1543" s="30" t="str">
        <f t="shared" si="792"/>
        <v/>
      </c>
      <c r="J1543" s="30" t="str">
        <f t="shared" si="793"/>
        <v/>
      </c>
      <c r="K1543" s="30" t="str">
        <f t="shared" si="794"/>
        <v/>
      </c>
      <c r="L1543" s="30" t="str">
        <f t="shared" si="795"/>
        <v/>
      </c>
      <c r="M1543" s="30" t="str">
        <f t="shared" si="796"/>
        <v/>
      </c>
      <c r="N1543" s="30" t="str">
        <f t="shared" si="797"/>
        <v/>
      </c>
      <c r="O1543" s="30" t="str">
        <f t="shared" si="798"/>
        <v/>
      </c>
      <c r="P1543" s="30" t="str">
        <f t="shared" si="799"/>
        <v/>
      </c>
      <c r="Q1543" s="30" t="str">
        <f t="shared" si="800"/>
        <v/>
      </c>
      <c r="R1543" s="30" t="str">
        <f t="shared" si="801"/>
        <v/>
      </c>
      <c r="S1543" s="30" t="str">
        <f t="shared" si="802"/>
        <v/>
      </c>
      <c r="T1543" s="30" t="str">
        <f t="shared" si="803"/>
        <v/>
      </c>
      <c r="U1543" s="20"/>
      <c r="V1543" s="20"/>
      <c r="W1543" s="20"/>
    </row>
    <row r="1544" spans="1:23" ht="19.5" customHeight="1" x14ac:dyDescent="0.25">
      <c r="A1544" s="20"/>
      <c r="B1544" s="483"/>
      <c r="C1544" s="29"/>
      <c r="D1544" s="28" t="s">
        <v>97</v>
      </c>
      <c r="E1544" s="29"/>
      <c r="F1544" s="28" t="s">
        <v>78</v>
      </c>
      <c r="G1544" s="29"/>
      <c r="H1544" s="29"/>
      <c r="I1544" s="30" t="str">
        <f t="shared" si="792"/>
        <v/>
      </c>
      <c r="J1544" s="30" t="str">
        <f t="shared" si="793"/>
        <v/>
      </c>
      <c r="K1544" s="30" t="str">
        <f t="shared" si="794"/>
        <v/>
      </c>
      <c r="L1544" s="30" t="str">
        <f t="shared" si="795"/>
        <v/>
      </c>
      <c r="M1544" s="30" t="str">
        <f t="shared" si="796"/>
        <v/>
      </c>
      <c r="N1544" s="30" t="str">
        <f t="shared" si="797"/>
        <v/>
      </c>
      <c r="O1544" s="30" t="str">
        <f t="shared" si="798"/>
        <v/>
      </c>
      <c r="P1544" s="30" t="str">
        <f t="shared" si="799"/>
        <v/>
      </c>
      <c r="Q1544" s="30" t="str">
        <f t="shared" si="800"/>
        <v/>
      </c>
      <c r="R1544" s="30" t="str">
        <f t="shared" si="801"/>
        <v/>
      </c>
      <c r="S1544" s="30" t="str">
        <f t="shared" si="802"/>
        <v/>
      </c>
      <c r="T1544" s="30" t="str">
        <f t="shared" si="803"/>
        <v/>
      </c>
      <c r="U1544" s="20"/>
      <c r="V1544" s="20"/>
      <c r="W1544" s="20"/>
    </row>
    <row r="1545" spans="1:23" ht="19.5" customHeight="1" x14ac:dyDescent="0.25">
      <c r="A1545" s="20"/>
      <c r="B1545" s="483"/>
      <c r="C1545" s="29"/>
      <c r="D1545" s="28" t="s">
        <v>98</v>
      </c>
      <c r="E1545" s="29"/>
      <c r="F1545" s="28" t="s">
        <v>78</v>
      </c>
      <c r="G1545" s="29"/>
      <c r="H1545" s="29"/>
      <c r="I1545" s="30" t="str">
        <f t="shared" si="792"/>
        <v/>
      </c>
      <c r="J1545" s="30" t="str">
        <f t="shared" si="793"/>
        <v/>
      </c>
      <c r="K1545" s="30" t="str">
        <f t="shared" si="794"/>
        <v/>
      </c>
      <c r="L1545" s="30" t="str">
        <f t="shared" si="795"/>
        <v/>
      </c>
      <c r="M1545" s="30" t="str">
        <f t="shared" si="796"/>
        <v/>
      </c>
      <c r="N1545" s="30" t="str">
        <f t="shared" si="797"/>
        <v/>
      </c>
      <c r="O1545" s="30" t="str">
        <f t="shared" si="798"/>
        <v/>
      </c>
      <c r="P1545" s="30" t="str">
        <f t="shared" si="799"/>
        <v/>
      </c>
      <c r="Q1545" s="30" t="str">
        <f t="shared" si="800"/>
        <v/>
      </c>
      <c r="R1545" s="30" t="str">
        <f t="shared" si="801"/>
        <v/>
      </c>
      <c r="S1545" s="30" t="str">
        <f t="shared" si="802"/>
        <v/>
      </c>
      <c r="T1545" s="30" t="str">
        <f t="shared" si="803"/>
        <v/>
      </c>
      <c r="U1545" s="20"/>
      <c r="V1545" s="20"/>
      <c r="W1545" s="20"/>
    </row>
    <row r="1546" spans="1:23" ht="19.5" customHeight="1" x14ac:dyDescent="0.25">
      <c r="A1546" s="20"/>
      <c r="B1546" s="483"/>
      <c r="C1546" s="29"/>
      <c r="D1546" s="28" t="s">
        <v>99</v>
      </c>
      <c r="E1546" s="29"/>
      <c r="F1546" s="28" t="s">
        <v>78</v>
      </c>
      <c r="G1546" s="29"/>
      <c r="H1546" s="29"/>
      <c r="I1546" s="30" t="str">
        <f t="shared" si="792"/>
        <v/>
      </c>
      <c r="J1546" s="30" t="str">
        <f t="shared" si="793"/>
        <v/>
      </c>
      <c r="K1546" s="30" t="str">
        <f t="shared" si="794"/>
        <v/>
      </c>
      <c r="L1546" s="30" t="str">
        <f t="shared" si="795"/>
        <v/>
      </c>
      <c r="M1546" s="30" t="str">
        <f t="shared" si="796"/>
        <v/>
      </c>
      <c r="N1546" s="30" t="str">
        <f t="shared" si="797"/>
        <v/>
      </c>
      <c r="O1546" s="30" t="str">
        <f t="shared" si="798"/>
        <v/>
      </c>
      <c r="P1546" s="30" t="str">
        <f t="shared" si="799"/>
        <v/>
      </c>
      <c r="Q1546" s="30" t="str">
        <f t="shared" si="800"/>
        <v/>
      </c>
      <c r="R1546" s="30" t="str">
        <f t="shared" si="801"/>
        <v/>
      </c>
      <c r="S1546" s="30" t="str">
        <f t="shared" si="802"/>
        <v/>
      </c>
      <c r="T1546" s="30" t="str">
        <f t="shared" si="803"/>
        <v/>
      </c>
      <c r="U1546" s="20"/>
      <c r="V1546" s="20"/>
      <c r="W1546" s="20"/>
    </row>
    <row r="1547" spans="1:23" ht="19.5" customHeight="1" x14ac:dyDescent="0.25">
      <c r="A1547" s="20"/>
      <c r="B1547" s="483"/>
      <c r="C1547" s="29"/>
      <c r="D1547" s="28" t="s">
        <v>100</v>
      </c>
      <c r="E1547" s="29"/>
      <c r="F1547" s="28" t="s">
        <v>78</v>
      </c>
      <c r="G1547" s="29"/>
      <c r="H1547" s="29"/>
      <c r="I1547" s="30" t="str">
        <f t="shared" si="792"/>
        <v/>
      </c>
      <c r="J1547" s="30" t="str">
        <f t="shared" si="793"/>
        <v/>
      </c>
      <c r="K1547" s="30" t="str">
        <f t="shared" si="794"/>
        <v/>
      </c>
      <c r="L1547" s="30" t="str">
        <f t="shared" si="795"/>
        <v/>
      </c>
      <c r="M1547" s="30" t="str">
        <f t="shared" si="796"/>
        <v/>
      </c>
      <c r="N1547" s="30" t="str">
        <f t="shared" si="797"/>
        <v/>
      </c>
      <c r="O1547" s="30" t="str">
        <f t="shared" si="798"/>
        <v/>
      </c>
      <c r="P1547" s="30" t="str">
        <f t="shared" si="799"/>
        <v/>
      </c>
      <c r="Q1547" s="30" t="str">
        <f t="shared" si="800"/>
        <v/>
      </c>
      <c r="R1547" s="30" t="str">
        <f t="shared" si="801"/>
        <v/>
      </c>
      <c r="S1547" s="30" t="str">
        <f t="shared" si="802"/>
        <v/>
      </c>
      <c r="T1547" s="30" t="str">
        <f t="shared" si="803"/>
        <v/>
      </c>
      <c r="U1547" s="20"/>
      <c r="V1547" s="20"/>
      <c r="W1547" s="20"/>
    </row>
    <row r="1548" spans="1:23" ht="19.5" customHeight="1" x14ac:dyDescent="0.25">
      <c r="A1548" s="20"/>
      <c r="B1548" s="483"/>
      <c r="C1548" s="29"/>
      <c r="D1548" s="28" t="s">
        <v>101</v>
      </c>
      <c r="E1548" s="29"/>
      <c r="F1548" s="28" t="s">
        <v>78</v>
      </c>
      <c r="G1548" s="29"/>
      <c r="H1548" s="29"/>
      <c r="I1548" s="30" t="str">
        <f t="shared" si="792"/>
        <v/>
      </c>
      <c r="J1548" s="30" t="str">
        <f t="shared" si="793"/>
        <v/>
      </c>
      <c r="K1548" s="30" t="str">
        <f t="shared" si="794"/>
        <v/>
      </c>
      <c r="L1548" s="30" t="str">
        <f t="shared" si="795"/>
        <v/>
      </c>
      <c r="M1548" s="30" t="str">
        <f t="shared" si="796"/>
        <v/>
      </c>
      <c r="N1548" s="30" t="str">
        <f t="shared" si="797"/>
        <v/>
      </c>
      <c r="O1548" s="30" t="str">
        <f t="shared" si="798"/>
        <v/>
      </c>
      <c r="P1548" s="30" t="str">
        <f t="shared" si="799"/>
        <v/>
      </c>
      <c r="Q1548" s="30" t="str">
        <f t="shared" si="800"/>
        <v/>
      </c>
      <c r="R1548" s="30" t="str">
        <f t="shared" si="801"/>
        <v/>
      </c>
      <c r="S1548" s="30" t="str">
        <f t="shared" si="802"/>
        <v/>
      </c>
      <c r="T1548" s="30" t="str">
        <f t="shared" si="803"/>
        <v/>
      </c>
      <c r="U1548" s="20"/>
      <c r="V1548" s="20"/>
      <c r="W1548" s="20"/>
    </row>
    <row r="1549" spans="1:23" ht="19.5" customHeight="1" x14ac:dyDescent="0.25">
      <c r="A1549" s="20"/>
      <c r="B1549" s="483"/>
      <c r="C1549" s="29"/>
      <c r="D1549" s="28" t="s">
        <v>102</v>
      </c>
      <c r="E1549" s="29"/>
      <c r="F1549" s="28" t="s">
        <v>78</v>
      </c>
      <c r="G1549" s="29"/>
      <c r="H1549" s="29"/>
      <c r="I1549" s="30" t="str">
        <f t="shared" si="792"/>
        <v/>
      </c>
      <c r="J1549" s="30" t="str">
        <f t="shared" si="793"/>
        <v/>
      </c>
      <c r="K1549" s="30" t="str">
        <f t="shared" si="794"/>
        <v/>
      </c>
      <c r="L1549" s="30" t="str">
        <f t="shared" si="795"/>
        <v/>
      </c>
      <c r="M1549" s="30" t="str">
        <f t="shared" si="796"/>
        <v/>
      </c>
      <c r="N1549" s="30" t="str">
        <f t="shared" si="797"/>
        <v/>
      </c>
      <c r="O1549" s="30" t="str">
        <f t="shared" si="798"/>
        <v/>
      </c>
      <c r="P1549" s="30" t="str">
        <f t="shared" si="799"/>
        <v/>
      </c>
      <c r="Q1549" s="30" t="str">
        <f t="shared" si="800"/>
        <v/>
      </c>
      <c r="R1549" s="30" t="str">
        <f t="shared" si="801"/>
        <v/>
      </c>
      <c r="S1549" s="30" t="str">
        <f t="shared" si="802"/>
        <v/>
      </c>
      <c r="T1549" s="30" t="str">
        <f t="shared" si="803"/>
        <v/>
      </c>
      <c r="U1549" s="20"/>
      <c r="V1549" s="20"/>
      <c r="W1549" s="20"/>
    </row>
    <row r="1550" spans="1:23" ht="19.5" customHeight="1" x14ac:dyDescent="0.25">
      <c r="A1550" s="20"/>
      <c r="B1550" s="483"/>
      <c r="C1550" s="29"/>
      <c r="D1550" s="28" t="s">
        <v>103</v>
      </c>
      <c r="E1550" s="29"/>
      <c r="F1550" s="28" t="s">
        <v>78</v>
      </c>
      <c r="G1550" s="29"/>
      <c r="H1550" s="29"/>
      <c r="I1550" s="30" t="str">
        <f t="shared" si="792"/>
        <v/>
      </c>
      <c r="J1550" s="30" t="str">
        <f t="shared" si="793"/>
        <v/>
      </c>
      <c r="K1550" s="30" t="str">
        <f t="shared" si="794"/>
        <v/>
      </c>
      <c r="L1550" s="30" t="str">
        <f t="shared" si="795"/>
        <v/>
      </c>
      <c r="M1550" s="30" t="str">
        <f t="shared" si="796"/>
        <v/>
      </c>
      <c r="N1550" s="30" t="str">
        <f t="shared" si="797"/>
        <v/>
      </c>
      <c r="O1550" s="30" t="str">
        <f t="shared" si="798"/>
        <v/>
      </c>
      <c r="P1550" s="30" t="str">
        <f t="shared" si="799"/>
        <v/>
      </c>
      <c r="Q1550" s="30" t="str">
        <f t="shared" si="800"/>
        <v/>
      </c>
      <c r="R1550" s="30" t="str">
        <f t="shared" si="801"/>
        <v/>
      </c>
      <c r="S1550" s="30" t="str">
        <f t="shared" si="802"/>
        <v/>
      </c>
      <c r="T1550" s="30" t="str">
        <f t="shared" si="803"/>
        <v/>
      </c>
      <c r="U1550" s="20"/>
      <c r="V1550" s="20"/>
      <c r="W1550" s="20"/>
    </row>
    <row r="1551" spans="1:23" ht="19.5" customHeight="1" x14ac:dyDescent="0.25">
      <c r="A1551" s="20"/>
      <c r="B1551" s="483"/>
      <c r="C1551" s="29"/>
      <c r="D1551" s="28" t="s">
        <v>104</v>
      </c>
      <c r="E1551" s="29"/>
      <c r="F1551" s="28" t="s">
        <v>78</v>
      </c>
      <c r="G1551" s="29"/>
      <c r="H1551" s="29"/>
      <c r="I1551" s="30" t="str">
        <f t="shared" si="792"/>
        <v/>
      </c>
      <c r="J1551" s="30" t="str">
        <f t="shared" si="793"/>
        <v/>
      </c>
      <c r="K1551" s="30" t="str">
        <f t="shared" si="794"/>
        <v/>
      </c>
      <c r="L1551" s="30" t="str">
        <f t="shared" si="795"/>
        <v/>
      </c>
      <c r="M1551" s="30" t="str">
        <f t="shared" si="796"/>
        <v/>
      </c>
      <c r="N1551" s="30" t="str">
        <f t="shared" si="797"/>
        <v/>
      </c>
      <c r="O1551" s="30" t="str">
        <f t="shared" si="798"/>
        <v/>
      </c>
      <c r="P1551" s="30" t="str">
        <f t="shared" si="799"/>
        <v/>
      </c>
      <c r="Q1551" s="30" t="str">
        <f t="shared" si="800"/>
        <v/>
      </c>
      <c r="R1551" s="30" t="str">
        <f t="shared" si="801"/>
        <v/>
      </c>
      <c r="S1551" s="30" t="str">
        <f t="shared" si="802"/>
        <v/>
      </c>
      <c r="T1551" s="30" t="str">
        <f t="shared" si="803"/>
        <v/>
      </c>
      <c r="U1551" s="20"/>
      <c r="V1551" s="20"/>
      <c r="W1551" s="20"/>
    </row>
    <row r="1552" spans="1:23" ht="19.5" customHeight="1" x14ac:dyDescent="0.25">
      <c r="A1552" s="20"/>
      <c r="B1552" s="483"/>
      <c r="C1552" s="29"/>
      <c r="D1552" s="28" t="s">
        <v>105</v>
      </c>
      <c r="E1552" s="29"/>
      <c r="F1552" s="28" t="s">
        <v>78</v>
      </c>
      <c r="G1552" s="29"/>
      <c r="H1552" s="29"/>
      <c r="I1552" s="30" t="str">
        <f t="shared" si="792"/>
        <v/>
      </c>
      <c r="J1552" s="30" t="str">
        <f t="shared" si="793"/>
        <v/>
      </c>
      <c r="K1552" s="30" t="str">
        <f t="shared" si="794"/>
        <v/>
      </c>
      <c r="L1552" s="30" t="str">
        <f t="shared" si="795"/>
        <v/>
      </c>
      <c r="M1552" s="30" t="str">
        <f t="shared" si="796"/>
        <v/>
      </c>
      <c r="N1552" s="30" t="str">
        <f t="shared" si="797"/>
        <v/>
      </c>
      <c r="O1552" s="30" t="str">
        <f t="shared" si="798"/>
        <v/>
      </c>
      <c r="P1552" s="30" t="str">
        <f t="shared" si="799"/>
        <v/>
      </c>
      <c r="Q1552" s="30" t="str">
        <f t="shared" si="800"/>
        <v/>
      </c>
      <c r="R1552" s="30" t="str">
        <f t="shared" si="801"/>
        <v/>
      </c>
      <c r="S1552" s="30" t="str">
        <f t="shared" si="802"/>
        <v/>
      </c>
      <c r="T1552" s="30" t="str">
        <f t="shared" si="803"/>
        <v/>
      </c>
      <c r="U1552" s="20"/>
      <c r="V1552" s="20"/>
      <c r="W1552" s="20"/>
    </row>
    <row r="1553" spans="1:34" ht="19.5" customHeight="1" x14ac:dyDescent="0.25">
      <c r="A1553" s="20"/>
      <c r="B1553" s="483"/>
      <c r="C1553" s="29"/>
      <c r="D1553" s="28" t="s">
        <v>106</v>
      </c>
      <c r="E1553" s="29"/>
      <c r="F1553" s="28" t="s">
        <v>78</v>
      </c>
      <c r="G1553" s="29"/>
      <c r="H1553" s="29"/>
      <c r="I1553" s="30" t="str">
        <f t="shared" si="792"/>
        <v/>
      </c>
      <c r="J1553" s="30" t="str">
        <f t="shared" si="793"/>
        <v/>
      </c>
      <c r="K1553" s="30" t="str">
        <f t="shared" si="794"/>
        <v/>
      </c>
      <c r="L1553" s="30" t="str">
        <f t="shared" si="795"/>
        <v/>
      </c>
      <c r="M1553" s="30" t="str">
        <f t="shared" si="796"/>
        <v/>
      </c>
      <c r="N1553" s="30" t="str">
        <f t="shared" si="797"/>
        <v/>
      </c>
      <c r="O1553" s="30" t="str">
        <f t="shared" si="798"/>
        <v/>
      </c>
      <c r="P1553" s="30" t="str">
        <f t="shared" si="799"/>
        <v/>
      </c>
      <c r="Q1553" s="30" t="str">
        <f t="shared" si="800"/>
        <v/>
      </c>
      <c r="R1553" s="30" t="str">
        <f t="shared" si="801"/>
        <v/>
      </c>
      <c r="S1553" s="30" t="str">
        <f t="shared" si="802"/>
        <v/>
      </c>
      <c r="T1553" s="30" t="str">
        <f t="shared" si="803"/>
        <v/>
      </c>
      <c r="U1553" s="20"/>
      <c r="V1553" s="20"/>
      <c r="W1553" s="20"/>
    </row>
    <row r="1554" spans="1:34" ht="19.5" customHeight="1" x14ac:dyDescent="0.25">
      <c r="A1554" s="20"/>
      <c r="B1554" s="483"/>
      <c r="C1554" s="29"/>
      <c r="D1554" s="28" t="s">
        <v>107</v>
      </c>
      <c r="E1554" s="29"/>
      <c r="F1554" s="28" t="s">
        <v>78</v>
      </c>
      <c r="G1554" s="29"/>
      <c r="H1554" s="29"/>
      <c r="I1554" s="30" t="str">
        <f t="shared" si="792"/>
        <v/>
      </c>
      <c r="J1554" s="30" t="str">
        <f t="shared" si="793"/>
        <v/>
      </c>
      <c r="K1554" s="30" t="str">
        <f t="shared" si="794"/>
        <v/>
      </c>
      <c r="L1554" s="30" t="str">
        <f t="shared" si="795"/>
        <v/>
      </c>
      <c r="M1554" s="30" t="str">
        <f t="shared" si="796"/>
        <v/>
      </c>
      <c r="N1554" s="30" t="str">
        <f t="shared" si="797"/>
        <v/>
      </c>
      <c r="O1554" s="30" t="str">
        <f t="shared" si="798"/>
        <v/>
      </c>
      <c r="P1554" s="30" t="str">
        <f t="shared" si="799"/>
        <v/>
      </c>
      <c r="Q1554" s="30" t="str">
        <f t="shared" si="800"/>
        <v/>
      </c>
      <c r="R1554" s="30" t="str">
        <f t="shared" si="801"/>
        <v/>
      </c>
      <c r="S1554" s="30" t="str">
        <f t="shared" si="802"/>
        <v/>
      </c>
      <c r="T1554" s="30" t="str">
        <f t="shared" si="803"/>
        <v/>
      </c>
      <c r="U1554" s="20"/>
      <c r="V1554" s="20"/>
      <c r="W1554" s="20"/>
    </row>
    <row r="1555" spans="1:34" ht="19.5" customHeight="1" x14ac:dyDescent="0.25">
      <c r="A1555" s="20"/>
      <c r="B1555" s="483"/>
      <c r="C1555" s="29"/>
      <c r="D1555" s="28" t="s">
        <v>108</v>
      </c>
      <c r="E1555" s="29"/>
      <c r="F1555" s="28" t="s">
        <v>78</v>
      </c>
      <c r="G1555" s="29"/>
      <c r="H1555" s="29"/>
      <c r="I1555" s="30" t="str">
        <f t="shared" si="792"/>
        <v/>
      </c>
      <c r="J1555" s="30" t="str">
        <f t="shared" si="793"/>
        <v/>
      </c>
      <c r="K1555" s="30" t="str">
        <f t="shared" si="794"/>
        <v/>
      </c>
      <c r="L1555" s="30" t="str">
        <f t="shared" si="795"/>
        <v/>
      </c>
      <c r="M1555" s="30" t="str">
        <f t="shared" si="796"/>
        <v/>
      </c>
      <c r="N1555" s="30" t="str">
        <f t="shared" si="797"/>
        <v/>
      </c>
      <c r="O1555" s="30" t="str">
        <f t="shared" si="798"/>
        <v/>
      </c>
      <c r="P1555" s="30" t="str">
        <f t="shared" si="799"/>
        <v/>
      </c>
      <c r="Q1555" s="30" t="str">
        <f t="shared" si="800"/>
        <v/>
      </c>
      <c r="R1555" s="30" t="str">
        <f t="shared" si="801"/>
        <v/>
      </c>
      <c r="S1555" s="30" t="str">
        <f t="shared" si="802"/>
        <v/>
      </c>
      <c r="T1555" s="30" t="str">
        <f t="shared" si="803"/>
        <v/>
      </c>
      <c r="U1555" s="20"/>
      <c r="V1555" s="20"/>
      <c r="W1555" s="20"/>
    </row>
    <row r="1556" spans="1:34" ht="19.5" customHeight="1" x14ac:dyDescent="0.25">
      <c r="A1556" s="20"/>
      <c r="B1556" s="483"/>
      <c r="C1556" s="29"/>
      <c r="D1556" s="28" t="s">
        <v>109</v>
      </c>
      <c r="E1556" s="29"/>
      <c r="F1556" s="28" t="s">
        <v>78</v>
      </c>
      <c r="G1556" s="29"/>
      <c r="H1556" s="29"/>
      <c r="I1556" s="30" t="str">
        <f t="shared" si="792"/>
        <v/>
      </c>
      <c r="J1556" s="30" t="str">
        <f t="shared" si="793"/>
        <v/>
      </c>
      <c r="K1556" s="30" t="str">
        <f t="shared" si="794"/>
        <v/>
      </c>
      <c r="L1556" s="30" t="str">
        <f t="shared" si="795"/>
        <v/>
      </c>
      <c r="M1556" s="30" t="str">
        <f t="shared" si="796"/>
        <v/>
      </c>
      <c r="N1556" s="30" t="str">
        <f t="shared" si="797"/>
        <v/>
      </c>
      <c r="O1556" s="30" t="str">
        <f t="shared" si="798"/>
        <v/>
      </c>
      <c r="P1556" s="30" t="str">
        <f t="shared" si="799"/>
        <v/>
      </c>
      <c r="Q1556" s="30" t="str">
        <f t="shared" si="800"/>
        <v/>
      </c>
      <c r="R1556" s="30" t="str">
        <f t="shared" si="801"/>
        <v/>
      </c>
      <c r="S1556" s="30" t="str">
        <f t="shared" si="802"/>
        <v/>
      </c>
      <c r="T1556" s="30" t="str">
        <f t="shared" si="803"/>
        <v/>
      </c>
      <c r="U1556" s="20"/>
      <c r="V1556" s="20"/>
      <c r="W1556" s="20"/>
    </row>
    <row r="1557" spans="1:34" ht="19.5" customHeight="1" x14ac:dyDescent="0.25">
      <c r="A1557" s="20"/>
      <c r="B1557" s="483"/>
      <c r="C1557" s="29"/>
      <c r="D1557" s="28" t="s">
        <v>110</v>
      </c>
      <c r="E1557" s="29"/>
      <c r="F1557" s="28" t="s">
        <v>78</v>
      </c>
      <c r="G1557" s="29"/>
      <c r="H1557" s="29"/>
      <c r="I1557" s="30" t="str">
        <f t="shared" si="792"/>
        <v/>
      </c>
      <c r="J1557" s="30" t="str">
        <f t="shared" si="793"/>
        <v/>
      </c>
      <c r="K1557" s="30" t="str">
        <f t="shared" si="794"/>
        <v/>
      </c>
      <c r="L1557" s="30" t="str">
        <f t="shared" si="795"/>
        <v/>
      </c>
      <c r="M1557" s="30" t="str">
        <f t="shared" si="796"/>
        <v/>
      </c>
      <c r="N1557" s="30" t="str">
        <f t="shared" si="797"/>
        <v/>
      </c>
      <c r="O1557" s="30" t="str">
        <f t="shared" si="798"/>
        <v/>
      </c>
      <c r="P1557" s="30" t="str">
        <f t="shared" si="799"/>
        <v/>
      </c>
      <c r="Q1557" s="30" t="str">
        <f t="shared" si="800"/>
        <v/>
      </c>
      <c r="R1557" s="30" t="str">
        <f t="shared" si="801"/>
        <v/>
      </c>
      <c r="S1557" s="30" t="str">
        <f t="shared" si="802"/>
        <v/>
      </c>
      <c r="T1557" s="30" t="str">
        <f t="shared" si="803"/>
        <v/>
      </c>
      <c r="U1557" s="20"/>
      <c r="V1557" s="20"/>
      <c r="W1557" s="20"/>
    </row>
    <row r="1558" spans="1:34" ht="19.5" customHeight="1" x14ac:dyDescent="0.25">
      <c r="A1558" s="20"/>
      <c r="B1558" s="483"/>
      <c r="C1558" s="29"/>
      <c r="D1558" s="28" t="s">
        <v>111</v>
      </c>
      <c r="E1558" s="29"/>
      <c r="F1558" s="28" t="s">
        <v>78</v>
      </c>
      <c r="G1558" s="29"/>
      <c r="H1558" s="29"/>
      <c r="I1558" s="30" t="str">
        <f t="shared" si="792"/>
        <v/>
      </c>
      <c r="J1558" s="30" t="str">
        <f t="shared" si="793"/>
        <v/>
      </c>
      <c r="K1558" s="30" t="str">
        <f t="shared" si="794"/>
        <v/>
      </c>
      <c r="L1558" s="30" t="str">
        <f t="shared" si="795"/>
        <v/>
      </c>
      <c r="M1558" s="30" t="str">
        <f t="shared" si="796"/>
        <v/>
      </c>
      <c r="N1558" s="30" t="str">
        <f t="shared" si="797"/>
        <v/>
      </c>
      <c r="O1558" s="30" t="str">
        <f t="shared" si="798"/>
        <v/>
      </c>
      <c r="P1558" s="30" t="str">
        <f t="shared" si="799"/>
        <v/>
      </c>
      <c r="Q1558" s="30" t="str">
        <f t="shared" si="800"/>
        <v/>
      </c>
      <c r="R1558" s="30" t="str">
        <f t="shared" si="801"/>
        <v/>
      </c>
      <c r="S1558" s="30" t="str">
        <f t="shared" si="802"/>
        <v/>
      </c>
      <c r="T1558" s="30" t="str">
        <f t="shared" si="803"/>
        <v/>
      </c>
      <c r="U1558" s="20"/>
      <c r="V1558" s="20"/>
      <c r="W1558" s="20"/>
    </row>
    <row r="1559" spans="1:34" ht="19.5" customHeight="1" x14ac:dyDescent="0.25">
      <c r="A1559" s="20"/>
      <c r="B1559" s="483"/>
      <c r="C1559" s="29"/>
      <c r="D1559" s="28" t="s">
        <v>112</v>
      </c>
      <c r="E1559" s="29"/>
      <c r="F1559" s="28" t="s">
        <v>78</v>
      </c>
      <c r="G1559" s="29"/>
      <c r="H1559" s="29"/>
      <c r="I1559" s="30" t="str">
        <f t="shared" si="792"/>
        <v/>
      </c>
      <c r="J1559" s="30" t="str">
        <f t="shared" si="793"/>
        <v/>
      </c>
      <c r="K1559" s="30" t="str">
        <f t="shared" si="794"/>
        <v/>
      </c>
      <c r="L1559" s="30" t="str">
        <f t="shared" si="795"/>
        <v/>
      </c>
      <c r="M1559" s="30" t="str">
        <f t="shared" si="796"/>
        <v/>
      </c>
      <c r="N1559" s="30" t="str">
        <f t="shared" si="797"/>
        <v/>
      </c>
      <c r="O1559" s="30" t="str">
        <f t="shared" si="798"/>
        <v/>
      </c>
      <c r="P1559" s="30" t="str">
        <f t="shared" si="799"/>
        <v/>
      </c>
      <c r="Q1559" s="30" t="str">
        <f t="shared" si="800"/>
        <v/>
      </c>
      <c r="R1559" s="30" t="str">
        <f t="shared" si="801"/>
        <v/>
      </c>
      <c r="S1559" s="30" t="str">
        <f t="shared" si="802"/>
        <v/>
      </c>
      <c r="T1559" s="30" t="str">
        <f t="shared" si="803"/>
        <v/>
      </c>
      <c r="U1559" s="20"/>
      <c r="V1559" s="20"/>
      <c r="W1559" s="20"/>
    </row>
    <row r="1560" spans="1:34" ht="19.5" customHeight="1" x14ac:dyDescent="0.25">
      <c r="A1560" s="20"/>
      <c r="B1560" s="483"/>
      <c r="C1560" s="29"/>
      <c r="D1560" s="28" t="s">
        <v>113</v>
      </c>
      <c r="E1560" s="29"/>
      <c r="F1560" s="28" t="s">
        <v>78</v>
      </c>
      <c r="G1560" s="29"/>
      <c r="H1560" s="29"/>
      <c r="I1560" s="30" t="str">
        <f t="shared" si="792"/>
        <v/>
      </c>
      <c r="J1560" s="30" t="str">
        <f t="shared" si="793"/>
        <v/>
      </c>
      <c r="K1560" s="30" t="str">
        <f t="shared" si="794"/>
        <v/>
      </c>
      <c r="L1560" s="30" t="str">
        <f t="shared" si="795"/>
        <v/>
      </c>
      <c r="M1560" s="30" t="str">
        <f t="shared" si="796"/>
        <v/>
      </c>
      <c r="N1560" s="30" t="str">
        <f t="shared" si="797"/>
        <v/>
      </c>
      <c r="O1560" s="30" t="str">
        <f t="shared" si="798"/>
        <v/>
      </c>
      <c r="P1560" s="30" t="str">
        <f t="shared" si="799"/>
        <v/>
      </c>
      <c r="Q1560" s="30" t="str">
        <f t="shared" si="800"/>
        <v/>
      </c>
      <c r="R1560" s="30" t="str">
        <f t="shared" si="801"/>
        <v/>
      </c>
      <c r="S1560" s="30" t="str">
        <f t="shared" si="802"/>
        <v/>
      </c>
      <c r="T1560" s="30" t="str">
        <f t="shared" si="803"/>
        <v/>
      </c>
      <c r="U1560" s="20"/>
      <c r="V1560" s="20"/>
      <c r="W1560" s="20"/>
    </row>
    <row r="1561" spans="1:34" ht="19.5" customHeight="1" x14ac:dyDescent="0.3">
      <c r="A1561" s="20"/>
      <c r="B1561" s="483"/>
      <c r="C1561" s="29"/>
      <c r="D1561" s="28" t="s">
        <v>114</v>
      </c>
      <c r="E1561" s="29"/>
      <c r="F1561" s="28" t="s">
        <v>115</v>
      </c>
      <c r="G1561" s="29"/>
      <c r="H1561" s="29" t="s">
        <v>40</v>
      </c>
      <c r="I1561" s="31" t="str">
        <f t="shared" ref="I1561:I1570" si="804">IFERROR(VALUE(MID($G1561,1,FIND(CHAR(160),SUBSTITUTE($G1561,"~",CHAR(160),1))-1)),"-")</f>
        <v>-</v>
      </c>
      <c r="J1561" s="31" t="str">
        <f t="shared" ref="J1561:J1570" si="805">IFERROR(VALUE(MID($G1561,FIND(CHAR(160),SUBSTITUTE($G1561,"~",CHAR(160),1))+1,FIND(CHAR(160),SUBSTITUTE($G1561,"~",CHAR(160),2))-FIND(CHAR(160),SUBSTITUTE($G1561,"~",CHAR(160),1))-1)),"-")</f>
        <v>-</v>
      </c>
      <c r="K1561" s="31" t="str">
        <f t="shared" ref="K1561:K1570" si="806">IFERROR(VALUE(MID($G1561,FIND(CHAR(160),SUBSTITUTE($G1561,"~",CHAR(160),2))+1,FIND(CHAR(160),SUBSTITUTE($G1561,"~",CHAR(160),3))-FIND(CHAR(160),SUBSTITUTE($G1561,"~",CHAR(160),2))-1)),"-")</f>
        <v>-</v>
      </c>
      <c r="L1561" s="31" t="str">
        <f t="shared" ref="L1561:L1570" si="807">IFERROR(VALUE(MID($G1561,FIND(CHAR(160),SUBSTITUTE($G1561,"~",CHAR(160),3))+1,FIND(CHAR(160),SUBSTITUTE($G1561,"~",CHAR(160),4))-FIND(CHAR(160),SUBSTITUTE($G1561,"~",CHAR(160),3))-1)),"-")</f>
        <v>-</v>
      </c>
      <c r="M1561" s="31" t="str">
        <f t="shared" ref="M1561:M1570" si="808">IFERROR(VALUE(MID($G1561,FIND(CHAR(160),SUBSTITUTE($G1561,"~",CHAR(160),4))+1,FIND(CHAR(160),SUBSTITUTE($G1561,"~",CHAR(160),5))-FIND(CHAR(160),SUBSTITUTE($G1561,"~",CHAR(160),4))-1)),"-")</f>
        <v>-</v>
      </c>
      <c r="N1561" s="31" t="str">
        <f t="shared" ref="N1561:N1570" si="809">IFERROR(VALUE(MID($G1561,FIND(CHAR(160),SUBSTITUTE($G1561,"~",CHAR(160),5))+1,FIND(CHAR(160),SUBSTITUTE($G1561,"~",CHAR(160),6))-FIND(CHAR(160),SUBSTITUTE($G1561,"~",CHAR(160),5))-1)),"-")</f>
        <v>-</v>
      </c>
      <c r="O1561" s="31" t="str">
        <f t="shared" ref="O1561:O1570" si="810">IFERROR(VALUE(MID($G1561,FIND(CHAR(160),SUBSTITUTE($G1561,"~",CHAR(160),6))+1,FIND(CHAR(160),SUBSTITUTE($G1561,"~",CHAR(160),7))-FIND(CHAR(160),SUBSTITUTE($G1561,"~",CHAR(160),6))-1)),"-")</f>
        <v>-</v>
      </c>
      <c r="P1561" s="31" t="str">
        <f t="shared" ref="P1561:P1570" si="811">IFERROR(VALUE(MID($G1561,FIND(CHAR(160),SUBSTITUTE($G1561,"~",CHAR(160),7))+1,FIND(CHAR(160),SUBSTITUTE($G1561,"~",CHAR(160),8))-FIND(CHAR(160),SUBSTITUTE($G1561,"~",CHAR(160),7))-1)),"-")</f>
        <v>-</v>
      </c>
      <c r="Q1561" s="31" t="str">
        <f t="shared" ref="Q1561:Q1570" si="812">IFERROR(VALUE(MID($G1561,FIND(CHAR(160),SUBSTITUTE($G1561,"~",CHAR(160),8))+1,FIND(CHAR(160),SUBSTITUTE($G1561,"~",CHAR(160),9))-FIND(CHAR(160),SUBSTITUTE($G1561,"~",CHAR(160),8))-1)),"-")</f>
        <v>-</v>
      </c>
      <c r="R1561" s="31" t="str">
        <f t="shared" ref="R1561:R1570" si="813">IFERROR(VALUE(MID($G1561,FIND(CHAR(160),SUBSTITUTE($G1561,"~",CHAR(160),9))+1,FIND(CHAR(160),SUBSTITUTE($G1561,"~",CHAR(160),10))-FIND(CHAR(160),SUBSTITUTE($G1561,"~",CHAR(160),9))-1)),"-")</f>
        <v>-</v>
      </c>
      <c r="S1561" s="31" t="str">
        <f t="shared" ref="S1561:S1570" si="814">IFERROR(VALUE(MID($G1561,FIND(CHAR(160),SUBSTITUTE($G1561,"~",CHAR(160),10))+1,FIND(CHAR(160),SUBSTITUTE($G1561,"~",CHAR(160),11))-FIND(CHAR(160),SUBSTITUTE($G1561,"~",CHAR(160),10))-1)),"-")</f>
        <v>-</v>
      </c>
      <c r="T1561" s="31" t="str">
        <f t="shared" ref="T1561:T1570" si="815">IFERROR(VALUE(MID($G1561,FIND(CHAR(160),SUBSTITUTE($G1561,"~",CHAR(160),11))+1,FIND(CHAR(160),SUBSTITUTE($G1561,"~",CHAR(160),12))-FIND(CHAR(160),SUBSTITUTE($G1561,"~",CHAR(160),11))-1)),"-")</f>
        <v>-</v>
      </c>
      <c r="U1561" s="20"/>
      <c r="V1561" s="20"/>
      <c r="W1561" s="20"/>
      <c r="AA1561" s="32" t="s">
        <v>116</v>
      </c>
    </row>
    <row r="1562" spans="1:34" ht="19.5" customHeight="1" x14ac:dyDescent="0.3">
      <c r="A1562" s="20"/>
      <c r="B1562" s="483"/>
      <c r="C1562" s="29"/>
      <c r="D1562" s="28"/>
      <c r="E1562" s="29"/>
      <c r="F1562" s="28" t="s">
        <v>117</v>
      </c>
      <c r="G1562" s="29"/>
      <c r="H1562" s="29" t="s">
        <v>40</v>
      </c>
      <c r="I1562" s="31" t="str">
        <f t="shared" si="804"/>
        <v>-</v>
      </c>
      <c r="J1562" s="31" t="str">
        <f t="shared" si="805"/>
        <v>-</v>
      </c>
      <c r="K1562" s="31" t="str">
        <f t="shared" si="806"/>
        <v>-</v>
      </c>
      <c r="L1562" s="31" t="str">
        <f t="shared" si="807"/>
        <v>-</v>
      </c>
      <c r="M1562" s="31" t="str">
        <f t="shared" si="808"/>
        <v>-</v>
      </c>
      <c r="N1562" s="31" t="str">
        <f t="shared" si="809"/>
        <v>-</v>
      </c>
      <c r="O1562" s="31" t="str">
        <f t="shared" si="810"/>
        <v>-</v>
      </c>
      <c r="P1562" s="31" t="str">
        <f t="shared" si="811"/>
        <v>-</v>
      </c>
      <c r="Q1562" s="31" t="str">
        <f t="shared" si="812"/>
        <v>-</v>
      </c>
      <c r="R1562" s="31" t="str">
        <f t="shared" si="813"/>
        <v>-</v>
      </c>
      <c r="S1562" s="31" t="str">
        <f t="shared" si="814"/>
        <v>-</v>
      </c>
      <c r="T1562" s="31" t="str">
        <f t="shared" si="815"/>
        <v>-</v>
      </c>
      <c r="U1562" s="20"/>
      <c r="V1562" s="20"/>
      <c r="W1562" s="20"/>
      <c r="AB1562" s="32" t="s">
        <v>118</v>
      </c>
    </row>
    <row r="1563" spans="1:34" ht="19.5" customHeight="1" x14ac:dyDescent="0.3">
      <c r="A1563" s="20"/>
      <c r="B1563" s="483"/>
      <c r="C1563" s="29"/>
      <c r="D1563" s="28"/>
      <c r="E1563" s="29"/>
      <c r="F1563" s="33" t="s">
        <v>119</v>
      </c>
      <c r="G1563" s="29"/>
      <c r="H1563" s="29" t="s">
        <v>40</v>
      </c>
      <c r="I1563" s="31" t="str">
        <f t="shared" si="804"/>
        <v>-</v>
      </c>
      <c r="J1563" s="31" t="str">
        <f t="shared" si="805"/>
        <v>-</v>
      </c>
      <c r="K1563" s="31" t="str">
        <f t="shared" si="806"/>
        <v>-</v>
      </c>
      <c r="L1563" s="31" t="str">
        <f t="shared" si="807"/>
        <v>-</v>
      </c>
      <c r="M1563" s="31" t="str">
        <f t="shared" si="808"/>
        <v>-</v>
      </c>
      <c r="N1563" s="31" t="str">
        <f t="shared" si="809"/>
        <v>-</v>
      </c>
      <c r="O1563" s="31" t="str">
        <f t="shared" si="810"/>
        <v>-</v>
      </c>
      <c r="P1563" s="31" t="str">
        <f t="shared" si="811"/>
        <v>-</v>
      </c>
      <c r="Q1563" s="31" t="str">
        <f t="shared" si="812"/>
        <v>-</v>
      </c>
      <c r="R1563" s="31" t="str">
        <f t="shared" si="813"/>
        <v>-</v>
      </c>
      <c r="S1563" s="31" t="str">
        <f t="shared" si="814"/>
        <v>-</v>
      </c>
      <c r="T1563" s="31" t="str">
        <f t="shared" si="815"/>
        <v>-</v>
      </c>
      <c r="U1563" s="20"/>
      <c r="V1563" s="20"/>
      <c r="W1563" s="20"/>
      <c r="AC1563" s="32" t="s">
        <v>118</v>
      </c>
    </row>
    <row r="1564" spans="1:34" ht="19.5" customHeight="1" x14ac:dyDescent="0.3">
      <c r="A1564" s="20"/>
      <c r="B1564" s="483"/>
      <c r="C1564" s="29"/>
      <c r="D1564" s="28"/>
      <c r="E1564" s="29"/>
      <c r="F1564" s="33" t="s">
        <v>120</v>
      </c>
      <c r="G1564" s="29"/>
      <c r="H1564" s="29" t="s">
        <v>40</v>
      </c>
      <c r="I1564" s="31" t="str">
        <f t="shared" si="804"/>
        <v>-</v>
      </c>
      <c r="J1564" s="31" t="str">
        <f t="shared" si="805"/>
        <v>-</v>
      </c>
      <c r="K1564" s="31" t="str">
        <f t="shared" si="806"/>
        <v>-</v>
      </c>
      <c r="L1564" s="31" t="str">
        <f t="shared" si="807"/>
        <v>-</v>
      </c>
      <c r="M1564" s="31" t="str">
        <f t="shared" si="808"/>
        <v>-</v>
      </c>
      <c r="N1564" s="31" t="str">
        <f t="shared" si="809"/>
        <v>-</v>
      </c>
      <c r="O1564" s="31" t="str">
        <f t="shared" si="810"/>
        <v>-</v>
      </c>
      <c r="P1564" s="31" t="str">
        <f t="shared" si="811"/>
        <v>-</v>
      </c>
      <c r="Q1564" s="31" t="str">
        <f t="shared" si="812"/>
        <v>-</v>
      </c>
      <c r="R1564" s="31" t="str">
        <f t="shared" si="813"/>
        <v>-</v>
      </c>
      <c r="S1564" s="31" t="str">
        <f t="shared" si="814"/>
        <v>-</v>
      </c>
      <c r="T1564" s="31" t="str">
        <f t="shared" si="815"/>
        <v>-</v>
      </c>
      <c r="U1564" s="20"/>
      <c r="V1564" s="20"/>
      <c r="W1564" s="20"/>
      <c r="AD1564" s="32" t="s">
        <v>118</v>
      </c>
    </row>
    <row r="1565" spans="1:34" ht="19.5" customHeight="1" x14ac:dyDescent="0.3">
      <c r="A1565" s="20"/>
      <c r="B1565" s="483"/>
      <c r="C1565" s="29"/>
      <c r="D1565" s="28"/>
      <c r="E1565" s="29"/>
      <c r="F1565" s="33" t="s">
        <v>121</v>
      </c>
      <c r="G1565" s="29"/>
      <c r="H1565" s="29" t="s">
        <v>40</v>
      </c>
      <c r="I1565" s="31" t="str">
        <f t="shared" si="804"/>
        <v>-</v>
      </c>
      <c r="J1565" s="31" t="str">
        <f t="shared" si="805"/>
        <v>-</v>
      </c>
      <c r="K1565" s="31" t="str">
        <f t="shared" si="806"/>
        <v>-</v>
      </c>
      <c r="L1565" s="31" t="str">
        <f t="shared" si="807"/>
        <v>-</v>
      </c>
      <c r="M1565" s="31" t="str">
        <f t="shared" si="808"/>
        <v>-</v>
      </c>
      <c r="N1565" s="31" t="str">
        <f t="shared" si="809"/>
        <v>-</v>
      </c>
      <c r="O1565" s="31" t="str">
        <f t="shared" si="810"/>
        <v>-</v>
      </c>
      <c r="P1565" s="31" t="str">
        <f t="shared" si="811"/>
        <v>-</v>
      </c>
      <c r="Q1565" s="31" t="str">
        <f t="shared" si="812"/>
        <v>-</v>
      </c>
      <c r="R1565" s="31" t="str">
        <f t="shared" si="813"/>
        <v>-</v>
      </c>
      <c r="S1565" s="31" t="str">
        <f t="shared" si="814"/>
        <v>-</v>
      </c>
      <c r="T1565" s="31" t="str">
        <f t="shared" si="815"/>
        <v>-</v>
      </c>
      <c r="U1565" s="20"/>
      <c r="V1565" s="20"/>
      <c r="W1565" s="20"/>
      <c r="AE1565" s="32" t="s">
        <v>116</v>
      </c>
    </row>
    <row r="1566" spans="1:34" ht="19.5" customHeight="1" x14ac:dyDescent="0.3">
      <c r="A1566" s="20"/>
      <c r="B1566" s="483"/>
      <c r="C1566" s="29"/>
      <c r="D1566" s="28"/>
      <c r="E1566" s="29"/>
      <c r="F1566" s="28" t="s">
        <v>647</v>
      </c>
      <c r="G1566" s="29"/>
      <c r="H1566" s="29" t="s">
        <v>40</v>
      </c>
      <c r="I1566" s="31" t="str">
        <f t="shared" si="804"/>
        <v>-</v>
      </c>
      <c r="J1566" s="31" t="str">
        <f t="shared" si="805"/>
        <v>-</v>
      </c>
      <c r="K1566" s="31" t="str">
        <f t="shared" si="806"/>
        <v>-</v>
      </c>
      <c r="L1566" s="31" t="str">
        <f t="shared" si="807"/>
        <v>-</v>
      </c>
      <c r="M1566" s="31" t="str">
        <f t="shared" si="808"/>
        <v>-</v>
      </c>
      <c r="N1566" s="31" t="str">
        <f t="shared" si="809"/>
        <v>-</v>
      </c>
      <c r="O1566" s="31" t="str">
        <f t="shared" si="810"/>
        <v>-</v>
      </c>
      <c r="P1566" s="31" t="str">
        <f t="shared" si="811"/>
        <v>-</v>
      </c>
      <c r="Q1566" s="31" t="str">
        <f t="shared" si="812"/>
        <v>-</v>
      </c>
      <c r="R1566" s="31" t="str">
        <f t="shared" si="813"/>
        <v>-</v>
      </c>
      <c r="S1566" s="31" t="str">
        <f t="shared" si="814"/>
        <v>-</v>
      </c>
      <c r="T1566" s="31" t="str">
        <f t="shared" si="815"/>
        <v>-</v>
      </c>
      <c r="U1566" s="20"/>
      <c r="V1566" s="20"/>
      <c r="W1566" s="20"/>
      <c r="AF1566" s="32" t="s">
        <v>118</v>
      </c>
    </row>
    <row r="1567" spans="1:34" ht="19.5" customHeight="1" x14ac:dyDescent="0.3">
      <c r="A1567" s="20"/>
      <c r="B1567" s="483"/>
      <c r="C1567" s="29"/>
      <c r="D1567" s="28"/>
      <c r="E1567" s="29"/>
      <c r="F1567" s="33" t="s">
        <v>122</v>
      </c>
      <c r="G1567" s="29"/>
      <c r="H1567" s="29" t="s">
        <v>40</v>
      </c>
      <c r="I1567" s="31" t="str">
        <f t="shared" si="804"/>
        <v>-</v>
      </c>
      <c r="J1567" s="31" t="str">
        <f t="shared" si="805"/>
        <v>-</v>
      </c>
      <c r="K1567" s="31" t="str">
        <f t="shared" si="806"/>
        <v>-</v>
      </c>
      <c r="L1567" s="31" t="str">
        <f t="shared" si="807"/>
        <v>-</v>
      </c>
      <c r="M1567" s="31" t="str">
        <f t="shared" si="808"/>
        <v>-</v>
      </c>
      <c r="N1567" s="31" t="str">
        <f t="shared" si="809"/>
        <v>-</v>
      </c>
      <c r="O1567" s="31" t="str">
        <f t="shared" si="810"/>
        <v>-</v>
      </c>
      <c r="P1567" s="31" t="str">
        <f t="shared" si="811"/>
        <v>-</v>
      </c>
      <c r="Q1567" s="31" t="str">
        <f t="shared" si="812"/>
        <v>-</v>
      </c>
      <c r="R1567" s="31" t="str">
        <f t="shared" si="813"/>
        <v>-</v>
      </c>
      <c r="S1567" s="31" t="str">
        <f t="shared" si="814"/>
        <v>-</v>
      </c>
      <c r="T1567" s="31" t="str">
        <f t="shared" si="815"/>
        <v>-</v>
      </c>
      <c r="U1567" s="20"/>
      <c r="V1567" s="20"/>
      <c r="W1567" s="20"/>
      <c r="AG1567" s="32" t="s">
        <v>118</v>
      </c>
    </row>
    <row r="1568" spans="1:34" ht="19.5" customHeight="1" x14ac:dyDescent="0.3">
      <c r="A1568" s="20"/>
      <c r="B1568" s="483"/>
      <c r="C1568" s="29"/>
      <c r="D1568" s="28"/>
      <c r="E1568" s="29"/>
      <c r="F1568" s="33" t="s">
        <v>123</v>
      </c>
      <c r="G1568" s="29"/>
      <c r="H1568" s="29" t="s">
        <v>40</v>
      </c>
      <c r="I1568" s="31" t="str">
        <f t="shared" si="804"/>
        <v>-</v>
      </c>
      <c r="J1568" s="31" t="str">
        <f t="shared" si="805"/>
        <v>-</v>
      </c>
      <c r="K1568" s="31" t="str">
        <f t="shared" si="806"/>
        <v>-</v>
      </c>
      <c r="L1568" s="31" t="str">
        <f t="shared" si="807"/>
        <v>-</v>
      </c>
      <c r="M1568" s="31" t="str">
        <f t="shared" si="808"/>
        <v>-</v>
      </c>
      <c r="N1568" s="31" t="str">
        <f t="shared" si="809"/>
        <v>-</v>
      </c>
      <c r="O1568" s="31" t="str">
        <f t="shared" si="810"/>
        <v>-</v>
      </c>
      <c r="P1568" s="31" t="str">
        <f t="shared" si="811"/>
        <v>-</v>
      </c>
      <c r="Q1568" s="31" t="str">
        <f t="shared" si="812"/>
        <v>-</v>
      </c>
      <c r="R1568" s="31" t="str">
        <f t="shared" si="813"/>
        <v>-</v>
      </c>
      <c r="S1568" s="31" t="str">
        <f t="shared" si="814"/>
        <v>-</v>
      </c>
      <c r="T1568" s="31" t="str">
        <f t="shared" si="815"/>
        <v>-</v>
      </c>
      <c r="U1568" s="20"/>
      <c r="V1568" s="20"/>
      <c r="W1568" s="20"/>
      <c r="AH1568" s="32" t="s">
        <v>118</v>
      </c>
    </row>
    <row r="1569" spans="1:36" ht="19.5" customHeight="1" x14ac:dyDescent="0.3">
      <c r="A1569" s="20"/>
      <c r="B1569" s="483"/>
      <c r="C1569" s="29"/>
      <c r="D1569" s="28"/>
      <c r="E1569" s="29"/>
      <c r="F1569" s="33" t="s">
        <v>124</v>
      </c>
      <c r="G1569" s="29"/>
      <c r="H1569" s="29" t="s">
        <v>40</v>
      </c>
      <c r="I1569" s="31" t="str">
        <f t="shared" si="804"/>
        <v>-</v>
      </c>
      <c r="J1569" s="31" t="str">
        <f t="shared" si="805"/>
        <v>-</v>
      </c>
      <c r="K1569" s="31" t="str">
        <f t="shared" si="806"/>
        <v>-</v>
      </c>
      <c r="L1569" s="31" t="str">
        <f t="shared" si="807"/>
        <v>-</v>
      </c>
      <c r="M1569" s="31" t="str">
        <f t="shared" si="808"/>
        <v>-</v>
      </c>
      <c r="N1569" s="31" t="str">
        <f t="shared" si="809"/>
        <v>-</v>
      </c>
      <c r="O1569" s="31" t="str">
        <f t="shared" si="810"/>
        <v>-</v>
      </c>
      <c r="P1569" s="31" t="str">
        <f t="shared" si="811"/>
        <v>-</v>
      </c>
      <c r="Q1569" s="31" t="str">
        <f t="shared" si="812"/>
        <v>-</v>
      </c>
      <c r="R1569" s="31" t="str">
        <f t="shared" si="813"/>
        <v>-</v>
      </c>
      <c r="S1569" s="31" t="str">
        <f t="shared" si="814"/>
        <v>-</v>
      </c>
      <c r="T1569" s="31" t="str">
        <f t="shared" si="815"/>
        <v>-</v>
      </c>
      <c r="U1569" s="20"/>
      <c r="V1569" s="20"/>
      <c r="W1569" s="20"/>
      <c r="AI1569" s="32" t="s">
        <v>116</v>
      </c>
    </row>
    <row r="1570" spans="1:36" ht="19.5" customHeight="1" x14ac:dyDescent="0.3">
      <c r="A1570" s="20"/>
      <c r="B1570" s="483"/>
      <c r="C1570" s="29"/>
      <c r="D1570" s="34"/>
      <c r="E1570" s="35"/>
      <c r="F1570" s="36" t="s">
        <v>125</v>
      </c>
      <c r="G1570" s="35"/>
      <c r="H1570" s="34" t="s">
        <v>40</v>
      </c>
      <c r="I1570" s="31" t="str">
        <f t="shared" si="804"/>
        <v>-</v>
      </c>
      <c r="J1570" s="31" t="str">
        <f t="shared" si="805"/>
        <v>-</v>
      </c>
      <c r="K1570" s="31" t="str">
        <f t="shared" si="806"/>
        <v>-</v>
      </c>
      <c r="L1570" s="31" t="str">
        <f t="shared" si="807"/>
        <v>-</v>
      </c>
      <c r="M1570" s="31" t="str">
        <f t="shared" si="808"/>
        <v>-</v>
      </c>
      <c r="N1570" s="31" t="str">
        <f t="shared" si="809"/>
        <v>-</v>
      </c>
      <c r="O1570" s="31" t="str">
        <f t="shared" si="810"/>
        <v>-</v>
      </c>
      <c r="P1570" s="31" t="str">
        <f t="shared" si="811"/>
        <v>-</v>
      </c>
      <c r="Q1570" s="31" t="str">
        <f t="shared" si="812"/>
        <v>-</v>
      </c>
      <c r="R1570" s="31" t="str">
        <f t="shared" si="813"/>
        <v>-</v>
      </c>
      <c r="S1570" s="31" t="str">
        <f t="shared" si="814"/>
        <v>-</v>
      </c>
      <c r="T1570" s="31" t="str">
        <f t="shared" si="815"/>
        <v>-</v>
      </c>
      <c r="U1570" s="20"/>
      <c r="V1570" s="20"/>
      <c r="W1570" s="20"/>
      <c r="AJ1570" s="32" t="s">
        <v>118</v>
      </c>
    </row>
    <row r="1571" spans="1:36" ht="19.5" customHeight="1" x14ac:dyDescent="0.25">
      <c r="A1571" s="20"/>
      <c r="B1571" s="483"/>
      <c r="C1571" s="27"/>
      <c r="D1571" s="28" t="s">
        <v>77</v>
      </c>
      <c r="E1571" s="29"/>
      <c r="F1571" s="28" t="s">
        <v>78</v>
      </c>
      <c r="G1571" s="29"/>
      <c r="H1571" s="30"/>
      <c r="I1571" s="30" t="str">
        <f t="shared" ref="I1571:I1606" si="816">IFERROR(MID($G1571,1,FIND(CHAR(160),SUBSTITUTE($G1571,"~",CHAR(160),1))-1),"")</f>
        <v/>
      </c>
      <c r="J1571" s="30" t="str">
        <f t="shared" ref="J1571:J1606" si="817">IFERROR(MID($G1571,FIND(CHAR(160),SUBSTITUTE($G1571,"~",CHAR(160),1))+1,FIND(CHAR(160),SUBSTITUTE($G1571,"~",CHAR(160),2))-FIND(CHAR(160),SUBSTITUTE($G1571,"~",CHAR(160),1))-1),"")</f>
        <v/>
      </c>
      <c r="K1571" s="30" t="str">
        <f t="shared" ref="K1571:K1606" si="818">IFERROR(MID($G1571,FIND(CHAR(160),SUBSTITUTE($G1571,"~",CHAR(160),2))+1,FIND(CHAR(160),SUBSTITUTE($G1571,"~",CHAR(160),3))-FIND(CHAR(160),SUBSTITUTE($G1571,"~",CHAR(160),2))-1),"")</f>
        <v/>
      </c>
      <c r="L1571" s="30" t="str">
        <f t="shared" ref="L1571:L1606" si="819">IFERROR(MID($G1571,FIND(CHAR(160),SUBSTITUTE($G1571,"~",CHAR(160),3))+1,FIND(CHAR(160),SUBSTITUTE($G1571,"~",CHAR(160),4))-FIND(CHAR(160),SUBSTITUTE($G1571,"~",CHAR(160),3))-1),"")</f>
        <v/>
      </c>
      <c r="M1571" s="30" t="str">
        <f t="shared" ref="M1571:M1606" si="820">IFERROR(MID($G1571,FIND(CHAR(160),SUBSTITUTE($G1571,"~",CHAR(160),4))+1,FIND(CHAR(160),SUBSTITUTE($G1571,"~",CHAR(160),5))-FIND(CHAR(160),SUBSTITUTE($G1571,"~",CHAR(160),4))-1),"")</f>
        <v/>
      </c>
      <c r="N1571" s="30" t="str">
        <f t="shared" ref="N1571:N1606" si="821">IFERROR(MID($G1571,FIND(CHAR(160),SUBSTITUTE($G1571,"~",CHAR(160),5))+1,FIND(CHAR(160),SUBSTITUTE($G1571,"~",CHAR(160),6))-FIND(CHAR(160),SUBSTITUTE($G1571,"~",CHAR(160),5))-1),"")</f>
        <v/>
      </c>
      <c r="O1571" s="30" t="str">
        <f t="shared" ref="O1571:O1606" si="822">IFERROR(MID($G1571,FIND(CHAR(160),SUBSTITUTE($G1571,"~",CHAR(160),6))+1,FIND(CHAR(160),SUBSTITUTE($G1571,"~",CHAR(160),7))-FIND(CHAR(160),SUBSTITUTE($G1571,"~",CHAR(160),6))-1),"")</f>
        <v/>
      </c>
      <c r="P1571" s="30" t="str">
        <f t="shared" ref="P1571:P1606" si="823">IFERROR(MID($G1571,FIND(CHAR(160),SUBSTITUTE($G1571,"~",CHAR(160),7))+1,FIND(CHAR(160),SUBSTITUTE($G1571,"~",CHAR(160),8))-FIND(CHAR(160),SUBSTITUTE($G1571,"~",CHAR(160),7))-1),"")</f>
        <v/>
      </c>
      <c r="Q1571" s="30" t="str">
        <f t="shared" ref="Q1571:Q1606" si="824">IFERROR(MID($G1571,FIND(CHAR(160),SUBSTITUTE($G1571,"~",CHAR(160),8))+1,FIND(CHAR(160),SUBSTITUTE($G1571,"~",CHAR(160),9))-FIND(CHAR(160),SUBSTITUTE($G1571,"~",CHAR(160),8))-1),"")</f>
        <v/>
      </c>
      <c r="R1571" s="30" t="str">
        <f t="shared" ref="R1571:R1606" si="825">IFERROR(MID($G1571,FIND(CHAR(160),SUBSTITUTE($G1571,"~",CHAR(160),9))+1,FIND(CHAR(160),SUBSTITUTE($G1571,"~",CHAR(160),10))-FIND(CHAR(160),SUBSTITUTE($G1571,"~",CHAR(160),9))-1),"")</f>
        <v/>
      </c>
      <c r="S1571" s="30" t="str">
        <f t="shared" ref="S1571:S1606" si="826">IFERROR(MID($G1571,FIND(CHAR(160),SUBSTITUTE($G1571,"~",CHAR(160),10))+1,FIND(CHAR(160),SUBSTITUTE($G1571,"~",CHAR(160),11))-FIND(CHAR(160),SUBSTITUTE($G1571,"~",CHAR(160),10))-1),"")</f>
        <v/>
      </c>
      <c r="T1571" s="30" t="str">
        <f t="shared" ref="T1571:T1606" si="827">IFERROR(MID($G1571,FIND(CHAR(160),SUBSTITUTE($G1571,"~",CHAR(160),11))+1,FIND(CHAR(160),SUBSTITUTE($G1571,"~",CHAR(160),12))-FIND(CHAR(160),SUBSTITUTE($G1571,"~",CHAR(160),11))-1),"")</f>
        <v/>
      </c>
      <c r="U1571" s="20"/>
      <c r="V1571" s="20"/>
      <c r="W1571" s="20"/>
    </row>
    <row r="1572" spans="1:36" ht="19.5" customHeight="1" x14ac:dyDescent="0.25">
      <c r="A1572" s="20"/>
      <c r="B1572" s="483"/>
      <c r="C1572" s="29"/>
      <c r="D1572" s="28" t="s">
        <v>79</v>
      </c>
      <c r="E1572" s="29"/>
      <c r="F1572" s="28" t="s">
        <v>78</v>
      </c>
      <c r="G1572" s="29"/>
      <c r="H1572" s="29"/>
      <c r="I1572" s="30" t="str">
        <f t="shared" si="816"/>
        <v/>
      </c>
      <c r="J1572" s="30" t="str">
        <f t="shared" si="817"/>
        <v/>
      </c>
      <c r="K1572" s="30" t="str">
        <f t="shared" si="818"/>
        <v/>
      </c>
      <c r="L1572" s="30" t="str">
        <f t="shared" si="819"/>
        <v/>
      </c>
      <c r="M1572" s="30" t="str">
        <f t="shared" si="820"/>
        <v/>
      </c>
      <c r="N1572" s="30" t="str">
        <f t="shared" si="821"/>
        <v/>
      </c>
      <c r="O1572" s="30" t="str">
        <f t="shared" si="822"/>
        <v/>
      </c>
      <c r="P1572" s="30" t="str">
        <f t="shared" si="823"/>
        <v/>
      </c>
      <c r="Q1572" s="30" t="str">
        <f t="shared" si="824"/>
        <v/>
      </c>
      <c r="R1572" s="30" t="str">
        <f t="shared" si="825"/>
        <v/>
      </c>
      <c r="S1572" s="30" t="str">
        <f t="shared" si="826"/>
        <v/>
      </c>
      <c r="T1572" s="30" t="str">
        <f t="shared" si="827"/>
        <v/>
      </c>
      <c r="U1572" s="20"/>
      <c r="V1572" s="20"/>
      <c r="W1572" s="20"/>
    </row>
    <row r="1573" spans="1:36" ht="19.5" customHeight="1" x14ac:dyDescent="0.25">
      <c r="A1573" s="20"/>
      <c r="B1573" s="483"/>
      <c r="C1573" s="29"/>
      <c r="D1573" s="28" t="s">
        <v>80</v>
      </c>
      <c r="E1573" s="29"/>
      <c r="F1573" s="28" t="s">
        <v>78</v>
      </c>
      <c r="G1573" s="29"/>
      <c r="H1573" s="29"/>
      <c r="I1573" s="30" t="str">
        <f t="shared" si="816"/>
        <v/>
      </c>
      <c r="J1573" s="30" t="str">
        <f t="shared" si="817"/>
        <v/>
      </c>
      <c r="K1573" s="30" t="str">
        <f t="shared" si="818"/>
        <v/>
      </c>
      <c r="L1573" s="30" t="str">
        <f t="shared" si="819"/>
        <v/>
      </c>
      <c r="M1573" s="30" t="str">
        <f t="shared" si="820"/>
        <v/>
      </c>
      <c r="N1573" s="30" t="str">
        <f t="shared" si="821"/>
        <v/>
      </c>
      <c r="O1573" s="30" t="str">
        <f t="shared" si="822"/>
        <v/>
      </c>
      <c r="P1573" s="30" t="str">
        <f t="shared" si="823"/>
        <v/>
      </c>
      <c r="Q1573" s="30" t="str">
        <f t="shared" si="824"/>
        <v/>
      </c>
      <c r="R1573" s="30" t="str">
        <f t="shared" si="825"/>
        <v/>
      </c>
      <c r="S1573" s="30" t="str">
        <f t="shared" si="826"/>
        <v/>
      </c>
      <c r="T1573" s="30" t="str">
        <f t="shared" si="827"/>
        <v/>
      </c>
      <c r="U1573" s="20"/>
      <c r="V1573" s="20"/>
      <c r="W1573" s="20"/>
    </row>
    <row r="1574" spans="1:36" ht="19.5" customHeight="1" x14ac:dyDescent="0.25">
      <c r="A1574" s="20"/>
      <c r="B1574" s="483"/>
      <c r="C1574" s="29"/>
      <c r="D1574" s="28" t="s">
        <v>81</v>
      </c>
      <c r="E1574" s="29"/>
      <c r="F1574" s="28" t="s">
        <v>78</v>
      </c>
      <c r="G1574" s="29"/>
      <c r="H1574" s="29"/>
      <c r="I1574" s="30" t="str">
        <f t="shared" si="816"/>
        <v/>
      </c>
      <c r="J1574" s="30" t="str">
        <f t="shared" si="817"/>
        <v/>
      </c>
      <c r="K1574" s="30" t="str">
        <f t="shared" si="818"/>
        <v/>
      </c>
      <c r="L1574" s="30" t="str">
        <f t="shared" si="819"/>
        <v/>
      </c>
      <c r="M1574" s="30" t="str">
        <f t="shared" si="820"/>
        <v/>
      </c>
      <c r="N1574" s="30" t="str">
        <f t="shared" si="821"/>
        <v/>
      </c>
      <c r="O1574" s="30" t="str">
        <f t="shared" si="822"/>
        <v/>
      </c>
      <c r="P1574" s="30" t="str">
        <f t="shared" si="823"/>
        <v/>
      </c>
      <c r="Q1574" s="30" t="str">
        <f t="shared" si="824"/>
        <v/>
      </c>
      <c r="R1574" s="30" t="str">
        <f t="shared" si="825"/>
        <v/>
      </c>
      <c r="S1574" s="30" t="str">
        <f t="shared" si="826"/>
        <v/>
      </c>
      <c r="T1574" s="30" t="str">
        <f t="shared" si="827"/>
        <v/>
      </c>
      <c r="U1574" s="20"/>
      <c r="V1574" s="20"/>
      <c r="W1574" s="20"/>
    </row>
    <row r="1575" spans="1:36" ht="19.5" customHeight="1" x14ac:dyDescent="0.25">
      <c r="A1575" s="20"/>
      <c r="B1575" s="483"/>
      <c r="C1575" s="29"/>
      <c r="D1575" s="28" t="s">
        <v>82</v>
      </c>
      <c r="E1575" s="29"/>
      <c r="F1575" s="28" t="s">
        <v>78</v>
      </c>
      <c r="G1575" s="29"/>
      <c r="H1575" s="29"/>
      <c r="I1575" s="30" t="str">
        <f t="shared" si="816"/>
        <v/>
      </c>
      <c r="J1575" s="30" t="str">
        <f t="shared" si="817"/>
        <v/>
      </c>
      <c r="K1575" s="30" t="str">
        <f t="shared" si="818"/>
        <v/>
      </c>
      <c r="L1575" s="30" t="str">
        <f t="shared" si="819"/>
        <v/>
      </c>
      <c r="M1575" s="30" t="str">
        <f t="shared" si="820"/>
        <v/>
      </c>
      <c r="N1575" s="30" t="str">
        <f t="shared" si="821"/>
        <v/>
      </c>
      <c r="O1575" s="30" t="str">
        <f t="shared" si="822"/>
        <v/>
      </c>
      <c r="P1575" s="30" t="str">
        <f t="shared" si="823"/>
        <v/>
      </c>
      <c r="Q1575" s="30" t="str">
        <f t="shared" si="824"/>
        <v/>
      </c>
      <c r="R1575" s="30" t="str">
        <f t="shared" si="825"/>
        <v/>
      </c>
      <c r="S1575" s="30" t="str">
        <f t="shared" si="826"/>
        <v/>
      </c>
      <c r="T1575" s="30" t="str">
        <f t="shared" si="827"/>
        <v/>
      </c>
      <c r="U1575" s="20"/>
      <c r="V1575" s="20"/>
      <c r="W1575" s="20"/>
    </row>
    <row r="1576" spans="1:36" ht="19.5" customHeight="1" x14ac:dyDescent="0.25">
      <c r="A1576" s="20"/>
      <c r="B1576" s="483"/>
      <c r="C1576" s="29"/>
      <c r="D1576" s="28" t="s">
        <v>83</v>
      </c>
      <c r="E1576" s="29"/>
      <c r="F1576" s="28" t="s">
        <v>78</v>
      </c>
      <c r="G1576" s="29"/>
      <c r="H1576" s="29"/>
      <c r="I1576" s="30" t="str">
        <f t="shared" si="816"/>
        <v/>
      </c>
      <c r="J1576" s="30" t="str">
        <f t="shared" si="817"/>
        <v/>
      </c>
      <c r="K1576" s="30" t="str">
        <f t="shared" si="818"/>
        <v/>
      </c>
      <c r="L1576" s="30" t="str">
        <f t="shared" si="819"/>
        <v/>
      </c>
      <c r="M1576" s="30" t="str">
        <f t="shared" si="820"/>
        <v/>
      </c>
      <c r="N1576" s="30" t="str">
        <f t="shared" si="821"/>
        <v/>
      </c>
      <c r="O1576" s="30" t="str">
        <f t="shared" si="822"/>
        <v/>
      </c>
      <c r="P1576" s="30" t="str">
        <f t="shared" si="823"/>
        <v/>
      </c>
      <c r="Q1576" s="30" t="str">
        <f t="shared" si="824"/>
        <v/>
      </c>
      <c r="R1576" s="30" t="str">
        <f t="shared" si="825"/>
        <v/>
      </c>
      <c r="S1576" s="30" t="str">
        <f t="shared" si="826"/>
        <v/>
      </c>
      <c r="T1576" s="30" t="str">
        <f t="shared" si="827"/>
        <v/>
      </c>
      <c r="U1576" s="20"/>
      <c r="V1576" s="20"/>
      <c r="W1576" s="20"/>
    </row>
    <row r="1577" spans="1:36" ht="19.5" customHeight="1" x14ac:dyDescent="0.25">
      <c r="A1577" s="20"/>
      <c r="B1577" s="483"/>
      <c r="C1577" s="29"/>
      <c r="D1577" s="28" t="s">
        <v>84</v>
      </c>
      <c r="E1577" s="29"/>
      <c r="F1577" s="28" t="s">
        <v>78</v>
      </c>
      <c r="G1577" s="29"/>
      <c r="H1577" s="29"/>
      <c r="I1577" s="30" t="str">
        <f t="shared" si="816"/>
        <v/>
      </c>
      <c r="J1577" s="30" t="str">
        <f t="shared" si="817"/>
        <v/>
      </c>
      <c r="K1577" s="30" t="str">
        <f t="shared" si="818"/>
        <v/>
      </c>
      <c r="L1577" s="30" t="str">
        <f t="shared" si="819"/>
        <v/>
      </c>
      <c r="M1577" s="30" t="str">
        <f t="shared" si="820"/>
        <v/>
      </c>
      <c r="N1577" s="30" t="str">
        <f t="shared" si="821"/>
        <v/>
      </c>
      <c r="O1577" s="30" t="str">
        <f t="shared" si="822"/>
        <v/>
      </c>
      <c r="P1577" s="30" t="str">
        <f t="shared" si="823"/>
        <v/>
      </c>
      <c r="Q1577" s="30" t="str">
        <f t="shared" si="824"/>
        <v/>
      </c>
      <c r="R1577" s="30" t="str">
        <f t="shared" si="825"/>
        <v/>
      </c>
      <c r="S1577" s="30" t="str">
        <f t="shared" si="826"/>
        <v/>
      </c>
      <c r="T1577" s="30" t="str">
        <f t="shared" si="827"/>
        <v/>
      </c>
      <c r="U1577" s="20"/>
      <c r="V1577" s="20"/>
      <c r="W1577" s="20"/>
    </row>
    <row r="1578" spans="1:36" ht="19.5" customHeight="1" x14ac:dyDescent="0.25">
      <c r="A1578" s="20"/>
      <c r="B1578" s="483"/>
      <c r="C1578" s="29"/>
      <c r="D1578" s="28" t="s">
        <v>85</v>
      </c>
      <c r="E1578" s="29"/>
      <c r="F1578" s="28" t="s">
        <v>78</v>
      </c>
      <c r="G1578" s="29"/>
      <c r="H1578" s="29"/>
      <c r="I1578" s="30" t="str">
        <f t="shared" si="816"/>
        <v/>
      </c>
      <c r="J1578" s="30" t="str">
        <f t="shared" si="817"/>
        <v/>
      </c>
      <c r="K1578" s="30" t="str">
        <f t="shared" si="818"/>
        <v/>
      </c>
      <c r="L1578" s="30" t="str">
        <f t="shared" si="819"/>
        <v/>
      </c>
      <c r="M1578" s="30" t="str">
        <f t="shared" si="820"/>
        <v/>
      </c>
      <c r="N1578" s="30" t="str">
        <f t="shared" si="821"/>
        <v/>
      </c>
      <c r="O1578" s="30" t="str">
        <f t="shared" si="822"/>
        <v/>
      </c>
      <c r="P1578" s="30" t="str">
        <f t="shared" si="823"/>
        <v/>
      </c>
      <c r="Q1578" s="30" t="str">
        <f t="shared" si="824"/>
        <v/>
      </c>
      <c r="R1578" s="30" t="str">
        <f t="shared" si="825"/>
        <v/>
      </c>
      <c r="S1578" s="30" t="str">
        <f t="shared" si="826"/>
        <v/>
      </c>
      <c r="T1578" s="30" t="str">
        <f t="shared" si="827"/>
        <v/>
      </c>
      <c r="U1578" s="20"/>
      <c r="V1578" s="20"/>
      <c r="W1578" s="20"/>
    </row>
    <row r="1579" spans="1:36" ht="19.5" customHeight="1" x14ac:dyDescent="0.25">
      <c r="A1579" s="20"/>
      <c r="B1579" s="483"/>
      <c r="C1579" s="29"/>
      <c r="D1579" s="28" t="s">
        <v>86</v>
      </c>
      <c r="E1579" s="29"/>
      <c r="F1579" s="28" t="s">
        <v>78</v>
      </c>
      <c r="G1579" s="29"/>
      <c r="H1579" s="29"/>
      <c r="I1579" s="30" t="str">
        <f t="shared" si="816"/>
        <v/>
      </c>
      <c r="J1579" s="30" t="str">
        <f t="shared" si="817"/>
        <v/>
      </c>
      <c r="K1579" s="30" t="str">
        <f t="shared" si="818"/>
        <v/>
      </c>
      <c r="L1579" s="30" t="str">
        <f t="shared" si="819"/>
        <v/>
      </c>
      <c r="M1579" s="30" t="str">
        <f t="shared" si="820"/>
        <v/>
      </c>
      <c r="N1579" s="30" t="str">
        <f t="shared" si="821"/>
        <v/>
      </c>
      <c r="O1579" s="30" t="str">
        <f t="shared" si="822"/>
        <v/>
      </c>
      <c r="P1579" s="30" t="str">
        <f t="shared" si="823"/>
        <v/>
      </c>
      <c r="Q1579" s="30" t="str">
        <f t="shared" si="824"/>
        <v/>
      </c>
      <c r="R1579" s="30" t="str">
        <f t="shared" si="825"/>
        <v/>
      </c>
      <c r="S1579" s="30" t="str">
        <f t="shared" si="826"/>
        <v/>
      </c>
      <c r="T1579" s="30" t="str">
        <f t="shared" si="827"/>
        <v/>
      </c>
      <c r="U1579" s="20"/>
      <c r="V1579" s="20"/>
      <c r="W1579" s="20"/>
    </row>
    <row r="1580" spans="1:36" ht="19.5" customHeight="1" x14ac:dyDescent="0.25">
      <c r="A1580" s="20"/>
      <c r="B1580" s="483"/>
      <c r="C1580" s="29"/>
      <c r="D1580" s="28" t="s">
        <v>87</v>
      </c>
      <c r="E1580" s="29"/>
      <c r="F1580" s="28" t="s">
        <v>78</v>
      </c>
      <c r="G1580" s="29"/>
      <c r="H1580" s="29"/>
      <c r="I1580" s="30" t="str">
        <f t="shared" si="816"/>
        <v/>
      </c>
      <c r="J1580" s="30" t="str">
        <f t="shared" si="817"/>
        <v/>
      </c>
      <c r="K1580" s="30" t="str">
        <f t="shared" si="818"/>
        <v/>
      </c>
      <c r="L1580" s="30" t="str">
        <f t="shared" si="819"/>
        <v/>
      </c>
      <c r="M1580" s="30" t="str">
        <f t="shared" si="820"/>
        <v/>
      </c>
      <c r="N1580" s="30" t="str">
        <f t="shared" si="821"/>
        <v/>
      </c>
      <c r="O1580" s="30" t="str">
        <f t="shared" si="822"/>
        <v/>
      </c>
      <c r="P1580" s="30" t="str">
        <f t="shared" si="823"/>
        <v/>
      </c>
      <c r="Q1580" s="30" t="str">
        <f t="shared" si="824"/>
        <v/>
      </c>
      <c r="R1580" s="30" t="str">
        <f t="shared" si="825"/>
        <v/>
      </c>
      <c r="S1580" s="30" t="str">
        <f t="shared" si="826"/>
        <v/>
      </c>
      <c r="T1580" s="30" t="str">
        <f t="shared" si="827"/>
        <v/>
      </c>
      <c r="U1580" s="20"/>
      <c r="V1580" s="20"/>
      <c r="W1580" s="20"/>
    </row>
    <row r="1581" spans="1:36" ht="19.5" customHeight="1" x14ac:dyDescent="0.25">
      <c r="A1581" s="20"/>
      <c r="B1581" s="483"/>
      <c r="C1581" s="29"/>
      <c r="D1581" s="28" t="s">
        <v>88</v>
      </c>
      <c r="E1581" s="29"/>
      <c r="F1581" s="28" t="s">
        <v>78</v>
      </c>
      <c r="G1581" s="29"/>
      <c r="H1581" s="29"/>
      <c r="I1581" s="30" t="str">
        <f t="shared" si="816"/>
        <v/>
      </c>
      <c r="J1581" s="30" t="str">
        <f t="shared" si="817"/>
        <v/>
      </c>
      <c r="K1581" s="30" t="str">
        <f t="shared" si="818"/>
        <v/>
      </c>
      <c r="L1581" s="30" t="str">
        <f t="shared" si="819"/>
        <v/>
      </c>
      <c r="M1581" s="30" t="str">
        <f t="shared" si="820"/>
        <v/>
      </c>
      <c r="N1581" s="30" t="str">
        <f t="shared" si="821"/>
        <v/>
      </c>
      <c r="O1581" s="30" t="str">
        <f t="shared" si="822"/>
        <v/>
      </c>
      <c r="P1581" s="30" t="str">
        <f t="shared" si="823"/>
        <v/>
      </c>
      <c r="Q1581" s="30" t="str">
        <f t="shared" si="824"/>
        <v/>
      </c>
      <c r="R1581" s="30" t="str">
        <f t="shared" si="825"/>
        <v/>
      </c>
      <c r="S1581" s="30" t="str">
        <f t="shared" si="826"/>
        <v/>
      </c>
      <c r="T1581" s="30" t="str">
        <f t="shared" si="827"/>
        <v/>
      </c>
      <c r="U1581" s="20"/>
      <c r="V1581" s="20"/>
      <c r="W1581" s="20"/>
    </row>
    <row r="1582" spans="1:36" ht="19.5" customHeight="1" x14ac:dyDescent="0.25">
      <c r="A1582" s="20"/>
      <c r="B1582" s="483"/>
      <c r="C1582" s="29"/>
      <c r="D1582" s="28" t="s">
        <v>89</v>
      </c>
      <c r="E1582" s="29"/>
      <c r="F1582" s="28" t="s">
        <v>78</v>
      </c>
      <c r="G1582" s="29"/>
      <c r="H1582" s="29"/>
      <c r="I1582" s="30" t="str">
        <f t="shared" si="816"/>
        <v/>
      </c>
      <c r="J1582" s="30" t="str">
        <f t="shared" si="817"/>
        <v/>
      </c>
      <c r="K1582" s="30" t="str">
        <f t="shared" si="818"/>
        <v/>
      </c>
      <c r="L1582" s="30" t="str">
        <f t="shared" si="819"/>
        <v/>
      </c>
      <c r="M1582" s="30" t="str">
        <f t="shared" si="820"/>
        <v/>
      </c>
      <c r="N1582" s="30" t="str">
        <f t="shared" si="821"/>
        <v/>
      </c>
      <c r="O1582" s="30" t="str">
        <f t="shared" si="822"/>
        <v/>
      </c>
      <c r="P1582" s="30" t="str">
        <f t="shared" si="823"/>
        <v/>
      </c>
      <c r="Q1582" s="30" t="str">
        <f t="shared" si="824"/>
        <v/>
      </c>
      <c r="R1582" s="30" t="str">
        <f t="shared" si="825"/>
        <v/>
      </c>
      <c r="S1582" s="30" t="str">
        <f t="shared" si="826"/>
        <v/>
      </c>
      <c r="T1582" s="30" t="str">
        <f t="shared" si="827"/>
        <v/>
      </c>
      <c r="U1582" s="20"/>
      <c r="V1582" s="20"/>
      <c r="W1582" s="20"/>
    </row>
    <row r="1583" spans="1:36" ht="19.5" customHeight="1" x14ac:dyDescent="0.25">
      <c r="A1583" s="20"/>
      <c r="B1583" s="483"/>
      <c r="C1583" s="29"/>
      <c r="D1583" s="28" t="s">
        <v>90</v>
      </c>
      <c r="E1583" s="29"/>
      <c r="F1583" s="28" t="s">
        <v>78</v>
      </c>
      <c r="G1583" s="29"/>
      <c r="H1583" s="29"/>
      <c r="I1583" s="30" t="str">
        <f t="shared" si="816"/>
        <v/>
      </c>
      <c r="J1583" s="30" t="str">
        <f t="shared" si="817"/>
        <v/>
      </c>
      <c r="K1583" s="30" t="str">
        <f t="shared" si="818"/>
        <v/>
      </c>
      <c r="L1583" s="30" t="str">
        <f t="shared" si="819"/>
        <v/>
      </c>
      <c r="M1583" s="30" t="str">
        <f t="shared" si="820"/>
        <v/>
      </c>
      <c r="N1583" s="30" t="str">
        <f t="shared" si="821"/>
        <v/>
      </c>
      <c r="O1583" s="30" t="str">
        <f t="shared" si="822"/>
        <v/>
      </c>
      <c r="P1583" s="30" t="str">
        <f t="shared" si="823"/>
        <v/>
      </c>
      <c r="Q1583" s="30" t="str">
        <f t="shared" si="824"/>
        <v/>
      </c>
      <c r="R1583" s="30" t="str">
        <f t="shared" si="825"/>
        <v/>
      </c>
      <c r="S1583" s="30" t="str">
        <f t="shared" si="826"/>
        <v/>
      </c>
      <c r="T1583" s="30" t="str">
        <f t="shared" si="827"/>
        <v/>
      </c>
      <c r="U1583" s="20"/>
      <c r="V1583" s="20"/>
      <c r="W1583" s="20"/>
    </row>
    <row r="1584" spans="1:36" ht="19.5" customHeight="1" x14ac:dyDescent="0.25">
      <c r="A1584" s="20"/>
      <c r="B1584" s="483"/>
      <c r="C1584" s="29"/>
      <c r="D1584" s="28" t="s">
        <v>91</v>
      </c>
      <c r="E1584" s="29"/>
      <c r="F1584" s="28" t="s">
        <v>78</v>
      </c>
      <c r="G1584" s="29"/>
      <c r="H1584" s="29"/>
      <c r="I1584" s="30" t="str">
        <f t="shared" si="816"/>
        <v/>
      </c>
      <c r="J1584" s="30" t="str">
        <f t="shared" si="817"/>
        <v/>
      </c>
      <c r="K1584" s="30" t="str">
        <f t="shared" si="818"/>
        <v/>
      </c>
      <c r="L1584" s="30" t="str">
        <f t="shared" si="819"/>
        <v/>
      </c>
      <c r="M1584" s="30" t="str">
        <f t="shared" si="820"/>
        <v/>
      </c>
      <c r="N1584" s="30" t="str">
        <f t="shared" si="821"/>
        <v/>
      </c>
      <c r="O1584" s="30" t="str">
        <f t="shared" si="822"/>
        <v/>
      </c>
      <c r="P1584" s="30" t="str">
        <f t="shared" si="823"/>
        <v/>
      </c>
      <c r="Q1584" s="30" t="str">
        <f t="shared" si="824"/>
        <v/>
      </c>
      <c r="R1584" s="30" t="str">
        <f t="shared" si="825"/>
        <v/>
      </c>
      <c r="S1584" s="30" t="str">
        <f t="shared" si="826"/>
        <v/>
      </c>
      <c r="T1584" s="30" t="str">
        <f t="shared" si="827"/>
        <v/>
      </c>
      <c r="U1584" s="20"/>
      <c r="V1584" s="20"/>
      <c r="W1584" s="20"/>
    </row>
    <row r="1585" spans="1:23" ht="19.5" customHeight="1" x14ac:dyDescent="0.25">
      <c r="A1585" s="20"/>
      <c r="B1585" s="483"/>
      <c r="C1585" s="29"/>
      <c r="D1585" s="28" t="s">
        <v>92</v>
      </c>
      <c r="E1585" s="29"/>
      <c r="F1585" s="28" t="s">
        <v>78</v>
      </c>
      <c r="G1585" s="29"/>
      <c r="H1585" s="29"/>
      <c r="I1585" s="30" t="str">
        <f t="shared" si="816"/>
        <v/>
      </c>
      <c r="J1585" s="30" t="str">
        <f t="shared" si="817"/>
        <v/>
      </c>
      <c r="K1585" s="30" t="str">
        <f t="shared" si="818"/>
        <v/>
      </c>
      <c r="L1585" s="30" t="str">
        <f t="shared" si="819"/>
        <v/>
      </c>
      <c r="M1585" s="30" t="str">
        <f t="shared" si="820"/>
        <v/>
      </c>
      <c r="N1585" s="30" t="str">
        <f t="shared" si="821"/>
        <v/>
      </c>
      <c r="O1585" s="30" t="str">
        <f t="shared" si="822"/>
        <v/>
      </c>
      <c r="P1585" s="30" t="str">
        <f t="shared" si="823"/>
        <v/>
      </c>
      <c r="Q1585" s="30" t="str">
        <f t="shared" si="824"/>
        <v/>
      </c>
      <c r="R1585" s="30" t="str">
        <f t="shared" si="825"/>
        <v/>
      </c>
      <c r="S1585" s="30" t="str">
        <f t="shared" si="826"/>
        <v/>
      </c>
      <c r="T1585" s="30" t="str">
        <f t="shared" si="827"/>
        <v/>
      </c>
      <c r="U1585" s="20"/>
      <c r="V1585" s="20"/>
      <c r="W1585" s="20"/>
    </row>
    <row r="1586" spans="1:23" ht="19.5" customHeight="1" x14ac:dyDescent="0.25">
      <c r="A1586" s="20"/>
      <c r="B1586" s="483"/>
      <c r="C1586" s="29"/>
      <c r="D1586" s="28" t="s">
        <v>93</v>
      </c>
      <c r="E1586" s="29"/>
      <c r="F1586" s="28" t="s">
        <v>78</v>
      </c>
      <c r="G1586" s="29"/>
      <c r="H1586" s="29"/>
      <c r="I1586" s="30" t="str">
        <f t="shared" si="816"/>
        <v/>
      </c>
      <c r="J1586" s="30" t="str">
        <f t="shared" si="817"/>
        <v/>
      </c>
      <c r="K1586" s="30" t="str">
        <f t="shared" si="818"/>
        <v/>
      </c>
      <c r="L1586" s="30" t="str">
        <f t="shared" si="819"/>
        <v/>
      </c>
      <c r="M1586" s="30" t="str">
        <f t="shared" si="820"/>
        <v/>
      </c>
      <c r="N1586" s="30" t="str">
        <f t="shared" si="821"/>
        <v/>
      </c>
      <c r="O1586" s="30" t="str">
        <f t="shared" si="822"/>
        <v/>
      </c>
      <c r="P1586" s="30" t="str">
        <f t="shared" si="823"/>
        <v/>
      </c>
      <c r="Q1586" s="30" t="str">
        <f t="shared" si="824"/>
        <v/>
      </c>
      <c r="R1586" s="30" t="str">
        <f t="shared" si="825"/>
        <v/>
      </c>
      <c r="S1586" s="30" t="str">
        <f t="shared" si="826"/>
        <v/>
      </c>
      <c r="T1586" s="30" t="str">
        <f t="shared" si="827"/>
        <v/>
      </c>
      <c r="U1586" s="20"/>
      <c r="V1586" s="20"/>
      <c r="W1586" s="20"/>
    </row>
    <row r="1587" spans="1:23" ht="19.5" customHeight="1" x14ac:dyDescent="0.25">
      <c r="A1587" s="20"/>
      <c r="B1587" s="483"/>
      <c r="C1587" s="29"/>
      <c r="D1587" s="28" t="s">
        <v>94</v>
      </c>
      <c r="E1587" s="29"/>
      <c r="F1587" s="28" t="s">
        <v>78</v>
      </c>
      <c r="G1587" s="29"/>
      <c r="H1587" s="29"/>
      <c r="I1587" s="30" t="str">
        <f t="shared" si="816"/>
        <v/>
      </c>
      <c r="J1587" s="30" t="str">
        <f t="shared" si="817"/>
        <v/>
      </c>
      <c r="K1587" s="30" t="str">
        <f t="shared" si="818"/>
        <v/>
      </c>
      <c r="L1587" s="30" t="str">
        <f t="shared" si="819"/>
        <v/>
      </c>
      <c r="M1587" s="30" t="str">
        <f t="shared" si="820"/>
        <v/>
      </c>
      <c r="N1587" s="30" t="str">
        <f t="shared" si="821"/>
        <v/>
      </c>
      <c r="O1587" s="30" t="str">
        <f t="shared" si="822"/>
        <v/>
      </c>
      <c r="P1587" s="30" t="str">
        <f t="shared" si="823"/>
        <v/>
      </c>
      <c r="Q1587" s="30" t="str">
        <f t="shared" si="824"/>
        <v/>
      </c>
      <c r="R1587" s="30" t="str">
        <f t="shared" si="825"/>
        <v/>
      </c>
      <c r="S1587" s="30" t="str">
        <f t="shared" si="826"/>
        <v/>
      </c>
      <c r="T1587" s="30" t="str">
        <f t="shared" si="827"/>
        <v/>
      </c>
      <c r="U1587" s="20"/>
      <c r="V1587" s="20"/>
      <c r="W1587" s="20"/>
    </row>
    <row r="1588" spans="1:23" ht="19.5" customHeight="1" x14ac:dyDescent="0.25">
      <c r="A1588" s="20"/>
      <c r="B1588" s="483"/>
      <c r="C1588" s="29"/>
      <c r="D1588" s="28" t="s">
        <v>95</v>
      </c>
      <c r="E1588" s="29"/>
      <c r="F1588" s="28" t="s">
        <v>78</v>
      </c>
      <c r="G1588" s="29"/>
      <c r="H1588" s="29"/>
      <c r="I1588" s="30" t="str">
        <f t="shared" si="816"/>
        <v/>
      </c>
      <c r="J1588" s="30" t="str">
        <f t="shared" si="817"/>
        <v/>
      </c>
      <c r="K1588" s="30" t="str">
        <f t="shared" si="818"/>
        <v/>
      </c>
      <c r="L1588" s="30" t="str">
        <f t="shared" si="819"/>
        <v/>
      </c>
      <c r="M1588" s="30" t="str">
        <f t="shared" si="820"/>
        <v/>
      </c>
      <c r="N1588" s="30" t="str">
        <f t="shared" si="821"/>
        <v/>
      </c>
      <c r="O1588" s="30" t="str">
        <f t="shared" si="822"/>
        <v/>
      </c>
      <c r="P1588" s="30" t="str">
        <f t="shared" si="823"/>
        <v/>
      </c>
      <c r="Q1588" s="30" t="str">
        <f t="shared" si="824"/>
        <v/>
      </c>
      <c r="R1588" s="30" t="str">
        <f t="shared" si="825"/>
        <v/>
      </c>
      <c r="S1588" s="30" t="str">
        <f t="shared" si="826"/>
        <v/>
      </c>
      <c r="T1588" s="30" t="str">
        <f t="shared" si="827"/>
        <v/>
      </c>
      <c r="U1588" s="20"/>
      <c r="V1588" s="20"/>
      <c r="W1588" s="20"/>
    </row>
    <row r="1589" spans="1:23" ht="19.5" customHeight="1" x14ac:dyDescent="0.25">
      <c r="A1589" s="20"/>
      <c r="B1589" s="483"/>
      <c r="C1589" s="29"/>
      <c r="D1589" s="28" t="s">
        <v>96</v>
      </c>
      <c r="E1589" s="29"/>
      <c r="F1589" s="28" t="s">
        <v>78</v>
      </c>
      <c r="G1589" s="29"/>
      <c r="H1589" s="29"/>
      <c r="I1589" s="30" t="str">
        <f t="shared" si="816"/>
        <v/>
      </c>
      <c r="J1589" s="30" t="str">
        <f t="shared" si="817"/>
        <v/>
      </c>
      <c r="K1589" s="30" t="str">
        <f t="shared" si="818"/>
        <v/>
      </c>
      <c r="L1589" s="30" t="str">
        <f t="shared" si="819"/>
        <v/>
      </c>
      <c r="M1589" s="30" t="str">
        <f t="shared" si="820"/>
        <v/>
      </c>
      <c r="N1589" s="30" t="str">
        <f t="shared" si="821"/>
        <v/>
      </c>
      <c r="O1589" s="30" t="str">
        <f t="shared" si="822"/>
        <v/>
      </c>
      <c r="P1589" s="30" t="str">
        <f t="shared" si="823"/>
        <v/>
      </c>
      <c r="Q1589" s="30" t="str">
        <f t="shared" si="824"/>
        <v/>
      </c>
      <c r="R1589" s="30" t="str">
        <f t="shared" si="825"/>
        <v/>
      </c>
      <c r="S1589" s="30" t="str">
        <f t="shared" si="826"/>
        <v/>
      </c>
      <c r="T1589" s="30" t="str">
        <f t="shared" si="827"/>
        <v/>
      </c>
      <c r="U1589" s="20"/>
      <c r="V1589" s="20"/>
      <c r="W1589" s="20"/>
    </row>
    <row r="1590" spans="1:23" ht="19.5" customHeight="1" x14ac:dyDescent="0.25">
      <c r="A1590" s="20"/>
      <c r="B1590" s="483"/>
      <c r="C1590" s="29"/>
      <c r="D1590" s="28" t="s">
        <v>97</v>
      </c>
      <c r="E1590" s="29"/>
      <c r="F1590" s="28" t="s">
        <v>78</v>
      </c>
      <c r="G1590" s="29"/>
      <c r="H1590" s="29"/>
      <c r="I1590" s="30" t="str">
        <f t="shared" si="816"/>
        <v/>
      </c>
      <c r="J1590" s="30" t="str">
        <f t="shared" si="817"/>
        <v/>
      </c>
      <c r="K1590" s="30" t="str">
        <f t="shared" si="818"/>
        <v/>
      </c>
      <c r="L1590" s="30" t="str">
        <f t="shared" si="819"/>
        <v/>
      </c>
      <c r="M1590" s="30" t="str">
        <f t="shared" si="820"/>
        <v/>
      </c>
      <c r="N1590" s="30" t="str">
        <f t="shared" si="821"/>
        <v/>
      </c>
      <c r="O1590" s="30" t="str">
        <f t="shared" si="822"/>
        <v/>
      </c>
      <c r="P1590" s="30" t="str">
        <f t="shared" si="823"/>
        <v/>
      </c>
      <c r="Q1590" s="30" t="str">
        <f t="shared" si="824"/>
        <v/>
      </c>
      <c r="R1590" s="30" t="str">
        <f t="shared" si="825"/>
        <v/>
      </c>
      <c r="S1590" s="30" t="str">
        <f t="shared" si="826"/>
        <v/>
      </c>
      <c r="T1590" s="30" t="str">
        <f t="shared" si="827"/>
        <v/>
      </c>
      <c r="U1590" s="20"/>
      <c r="V1590" s="20"/>
      <c r="W1590" s="20"/>
    </row>
    <row r="1591" spans="1:23" ht="19.5" customHeight="1" x14ac:dyDescent="0.25">
      <c r="A1591" s="20"/>
      <c r="B1591" s="483"/>
      <c r="C1591" s="29"/>
      <c r="D1591" s="28" t="s">
        <v>98</v>
      </c>
      <c r="E1591" s="29"/>
      <c r="F1591" s="28" t="s">
        <v>78</v>
      </c>
      <c r="G1591" s="29"/>
      <c r="H1591" s="29"/>
      <c r="I1591" s="30" t="str">
        <f t="shared" si="816"/>
        <v/>
      </c>
      <c r="J1591" s="30" t="str">
        <f t="shared" si="817"/>
        <v/>
      </c>
      <c r="K1591" s="30" t="str">
        <f t="shared" si="818"/>
        <v/>
      </c>
      <c r="L1591" s="30" t="str">
        <f t="shared" si="819"/>
        <v/>
      </c>
      <c r="M1591" s="30" t="str">
        <f t="shared" si="820"/>
        <v/>
      </c>
      <c r="N1591" s="30" t="str">
        <f t="shared" si="821"/>
        <v/>
      </c>
      <c r="O1591" s="30" t="str">
        <f t="shared" si="822"/>
        <v/>
      </c>
      <c r="P1591" s="30" t="str">
        <f t="shared" si="823"/>
        <v/>
      </c>
      <c r="Q1591" s="30" t="str">
        <f t="shared" si="824"/>
        <v/>
      </c>
      <c r="R1591" s="30" t="str">
        <f t="shared" si="825"/>
        <v/>
      </c>
      <c r="S1591" s="30" t="str">
        <f t="shared" si="826"/>
        <v/>
      </c>
      <c r="T1591" s="30" t="str">
        <f t="shared" si="827"/>
        <v/>
      </c>
      <c r="U1591" s="20"/>
      <c r="V1591" s="20"/>
      <c r="W1591" s="20"/>
    </row>
    <row r="1592" spans="1:23" ht="19.5" customHeight="1" x14ac:dyDescent="0.25">
      <c r="A1592" s="20"/>
      <c r="B1592" s="483"/>
      <c r="C1592" s="29"/>
      <c r="D1592" s="28" t="s">
        <v>99</v>
      </c>
      <c r="E1592" s="29"/>
      <c r="F1592" s="28" t="s">
        <v>78</v>
      </c>
      <c r="G1592" s="29"/>
      <c r="H1592" s="29"/>
      <c r="I1592" s="30" t="str">
        <f t="shared" si="816"/>
        <v/>
      </c>
      <c r="J1592" s="30" t="str">
        <f t="shared" si="817"/>
        <v/>
      </c>
      <c r="K1592" s="30" t="str">
        <f t="shared" si="818"/>
        <v/>
      </c>
      <c r="L1592" s="30" t="str">
        <f t="shared" si="819"/>
        <v/>
      </c>
      <c r="M1592" s="30" t="str">
        <f t="shared" si="820"/>
        <v/>
      </c>
      <c r="N1592" s="30" t="str">
        <f t="shared" si="821"/>
        <v/>
      </c>
      <c r="O1592" s="30" t="str">
        <f t="shared" si="822"/>
        <v/>
      </c>
      <c r="P1592" s="30" t="str">
        <f t="shared" si="823"/>
        <v/>
      </c>
      <c r="Q1592" s="30" t="str">
        <f t="shared" si="824"/>
        <v/>
      </c>
      <c r="R1592" s="30" t="str">
        <f t="shared" si="825"/>
        <v/>
      </c>
      <c r="S1592" s="30" t="str">
        <f t="shared" si="826"/>
        <v/>
      </c>
      <c r="T1592" s="30" t="str">
        <f t="shared" si="827"/>
        <v/>
      </c>
      <c r="U1592" s="20"/>
      <c r="V1592" s="20"/>
      <c r="W1592" s="20"/>
    </row>
    <row r="1593" spans="1:23" ht="19.5" customHeight="1" x14ac:dyDescent="0.25">
      <c r="A1593" s="20"/>
      <c r="B1593" s="483"/>
      <c r="C1593" s="29"/>
      <c r="D1593" s="28" t="s">
        <v>100</v>
      </c>
      <c r="E1593" s="29"/>
      <c r="F1593" s="28" t="s">
        <v>78</v>
      </c>
      <c r="G1593" s="29"/>
      <c r="H1593" s="29"/>
      <c r="I1593" s="30" t="str">
        <f t="shared" si="816"/>
        <v/>
      </c>
      <c r="J1593" s="30" t="str">
        <f t="shared" si="817"/>
        <v/>
      </c>
      <c r="K1593" s="30" t="str">
        <f t="shared" si="818"/>
        <v/>
      </c>
      <c r="L1593" s="30" t="str">
        <f t="shared" si="819"/>
        <v/>
      </c>
      <c r="M1593" s="30" t="str">
        <f t="shared" si="820"/>
        <v/>
      </c>
      <c r="N1593" s="30" t="str">
        <f t="shared" si="821"/>
        <v/>
      </c>
      <c r="O1593" s="30" t="str">
        <f t="shared" si="822"/>
        <v/>
      </c>
      <c r="P1593" s="30" t="str">
        <f t="shared" si="823"/>
        <v/>
      </c>
      <c r="Q1593" s="30" t="str">
        <f t="shared" si="824"/>
        <v/>
      </c>
      <c r="R1593" s="30" t="str">
        <f t="shared" si="825"/>
        <v/>
      </c>
      <c r="S1593" s="30" t="str">
        <f t="shared" si="826"/>
        <v/>
      </c>
      <c r="T1593" s="30" t="str">
        <f t="shared" si="827"/>
        <v/>
      </c>
      <c r="U1593" s="20"/>
      <c r="V1593" s="20"/>
      <c r="W1593" s="20"/>
    </row>
    <row r="1594" spans="1:23" ht="19.5" customHeight="1" x14ac:dyDescent="0.25">
      <c r="A1594" s="20"/>
      <c r="B1594" s="483"/>
      <c r="C1594" s="29"/>
      <c r="D1594" s="28" t="s">
        <v>101</v>
      </c>
      <c r="E1594" s="29"/>
      <c r="F1594" s="28" t="s">
        <v>78</v>
      </c>
      <c r="G1594" s="29"/>
      <c r="H1594" s="29"/>
      <c r="I1594" s="30" t="str">
        <f t="shared" si="816"/>
        <v/>
      </c>
      <c r="J1594" s="30" t="str">
        <f t="shared" si="817"/>
        <v/>
      </c>
      <c r="K1594" s="30" t="str">
        <f t="shared" si="818"/>
        <v/>
      </c>
      <c r="L1594" s="30" t="str">
        <f t="shared" si="819"/>
        <v/>
      </c>
      <c r="M1594" s="30" t="str">
        <f t="shared" si="820"/>
        <v/>
      </c>
      <c r="N1594" s="30" t="str">
        <f t="shared" si="821"/>
        <v/>
      </c>
      <c r="O1594" s="30" t="str">
        <f t="shared" si="822"/>
        <v/>
      </c>
      <c r="P1594" s="30" t="str">
        <f t="shared" si="823"/>
        <v/>
      </c>
      <c r="Q1594" s="30" t="str">
        <f t="shared" si="824"/>
        <v/>
      </c>
      <c r="R1594" s="30" t="str">
        <f t="shared" si="825"/>
        <v/>
      </c>
      <c r="S1594" s="30" t="str">
        <f t="shared" si="826"/>
        <v/>
      </c>
      <c r="T1594" s="30" t="str">
        <f t="shared" si="827"/>
        <v/>
      </c>
      <c r="U1594" s="20"/>
      <c r="V1594" s="20"/>
      <c r="W1594" s="20"/>
    </row>
    <row r="1595" spans="1:23" ht="19.5" customHeight="1" x14ac:dyDescent="0.25">
      <c r="A1595" s="20"/>
      <c r="B1595" s="483"/>
      <c r="C1595" s="29"/>
      <c r="D1595" s="28" t="s">
        <v>102</v>
      </c>
      <c r="E1595" s="29"/>
      <c r="F1595" s="28" t="s">
        <v>78</v>
      </c>
      <c r="G1595" s="29"/>
      <c r="H1595" s="29"/>
      <c r="I1595" s="30" t="str">
        <f t="shared" si="816"/>
        <v/>
      </c>
      <c r="J1595" s="30" t="str">
        <f t="shared" si="817"/>
        <v/>
      </c>
      <c r="K1595" s="30" t="str">
        <f t="shared" si="818"/>
        <v/>
      </c>
      <c r="L1595" s="30" t="str">
        <f t="shared" si="819"/>
        <v/>
      </c>
      <c r="M1595" s="30" t="str">
        <f t="shared" si="820"/>
        <v/>
      </c>
      <c r="N1595" s="30" t="str">
        <f t="shared" si="821"/>
        <v/>
      </c>
      <c r="O1595" s="30" t="str">
        <f t="shared" si="822"/>
        <v/>
      </c>
      <c r="P1595" s="30" t="str">
        <f t="shared" si="823"/>
        <v/>
      </c>
      <c r="Q1595" s="30" t="str">
        <f t="shared" si="824"/>
        <v/>
      </c>
      <c r="R1595" s="30" t="str">
        <f t="shared" si="825"/>
        <v/>
      </c>
      <c r="S1595" s="30" t="str">
        <f t="shared" si="826"/>
        <v/>
      </c>
      <c r="T1595" s="30" t="str">
        <f t="shared" si="827"/>
        <v/>
      </c>
      <c r="U1595" s="20"/>
      <c r="V1595" s="20"/>
      <c r="W1595" s="20"/>
    </row>
    <row r="1596" spans="1:23" ht="19.5" customHeight="1" x14ac:dyDescent="0.25">
      <c r="A1596" s="20"/>
      <c r="B1596" s="483"/>
      <c r="C1596" s="29"/>
      <c r="D1596" s="28" t="s">
        <v>103</v>
      </c>
      <c r="E1596" s="29"/>
      <c r="F1596" s="28" t="s">
        <v>78</v>
      </c>
      <c r="G1596" s="29"/>
      <c r="H1596" s="29"/>
      <c r="I1596" s="30" t="str">
        <f t="shared" si="816"/>
        <v/>
      </c>
      <c r="J1596" s="30" t="str">
        <f t="shared" si="817"/>
        <v/>
      </c>
      <c r="K1596" s="30" t="str">
        <f t="shared" si="818"/>
        <v/>
      </c>
      <c r="L1596" s="30" t="str">
        <f t="shared" si="819"/>
        <v/>
      </c>
      <c r="M1596" s="30" t="str">
        <f t="shared" si="820"/>
        <v/>
      </c>
      <c r="N1596" s="30" t="str">
        <f t="shared" si="821"/>
        <v/>
      </c>
      <c r="O1596" s="30" t="str">
        <f t="shared" si="822"/>
        <v/>
      </c>
      <c r="P1596" s="30" t="str">
        <f t="shared" si="823"/>
        <v/>
      </c>
      <c r="Q1596" s="30" t="str">
        <f t="shared" si="824"/>
        <v/>
      </c>
      <c r="R1596" s="30" t="str">
        <f t="shared" si="825"/>
        <v/>
      </c>
      <c r="S1596" s="30" t="str">
        <f t="shared" si="826"/>
        <v/>
      </c>
      <c r="T1596" s="30" t="str">
        <f t="shared" si="827"/>
        <v/>
      </c>
      <c r="U1596" s="20"/>
      <c r="V1596" s="20"/>
      <c r="W1596" s="20"/>
    </row>
    <row r="1597" spans="1:23" ht="19.5" customHeight="1" x14ac:dyDescent="0.25">
      <c r="A1597" s="20"/>
      <c r="B1597" s="483"/>
      <c r="C1597" s="29"/>
      <c r="D1597" s="28" t="s">
        <v>104</v>
      </c>
      <c r="E1597" s="29"/>
      <c r="F1597" s="28" t="s">
        <v>78</v>
      </c>
      <c r="G1597" s="29"/>
      <c r="H1597" s="29"/>
      <c r="I1597" s="30" t="str">
        <f t="shared" si="816"/>
        <v/>
      </c>
      <c r="J1597" s="30" t="str">
        <f t="shared" si="817"/>
        <v/>
      </c>
      <c r="K1597" s="30" t="str">
        <f t="shared" si="818"/>
        <v/>
      </c>
      <c r="L1597" s="30" t="str">
        <f t="shared" si="819"/>
        <v/>
      </c>
      <c r="M1597" s="30" t="str">
        <f t="shared" si="820"/>
        <v/>
      </c>
      <c r="N1597" s="30" t="str">
        <f t="shared" si="821"/>
        <v/>
      </c>
      <c r="O1597" s="30" t="str">
        <f t="shared" si="822"/>
        <v/>
      </c>
      <c r="P1597" s="30" t="str">
        <f t="shared" si="823"/>
        <v/>
      </c>
      <c r="Q1597" s="30" t="str">
        <f t="shared" si="824"/>
        <v/>
      </c>
      <c r="R1597" s="30" t="str">
        <f t="shared" si="825"/>
        <v/>
      </c>
      <c r="S1597" s="30" t="str">
        <f t="shared" si="826"/>
        <v/>
      </c>
      <c r="T1597" s="30" t="str">
        <f t="shared" si="827"/>
        <v/>
      </c>
      <c r="U1597" s="20"/>
      <c r="V1597" s="20"/>
      <c r="W1597" s="20"/>
    </row>
    <row r="1598" spans="1:23" ht="19.5" customHeight="1" x14ac:dyDescent="0.25">
      <c r="A1598" s="20"/>
      <c r="B1598" s="483"/>
      <c r="C1598" s="29"/>
      <c r="D1598" s="28" t="s">
        <v>105</v>
      </c>
      <c r="E1598" s="29"/>
      <c r="F1598" s="28" t="s">
        <v>78</v>
      </c>
      <c r="G1598" s="29"/>
      <c r="H1598" s="29"/>
      <c r="I1598" s="30" t="str">
        <f t="shared" si="816"/>
        <v/>
      </c>
      <c r="J1598" s="30" t="str">
        <f t="shared" si="817"/>
        <v/>
      </c>
      <c r="K1598" s="30" t="str">
        <f t="shared" si="818"/>
        <v/>
      </c>
      <c r="L1598" s="30" t="str">
        <f t="shared" si="819"/>
        <v/>
      </c>
      <c r="M1598" s="30" t="str">
        <f t="shared" si="820"/>
        <v/>
      </c>
      <c r="N1598" s="30" t="str">
        <f t="shared" si="821"/>
        <v/>
      </c>
      <c r="O1598" s="30" t="str">
        <f t="shared" si="822"/>
        <v/>
      </c>
      <c r="P1598" s="30" t="str">
        <f t="shared" si="823"/>
        <v/>
      </c>
      <c r="Q1598" s="30" t="str">
        <f t="shared" si="824"/>
        <v/>
      </c>
      <c r="R1598" s="30" t="str">
        <f t="shared" si="825"/>
        <v/>
      </c>
      <c r="S1598" s="30" t="str">
        <f t="shared" si="826"/>
        <v/>
      </c>
      <c r="T1598" s="30" t="str">
        <f t="shared" si="827"/>
        <v/>
      </c>
      <c r="U1598" s="20"/>
      <c r="V1598" s="20"/>
      <c r="W1598" s="20"/>
    </row>
    <row r="1599" spans="1:23" ht="19.5" customHeight="1" x14ac:dyDescent="0.25">
      <c r="A1599" s="20"/>
      <c r="B1599" s="483"/>
      <c r="C1599" s="29"/>
      <c r="D1599" s="28" t="s">
        <v>106</v>
      </c>
      <c r="E1599" s="29"/>
      <c r="F1599" s="28" t="s">
        <v>78</v>
      </c>
      <c r="G1599" s="29"/>
      <c r="H1599" s="29"/>
      <c r="I1599" s="30" t="str">
        <f t="shared" si="816"/>
        <v/>
      </c>
      <c r="J1599" s="30" t="str">
        <f t="shared" si="817"/>
        <v/>
      </c>
      <c r="K1599" s="30" t="str">
        <f t="shared" si="818"/>
        <v/>
      </c>
      <c r="L1599" s="30" t="str">
        <f t="shared" si="819"/>
        <v/>
      </c>
      <c r="M1599" s="30" t="str">
        <f t="shared" si="820"/>
        <v/>
      </c>
      <c r="N1599" s="30" t="str">
        <f t="shared" si="821"/>
        <v/>
      </c>
      <c r="O1599" s="30" t="str">
        <f t="shared" si="822"/>
        <v/>
      </c>
      <c r="P1599" s="30" t="str">
        <f t="shared" si="823"/>
        <v/>
      </c>
      <c r="Q1599" s="30" t="str">
        <f t="shared" si="824"/>
        <v/>
      </c>
      <c r="R1599" s="30" t="str">
        <f t="shared" si="825"/>
        <v/>
      </c>
      <c r="S1599" s="30" t="str">
        <f t="shared" si="826"/>
        <v/>
      </c>
      <c r="T1599" s="30" t="str">
        <f t="shared" si="827"/>
        <v/>
      </c>
      <c r="U1599" s="20"/>
      <c r="V1599" s="20"/>
      <c r="W1599" s="20"/>
    </row>
    <row r="1600" spans="1:23" ht="19.5" customHeight="1" x14ac:dyDescent="0.25">
      <c r="A1600" s="20"/>
      <c r="B1600" s="483"/>
      <c r="C1600" s="29"/>
      <c r="D1600" s="28" t="s">
        <v>107</v>
      </c>
      <c r="E1600" s="29"/>
      <c r="F1600" s="28" t="s">
        <v>78</v>
      </c>
      <c r="G1600" s="29"/>
      <c r="H1600" s="29"/>
      <c r="I1600" s="30" t="str">
        <f t="shared" si="816"/>
        <v/>
      </c>
      <c r="J1600" s="30" t="str">
        <f t="shared" si="817"/>
        <v/>
      </c>
      <c r="K1600" s="30" t="str">
        <f t="shared" si="818"/>
        <v/>
      </c>
      <c r="L1600" s="30" t="str">
        <f t="shared" si="819"/>
        <v/>
      </c>
      <c r="M1600" s="30" t="str">
        <f t="shared" si="820"/>
        <v/>
      </c>
      <c r="N1600" s="30" t="str">
        <f t="shared" si="821"/>
        <v/>
      </c>
      <c r="O1600" s="30" t="str">
        <f t="shared" si="822"/>
        <v/>
      </c>
      <c r="P1600" s="30" t="str">
        <f t="shared" si="823"/>
        <v/>
      </c>
      <c r="Q1600" s="30" t="str">
        <f t="shared" si="824"/>
        <v/>
      </c>
      <c r="R1600" s="30" t="str">
        <f t="shared" si="825"/>
        <v/>
      </c>
      <c r="S1600" s="30" t="str">
        <f t="shared" si="826"/>
        <v/>
      </c>
      <c r="T1600" s="30" t="str">
        <f t="shared" si="827"/>
        <v/>
      </c>
      <c r="U1600" s="20"/>
      <c r="V1600" s="20"/>
      <c r="W1600" s="20"/>
    </row>
    <row r="1601" spans="1:36" ht="19.5" customHeight="1" x14ac:dyDescent="0.25">
      <c r="A1601" s="20"/>
      <c r="B1601" s="483"/>
      <c r="C1601" s="29"/>
      <c r="D1601" s="28" t="s">
        <v>108</v>
      </c>
      <c r="E1601" s="29"/>
      <c r="F1601" s="28" t="s">
        <v>78</v>
      </c>
      <c r="G1601" s="29"/>
      <c r="H1601" s="29"/>
      <c r="I1601" s="30" t="str">
        <f t="shared" si="816"/>
        <v/>
      </c>
      <c r="J1601" s="30" t="str">
        <f t="shared" si="817"/>
        <v/>
      </c>
      <c r="K1601" s="30" t="str">
        <f t="shared" si="818"/>
        <v/>
      </c>
      <c r="L1601" s="30" t="str">
        <f t="shared" si="819"/>
        <v/>
      </c>
      <c r="M1601" s="30" t="str">
        <f t="shared" si="820"/>
        <v/>
      </c>
      <c r="N1601" s="30" t="str">
        <f t="shared" si="821"/>
        <v/>
      </c>
      <c r="O1601" s="30" t="str">
        <f t="shared" si="822"/>
        <v/>
      </c>
      <c r="P1601" s="30" t="str">
        <f t="shared" si="823"/>
        <v/>
      </c>
      <c r="Q1601" s="30" t="str">
        <f t="shared" si="824"/>
        <v/>
      </c>
      <c r="R1601" s="30" t="str">
        <f t="shared" si="825"/>
        <v/>
      </c>
      <c r="S1601" s="30" t="str">
        <f t="shared" si="826"/>
        <v/>
      </c>
      <c r="T1601" s="30" t="str">
        <f t="shared" si="827"/>
        <v/>
      </c>
      <c r="U1601" s="20"/>
      <c r="V1601" s="20"/>
      <c r="W1601" s="20"/>
    </row>
    <row r="1602" spans="1:36" ht="19.5" customHeight="1" x14ac:dyDescent="0.25">
      <c r="A1602" s="20"/>
      <c r="B1602" s="483"/>
      <c r="C1602" s="29"/>
      <c r="D1602" s="28" t="s">
        <v>109</v>
      </c>
      <c r="E1602" s="29"/>
      <c r="F1602" s="28" t="s">
        <v>78</v>
      </c>
      <c r="G1602" s="29"/>
      <c r="H1602" s="29"/>
      <c r="I1602" s="30" t="str">
        <f t="shared" si="816"/>
        <v/>
      </c>
      <c r="J1602" s="30" t="str">
        <f t="shared" si="817"/>
        <v/>
      </c>
      <c r="K1602" s="30" t="str">
        <f t="shared" si="818"/>
        <v/>
      </c>
      <c r="L1602" s="30" t="str">
        <f t="shared" si="819"/>
        <v/>
      </c>
      <c r="M1602" s="30" t="str">
        <f t="shared" si="820"/>
        <v/>
      </c>
      <c r="N1602" s="30" t="str">
        <f t="shared" si="821"/>
        <v/>
      </c>
      <c r="O1602" s="30" t="str">
        <f t="shared" si="822"/>
        <v/>
      </c>
      <c r="P1602" s="30" t="str">
        <f t="shared" si="823"/>
        <v/>
      </c>
      <c r="Q1602" s="30" t="str">
        <f t="shared" si="824"/>
        <v/>
      </c>
      <c r="R1602" s="30" t="str">
        <f t="shared" si="825"/>
        <v/>
      </c>
      <c r="S1602" s="30" t="str">
        <f t="shared" si="826"/>
        <v/>
      </c>
      <c r="T1602" s="30" t="str">
        <f t="shared" si="827"/>
        <v/>
      </c>
      <c r="U1602" s="20"/>
      <c r="V1602" s="20"/>
      <c r="W1602" s="20"/>
    </row>
    <row r="1603" spans="1:36" ht="19.5" customHeight="1" x14ac:dyDescent="0.25">
      <c r="A1603" s="20"/>
      <c r="B1603" s="483"/>
      <c r="C1603" s="29"/>
      <c r="D1603" s="28" t="s">
        <v>110</v>
      </c>
      <c r="E1603" s="29"/>
      <c r="F1603" s="28" t="s">
        <v>78</v>
      </c>
      <c r="G1603" s="29"/>
      <c r="H1603" s="29"/>
      <c r="I1603" s="30" t="str">
        <f t="shared" si="816"/>
        <v/>
      </c>
      <c r="J1603" s="30" t="str">
        <f t="shared" si="817"/>
        <v/>
      </c>
      <c r="K1603" s="30" t="str">
        <f t="shared" si="818"/>
        <v/>
      </c>
      <c r="L1603" s="30" t="str">
        <f t="shared" si="819"/>
        <v/>
      </c>
      <c r="M1603" s="30" t="str">
        <f t="shared" si="820"/>
        <v/>
      </c>
      <c r="N1603" s="30" t="str">
        <f t="shared" si="821"/>
        <v/>
      </c>
      <c r="O1603" s="30" t="str">
        <f t="shared" si="822"/>
        <v/>
      </c>
      <c r="P1603" s="30" t="str">
        <f t="shared" si="823"/>
        <v/>
      </c>
      <c r="Q1603" s="30" t="str">
        <f t="shared" si="824"/>
        <v/>
      </c>
      <c r="R1603" s="30" t="str">
        <f t="shared" si="825"/>
        <v/>
      </c>
      <c r="S1603" s="30" t="str">
        <f t="shared" si="826"/>
        <v/>
      </c>
      <c r="T1603" s="30" t="str">
        <f t="shared" si="827"/>
        <v/>
      </c>
      <c r="U1603" s="20"/>
      <c r="V1603" s="20"/>
      <c r="W1603" s="20"/>
    </row>
    <row r="1604" spans="1:36" ht="19.5" customHeight="1" x14ac:dyDescent="0.25">
      <c r="A1604" s="20"/>
      <c r="B1604" s="483"/>
      <c r="C1604" s="29"/>
      <c r="D1604" s="28" t="s">
        <v>111</v>
      </c>
      <c r="E1604" s="29"/>
      <c r="F1604" s="28" t="s">
        <v>78</v>
      </c>
      <c r="G1604" s="29"/>
      <c r="H1604" s="29"/>
      <c r="I1604" s="30" t="str">
        <f t="shared" si="816"/>
        <v/>
      </c>
      <c r="J1604" s="30" t="str">
        <f t="shared" si="817"/>
        <v/>
      </c>
      <c r="K1604" s="30" t="str">
        <f t="shared" si="818"/>
        <v/>
      </c>
      <c r="L1604" s="30" t="str">
        <f t="shared" si="819"/>
        <v/>
      </c>
      <c r="M1604" s="30" t="str">
        <f t="shared" si="820"/>
        <v/>
      </c>
      <c r="N1604" s="30" t="str">
        <f t="shared" si="821"/>
        <v/>
      </c>
      <c r="O1604" s="30" t="str">
        <f t="shared" si="822"/>
        <v/>
      </c>
      <c r="P1604" s="30" t="str">
        <f t="shared" si="823"/>
        <v/>
      </c>
      <c r="Q1604" s="30" t="str">
        <f t="shared" si="824"/>
        <v/>
      </c>
      <c r="R1604" s="30" t="str">
        <f t="shared" si="825"/>
        <v/>
      </c>
      <c r="S1604" s="30" t="str">
        <f t="shared" si="826"/>
        <v/>
      </c>
      <c r="T1604" s="30" t="str">
        <f t="shared" si="827"/>
        <v/>
      </c>
      <c r="U1604" s="20"/>
      <c r="V1604" s="20"/>
      <c r="W1604" s="20"/>
    </row>
    <row r="1605" spans="1:36" ht="19.5" customHeight="1" x14ac:dyDescent="0.25">
      <c r="A1605" s="20"/>
      <c r="B1605" s="483"/>
      <c r="C1605" s="29"/>
      <c r="D1605" s="28" t="s">
        <v>112</v>
      </c>
      <c r="E1605" s="29"/>
      <c r="F1605" s="28" t="s">
        <v>78</v>
      </c>
      <c r="G1605" s="29"/>
      <c r="H1605" s="29"/>
      <c r="I1605" s="30" t="str">
        <f t="shared" si="816"/>
        <v/>
      </c>
      <c r="J1605" s="30" t="str">
        <f t="shared" si="817"/>
        <v/>
      </c>
      <c r="K1605" s="30" t="str">
        <f t="shared" si="818"/>
        <v/>
      </c>
      <c r="L1605" s="30" t="str">
        <f t="shared" si="819"/>
        <v/>
      </c>
      <c r="M1605" s="30" t="str">
        <f t="shared" si="820"/>
        <v/>
      </c>
      <c r="N1605" s="30" t="str">
        <f t="shared" si="821"/>
        <v/>
      </c>
      <c r="O1605" s="30" t="str">
        <f t="shared" si="822"/>
        <v/>
      </c>
      <c r="P1605" s="30" t="str">
        <f t="shared" si="823"/>
        <v/>
      </c>
      <c r="Q1605" s="30" t="str">
        <f t="shared" si="824"/>
        <v/>
      </c>
      <c r="R1605" s="30" t="str">
        <f t="shared" si="825"/>
        <v/>
      </c>
      <c r="S1605" s="30" t="str">
        <f t="shared" si="826"/>
        <v/>
      </c>
      <c r="T1605" s="30" t="str">
        <f t="shared" si="827"/>
        <v/>
      </c>
      <c r="U1605" s="20"/>
      <c r="V1605" s="20"/>
      <c r="W1605" s="20"/>
    </row>
    <row r="1606" spans="1:36" ht="19.5" customHeight="1" x14ac:dyDescent="0.25">
      <c r="A1606" s="20"/>
      <c r="B1606" s="483"/>
      <c r="C1606" s="29"/>
      <c r="D1606" s="28" t="s">
        <v>113</v>
      </c>
      <c r="E1606" s="29"/>
      <c r="F1606" s="28" t="s">
        <v>78</v>
      </c>
      <c r="G1606" s="29"/>
      <c r="H1606" s="29"/>
      <c r="I1606" s="30" t="str">
        <f t="shared" si="816"/>
        <v/>
      </c>
      <c r="J1606" s="30" t="str">
        <f t="shared" si="817"/>
        <v/>
      </c>
      <c r="K1606" s="30" t="str">
        <f t="shared" si="818"/>
        <v/>
      </c>
      <c r="L1606" s="30" t="str">
        <f t="shared" si="819"/>
        <v/>
      </c>
      <c r="M1606" s="30" t="str">
        <f t="shared" si="820"/>
        <v/>
      </c>
      <c r="N1606" s="30" t="str">
        <f t="shared" si="821"/>
        <v/>
      </c>
      <c r="O1606" s="30" t="str">
        <f t="shared" si="822"/>
        <v/>
      </c>
      <c r="P1606" s="30" t="str">
        <f t="shared" si="823"/>
        <v/>
      </c>
      <c r="Q1606" s="30" t="str">
        <f t="shared" si="824"/>
        <v/>
      </c>
      <c r="R1606" s="30" t="str">
        <f t="shared" si="825"/>
        <v/>
      </c>
      <c r="S1606" s="30" t="str">
        <f t="shared" si="826"/>
        <v/>
      </c>
      <c r="T1606" s="30" t="str">
        <f t="shared" si="827"/>
        <v/>
      </c>
      <c r="U1606" s="20"/>
      <c r="V1606" s="20"/>
      <c r="W1606" s="20"/>
    </row>
    <row r="1607" spans="1:36" ht="19.5" customHeight="1" x14ac:dyDescent="0.3">
      <c r="A1607" s="20"/>
      <c r="B1607" s="483"/>
      <c r="C1607" s="29"/>
      <c r="D1607" s="28" t="s">
        <v>114</v>
      </c>
      <c r="E1607" s="29"/>
      <c r="F1607" s="28" t="s">
        <v>115</v>
      </c>
      <c r="G1607" s="29"/>
      <c r="H1607" s="29" t="s">
        <v>40</v>
      </c>
      <c r="I1607" s="31" t="str">
        <f t="shared" ref="I1607:I1616" si="828">IFERROR(VALUE(MID($G1607,1,FIND(CHAR(160),SUBSTITUTE($G1607,"~",CHAR(160),1))-1)),"-")</f>
        <v>-</v>
      </c>
      <c r="J1607" s="31" t="str">
        <f t="shared" ref="J1607:J1616" si="829">IFERROR(VALUE(MID($G1607,FIND(CHAR(160),SUBSTITUTE($G1607,"~",CHAR(160),1))+1,FIND(CHAR(160),SUBSTITUTE($G1607,"~",CHAR(160),2))-FIND(CHAR(160),SUBSTITUTE($G1607,"~",CHAR(160),1))-1)),"-")</f>
        <v>-</v>
      </c>
      <c r="K1607" s="31" t="str">
        <f t="shared" ref="K1607:K1616" si="830">IFERROR(VALUE(MID($G1607,FIND(CHAR(160),SUBSTITUTE($G1607,"~",CHAR(160),2))+1,FIND(CHAR(160),SUBSTITUTE($G1607,"~",CHAR(160),3))-FIND(CHAR(160),SUBSTITUTE($G1607,"~",CHAR(160),2))-1)),"-")</f>
        <v>-</v>
      </c>
      <c r="L1607" s="31" t="str">
        <f t="shared" ref="L1607:L1616" si="831">IFERROR(VALUE(MID($G1607,FIND(CHAR(160),SUBSTITUTE($G1607,"~",CHAR(160),3))+1,FIND(CHAR(160),SUBSTITUTE($G1607,"~",CHAR(160),4))-FIND(CHAR(160),SUBSTITUTE($G1607,"~",CHAR(160),3))-1)),"-")</f>
        <v>-</v>
      </c>
      <c r="M1607" s="31" t="str">
        <f t="shared" ref="M1607:M1616" si="832">IFERROR(VALUE(MID($G1607,FIND(CHAR(160),SUBSTITUTE($G1607,"~",CHAR(160),4))+1,FIND(CHAR(160),SUBSTITUTE($G1607,"~",CHAR(160),5))-FIND(CHAR(160),SUBSTITUTE($G1607,"~",CHAR(160),4))-1)),"-")</f>
        <v>-</v>
      </c>
      <c r="N1607" s="31" t="str">
        <f t="shared" ref="N1607:N1616" si="833">IFERROR(VALUE(MID($G1607,FIND(CHAR(160),SUBSTITUTE($G1607,"~",CHAR(160),5))+1,FIND(CHAR(160),SUBSTITUTE($G1607,"~",CHAR(160),6))-FIND(CHAR(160),SUBSTITUTE($G1607,"~",CHAR(160),5))-1)),"-")</f>
        <v>-</v>
      </c>
      <c r="O1607" s="31" t="str">
        <f t="shared" ref="O1607:O1616" si="834">IFERROR(VALUE(MID($G1607,FIND(CHAR(160),SUBSTITUTE($G1607,"~",CHAR(160),6))+1,FIND(CHAR(160),SUBSTITUTE($G1607,"~",CHAR(160),7))-FIND(CHAR(160),SUBSTITUTE($G1607,"~",CHAR(160),6))-1)),"-")</f>
        <v>-</v>
      </c>
      <c r="P1607" s="31" t="str">
        <f t="shared" ref="P1607:P1616" si="835">IFERROR(VALUE(MID($G1607,FIND(CHAR(160),SUBSTITUTE($G1607,"~",CHAR(160),7))+1,FIND(CHAR(160),SUBSTITUTE($G1607,"~",CHAR(160),8))-FIND(CHAR(160),SUBSTITUTE($G1607,"~",CHAR(160),7))-1)),"-")</f>
        <v>-</v>
      </c>
      <c r="Q1607" s="31" t="str">
        <f t="shared" ref="Q1607:Q1616" si="836">IFERROR(VALUE(MID($G1607,FIND(CHAR(160),SUBSTITUTE($G1607,"~",CHAR(160),8))+1,FIND(CHAR(160),SUBSTITUTE($G1607,"~",CHAR(160),9))-FIND(CHAR(160),SUBSTITUTE($G1607,"~",CHAR(160),8))-1)),"-")</f>
        <v>-</v>
      </c>
      <c r="R1607" s="31" t="str">
        <f t="shared" ref="R1607:R1616" si="837">IFERROR(VALUE(MID($G1607,FIND(CHAR(160),SUBSTITUTE($G1607,"~",CHAR(160),9))+1,FIND(CHAR(160),SUBSTITUTE($G1607,"~",CHAR(160),10))-FIND(CHAR(160),SUBSTITUTE($G1607,"~",CHAR(160),9))-1)),"-")</f>
        <v>-</v>
      </c>
      <c r="S1607" s="31" t="str">
        <f t="shared" ref="S1607:S1616" si="838">IFERROR(VALUE(MID($G1607,FIND(CHAR(160),SUBSTITUTE($G1607,"~",CHAR(160),10))+1,FIND(CHAR(160),SUBSTITUTE($G1607,"~",CHAR(160),11))-FIND(CHAR(160),SUBSTITUTE($G1607,"~",CHAR(160),10))-1)),"-")</f>
        <v>-</v>
      </c>
      <c r="T1607" s="31" t="str">
        <f t="shared" ref="T1607:T1616" si="839">IFERROR(VALUE(MID($G1607,FIND(CHAR(160),SUBSTITUTE($G1607,"~",CHAR(160),11))+1,FIND(CHAR(160),SUBSTITUTE($G1607,"~",CHAR(160),12))-FIND(CHAR(160),SUBSTITUTE($G1607,"~",CHAR(160),11))-1)),"-")</f>
        <v>-</v>
      </c>
      <c r="U1607" s="20"/>
      <c r="V1607" s="20"/>
      <c r="W1607" s="20"/>
      <c r="AA1607" s="32" t="s">
        <v>116</v>
      </c>
    </row>
    <row r="1608" spans="1:36" ht="19.5" customHeight="1" x14ac:dyDescent="0.3">
      <c r="A1608" s="20"/>
      <c r="B1608" s="483"/>
      <c r="C1608" s="29"/>
      <c r="D1608" s="28"/>
      <c r="E1608" s="29"/>
      <c r="F1608" s="28" t="s">
        <v>117</v>
      </c>
      <c r="G1608" s="29"/>
      <c r="H1608" s="29" t="s">
        <v>40</v>
      </c>
      <c r="I1608" s="31" t="str">
        <f t="shared" si="828"/>
        <v>-</v>
      </c>
      <c r="J1608" s="31" t="str">
        <f t="shared" si="829"/>
        <v>-</v>
      </c>
      <c r="K1608" s="31" t="str">
        <f t="shared" si="830"/>
        <v>-</v>
      </c>
      <c r="L1608" s="31" t="str">
        <f t="shared" si="831"/>
        <v>-</v>
      </c>
      <c r="M1608" s="31" t="str">
        <f t="shared" si="832"/>
        <v>-</v>
      </c>
      <c r="N1608" s="31" t="str">
        <f t="shared" si="833"/>
        <v>-</v>
      </c>
      <c r="O1608" s="31" t="str">
        <f t="shared" si="834"/>
        <v>-</v>
      </c>
      <c r="P1608" s="31" t="str">
        <f t="shared" si="835"/>
        <v>-</v>
      </c>
      <c r="Q1608" s="31" t="str">
        <f t="shared" si="836"/>
        <v>-</v>
      </c>
      <c r="R1608" s="31" t="str">
        <f t="shared" si="837"/>
        <v>-</v>
      </c>
      <c r="S1608" s="31" t="str">
        <f t="shared" si="838"/>
        <v>-</v>
      </c>
      <c r="T1608" s="31" t="str">
        <f t="shared" si="839"/>
        <v>-</v>
      </c>
      <c r="U1608" s="20"/>
      <c r="V1608" s="20"/>
      <c r="W1608" s="20"/>
      <c r="AB1608" s="32" t="s">
        <v>118</v>
      </c>
    </row>
    <row r="1609" spans="1:36" ht="19.5" customHeight="1" x14ac:dyDescent="0.3">
      <c r="A1609" s="20"/>
      <c r="B1609" s="483"/>
      <c r="C1609" s="29"/>
      <c r="D1609" s="28"/>
      <c r="E1609" s="29"/>
      <c r="F1609" s="33" t="s">
        <v>119</v>
      </c>
      <c r="G1609" s="29"/>
      <c r="H1609" s="29" t="s">
        <v>40</v>
      </c>
      <c r="I1609" s="31" t="str">
        <f t="shared" si="828"/>
        <v>-</v>
      </c>
      <c r="J1609" s="31" t="str">
        <f t="shared" si="829"/>
        <v>-</v>
      </c>
      <c r="K1609" s="31" t="str">
        <f t="shared" si="830"/>
        <v>-</v>
      </c>
      <c r="L1609" s="31" t="str">
        <f t="shared" si="831"/>
        <v>-</v>
      </c>
      <c r="M1609" s="31" t="str">
        <f t="shared" si="832"/>
        <v>-</v>
      </c>
      <c r="N1609" s="31" t="str">
        <f t="shared" si="833"/>
        <v>-</v>
      </c>
      <c r="O1609" s="31" t="str">
        <f t="shared" si="834"/>
        <v>-</v>
      </c>
      <c r="P1609" s="31" t="str">
        <f t="shared" si="835"/>
        <v>-</v>
      </c>
      <c r="Q1609" s="31" t="str">
        <f t="shared" si="836"/>
        <v>-</v>
      </c>
      <c r="R1609" s="31" t="str">
        <f t="shared" si="837"/>
        <v>-</v>
      </c>
      <c r="S1609" s="31" t="str">
        <f t="shared" si="838"/>
        <v>-</v>
      </c>
      <c r="T1609" s="31" t="str">
        <f t="shared" si="839"/>
        <v>-</v>
      </c>
      <c r="U1609" s="20"/>
      <c r="V1609" s="20"/>
      <c r="W1609" s="20"/>
      <c r="AC1609" s="32" t="s">
        <v>118</v>
      </c>
    </row>
    <row r="1610" spans="1:36" ht="19.5" customHeight="1" x14ac:dyDescent="0.3">
      <c r="A1610" s="20"/>
      <c r="B1610" s="483"/>
      <c r="C1610" s="29"/>
      <c r="D1610" s="28"/>
      <c r="E1610" s="29"/>
      <c r="F1610" s="33" t="s">
        <v>120</v>
      </c>
      <c r="G1610" s="29"/>
      <c r="H1610" s="29" t="s">
        <v>40</v>
      </c>
      <c r="I1610" s="31" t="str">
        <f t="shared" si="828"/>
        <v>-</v>
      </c>
      <c r="J1610" s="31" t="str">
        <f t="shared" si="829"/>
        <v>-</v>
      </c>
      <c r="K1610" s="31" t="str">
        <f t="shared" si="830"/>
        <v>-</v>
      </c>
      <c r="L1610" s="31" t="str">
        <f t="shared" si="831"/>
        <v>-</v>
      </c>
      <c r="M1610" s="31" t="str">
        <f t="shared" si="832"/>
        <v>-</v>
      </c>
      <c r="N1610" s="31" t="str">
        <f t="shared" si="833"/>
        <v>-</v>
      </c>
      <c r="O1610" s="31" t="str">
        <f t="shared" si="834"/>
        <v>-</v>
      </c>
      <c r="P1610" s="31" t="str">
        <f t="shared" si="835"/>
        <v>-</v>
      </c>
      <c r="Q1610" s="31" t="str">
        <f t="shared" si="836"/>
        <v>-</v>
      </c>
      <c r="R1610" s="31" t="str">
        <f t="shared" si="837"/>
        <v>-</v>
      </c>
      <c r="S1610" s="31" t="str">
        <f t="shared" si="838"/>
        <v>-</v>
      </c>
      <c r="T1610" s="31" t="str">
        <f t="shared" si="839"/>
        <v>-</v>
      </c>
      <c r="U1610" s="20"/>
      <c r="V1610" s="20"/>
      <c r="W1610" s="20"/>
      <c r="AD1610" s="32" t="s">
        <v>118</v>
      </c>
    </row>
    <row r="1611" spans="1:36" ht="19.5" customHeight="1" x14ac:dyDescent="0.3">
      <c r="A1611" s="20"/>
      <c r="B1611" s="483"/>
      <c r="C1611" s="29"/>
      <c r="D1611" s="28"/>
      <c r="E1611" s="29"/>
      <c r="F1611" s="33" t="s">
        <v>121</v>
      </c>
      <c r="G1611" s="29"/>
      <c r="H1611" s="29" t="s">
        <v>40</v>
      </c>
      <c r="I1611" s="31" t="str">
        <f t="shared" si="828"/>
        <v>-</v>
      </c>
      <c r="J1611" s="31" t="str">
        <f t="shared" si="829"/>
        <v>-</v>
      </c>
      <c r="K1611" s="31" t="str">
        <f t="shared" si="830"/>
        <v>-</v>
      </c>
      <c r="L1611" s="31" t="str">
        <f t="shared" si="831"/>
        <v>-</v>
      </c>
      <c r="M1611" s="31" t="str">
        <f t="shared" si="832"/>
        <v>-</v>
      </c>
      <c r="N1611" s="31" t="str">
        <f t="shared" si="833"/>
        <v>-</v>
      </c>
      <c r="O1611" s="31" t="str">
        <f t="shared" si="834"/>
        <v>-</v>
      </c>
      <c r="P1611" s="31" t="str">
        <f t="shared" si="835"/>
        <v>-</v>
      </c>
      <c r="Q1611" s="31" t="str">
        <f t="shared" si="836"/>
        <v>-</v>
      </c>
      <c r="R1611" s="31" t="str">
        <f t="shared" si="837"/>
        <v>-</v>
      </c>
      <c r="S1611" s="31" t="str">
        <f t="shared" si="838"/>
        <v>-</v>
      </c>
      <c r="T1611" s="31" t="str">
        <f t="shared" si="839"/>
        <v>-</v>
      </c>
      <c r="U1611" s="20"/>
      <c r="V1611" s="20"/>
      <c r="W1611" s="20"/>
      <c r="AE1611" s="32" t="s">
        <v>116</v>
      </c>
    </row>
    <row r="1612" spans="1:36" ht="19.5" customHeight="1" x14ac:dyDescent="0.3">
      <c r="A1612" s="20"/>
      <c r="B1612" s="483"/>
      <c r="C1612" s="29"/>
      <c r="D1612" s="28"/>
      <c r="E1612" s="29"/>
      <c r="F1612" s="28" t="s">
        <v>647</v>
      </c>
      <c r="G1612" s="29"/>
      <c r="H1612" s="29" t="s">
        <v>40</v>
      </c>
      <c r="I1612" s="31" t="str">
        <f t="shared" si="828"/>
        <v>-</v>
      </c>
      <c r="J1612" s="31" t="str">
        <f t="shared" si="829"/>
        <v>-</v>
      </c>
      <c r="K1612" s="31" t="str">
        <f t="shared" si="830"/>
        <v>-</v>
      </c>
      <c r="L1612" s="31" t="str">
        <f t="shared" si="831"/>
        <v>-</v>
      </c>
      <c r="M1612" s="31" t="str">
        <f t="shared" si="832"/>
        <v>-</v>
      </c>
      <c r="N1612" s="31" t="str">
        <f t="shared" si="833"/>
        <v>-</v>
      </c>
      <c r="O1612" s="31" t="str">
        <f t="shared" si="834"/>
        <v>-</v>
      </c>
      <c r="P1612" s="31" t="str">
        <f t="shared" si="835"/>
        <v>-</v>
      </c>
      <c r="Q1612" s="31" t="str">
        <f t="shared" si="836"/>
        <v>-</v>
      </c>
      <c r="R1612" s="31" t="str">
        <f t="shared" si="837"/>
        <v>-</v>
      </c>
      <c r="S1612" s="31" t="str">
        <f t="shared" si="838"/>
        <v>-</v>
      </c>
      <c r="T1612" s="31" t="str">
        <f t="shared" si="839"/>
        <v>-</v>
      </c>
      <c r="U1612" s="20"/>
      <c r="V1612" s="20"/>
      <c r="W1612" s="20"/>
      <c r="AF1612" s="32" t="s">
        <v>118</v>
      </c>
    </row>
    <row r="1613" spans="1:36" ht="19.5" customHeight="1" x14ac:dyDescent="0.3">
      <c r="A1613" s="20"/>
      <c r="B1613" s="483"/>
      <c r="C1613" s="29"/>
      <c r="D1613" s="28"/>
      <c r="E1613" s="29"/>
      <c r="F1613" s="33" t="s">
        <v>122</v>
      </c>
      <c r="G1613" s="29"/>
      <c r="H1613" s="29" t="s">
        <v>40</v>
      </c>
      <c r="I1613" s="31" t="str">
        <f t="shared" si="828"/>
        <v>-</v>
      </c>
      <c r="J1613" s="31" t="str">
        <f t="shared" si="829"/>
        <v>-</v>
      </c>
      <c r="K1613" s="31" t="str">
        <f t="shared" si="830"/>
        <v>-</v>
      </c>
      <c r="L1613" s="31" t="str">
        <f t="shared" si="831"/>
        <v>-</v>
      </c>
      <c r="M1613" s="31" t="str">
        <f t="shared" si="832"/>
        <v>-</v>
      </c>
      <c r="N1613" s="31" t="str">
        <f t="shared" si="833"/>
        <v>-</v>
      </c>
      <c r="O1613" s="31" t="str">
        <f t="shared" si="834"/>
        <v>-</v>
      </c>
      <c r="P1613" s="31" t="str">
        <f t="shared" si="835"/>
        <v>-</v>
      </c>
      <c r="Q1613" s="31" t="str">
        <f t="shared" si="836"/>
        <v>-</v>
      </c>
      <c r="R1613" s="31" t="str">
        <f t="shared" si="837"/>
        <v>-</v>
      </c>
      <c r="S1613" s="31" t="str">
        <f t="shared" si="838"/>
        <v>-</v>
      </c>
      <c r="T1613" s="31" t="str">
        <f t="shared" si="839"/>
        <v>-</v>
      </c>
      <c r="U1613" s="20"/>
      <c r="V1613" s="20"/>
      <c r="W1613" s="20"/>
      <c r="AG1613" s="32" t="s">
        <v>118</v>
      </c>
    </row>
    <row r="1614" spans="1:36" ht="19.5" customHeight="1" x14ac:dyDescent="0.3">
      <c r="A1614" s="20"/>
      <c r="B1614" s="483"/>
      <c r="C1614" s="29"/>
      <c r="D1614" s="28"/>
      <c r="E1614" s="29"/>
      <c r="F1614" s="33" t="s">
        <v>123</v>
      </c>
      <c r="G1614" s="29"/>
      <c r="H1614" s="29" t="s">
        <v>40</v>
      </c>
      <c r="I1614" s="31" t="str">
        <f t="shared" si="828"/>
        <v>-</v>
      </c>
      <c r="J1614" s="31" t="str">
        <f t="shared" si="829"/>
        <v>-</v>
      </c>
      <c r="K1614" s="31" t="str">
        <f t="shared" si="830"/>
        <v>-</v>
      </c>
      <c r="L1614" s="31" t="str">
        <f t="shared" si="831"/>
        <v>-</v>
      </c>
      <c r="M1614" s="31" t="str">
        <f t="shared" si="832"/>
        <v>-</v>
      </c>
      <c r="N1614" s="31" t="str">
        <f t="shared" si="833"/>
        <v>-</v>
      </c>
      <c r="O1614" s="31" t="str">
        <f t="shared" si="834"/>
        <v>-</v>
      </c>
      <c r="P1614" s="31" t="str">
        <f t="shared" si="835"/>
        <v>-</v>
      </c>
      <c r="Q1614" s="31" t="str">
        <f t="shared" si="836"/>
        <v>-</v>
      </c>
      <c r="R1614" s="31" t="str">
        <f t="shared" si="837"/>
        <v>-</v>
      </c>
      <c r="S1614" s="31" t="str">
        <f t="shared" si="838"/>
        <v>-</v>
      </c>
      <c r="T1614" s="31" t="str">
        <f t="shared" si="839"/>
        <v>-</v>
      </c>
      <c r="U1614" s="20"/>
      <c r="V1614" s="20"/>
      <c r="W1614" s="20"/>
      <c r="AH1614" s="32" t="s">
        <v>118</v>
      </c>
    </row>
    <row r="1615" spans="1:36" ht="19.5" customHeight="1" x14ac:dyDescent="0.3">
      <c r="A1615" s="20"/>
      <c r="B1615" s="483"/>
      <c r="C1615" s="29"/>
      <c r="D1615" s="28"/>
      <c r="E1615" s="29"/>
      <c r="F1615" s="33" t="s">
        <v>124</v>
      </c>
      <c r="G1615" s="29"/>
      <c r="H1615" s="29" t="s">
        <v>40</v>
      </c>
      <c r="I1615" s="31" t="str">
        <f t="shared" si="828"/>
        <v>-</v>
      </c>
      <c r="J1615" s="31" t="str">
        <f t="shared" si="829"/>
        <v>-</v>
      </c>
      <c r="K1615" s="31" t="str">
        <f t="shared" si="830"/>
        <v>-</v>
      </c>
      <c r="L1615" s="31" t="str">
        <f t="shared" si="831"/>
        <v>-</v>
      </c>
      <c r="M1615" s="31" t="str">
        <f t="shared" si="832"/>
        <v>-</v>
      </c>
      <c r="N1615" s="31" t="str">
        <f t="shared" si="833"/>
        <v>-</v>
      </c>
      <c r="O1615" s="31" t="str">
        <f t="shared" si="834"/>
        <v>-</v>
      </c>
      <c r="P1615" s="31" t="str">
        <f t="shared" si="835"/>
        <v>-</v>
      </c>
      <c r="Q1615" s="31" t="str">
        <f t="shared" si="836"/>
        <v>-</v>
      </c>
      <c r="R1615" s="31" t="str">
        <f t="shared" si="837"/>
        <v>-</v>
      </c>
      <c r="S1615" s="31" t="str">
        <f t="shared" si="838"/>
        <v>-</v>
      </c>
      <c r="T1615" s="31" t="str">
        <f t="shared" si="839"/>
        <v>-</v>
      </c>
      <c r="U1615" s="20"/>
      <c r="V1615" s="20"/>
      <c r="W1615" s="20"/>
      <c r="AI1615" s="32" t="s">
        <v>116</v>
      </c>
    </row>
    <row r="1616" spans="1:36" ht="19.5" customHeight="1" x14ac:dyDescent="0.3">
      <c r="A1616" s="20"/>
      <c r="B1616" s="483"/>
      <c r="C1616" s="29"/>
      <c r="D1616" s="34"/>
      <c r="E1616" s="35"/>
      <c r="F1616" s="36" t="s">
        <v>125</v>
      </c>
      <c r="G1616" s="35"/>
      <c r="H1616" s="34" t="s">
        <v>40</v>
      </c>
      <c r="I1616" s="31" t="str">
        <f t="shared" si="828"/>
        <v>-</v>
      </c>
      <c r="J1616" s="31" t="str">
        <f t="shared" si="829"/>
        <v>-</v>
      </c>
      <c r="K1616" s="31" t="str">
        <f t="shared" si="830"/>
        <v>-</v>
      </c>
      <c r="L1616" s="31" t="str">
        <f t="shared" si="831"/>
        <v>-</v>
      </c>
      <c r="M1616" s="31" t="str">
        <f t="shared" si="832"/>
        <v>-</v>
      </c>
      <c r="N1616" s="31" t="str">
        <f t="shared" si="833"/>
        <v>-</v>
      </c>
      <c r="O1616" s="31" t="str">
        <f t="shared" si="834"/>
        <v>-</v>
      </c>
      <c r="P1616" s="31" t="str">
        <f t="shared" si="835"/>
        <v>-</v>
      </c>
      <c r="Q1616" s="31" t="str">
        <f t="shared" si="836"/>
        <v>-</v>
      </c>
      <c r="R1616" s="31" t="str">
        <f t="shared" si="837"/>
        <v>-</v>
      </c>
      <c r="S1616" s="31" t="str">
        <f t="shared" si="838"/>
        <v>-</v>
      </c>
      <c r="T1616" s="31" t="str">
        <f t="shared" si="839"/>
        <v>-</v>
      </c>
      <c r="U1616" s="20"/>
      <c r="V1616" s="20"/>
      <c r="W1616" s="20"/>
      <c r="AJ1616" s="32" t="s">
        <v>118</v>
      </c>
    </row>
    <row r="1617" spans="1:23" ht="19.5" customHeight="1" x14ac:dyDescent="0.25">
      <c r="A1617" s="20"/>
      <c r="B1617" s="483"/>
      <c r="C1617" s="27"/>
      <c r="D1617" s="28" t="s">
        <v>77</v>
      </c>
      <c r="E1617" s="29"/>
      <c r="F1617" s="28" t="s">
        <v>78</v>
      </c>
      <c r="G1617" s="29"/>
      <c r="H1617" s="30"/>
      <c r="I1617" s="30" t="str">
        <f t="shared" ref="I1617:I1652" si="840">IFERROR(MID($G1617,1,FIND(CHAR(160),SUBSTITUTE($G1617,"~",CHAR(160),1))-1),"")</f>
        <v/>
      </c>
      <c r="J1617" s="30" t="str">
        <f t="shared" ref="J1617:J1652" si="841">IFERROR(MID($G1617,FIND(CHAR(160),SUBSTITUTE($G1617,"~",CHAR(160),1))+1,FIND(CHAR(160),SUBSTITUTE($G1617,"~",CHAR(160),2))-FIND(CHAR(160),SUBSTITUTE($G1617,"~",CHAR(160),1))-1),"")</f>
        <v/>
      </c>
      <c r="K1617" s="30" t="str">
        <f t="shared" ref="K1617:K1652" si="842">IFERROR(MID($G1617,FIND(CHAR(160),SUBSTITUTE($G1617,"~",CHAR(160),2))+1,FIND(CHAR(160),SUBSTITUTE($G1617,"~",CHAR(160),3))-FIND(CHAR(160),SUBSTITUTE($G1617,"~",CHAR(160),2))-1),"")</f>
        <v/>
      </c>
      <c r="L1617" s="30" t="str">
        <f t="shared" ref="L1617:L1652" si="843">IFERROR(MID($G1617,FIND(CHAR(160),SUBSTITUTE($G1617,"~",CHAR(160),3))+1,FIND(CHAR(160),SUBSTITUTE($G1617,"~",CHAR(160),4))-FIND(CHAR(160),SUBSTITUTE($G1617,"~",CHAR(160),3))-1),"")</f>
        <v/>
      </c>
      <c r="M1617" s="30" t="str">
        <f t="shared" ref="M1617:M1652" si="844">IFERROR(MID($G1617,FIND(CHAR(160),SUBSTITUTE($G1617,"~",CHAR(160),4))+1,FIND(CHAR(160),SUBSTITUTE($G1617,"~",CHAR(160),5))-FIND(CHAR(160),SUBSTITUTE($G1617,"~",CHAR(160),4))-1),"")</f>
        <v/>
      </c>
      <c r="N1617" s="30" t="str">
        <f t="shared" ref="N1617:N1652" si="845">IFERROR(MID($G1617,FIND(CHAR(160),SUBSTITUTE($G1617,"~",CHAR(160),5))+1,FIND(CHAR(160),SUBSTITUTE($G1617,"~",CHAR(160),6))-FIND(CHAR(160),SUBSTITUTE($G1617,"~",CHAR(160),5))-1),"")</f>
        <v/>
      </c>
      <c r="O1617" s="30" t="str">
        <f t="shared" ref="O1617:O1652" si="846">IFERROR(MID($G1617,FIND(CHAR(160),SUBSTITUTE($G1617,"~",CHAR(160),6))+1,FIND(CHAR(160),SUBSTITUTE($G1617,"~",CHAR(160),7))-FIND(CHAR(160),SUBSTITUTE($G1617,"~",CHAR(160),6))-1),"")</f>
        <v/>
      </c>
      <c r="P1617" s="30" t="str">
        <f t="shared" ref="P1617:P1652" si="847">IFERROR(MID($G1617,FIND(CHAR(160),SUBSTITUTE($G1617,"~",CHAR(160),7))+1,FIND(CHAR(160),SUBSTITUTE($G1617,"~",CHAR(160),8))-FIND(CHAR(160),SUBSTITUTE($G1617,"~",CHAR(160),7))-1),"")</f>
        <v/>
      </c>
      <c r="Q1617" s="30" t="str">
        <f t="shared" ref="Q1617:Q1652" si="848">IFERROR(MID($G1617,FIND(CHAR(160),SUBSTITUTE($G1617,"~",CHAR(160),8))+1,FIND(CHAR(160),SUBSTITUTE($G1617,"~",CHAR(160),9))-FIND(CHAR(160),SUBSTITUTE($G1617,"~",CHAR(160),8))-1),"")</f>
        <v/>
      </c>
      <c r="R1617" s="30" t="str">
        <f t="shared" ref="R1617:R1652" si="849">IFERROR(MID($G1617,FIND(CHAR(160),SUBSTITUTE($G1617,"~",CHAR(160),9))+1,FIND(CHAR(160),SUBSTITUTE($G1617,"~",CHAR(160),10))-FIND(CHAR(160),SUBSTITUTE($G1617,"~",CHAR(160),9))-1),"")</f>
        <v/>
      </c>
      <c r="S1617" s="30" t="str">
        <f t="shared" ref="S1617:S1652" si="850">IFERROR(MID($G1617,FIND(CHAR(160),SUBSTITUTE($G1617,"~",CHAR(160),10))+1,FIND(CHAR(160),SUBSTITUTE($G1617,"~",CHAR(160),11))-FIND(CHAR(160),SUBSTITUTE($G1617,"~",CHAR(160),10))-1),"")</f>
        <v/>
      </c>
      <c r="T1617" s="30" t="str">
        <f t="shared" ref="T1617:T1652" si="851">IFERROR(MID($G1617,FIND(CHAR(160),SUBSTITUTE($G1617,"~",CHAR(160),11))+1,FIND(CHAR(160),SUBSTITUTE($G1617,"~",CHAR(160),12))-FIND(CHAR(160),SUBSTITUTE($G1617,"~",CHAR(160),11))-1),"")</f>
        <v/>
      </c>
      <c r="U1617" s="20"/>
      <c r="V1617" s="20"/>
      <c r="W1617" s="20"/>
    </row>
    <row r="1618" spans="1:23" ht="19.5" customHeight="1" x14ac:dyDescent="0.25">
      <c r="A1618" s="20"/>
      <c r="B1618" s="483"/>
      <c r="C1618" s="29"/>
      <c r="D1618" s="28" t="s">
        <v>79</v>
      </c>
      <c r="E1618" s="29"/>
      <c r="F1618" s="28" t="s">
        <v>78</v>
      </c>
      <c r="G1618" s="29"/>
      <c r="H1618" s="29"/>
      <c r="I1618" s="30" t="str">
        <f t="shared" si="840"/>
        <v/>
      </c>
      <c r="J1618" s="30" t="str">
        <f t="shared" si="841"/>
        <v/>
      </c>
      <c r="K1618" s="30" t="str">
        <f t="shared" si="842"/>
        <v/>
      </c>
      <c r="L1618" s="30" t="str">
        <f t="shared" si="843"/>
        <v/>
      </c>
      <c r="M1618" s="30" t="str">
        <f t="shared" si="844"/>
        <v/>
      </c>
      <c r="N1618" s="30" t="str">
        <f t="shared" si="845"/>
        <v/>
      </c>
      <c r="O1618" s="30" t="str">
        <f t="shared" si="846"/>
        <v/>
      </c>
      <c r="P1618" s="30" t="str">
        <f t="shared" si="847"/>
        <v/>
      </c>
      <c r="Q1618" s="30" t="str">
        <f t="shared" si="848"/>
        <v/>
      </c>
      <c r="R1618" s="30" t="str">
        <f t="shared" si="849"/>
        <v/>
      </c>
      <c r="S1618" s="30" t="str">
        <f t="shared" si="850"/>
        <v/>
      </c>
      <c r="T1618" s="30" t="str">
        <f t="shared" si="851"/>
        <v/>
      </c>
      <c r="U1618" s="20"/>
      <c r="V1618" s="20"/>
      <c r="W1618" s="20"/>
    </row>
    <row r="1619" spans="1:23" ht="19.5" customHeight="1" x14ac:dyDescent="0.25">
      <c r="A1619" s="20"/>
      <c r="B1619" s="483"/>
      <c r="C1619" s="29"/>
      <c r="D1619" s="28" t="s">
        <v>80</v>
      </c>
      <c r="E1619" s="29"/>
      <c r="F1619" s="28" t="s">
        <v>78</v>
      </c>
      <c r="G1619" s="29"/>
      <c r="H1619" s="29"/>
      <c r="I1619" s="30" t="str">
        <f t="shared" si="840"/>
        <v/>
      </c>
      <c r="J1619" s="30" t="str">
        <f t="shared" si="841"/>
        <v/>
      </c>
      <c r="K1619" s="30" t="str">
        <f t="shared" si="842"/>
        <v/>
      </c>
      <c r="L1619" s="30" t="str">
        <f t="shared" si="843"/>
        <v/>
      </c>
      <c r="M1619" s="30" t="str">
        <f t="shared" si="844"/>
        <v/>
      </c>
      <c r="N1619" s="30" t="str">
        <f t="shared" si="845"/>
        <v/>
      </c>
      <c r="O1619" s="30" t="str">
        <f t="shared" si="846"/>
        <v/>
      </c>
      <c r="P1619" s="30" t="str">
        <f t="shared" si="847"/>
        <v/>
      </c>
      <c r="Q1619" s="30" t="str">
        <f t="shared" si="848"/>
        <v/>
      </c>
      <c r="R1619" s="30" t="str">
        <f t="shared" si="849"/>
        <v/>
      </c>
      <c r="S1619" s="30" t="str">
        <f t="shared" si="850"/>
        <v/>
      </c>
      <c r="T1619" s="30" t="str">
        <f t="shared" si="851"/>
        <v/>
      </c>
      <c r="U1619" s="20"/>
      <c r="V1619" s="20"/>
      <c r="W1619" s="20"/>
    </row>
    <row r="1620" spans="1:23" ht="19.5" customHeight="1" x14ac:dyDescent="0.25">
      <c r="A1620" s="20"/>
      <c r="B1620" s="483"/>
      <c r="C1620" s="29"/>
      <c r="D1620" s="28" t="s">
        <v>81</v>
      </c>
      <c r="E1620" s="29"/>
      <c r="F1620" s="28" t="s">
        <v>78</v>
      </c>
      <c r="G1620" s="29"/>
      <c r="H1620" s="29"/>
      <c r="I1620" s="30" t="str">
        <f t="shared" si="840"/>
        <v/>
      </c>
      <c r="J1620" s="30" t="str">
        <f t="shared" si="841"/>
        <v/>
      </c>
      <c r="K1620" s="30" t="str">
        <f t="shared" si="842"/>
        <v/>
      </c>
      <c r="L1620" s="30" t="str">
        <f t="shared" si="843"/>
        <v/>
      </c>
      <c r="M1620" s="30" t="str">
        <f t="shared" si="844"/>
        <v/>
      </c>
      <c r="N1620" s="30" t="str">
        <f t="shared" si="845"/>
        <v/>
      </c>
      <c r="O1620" s="30" t="str">
        <f t="shared" si="846"/>
        <v/>
      </c>
      <c r="P1620" s="30" t="str">
        <f t="shared" si="847"/>
        <v/>
      </c>
      <c r="Q1620" s="30" t="str">
        <f t="shared" si="848"/>
        <v/>
      </c>
      <c r="R1620" s="30" t="str">
        <f t="shared" si="849"/>
        <v/>
      </c>
      <c r="S1620" s="30" t="str">
        <f t="shared" si="850"/>
        <v/>
      </c>
      <c r="T1620" s="30" t="str">
        <f t="shared" si="851"/>
        <v/>
      </c>
      <c r="U1620" s="20"/>
      <c r="V1620" s="20"/>
      <c r="W1620" s="20"/>
    </row>
    <row r="1621" spans="1:23" ht="19.5" customHeight="1" x14ac:dyDescent="0.25">
      <c r="A1621" s="20"/>
      <c r="B1621" s="483"/>
      <c r="C1621" s="29"/>
      <c r="D1621" s="28" t="s">
        <v>82</v>
      </c>
      <c r="E1621" s="29"/>
      <c r="F1621" s="28" t="s">
        <v>78</v>
      </c>
      <c r="G1621" s="29"/>
      <c r="H1621" s="29"/>
      <c r="I1621" s="30" t="str">
        <f t="shared" si="840"/>
        <v/>
      </c>
      <c r="J1621" s="30" t="str">
        <f t="shared" si="841"/>
        <v/>
      </c>
      <c r="K1621" s="30" t="str">
        <f t="shared" si="842"/>
        <v/>
      </c>
      <c r="L1621" s="30" t="str">
        <f t="shared" si="843"/>
        <v/>
      </c>
      <c r="M1621" s="30" t="str">
        <f t="shared" si="844"/>
        <v/>
      </c>
      <c r="N1621" s="30" t="str">
        <f t="shared" si="845"/>
        <v/>
      </c>
      <c r="O1621" s="30" t="str">
        <f t="shared" si="846"/>
        <v/>
      </c>
      <c r="P1621" s="30" t="str">
        <f t="shared" si="847"/>
        <v/>
      </c>
      <c r="Q1621" s="30" t="str">
        <f t="shared" si="848"/>
        <v/>
      </c>
      <c r="R1621" s="30" t="str">
        <f t="shared" si="849"/>
        <v/>
      </c>
      <c r="S1621" s="30" t="str">
        <f t="shared" si="850"/>
        <v/>
      </c>
      <c r="T1621" s="30" t="str">
        <f t="shared" si="851"/>
        <v/>
      </c>
      <c r="U1621" s="20"/>
      <c r="V1621" s="20"/>
      <c r="W1621" s="20"/>
    </row>
    <row r="1622" spans="1:23" ht="19.5" customHeight="1" x14ac:dyDescent="0.25">
      <c r="A1622" s="20"/>
      <c r="B1622" s="483"/>
      <c r="C1622" s="29"/>
      <c r="D1622" s="28" t="s">
        <v>83</v>
      </c>
      <c r="E1622" s="29"/>
      <c r="F1622" s="28" t="s">
        <v>78</v>
      </c>
      <c r="G1622" s="29"/>
      <c r="H1622" s="29"/>
      <c r="I1622" s="30" t="str">
        <f t="shared" si="840"/>
        <v/>
      </c>
      <c r="J1622" s="30" t="str">
        <f t="shared" si="841"/>
        <v/>
      </c>
      <c r="K1622" s="30" t="str">
        <f t="shared" si="842"/>
        <v/>
      </c>
      <c r="L1622" s="30" t="str">
        <f t="shared" si="843"/>
        <v/>
      </c>
      <c r="M1622" s="30" t="str">
        <f t="shared" si="844"/>
        <v/>
      </c>
      <c r="N1622" s="30" t="str">
        <f t="shared" si="845"/>
        <v/>
      </c>
      <c r="O1622" s="30" t="str">
        <f t="shared" si="846"/>
        <v/>
      </c>
      <c r="P1622" s="30" t="str">
        <f t="shared" si="847"/>
        <v/>
      </c>
      <c r="Q1622" s="30" t="str">
        <f t="shared" si="848"/>
        <v/>
      </c>
      <c r="R1622" s="30" t="str">
        <f t="shared" si="849"/>
        <v/>
      </c>
      <c r="S1622" s="30" t="str">
        <f t="shared" si="850"/>
        <v/>
      </c>
      <c r="T1622" s="30" t="str">
        <f t="shared" si="851"/>
        <v/>
      </c>
      <c r="U1622" s="20"/>
      <c r="V1622" s="20"/>
      <c r="W1622" s="20"/>
    </row>
    <row r="1623" spans="1:23" ht="19.5" customHeight="1" x14ac:dyDescent="0.25">
      <c r="A1623" s="20"/>
      <c r="B1623" s="483"/>
      <c r="C1623" s="29"/>
      <c r="D1623" s="28" t="s">
        <v>84</v>
      </c>
      <c r="E1623" s="29"/>
      <c r="F1623" s="28" t="s">
        <v>78</v>
      </c>
      <c r="G1623" s="29"/>
      <c r="H1623" s="29"/>
      <c r="I1623" s="30" t="str">
        <f t="shared" si="840"/>
        <v/>
      </c>
      <c r="J1623" s="30" t="str">
        <f t="shared" si="841"/>
        <v/>
      </c>
      <c r="K1623" s="30" t="str">
        <f t="shared" si="842"/>
        <v/>
      </c>
      <c r="L1623" s="30" t="str">
        <f t="shared" si="843"/>
        <v/>
      </c>
      <c r="M1623" s="30" t="str">
        <f t="shared" si="844"/>
        <v/>
      </c>
      <c r="N1623" s="30" t="str">
        <f t="shared" si="845"/>
        <v/>
      </c>
      <c r="O1623" s="30" t="str">
        <f t="shared" si="846"/>
        <v/>
      </c>
      <c r="P1623" s="30" t="str">
        <f t="shared" si="847"/>
        <v/>
      </c>
      <c r="Q1623" s="30" t="str">
        <f t="shared" si="848"/>
        <v/>
      </c>
      <c r="R1623" s="30" t="str">
        <f t="shared" si="849"/>
        <v/>
      </c>
      <c r="S1623" s="30" t="str">
        <f t="shared" si="850"/>
        <v/>
      </c>
      <c r="T1623" s="30" t="str">
        <f t="shared" si="851"/>
        <v/>
      </c>
      <c r="U1623" s="20"/>
      <c r="V1623" s="20"/>
      <c r="W1623" s="20"/>
    </row>
    <row r="1624" spans="1:23" ht="19.5" customHeight="1" x14ac:dyDescent="0.25">
      <c r="A1624" s="20"/>
      <c r="B1624" s="483"/>
      <c r="C1624" s="29"/>
      <c r="D1624" s="28" t="s">
        <v>85</v>
      </c>
      <c r="E1624" s="29"/>
      <c r="F1624" s="28" t="s">
        <v>78</v>
      </c>
      <c r="G1624" s="29"/>
      <c r="H1624" s="29"/>
      <c r="I1624" s="30" t="str">
        <f t="shared" si="840"/>
        <v/>
      </c>
      <c r="J1624" s="30" t="str">
        <f t="shared" si="841"/>
        <v/>
      </c>
      <c r="K1624" s="30" t="str">
        <f t="shared" si="842"/>
        <v/>
      </c>
      <c r="L1624" s="30" t="str">
        <f t="shared" si="843"/>
        <v/>
      </c>
      <c r="M1624" s="30" t="str">
        <f t="shared" si="844"/>
        <v/>
      </c>
      <c r="N1624" s="30" t="str">
        <f t="shared" si="845"/>
        <v/>
      </c>
      <c r="O1624" s="30" t="str">
        <f t="shared" si="846"/>
        <v/>
      </c>
      <c r="P1624" s="30" t="str">
        <f t="shared" si="847"/>
        <v/>
      </c>
      <c r="Q1624" s="30" t="str">
        <f t="shared" si="848"/>
        <v/>
      </c>
      <c r="R1624" s="30" t="str">
        <f t="shared" si="849"/>
        <v/>
      </c>
      <c r="S1624" s="30" t="str">
        <f t="shared" si="850"/>
        <v/>
      </c>
      <c r="T1624" s="30" t="str">
        <f t="shared" si="851"/>
        <v/>
      </c>
      <c r="U1624" s="20"/>
      <c r="V1624" s="20"/>
      <c r="W1624" s="20"/>
    </row>
    <row r="1625" spans="1:23" ht="19.5" customHeight="1" x14ac:dyDescent="0.25">
      <c r="A1625" s="20"/>
      <c r="B1625" s="483"/>
      <c r="C1625" s="29"/>
      <c r="D1625" s="28" t="s">
        <v>86</v>
      </c>
      <c r="E1625" s="29"/>
      <c r="F1625" s="28" t="s">
        <v>78</v>
      </c>
      <c r="G1625" s="29"/>
      <c r="H1625" s="29"/>
      <c r="I1625" s="30" t="str">
        <f t="shared" si="840"/>
        <v/>
      </c>
      <c r="J1625" s="30" t="str">
        <f t="shared" si="841"/>
        <v/>
      </c>
      <c r="K1625" s="30" t="str">
        <f t="shared" si="842"/>
        <v/>
      </c>
      <c r="L1625" s="30" t="str">
        <f t="shared" si="843"/>
        <v/>
      </c>
      <c r="M1625" s="30" t="str">
        <f t="shared" si="844"/>
        <v/>
      </c>
      <c r="N1625" s="30" t="str">
        <f t="shared" si="845"/>
        <v/>
      </c>
      <c r="O1625" s="30" t="str">
        <f t="shared" si="846"/>
        <v/>
      </c>
      <c r="P1625" s="30" t="str">
        <f t="shared" si="847"/>
        <v/>
      </c>
      <c r="Q1625" s="30" t="str">
        <f t="shared" si="848"/>
        <v/>
      </c>
      <c r="R1625" s="30" t="str">
        <f t="shared" si="849"/>
        <v/>
      </c>
      <c r="S1625" s="30" t="str">
        <f t="shared" si="850"/>
        <v/>
      </c>
      <c r="T1625" s="30" t="str">
        <f t="shared" si="851"/>
        <v/>
      </c>
      <c r="U1625" s="20"/>
      <c r="V1625" s="20"/>
      <c r="W1625" s="20"/>
    </row>
    <row r="1626" spans="1:23" ht="19.5" customHeight="1" x14ac:dyDescent="0.25">
      <c r="A1626" s="20"/>
      <c r="B1626" s="483"/>
      <c r="C1626" s="29"/>
      <c r="D1626" s="28" t="s">
        <v>87</v>
      </c>
      <c r="E1626" s="29"/>
      <c r="F1626" s="28" t="s">
        <v>78</v>
      </c>
      <c r="G1626" s="29"/>
      <c r="H1626" s="29"/>
      <c r="I1626" s="30" t="str">
        <f t="shared" si="840"/>
        <v/>
      </c>
      <c r="J1626" s="30" t="str">
        <f t="shared" si="841"/>
        <v/>
      </c>
      <c r="K1626" s="30" t="str">
        <f t="shared" si="842"/>
        <v/>
      </c>
      <c r="L1626" s="30" t="str">
        <f t="shared" si="843"/>
        <v/>
      </c>
      <c r="M1626" s="30" t="str">
        <f t="shared" si="844"/>
        <v/>
      </c>
      <c r="N1626" s="30" t="str">
        <f t="shared" si="845"/>
        <v/>
      </c>
      <c r="O1626" s="30" t="str">
        <f t="shared" si="846"/>
        <v/>
      </c>
      <c r="P1626" s="30" t="str">
        <f t="shared" si="847"/>
        <v/>
      </c>
      <c r="Q1626" s="30" t="str">
        <f t="shared" si="848"/>
        <v/>
      </c>
      <c r="R1626" s="30" t="str">
        <f t="shared" si="849"/>
        <v/>
      </c>
      <c r="S1626" s="30" t="str">
        <f t="shared" si="850"/>
        <v/>
      </c>
      <c r="T1626" s="30" t="str">
        <f t="shared" si="851"/>
        <v/>
      </c>
      <c r="U1626" s="20"/>
      <c r="V1626" s="20"/>
      <c r="W1626" s="20"/>
    </row>
    <row r="1627" spans="1:23" ht="19.5" customHeight="1" x14ac:dyDescent="0.25">
      <c r="A1627" s="20"/>
      <c r="B1627" s="483"/>
      <c r="C1627" s="29"/>
      <c r="D1627" s="28" t="s">
        <v>88</v>
      </c>
      <c r="E1627" s="29"/>
      <c r="F1627" s="28" t="s">
        <v>78</v>
      </c>
      <c r="G1627" s="29"/>
      <c r="H1627" s="29"/>
      <c r="I1627" s="30" t="str">
        <f t="shared" si="840"/>
        <v/>
      </c>
      <c r="J1627" s="30" t="str">
        <f t="shared" si="841"/>
        <v/>
      </c>
      <c r="K1627" s="30" t="str">
        <f t="shared" si="842"/>
        <v/>
      </c>
      <c r="L1627" s="30" t="str">
        <f t="shared" si="843"/>
        <v/>
      </c>
      <c r="M1627" s="30" t="str">
        <f t="shared" si="844"/>
        <v/>
      </c>
      <c r="N1627" s="30" t="str">
        <f t="shared" si="845"/>
        <v/>
      </c>
      <c r="O1627" s="30" t="str">
        <f t="shared" si="846"/>
        <v/>
      </c>
      <c r="P1627" s="30" t="str">
        <f t="shared" si="847"/>
        <v/>
      </c>
      <c r="Q1627" s="30" t="str">
        <f t="shared" si="848"/>
        <v/>
      </c>
      <c r="R1627" s="30" t="str">
        <f t="shared" si="849"/>
        <v/>
      </c>
      <c r="S1627" s="30" t="str">
        <f t="shared" si="850"/>
        <v/>
      </c>
      <c r="T1627" s="30" t="str">
        <f t="shared" si="851"/>
        <v/>
      </c>
      <c r="U1627" s="20"/>
      <c r="V1627" s="20"/>
      <c r="W1627" s="20"/>
    </row>
    <row r="1628" spans="1:23" ht="19.5" customHeight="1" x14ac:dyDescent="0.25">
      <c r="A1628" s="20"/>
      <c r="B1628" s="483"/>
      <c r="C1628" s="29"/>
      <c r="D1628" s="28" t="s">
        <v>89</v>
      </c>
      <c r="E1628" s="29"/>
      <c r="F1628" s="28" t="s">
        <v>78</v>
      </c>
      <c r="G1628" s="29"/>
      <c r="H1628" s="29"/>
      <c r="I1628" s="30" t="str">
        <f t="shared" si="840"/>
        <v/>
      </c>
      <c r="J1628" s="30" t="str">
        <f t="shared" si="841"/>
        <v/>
      </c>
      <c r="K1628" s="30" t="str">
        <f t="shared" si="842"/>
        <v/>
      </c>
      <c r="L1628" s="30" t="str">
        <f t="shared" si="843"/>
        <v/>
      </c>
      <c r="M1628" s="30" t="str">
        <f t="shared" si="844"/>
        <v/>
      </c>
      <c r="N1628" s="30" t="str">
        <f t="shared" si="845"/>
        <v/>
      </c>
      <c r="O1628" s="30" t="str">
        <f t="shared" si="846"/>
        <v/>
      </c>
      <c r="P1628" s="30" t="str">
        <f t="shared" si="847"/>
        <v/>
      </c>
      <c r="Q1628" s="30" t="str">
        <f t="shared" si="848"/>
        <v/>
      </c>
      <c r="R1628" s="30" t="str">
        <f t="shared" si="849"/>
        <v/>
      </c>
      <c r="S1628" s="30" t="str">
        <f t="shared" si="850"/>
        <v/>
      </c>
      <c r="T1628" s="30" t="str">
        <f t="shared" si="851"/>
        <v/>
      </c>
      <c r="U1628" s="20"/>
      <c r="V1628" s="20"/>
      <c r="W1628" s="20"/>
    </row>
    <row r="1629" spans="1:23" ht="19.5" customHeight="1" x14ac:dyDescent="0.25">
      <c r="A1629" s="20"/>
      <c r="B1629" s="483"/>
      <c r="C1629" s="29"/>
      <c r="D1629" s="28" t="s">
        <v>90</v>
      </c>
      <c r="E1629" s="29"/>
      <c r="F1629" s="28" t="s">
        <v>78</v>
      </c>
      <c r="G1629" s="29"/>
      <c r="H1629" s="29"/>
      <c r="I1629" s="30" t="str">
        <f t="shared" si="840"/>
        <v/>
      </c>
      <c r="J1629" s="30" t="str">
        <f t="shared" si="841"/>
        <v/>
      </c>
      <c r="K1629" s="30" t="str">
        <f t="shared" si="842"/>
        <v/>
      </c>
      <c r="L1629" s="30" t="str">
        <f t="shared" si="843"/>
        <v/>
      </c>
      <c r="M1629" s="30" t="str">
        <f t="shared" si="844"/>
        <v/>
      </c>
      <c r="N1629" s="30" t="str">
        <f t="shared" si="845"/>
        <v/>
      </c>
      <c r="O1629" s="30" t="str">
        <f t="shared" si="846"/>
        <v/>
      </c>
      <c r="P1629" s="30" t="str">
        <f t="shared" si="847"/>
        <v/>
      </c>
      <c r="Q1629" s="30" t="str">
        <f t="shared" si="848"/>
        <v/>
      </c>
      <c r="R1629" s="30" t="str">
        <f t="shared" si="849"/>
        <v/>
      </c>
      <c r="S1629" s="30" t="str">
        <f t="shared" si="850"/>
        <v/>
      </c>
      <c r="T1629" s="30" t="str">
        <f t="shared" si="851"/>
        <v/>
      </c>
      <c r="U1629" s="20"/>
      <c r="V1629" s="20"/>
      <c r="W1629" s="20"/>
    </row>
    <row r="1630" spans="1:23" ht="19.5" customHeight="1" x14ac:dyDescent="0.25">
      <c r="A1630" s="20"/>
      <c r="B1630" s="483"/>
      <c r="C1630" s="29"/>
      <c r="D1630" s="28" t="s">
        <v>91</v>
      </c>
      <c r="E1630" s="29"/>
      <c r="F1630" s="28" t="s">
        <v>78</v>
      </c>
      <c r="G1630" s="29"/>
      <c r="H1630" s="29"/>
      <c r="I1630" s="30" t="str">
        <f t="shared" si="840"/>
        <v/>
      </c>
      <c r="J1630" s="30" t="str">
        <f t="shared" si="841"/>
        <v/>
      </c>
      <c r="K1630" s="30" t="str">
        <f t="shared" si="842"/>
        <v/>
      </c>
      <c r="L1630" s="30" t="str">
        <f t="shared" si="843"/>
        <v/>
      </c>
      <c r="M1630" s="30" t="str">
        <f t="shared" si="844"/>
        <v/>
      </c>
      <c r="N1630" s="30" t="str">
        <f t="shared" si="845"/>
        <v/>
      </c>
      <c r="O1630" s="30" t="str">
        <f t="shared" si="846"/>
        <v/>
      </c>
      <c r="P1630" s="30" t="str">
        <f t="shared" si="847"/>
        <v/>
      </c>
      <c r="Q1630" s="30" t="str">
        <f t="shared" si="848"/>
        <v/>
      </c>
      <c r="R1630" s="30" t="str">
        <f t="shared" si="849"/>
        <v/>
      </c>
      <c r="S1630" s="30" t="str">
        <f t="shared" si="850"/>
        <v/>
      </c>
      <c r="T1630" s="30" t="str">
        <f t="shared" si="851"/>
        <v/>
      </c>
      <c r="U1630" s="20"/>
      <c r="V1630" s="20"/>
      <c r="W1630" s="20"/>
    </row>
    <row r="1631" spans="1:23" ht="19.5" customHeight="1" x14ac:dyDescent="0.25">
      <c r="A1631" s="20"/>
      <c r="B1631" s="483"/>
      <c r="C1631" s="29"/>
      <c r="D1631" s="28" t="s">
        <v>92</v>
      </c>
      <c r="E1631" s="29"/>
      <c r="F1631" s="28" t="s">
        <v>78</v>
      </c>
      <c r="G1631" s="29"/>
      <c r="H1631" s="29"/>
      <c r="I1631" s="30" t="str">
        <f t="shared" si="840"/>
        <v/>
      </c>
      <c r="J1631" s="30" t="str">
        <f t="shared" si="841"/>
        <v/>
      </c>
      <c r="K1631" s="30" t="str">
        <f t="shared" si="842"/>
        <v/>
      </c>
      <c r="L1631" s="30" t="str">
        <f t="shared" si="843"/>
        <v/>
      </c>
      <c r="M1631" s="30" t="str">
        <f t="shared" si="844"/>
        <v/>
      </c>
      <c r="N1631" s="30" t="str">
        <f t="shared" si="845"/>
        <v/>
      </c>
      <c r="O1631" s="30" t="str">
        <f t="shared" si="846"/>
        <v/>
      </c>
      <c r="P1631" s="30" t="str">
        <f t="shared" si="847"/>
        <v/>
      </c>
      <c r="Q1631" s="30" t="str">
        <f t="shared" si="848"/>
        <v/>
      </c>
      <c r="R1631" s="30" t="str">
        <f t="shared" si="849"/>
        <v/>
      </c>
      <c r="S1631" s="30" t="str">
        <f t="shared" si="850"/>
        <v/>
      </c>
      <c r="T1631" s="30" t="str">
        <f t="shared" si="851"/>
        <v/>
      </c>
      <c r="U1631" s="20"/>
      <c r="V1631" s="20"/>
      <c r="W1631" s="20"/>
    </row>
    <row r="1632" spans="1:23" ht="19.5" customHeight="1" x14ac:dyDescent="0.25">
      <c r="A1632" s="20"/>
      <c r="B1632" s="483"/>
      <c r="C1632" s="29"/>
      <c r="D1632" s="28" t="s">
        <v>93</v>
      </c>
      <c r="E1632" s="29"/>
      <c r="F1632" s="28" t="s">
        <v>78</v>
      </c>
      <c r="G1632" s="29"/>
      <c r="H1632" s="29"/>
      <c r="I1632" s="30" t="str">
        <f t="shared" si="840"/>
        <v/>
      </c>
      <c r="J1632" s="30" t="str">
        <f t="shared" si="841"/>
        <v/>
      </c>
      <c r="K1632" s="30" t="str">
        <f t="shared" si="842"/>
        <v/>
      </c>
      <c r="L1632" s="30" t="str">
        <f t="shared" si="843"/>
        <v/>
      </c>
      <c r="M1632" s="30" t="str">
        <f t="shared" si="844"/>
        <v/>
      </c>
      <c r="N1632" s="30" t="str">
        <f t="shared" si="845"/>
        <v/>
      </c>
      <c r="O1632" s="30" t="str">
        <f t="shared" si="846"/>
        <v/>
      </c>
      <c r="P1632" s="30" t="str">
        <f t="shared" si="847"/>
        <v/>
      </c>
      <c r="Q1632" s="30" t="str">
        <f t="shared" si="848"/>
        <v/>
      </c>
      <c r="R1632" s="30" t="str">
        <f t="shared" si="849"/>
        <v/>
      </c>
      <c r="S1632" s="30" t="str">
        <f t="shared" si="850"/>
        <v/>
      </c>
      <c r="T1632" s="30" t="str">
        <f t="shared" si="851"/>
        <v/>
      </c>
      <c r="U1632" s="20"/>
      <c r="V1632" s="20"/>
      <c r="W1632" s="20"/>
    </row>
    <row r="1633" spans="1:23" ht="19.5" customHeight="1" x14ac:dyDescent="0.25">
      <c r="A1633" s="20"/>
      <c r="B1633" s="483"/>
      <c r="C1633" s="29"/>
      <c r="D1633" s="28" t="s">
        <v>94</v>
      </c>
      <c r="E1633" s="29"/>
      <c r="F1633" s="28" t="s">
        <v>78</v>
      </c>
      <c r="G1633" s="29"/>
      <c r="H1633" s="29"/>
      <c r="I1633" s="30" t="str">
        <f t="shared" si="840"/>
        <v/>
      </c>
      <c r="J1633" s="30" t="str">
        <f t="shared" si="841"/>
        <v/>
      </c>
      <c r="K1633" s="30" t="str">
        <f t="shared" si="842"/>
        <v/>
      </c>
      <c r="L1633" s="30" t="str">
        <f t="shared" si="843"/>
        <v/>
      </c>
      <c r="M1633" s="30" t="str">
        <f t="shared" si="844"/>
        <v/>
      </c>
      <c r="N1633" s="30" t="str">
        <f t="shared" si="845"/>
        <v/>
      </c>
      <c r="O1633" s="30" t="str">
        <f t="shared" si="846"/>
        <v/>
      </c>
      <c r="P1633" s="30" t="str">
        <f t="shared" si="847"/>
        <v/>
      </c>
      <c r="Q1633" s="30" t="str">
        <f t="shared" si="848"/>
        <v/>
      </c>
      <c r="R1633" s="30" t="str">
        <f t="shared" si="849"/>
        <v/>
      </c>
      <c r="S1633" s="30" t="str">
        <f t="shared" si="850"/>
        <v/>
      </c>
      <c r="T1633" s="30" t="str">
        <f t="shared" si="851"/>
        <v/>
      </c>
      <c r="U1633" s="20"/>
      <c r="V1633" s="20"/>
      <c r="W1633" s="20"/>
    </row>
    <row r="1634" spans="1:23" ht="19.5" customHeight="1" x14ac:dyDescent="0.25">
      <c r="A1634" s="20"/>
      <c r="B1634" s="483"/>
      <c r="C1634" s="29"/>
      <c r="D1634" s="28" t="s">
        <v>95</v>
      </c>
      <c r="E1634" s="29"/>
      <c r="F1634" s="28" t="s">
        <v>78</v>
      </c>
      <c r="G1634" s="29"/>
      <c r="H1634" s="29"/>
      <c r="I1634" s="30" t="str">
        <f t="shared" si="840"/>
        <v/>
      </c>
      <c r="J1634" s="30" t="str">
        <f t="shared" si="841"/>
        <v/>
      </c>
      <c r="K1634" s="30" t="str">
        <f t="shared" si="842"/>
        <v/>
      </c>
      <c r="L1634" s="30" t="str">
        <f t="shared" si="843"/>
        <v/>
      </c>
      <c r="M1634" s="30" t="str">
        <f t="shared" si="844"/>
        <v/>
      </c>
      <c r="N1634" s="30" t="str">
        <f t="shared" si="845"/>
        <v/>
      </c>
      <c r="O1634" s="30" t="str">
        <f t="shared" si="846"/>
        <v/>
      </c>
      <c r="P1634" s="30" t="str">
        <f t="shared" si="847"/>
        <v/>
      </c>
      <c r="Q1634" s="30" t="str">
        <f t="shared" si="848"/>
        <v/>
      </c>
      <c r="R1634" s="30" t="str">
        <f t="shared" si="849"/>
        <v/>
      </c>
      <c r="S1634" s="30" t="str">
        <f t="shared" si="850"/>
        <v/>
      </c>
      <c r="T1634" s="30" t="str">
        <f t="shared" si="851"/>
        <v/>
      </c>
      <c r="U1634" s="20"/>
      <c r="V1634" s="20"/>
      <c r="W1634" s="20"/>
    </row>
    <row r="1635" spans="1:23" ht="19.5" customHeight="1" x14ac:dyDescent="0.25">
      <c r="A1635" s="20"/>
      <c r="B1635" s="483"/>
      <c r="C1635" s="29"/>
      <c r="D1635" s="28" t="s">
        <v>96</v>
      </c>
      <c r="E1635" s="29"/>
      <c r="F1635" s="28" t="s">
        <v>78</v>
      </c>
      <c r="G1635" s="29"/>
      <c r="H1635" s="29"/>
      <c r="I1635" s="30" t="str">
        <f t="shared" si="840"/>
        <v/>
      </c>
      <c r="J1635" s="30" t="str">
        <f t="shared" si="841"/>
        <v/>
      </c>
      <c r="K1635" s="30" t="str">
        <f t="shared" si="842"/>
        <v/>
      </c>
      <c r="L1635" s="30" t="str">
        <f t="shared" si="843"/>
        <v/>
      </c>
      <c r="M1635" s="30" t="str">
        <f t="shared" si="844"/>
        <v/>
      </c>
      <c r="N1635" s="30" t="str">
        <f t="shared" si="845"/>
        <v/>
      </c>
      <c r="O1635" s="30" t="str">
        <f t="shared" si="846"/>
        <v/>
      </c>
      <c r="P1635" s="30" t="str">
        <f t="shared" si="847"/>
        <v/>
      </c>
      <c r="Q1635" s="30" t="str">
        <f t="shared" si="848"/>
        <v/>
      </c>
      <c r="R1635" s="30" t="str">
        <f t="shared" si="849"/>
        <v/>
      </c>
      <c r="S1635" s="30" t="str">
        <f t="shared" si="850"/>
        <v/>
      </c>
      <c r="T1635" s="30" t="str">
        <f t="shared" si="851"/>
        <v/>
      </c>
      <c r="U1635" s="20"/>
      <c r="V1635" s="20"/>
      <c r="W1635" s="20"/>
    </row>
    <row r="1636" spans="1:23" ht="19.5" customHeight="1" x14ac:dyDescent="0.25">
      <c r="A1636" s="20"/>
      <c r="B1636" s="483"/>
      <c r="C1636" s="29"/>
      <c r="D1636" s="28" t="s">
        <v>97</v>
      </c>
      <c r="E1636" s="29"/>
      <c r="F1636" s="28" t="s">
        <v>78</v>
      </c>
      <c r="G1636" s="29"/>
      <c r="H1636" s="29"/>
      <c r="I1636" s="30" t="str">
        <f t="shared" si="840"/>
        <v/>
      </c>
      <c r="J1636" s="30" t="str">
        <f t="shared" si="841"/>
        <v/>
      </c>
      <c r="K1636" s="30" t="str">
        <f t="shared" si="842"/>
        <v/>
      </c>
      <c r="L1636" s="30" t="str">
        <f t="shared" si="843"/>
        <v/>
      </c>
      <c r="M1636" s="30" t="str">
        <f t="shared" si="844"/>
        <v/>
      </c>
      <c r="N1636" s="30" t="str">
        <f t="shared" si="845"/>
        <v/>
      </c>
      <c r="O1636" s="30" t="str">
        <f t="shared" si="846"/>
        <v/>
      </c>
      <c r="P1636" s="30" t="str">
        <f t="shared" si="847"/>
        <v/>
      </c>
      <c r="Q1636" s="30" t="str">
        <f t="shared" si="848"/>
        <v/>
      </c>
      <c r="R1636" s="30" t="str">
        <f t="shared" si="849"/>
        <v/>
      </c>
      <c r="S1636" s="30" t="str">
        <f t="shared" si="850"/>
        <v/>
      </c>
      <c r="T1636" s="30" t="str">
        <f t="shared" si="851"/>
        <v/>
      </c>
      <c r="U1636" s="20"/>
      <c r="V1636" s="20"/>
      <c r="W1636" s="20"/>
    </row>
    <row r="1637" spans="1:23" ht="19.5" customHeight="1" x14ac:dyDescent="0.25">
      <c r="A1637" s="20"/>
      <c r="B1637" s="483"/>
      <c r="C1637" s="29"/>
      <c r="D1637" s="28" t="s">
        <v>98</v>
      </c>
      <c r="E1637" s="29"/>
      <c r="F1637" s="28" t="s">
        <v>78</v>
      </c>
      <c r="G1637" s="29"/>
      <c r="H1637" s="29"/>
      <c r="I1637" s="30" t="str">
        <f t="shared" si="840"/>
        <v/>
      </c>
      <c r="J1637" s="30" t="str">
        <f t="shared" si="841"/>
        <v/>
      </c>
      <c r="K1637" s="30" t="str">
        <f t="shared" si="842"/>
        <v/>
      </c>
      <c r="L1637" s="30" t="str">
        <f t="shared" si="843"/>
        <v/>
      </c>
      <c r="M1637" s="30" t="str">
        <f t="shared" si="844"/>
        <v/>
      </c>
      <c r="N1637" s="30" t="str">
        <f t="shared" si="845"/>
        <v/>
      </c>
      <c r="O1637" s="30" t="str">
        <f t="shared" si="846"/>
        <v/>
      </c>
      <c r="P1637" s="30" t="str">
        <f t="shared" si="847"/>
        <v/>
      </c>
      <c r="Q1637" s="30" t="str">
        <f t="shared" si="848"/>
        <v/>
      </c>
      <c r="R1637" s="30" t="str">
        <f t="shared" si="849"/>
        <v/>
      </c>
      <c r="S1637" s="30" t="str">
        <f t="shared" si="850"/>
        <v/>
      </c>
      <c r="T1637" s="30" t="str">
        <f t="shared" si="851"/>
        <v/>
      </c>
      <c r="U1637" s="20"/>
      <c r="V1637" s="20"/>
      <c r="W1637" s="20"/>
    </row>
    <row r="1638" spans="1:23" ht="19.5" customHeight="1" x14ac:dyDescent="0.25">
      <c r="A1638" s="20"/>
      <c r="B1638" s="483"/>
      <c r="C1638" s="29"/>
      <c r="D1638" s="28" t="s">
        <v>99</v>
      </c>
      <c r="E1638" s="29"/>
      <c r="F1638" s="28" t="s">
        <v>78</v>
      </c>
      <c r="G1638" s="29"/>
      <c r="H1638" s="29"/>
      <c r="I1638" s="30" t="str">
        <f t="shared" si="840"/>
        <v/>
      </c>
      <c r="J1638" s="30" t="str">
        <f t="shared" si="841"/>
        <v/>
      </c>
      <c r="K1638" s="30" t="str">
        <f t="shared" si="842"/>
        <v/>
      </c>
      <c r="L1638" s="30" t="str">
        <f t="shared" si="843"/>
        <v/>
      </c>
      <c r="M1638" s="30" t="str">
        <f t="shared" si="844"/>
        <v/>
      </c>
      <c r="N1638" s="30" t="str">
        <f t="shared" si="845"/>
        <v/>
      </c>
      <c r="O1638" s="30" t="str">
        <f t="shared" si="846"/>
        <v/>
      </c>
      <c r="P1638" s="30" t="str">
        <f t="shared" si="847"/>
        <v/>
      </c>
      <c r="Q1638" s="30" t="str">
        <f t="shared" si="848"/>
        <v/>
      </c>
      <c r="R1638" s="30" t="str">
        <f t="shared" si="849"/>
        <v/>
      </c>
      <c r="S1638" s="30" t="str">
        <f t="shared" si="850"/>
        <v/>
      </c>
      <c r="T1638" s="30" t="str">
        <f t="shared" si="851"/>
        <v/>
      </c>
      <c r="U1638" s="20"/>
      <c r="V1638" s="20"/>
      <c r="W1638" s="20"/>
    </row>
    <row r="1639" spans="1:23" ht="19.5" customHeight="1" x14ac:dyDescent="0.25">
      <c r="A1639" s="20"/>
      <c r="B1639" s="483"/>
      <c r="C1639" s="29"/>
      <c r="D1639" s="28" t="s">
        <v>100</v>
      </c>
      <c r="E1639" s="29"/>
      <c r="F1639" s="28" t="s">
        <v>78</v>
      </c>
      <c r="G1639" s="29"/>
      <c r="H1639" s="29"/>
      <c r="I1639" s="30" t="str">
        <f t="shared" si="840"/>
        <v/>
      </c>
      <c r="J1639" s="30" t="str">
        <f t="shared" si="841"/>
        <v/>
      </c>
      <c r="K1639" s="30" t="str">
        <f t="shared" si="842"/>
        <v/>
      </c>
      <c r="L1639" s="30" t="str">
        <f t="shared" si="843"/>
        <v/>
      </c>
      <c r="M1639" s="30" t="str">
        <f t="shared" si="844"/>
        <v/>
      </c>
      <c r="N1639" s="30" t="str">
        <f t="shared" si="845"/>
        <v/>
      </c>
      <c r="O1639" s="30" t="str">
        <f t="shared" si="846"/>
        <v/>
      </c>
      <c r="P1639" s="30" t="str">
        <f t="shared" si="847"/>
        <v/>
      </c>
      <c r="Q1639" s="30" t="str">
        <f t="shared" si="848"/>
        <v/>
      </c>
      <c r="R1639" s="30" t="str">
        <f t="shared" si="849"/>
        <v/>
      </c>
      <c r="S1639" s="30" t="str">
        <f t="shared" si="850"/>
        <v/>
      </c>
      <c r="T1639" s="30" t="str">
        <f t="shared" si="851"/>
        <v/>
      </c>
      <c r="U1639" s="20"/>
      <c r="V1639" s="20"/>
      <c r="W1639" s="20"/>
    </row>
    <row r="1640" spans="1:23" ht="19.5" customHeight="1" x14ac:dyDescent="0.25">
      <c r="A1640" s="20"/>
      <c r="B1640" s="483"/>
      <c r="C1640" s="29"/>
      <c r="D1640" s="28" t="s">
        <v>101</v>
      </c>
      <c r="E1640" s="29"/>
      <c r="F1640" s="28" t="s">
        <v>78</v>
      </c>
      <c r="G1640" s="29"/>
      <c r="H1640" s="29"/>
      <c r="I1640" s="30" t="str">
        <f t="shared" si="840"/>
        <v/>
      </c>
      <c r="J1640" s="30" t="str">
        <f t="shared" si="841"/>
        <v/>
      </c>
      <c r="K1640" s="30" t="str">
        <f t="shared" si="842"/>
        <v/>
      </c>
      <c r="L1640" s="30" t="str">
        <f t="shared" si="843"/>
        <v/>
      </c>
      <c r="M1640" s="30" t="str">
        <f t="shared" si="844"/>
        <v/>
      </c>
      <c r="N1640" s="30" t="str">
        <f t="shared" si="845"/>
        <v/>
      </c>
      <c r="O1640" s="30" t="str">
        <f t="shared" si="846"/>
        <v/>
      </c>
      <c r="P1640" s="30" t="str">
        <f t="shared" si="847"/>
        <v/>
      </c>
      <c r="Q1640" s="30" t="str">
        <f t="shared" si="848"/>
        <v/>
      </c>
      <c r="R1640" s="30" t="str">
        <f t="shared" si="849"/>
        <v/>
      </c>
      <c r="S1640" s="30" t="str">
        <f t="shared" si="850"/>
        <v/>
      </c>
      <c r="T1640" s="30" t="str">
        <f t="shared" si="851"/>
        <v/>
      </c>
      <c r="U1640" s="20"/>
      <c r="V1640" s="20"/>
      <c r="W1640" s="20"/>
    </row>
    <row r="1641" spans="1:23" ht="19.5" customHeight="1" x14ac:dyDescent="0.25">
      <c r="A1641" s="20"/>
      <c r="B1641" s="483"/>
      <c r="C1641" s="29"/>
      <c r="D1641" s="28" t="s">
        <v>102</v>
      </c>
      <c r="E1641" s="29"/>
      <c r="F1641" s="28" t="s">
        <v>78</v>
      </c>
      <c r="G1641" s="29"/>
      <c r="H1641" s="29"/>
      <c r="I1641" s="30" t="str">
        <f t="shared" si="840"/>
        <v/>
      </c>
      <c r="J1641" s="30" t="str">
        <f t="shared" si="841"/>
        <v/>
      </c>
      <c r="K1641" s="30" t="str">
        <f t="shared" si="842"/>
        <v/>
      </c>
      <c r="L1641" s="30" t="str">
        <f t="shared" si="843"/>
        <v/>
      </c>
      <c r="M1641" s="30" t="str">
        <f t="shared" si="844"/>
        <v/>
      </c>
      <c r="N1641" s="30" t="str">
        <f t="shared" si="845"/>
        <v/>
      </c>
      <c r="O1641" s="30" t="str">
        <f t="shared" si="846"/>
        <v/>
      </c>
      <c r="P1641" s="30" t="str">
        <f t="shared" si="847"/>
        <v/>
      </c>
      <c r="Q1641" s="30" t="str">
        <f t="shared" si="848"/>
        <v/>
      </c>
      <c r="R1641" s="30" t="str">
        <f t="shared" si="849"/>
        <v/>
      </c>
      <c r="S1641" s="30" t="str">
        <f t="shared" si="850"/>
        <v/>
      </c>
      <c r="T1641" s="30" t="str">
        <f t="shared" si="851"/>
        <v/>
      </c>
      <c r="U1641" s="20"/>
      <c r="V1641" s="20"/>
      <c r="W1641" s="20"/>
    </row>
    <row r="1642" spans="1:23" ht="19.5" customHeight="1" x14ac:dyDescent="0.25">
      <c r="A1642" s="20"/>
      <c r="B1642" s="483"/>
      <c r="C1642" s="29"/>
      <c r="D1642" s="28" t="s">
        <v>103</v>
      </c>
      <c r="E1642" s="29"/>
      <c r="F1642" s="28" t="s">
        <v>78</v>
      </c>
      <c r="G1642" s="29"/>
      <c r="H1642" s="29"/>
      <c r="I1642" s="30" t="str">
        <f t="shared" si="840"/>
        <v/>
      </c>
      <c r="J1642" s="30" t="str">
        <f t="shared" si="841"/>
        <v/>
      </c>
      <c r="K1642" s="30" t="str">
        <f t="shared" si="842"/>
        <v/>
      </c>
      <c r="L1642" s="30" t="str">
        <f t="shared" si="843"/>
        <v/>
      </c>
      <c r="M1642" s="30" t="str">
        <f t="shared" si="844"/>
        <v/>
      </c>
      <c r="N1642" s="30" t="str">
        <f t="shared" si="845"/>
        <v/>
      </c>
      <c r="O1642" s="30" t="str">
        <f t="shared" si="846"/>
        <v/>
      </c>
      <c r="P1642" s="30" t="str">
        <f t="shared" si="847"/>
        <v/>
      </c>
      <c r="Q1642" s="30" t="str">
        <f t="shared" si="848"/>
        <v/>
      </c>
      <c r="R1642" s="30" t="str">
        <f t="shared" si="849"/>
        <v/>
      </c>
      <c r="S1642" s="30" t="str">
        <f t="shared" si="850"/>
        <v/>
      </c>
      <c r="T1642" s="30" t="str">
        <f t="shared" si="851"/>
        <v/>
      </c>
      <c r="U1642" s="20"/>
      <c r="V1642" s="20"/>
      <c r="W1642" s="20"/>
    </row>
    <row r="1643" spans="1:23" ht="19.5" customHeight="1" x14ac:dyDescent="0.25">
      <c r="A1643" s="20"/>
      <c r="B1643" s="483"/>
      <c r="C1643" s="29"/>
      <c r="D1643" s="28" t="s">
        <v>104</v>
      </c>
      <c r="E1643" s="29"/>
      <c r="F1643" s="28" t="s">
        <v>78</v>
      </c>
      <c r="G1643" s="29"/>
      <c r="H1643" s="29"/>
      <c r="I1643" s="30" t="str">
        <f t="shared" si="840"/>
        <v/>
      </c>
      <c r="J1643" s="30" t="str">
        <f t="shared" si="841"/>
        <v/>
      </c>
      <c r="K1643" s="30" t="str">
        <f t="shared" si="842"/>
        <v/>
      </c>
      <c r="L1643" s="30" t="str">
        <f t="shared" si="843"/>
        <v/>
      </c>
      <c r="M1643" s="30" t="str">
        <f t="shared" si="844"/>
        <v/>
      </c>
      <c r="N1643" s="30" t="str">
        <f t="shared" si="845"/>
        <v/>
      </c>
      <c r="O1643" s="30" t="str">
        <f t="shared" si="846"/>
        <v/>
      </c>
      <c r="P1643" s="30" t="str">
        <f t="shared" si="847"/>
        <v/>
      </c>
      <c r="Q1643" s="30" t="str">
        <f t="shared" si="848"/>
        <v/>
      </c>
      <c r="R1643" s="30" t="str">
        <f t="shared" si="849"/>
        <v/>
      </c>
      <c r="S1643" s="30" t="str">
        <f t="shared" si="850"/>
        <v/>
      </c>
      <c r="T1643" s="30" t="str">
        <f t="shared" si="851"/>
        <v/>
      </c>
      <c r="U1643" s="20"/>
      <c r="V1643" s="20"/>
      <c r="W1643" s="20"/>
    </row>
    <row r="1644" spans="1:23" ht="19.5" customHeight="1" x14ac:dyDescent="0.25">
      <c r="A1644" s="20"/>
      <c r="B1644" s="483"/>
      <c r="C1644" s="29"/>
      <c r="D1644" s="28" t="s">
        <v>105</v>
      </c>
      <c r="E1644" s="29"/>
      <c r="F1644" s="28" t="s">
        <v>78</v>
      </c>
      <c r="G1644" s="29"/>
      <c r="H1644" s="29"/>
      <c r="I1644" s="30" t="str">
        <f t="shared" si="840"/>
        <v/>
      </c>
      <c r="J1644" s="30" t="str">
        <f t="shared" si="841"/>
        <v/>
      </c>
      <c r="K1644" s="30" t="str">
        <f t="shared" si="842"/>
        <v/>
      </c>
      <c r="L1644" s="30" t="str">
        <f t="shared" si="843"/>
        <v/>
      </c>
      <c r="M1644" s="30" t="str">
        <f t="shared" si="844"/>
        <v/>
      </c>
      <c r="N1644" s="30" t="str">
        <f t="shared" si="845"/>
        <v/>
      </c>
      <c r="O1644" s="30" t="str">
        <f t="shared" si="846"/>
        <v/>
      </c>
      <c r="P1644" s="30" t="str">
        <f t="shared" si="847"/>
        <v/>
      </c>
      <c r="Q1644" s="30" t="str">
        <f t="shared" si="848"/>
        <v/>
      </c>
      <c r="R1644" s="30" t="str">
        <f t="shared" si="849"/>
        <v/>
      </c>
      <c r="S1644" s="30" t="str">
        <f t="shared" si="850"/>
        <v/>
      </c>
      <c r="T1644" s="30" t="str">
        <f t="shared" si="851"/>
        <v/>
      </c>
      <c r="U1644" s="20"/>
      <c r="V1644" s="20"/>
      <c r="W1644" s="20"/>
    </row>
    <row r="1645" spans="1:23" ht="19.5" customHeight="1" x14ac:dyDescent="0.25">
      <c r="A1645" s="20"/>
      <c r="B1645" s="483"/>
      <c r="C1645" s="29"/>
      <c r="D1645" s="28" t="s">
        <v>106</v>
      </c>
      <c r="E1645" s="29"/>
      <c r="F1645" s="28" t="s">
        <v>78</v>
      </c>
      <c r="G1645" s="29"/>
      <c r="H1645" s="29"/>
      <c r="I1645" s="30" t="str">
        <f t="shared" si="840"/>
        <v/>
      </c>
      <c r="J1645" s="30" t="str">
        <f t="shared" si="841"/>
        <v/>
      </c>
      <c r="K1645" s="30" t="str">
        <f t="shared" si="842"/>
        <v/>
      </c>
      <c r="L1645" s="30" t="str">
        <f t="shared" si="843"/>
        <v/>
      </c>
      <c r="M1645" s="30" t="str">
        <f t="shared" si="844"/>
        <v/>
      </c>
      <c r="N1645" s="30" t="str">
        <f t="shared" si="845"/>
        <v/>
      </c>
      <c r="O1645" s="30" t="str">
        <f t="shared" si="846"/>
        <v/>
      </c>
      <c r="P1645" s="30" t="str">
        <f t="shared" si="847"/>
        <v/>
      </c>
      <c r="Q1645" s="30" t="str">
        <f t="shared" si="848"/>
        <v/>
      </c>
      <c r="R1645" s="30" t="str">
        <f t="shared" si="849"/>
        <v/>
      </c>
      <c r="S1645" s="30" t="str">
        <f t="shared" si="850"/>
        <v/>
      </c>
      <c r="T1645" s="30" t="str">
        <f t="shared" si="851"/>
        <v/>
      </c>
      <c r="U1645" s="20"/>
      <c r="V1645" s="20"/>
      <c r="W1645" s="20"/>
    </row>
    <row r="1646" spans="1:23" ht="19.5" customHeight="1" x14ac:dyDescent="0.25">
      <c r="A1646" s="20"/>
      <c r="B1646" s="483"/>
      <c r="C1646" s="29"/>
      <c r="D1646" s="28" t="s">
        <v>107</v>
      </c>
      <c r="E1646" s="29"/>
      <c r="F1646" s="28" t="s">
        <v>78</v>
      </c>
      <c r="G1646" s="29"/>
      <c r="H1646" s="29"/>
      <c r="I1646" s="30" t="str">
        <f t="shared" si="840"/>
        <v/>
      </c>
      <c r="J1646" s="30" t="str">
        <f t="shared" si="841"/>
        <v/>
      </c>
      <c r="K1646" s="30" t="str">
        <f t="shared" si="842"/>
        <v/>
      </c>
      <c r="L1646" s="30" t="str">
        <f t="shared" si="843"/>
        <v/>
      </c>
      <c r="M1646" s="30" t="str">
        <f t="shared" si="844"/>
        <v/>
      </c>
      <c r="N1646" s="30" t="str">
        <f t="shared" si="845"/>
        <v/>
      </c>
      <c r="O1646" s="30" t="str">
        <f t="shared" si="846"/>
        <v/>
      </c>
      <c r="P1646" s="30" t="str">
        <f t="shared" si="847"/>
        <v/>
      </c>
      <c r="Q1646" s="30" t="str">
        <f t="shared" si="848"/>
        <v/>
      </c>
      <c r="R1646" s="30" t="str">
        <f t="shared" si="849"/>
        <v/>
      </c>
      <c r="S1646" s="30" t="str">
        <f t="shared" si="850"/>
        <v/>
      </c>
      <c r="T1646" s="30" t="str">
        <f t="shared" si="851"/>
        <v/>
      </c>
      <c r="U1646" s="20"/>
      <c r="V1646" s="20"/>
      <c r="W1646" s="20"/>
    </row>
    <row r="1647" spans="1:23" ht="19.5" customHeight="1" x14ac:dyDescent="0.25">
      <c r="A1647" s="20"/>
      <c r="B1647" s="483"/>
      <c r="C1647" s="29"/>
      <c r="D1647" s="28" t="s">
        <v>108</v>
      </c>
      <c r="E1647" s="29"/>
      <c r="F1647" s="28" t="s">
        <v>78</v>
      </c>
      <c r="G1647" s="29"/>
      <c r="H1647" s="29"/>
      <c r="I1647" s="30" t="str">
        <f t="shared" si="840"/>
        <v/>
      </c>
      <c r="J1647" s="30" t="str">
        <f t="shared" si="841"/>
        <v/>
      </c>
      <c r="K1647" s="30" t="str">
        <f t="shared" si="842"/>
        <v/>
      </c>
      <c r="L1647" s="30" t="str">
        <f t="shared" si="843"/>
        <v/>
      </c>
      <c r="M1647" s="30" t="str">
        <f t="shared" si="844"/>
        <v/>
      </c>
      <c r="N1647" s="30" t="str">
        <f t="shared" si="845"/>
        <v/>
      </c>
      <c r="O1647" s="30" t="str">
        <f t="shared" si="846"/>
        <v/>
      </c>
      <c r="P1647" s="30" t="str">
        <f t="shared" si="847"/>
        <v/>
      </c>
      <c r="Q1647" s="30" t="str">
        <f t="shared" si="848"/>
        <v/>
      </c>
      <c r="R1647" s="30" t="str">
        <f t="shared" si="849"/>
        <v/>
      </c>
      <c r="S1647" s="30" t="str">
        <f t="shared" si="850"/>
        <v/>
      </c>
      <c r="T1647" s="30" t="str">
        <f t="shared" si="851"/>
        <v/>
      </c>
      <c r="U1647" s="20"/>
      <c r="V1647" s="20"/>
      <c r="W1647" s="20"/>
    </row>
    <row r="1648" spans="1:23" ht="19.5" customHeight="1" x14ac:dyDescent="0.25">
      <c r="A1648" s="20"/>
      <c r="B1648" s="483"/>
      <c r="C1648" s="29"/>
      <c r="D1648" s="28" t="s">
        <v>109</v>
      </c>
      <c r="E1648" s="29"/>
      <c r="F1648" s="28" t="s">
        <v>78</v>
      </c>
      <c r="G1648" s="29"/>
      <c r="H1648" s="29"/>
      <c r="I1648" s="30" t="str">
        <f t="shared" si="840"/>
        <v/>
      </c>
      <c r="J1648" s="30" t="str">
        <f t="shared" si="841"/>
        <v/>
      </c>
      <c r="K1648" s="30" t="str">
        <f t="shared" si="842"/>
        <v/>
      </c>
      <c r="L1648" s="30" t="str">
        <f t="shared" si="843"/>
        <v/>
      </c>
      <c r="M1648" s="30" t="str">
        <f t="shared" si="844"/>
        <v/>
      </c>
      <c r="N1648" s="30" t="str">
        <f t="shared" si="845"/>
        <v/>
      </c>
      <c r="O1648" s="30" t="str">
        <f t="shared" si="846"/>
        <v/>
      </c>
      <c r="P1648" s="30" t="str">
        <f t="shared" si="847"/>
        <v/>
      </c>
      <c r="Q1648" s="30" t="str">
        <f t="shared" si="848"/>
        <v/>
      </c>
      <c r="R1648" s="30" t="str">
        <f t="shared" si="849"/>
        <v/>
      </c>
      <c r="S1648" s="30" t="str">
        <f t="shared" si="850"/>
        <v/>
      </c>
      <c r="T1648" s="30" t="str">
        <f t="shared" si="851"/>
        <v/>
      </c>
      <c r="U1648" s="20"/>
      <c r="V1648" s="20"/>
      <c r="W1648" s="20"/>
    </row>
    <row r="1649" spans="1:36" ht="19.5" customHeight="1" x14ac:dyDescent="0.25">
      <c r="A1649" s="20"/>
      <c r="B1649" s="483"/>
      <c r="C1649" s="29"/>
      <c r="D1649" s="28" t="s">
        <v>110</v>
      </c>
      <c r="E1649" s="29"/>
      <c r="F1649" s="28" t="s">
        <v>78</v>
      </c>
      <c r="G1649" s="29"/>
      <c r="H1649" s="29"/>
      <c r="I1649" s="30" t="str">
        <f t="shared" si="840"/>
        <v/>
      </c>
      <c r="J1649" s="30" t="str">
        <f t="shared" si="841"/>
        <v/>
      </c>
      <c r="K1649" s="30" t="str">
        <f t="shared" si="842"/>
        <v/>
      </c>
      <c r="L1649" s="30" t="str">
        <f t="shared" si="843"/>
        <v/>
      </c>
      <c r="M1649" s="30" t="str">
        <f t="shared" si="844"/>
        <v/>
      </c>
      <c r="N1649" s="30" t="str">
        <f t="shared" si="845"/>
        <v/>
      </c>
      <c r="O1649" s="30" t="str">
        <f t="shared" si="846"/>
        <v/>
      </c>
      <c r="P1649" s="30" t="str">
        <f t="shared" si="847"/>
        <v/>
      </c>
      <c r="Q1649" s="30" t="str">
        <f t="shared" si="848"/>
        <v/>
      </c>
      <c r="R1649" s="30" t="str">
        <f t="shared" si="849"/>
        <v/>
      </c>
      <c r="S1649" s="30" t="str">
        <f t="shared" si="850"/>
        <v/>
      </c>
      <c r="T1649" s="30" t="str">
        <f t="shared" si="851"/>
        <v/>
      </c>
      <c r="U1649" s="20"/>
      <c r="V1649" s="20"/>
      <c r="W1649" s="20"/>
    </row>
    <row r="1650" spans="1:36" ht="19.5" customHeight="1" x14ac:dyDescent="0.25">
      <c r="A1650" s="20"/>
      <c r="B1650" s="483"/>
      <c r="C1650" s="29"/>
      <c r="D1650" s="28" t="s">
        <v>111</v>
      </c>
      <c r="E1650" s="29"/>
      <c r="F1650" s="28" t="s">
        <v>78</v>
      </c>
      <c r="G1650" s="29"/>
      <c r="H1650" s="29"/>
      <c r="I1650" s="30" t="str">
        <f t="shared" si="840"/>
        <v/>
      </c>
      <c r="J1650" s="30" t="str">
        <f t="shared" si="841"/>
        <v/>
      </c>
      <c r="K1650" s="30" t="str">
        <f t="shared" si="842"/>
        <v/>
      </c>
      <c r="L1650" s="30" t="str">
        <f t="shared" si="843"/>
        <v/>
      </c>
      <c r="M1650" s="30" t="str">
        <f t="shared" si="844"/>
        <v/>
      </c>
      <c r="N1650" s="30" t="str">
        <f t="shared" si="845"/>
        <v/>
      </c>
      <c r="O1650" s="30" t="str">
        <f t="shared" si="846"/>
        <v/>
      </c>
      <c r="P1650" s="30" t="str">
        <f t="shared" si="847"/>
        <v/>
      </c>
      <c r="Q1650" s="30" t="str">
        <f t="shared" si="848"/>
        <v/>
      </c>
      <c r="R1650" s="30" t="str">
        <f t="shared" si="849"/>
        <v/>
      </c>
      <c r="S1650" s="30" t="str">
        <f t="shared" si="850"/>
        <v/>
      </c>
      <c r="T1650" s="30" t="str">
        <f t="shared" si="851"/>
        <v/>
      </c>
      <c r="U1650" s="20"/>
      <c r="V1650" s="20"/>
      <c r="W1650" s="20"/>
    </row>
    <row r="1651" spans="1:36" ht="19.5" customHeight="1" x14ac:dyDescent="0.25">
      <c r="A1651" s="20"/>
      <c r="B1651" s="483"/>
      <c r="C1651" s="29"/>
      <c r="D1651" s="28" t="s">
        <v>112</v>
      </c>
      <c r="E1651" s="29"/>
      <c r="F1651" s="28" t="s">
        <v>78</v>
      </c>
      <c r="G1651" s="29"/>
      <c r="H1651" s="29"/>
      <c r="I1651" s="30" t="str">
        <f t="shared" si="840"/>
        <v/>
      </c>
      <c r="J1651" s="30" t="str">
        <f t="shared" si="841"/>
        <v/>
      </c>
      <c r="K1651" s="30" t="str">
        <f t="shared" si="842"/>
        <v/>
      </c>
      <c r="L1651" s="30" t="str">
        <f t="shared" si="843"/>
        <v/>
      </c>
      <c r="M1651" s="30" t="str">
        <f t="shared" si="844"/>
        <v/>
      </c>
      <c r="N1651" s="30" t="str">
        <f t="shared" si="845"/>
        <v/>
      </c>
      <c r="O1651" s="30" t="str">
        <f t="shared" si="846"/>
        <v/>
      </c>
      <c r="P1651" s="30" t="str">
        <f t="shared" si="847"/>
        <v/>
      </c>
      <c r="Q1651" s="30" t="str">
        <f t="shared" si="848"/>
        <v/>
      </c>
      <c r="R1651" s="30" t="str">
        <f t="shared" si="849"/>
        <v/>
      </c>
      <c r="S1651" s="30" t="str">
        <f t="shared" si="850"/>
        <v/>
      </c>
      <c r="T1651" s="30" t="str">
        <f t="shared" si="851"/>
        <v/>
      </c>
      <c r="U1651" s="20"/>
      <c r="V1651" s="20"/>
      <c r="W1651" s="20"/>
    </row>
    <row r="1652" spans="1:36" ht="19.5" customHeight="1" x14ac:dyDescent="0.25">
      <c r="A1652" s="20"/>
      <c r="B1652" s="483"/>
      <c r="C1652" s="29"/>
      <c r="D1652" s="28" t="s">
        <v>113</v>
      </c>
      <c r="E1652" s="29"/>
      <c r="F1652" s="28" t="s">
        <v>78</v>
      </c>
      <c r="G1652" s="29"/>
      <c r="H1652" s="29"/>
      <c r="I1652" s="30" t="str">
        <f t="shared" si="840"/>
        <v/>
      </c>
      <c r="J1652" s="30" t="str">
        <f t="shared" si="841"/>
        <v/>
      </c>
      <c r="K1652" s="30" t="str">
        <f t="shared" si="842"/>
        <v/>
      </c>
      <c r="L1652" s="30" t="str">
        <f t="shared" si="843"/>
        <v/>
      </c>
      <c r="M1652" s="30" t="str">
        <f t="shared" si="844"/>
        <v/>
      </c>
      <c r="N1652" s="30" t="str">
        <f t="shared" si="845"/>
        <v/>
      </c>
      <c r="O1652" s="30" t="str">
        <f t="shared" si="846"/>
        <v/>
      </c>
      <c r="P1652" s="30" t="str">
        <f t="shared" si="847"/>
        <v/>
      </c>
      <c r="Q1652" s="30" t="str">
        <f t="shared" si="848"/>
        <v/>
      </c>
      <c r="R1652" s="30" t="str">
        <f t="shared" si="849"/>
        <v/>
      </c>
      <c r="S1652" s="30" t="str">
        <f t="shared" si="850"/>
        <v/>
      </c>
      <c r="T1652" s="30" t="str">
        <f t="shared" si="851"/>
        <v/>
      </c>
      <c r="U1652" s="20"/>
      <c r="V1652" s="20"/>
      <c r="W1652" s="20"/>
    </row>
    <row r="1653" spans="1:36" ht="19.5" customHeight="1" x14ac:dyDescent="0.3">
      <c r="A1653" s="20"/>
      <c r="B1653" s="483"/>
      <c r="C1653" s="29"/>
      <c r="D1653" s="28" t="s">
        <v>114</v>
      </c>
      <c r="E1653" s="29"/>
      <c r="F1653" s="28" t="s">
        <v>115</v>
      </c>
      <c r="G1653" s="29"/>
      <c r="H1653" s="29" t="s">
        <v>40</v>
      </c>
      <c r="I1653" s="31" t="str">
        <f t="shared" ref="I1653:I1662" si="852">IFERROR(VALUE(MID($G1653,1,FIND(CHAR(160),SUBSTITUTE($G1653,"~",CHAR(160),1))-1)),"-")</f>
        <v>-</v>
      </c>
      <c r="J1653" s="31" t="str">
        <f t="shared" ref="J1653:J1662" si="853">IFERROR(VALUE(MID($G1653,FIND(CHAR(160),SUBSTITUTE($G1653,"~",CHAR(160),1))+1,FIND(CHAR(160),SUBSTITUTE($G1653,"~",CHAR(160),2))-FIND(CHAR(160),SUBSTITUTE($G1653,"~",CHAR(160),1))-1)),"-")</f>
        <v>-</v>
      </c>
      <c r="K1653" s="31" t="str">
        <f t="shared" ref="K1653:K1662" si="854">IFERROR(VALUE(MID($G1653,FIND(CHAR(160),SUBSTITUTE($G1653,"~",CHAR(160),2))+1,FIND(CHAR(160),SUBSTITUTE($G1653,"~",CHAR(160),3))-FIND(CHAR(160),SUBSTITUTE($G1653,"~",CHAR(160),2))-1)),"-")</f>
        <v>-</v>
      </c>
      <c r="L1653" s="31" t="str">
        <f t="shared" ref="L1653:L1662" si="855">IFERROR(VALUE(MID($G1653,FIND(CHAR(160),SUBSTITUTE($G1653,"~",CHAR(160),3))+1,FIND(CHAR(160),SUBSTITUTE($G1653,"~",CHAR(160),4))-FIND(CHAR(160),SUBSTITUTE($G1653,"~",CHAR(160),3))-1)),"-")</f>
        <v>-</v>
      </c>
      <c r="M1653" s="31" t="str">
        <f t="shared" ref="M1653:M1662" si="856">IFERROR(VALUE(MID($G1653,FIND(CHAR(160),SUBSTITUTE($G1653,"~",CHAR(160),4))+1,FIND(CHAR(160),SUBSTITUTE($G1653,"~",CHAR(160),5))-FIND(CHAR(160),SUBSTITUTE($G1653,"~",CHAR(160),4))-1)),"-")</f>
        <v>-</v>
      </c>
      <c r="N1653" s="31" t="str">
        <f t="shared" ref="N1653:N1662" si="857">IFERROR(VALUE(MID($G1653,FIND(CHAR(160),SUBSTITUTE($G1653,"~",CHAR(160),5))+1,FIND(CHAR(160),SUBSTITUTE($G1653,"~",CHAR(160),6))-FIND(CHAR(160),SUBSTITUTE($G1653,"~",CHAR(160),5))-1)),"-")</f>
        <v>-</v>
      </c>
      <c r="O1653" s="31" t="str">
        <f t="shared" ref="O1653:O1662" si="858">IFERROR(VALUE(MID($G1653,FIND(CHAR(160),SUBSTITUTE($G1653,"~",CHAR(160),6))+1,FIND(CHAR(160),SUBSTITUTE($G1653,"~",CHAR(160),7))-FIND(CHAR(160),SUBSTITUTE($G1653,"~",CHAR(160),6))-1)),"-")</f>
        <v>-</v>
      </c>
      <c r="P1653" s="31" t="str">
        <f t="shared" ref="P1653:P1662" si="859">IFERROR(VALUE(MID($G1653,FIND(CHAR(160),SUBSTITUTE($G1653,"~",CHAR(160),7))+1,FIND(CHAR(160),SUBSTITUTE($G1653,"~",CHAR(160),8))-FIND(CHAR(160),SUBSTITUTE($G1653,"~",CHAR(160),7))-1)),"-")</f>
        <v>-</v>
      </c>
      <c r="Q1653" s="31" t="str">
        <f t="shared" ref="Q1653:Q1662" si="860">IFERROR(VALUE(MID($G1653,FIND(CHAR(160),SUBSTITUTE($G1653,"~",CHAR(160),8))+1,FIND(CHAR(160),SUBSTITUTE($G1653,"~",CHAR(160),9))-FIND(CHAR(160),SUBSTITUTE($G1653,"~",CHAR(160),8))-1)),"-")</f>
        <v>-</v>
      </c>
      <c r="R1653" s="31" t="str">
        <f t="shared" ref="R1653:R1662" si="861">IFERROR(VALUE(MID($G1653,FIND(CHAR(160),SUBSTITUTE($G1653,"~",CHAR(160),9))+1,FIND(CHAR(160),SUBSTITUTE($G1653,"~",CHAR(160),10))-FIND(CHAR(160),SUBSTITUTE($G1653,"~",CHAR(160),9))-1)),"-")</f>
        <v>-</v>
      </c>
      <c r="S1653" s="31" t="str">
        <f t="shared" ref="S1653:S1662" si="862">IFERROR(VALUE(MID($G1653,FIND(CHAR(160),SUBSTITUTE($G1653,"~",CHAR(160),10))+1,FIND(CHAR(160),SUBSTITUTE($G1653,"~",CHAR(160),11))-FIND(CHAR(160),SUBSTITUTE($G1653,"~",CHAR(160),10))-1)),"-")</f>
        <v>-</v>
      </c>
      <c r="T1653" s="31" t="str">
        <f t="shared" ref="T1653:T1662" si="863">IFERROR(VALUE(MID($G1653,FIND(CHAR(160),SUBSTITUTE($G1653,"~",CHAR(160),11))+1,FIND(CHAR(160),SUBSTITUTE($G1653,"~",CHAR(160),12))-FIND(CHAR(160),SUBSTITUTE($G1653,"~",CHAR(160),11))-1)),"-")</f>
        <v>-</v>
      </c>
      <c r="U1653" s="20"/>
      <c r="V1653" s="20"/>
      <c r="W1653" s="20"/>
      <c r="AA1653" s="32" t="s">
        <v>116</v>
      </c>
    </row>
    <row r="1654" spans="1:36" ht="19.5" customHeight="1" x14ac:dyDescent="0.3">
      <c r="A1654" s="20"/>
      <c r="B1654" s="483"/>
      <c r="C1654" s="29"/>
      <c r="D1654" s="28"/>
      <c r="E1654" s="29"/>
      <c r="F1654" s="28" t="s">
        <v>117</v>
      </c>
      <c r="G1654" s="29"/>
      <c r="H1654" s="29" t="s">
        <v>40</v>
      </c>
      <c r="I1654" s="31" t="str">
        <f t="shared" si="852"/>
        <v>-</v>
      </c>
      <c r="J1654" s="31" t="str">
        <f t="shared" si="853"/>
        <v>-</v>
      </c>
      <c r="K1654" s="31" t="str">
        <f t="shared" si="854"/>
        <v>-</v>
      </c>
      <c r="L1654" s="31" t="str">
        <f t="shared" si="855"/>
        <v>-</v>
      </c>
      <c r="M1654" s="31" t="str">
        <f t="shared" si="856"/>
        <v>-</v>
      </c>
      <c r="N1654" s="31" t="str">
        <f t="shared" si="857"/>
        <v>-</v>
      </c>
      <c r="O1654" s="31" t="str">
        <f t="shared" si="858"/>
        <v>-</v>
      </c>
      <c r="P1654" s="31" t="str">
        <f t="shared" si="859"/>
        <v>-</v>
      </c>
      <c r="Q1654" s="31" t="str">
        <f t="shared" si="860"/>
        <v>-</v>
      </c>
      <c r="R1654" s="31" t="str">
        <f t="shared" si="861"/>
        <v>-</v>
      </c>
      <c r="S1654" s="31" t="str">
        <f t="shared" si="862"/>
        <v>-</v>
      </c>
      <c r="T1654" s="31" t="str">
        <f t="shared" si="863"/>
        <v>-</v>
      </c>
      <c r="U1654" s="20"/>
      <c r="V1654" s="20"/>
      <c r="W1654" s="20"/>
      <c r="AB1654" s="32" t="s">
        <v>118</v>
      </c>
    </row>
    <row r="1655" spans="1:36" ht="19.5" customHeight="1" x14ac:dyDescent="0.3">
      <c r="A1655" s="20"/>
      <c r="B1655" s="483"/>
      <c r="C1655" s="29"/>
      <c r="D1655" s="28"/>
      <c r="E1655" s="29"/>
      <c r="F1655" s="33" t="s">
        <v>119</v>
      </c>
      <c r="G1655" s="29"/>
      <c r="H1655" s="29" t="s">
        <v>40</v>
      </c>
      <c r="I1655" s="31" t="str">
        <f t="shared" si="852"/>
        <v>-</v>
      </c>
      <c r="J1655" s="31" t="str">
        <f t="shared" si="853"/>
        <v>-</v>
      </c>
      <c r="K1655" s="31" t="str">
        <f t="shared" si="854"/>
        <v>-</v>
      </c>
      <c r="L1655" s="31" t="str">
        <f t="shared" si="855"/>
        <v>-</v>
      </c>
      <c r="M1655" s="31" t="str">
        <f t="shared" si="856"/>
        <v>-</v>
      </c>
      <c r="N1655" s="31" t="str">
        <f t="shared" si="857"/>
        <v>-</v>
      </c>
      <c r="O1655" s="31" t="str">
        <f t="shared" si="858"/>
        <v>-</v>
      </c>
      <c r="P1655" s="31" t="str">
        <f t="shared" si="859"/>
        <v>-</v>
      </c>
      <c r="Q1655" s="31" t="str">
        <f t="shared" si="860"/>
        <v>-</v>
      </c>
      <c r="R1655" s="31" t="str">
        <f t="shared" si="861"/>
        <v>-</v>
      </c>
      <c r="S1655" s="31" t="str">
        <f t="shared" si="862"/>
        <v>-</v>
      </c>
      <c r="T1655" s="31" t="str">
        <f t="shared" si="863"/>
        <v>-</v>
      </c>
      <c r="U1655" s="20"/>
      <c r="V1655" s="20"/>
      <c r="W1655" s="20"/>
      <c r="AC1655" s="32" t="s">
        <v>118</v>
      </c>
    </row>
    <row r="1656" spans="1:36" ht="19.5" customHeight="1" x14ac:dyDescent="0.3">
      <c r="A1656" s="20"/>
      <c r="B1656" s="483"/>
      <c r="C1656" s="29"/>
      <c r="D1656" s="28"/>
      <c r="E1656" s="29"/>
      <c r="F1656" s="33" t="s">
        <v>120</v>
      </c>
      <c r="G1656" s="29"/>
      <c r="H1656" s="29" t="s">
        <v>40</v>
      </c>
      <c r="I1656" s="31" t="str">
        <f t="shared" si="852"/>
        <v>-</v>
      </c>
      <c r="J1656" s="31" t="str">
        <f t="shared" si="853"/>
        <v>-</v>
      </c>
      <c r="K1656" s="31" t="str">
        <f t="shared" si="854"/>
        <v>-</v>
      </c>
      <c r="L1656" s="31" t="str">
        <f t="shared" si="855"/>
        <v>-</v>
      </c>
      <c r="M1656" s="31" t="str">
        <f t="shared" si="856"/>
        <v>-</v>
      </c>
      <c r="N1656" s="31" t="str">
        <f t="shared" si="857"/>
        <v>-</v>
      </c>
      <c r="O1656" s="31" t="str">
        <f t="shared" si="858"/>
        <v>-</v>
      </c>
      <c r="P1656" s="31" t="str">
        <f t="shared" si="859"/>
        <v>-</v>
      </c>
      <c r="Q1656" s="31" t="str">
        <f t="shared" si="860"/>
        <v>-</v>
      </c>
      <c r="R1656" s="31" t="str">
        <f t="shared" si="861"/>
        <v>-</v>
      </c>
      <c r="S1656" s="31" t="str">
        <f t="shared" si="862"/>
        <v>-</v>
      </c>
      <c r="T1656" s="31" t="str">
        <f t="shared" si="863"/>
        <v>-</v>
      </c>
      <c r="U1656" s="20"/>
      <c r="V1656" s="20"/>
      <c r="W1656" s="20"/>
      <c r="AD1656" s="32" t="s">
        <v>118</v>
      </c>
    </row>
    <row r="1657" spans="1:36" ht="19.5" customHeight="1" x14ac:dyDescent="0.3">
      <c r="A1657" s="20"/>
      <c r="B1657" s="483"/>
      <c r="C1657" s="29"/>
      <c r="D1657" s="28"/>
      <c r="E1657" s="29"/>
      <c r="F1657" s="33" t="s">
        <v>121</v>
      </c>
      <c r="G1657" s="29"/>
      <c r="H1657" s="29" t="s">
        <v>40</v>
      </c>
      <c r="I1657" s="31" t="str">
        <f t="shared" si="852"/>
        <v>-</v>
      </c>
      <c r="J1657" s="31" t="str">
        <f t="shared" si="853"/>
        <v>-</v>
      </c>
      <c r="K1657" s="31" t="str">
        <f t="shared" si="854"/>
        <v>-</v>
      </c>
      <c r="L1657" s="31" t="str">
        <f t="shared" si="855"/>
        <v>-</v>
      </c>
      <c r="M1657" s="31" t="str">
        <f t="shared" si="856"/>
        <v>-</v>
      </c>
      <c r="N1657" s="31" t="str">
        <f t="shared" si="857"/>
        <v>-</v>
      </c>
      <c r="O1657" s="31" t="str">
        <f t="shared" si="858"/>
        <v>-</v>
      </c>
      <c r="P1657" s="31" t="str">
        <f t="shared" si="859"/>
        <v>-</v>
      </c>
      <c r="Q1657" s="31" t="str">
        <f t="shared" si="860"/>
        <v>-</v>
      </c>
      <c r="R1657" s="31" t="str">
        <f t="shared" si="861"/>
        <v>-</v>
      </c>
      <c r="S1657" s="31" t="str">
        <f t="shared" si="862"/>
        <v>-</v>
      </c>
      <c r="T1657" s="31" t="str">
        <f t="shared" si="863"/>
        <v>-</v>
      </c>
      <c r="U1657" s="20"/>
      <c r="V1657" s="20"/>
      <c r="W1657" s="20"/>
      <c r="AE1657" s="32" t="s">
        <v>116</v>
      </c>
    </row>
    <row r="1658" spans="1:36" ht="19.5" customHeight="1" x14ac:dyDescent="0.3">
      <c r="A1658" s="20"/>
      <c r="B1658" s="483"/>
      <c r="C1658" s="29"/>
      <c r="D1658" s="28"/>
      <c r="E1658" s="29"/>
      <c r="F1658" s="28" t="s">
        <v>647</v>
      </c>
      <c r="G1658" s="29"/>
      <c r="H1658" s="29" t="s">
        <v>40</v>
      </c>
      <c r="I1658" s="31" t="str">
        <f t="shared" si="852"/>
        <v>-</v>
      </c>
      <c r="J1658" s="31" t="str">
        <f t="shared" si="853"/>
        <v>-</v>
      </c>
      <c r="K1658" s="31" t="str">
        <f t="shared" si="854"/>
        <v>-</v>
      </c>
      <c r="L1658" s="31" t="str">
        <f t="shared" si="855"/>
        <v>-</v>
      </c>
      <c r="M1658" s="31" t="str">
        <f t="shared" si="856"/>
        <v>-</v>
      </c>
      <c r="N1658" s="31" t="str">
        <f t="shared" si="857"/>
        <v>-</v>
      </c>
      <c r="O1658" s="31" t="str">
        <f t="shared" si="858"/>
        <v>-</v>
      </c>
      <c r="P1658" s="31" t="str">
        <f t="shared" si="859"/>
        <v>-</v>
      </c>
      <c r="Q1658" s="31" t="str">
        <f t="shared" si="860"/>
        <v>-</v>
      </c>
      <c r="R1658" s="31" t="str">
        <f t="shared" si="861"/>
        <v>-</v>
      </c>
      <c r="S1658" s="31" t="str">
        <f t="shared" si="862"/>
        <v>-</v>
      </c>
      <c r="T1658" s="31" t="str">
        <f t="shared" si="863"/>
        <v>-</v>
      </c>
      <c r="U1658" s="20"/>
      <c r="V1658" s="20"/>
      <c r="W1658" s="20"/>
      <c r="AF1658" s="32" t="s">
        <v>118</v>
      </c>
    </row>
    <row r="1659" spans="1:36" ht="19.5" customHeight="1" x14ac:dyDescent="0.3">
      <c r="A1659" s="20"/>
      <c r="B1659" s="483"/>
      <c r="C1659" s="29"/>
      <c r="D1659" s="28"/>
      <c r="E1659" s="29"/>
      <c r="F1659" s="33" t="s">
        <v>122</v>
      </c>
      <c r="G1659" s="29"/>
      <c r="H1659" s="29" t="s">
        <v>40</v>
      </c>
      <c r="I1659" s="31" t="str">
        <f t="shared" si="852"/>
        <v>-</v>
      </c>
      <c r="J1659" s="31" t="str">
        <f t="shared" si="853"/>
        <v>-</v>
      </c>
      <c r="K1659" s="31" t="str">
        <f t="shared" si="854"/>
        <v>-</v>
      </c>
      <c r="L1659" s="31" t="str">
        <f t="shared" si="855"/>
        <v>-</v>
      </c>
      <c r="M1659" s="31" t="str">
        <f t="shared" si="856"/>
        <v>-</v>
      </c>
      <c r="N1659" s="31" t="str">
        <f t="shared" si="857"/>
        <v>-</v>
      </c>
      <c r="O1659" s="31" t="str">
        <f t="shared" si="858"/>
        <v>-</v>
      </c>
      <c r="P1659" s="31" t="str">
        <f t="shared" si="859"/>
        <v>-</v>
      </c>
      <c r="Q1659" s="31" t="str">
        <f t="shared" si="860"/>
        <v>-</v>
      </c>
      <c r="R1659" s="31" t="str">
        <f t="shared" si="861"/>
        <v>-</v>
      </c>
      <c r="S1659" s="31" t="str">
        <f t="shared" si="862"/>
        <v>-</v>
      </c>
      <c r="T1659" s="31" t="str">
        <f t="shared" si="863"/>
        <v>-</v>
      </c>
      <c r="U1659" s="20"/>
      <c r="V1659" s="20"/>
      <c r="W1659" s="20"/>
      <c r="AG1659" s="32" t="s">
        <v>118</v>
      </c>
    </row>
    <row r="1660" spans="1:36" ht="19.5" customHeight="1" x14ac:dyDescent="0.3">
      <c r="A1660" s="20"/>
      <c r="B1660" s="483"/>
      <c r="C1660" s="29"/>
      <c r="D1660" s="28"/>
      <c r="E1660" s="29"/>
      <c r="F1660" s="33" t="s">
        <v>123</v>
      </c>
      <c r="G1660" s="29"/>
      <c r="H1660" s="29" t="s">
        <v>40</v>
      </c>
      <c r="I1660" s="31" t="str">
        <f t="shared" si="852"/>
        <v>-</v>
      </c>
      <c r="J1660" s="31" t="str">
        <f t="shared" si="853"/>
        <v>-</v>
      </c>
      <c r="K1660" s="31" t="str">
        <f t="shared" si="854"/>
        <v>-</v>
      </c>
      <c r="L1660" s="31" t="str">
        <f t="shared" si="855"/>
        <v>-</v>
      </c>
      <c r="M1660" s="31" t="str">
        <f t="shared" si="856"/>
        <v>-</v>
      </c>
      <c r="N1660" s="31" t="str">
        <f t="shared" si="857"/>
        <v>-</v>
      </c>
      <c r="O1660" s="31" t="str">
        <f t="shared" si="858"/>
        <v>-</v>
      </c>
      <c r="P1660" s="31" t="str">
        <f t="shared" si="859"/>
        <v>-</v>
      </c>
      <c r="Q1660" s="31" t="str">
        <f t="shared" si="860"/>
        <v>-</v>
      </c>
      <c r="R1660" s="31" t="str">
        <f t="shared" si="861"/>
        <v>-</v>
      </c>
      <c r="S1660" s="31" t="str">
        <f t="shared" si="862"/>
        <v>-</v>
      </c>
      <c r="T1660" s="31" t="str">
        <f t="shared" si="863"/>
        <v>-</v>
      </c>
      <c r="U1660" s="20"/>
      <c r="V1660" s="20"/>
      <c r="W1660" s="20"/>
      <c r="AH1660" s="32" t="s">
        <v>118</v>
      </c>
    </row>
    <row r="1661" spans="1:36" ht="19.5" customHeight="1" x14ac:dyDescent="0.3">
      <c r="A1661" s="20"/>
      <c r="B1661" s="483"/>
      <c r="C1661" s="29"/>
      <c r="D1661" s="28"/>
      <c r="E1661" s="29"/>
      <c r="F1661" s="33" t="s">
        <v>124</v>
      </c>
      <c r="G1661" s="29"/>
      <c r="H1661" s="29" t="s">
        <v>40</v>
      </c>
      <c r="I1661" s="31" t="str">
        <f t="shared" si="852"/>
        <v>-</v>
      </c>
      <c r="J1661" s="31" t="str">
        <f t="shared" si="853"/>
        <v>-</v>
      </c>
      <c r="K1661" s="31" t="str">
        <f t="shared" si="854"/>
        <v>-</v>
      </c>
      <c r="L1661" s="31" t="str">
        <f t="shared" si="855"/>
        <v>-</v>
      </c>
      <c r="M1661" s="31" t="str">
        <f t="shared" si="856"/>
        <v>-</v>
      </c>
      <c r="N1661" s="31" t="str">
        <f t="shared" si="857"/>
        <v>-</v>
      </c>
      <c r="O1661" s="31" t="str">
        <f t="shared" si="858"/>
        <v>-</v>
      </c>
      <c r="P1661" s="31" t="str">
        <f t="shared" si="859"/>
        <v>-</v>
      </c>
      <c r="Q1661" s="31" t="str">
        <f t="shared" si="860"/>
        <v>-</v>
      </c>
      <c r="R1661" s="31" t="str">
        <f t="shared" si="861"/>
        <v>-</v>
      </c>
      <c r="S1661" s="31" t="str">
        <f t="shared" si="862"/>
        <v>-</v>
      </c>
      <c r="T1661" s="31" t="str">
        <f t="shared" si="863"/>
        <v>-</v>
      </c>
      <c r="U1661" s="20"/>
      <c r="V1661" s="20"/>
      <c r="W1661" s="20"/>
      <c r="AI1661" s="32" t="s">
        <v>116</v>
      </c>
    </row>
    <row r="1662" spans="1:36" ht="19.5" customHeight="1" x14ac:dyDescent="0.3">
      <c r="A1662" s="20"/>
      <c r="B1662" s="483"/>
      <c r="C1662" s="29"/>
      <c r="D1662" s="34"/>
      <c r="E1662" s="35"/>
      <c r="F1662" s="36" t="s">
        <v>125</v>
      </c>
      <c r="G1662" s="35"/>
      <c r="H1662" s="34" t="s">
        <v>40</v>
      </c>
      <c r="I1662" s="31" t="str">
        <f t="shared" si="852"/>
        <v>-</v>
      </c>
      <c r="J1662" s="31" t="str">
        <f t="shared" si="853"/>
        <v>-</v>
      </c>
      <c r="K1662" s="31" t="str">
        <f t="shared" si="854"/>
        <v>-</v>
      </c>
      <c r="L1662" s="31" t="str">
        <f t="shared" si="855"/>
        <v>-</v>
      </c>
      <c r="M1662" s="31" t="str">
        <f t="shared" si="856"/>
        <v>-</v>
      </c>
      <c r="N1662" s="31" t="str">
        <f t="shared" si="857"/>
        <v>-</v>
      </c>
      <c r="O1662" s="31" t="str">
        <f t="shared" si="858"/>
        <v>-</v>
      </c>
      <c r="P1662" s="31" t="str">
        <f t="shared" si="859"/>
        <v>-</v>
      </c>
      <c r="Q1662" s="31" t="str">
        <f t="shared" si="860"/>
        <v>-</v>
      </c>
      <c r="R1662" s="31" t="str">
        <f t="shared" si="861"/>
        <v>-</v>
      </c>
      <c r="S1662" s="31" t="str">
        <f t="shared" si="862"/>
        <v>-</v>
      </c>
      <c r="T1662" s="31" t="str">
        <f t="shared" si="863"/>
        <v>-</v>
      </c>
      <c r="U1662" s="20"/>
      <c r="V1662" s="20"/>
      <c r="W1662" s="20"/>
      <c r="AJ1662" s="32" t="s">
        <v>118</v>
      </c>
    </row>
    <row r="1663" spans="1:36" ht="19.5" customHeight="1" x14ac:dyDescent="0.25">
      <c r="A1663" s="20"/>
      <c r="B1663" s="483"/>
      <c r="C1663" s="27"/>
      <c r="D1663" s="28" t="s">
        <v>77</v>
      </c>
      <c r="E1663" s="29"/>
      <c r="F1663" s="28" t="s">
        <v>78</v>
      </c>
      <c r="G1663" s="29"/>
      <c r="H1663" s="30"/>
      <c r="I1663" s="30" t="str">
        <f t="shared" ref="I1663:I1698" si="864">IFERROR(MID($G1663,1,FIND(CHAR(160),SUBSTITUTE($G1663,"~",CHAR(160),1))-1),"")</f>
        <v/>
      </c>
      <c r="J1663" s="30" t="str">
        <f t="shared" ref="J1663:J1698" si="865">IFERROR(MID($G1663,FIND(CHAR(160),SUBSTITUTE($G1663,"~",CHAR(160),1))+1,FIND(CHAR(160),SUBSTITUTE($G1663,"~",CHAR(160),2))-FIND(CHAR(160),SUBSTITUTE($G1663,"~",CHAR(160),1))-1),"")</f>
        <v/>
      </c>
      <c r="K1663" s="30" t="str">
        <f t="shared" ref="K1663:K1698" si="866">IFERROR(MID($G1663,FIND(CHAR(160),SUBSTITUTE($G1663,"~",CHAR(160),2))+1,FIND(CHAR(160),SUBSTITUTE($G1663,"~",CHAR(160),3))-FIND(CHAR(160),SUBSTITUTE($G1663,"~",CHAR(160),2))-1),"")</f>
        <v/>
      </c>
      <c r="L1663" s="30" t="str">
        <f t="shared" ref="L1663:L1698" si="867">IFERROR(MID($G1663,FIND(CHAR(160),SUBSTITUTE($G1663,"~",CHAR(160),3))+1,FIND(CHAR(160),SUBSTITUTE($G1663,"~",CHAR(160),4))-FIND(CHAR(160),SUBSTITUTE($G1663,"~",CHAR(160),3))-1),"")</f>
        <v/>
      </c>
      <c r="M1663" s="30" t="str">
        <f t="shared" ref="M1663:M1698" si="868">IFERROR(MID($G1663,FIND(CHAR(160),SUBSTITUTE($G1663,"~",CHAR(160),4))+1,FIND(CHAR(160),SUBSTITUTE($G1663,"~",CHAR(160),5))-FIND(CHAR(160),SUBSTITUTE($G1663,"~",CHAR(160),4))-1),"")</f>
        <v/>
      </c>
      <c r="N1663" s="30" t="str">
        <f t="shared" ref="N1663:N1698" si="869">IFERROR(MID($G1663,FIND(CHAR(160),SUBSTITUTE($G1663,"~",CHAR(160),5))+1,FIND(CHAR(160),SUBSTITUTE($G1663,"~",CHAR(160),6))-FIND(CHAR(160),SUBSTITUTE($G1663,"~",CHAR(160),5))-1),"")</f>
        <v/>
      </c>
      <c r="O1663" s="30" t="str">
        <f t="shared" ref="O1663:O1698" si="870">IFERROR(MID($G1663,FIND(CHAR(160),SUBSTITUTE($G1663,"~",CHAR(160),6))+1,FIND(CHAR(160),SUBSTITUTE($G1663,"~",CHAR(160),7))-FIND(CHAR(160),SUBSTITUTE($G1663,"~",CHAR(160),6))-1),"")</f>
        <v/>
      </c>
      <c r="P1663" s="30" t="str">
        <f t="shared" ref="P1663:P1698" si="871">IFERROR(MID($G1663,FIND(CHAR(160),SUBSTITUTE($G1663,"~",CHAR(160),7))+1,FIND(CHAR(160),SUBSTITUTE($G1663,"~",CHAR(160),8))-FIND(CHAR(160),SUBSTITUTE($G1663,"~",CHAR(160),7))-1),"")</f>
        <v/>
      </c>
      <c r="Q1663" s="30" t="str">
        <f t="shared" ref="Q1663:Q1698" si="872">IFERROR(MID($G1663,FIND(CHAR(160),SUBSTITUTE($G1663,"~",CHAR(160),8))+1,FIND(CHAR(160),SUBSTITUTE($G1663,"~",CHAR(160),9))-FIND(CHAR(160),SUBSTITUTE($G1663,"~",CHAR(160),8))-1),"")</f>
        <v/>
      </c>
      <c r="R1663" s="30" t="str">
        <f t="shared" ref="R1663:R1698" si="873">IFERROR(MID($G1663,FIND(CHAR(160),SUBSTITUTE($G1663,"~",CHAR(160),9))+1,FIND(CHAR(160),SUBSTITUTE($G1663,"~",CHAR(160),10))-FIND(CHAR(160),SUBSTITUTE($G1663,"~",CHAR(160),9))-1),"")</f>
        <v/>
      </c>
      <c r="S1663" s="30" t="str">
        <f t="shared" ref="S1663:S1698" si="874">IFERROR(MID($G1663,FIND(CHAR(160),SUBSTITUTE($G1663,"~",CHAR(160),10))+1,FIND(CHAR(160),SUBSTITUTE($G1663,"~",CHAR(160),11))-FIND(CHAR(160),SUBSTITUTE($G1663,"~",CHAR(160),10))-1),"")</f>
        <v/>
      </c>
      <c r="T1663" s="30" t="str">
        <f t="shared" ref="T1663:T1698" si="875">IFERROR(MID($G1663,FIND(CHAR(160),SUBSTITUTE($G1663,"~",CHAR(160),11))+1,FIND(CHAR(160),SUBSTITUTE($G1663,"~",CHAR(160),12))-FIND(CHAR(160),SUBSTITUTE($G1663,"~",CHAR(160),11))-1),"")</f>
        <v/>
      </c>
      <c r="U1663" s="20"/>
      <c r="V1663" s="20"/>
      <c r="W1663" s="20"/>
    </row>
    <row r="1664" spans="1:36" ht="19.5" customHeight="1" x14ac:dyDescent="0.25">
      <c r="A1664" s="20"/>
      <c r="B1664" s="483"/>
      <c r="C1664" s="29"/>
      <c r="D1664" s="28" t="s">
        <v>79</v>
      </c>
      <c r="E1664" s="29"/>
      <c r="F1664" s="28" t="s">
        <v>78</v>
      </c>
      <c r="G1664" s="29"/>
      <c r="H1664" s="29"/>
      <c r="I1664" s="30" t="str">
        <f t="shared" si="864"/>
        <v/>
      </c>
      <c r="J1664" s="30" t="str">
        <f t="shared" si="865"/>
        <v/>
      </c>
      <c r="K1664" s="30" t="str">
        <f t="shared" si="866"/>
        <v/>
      </c>
      <c r="L1664" s="30" t="str">
        <f t="shared" si="867"/>
        <v/>
      </c>
      <c r="M1664" s="30" t="str">
        <f t="shared" si="868"/>
        <v/>
      </c>
      <c r="N1664" s="30" t="str">
        <f t="shared" si="869"/>
        <v/>
      </c>
      <c r="O1664" s="30" t="str">
        <f t="shared" si="870"/>
        <v/>
      </c>
      <c r="P1664" s="30" t="str">
        <f t="shared" si="871"/>
        <v/>
      </c>
      <c r="Q1664" s="30" t="str">
        <f t="shared" si="872"/>
        <v/>
      </c>
      <c r="R1664" s="30" t="str">
        <f t="shared" si="873"/>
        <v/>
      </c>
      <c r="S1664" s="30" t="str">
        <f t="shared" si="874"/>
        <v/>
      </c>
      <c r="T1664" s="30" t="str">
        <f t="shared" si="875"/>
        <v/>
      </c>
      <c r="U1664" s="20"/>
      <c r="V1664" s="20"/>
      <c r="W1664" s="20"/>
    </row>
    <row r="1665" spans="1:23" ht="19.5" customHeight="1" x14ac:dyDescent="0.25">
      <c r="A1665" s="20"/>
      <c r="B1665" s="483"/>
      <c r="C1665" s="29"/>
      <c r="D1665" s="28" t="s">
        <v>80</v>
      </c>
      <c r="E1665" s="29"/>
      <c r="F1665" s="28" t="s">
        <v>78</v>
      </c>
      <c r="G1665" s="29"/>
      <c r="H1665" s="29"/>
      <c r="I1665" s="30" t="str">
        <f t="shared" si="864"/>
        <v/>
      </c>
      <c r="J1665" s="30" t="str">
        <f t="shared" si="865"/>
        <v/>
      </c>
      <c r="K1665" s="30" t="str">
        <f t="shared" si="866"/>
        <v/>
      </c>
      <c r="L1665" s="30" t="str">
        <f t="shared" si="867"/>
        <v/>
      </c>
      <c r="M1665" s="30" t="str">
        <f t="shared" si="868"/>
        <v/>
      </c>
      <c r="N1665" s="30" t="str">
        <f t="shared" si="869"/>
        <v/>
      </c>
      <c r="O1665" s="30" t="str">
        <f t="shared" si="870"/>
        <v/>
      </c>
      <c r="P1665" s="30" t="str">
        <f t="shared" si="871"/>
        <v/>
      </c>
      <c r="Q1665" s="30" t="str">
        <f t="shared" si="872"/>
        <v/>
      </c>
      <c r="R1665" s="30" t="str">
        <f t="shared" si="873"/>
        <v/>
      </c>
      <c r="S1665" s="30" t="str">
        <f t="shared" si="874"/>
        <v/>
      </c>
      <c r="T1665" s="30" t="str">
        <f t="shared" si="875"/>
        <v/>
      </c>
      <c r="U1665" s="20"/>
      <c r="V1665" s="20"/>
      <c r="W1665" s="20"/>
    </row>
    <row r="1666" spans="1:23" ht="19.5" customHeight="1" x14ac:dyDescent="0.25">
      <c r="A1666" s="20"/>
      <c r="B1666" s="483"/>
      <c r="C1666" s="29"/>
      <c r="D1666" s="28" t="s">
        <v>81</v>
      </c>
      <c r="E1666" s="29"/>
      <c r="F1666" s="28" t="s">
        <v>78</v>
      </c>
      <c r="G1666" s="29"/>
      <c r="H1666" s="29"/>
      <c r="I1666" s="30" t="str">
        <f t="shared" si="864"/>
        <v/>
      </c>
      <c r="J1666" s="30" t="str">
        <f t="shared" si="865"/>
        <v/>
      </c>
      <c r="K1666" s="30" t="str">
        <f t="shared" si="866"/>
        <v/>
      </c>
      <c r="L1666" s="30" t="str">
        <f t="shared" si="867"/>
        <v/>
      </c>
      <c r="M1666" s="30" t="str">
        <f t="shared" si="868"/>
        <v/>
      </c>
      <c r="N1666" s="30" t="str">
        <f t="shared" si="869"/>
        <v/>
      </c>
      <c r="O1666" s="30" t="str">
        <f t="shared" si="870"/>
        <v/>
      </c>
      <c r="P1666" s="30" t="str">
        <f t="shared" si="871"/>
        <v/>
      </c>
      <c r="Q1666" s="30" t="str">
        <f t="shared" si="872"/>
        <v/>
      </c>
      <c r="R1666" s="30" t="str">
        <f t="shared" si="873"/>
        <v/>
      </c>
      <c r="S1666" s="30" t="str">
        <f t="shared" si="874"/>
        <v/>
      </c>
      <c r="T1666" s="30" t="str">
        <f t="shared" si="875"/>
        <v/>
      </c>
      <c r="U1666" s="20"/>
      <c r="V1666" s="20"/>
      <c r="W1666" s="20"/>
    </row>
    <row r="1667" spans="1:23" ht="19.5" customHeight="1" x14ac:dyDescent="0.25">
      <c r="A1667" s="20"/>
      <c r="B1667" s="483"/>
      <c r="C1667" s="29"/>
      <c r="D1667" s="28" t="s">
        <v>82</v>
      </c>
      <c r="E1667" s="29"/>
      <c r="F1667" s="28" t="s">
        <v>78</v>
      </c>
      <c r="G1667" s="29"/>
      <c r="H1667" s="29"/>
      <c r="I1667" s="30" t="str">
        <f t="shared" si="864"/>
        <v/>
      </c>
      <c r="J1667" s="30" t="str">
        <f t="shared" si="865"/>
        <v/>
      </c>
      <c r="K1667" s="30" t="str">
        <f t="shared" si="866"/>
        <v/>
      </c>
      <c r="L1667" s="30" t="str">
        <f t="shared" si="867"/>
        <v/>
      </c>
      <c r="M1667" s="30" t="str">
        <f t="shared" si="868"/>
        <v/>
      </c>
      <c r="N1667" s="30" t="str">
        <f t="shared" si="869"/>
        <v/>
      </c>
      <c r="O1667" s="30" t="str">
        <f t="shared" si="870"/>
        <v/>
      </c>
      <c r="P1667" s="30" t="str">
        <f t="shared" si="871"/>
        <v/>
      </c>
      <c r="Q1667" s="30" t="str">
        <f t="shared" si="872"/>
        <v/>
      </c>
      <c r="R1667" s="30" t="str">
        <f t="shared" si="873"/>
        <v/>
      </c>
      <c r="S1667" s="30" t="str">
        <f t="shared" si="874"/>
        <v/>
      </c>
      <c r="T1667" s="30" t="str">
        <f t="shared" si="875"/>
        <v/>
      </c>
      <c r="U1667" s="20"/>
      <c r="V1667" s="20"/>
      <c r="W1667" s="20"/>
    </row>
    <row r="1668" spans="1:23" ht="19.5" customHeight="1" x14ac:dyDescent="0.25">
      <c r="A1668" s="20"/>
      <c r="B1668" s="483"/>
      <c r="C1668" s="29"/>
      <c r="D1668" s="28" t="s">
        <v>83</v>
      </c>
      <c r="E1668" s="29"/>
      <c r="F1668" s="28" t="s">
        <v>78</v>
      </c>
      <c r="G1668" s="29"/>
      <c r="H1668" s="29"/>
      <c r="I1668" s="30" t="str">
        <f t="shared" si="864"/>
        <v/>
      </c>
      <c r="J1668" s="30" t="str">
        <f t="shared" si="865"/>
        <v/>
      </c>
      <c r="K1668" s="30" t="str">
        <f t="shared" si="866"/>
        <v/>
      </c>
      <c r="L1668" s="30" t="str">
        <f t="shared" si="867"/>
        <v/>
      </c>
      <c r="M1668" s="30" t="str">
        <f t="shared" si="868"/>
        <v/>
      </c>
      <c r="N1668" s="30" t="str">
        <f t="shared" si="869"/>
        <v/>
      </c>
      <c r="O1668" s="30" t="str">
        <f t="shared" si="870"/>
        <v/>
      </c>
      <c r="P1668" s="30" t="str">
        <f t="shared" si="871"/>
        <v/>
      </c>
      <c r="Q1668" s="30" t="str">
        <f t="shared" si="872"/>
        <v/>
      </c>
      <c r="R1668" s="30" t="str">
        <f t="shared" si="873"/>
        <v/>
      </c>
      <c r="S1668" s="30" t="str">
        <f t="shared" si="874"/>
        <v/>
      </c>
      <c r="T1668" s="30" t="str">
        <f t="shared" si="875"/>
        <v/>
      </c>
      <c r="U1668" s="20"/>
      <c r="V1668" s="20"/>
      <c r="W1668" s="20"/>
    </row>
    <row r="1669" spans="1:23" ht="19.5" customHeight="1" x14ac:dyDescent="0.25">
      <c r="A1669" s="20"/>
      <c r="B1669" s="483"/>
      <c r="C1669" s="29"/>
      <c r="D1669" s="28" t="s">
        <v>84</v>
      </c>
      <c r="E1669" s="29"/>
      <c r="F1669" s="28" t="s">
        <v>78</v>
      </c>
      <c r="G1669" s="29"/>
      <c r="H1669" s="29"/>
      <c r="I1669" s="30" t="str">
        <f t="shared" si="864"/>
        <v/>
      </c>
      <c r="J1669" s="30" t="str">
        <f t="shared" si="865"/>
        <v/>
      </c>
      <c r="K1669" s="30" t="str">
        <f t="shared" si="866"/>
        <v/>
      </c>
      <c r="L1669" s="30" t="str">
        <f t="shared" si="867"/>
        <v/>
      </c>
      <c r="M1669" s="30" t="str">
        <f t="shared" si="868"/>
        <v/>
      </c>
      <c r="N1669" s="30" t="str">
        <f t="shared" si="869"/>
        <v/>
      </c>
      <c r="O1669" s="30" t="str">
        <f t="shared" si="870"/>
        <v/>
      </c>
      <c r="P1669" s="30" t="str">
        <f t="shared" si="871"/>
        <v/>
      </c>
      <c r="Q1669" s="30" t="str">
        <f t="shared" si="872"/>
        <v/>
      </c>
      <c r="R1669" s="30" t="str">
        <f t="shared" si="873"/>
        <v/>
      </c>
      <c r="S1669" s="30" t="str">
        <f t="shared" si="874"/>
        <v/>
      </c>
      <c r="T1669" s="30" t="str">
        <f t="shared" si="875"/>
        <v/>
      </c>
      <c r="U1669" s="20"/>
      <c r="V1669" s="20"/>
      <c r="W1669" s="20"/>
    </row>
    <row r="1670" spans="1:23" ht="19.5" customHeight="1" x14ac:dyDescent="0.25">
      <c r="A1670" s="20"/>
      <c r="B1670" s="483"/>
      <c r="C1670" s="29"/>
      <c r="D1670" s="28" t="s">
        <v>85</v>
      </c>
      <c r="E1670" s="29"/>
      <c r="F1670" s="28" t="s">
        <v>78</v>
      </c>
      <c r="G1670" s="29"/>
      <c r="H1670" s="29"/>
      <c r="I1670" s="30" t="str">
        <f t="shared" si="864"/>
        <v/>
      </c>
      <c r="J1670" s="30" t="str">
        <f t="shared" si="865"/>
        <v/>
      </c>
      <c r="K1670" s="30" t="str">
        <f t="shared" si="866"/>
        <v/>
      </c>
      <c r="L1670" s="30" t="str">
        <f t="shared" si="867"/>
        <v/>
      </c>
      <c r="M1670" s="30" t="str">
        <f t="shared" si="868"/>
        <v/>
      </c>
      <c r="N1670" s="30" t="str">
        <f t="shared" si="869"/>
        <v/>
      </c>
      <c r="O1670" s="30" t="str">
        <f t="shared" si="870"/>
        <v/>
      </c>
      <c r="P1670" s="30" t="str">
        <f t="shared" si="871"/>
        <v/>
      </c>
      <c r="Q1670" s="30" t="str">
        <f t="shared" si="872"/>
        <v/>
      </c>
      <c r="R1670" s="30" t="str">
        <f t="shared" si="873"/>
        <v/>
      </c>
      <c r="S1670" s="30" t="str">
        <f t="shared" si="874"/>
        <v/>
      </c>
      <c r="T1670" s="30" t="str">
        <f t="shared" si="875"/>
        <v/>
      </c>
      <c r="U1670" s="20"/>
      <c r="V1670" s="20"/>
      <c r="W1670" s="20"/>
    </row>
    <row r="1671" spans="1:23" ht="19.5" customHeight="1" x14ac:dyDescent="0.25">
      <c r="A1671" s="20"/>
      <c r="B1671" s="483"/>
      <c r="C1671" s="29"/>
      <c r="D1671" s="28" t="s">
        <v>86</v>
      </c>
      <c r="E1671" s="29"/>
      <c r="F1671" s="28" t="s">
        <v>78</v>
      </c>
      <c r="G1671" s="29"/>
      <c r="H1671" s="29"/>
      <c r="I1671" s="30" t="str">
        <f t="shared" si="864"/>
        <v/>
      </c>
      <c r="J1671" s="30" t="str">
        <f t="shared" si="865"/>
        <v/>
      </c>
      <c r="K1671" s="30" t="str">
        <f t="shared" si="866"/>
        <v/>
      </c>
      <c r="L1671" s="30" t="str">
        <f t="shared" si="867"/>
        <v/>
      </c>
      <c r="M1671" s="30" t="str">
        <f t="shared" si="868"/>
        <v/>
      </c>
      <c r="N1671" s="30" t="str">
        <f t="shared" si="869"/>
        <v/>
      </c>
      <c r="O1671" s="30" t="str">
        <f t="shared" si="870"/>
        <v/>
      </c>
      <c r="P1671" s="30" t="str">
        <f t="shared" si="871"/>
        <v/>
      </c>
      <c r="Q1671" s="30" t="str">
        <f t="shared" si="872"/>
        <v/>
      </c>
      <c r="R1671" s="30" t="str">
        <f t="shared" si="873"/>
        <v/>
      </c>
      <c r="S1671" s="30" t="str">
        <f t="shared" si="874"/>
        <v/>
      </c>
      <c r="T1671" s="30" t="str">
        <f t="shared" si="875"/>
        <v/>
      </c>
      <c r="U1671" s="20"/>
      <c r="V1671" s="20"/>
      <c r="W1671" s="20"/>
    </row>
    <row r="1672" spans="1:23" ht="19.5" customHeight="1" x14ac:dyDescent="0.25">
      <c r="A1672" s="20"/>
      <c r="B1672" s="483"/>
      <c r="C1672" s="29"/>
      <c r="D1672" s="28" t="s">
        <v>87</v>
      </c>
      <c r="E1672" s="29"/>
      <c r="F1672" s="28" t="s">
        <v>78</v>
      </c>
      <c r="G1672" s="29"/>
      <c r="H1672" s="29"/>
      <c r="I1672" s="30" t="str">
        <f t="shared" si="864"/>
        <v/>
      </c>
      <c r="J1672" s="30" t="str">
        <f t="shared" si="865"/>
        <v/>
      </c>
      <c r="K1672" s="30" t="str">
        <f t="shared" si="866"/>
        <v/>
      </c>
      <c r="L1672" s="30" t="str">
        <f t="shared" si="867"/>
        <v/>
      </c>
      <c r="M1672" s="30" t="str">
        <f t="shared" si="868"/>
        <v/>
      </c>
      <c r="N1672" s="30" t="str">
        <f t="shared" si="869"/>
        <v/>
      </c>
      <c r="O1672" s="30" t="str">
        <f t="shared" si="870"/>
        <v/>
      </c>
      <c r="P1672" s="30" t="str">
        <f t="shared" si="871"/>
        <v/>
      </c>
      <c r="Q1672" s="30" t="str">
        <f t="shared" si="872"/>
        <v/>
      </c>
      <c r="R1672" s="30" t="str">
        <f t="shared" si="873"/>
        <v/>
      </c>
      <c r="S1672" s="30" t="str">
        <f t="shared" si="874"/>
        <v/>
      </c>
      <c r="T1672" s="30" t="str">
        <f t="shared" si="875"/>
        <v/>
      </c>
      <c r="U1672" s="20"/>
      <c r="V1672" s="20"/>
      <c r="W1672" s="20"/>
    </row>
    <row r="1673" spans="1:23" ht="19.5" customHeight="1" x14ac:dyDescent="0.25">
      <c r="A1673" s="20"/>
      <c r="B1673" s="483"/>
      <c r="C1673" s="29"/>
      <c r="D1673" s="28" t="s">
        <v>88</v>
      </c>
      <c r="E1673" s="29"/>
      <c r="F1673" s="28" t="s">
        <v>78</v>
      </c>
      <c r="G1673" s="29"/>
      <c r="H1673" s="29"/>
      <c r="I1673" s="30" t="str">
        <f t="shared" si="864"/>
        <v/>
      </c>
      <c r="J1673" s="30" t="str">
        <f t="shared" si="865"/>
        <v/>
      </c>
      <c r="K1673" s="30" t="str">
        <f t="shared" si="866"/>
        <v/>
      </c>
      <c r="L1673" s="30" t="str">
        <f t="shared" si="867"/>
        <v/>
      </c>
      <c r="M1673" s="30" t="str">
        <f t="shared" si="868"/>
        <v/>
      </c>
      <c r="N1673" s="30" t="str">
        <f t="shared" si="869"/>
        <v/>
      </c>
      <c r="O1673" s="30" t="str">
        <f t="shared" si="870"/>
        <v/>
      </c>
      <c r="P1673" s="30" t="str">
        <f t="shared" si="871"/>
        <v/>
      </c>
      <c r="Q1673" s="30" t="str">
        <f t="shared" si="872"/>
        <v/>
      </c>
      <c r="R1673" s="30" t="str">
        <f t="shared" si="873"/>
        <v/>
      </c>
      <c r="S1673" s="30" t="str">
        <f t="shared" si="874"/>
        <v/>
      </c>
      <c r="T1673" s="30" t="str">
        <f t="shared" si="875"/>
        <v/>
      </c>
      <c r="U1673" s="20"/>
      <c r="V1673" s="20"/>
      <c r="W1673" s="20"/>
    </row>
    <row r="1674" spans="1:23" ht="19.5" customHeight="1" x14ac:dyDescent="0.25">
      <c r="A1674" s="20"/>
      <c r="B1674" s="483"/>
      <c r="C1674" s="29"/>
      <c r="D1674" s="28" t="s">
        <v>89</v>
      </c>
      <c r="E1674" s="29"/>
      <c r="F1674" s="28" t="s">
        <v>78</v>
      </c>
      <c r="G1674" s="29"/>
      <c r="H1674" s="29"/>
      <c r="I1674" s="30" t="str">
        <f t="shared" si="864"/>
        <v/>
      </c>
      <c r="J1674" s="30" t="str">
        <f t="shared" si="865"/>
        <v/>
      </c>
      <c r="K1674" s="30" t="str">
        <f t="shared" si="866"/>
        <v/>
      </c>
      <c r="L1674" s="30" t="str">
        <f t="shared" si="867"/>
        <v/>
      </c>
      <c r="M1674" s="30" t="str">
        <f t="shared" si="868"/>
        <v/>
      </c>
      <c r="N1674" s="30" t="str">
        <f t="shared" si="869"/>
        <v/>
      </c>
      <c r="O1674" s="30" t="str">
        <f t="shared" si="870"/>
        <v/>
      </c>
      <c r="P1674" s="30" t="str">
        <f t="shared" si="871"/>
        <v/>
      </c>
      <c r="Q1674" s="30" t="str">
        <f t="shared" si="872"/>
        <v/>
      </c>
      <c r="R1674" s="30" t="str">
        <f t="shared" si="873"/>
        <v/>
      </c>
      <c r="S1674" s="30" t="str">
        <f t="shared" si="874"/>
        <v/>
      </c>
      <c r="T1674" s="30" t="str">
        <f t="shared" si="875"/>
        <v/>
      </c>
      <c r="U1674" s="20"/>
      <c r="V1674" s="20"/>
      <c r="W1674" s="20"/>
    </row>
    <row r="1675" spans="1:23" ht="19.5" customHeight="1" x14ac:dyDescent="0.25">
      <c r="A1675" s="20"/>
      <c r="B1675" s="483"/>
      <c r="C1675" s="29"/>
      <c r="D1675" s="28" t="s">
        <v>90</v>
      </c>
      <c r="E1675" s="29"/>
      <c r="F1675" s="28" t="s">
        <v>78</v>
      </c>
      <c r="G1675" s="29"/>
      <c r="H1675" s="29"/>
      <c r="I1675" s="30" t="str">
        <f t="shared" si="864"/>
        <v/>
      </c>
      <c r="J1675" s="30" t="str">
        <f t="shared" si="865"/>
        <v/>
      </c>
      <c r="K1675" s="30" t="str">
        <f t="shared" si="866"/>
        <v/>
      </c>
      <c r="L1675" s="30" t="str">
        <f t="shared" si="867"/>
        <v/>
      </c>
      <c r="M1675" s="30" t="str">
        <f t="shared" si="868"/>
        <v/>
      </c>
      <c r="N1675" s="30" t="str">
        <f t="shared" si="869"/>
        <v/>
      </c>
      <c r="O1675" s="30" t="str">
        <f t="shared" si="870"/>
        <v/>
      </c>
      <c r="P1675" s="30" t="str">
        <f t="shared" si="871"/>
        <v/>
      </c>
      <c r="Q1675" s="30" t="str">
        <f t="shared" si="872"/>
        <v/>
      </c>
      <c r="R1675" s="30" t="str">
        <f t="shared" si="873"/>
        <v/>
      </c>
      <c r="S1675" s="30" t="str">
        <f t="shared" si="874"/>
        <v/>
      </c>
      <c r="T1675" s="30" t="str">
        <f t="shared" si="875"/>
        <v/>
      </c>
      <c r="U1675" s="20"/>
      <c r="V1675" s="20"/>
      <c r="W1675" s="20"/>
    </row>
    <row r="1676" spans="1:23" ht="19.5" customHeight="1" x14ac:dyDescent="0.25">
      <c r="A1676" s="20"/>
      <c r="B1676" s="483"/>
      <c r="C1676" s="29"/>
      <c r="D1676" s="28" t="s">
        <v>91</v>
      </c>
      <c r="E1676" s="29"/>
      <c r="F1676" s="28" t="s">
        <v>78</v>
      </c>
      <c r="G1676" s="29"/>
      <c r="H1676" s="29"/>
      <c r="I1676" s="30" t="str">
        <f t="shared" si="864"/>
        <v/>
      </c>
      <c r="J1676" s="30" t="str">
        <f t="shared" si="865"/>
        <v/>
      </c>
      <c r="K1676" s="30" t="str">
        <f t="shared" si="866"/>
        <v/>
      </c>
      <c r="L1676" s="30" t="str">
        <f t="shared" si="867"/>
        <v/>
      </c>
      <c r="M1676" s="30" t="str">
        <f t="shared" si="868"/>
        <v/>
      </c>
      <c r="N1676" s="30" t="str">
        <f t="shared" si="869"/>
        <v/>
      </c>
      <c r="O1676" s="30" t="str">
        <f t="shared" si="870"/>
        <v/>
      </c>
      <c r="P1676" s="30" t="str">
        <f t="shared" si="871"/>
        <v/>
      </c>
      <c r="Q1676" s="30" t="str">
        <f t="shared" si="872"/>
        <v/>
      </c>
      <c r="R1676" s="30" t="str">
        <f t="shared" si="873"/>
        <v/>
      </c>
      <c r="S1676" s="30" t="str">
        <f t="shared" si="874"/>
        <v/>
      </c>
      <c r="T1676" s="30" t="str">
        <f t="shared" si="875"/>
        <v/>
      </c>
      <c r="U1676" s="20"/>
      <c r="V1676" s="20"/>
      <c r="W1676" s="20"/>
    </row>
    <row r="1677" spans="1:23" ht="19.5" customHeight="1" x14ac:dyDescent="0.25">
      <c r="A1677" s="20"/>
      <c r="B1677" s="483"/>
      <c r="C1677" s="29"/>
      <c r="D1677" s="28" t="s">
        <v>92</v>
      </c>
      <c r="E1677" s="29"/>
      <c r="F1677" s="28" t="s">
        <v>78</v>
      </c>
      <c r="G1677" s="29"/>
      <c r="H1677" s="29"/>
      <c r="I1677" s="30" t="str">
        <f t="shared" si="864"/>
        <v/>
      </c>
      <c r="J1677" s="30" t="str">
        <f t="shared" si="865"/>
        <v/>
      </c>
      <c r="K1677" s="30" t="str">
        <f t="shared" si="866"/>
        <v/>
      </c>
      <c r="L1677" s="30" t="str">
        <f t="shared" si="867"/>
        <v/>
      </c>
      <c r="M1677" s="30" t="str">
        <f t="shared" si="868"/>
        <v/>
      </c>
      <c r="N1677" s="30" t="str">
        <f t="shared" si="869"/>
        <v/>
      </c>
      <c r="O1677" s="30" t="str">
        <f t="shared" si="870"/>
        <v/>
      </c>
      <c r="P1677" s="30" t="str">
        <f t="shared" si="871"/>
        <v/>
      </c>
      <c r="Q1677" s="30" t="str">
        <f t="shared" si="872"/>
        <v/>
      </c>
      <c r="R1677" s="30" t="str">
        <f t="shared" si="873"/>
        <v/>
      </c>
      <c r="S1677" s="30" t="str">
        <f t="shared" si="874"/>
        <v/>
      </c>
      <c r="T1677" s="30" t="str">
        <f t="shared" si="875"/>
        <v/>
      </c>
      <c r="U1677" s="20"/>
      <c r="V1677" s="20"/>
      <c r="W1677" s="20"/>
    </row>
    <row r="1678" spans="1:23" ht="19.5" customHeight="1" x14ac:dyDescent="0.25">
      <c r="A1678" s="20"/>
      <c r="B1678" s="483"/>
      <c r="C1678" s="29"/>
      <c r="D1678" s="28" t="s">
        <v>93</v>
      </c>
      <c r="E1678" s="29"/>
      <c r="F1678" s="28" t="s">
        <v>78</v>
      </c>
      <c r="G1678" s="29"/>
      <c r="H1678" s="29"/>
      <c r="I1678" s="30" t="str">
        <f t="shared" si="864"/>
        <v/>
      </c>
      <c r="J1678" s="30" t="str">
        <f t="shared" si="865"/>
        <v/>
      </c>
      <c r="K1678" s="30" t="str">
        <f t="shared" si="866"/>
        <v/>
      </c>
      <c r="L1678" s="30" t="str">
        <f t="shared" si="867"/>
        <v/>
      </c>
      <c r="M1678" s="30" t="str">
        <f t="shared" si="868"/>
        <v/>
      </c>
      <c r="N1678" s="30" t="str">
        <f t="shared" si="869"/>
        <v/>
      </c>
      <c r="O1678" s="30" t="str">
        <f t="shared" si="870"/>
        <v/>
      </c>
      <c r="P1678" s="30" t="str">
        <f t="shared" si="871"/>
        <v/>
      </c>
      <c r="Q1678" s="30" t="str">
        <f t="shared" si="872"/>
        <v/>
      </c>
      <c r="R1678" s="30" t="str">
        <f t="shared" si="873"/>
        <v/>
      </c>
      <c r="S1678" s="30" t="str">
        <f t="shared" si="874"/>
        <v/>
      </c>
      <c r="T1678" s="30" t="str">
        <f t="shared" si="875"/>
        <v/>
      </c>
      <c r="U1678" s="20"/>
      <c r="V1678" s="20"/>
      <c r="W1678" s="20"/>
    </row>
    <row r="1679" spans="1:23" ht="19.5" customHeight="1" x14ac:dyDescent="0.25">
      <c r="A1679" s="20"/>
      <c r="B1679" s="483"/>
      <c r="C1679" s="29"/>
      <c r="D1679" s="28" t="s">
        <v>94</v>
      </c>
      <c r="E1679" s="29"/>
      <c r="F1679" s="28" t="s">
        <v>78</v>
      </c>
      <c r="G1679" s="29"/>
      <c r="H1679" s="29"/>
      <c r="I1679" s="30" t="str">
        <f t="shared" si="864"/>
        <v/>
      </c>
      <c r="J1679" s="30" t="str">
        <f t="shared" si="865"/>
        <v/>
      </c>
      <c r="K1679" s="30" t="str">
        <f t="shared" si="866"/>
        <v/>
      </c>
      <c r="L1679" s="30" t="str">
        <f t="shared" si="867"/>
        <v/>
      </c>
      <c r="M1679" s="30" t="str">
        <f t="shared" si="868"/>
        <v/>
      </c>
      <c r="N1679" s="30" t="str">
        <f t="shared" si="869"/>
        <v/>
      </c>
      <c r="O1679" s="30" t="str">
        <f t="shared" si="870"/>
        <v/>
      </c>
      <c r="P1679" s="30" t="str">
        <f t="shared" si="871"/>
        <v/>
      </c>
      <c r="Q1679" s="30" t="str">
        <f t="shared" si="872"/>
        <v/>
      </c>
      <c r="R1679" s="30" t="str">
        <f t="shared" si="873"/>
        <v/>
      </c>
      <c r="S1679" s="30" t="str">
        <f t="shared" si="874"/>
        <v/>
      </c>
      <c r="T1679" s="30" t="str">
        <f t="shared" si="875"/>
        <v/>
      </c>
      <c r="U1679" s="20"/>
      <c r="V1679" s="20"/>
      <c r="W1679" s="20"/>
    </row>
    <row r="1680" spans="1:23" ht="19.5" customHeight="1" x14ac:dyDescent="0.25">
      <c r="A1680" s="20"/>
      <c r="B1680" s="483"/>
      <c r="C1680" s="29"/>
      <c r="D1680" s="28" t="s">
        <v>95</v>
      </c>
      <c r="E1680" s="29"/>
      <c r="F1680" s="28" t="s">
        <v>78</v>
      </c>
      <c r="G1680" s="29"/>
      <c r="H1680" s="29"/>
      <c r="I1680" s="30" t="str">
        <f t="shared" si="864"/>
        <v/>
      </c>
      <c r="J1680" s="30" t="str">
        <f t="shared" si="865"/>
        <v/>
      </c>
      <c r="K1680" s="30" t="str">
        <f t="shared" si="866"/>
        <v/>
      </c>
      <c r="L1680" s="30" t="str">
        <f t="shared" si="867"/>
        <v/>
      </c>
      <c r="M1680" s="30" t="str">
        <f t="shared" si="868"/>
        <v/>
      </c>
      <c r="N1680" s="30" t="str">
        <f t="shared" si="869"/>
        <v/>
      </c>
      <c r="O1680" s="30" t="str">
        <f t="shared" si="870"/>
        <v/>
      </c>
      <c r="P1680" s="30" t="str">
        <f t="shared" si="871"/>
        <v/>
      </c>
      <c r="Q1680" s="30" t="str">
        <f t="shared" si="872"/>
        <v/>
      </c>
      <c r="R1680" s="30" t="str">
        <f t="shared" si="873"/>
        <v/>
      </c>
      <c r="S1680" s="30" t="str">
        <f t="shared" si="874"/>
        <v/>
      </c>
      <c r="T1680" s="30" t="str">
        <f t="shared" si="875"/>
        <v/>
      </c>
      <c r="U1680" s="20"/>
      <c r="V1680" s="20"/>
      <c r="W1680" s="20"/>
    </row>
    <row r="1681" spans="1:23" ht="19.5" customHeight="1" x14ac:dyDescent="0.25">
      <c r="A1681" s="20"/>
      <c r="B1681" s="483"/>
      <c r="C1681" s="29"/>
      <c r="D1681" s="28" t="s">
        <v>96</v>
      </c>
      <c r="E1681" s="29"/>
      <c r="F1681" s="28" t="s">
        <v>78</v>
      </c>
      <c r="G1681" s="29"/>
      <c r="H1681" s="29"/>
      <c r="I1681" s="30" t="str">
        <f t="shared" si="864"/>
        <v/>
      </c>
      <c r="J1681" s="30" t="str">
        <f t="shared" si="865"/>
        <v/>
      </c>
      <c r="K1681" s="30" t="str">
        <f t="shared" si="866"/>
        <v/>
      </c>
      <c r="L1681" s="30" t="str">
        <f t="shared" si="867"/>
        <v/>
      </c>
      <c r="M1681" s="30" t="str">
        <f t="shared" si="868"/>
        <v/>
      </c>
      <c r="N1681" s="30" t="str">
        <f t="shared" si="869"/>
        <v/>
      </c>
      <c r="O1681" s="30" t="str">
        <f t="shared" si="870"/>
        <v/>
      </c>
      <c r="P1681" s="30" t="str">
        <f t="shared" si="871"/>
        <v/>
      </c>
      <c r="Q1681" s="30" t="str">
        <f t="shared" si="872"/>
        <v/>
      </c>
      <c r="R1681" s="30" t="str">
        <f t="shared" si="873"/>
        <v/>
      </c>
      <c r="S1681" s="30" t="str">
        <f t="shared" si="874"/>
        <v/>
      </c>
      <c r="T1681" s="30" t="str">
        <f t="shared" si="875"/>
        <v/>
      </c>
      <c r="U1681" s="20"/>
      <c r="V1681" s="20"/>
      <c r="W1681" s="20"/>
    </row>
    <row r="1682" spans="1:23" ht="19.5" customHeight="1" x14ac:dyDescent="0.25">
      <c r="A1682" s="20"/>
      <c r="B1682" s="483"/>
      <c r="C1682" s="29"/>
      <c r="D1682" s="28" t="s">
        <v>97</v>
      </c>
      <c r="E1682" s="29"/>
      <c r="F1682" s="28" t="s">
        <v>78</v>
      </c>
      <c r="G1682" s="29"/>
      <c r="H1682" s="29"/>
      <c r="I1682" s="30" t="str">
        <f t="shared" si="864"/>
        <v/>
      </c>
      <c r="J1682" s="30" t="str">
        <f t="shared" si="865"/>
        <v/>
      </c>
      <c r="K1682" s="30" t="str">
        <f t="shared" si="866"/>
        <v/>
      </c>
      <c r="L1682" s="30" t="str">
        <f t="shared" si="867"/>
        <v/>
      </c>
      <c r="M1682" s="30" t="str">
        <f t="shared" si="868"/>
        <v/>
      </c>
      <c r="N1682" s="30" t="str">
        <f t="shared" si="869"/>
        <v/>
      </c>
      <c r="O1682" s="30" t="str">
        <f t="shared" si="870"/>
        <v/>
      </c>
      <c r="P1682" s="30" t="str">
        <f t="shared" si="871"/>
        <v/>
      </c>
      <c r="Q1682" s="30" t="str">
        <f t="shared" si="872"/>
        <v/>
      </c>
      <c r="R1682" s="30" t="str">
        <f t="shared" si="873"/>
        <v/>
      </c>
      <c r="S1682" s="30" t="str">
        <f t="shared" si="874"/>
        <v/>
      </c>
      <c r="T1682" s="30" t="str">
        <f t="shared" si="875"/>
        <v/>
      </c>
      <c r="U1682" s="20"/>
      <c r="V1682" s="20"/>
      <c r="W1682" s="20"/>
    </row>
    <row r="1683" spans="1:23" ht="19.5" customHeight="1" x14ac:dyDescent="0.25">
      <c r="A1683" s="20"/>
      <c r="B1683" s="483"/>
      <c r="C1683" s="29"/>
      <c r="D1683" s="28" t="s">
        <v>98</v>
      </c>
      <c r="E1683" s="29"/>
      <c r="F1683" s="28" t="s">
        <v>78</v>
      </c>
      <c r="G1683" s="29"/>
      <c r="H1683" s="29"/>
      <c r="I1683" s="30" t="str">
        <f t="shared" si="864"/>
        <v/>
      </c>
      <c r="J1683" s="30" t="str">
        <f t="shared" si="865"/>
        <v/>
      </c>
      <c r="K1683" s="30" t="str">
        <f t="shared" si="866"/>
        <v/>
      </c>
      <c r="L1683" s="30" t="str">
        <f t="shared" si="867"/>
        <v/>
      </c>
      <c r="M1683" s="30" t="str">
        <f t="shared" si="868"/>
        <v/>
      </c>
      <c r="N1683" s="30" t="str">
        <f t="shared" si="869"/>
        <v/>
      </c>
      <c r="O1683" s="30" t="str">
        <f t="shared" si="870"/>
        <v/>
      </c>
      <c r="P1683" s="30" t="str">
        <f t="shared" si="871"/>
        <v/>
      </c>
      <c r="Q1683" s="30" t="str">
        <f t="shared" si="872"/>
        <v/>
      </c>
      <c r="R1683" s="30" t="str">
        <f t="shared" si="873"/>
        <v/>
      </c>
      <c r="S1683" s="30" t="str">
        <f t="shared" si="874"/>
        <v/>
      </c>
      <c r="T1683" s="30" t="str">
        <f t="shared" si="875"/>
        <v/>
      </c>
      <c r="U1683" s="20"/>
      <c r="V1683" s="20"/>
      <c r="W1683" s="20"/>
    </row>
    <row r="1684" spans="1:23" ht="19.5" customHeight="1" x14ac:dyDescent="0.25">
      <c r="A1684" s="20"/>
      <c r="B1684" s="483"/>
      <c r="C1684" s="29"/>
      <c r="D1684" s="28" t="s">
        <v>99</v>
      </c>
      <c r="E1684" s="29"/>
      <c r="F1684" s="28" t="s">
        <v>78</v>
      </c>
      <c r="G1684" s="29"/>
      <c r="H1684" s="29"/>
      <c r="I1684" s="30" t="str">
        <f t="shared" si="864"/>
        <v/>
      </c>
      <c r="J1684" s="30" t="str">
        <f t="shared" si="865"/>
        <v/>
      </c>
      <c r="K1684" s="30" t="str">
        <f t="shared" si="866"/>
        <v/>
      </c>
      <c r="L1684" s="30" t="str">
        <f t="shared" si="867"/>
        <v/>
      </c>
      <c r="M1684" s="30" t="str">
        <f t="shared" si="868"/>
        <v/>
      </c>
      <c r="N1684" s="30" t="str">
        <f t="shared" si="869"/>
        <v/>
      </c>
      <c r="O1684" s="30" t="str">
        <f t="shared" si="870"/>
        <v/>
      </c>
      <c r="P1684" s="30" t="str">
        <f t="shared" si="871"/>
        <v/>
      </c>
      <c r="Q1684" s="30" t="str">
        <f t="shared" si="872"/>
        <v/>
      </c>
      <c r="R1684" s="30" t="str">
        <f t="shared" si="873"/>
        <v/>
      </c>
      <c r="S1684" s="30" t="str">
        <f t="shared" si="874"/>
        <v/>
      </c>
      <c r="T1684" s="30" t="str">
        <f t="shared" si="875"/>
        <v/>
      </c>
      <c r="U1684" s="20"/>
      <c r="V1684" s="20"/>
      <c r="W1684" s="20"/>
    </row>
    <row r="1685" spans="1:23" ht="19.5" customHeight="1" x14ac:dyDescent="0.25">
      <c r="A1685" s="20"/>
      <c r="B1685" s="483"/>
      <c r="C1685" s="29"/>
      <c r="D1685" s="28" t="s">
        <v>100</v>
      </c>
      <c r="E1685" s="29"/>
      <c r="F1685" s="28" t="s">
        <v>78</v>
      </c>
      <c r="G1685" s="29"/>
      <c r="H1685" s="29"/>
      <c r="I1685" s="30" t="str">
        <f t="shared" si="864"/>
        <v/>
      </c>
      <c r="J1685" s="30" t="str">
        <f t="shared" si="865"/>
        <v/>
      </c>
      <c r="K1685" s="30" t="str">
        <f t="shared" si="866"/>
        <v/>
      </c>
      <c r="L1685" s="30" t="str">
        <f t="shared" si="867"/>
        <v/>
      </c>
      <c r="M1685" s="30" t="str">
        <f t="shared" si="868"/>
        <v/>
      </c>
      <c r="N1685" s="30" t="str">
        <f t="shared" si="869"/>
        <v/>
      </c>
      <c r="O1685" s="30" t="str">
        <f t="shared" si="870"/>
        <v/>
      </c>
      <c r="P1685" s="30" t="str">
        <f t="shared" si="871"/>
        <v/>
      </c>
      <c r="Q1685" s="30" t="str">
        <f t="shared" si="872"/>
        <v/>
      </c>
      <c r="R1685" s="30" t="str">
        <f t="shared" si="873"/>
        <v/>
      </c>
      <c r="S1685" s="30" t="str">
        <f t="shared" si="874"/>
        <v/>
      </c>
      <c r="T1685" s="30" t="str">
        <f t="shared" si="875"/>
        <v/>
      </c>
      <c r="U1685" s="20"/>
      <c r="V1685" s="20"/>
      <c r="W1685" s="20"/>
    </row>
    <row r="1686" spans="1:23" ht="19.5" customHeight="1" x14ac:dyDescent="0.25">
      <c r="A1686" s="20"/>
      <c r="B1686" s="483"/>
      <c r="C1686" s="29"/>
      <c r="D1686" s="28" t="s">
        <v>101</v>
      </c>
      <c r="E1686" s="29"/>
      <c r="F1686" s="28" t="s">
        <v>78</v>
      </c>
      <c r="G1686" s="29"/>
      <c r="H1686" s="29"/>
      <c r="I1686" s="30" t="str">
        <f t="shared" si="864"/>
        <v/>
      </c>
      <c r="J1686" s="30" t="str">
        <f t="shared" si="865"/>
        <v/>
      </c>
      <c r="K1686" s="30" t="str">
        <f t="shared" si="866"/>
        <v/>
      </c>
      <c r="L1686" s="30" t="str">
        <f t="shared" si="867"/>
        <v/>
      </c>
      <c r="M1686" s="30" t="str">
        <f t="shared" si="868"/>
        <v/>
      </c>
      <c r="N1686" s="30" t="str">
        <f t="shared" si="869"/>
        <v/>
      </c>
      <c r="O1686" s="30" t="str">
        <f t="shared" si="870"/>
        <v/>
      </c>
      <c r="P1686" s="30" t="str">
        <f t="shared" si="871"/>
        <v/>
      </c>
      <c r="Q1686" s="30" t="str">
        <f t="shared" si="872"/>
        <v/>
      </c>
      <c r="R1686" s="30" t="str">
        <f t="shared" si="873"/>
        <v/>
      </c>
      <c r="S1686" s="30" t="str">
        <f t="shared" si="874"/>
        <v/>
      </c>
      <c r="T1686" s="30" t="str">
        <f t="shared" si="875"/>
        <v/>
      </c>
      <c r="U1686" s="20"/>
      <c r="V1686" s="20"/>
      <c r="W1686" s="20"/>
    </row>
    <row r="1687" spans="1:23" ht="19.5" customHeight="1" x14ac:dyDescent="0.25">
      <c r="A1687" s="20"/>
      <c r="B1687" s="483"/>
      <c r="C1687" s="29"/>
      <c r="D1687" s="28" t="s">
        <v>102</v>
      </c>
      <c r="E1687" s="29"/>
      <c r="F1687" s="28" t="s">
        <v>78</v>
      </c>
      <c r="G1687" s="29"/>
      <c r="H1687" s="29"/>
      <c r="I1687" s="30" t="str">
        <f t="shared" si="864"/>
        <v/>
      </c>
      <c r="J1687" s="30" t="str">
        <f t="shared" si="865"/>
        <v/>
      </c>
      <c r="K1687" s="30" t="str">
        <f t="shared" si="866"/>
        <v/>
      </c>
      <c r="L1687" s="30" t="str">
        <f t="shared" si="867"/>
        <v/>
      </c>
      <c r="M1687" s="30" t="str">
        <f t="shared" si="868"/>
        <v/>
      </c>
      <c r="N1687" s="30" t="str">
        <f t="shared" si="869"/>
        <v/>
      </c>
      <c r="O1687" s="30" t="str">
        <f t="shared" si="870"/>
        <v/>
      </c>
      <c r="P1687" s="30" t="str">
        <f t="shared" si="871"/>
        <v/>
      </c>
      <c r="Q1687" s="30" t="str">
        <f t="shared" si="872"/>
        <v/>
      </c>
      <c r="R1687" s="30" t="str">
        <f t="shared" si="873"/>
        <v/>
      </c>
      <c r="S1687" s="30" t="str">
        <f t="shared" si="874"/>
        <v/>
      </c>
      <c r="T1687" s="30" t="str">
        <f t="shared" si="875"/>
        <v/>
      </c>
      <c r="U1687" s="20"/>
      <c r="V1687" s="20"/>
      <c r="W1687" s="20"/>
    </row>
    <row r="1688" spans="1:23" ht="19.5" customHeight="1" x14ac:dyDescent="0.25">
      <c r="A1688" s="20"/>
      <c r="B1688" s="483"/>
      <c r="C1688" s="29"/>
      <c r="D1688" s="28" t="s">
        <v>103</v>
      </c>
      <c r="E1688" s="29"/>
      <c r="F1688" s="28" t="s">
        <v>78</v>
      </c>
      <c r="G1688" s="29"/>
      <c r="H1688" s="29"/>
      <c r="I1688" s="30" t="str">
        <f t="shared" si="864"/>
        <v/>
      </c>
      <c r="J1688" s="30" t="str">
        <f t="shared" si="865"/>
        <v/>
      </c>
      <c r="K1688" s="30" t="str">
        <f t="shared" si="866"/>
        <v/>
      </c>
      <c r="L1688" s="30" t="str">
        <f t="shared" si="867"/>
        <v/>
      </c>
      <c r="M1688" s="30" t="str">
        <f t="shared" si="868"/>
        <v/>
      </c>
      <c r="N1688" s="30" t="str">
        <f t="shared" si="869"/>
        <v/>
      </c>
      <c r="O1688" s="30" t="str">
        <f t="shared" si="870"/>
        <v/>
      </c>
      <c r="P1688" s="30" t="str">
        <f t="shared" si="871"/>
        <v/>
      </c>
      <c r="Q1688" s="30" t="str">
        <f t="shared" si="872"/>
        <v/>
      </c>
      <c r="R1688" s="30" t="str">
        <f t="shared" si="873"/>
        <v/>
      </c>
      <c r="S1688" s="30" t="str">
        <f t="shared" si="874"/>
        <v/>
      </c>
      <c r="T1688" s="30" t="str">
        <f t="shared" si="875"/>
        <v/>
      </c>
      <c r="U1688" s="20"/>
      <c r="V1688" s="20"/>
      <c r="W1688" s="20"/>
    </row>
    <row r="1689" spans="1:23" ht="19.5" customHeight="1" x14ac:dyDescent="0.25">
      <c r="A1689" s="20"/>
      <c r="B1689" s="483"/>
      <c r="C1689" s="29"/>
      <c r="D1689" s="28" t="s">
        <v>104</v>
      </c>
      <c r="E1689" s="29"/>
      <c r="F1689" s="28" t="s">
        <v>78</v>
      </c>
      <c r="G1689" s="29"/>
      <c r="H1689" s="29"/>
      <c r="I1689" s="30" t="str">
        <f t="shared" si="864"/>
        <v/>
      </c>
      <c r="J1689" s="30" t="str">
        <f t="shared" si="865"/>
        <v/>
      </c>
      <c r="K1689" s="30" t="str">
        <f t="shared" si="866"/>
        <v/>
      </c>
      <c r="L1689" s="30" t="str">
        <f t="shared" si="867"/>
        <v/>
      </c>
      <c r="M1689" s="30" t="str">
        <f t="shared" si="868"/>
        <v/>
      </c>
      <c r="N1689" s="30" t="str">
        <f t="shared" si="869"/>
        <v/>
      </c>
      <c r="O1689" s="30" t="str">
        <f t="shared" si="870"/>
        <v/>
      </c>
      <c r="P1689" s="30" t="str">
        <f t="shared" si="871"/>
        <v/>
      </c>
      <c r="Q1689" s="30" t="str">
        <f t="shared" si="872"/>
        <v/>
      </c>
      <c r="R1689" s="30" t="str">
        <f t="shared" si="873"/>
        <v/>
      </c>
      <c r="S1689" s="30" t="str">
        <f t="shared" si="874"/>
        <v/>
      </c>
      <c r="T1689" s="30" t="str">
        <f t="shared" si="875"/>
        <v/>
      </c>
      <c r="U1689" s="20"/>
      <c r="V1689" s="20"/>
      <c r="W1689" s="20"/>
    </row>
    <row r="1690" spans="1:23" ht="19.5" customHeight="1" x14ac:dyDescent="0.25">
      <c r="A1690" s="20"/>
      <c r="B1690" s="483"/>
      <c r="C1690" s="29"/>
      <c r="D1690" s="28" t="s">
        <v>105</v>
      </c>
      <c r="E1690" s="29"/>
      <c r="F1690" s="28" t="s">
        <v>78</v>
      </c>
      <c r="G1690" s="29"/>
      <c r="H1690" s="29"/>
      <c r="I1690" s="30" t="str">
        <f t="shared" si="864"/>
        <v/>
      </c>
      <c r="J1690" s="30" t="str">
        <f t="shared" si="865"/>
        <v/>
      </c>
      <c r="K1690" s="30" t="str">
        <f t="shared" si="866"/>
        <v/>
      </c>
      <c r="L1690" s="30" t="str">
        <f t="shared" si="867"/>
        <v/>
      </c>
      <c r="M1690" s="30" t="str">
        <f t="shared" si="868"/>
        <v/>
      </c>
      <c r="N1690" s="30" t="str">
        <f t="shared" si="869"/>
        <v/>
      </c>
      <c r="O1690" s="30" t="str">
        <f t="shared" si="870"/>
        <v/>
      </c>
      <c r="P1690" s="30" t="str">
        <f t="shared" si="871"/>
        <v/>
      </c>
      <c r="Q1690" s="30" t="str">
        <f t="shared" si="872"/>
        <v/>
      </c>
      <c r="R1690" s="30" t="str">
        <f t="shared" si="873"/>
        <v/>
      </c>
      <c r="S1690" s="30" t="str">
        <f t="shared" si="874"/>
        <v/>
      </c>
      <c r="T1690" s="30" t="str">
        <f t="shared" si="875"/>
        <v/>
      </c>
      <c r="U1690" s="20"/>
      <c r="V1690" s="20"/>
      <c r="W1690" s="20"/>
    </row>
    <row r="1691" spans="1:23" ht="19.5" customHeight="1" x14ac:dyDescent="0.25">
      <c r="A1691" s="20"/>
      <c r="B1691" s="483"/>
      <c r="C1691" s="29"/>
      <c r="D1691" s="28" t="s">
        <v>106</v>
      </c>
      <c r="E1691" s="29"/>
      <c r="F1691" s="28" t="s">
        <v>78</v>
      </c>
      <c r="G1691" s="29"/>
      <c r="H1691" s="29"/>
      <c r="I1691" s="30" t="str">
        <f t="shared" si="864"/>
        <v/>
      </c>
      <c r="J1691" s="30" t="str">
        <f t="shared" si="865"/>
        <v/>
      </c>
      <c r="K1691" s="30" t="str">
        <f t="shared" si="866"/>
        <v/>
      </c>
      <c r="L1691" s="30" t="str">
        <f t="shared" si="867"/>
        <v/>
      </c>
      <c r="M1691" s="30" t="str">
        <f t="shared" si="868"/>
        <v/>
      </c>
      <c r="N1691" s="30" t="str">
        <f t="shared" si="869"/>
        <v/>
      </c>
      <c r="O1691" s="30" t="str">
        <f t="shared" si="870"/>
        <v/>
      </c>
      <c r="P1691" s="30" t="str">
        <f t="shared" si="871"/>
        <v/>
      </c>
      <c r="Q1691" s="30" t="str">
        <f t="shared" si="872"/>
        <v/>
      </c>
      <c r="R1691" s="30" t="str">
        <f t="shared" si="873"/>
        <v/>
      </c>
      <c r="S1691" s="30" t="str">
        <f t="shared" si="874"/>
        <v/>
      </c>
      <c r="T1691" s="30" t="str">
        <f t="shared" si="875"/>
        <v/>
      </c>
      <c r="U1691" s="20"/>
      <c r="V1691" s="20"/>
      <c r="W1691" s="20"/>
    </row>
    <row r="1692" spans="1:23" ht="19.5" customHeight="1" x14ac:dyDescent="0.25">
      <c r="A1692" s="20"/>
      <c r="B1692" s="483"/>
      <c r="C1692" s="29"/>
      <c r="D1692" s="28" t="s">
        <v>107</v>
      </c>
      <c r="E1692" s="29"/>
      <c r="F1692" s="28" t="s">
        <v>78</v>
      </c>
      <c r="G1692" s="29"/>
      <c r="H1692" s="29"/>
      <c r="I1692" s="30" t="str">
        <f t="shared" si="864"/>
        <v/>
      </c>
      <c r="J1692" s="30" t="str">
        <f t="shared" si="865"/>
        <v/>
      </c>
      <c r="K1692" s="30" t="str">
        <f t="shared" si="866"/>
        <v/>
      </c>
      <c r="L1692" s="30" t="str">
        <f t="shared" si="867"/>
        <v/>
      </c>
      <c r="M1692" s="30" t="str">
        <f t="shared" si="868"/>
        <v/>
      </c>
      <c r="N1692" s="30" t="str">
        <f t="shared" si="869"/>
        <v/>
      </c>
      <c r="O1692" s="30" t="str">
        <f t="shared" si="870"/>
        <v/>
      </c>
      <c r="P1692" s="30" t="str">
        <f t="shared" si="871"/>
        <v/>
      </c>
      <c r="Q1692" s="30" t="str">
        <f t="shared" si="872"/>
        <v/>
      </c>
      <c r="R1692" s="30" t="str">
        <f t="shared" si="873"/>
        <v/>
      </c>
      <c r="S1692" s="30" t="str">
        <f t="shared" si="874"/>
        <v/>
      </c>
      <c r="T1692" s="30" t="str">
        <f t="shared" si="875"/>
        <v/>
      </c>
      <c r="U1692" s="20"/>
      <c r="V1692" s="20"/>
      <c r="W1692" s="20"/>
    </row>
    <row r="1693" spans="1:23" ht="19.5" customHeight="1" x14ac:dyDescent="0.25">
      <c r="A1693" s="20"/>
      <c r="B1693" s="483"/>
      <c r="C1693" s="29"/>
      <c r="D1693" s="28" t="s">
        <v>108</v>
      </c>
      <c r="E1693" s="29"/>
      <c r="F1693" s="28" t="s">
        <v>78</v>
      </c>
      <c r="G1693" s="29"/>
      <c r="H1693" s="29"/>
      <c r="I1693" s="30" t="str">
        <f t="shared" si="864"/>
        <v/>
      </c>
      <c r="J1693" s="30" t="str">
        <f t="shared" si="865"/>
        <v/>
      </c>
      <c r="K1693" s="30" t="str">
        <f t="shared" si="866"/>
        <v/>
      </c>
      <c r="L1693" s="30" t="str">
        <f t="shared" si="867"/>
        <v/>
      </c>
      <c r="M1693" s="30" t="str">
        <f t="shared" si="868"/>
        <v/>
      </c>
      <c r="N1693" s="30" t="str">
        <f t="shared" si="869"/>
        <v/>
      </c>
      <c r="O1693" s="30" t="str">
        <f t="shared" si="870"/>
        <v/>
      </c>
      <c r="P1693" s="30" t="str">
        <f t="shared" si="871"/>
        <v/>
      </c>
      <c r="Q1693" s="30" t="str">
        <f t="shared" si="872"/>
        <v/>
      </c>
      <c r="R1693" s="30" t="str">
        <f t="shared" si="873"/>
        <v/>
      </c>
      <c r="S1693" s="30" t="str">
        <f t="shared" si="874"/>
        <v/>
      </c>
      <c r="T1693" s="30" t="str">
        <f t="shared" si="875"/>
        <v/>
      </c>
      <c r="U1693" s="20"/>
      <c r="V1693" s="20"/>
      <c r="W1693" s="20"/>
    </row>
    <row r="1694" spans="1:23" ht="19.5" customHeight="1" x14ac:dyDescent="0.25">
      <c r="A1694" s="20"/>
      <c r="B1694" s="483"/>
      <c r="C1694" s="29"/>
      <c r="D1694" s="28" t="s">
        <v>109</v>
      </c>
      <c r="E1694" s="29"/>
      <c r="F1694" s="28" t="s">
        <v>78</v>
      </c>
      <c r="G1694" s="29"/>
      <c r="H1694" s="29"/>
      <c r="I1694" s="30" t="str">
        <f t="shared" si="864"/>
        <v/>
      </c>
      <c r="J1694" s="30" t="str">
        <f t="shared" si="865"/>
        <v/>
      </c>
      <c r="K1694" s="30" t="str">
        <f t="shared" si="866"/>
        <v/>
      </c>
      <c r="L1694" s="30" t="str">
        <f t="shared" si="867"/>
        <v/>
      </c>
      <c r="M1694" s="30" t="str">
        <f t="shared" si="868"/>
        <v/>
      </c>
      <c r="N1694" s="30" t="str">
        <f t="shared" si="869"/>
        <v/>
      </c>
      <c r="O1694" s="30" t="str">
        <f t="shared" si="870"/>
        <v/>
      </c>
      <c r="P1694" s="30" t="str">
        <f t="shared" si="871"/>
        <v/>
      </c>
      <c r="Q1694" s="30" t="str">
        <f t="shared" si="872"/>
        <v/>
      </c>
      <c r="R1694" s="30" t="str">
        <f t="shared" si="873"/>
        <v/>
      </c>
      <c r="S1694" s="30" t="str">
        <f t="shared" si="874"/>
        <v/>
      </c>
      <c r="T1694" s="30" t="str">
        <f t="shared" si="875"/>
        <v/>
      </c>
      <c r="U1694" s="20"/>
      <c r="V1694" s="20"/>
      <c r="W1694" s="20"/>
    </row>
    <row r="1695" spans="1:23" ht="19.5" customHeight="1" x14ac:dyDescent="0.25">
      <c r="A1695" s="20"/>
      <c r="B1695" s="483"/>
      <c r="C1695" s="29"/>
      <c r="D1695" s="28" t="s">
        <v>110</v>
      </c>
      <c r="E1695" s="29"/>
      <c r="F1695" s="28" t="s">
        <v>78</v>
      </c>
      <c r="G1695" s="29"/>
      <c r="H1695" s="29"/>
      <c r="I1695" s="30" t="str">
        <f t="shared" si="864"/>
        <v/>
      </c>
      <c r="J1695" s="30" t="str">
        <f t="shared" si="865"/>
        <v/>
      </c>
      <c r="K1695" s="30" t="str">
        <f t="shared" si="866"/>
        <v/>
      </c>
      <c r="L1695" s="30" t="str">
        <f t="shared" si="867"/>
        <v/>
      </c>
      <c r="M1695" s="30" t="str">
        <f t="shared" si="868"/>
        <v/>
      </c>
      <c r="N1695" s="30" t="str">
        <f t="shared" si="869"/>
        <v/>
      </c>
      <c r="O1695" s="30" t="str">
        <f t="shared" si="870"/>
        <v/>
      </c>
      <c r="P1695" s="30" t="str">
        <f t="shared" si="871"/>
        <v/>
      </c>
      <c r="Q1695" s="30" t="str">
        <f t="shared" si="872"/>
        <v/>
      </c>
      <c r="R1695" s="30" t="str">
        <f t="shared" si="873"/>
        <v/>
      </c>
      <c r="S1695" s="30" t="str">
        <f t="shared" si="874"/>
        <v/>
      </c>
      <c r="T1695" s="30" t="str">
        <f t="shared" si="875"/>
        <v/>
      </c>
      <c r="U1695" s="20"/>
      <c r="V1695" s="20"/>
      <c r="W1695" s="20"/>
    </row>
    <row r="1696" spans="1:23" ht="19.5" customHeight="1" x14ac:dyDescent="0.25">
      <c r="A1696" s="20"/>
      <c r="B1696" s="483"/>
      <c r="C1696" s="29"/>
      <c r="D1696" s="28" t="s">
        <v>111</v>
      </c>
      <c r="E1696" s="29"/>
      <c r="F1696" s="28" t="s">
        <v>78</v>
      </c>
      <c r="G1696" s="29"/>
      <c r="H1696" s="29"/>
      <c r="I1696" s="30" t="str">
        <f t="shared" si="864"/>
        <v/>
      </c>
      <c r="J1696" s="30" t="str">
        <f t="shared" si="865"/>
        <v/>
      </c>
      <c r="K1696" s="30" t="str">
        <f t="shared" si="866"/>
        <v/>
      </c>
      <c r="L1696" s="30" t="str">
        <f t="shared" si="867"/>
        <v/>
      </c>
      <c r="M1696" s="30" t="str">
        <f t="shared" si="868"/>
        <v/>
      </c>
      <c r="N1696" s="30" t="str">
        <f t="shared" si="869"/>
        <v/>
      </c>
      <c r="O1696" s="30" t="str">
        <f t="shared" si="870"/>
        <v/>
      </c>
      <c r="P1696" s="30" t="str">
        <f t="shared" si="871"/>
        <v/>
      </c>
      <c r="Q1696" s="30" t="str">
        <f t="shared" si="872"/>
        <v/>
      </c>
      <c r="R1696" s="30" t="str">
        <f t="shared" si="873"/>
        <v/>
      </c>
      <c r="S1696" s="30" t="str">
        <f t="shared" si="874"/>
        <v/>
      </c>
      <c r="T1696" s="30" t="str">
        <f t="shared" si="875"/>
        <v/>
      </c>
      <c r="U1696" s="20"/>
      <c r="V1696" s="20"/>
      <c r="W1696" s="20"/>
    </row>
    <row r="1697" spans="1:36" ht="19.5" customHeight="1" x14ac:dyDescent="0.25">
      <c r="A1697" s="20"/>
      <c r="B1697" s="483"/>
      <c r="C1697" s="29"/>
      <c r="D1697" s="28" t="s">
        <v>112</v>
      </c>
      <c r="E1697" s="29"/>
      <c r="F1697" s="28" t="s">
        <v>78</v>
      </c>
      <c r="G1697" s="29"/>
      <c r="H1697" s="29"/>
      <c r="I1697" s="30" t="str">
        <f t="shared" si="864"/>
        <v/>
      </c>
      <c r="J1697" s="30" t="str">
        <f t="shared" si="865"/>
        <v/>
      </c>
      <c r="K1697" s="30" t="str">
        <f t="shared" si="866"/>
        <v/>
      </c>
      <c r="L1697" s="30" t="str">
        <f t="shared" si="867"/>
        <v/>
      </c>
      <c r="M1697" s="30" t="str">
        <f t="shared" si="868"/>
        <v/>
      </c>
      <c r="N1697" s="30" t="str">
        <f t="shared" si="869"/>
        <v/>
      </c>
      <c r="O1697" s="30" t="str">
        <f t="shared" si="870"/>
        <v/>
      </c>
      <c r="P1697" s="30" t="str">
        <f t="shared" si="871"/>
        <v/>
      </c>
      <c r="Q1697" s="30" t="str">
        <f t="shared" si="872"/>
        <v/>
      </c>
      <c r="R1697" s="30" t="str">
        <f t="shared" si="873"/>
        <v/>
      </c>
      <c r="S1697" s="30" t="str">
        <f t="shared" si="874"/>
        <v/>
      </c>
      <c r="T1697" s="30" t="str">
        <f t="shared" si="875"/>
        <v/>
      </c>
      <c r="U1697" s="20"/>
      <c r="V1697" s="20"/>
      <c r="W1697" s="20"/>
    </row>
    <row r="1698" spans="1:36" ht="19.5" customHeight="1" x14ac:dyDescent="0.25">
      <c r="A1698" s="20"/>
      <c r="B1698" s="483"/>
      <c r="C1698" s="29"/>
      <c r="D1698" s="28" t="s">
        <v>113</v>
      </c>
      <c r="E1698" s="29"/>
      <c r="F1698" s="28" t="s">
        <v>78</v>
      </c>
      <c r="G1698" s="29"/>
      <c r="H1698" s="29"/>
      <c r="I1698" s="30" t="str">
        <f t="shared" si="864"/>
        <v/>
      </c>
      <c r="J1698" s="30" t="str">
        <f t="shared" si="865"/>
        <v/>
      </c>
      <c r="K1698" s="30" t="str">
        <f t="shared" si="866"/>
        <v/>
      </c>
      <c r="L1698" s="30" t="str">
        <f t="shared" si="867"/>
        <v/>
      </c>
      <c r="M1698" s="30" t="str">
        <f t="shared" si="868"/>
        <v/>
      </c>
      <c r="N1698" s="30" t="str">
        <f t="shared" si="869"/>
        <v/>
      </c>
      <c r="O1698" s="30" t="str">
        <f t="shared" si="870"/>
        <v/>
      </c>
      <c r="P1698" s="30" t="str">
        <f t="shared" si="871"/>
        <v/>
      </c>
      <c r="Q1698" s="30" t="str">
        <f t="shared" si="872"/>
        <v/>
      </c>
      <c r="R1698" s="30" t="str">
        <f t="shared" si="873"/>
        <v/>
      </c>
      <c r="S1698" s="30" t="str">
        <f t="shared" si="874"/>
        <v/>
      </c>
      <c r="T1698" s="30" t="str">
        <f t="shared" si="875"/>
        <v/>
      </c>
      <c r="U1698" s="20"/>
      <c r="V1698" s="20"/>
      <c r="W1698" s="20"/>
    </row>
    <row r="1699" spans="1:36" ht="19.5" customHeight="1" x14ac:dyDescent="0.3">
      <c r="A1699" s="20"/>
      <c r="B1699" s="483"/>
      <c r="C1699" s="29"/>
      <c r="D1699" s="28" t="s">
        <v>114</v>
      </c>
      <c r="E1699" s="29"/>
      <c r="F1699" s="28" t="s">
        <v>115</v>
      </c>
      <c r="G1699" s="29"/>
      <c r="H1699" s="29" t="s">
        <v>40</v>
      </c>
      <c r="I1699" s="31" t="str">
        <f t="shared" ref="I1699:I1708" si="876">IFERROR(VALUE(MID($G1699,1,FIND(CHAR(160),SUBSTITUTE($G1699,"~",CHAR(160),1))-1)),"-")</f>
        <v>-</v>
      </c>
      <c r="J1699" s="31" t="str">
        <f t="shared" ref="J1699:J1708" si="877">IFERROR(VALUE(MID($G1699,FIND(CHAR(160),SUBSTITUTE($G1699,"~",CHAR(160),1))+1,FIND(CHAR(160),SUBSTITUTE($G1699,"~",CHAR(160),2))-FIND(CHAR(160),SUBSTITUTE($G1699,"~",CHAR(160),1))-1)),"-")</f>
        <v>-</v>
      </c>
      <c r="K1699" s="31" t="str">
        <f t="shared" ref="K1699:K1708" si="878">IFERROR(VALUE(MID($G1699,FIND(CHAR(160),SUBSTITUTE($G1699,"~",CHAR(160),2))+1,FIND(CHAR(160),SUBSTITUTE($G1699,"~",CHAR(160),3))-FIND(CHAR(160),SUBSTITUTE($G1699,"~",CHAR(160),2))-1)),"-")</f>
        <v>-</v>
      </c>
      <c r="L1699" s="31" t="str">
        <f t="shared" ref="L1699:L1708" si="879">IFERROR(VALUE(MID($G1699,FIND(CHAR(160),SUBSTITUTE($G1699,"~",CHAR(160),3))+1,FIND(CHAR(160),SUBSTITUTE($G1699,"~",CHAR(160),4))-FIND(CHAR(160),SUBSTITUTE($G1699,"~",CHAR(160),3))-1)),"-")</f>
        <v>-</v>
      </c>
      <c r="M1699" s="31" t="str">
        <f t="shared" ref="M1699:M1708" si="880">IFERROR(VALUE(MID($G1699,FIND(CHAR(160),SUBSTITUTE($G1699,"~",CHAR(160),4))+1,FIND(CHAR(160),SUBSTITUTE($G1699,"~",CHAR(160),5))-FIND(CHAR(160),SUBSTITUTE($G1699,"~",CHAR(160),4))-1)),"-")</f>
        <v>-</v>
      </c>
      <c r="N1699" s="31" t="str">
        <f t="shared" ref="N1699:N1708" si="881">IFERROR(VALUE(MID($G1699,FIND(CHAR(160),SUBSTITUTE($G1699,"~",CHAR(160),5))+1,FIND(CHAR(160),SUBSTITUTE($G1699,"~",CHAR(160),6))-FIND(CHAR(160),SUBSTITUTE($G1699,"~",CHAR(160),5))-1)),"-")</f>
        <v>-</v>
      </c>
      <c r="O1699" s="31" t="str">
        <f t="shared" ref="O1699:O1708" si="882">IFERROR(VALUE(MID($G1699,FIND(CHAR(160),SUBSTITUTE($G1699,"~",CHAR(160),6))+1,FIND(CHAR(160),SUBSTITUTE($G1699,"~",CHAR(160),7))-FIND(CHAR(160),SUBSTITUTE($G1699,"~",CHAR(160),6))-1)),"-")</f>
        <v>-</v>
      </c>
      <c r="P1699" s="31" t="str">
        <f t="shared" ref="P1699:P1708" si="883">IFERROR(VALUE(MID($G1699,FIND(CHAR(160),SUBSTITUTE($G1699,"~",CHAR(160),7))+1,FIND(CHAR(160),SUBSTITUTE($G1699,"~",CHAR(160),8))-FIND(CHAR(160),SUBSTITUTE($G1699,"~",CHAR(160),7))-1)),"-")</f>
        <v>-</v>
      </c>
      <c r="Q1699" s="31" t="str">
        <f t="shared" ref="Q1699:Q1708" si="884">IFERROR(VALUE(MID($G1699,FIND(CHAR(160),SUBSTITUTE($G1699,"~",CHAR(160),8))+1,FIND(CHAR(160),SUBSTITUTE($G1699,"~",CHAR(160),9))-FIND(CHAR(160),SUBSTITUTE($G1699,"~",CHAR(160),8))-1)),"-")</f>
        <v>-</v>
      </c>
      <c r="R1699" s="31" t="str">
        <f t="shared" ref="R1699:R1708" si="885">IFERROR(VALUE(MID($G1699,FIND(CHAR(160),SUBSTITUTE($G1699,"~",CHAR(160),9))+1,FIND(CHAR(160),SUBSTITUTE($G1699,"~",CHAR(160),10))-FIND(CHAR(160),SUBSTITUTE($G1699,"~",CHAR(160),9))-1)),"-")</f>
        <v>-</v>
      </c>
      <c r="S1699" s="31" t="str">
        <f t="shared" ref="S1699:S1708" si="886">IFERROR(VALUE(MID($G1699,FIND(CHAR(160),SUBSTITUTE($G1699,"~",CHAR(160),10))+1,FIND(CHAR(160),SUBSTITUTE($G1699,"~",CHAR(160),11))-FIND(CHAR(160),SUBSTITUTE($G1699,"~",CHAR(160),10))-1)),"-")</f>
        <v>-</v>
      </c>
      <c r="T1699" s="31" t="str">
        <f t="shared" ref="T1699:T1708" si="887">IFERROR(VALUE(MID($G1699,FIND(CHAR(160),SUBSTITUTE($G1699,"~",CHAR(160),11))+1,FIND(CHAR(160),SUBSTITUTE($G1699,"~",CHAR(160),12))-FIND(CHAR(160),SUBSTITUTE($G1699,"~",CHAR(160),11))-1)),"-")</f>
        <v>-</v>
      </c>
      <c r="U1699" s="20"/>
      <c r="V1699" s="20"/>
      <c r="W1699" s="20"/>
      <c r="AA1699" s="32" t="s">
        <v>116</v>
      </c>
    </row>
    <row r="1700" spans="1:36" ht="19.5" customHeight="1" x14ac:dyDescent="0.3">
      <c r="A1700" s="20"/>
      <c r="B1700" s="483"/>
      <c r="C1700" s="29"/>
      <c r="D1700" s="28"/>
      <c r="E1700" s="29"/>
      <c r="F1700" s="28" t="s">
        <v>117</v>
      </c>
      <c r="G1700" s="29"/>
      <c r="H1700" s="29" t="s">
        <v>40</v>
      </c>
      <c r="I1700" s="31" t="str">
        <f t="shared" si="876"/>
        <v>-</v>
      </c>
      <c r="J1700" s="31" t="str">
        <f t="shared" si="877"/>
        <v>-</v>
      </c>
      <c r="K1700" s="31" t="str">
        <f t="shared" si="878"/>
        <v>-</v>
      </c>
      <c r="L1700" s="31" t="str">
        <f t="shared" si="879"/>
        <v>-</v>
      </c>
      <c r="M1700" s="31" t="str">
        <f t="shared" si="880"/>
        <v>-</v>
      </c>
      <c r="N1700" s="31" t="str">
        <f t="shared" si="881"/>
        <v>-</v>
      </c>
      <c r="O1700" s="31" t="str">
        <f t="shared" si="882"/>
        <v>-</v>
      </c>
      <c r="P1700" s="31" t="str">
        <f t="shared" si="883"/>
        <v>-</v>
      </c>
      <c r="Q1700" s="31" t="str">
        <f t="shared" si="884"/>
        <v>-</v>
      </c>
      <c r="R1700" s="31" t="str">
        <f t="shared" si="885"/>
        <v>-</v>
      </c>
      <c r="S1700" s="31" t="str">
        <f t="shared" si="886"/>
        <v>-</v>
      </c>
      <c r="T1700" s="31" t="str">
        <f t="shared" si="887"/>
        <v>-</v>
      </c>
      <c r="U1700" s="20"/>
      <c r="V1700" s="20"/>
      <c r="W1700" s="20"/>
      <c r="AB1700" s="32" t="s">
        <v>118</v>
      </c>
    </row>
    <row r="1701" spans="1:36" ht="19.5" customHeight="1" x14ac:dyDescent="0.3">
      <c r="A1701" s="20"/>
      <c r="B1701" s="483"/>
      <c r="C1701" s="29"/>
      <c r="D1701" s="28"/>
      <c r="E1701" s="29"/>
      <c r="F1701" s="33" t="s">
        <v>119</v>
      </c>
      <c r="G1701" s="29"/>
      <c r="H1701" s="29" t="s">
        <v>40</v>
      </c>
      <c r="I1701" s="31" t="str">
        <f t="shared" si="876"/>
        <v>-</v>
      </c>
      <c r="J1701" s="31" t="str">
        <f t="shared" si="877"/>
        <v>-</v>
      </c>
      <c r="K1701" s="31" t="str">
        <f t="shared" si="878"/>
        <v>-</v>
      </c>
      <c r="L1701" s="31" t="str">
        <f t="shared" si="879"/>
        <v>-</v>
      </c>
      <c r="M1701" s="31" t="str">
        <f t="shared" si="880"/>
        <v>-</v>
      </c>
      <c r="N1701" s="31" t="str">
        <f t="shared" si="881"/>
        <v>-</v>
      </c>
      <c r="O1701" s="31" t="str">
        <f t="shared" si="882"/>
        <v>-</v>
      </c>
      <c r="P1701" s="31" t="str">
        <f t="shared" si="883"/>
        <v>-</v>
      </c>
      <c r="Q1701" s="31" t="str">
        <f t="shared" si="884"/>
        <v>-</v>
      </c>
      <c r="R1701" s="31" t="str">
        <f t="shared" si="885"/>
        <v>-</v>
      </c>
      <c r="S1701" s="31" t="str">
        <f t="shared" si="886"/>
        <v>-</v>
      </c>
      <c r="T1701" s="31" t="str">
        <f t="shared" si="887"/>
        <v>-</v>
      </c>
      <c r="U1701" s="20"/>
      <c r="V1701" s="20"/>
      <c r="W1701" s="20"/>
      <c r="AC1701" s="32" t="s">
        <v>118</v>
      </c>
    </row>
    <row r="1702" spans="1:36" ht="19.5" customHeight="1" x14ac:dyDescent="0.3">
      <c r="A1702" s="20"/>
      <c r="B1702" s="483"/>
      <c r="C1702" s="29"/>
      <c r="D1702" s="28"/>
      <c r="E1702" s="29"/>
      <c r="F1702" s="33" t="s">
        <v>120</v>
      </c>
      <c r="G1702" s="29"/>
      <c r="H1702" s="29" t="s">
        <v>40</v>
      </c>
      <c r="I1702" s="31" t="str">
        <f t="shared" si="876"/>
        <v>-</v>
      </c>
      <c r="J1702" s="31" t="str">
        <f t="shared" si="877"/>
        <v>-</v>
      </c>
      <c r="K1702" s="31" t="str">
        <f t="shared" si="878"/>
        <v>-</v>
      </c>
      <c r="L1702" s="31" t="str">
        <f t="shared" si="879"/>
        <v>-</v>
      </c>
      <c r="M1702" s="31" t="str">
        <f t="shared" si="880"/>
        <v>-</v>
      </c>
      <c r="N1702" s="31" t="str">
        <f t="shared" si="881"/>
        <v>-</v>
      </c>
      <c r="O1702" s="31" t="str">
        <f t="shared" si="882"/>
        <v>-</v>
      </c>
      <c r="P1702" s="31" t="str">
        <f t="shared" si="883"/>
        <v>-</v>
      </c>
      <c r="Q1702" s="31" t="str">
        <f t="shared" si="884"/>
        <v>-</v>
      </c>
      <c r="R1702" s="31" t="str">
        <f t="shared" si="885"/>
        <v>-</v>
      </c>
      <c r="S1702" s="31" t="str">
        <f t="shared" si="886"/>
        <v>-</v>
      </c>
      <c r="T1702" s="31" t="str">
        <f t="shared" si="887"/>
        <v>-</v>
      </c>
      <c r="U1702" s="20"/>
      <c r="V1702" s="20"/>
      <c r="W1702" s="20"/>
      <c r="AD1702" s="32" t="s">
        <v>118</v>
      </c>
    </row>
    <row r="1703" spans="1:36" ht="19.5" customHeight="1" x14ac:dyDescent="0.3">
      <c r="A1703" s="20"/>
      <c r="B1703" s="483"/>
      <c r="C1703" s="29"/>
      <c r="D1703" s="28"/>
      <c r="E1703" s="29"/>
      <c r="F1703" s="33" t="s">
        <v>121</v>
      </c>
      <c r="G1703" s="29"/>
      <c r="H1703" s="29" t="s">
        <v>40</v>
      </c>
      <c r="I1703" s="31" t="str">
        <f t="shared" si="876"/>
        <v>-</v>
      </c>
      <c r="J1703" s="31" t="str">
        <f t="shared" si="877"/>
        <v>-</v>
      </c>
      <c r="K1703" s="31" t="str">
        <f t="shared" si="878"/>
        <v>-</v>
      </c>
      <c r="L1703" s="31" t="str">
        <f t="shared" si="879"/>
        <v>-</v>
      </c>
      <c r="M1703" s="31" t="str">
        <f t="shared" si="880"/>
        <v>-</v>
      </c>
      <c r="N1703" s="31" t="str">
        <f t="shared" si="881"/>
        <v>-</v>
      </c>
      <c r="O1703" s="31" t="str">
        <f t="shared" si="882"/>
        <v>-</v>
      </c>
      <c r="P1703" s="31" t="str">
        <f t="shared" si="883"/>
        <v>-</v>
      </c>
      <c r="Q1703" s="31" t="str">
        <f t="shared" si="884"/>
        <v>-</v>
      </c>
      <c r="R1703" s="31" t="str">
        <f t="shared" si="885"/>
        <v>-</v>
      </c>
      <c r="S1703" s="31" t="str">
        <f t="shared" si="886"/>
        <v>-</v>
      </c>
      <c r="T1703" s="31" t="str">
        <f t="shared" si="887"/>
        <v>-</v>
      </c>
      <c r="U1703" s="20"/>
      <c r="V1703" s="20"/>
      <c r="W1703" s="20"/>
      <c r="AE1703" s="32" t="s">
        <v>116</v>
      </c>
    </row>
    <row r="1704" spans="1:36" ht="19.5" customHeight="1" x14ac:dyDescent="0.3">
      <c r="A1704" s="20"/>
      <c r="B1704" s="483"/>
      <c r="C1704" s="29"/>
      <c r="D1704" s="28"/>
      <c r="E1704" s="29"/>
      <c r="F1704" s="28" t="s">
        <v>647</v>
      </c>
      <c r="G1704" s="29"/>
      <c r="H1704" s="29" t="s">
        <v>40</v>
      </c>
      <c r="I1704" s="31" t="str">
        <f t="shared" si="876"/>
        <v>-</v>
      </c>
      <c r="J1704" s="31" t="str">
        <f t="shared" si="877"/>
        <v>-</v>
      </c>
      <c r="K1704" s="31" t="str">
        <f t="shared" si="878"/>
        <v>-</v>
      </c>
      <c r="L1704" s="31" t="str">
        <f t="shared" si="879"/>
        <v>-</v>
      </c>
      <c r="M1704" s="31" t="str">
        <f t="shared" si="880"/>
        <v>-</v>
      </c>
      <c r="N1704" s="31" t="str">
        <f t="shared" si="881"/>
        <v>-</v>
      </c>
      <c r="O1704" s="31" t="str">
        <f t="shared" si="882"/>
        <v>-</v>
      </c>
      <c r="P1704" s="31" t="str">
        <f t="shared" si="883"/>
        <v>-</v>
      </c>
      <c r="Q1704" s="31" t="str">
        <f t="shared" si="884"/>
        <v>-</v>
      </c>
      <c r="R1704" s="31" t="str">
        <f t="shared" si="885"/>
        <v>-</v>
      </c>
      <c r="S1704" s="31" t="str">
        <f t="shared" si="886"/>
        <v>-</v>
      </c>
      <c r="T1704" s="31" t="str">
        <f t="shared" si="887"/>
        <v>-</v>
      </c>
      <c r="U1704" s="20"/>
      <c r="V1704" s="20"/>
      <c r="W1704" s="20"/>
      <c r="AF1704" s="32" t="s">
        <v>118</v>
      </c>
    </row>
    <row r="1705" spans="1:36" ht="19.5" customHeight="1" x14ac:dyDescent="0.3">
      <c r="A1705" s="20"/>
      <c r="B1705" s="483"/>
      <c r="C1705" s="29"/>
      <c r="D1705" s="28"/>
      <c r="E1705" s="29"/>
      <c r="F1705" s="33" t="s">
        <v>122</v>
      </c>
      <c r="G1705" s="29"/>
      <c r="H1705" s="29" t="s">
        <v>40</v>
      </c>
      <c r="I1705" s="31" t="str">
        <f t="shared" si="876"/>
        <v>-</v>
      </c>
      <c r="J1705" s="31" t="str">
        <f t="shared" si="877"/>
        <v>-</v>
      </c>
      <c r="K1705" s="31" t="str">
        <f t="shared" si="878"/>
        <v>-</v>
      </c>
      <c r="L1705" s="31" t="str">
        <f t="shared" si="879"/>
        <v>-</v>
      </c>
      <c r="M1705" s="31" t="str">
        <f t="shared" si="880"/>
        <v>-</v>
      </c>
      <c r="N1705" s="31" t="str">
        <f t="shared" si="881"/>
        <v>-</v>
      </c>
      <c r="O1705" s="31" t="str">
        <f t="shared" si="882"/>
        <v>-</v>
      </c>
      <c r="P1705" s="31" t="str">
        <f t="shared" si="883"/>
        <v>-</v>
      </c>
      <c r="Q1705" s="31" t="str">
        <f t="shared" si="884"/>
        <v>-</v>
      </c>
      <c r="R1705" s="31" t="str">
        <f t="shared" si="885"/>
        <v>-</v>
      </c>
      <c r="S1705" s="31" t="str">
        <f t="shared" si="886"/>
        <v>-</v>
      </c>
      <c r="T1705" s="31" t="str">
        <f t="shared" si="887"/>
        <v>-</v>
      </c>
      <c r="U1705" s="20"/>
      <c r="V1705" s="20"/>
      <c r="W1705" s="20"/>
      <c r="AG1705" s="32" t="s">
        <v>118</v>
      </c>
    </row>
    <row r="1706" spans="1:36" ht="19.5" customHeight="1" x14ac:dyDescent="0.3">
      <c r="A1706" s="20"/>
      <c r="B1706" s="483"/>
      <c r="C1706" s="29"/>
      <c r="D1706" s="28"/>
      <c r="E1706" s="29"/>
      <c r="F1706" s="33" t="s">
        <v>123</v>
      </c>
      <c r="G1706" s="29"/>
      <c r="H1706" s="29" t="s">
        <v>40</v>
      </c>
      <c r="I1706" s="31" t="str">
        <f t="shared" si="876"/>
        <v>-</v>
      </c>
      <c r="J1706" s="31" t="str">
        <f t="shared" si="877"/>
        <v>-</v>
      </c>
      <c r="K1706" s="31" t="str">
        <f t="shared" si="878"/>
        <v>-</v>
      </c>
      <c r="L1706" s="31" t="str">
        <f t="shared" si="879"/>
        <v>-</v>
      </c>
      <c r="M1706" s="31" t="str">
        <f t="shared" si="880"/>
        <v>-</v>
      </c>
      <c r="N1706" s="31" t="str">
        <f t="shared" si="881"/>
        <v>-</v>
      </c>
      <c r="O1706" s="31" t="str">
        <f t="shared" si="882"/>
        <v>-</v>
      </c>
      <c r="P1706" s="31" t="str">
        <f t="shared" si="883"/>
        <v>-</v>
      </c>
      <c r="Q1706" s="31" t="str">
        <f t="shared" si="884"/>
        <v>-</v>
      </c>
      <c r="R1706" s="31" t="str">
        <f t="shared" si="885"/>
        <v>-</v>
      </c>
      <c r="S1706" s="31" t="str">
        <f t="shared" si="886"/>
        <v>-</v>
      </c>
      <c r="T1706" s="31" t="str">
        <f t="shared" si="887"/>
        <v>-</v>
      </c>
      <c r="U1706" s="20"/>
      <c r="V1706" s="20"/>
      <c r="W1706" s="20"/>
      <c r="AH1706" s="32" t="s">
        <v>118</v>
      </c>
    </row>
    <row r="1707" spans="1:36" ht="19.5" customHeight="1" x14ac:dyDescent="0.3">
      <c r="A1707" s="20"/>
      <c r="B1707" s="483"/>
      <c r="C1707" s="29"/>
      <c r="D1707" s="28"/>
      <c r="E1707" s="29"/>
      <c r="F1707" s="33" t="s">
        <v>124</v>
      </c>
      <c r="G1707" s="29"/>
      <c r="H1707" s="29" t="s">
        <v>40</v>
      </c>
      <c r="I1707" s="31" t="str">
        <f t="shared" si="876"/>
        <v>-</v>
      </c>
      <c r="J1707" s="31" t="str">
        <f t="shared" si="877"/>
        <v>-</v>
      </c>
      <c r="K1707" s="31" t="str">
        <f t="shared" si="878"/>
        <v>-</v>
      </c>
      <c r="L1707" s="31" t="str">
        <f t="shared" si="879"/>
        <v>-</v>
      </c>
      <c r="M1707" s="31" t="str">
        <f t="shared" si="880"/>
        <v>-</v>
      </c>
      <c r="N1707" s="31" t="str">
        <f t="shared" si="881"/>
        <v>-</v>
      </c>
      <c r="O1707" s="31" t="str">
        <f t="shared" si="882"/>
        <v>-</v>
      </c>
      <c r="P1707" s="31" t="str">
        <f t="shared" si="883"/>
        <v>-</v>
      </c>
      <c r="Q1707" s="31" t="str">
        <f t="shared" si="884"/>
        <v>-</v>
      </c>
      <c r="R1707" s="31" t="str">
        <f t="shared" si="885"/>
        <v>-</v>
      </c>
      <c r="S1707" s="31" t="str">
        <f t="shared" si="886"/>
        <v>-</v>
      </c>
      <c r="T1707" s="31" t="str">
        <f t="shared" si="887"/>
        <v>-</v>
      </c>
      <c r="U1707" s="20"/>
      <c r="V1707" s="20"/>
      <c r="W1707" s="20"/>
      <c r="AI1707" s="32" t="s">
        <v>116</v>
      </c>
    </row>
    <row r="1708" spans="1:36" ht="19.5" customHeight="1" x14ac:dyDescent="0.3">
      <c r="A1708" s="20"/>
      <c r="B1708" s="483"/>
      <c r="C1708" s="29"/>
      <c r="D1708" s="34"/>
      <c r="E1708" s="35"/>
      <c r="F1708" s="36" t="s">
        <v>125</v>
      </c>
      <c r="G1708" s="35"/>
      <c r="H1708" s="34" t="s">
        <v>40</v>
      </c>
      <c r="I1708" s="31" t="str">
        <f t="shared" si="876"/>
        <v>-</v>
      </c>
      <c r="J1708" s="31" t="str">
        <f t="shared" si="877"/>
        <v>-</v>
      </c>
      <c r="K1708" s="31" t="str">
        <f t="shared" si="878"/>
        <v>-</v>
      </c>
      <c r="L1708" s="31" t="str">
        <f t="shared" si="879"/>
        <v>-</v>
      </c>
      <c r="M1708" s="31" t="str">
        <f t="shared" si="880"/>
        <v>-</v>
      </c>
      <c r="N1708" s="31" t="str">
        <f t="shared" si="881"/>
        <v>-</v>
      </c>
      <c r="O1708" s="31" t="str">
        <f t="shared" si="882"/>
        <v>-</v>
      </c>
      <c r="P1708" s="31" t="str">
        <f t="shared" si="883"/>
        <v>-</v>
      </c>
      <c r="Q1708" s="31" t="str">
        <f t="shared" si="884"/>
        <v>-</v>
      </c>
      <c r="R1708" s="31" t="str">
        <f t="shared" si="885"/>
        <v>-</v>
      </c>
      <c r="S1708" s="31" t="str">
        <f t="shared" si="886"/>
        <v>-</v>
      </c>
      <c r="T1708" s="31" t="str">
        <f t="shared" si="887"/>
        <v>-</v>
      </c>
      <c r="U1708" s="20"/>
      <c r="V1708" s="20"/>
      <c r="W1708" s="20"/>
      <c r="AJ1708" s="32" t="s">
        <v>118</v>
      </c>
    </row>
    <row r="1709" spans="1:36" ht="19.5" customHeight="1" x14ac:dyDescent="0.25">
      <c r="A1709" s="20"/>
      <c r="B1709" s="483"/>
      <c r="C1709" s="27"/>
      <c r="D1709" s="28" t="s">
        <v>77</v>
      </c>
      <c r="E1709" s="29"/>
      <c r="F1709" s="28" t="s">
        <v>78</v>
      </c>
      <c r="G1709" s="29"/>
      <c r="H1709" s="30"/>
      <c r="I1709" s="30" t="str">
        <f t="shared" ref="I1709:I1744" si="888">IFERROR(MID($G1709,1,FIND(CHAR(160),SUBSTITUTE($G1709,"~",CHAR(160),1))-1),"")</f>
        <v/>
      </c>
      <c r="J1709" s="30" t="str">
        <f t="shared" ref="J1709:J1744" si="889">IFERROR(MID($G1709,FIND(CHAR(160),SUBSTITUTE($G1709,"~",CHAR(160),1))+1,FIND(CHAR(160),SUBSTITUTE($G1709,"~",CHAR(160),2))-FIND(CHAR(160),SUBSTITUTE($G1709,"~",CHAR(160),1))-1),"")</f>
        <v/>
      </c>
      <c r="K1709" s="30" t="str">
        <f t="shared" ref="K1709:K1744" si="890">IFERROR(MID($G1709,FIND(CHAR(160),SUBSTITUTE($G1709,"~",CHAR(160),2))+1,FIND(CHAR(160),SUBSTITUTE($G1709,"~",CHAR(160),3))-FIND(CHAR(160),SUBSTITUTE($G1709,"~",CHAR(160),2))-1),"")</f>
        <v/>
      </c>
      <c r="L1709" s="30" t="str">
        <f t="shared" ref="L1709:L1744" si="891">IFERROR(MID($G1709,FIND(CHAR(160),SUBSTITUTE($G1709,"~",CHAR(160),3))+1,FIND(CHAR(160),SUBSTITUTE($G1709,"~",CHAR(160),4))-FIND(CHAR(160),SUBSTITUTE($G1709,"~",CHAR(160),3))-1),"")</f>
        <v/>
      </c>
      <c r="M1709" s="30" t="str">
        <f t="shared" ref="M1709:M1744" si="892">IFERROR(MID($G1709,FIND(CHAR(160),SUBSTITUTE($G1709,"~",CHAR(160),4))+1,FIND(CHAR(160),SUBSTITUTE($G1709,"~",CHAR(160),5))-FIND(CHAR(160),SUBSTITUTE($G1709,"~",CHAR(160),4))-1),"")</f>
        <v/>
      </c>
      <c r="N1709" s="30" t="str">
        <f t="shared" ref="N1709:N1744" si="893">IFERROR(MID($G1709,FIND(CHAR(160),SUBSTITUTE($G1709,"~",CHAR(160),5))+1,FIND(CHAR(160),SUBSTITUTE($G1709,"~",CHAR(160),6))-FIND(CHAR(160),SUBSTITUTE($G1709,"~",CHAR(160),5))-1),"")</f>
        <v/>
      </c>
      <c r="O1709" s="30" t="str">
        <f t="shared" ref="O1709:O1744" si="894">IFERROR(MID($G1709,FIND(CHAR(160),SUBSTITUTE($G1709,"~",CHAR(160),6))+1,FIND(CHAR(160),SUBSTITUTE($G1709,"~",CHAR(160),7))-FIND(CHAR(160),SUBSTITUTE($G1709,"~",CHAR(160),6))-1),"")</f>
        <v/>
      </c>
      <c r="P1709" s="30" t="str">
        <f t="shared" ref="P1709:P1744" si="895">IFERROR(MID($G1709,FIND(CHAR(160),SUBSTITUTE($G1709,"~",CHAR(160),7))+1,FIND(CHAR(160),SUBSTITUTE($G1709,"~",CHAR(160),8))-FIND(CHAR(160),SUBSTITUTE($G1709,"~",CHAR(160),7))-1),"")</f>
        <v/>
      </c>
      <c r="Q1709" s="30" t="str">
        <f t="shared" ref="Q1709:Q1744" si="896">IFERROR(MID($G1709,FIND(CHAR(160),SUBSTITUTE($G1709,"~",CHAR(160),8))+1,FIND(CHAR(160),SUBSTITUTE($G1709,"~",CHAR(160),9))-FIND(CHAR(160),SUBSTITUTE($G1709,"~",CHAR(160),8))-1),"")</f>
        <v/>
      </c>
      <c r="R1709" s="30" t="str">
        <f t="shared" ref="R1709:R1744" si="897">IFERROR(MID($G1709,FIND(CHAR(160),SUBSTITUTE($G1709,"~",CHAR(160),9))+1,FIND(CHAR(160),SUBSTITUTE($G1709,"~",CHAR(160),10))-FIND(CHAR(160),SUBSTITUTE($G1709,"~",CHAR(160),9))-1),"")</f>
        <v/>
      </c>
      <c r="S1709" s="30" t="str">
        <f t="shared" ref="S1709:S1744" si="898">IFERROR(MID($G1709,FIND(CHAR(160),SUBSTITUTE($G1709,"~",CHAR(160),10))+1,FIND(CHAR(160),SUBSTITUTE($G1709,"~",CHAR(160),11))-FIND(CHAR(160),SUBSTITUTE($G1709,"~",CHAR(160),10))-1),"")</f>
        <v/>
      </c>
      <c r="T1709" s="30" t="str">
        <f t="shared" ref="T1709:T1744" si="899">IFERROR(MID($G1709,FIND(CHAR(160),SUBSTITUTE($G1709,"~",CHAR(160),11))+1,FIND(CHAR(160),SUBSTITUTE($G1709,"~",CHAR(160),12))-FIND(CHAR(160),SUBSTITUTE($G1709,"~",CHAR(160),11))-1),"")</f>
        <v/>
      </c>
      <c r="U1709" s="20"/>
      <c r="V1709" s="20"/>
      <c r="W1709" s="20"/>
    </row>
    <row r="1710" spans="1:36" ht="19.5" customHeight="1" x14ac:dyDescent="0.25">
      <c r="A1710" s="20"/>
      <c r="B1710" s="483"/>
      <c r="C1710" s="29"/>
      <c r="D1710" s="28" t="s">
        <v>79</v>
      </c>
      <c r="E1710" s="29"/>
      <c r="F1710" s="28" t="s">
        <v>78</v>
      </c>
      <c r="G1710" s="29"/>
      <c r="H1710" s="29"/>
      <c r="I1710" s="30" t="str">
        <f t="shared" si="888"/>
        <v/>
      </c>
      <c r="J1710" s="30" t="str">
        <f t="shared" si="889"/>
        <v/>
      </c>
      <c r="K1710" s="30" t="str">
        <f t="shared" si="890"/>
        <v/>
      </c>
      <c r="L1710" s="30" t="str">
        <f t="shared" si="891"/>
        <v/>
      </c>
      <c r="M1710" s="30" t="str">
        <f t="shared" si="892"/>
        <v/>
      </c>
      <c r="N1710" s="30" t="str">
        <f t="shared" si="893"/>
        <v/>
      </c>
      <c r="O1710" s="30" t="str">
        <f t="shared" si="894"/>
        <v/>
      </c>
      <c r="P1710" s="30" t="str">
        <f t="shared" si="895"/>
        <v/>
      </c>
      <c r="Q1710" s="30" t="str">
        <f t="shared" si="896"/>
        <v/>
      </c>
      <c r="R1710" s="30" t="str">
        <f t="shared" si="897"/>
        <v/>
      </c>
      <c r="S1710" s="30" t="str">
        <f t="shared" si="898"/>
        <v/>
      </c>
      <c r="T1710" s="30" t="str">
        <f t="shared" si="899"/>
        <v/>
      </c>
      <c r="U1710" s="20"/>
      <c r="V1710" s="20"/>
      <c r="W1710" s="20"/>
    </row>
    <row r="1711" spans="1:36" ht="19.5" customHeight="1" x14ac:dyDescent="0.25">
      <c r="A1711" s="20"/>
      <c r="B1711" s="483"/>
      <c r="C1711" s="29"/>
      <c r="D1711" s="28" t="s">
        <v>80</v>
      </c>
      <c r="E1711" s="29"/>
      <c r="F1711" s="28" t="s">
        <v>78</v>
      </c>
      <c r="G1711" s="29"/>
      <c r="H1711" s="29"/>
      <c r="I1711" s="30" t="str">
        <f t="shared" si="888"/>
        <v/>
      </c>
      <c r="J1711" s="30" t="str">
        <f t="shared" si="889"/>
        <v/>
      </c>
      <c r="K1711" s="30" t="str">
        <f t="shared" si="890"/>
        <v/>
      </c>
      <c r="L1711" s="30" t="str">
        <f t="shared" si="891"/>
        <v/>
      </c>
      <c r="M1711" s="30" t="str">
        <f t="shared" si="892"/>
        <v/>
      </c>
      <c r="N1711" s="30" t="str">
        <f t="shared" si="893"/>
        <v/>
      </c>
      <c r="O1711" s="30" t="str">
        <f t="shared" si="894"/>
        <v/>
      </c>
      <c r="P1711" s="30" t="str">
        <f t="shared" si="895"/>
        <v/>
      </c>
      <c r="Q1711" s="30" t="str">
        <f t="shared" si="896"/>
        <v/>
      </c>
      <c r="R1711" s="30" t="str">
        <f t="shared" si="897"/>
        <v/>
      </c>
      <c r="S1711" s="30" t="str">
        <f t="shared" si="898"/>
        <v/>
      </c>
      <c r="T1711" s="30" t="str">
        <f t="shared" si="899"/>
        <v/>
      </c>
      <c r="U1711" s="20"/>
      <c r="V1711" s="20"/>
      <c r="W1711" s="20"/>
    </row>
    <row r="1712" spans="1:36" ht="19.5" customHeight="1" x14ac:dyDescent="0.25">
      <c r="A1712" s="20"/>
      <c r="B1712" s="483"/>
      <c r="C1712" s="29"/>
      <c r="D1712" s="28" t="s">
        <v>81</v>
      </c>
      <c r="E1712" s="29"/>
      <c r="F1712" s="28" t="s">
        <v>78</v>
      </c>
      <c r="G1712" s="29"/>
      <c r="H1712" s="29"/>
      <c r="I1712" s="30" t="str">
        <f t="shared" si="888"/>
        <v/>
      </c>
      <c r="J1712" s="30" t="str">
        <f t="shared" si="889"/>
        <v/>
      </c>
      <c r="K1712" s="30" t="str">
        <f t="shared" si="890"/>
        <v/>
      </c>
      <c r="L1712" s="30" t="str">
        <f t="shared" si="891"/>
        <v/>
      </c>
      <c r="M1712" s="30" t="str">
        <f t="shared" si="892"/>
        <v/>
      </c>
      <c r="N1712" s="30" t="str">
        <f t="shared" si="893"/>
        <v/>
      </c>
      <c r="O1712" s="30" t="str">
        <f t="shared" si="894"/>
        <v/>
      </c>
      <c r="P1712" s="30" t="str">
        <f t="shared" si="895"/>
        <v/>
      </c>
      <c r="Q1712" s="30" t="str">
        <f t="shared" si="896"/>
        <v/>
      </c>
      <c r="R1712" s="30" t="str">
        <f t="shared" si="897"/>
        <v/>
      </c>
      <c r="S1712" s="30" t="str">
        <f t="shared" si="898"/>
        <v/>
      </c>
      <c r="T1712" s="30" t="str">
        <f t="shared" si="899"/>
        <v/>
      </c>
      <c r="U1712" s="20"/>
      <c r="V1712" s="20"/>
      <c r="W1712" s="20"/>
    </row>
    <row r="1713" spans="1:23" ht="19.5" customHeight="1" x14ac:dyDescent="0.25">
      <c r="A1713" s="20"/>
      <c r="B1713" s="483"/>
      <c r="C1713" s="29"/>
      <c r="D1713" s="28" t="s">
        <v>82</v>
      </c>
      <c r="E1713" s="29"/>
      <c r="F1713" s="28" t="s">
        <v>78</v>
      </c>
      <c r="G1713" s="29"/>
      <c r="H1713" s="29"/>
      <c r="I1713" s="30" t="str">
        <f t="shared" si="888"/>
        <v/>
      </c>
      <c r="J1713" s="30" t="str">
        <f t="shared" si="889"/>
        <v/>
      </c>
      <c r="K1713" s="30" t="str">
        <f t="shared" si="890"/>
        <v/>
      </c>
      <c r="L1713" s="30" t="str">
        <f t="shared" si="891"/>
        <v/>
      </c>
      <c r="M1713" s="30" t="str">
        <f t="shared" si="892"/>
        <v/>
      </c>
      <c r="N1713" s="30" t="str">
        <f t="shared" si="893"/>
        <v/>
      </c>
      <c r="O1713" s="30" t="str">
        <f t="shared" si="894"/>
        <v/>
      </c>
      <c r="P1713" s="30" t="str">
        <f t="shared" si="895"/>
        <v/>
      </c>
      <c r="Q1713" s="30" t="str">
        <f t="shared" si="896"/>
        <v/>
      </c>
      <c r="R1713" s="30" t="str">
        <f t="shared" si="897"/>
        <v/>
      </c>
      <c r="S1713" s="30" t="str">
        <f t="shared" si="898"/>
        <v/>
      </c>
      <c r="T1713" s="30" t="str">
        <f t="shared" si="899"/>
        <v/>
      </c>
      <c r="U1713" s="20"/>
      <c r="V1713" s="20"/>
      <c r="W1713" s="20"/>
    </row>
    <row r="1714" spans="1:23" ht="19.5" customHeight="1" x14ac:dyDescent="0.25">
      <c r="A1714" s="20"/>
      <c r="B1714" s="483"/>
      <c r="C1714" s="29"/>
      <c r="D1714" s="28" t="s">
        <v>83</v>
      </c>
      <c r="E1714" s="29"/>
      <c r="F1714" s="28" t="s">
        <v>78</v>
      </c>
      <c r="G1714" s="29"/>
      <c r="H1714" s="29"/>
      <c r="I1714" s="30" t="str">
        <f t="shared" si="888"/>
        <v/>
      </c>
      <c r="J1714" s="30" t="str">
        <f t="shared" si="889"/>
        <v/>
      </c>
      <c r="K1714" s="30" t="str">
        <f t="shared" si="890"/>
        <v/>
      </c>
      <c r="L1714" s="30" t="str">
        <f t="shared" si="891"/>
        <v/>
      </c>
      <c r="M1714" s="30" t="str">
        <f t="shared" si="892"/>
        <v/>
      </c>
      <c r="N1714" s="30" t="str">
        <f t="shared" si="893"/>
        <v/>
      </c>
      <c r="O1714" s="30" t="str">
        <f t="shared" si="894"/>
        <v/>
      </c>
      <c r="P1714" s="30" t="str">
        <f t="shared" si="895"/>
        <v/>
      </c>
      <c r="Q1714" s="30" t="str">
        <f t="shared" si="896"/>
        <v/>
      </c>
      <c r="R1714" s="30" t="str">
        <f t="shared" si="897"/>
        <v/>
      </c>
      <c r="S1714" s="30" t="str">
        <f t="shared" si="898"/>
        <v/>
      </c>
      <c r="T1714" s="30" t="str">
        <f t="shared" si="899"/>
        <v/>
      </c>
      <c r="U1714" s="20"/>
      <c r="V1714" s="20"/>
      <c r="W1714" s="20"/>
    </row>
    <row r="1715" spans="1:23" ht="19.5" customHeight="1" x14ac:dyDescent="0.25">
      <c r="A1715" s="20"/>
      <c r="B1715" s="483"/>
      <c r="C1715" s="29"/>
      <c r="D1715" s="28" t="s">
        <v>84</v>
      </c>
      <c r="E1715" s="29"/>
      <c r="F1715" s="28" t="s">
        <v>78</v>
      </c>
      <c r="G1715" s="29"/>
      <c r="H1715" s="29"/>
      <c r="I1715" s="30" t="str">
        <f t="shared" si="888"/>
        <v/>
      </c>
      <c r="J1715" s="30" t="str">
        <f t="shared" si="889"/>
        <v/>
      </c>
      <c r="K1715" s="30" t="str">
        <f t="shared" si="890"/>
        <v/>
      </c>
      <c r="L1715" s="30" t="str">
        <f t="shared" si="891"/>
        <v/>
      </c>
      <c r="M1715" s="30" t="str">
        <f t="shared" si="892"/>
        <v/>
      </c>
      <c r="N1715" s="30" t="str">
        <f t="shared" si="893"/>
        <v/>
      </c>
      <c r="O1715" s="30" t="str">
        <f t="shared" si="894"/>
        <v/>
      </c>
      <c r="P1715" s="30" t="str">
        <f t="shared" si="895"/>
        <v/>
      </c>
      <c r="Q1715" s="30" t="str">
        <f t="shared" si="896"/>
        <v/>
      </c>
      <c r="R1715" s="30" t="str">
        <f t="shared" si="897"/>
        <v/>
      </c>
      <c r="S1715" s="30" t="str">
        <f t="shared" si="898"/>
        <v/>
      </c>
      <c r="T1715" s="30" t="str">
        <f t="shared" si="899"/>
        <v/>
      </c>
      <c r="U1715" s="20"/>
      <c r="V1715" s="20"/>
      <c r="W1715" s="20"/>
    </row>
    <row r="1716" spans="1:23" ht="19.5" customHeight="1" x14ac:dyDescent="0.25">
      <c r="A1716" s="20"/>
      <c r="B1716" s="483"/>
      <c r="C1716" s="29"/>
      <c r="D1716" s="28" t="s">
        <v>85</v>
      </c>
      <c r="E1716" s="29"/>
      <c r="F1716" s="28" t="s">
        <v>78</v>
      </c>
      <c r="G1716" s="29"/>
      <c r="H1716" s="29"/>
      <c r="I1716" s="30" t="str">
        <f t="shared" si="888"/>
        <v/>
      </c>
      <c r="J1716" s="30" t="str">
        <f t="shared" si="889"/>
        <v/>
      </c>
      <c r="K1716" s="30" t="str">
        <f t="shared" si="890"/>
        <v/>
      </c>
      <c r="L1716" s="30" t="str">
        <f t="shared" si="891"/>
        <v/>
      </c>
      <c r="M1716" s="30" t="str">
        <f t="shared" si="892"/>
        <v/>
      </c>
      <c r="N1716" s="30" t="str">
        <f t="shared" si="893"/>
        <v/>
      </c>
      <c r="O1716" s="30" t="str">
        <f t="shared" si="894"/>
        <v/>
      </c>
      <c r="P1716" s="30" t="str">
        <f t="shared" si="895"/>
        <v/>
      </c>
      <c r="Q1716" s="30" t="str">
        <f t="shared" si="896"/>
        <v/>
      </c>
      <c r="R1716" s="30" t="str">
        <f t="shared" si="897"/>
        <v/>
      </c>
      <c r="S1716" s="30" t="str">
        <f t="shared" si="898"/>
        <v/>
      </c>
      <c r="T1716" s="30" t="str">
        <f t="shared" si="899"/>
        <v/>
      </c>
      <c r="U1716" s="20"/>
      <c r="V1716" s="20"/>
      <c r="W1716" s="20"/>
    </row>
    <row r="1717" spans="1:23" ht="19.5" customHeight="1" x14ac:dyDescent="0.25">
      <c r="A1717" s="20"/>
      <c r="B1717" s="483"/>
      <c r="C1717" s="29"/>
      <c r="D1717" s="28" t="s">
        <v>86</v>
      </c>
      <c r="E1717" s="29"/>
      <c r="F1717" s="28" t="s">
        <v>78</v>
      </c>
      <c r="G1717" s="29"/>
      <c r="H1717" s="29"/>
      <c r="I1717" s="30" t="str">
        <f t="shared" si="888"/>
        <v/>
      </c>
      <c r="J1717" s="30" t="str">
        <f t="shared" si="889"/>
        <v/>
      </c>
      <c r="K1717" s="30" t="str">
        <f t="shared" si="890"/>
        <v/>
      </c>
      <c r="L1717" s="30" t="str">
        <f t="shared" si="891"/>
        <v/>
      </c>
      <c r="M1717" s="30" t="str">
        <f t="shared" si="892"/>
        <v/>
      </c>
      <c r="N1717" s="30" t="str">
        <f t="shared" si="893"/>
        <v/>
      </c>
      <c r="O1717" s="30" t="str">
        <f t="shared" si="894"/>
        <v/>
      </c>
      <c r="P1717" s="30" t="str">
        <f t="shared" si="895"/>
        <v/>
      </c>
      <c r="Q1717" s="30" t="str">
        <f t="shared" si="896"/>
        <v/>
      </c>
      <c r="R1717" s="30" t="str">
        <f t="shared" si="897"/>
        <v/>
      </c>
      <c r="S1717" s="30" t="str">
        <f t="shared" si="898"/>
        <v/>
      </c>
      <c r="T1717" s="30" t="str">
        <f t="shared" si="899"/>
        <v/>
      </c>
      <c r="U1717" s="20"/>
      <c r="V1717" s="20"/>
      <c r="W1717" s="20"/>
    </row>
    <row r="1718" spans="1:23" ht="19.5" customHeight="1" x14ac:dyDescent="0.25">
      <c r="A1718" s="20"/>
      <c r="B1718" s="483"/>
      <c r="C1718" s="29"/>
      <c r="D1718" s="28" t="s">
        <v>87</v>
      </c>
      <c r="E1718" s="29"/>
      <c r="F1718" s="28" t="s">
        <v>78</v>
      </c>
      <c r="G1718" s="29"/>
      <c r="H1718" s="29"/>
      <c r="I1718" s="30" t="str">
        <f t="shared" si="888"/>
        <v/>
      </c>
      <c r="J1718" s="30" t="str">
        <f t="shared" si="889"/>
        <v/>
      </c>
      <c r="K1718" s="30" t="str">
        <f t="shared" si="890"/>
        <v/>
      </c>
      <c r="L1718" s="30" t="str">
        <f t="shared" si="891"/>
        <v/>
      </c>
      <c r="M1718" s="30" t="str">
        <f t="shared" si="892"/>
        <v/>
      </c>
      <c r="N1718" s="30" t="str">
        <f t="shared" si="893"/>
        <v/>
      </c>
      <c r="O1718" s="30" t="str">
        <f t="shared" si="894"/>
        <v/>
      </c>
      <c r="P1718" s="30" t="str">
        <f t="shared" si="895"/>
        <v/>
      </c>
      <c r="Q1718" s="30" t="str">
        <f t="shared" si="896"/>
        <v/>
      </c>
      <c r="R1718" s="30" t="str">
        <f t="shared" si="897"/>
        <v/>
      </c>
      <c r="S1718" s="30" t="str">
        <f t="shared" si="898"/>
        <v/>
      </c>
      <c r="T1718" s="30" t="str">
        <f t="shared" si="899"/>
        <v/>
      </c>
      <c r="U1718" s="20"/>
      <c r="V1718" s="20"/>
      <c r="W1718" s="20"/>
    </row>
    <row r="1719" spans="1:23" ht="19.5" customHeight="1" x14ac:dyDescent="0.25">
      <c r="A1719" s="20"/>
      <c r="B1719" s="483"/>
      <c r="C1719" s="29"/>
      <c r="D1719" s="28" t="s">
        <v>88</v>
      </c>
      <c r="E1719" s="29"/>
      <c r="F1719" s="28" t="s">
        <v>78</v>
      </c>
      <c r="G1719" s="29"/>
      <c r="H1719" s="29"/>
      <c r="I1719" s="30" t="str">
        <f t="shared" si="888"/>
        <v/>
      </c>
      <c r="J1719" s="30" t="str">
        <f t="shared" si="889"/>
        <v/>
      </c>
      <c r="K1719" s="30" t="str">
        <f t="shared" si="890"/>
        <v/>
      </c>
      <c r="L1719" s="30" t="str">
        <f t="shared" si="891"/>
        <v/>
      </c>
      <c r="M1719" s="30" t="str">
        <f t="shared" si="892"/>
        <v/>
      </c>
      <c r="N1719" s="30" t="str">
        <f t="shared" si="893"/>
        <v/>
      </c>
      <c r="O1719" s="30" t="str">
        <f t="shared" si="894"/>
        <v/>
      </c>
      <c r="P1719" s="30" t="str">
        <f t="shared" si="895"/>
        <v/>
      </c>
      <c r="Q1719" s="30" t="str">
        <f t="shared" si="896"/>
        <v/>
      </c>
      <c r="R1719" s="30" t="str">
        <f t="shared" si="897"/>
        <v/>
      </c>
      <c r="S1719" s="30" t="str">
        <f t="shared" si="898"/>
        <v/>
      </c>
      <c r="T1719" s="30" t="str">
        <f t="shared" si="899"/>
        <v/>
      </c>
      <c r="U1719" s="20"/>
      <c r="V1719" s="20"/>
      <c r="W1719" s="20"/>
    </row>
    <row r="1720" spans="1:23" ht="19.5" customHeight="1" x14ac:dyDescent="0.25">
      <c r="A1720" s="20"/>
      <c r="B1720" s="483"/>
      <c r="C1720" s="29"/>
      <c r="D1720" s="28" t="s">
        <v>89</v>
      </c>
      <c r="E1720" s="29"/>
      <c r="F1720" s="28" t="s">
        <v>78</v>
      </c>
      <c r="G1720" s="29"/>
      <c r="H1720" s="29"/>
      <c r="I1720" s="30" t="str">
        <f t="shared" si="888"/>
        <v/>
      </c>
      <c r="J1720" s="30" t="str">
        <f t="shared" si="889"/>
        <v/>
      </c>
      <c r="K1720" s="30" t="str">
        <f t="shared" si="890"/>
        <v/>
      </c>
      <c r="L1720" s="30" t="str">
        <f t="shared" si="891"/>
        <v/>
      </c>
      <c r="M1720" s="30" t="str">
        <f t="shared" si="892"/>
        <v/>
      </c>
      <c r="N1720" s="30" t="str">
        <f t="shared" si="893"/>
        <v/>
      </c>
      <c r="O1720" s="30" t="str">
        <f t="shared" si="894"/>
        <v/>
      </c>
      <c r="P1720" s="30" t="str">
        <f t="shared" si="895"/>
        <v/>
      </c>
      <c r="Q1720" s="30" t="str">
        <f t="shared" si="896"/>
        <v/>
      </c>
      <c r="R1720" s="30" t="str">
        <f t="shared" si="897"/>
        <v/>
      </c>
      <c r="S1720" s="30" t="str">
        <f t="shared" si="898"/>
        <v/>
      </c>
      <c r="T1720" s="30" t="str">
        <f t="shared" si="899"/>
        <v/>
      </c>
      <c r="U1720" s="20"/>
      <c r="V1720" s="20"/>
      <c r="W1720" s="20"/>
    </row>
    <row r="1721" spans="1:23" ht="19.5" customHeight="1" x14ac:dyDescent="0.25">
      <c r="A1721" s="20"/>
      <c r="B1721" s="483"/>
      <c r="C1721" s="29"/>
      <c r="D1721" s="28" t="s">
        <v>90</v>
      </c>
      <c r="E1721" s="29"/>
      <c r="F1721" s="28" t="s">
        <v>78</v>
      </c>
      <c r="G1721" s="29"/>
      <c r="H1721" s="29"/>
      <c r="I1721" s="30" t="str">
        <f t="shared" si="888"/>
        <v/>
      </c>
      <c r="J1721" s="30" t="str">
        <f t="shared" si="889"/>
        <v/>
      </c>
      <c r="K1721" s="30" t="str">
        <f t="shared" si="890"/>
        <v/>
      </c>
      <c r="L1721" s="30" t="str">
        <f t="shared" si="891"/>
        <v/>
      </c>
      <c r="M1721" s="30" t="str">
        <f t="shared" si="892"/>
        <v/>
      </c>
      <c r="N1721" s="30" t="str">
        <f t="shared" si="893"/>
        <v/>
      </c>
      <c r="O1721" s="30" t="str">
        <f t="shared" si="894"/>
        <v/>
      </c>
      <c r="P1721" s="30" t="str">
        <f t="shared" si="895"/>
        <v/>
      </c>
      <c r="Q1721" s="30" t="str">
        <f t="shared" si="896"/>
        <v/>
      </c>
      <c r="R1721" s="30" t="str">
        <f t="shared" si="897"/>
        <v/>
      </c>
      <c r="S1721" s="30" t="str">
        <f t="shared" si="898"/>
        <v/>
      </c>
      <c r="T1721" s="30" t="str">
        <f t="shared" si="899"/>
        <v/>
      </c>
      <c r="U1721" s="20"/>
      <c r="V1721" s="20"/>
      <c r="W1721" s="20"/>
    </row>
    <row r="1722" spans="1:23" ht="19.5" customHeight="1" x14ac:dyDescent="0.25">
      <c r="A1722" s="20"/>
      <c r="B1722" s="483"/>
      <c r="C1722" s="29"/>
      <c r="D1722" s="28" t="s">
        <v>91</v>
      </c>
      <c r="E1722" s="29"/>
      <c r="F1722" s="28" t="s">
        <v>78</v>
      </c>
      <c r="G1722" s="29"/>
      <c r="H1722" s="29"/>
      <c r="I1722" s="30" t="str">
        <f t="shared" si="888"/>
        <v/>
      </c>
      <c r="J1722" s="30" t="str">
        <f t="shared" si="889"/>
        <v/>
      </c>
      <c r="K1722" s="30" t="str">
        <f t="shared" si="890"/>
        <v/>
      </c>
      <c r="L1722" s="30" t="str">
        <f t="shared" si="891"/>
        <v/>
      </c>
      <c r="M1722" s="30" t="str">
        <f t="shared" si="892"/>
        <v/>
      </c>
      <c r="N1722" s="30" t="str">
        <f t="shared" si="893"/>
        <v/>
      </c>
      <c r="O1722" s="30" t="str">
        <f t="shared" si="894"/>
        <v/>
      </c>
      <c r="P1722" s="30" t="str">
        <f t="shared" si="895"/>
        <v/>
      </c>
      <c r="Q1722" s="30" t="str">
        <f t="shared" si="896"/>
        <v/>
      </c>
      <c r="R1722" s="30" t="str">
        <f t="shared" si="897"/>
        <v/>
      </c>
      <c r="S1722" s="30" t="str">
        <f t="shared" si="898"/>
        <v/>
      </c>
      <c r="T1722" s="30" t="str">
        <f t="shared" si="899"/>
        <v/>
      </c>
      <c r="U1722" s="20"/>
      <c r="V1722" s="20"/>
      <c r="W1722" s="20"/>
    </row>
    <row r="1723" spans="1:23" ht="19.5" customHeight="1" x14ac:dyDescent="0.25">
      <c r="A1723" s="20"/>
      <c r="B1723" s="483"/>
      <c r="C1723" s="29"/>
      <c r="D1723" s="28" t="s">
        <v>92</v>
      </c>
      <c r="E1723" s="29"/>
      <c r="F1723" s="28" t="s">
        <v>78</v>
      </c>
      <c r="G1723" s="29"/>
      <c r="H1723" s="29"/>
      <c r="I1723" s="30" t="str">
        <f t="shared" si="888"/>
        <v/>
      </c>
      <c r="J1723" s="30" t="str">
        <f t="shared" si="889"/>
        <v/>
      </c>
      <c r="K1723" s="30" t="str">
        <f t="shared" si="890"/>
        <v/>
      </c>
      <c r="L1723" s="30" t="str">
        <f t="shared" si="891"/>
        <v/>
      </c>
      <c r="M1723" s="30" t="str">
        <f t="shared" si="892"/>
        <v/>
      </c>
      <c r="N1723" s="30" t="str">
        <f t="shared" si="893"/>
        <v/>
      </c>
      <c r="O1723" s="30" t="str">
        <f t="shared" si="894"/>
        <v/>
      </c>
      <c r="P1723" s="30" t="str">
        <f t="shared" si="895"/>
        <v/>
      </c>
      <c r="Q1723" s="30" t="str">
        <f t="shared" si="896"/>
        <v/>
      </c>
      <c r="R1723" s="30" t="str">
        <f t="shared" si="897"/>
        <v/>
      </c>
      <c r="S1723" s="30" t="str">
        <f t="shared" si="898"/>
        <v/>
      </c>
      <c r="T1723" s="30" t="str">
        <f t="shared" si="899"/>
        <v/>
      </c>
      <c r="U1723" s="20"/>
      <c r="V1723" s="20"/>
      <c r="W1723" s="20"/>
    </row>
    <row r="1724" spans="1:23" ht="19.5" customHeight="1" x14ac:dyDescent="0.25">
      <c r="A1724" s="20"/>
      <c r="B1724" s="483"/>
      <c r="C1724" s="29"/>
      <c r="D1724" s="28" t="s">
        <v>93</v>
      </c>
      <c r="E1724" s="29"/>
      <c r="F1724" s="28" t="s">
        <v>78</v>
      </c>
      <c r="G1724" s="29"/>
      <c r="H1724" s="29"/>
      <c r="I1724" s="30" t="str">
        <f t="shared" si="888"/>
        <v/>
      </c>
      <c r="J1724" s="30" t="str">
        <f t="shared" si="889"/>
        <v/>
      </c>
      <c r="K1724" s="30" t="str">
        <f t="shared" si="890"/>
        <v/>
      </c>
      <c r="L1724" s="30" t="str">
        <f t="shared" si="891"/>
        <v/>
      </c>
      <c r="M1724" s="30" t="str">
        <f t="shared" si="892"/>
        <v/>
      </c>
      <c r="N1724" s="30" t="str">
        <f t="shared" si="893"/>
        <v/>
      </c>
      <c r="O1724" s="30" t="str">
        <f t="shared" si="894"/>
        <v/>
      </c>
      <c r="P1724" s="30" t="str">
        <f t="shared" si="895"/>
        <v/>
      </c>
      <c r="Q1724" s="30" t="str">
        <f t="shared" si="896"/>
        <v/>
      </c>
      <c r="R1724" s="30" t="str">
        <f t="shared" si="897"/>
        <v/>
      </c>
      <c r="S1724" s="30" t="str">
        <f t="shared" si="898"/>
        <v/>
      </c>
      <c r="T1724" s="30" t="str">
        <f t="shared" si="899"/>
        <v/>
      </c>
      <c r="U1724" s="20"/>
      <c r="V1724" s="20"/>
      <c r="W1724" s="20"/>
    </row>
    <row r="1725" spans="1:23" ht="19.5" customHeight="1" x14ac:dyDescent="0.25">
      <c r="A1725" s="20"/>
      <c r="B1725" s="483"/>
      <c r="C1725" s="29"/>
      <c r="D1725" s="28" t="s">
        <v>94</v>
      </c>
      <c r="E1725" s="29"/>
      <c r="F1725" s="28" t="s">
        <v>78</v>
      </c>
      <c r="G1725" s="29"/>
      <c r="H1725" s="29"/>
      <c r="I1725" s="30" t="str">
        <f t="shared" si="888"/>
        <v/>
      </c>
      <c r="J1725" s="30" t="str">
        <f t="shared" si="889"/>
        <v/>
      </c>
      <c r="K1725" s="30" t="str">
        <f t="shared" si="890"/>
        <v/>
      </c>
      <c r="L1725" s="30" t="str">
        <f t="shared" si="891"/>
        <v/>
      </c>
      <c r="M1725" s="30" t="str">
        <f t="shared" si="892"/>
        <v/>
      </c>
      <c r="N1725" s="30" t="str">
        <f t="shared" si="893"/>
        <v/>
      </c>
      <c r="O1725" s="30" t="str">
        <f t="shared" si="894"/>
        <v/>
      </c>
      <c r="P1725" s="30" t="str">
        <f t="shared" si="895"/>
        <v/>
      </c>
      <c r="Q1725" s="30" t="str">
        <f t="shared" si="896"/>
        <v/>
      </c>
      <c r="R1725" s="30" t="str">
        <f t="shared" si="897"/>
        <v/>
      </c>
      <c r="S1725" s="30" t="str">
        <f t="shared" si="898"/>
        <v/>
      </c>
      <c r="T1725" s="30" t="str">
        <f t="shared" si="899"/>
        <v/>
      </c>
      <c r="U1725" s="20"/>
      <c r="V1725" s="20"/>
      <c r="W1725" s="20"/>
    </row>
    <row r="1726" spans="1:23" ht="19.5" customHeight="1" x14ac:dyDescent="0.25">
      <c r="A1726" s="20"/>
      <c r="B1726" s="483"/>
      <c r="C1726" s="29"/>
      <c r="D1726" s="28" t="s">
        <v>95</v>
      </c>
      <c r="E1726" s="29"/>
      <c r="F1726" s="28" t="s">
        <v>78</v>
      </c>
      <c r="G1726" s="29"/>
      <c r="H1726" s="29"/>
      <c r="I1726" s="30" t="str">
        <f t="shared" si="888"/>
        <v/>
      </c>
      <c r="J1726" s="30" t="str">
        <f t="shared" si="889"/>
        <v/>
      </c>
      <c r="K1726" s="30" t="str">
        <f t="shared" si="890"/>
        <v/>
      </c>
      <c r="L1726" s="30" t="str">
        <f t="shared" si="891"/>
        <v/>
      </c>
      <c r="M1726" s="30" t="str">
        <f t="shared" si="892"/>
        <v/>
      </c>
      <c r="N1726" s="30" t="str">
        <f t="shared" si="893"/>
        <v/>
      </c>
      <c r="O1726" s="30" t="str">
        <f t="shared" si="894"/>
        <v/>
      </c>
      <c r="P1726" s="30" t="str">
        <f t="shared" si="895"/>
        <v/>
      </c>
      <c r="Q1726" s="30" t="str">
        <f t="shared" si="896"/>
        <v/>
      </c>
      <c r="R1726" s="30" t="str">
        <f t="shared" si="897"/>
        <v/>
      </c>
      <c r="S1726" s="30" t="str">
        <f t="shared" si="898"/>
        <v/>
      </c>
      <c r="T1726" s="30" t="str">
        <f t="shared" si="899"/>
        <v/>
      </c>
      <c r="U1726" s="20"/>
      <c r="V1726" s="20"/>
      <c r="W1726" s="20"/>
    </row>
    <row r="1727" spans="1:23" ht="19.5" customHeight="1" x14ac:dyDescent="0.25">
      <c r="A1727" s="20"/>
      <c r="B1727" s="483"/>
      <c r="C1727" s="29"/>
      <c r="D1727" s="28" t="s">
        <v>96</v>
      </c>
      <c r="E1727" s="29"/>
      <c r="F1727" s="28" t="s">
        <v>78</v>
      </c>
      <c r="G1727" s="29"/>
      <c r="H1727" s="29"/>
      <c r="I1727" s="30" t="str">
        <f t="shared" si="888"/>
        <v/>
      </c>
      <c r="J1727" s="30" t="str">
        <f t="shared" si="889"/>
        <v/>
      </c>
      <c r="K1727" s="30" t="str">
        <f t="shared" si="890"/>
        <v/>
      </c>
      <c r="L1727" s="30" t="str">
        <f t="shared" si="891"/>
        <v/>
      </c>
      <c r="M1727" s="30" t="str">
        <f t="shared" si="892"/>
        <v/>
      </c>
      <c r="N1727" s="30" t="str">
        <f t="shared" si="893"/>
        <v/>
      </c>
      <c r="O1727" s="30" t="str">
        <f t="shared" si="894"/>
        <v/>
      </c>
      <c r="P1727" s="30" t="str">
        <f t="shared" si="895"/>
        <v/>
      </c>
      <c r="Q1727" s="30" t="str">
        <f t="shared" si="896"/>
        <v/>
      </c>
      <c r="R1727" s="30" t="str">
        <f t="shared" si="897"/>
        <v/>
      </c>
      <c r="S1727" s="30" t="str">
        <f t="shared" si="898"/>
        <v/>
      </c>
      <c r="T1727" s="30" t="str">
        <f t="shared" si="899"/>
        <v/>
      </c>
      <c r="U1727" s="20"/>
      <c r="V1727" s="20"/>
      <c r="W1727" s="20"/>
    </row>
    <row r="1728" spans="1:23" ht="19.5" customHeight="1" x14ac:dyDescent="0.25">
      <c r="A1728" s="20"/>
      <c r="B1728" s="483"/>
      <c r="C1728" s="29"/>
      <c r="D1728" s="28" t="s">
        <v>97</v>
      </c>
      <c r="E1728" s="29"/>
      <c r="F1728" s="28" t="s">
        <v>78</v>
      </c>
      <c r="G1728" s="29"/>
      <c r="H1728" s="29"/>
      <c r="I1728" s="30" t="str">
        <f t="shared" si="888"/>
        <v/>
      </c>
      <c r="J1728" s="30" t="str">
        <f t="shared" si="889"/>
        <v/>
      </c>
      <c r="K1728" s="30" t="str">
        <f t="shared" si="890"/>
        <v/>
      </c>
      <c r="L1728" s="30" t="str">
        <f t="shared" si="891"/>
        <v/>
      </c>
      <c r="M1728" s="30" t="str">
        <f t="shared" si="892"/>
        <v/>
      </c>
      <c r="N1728" s="30" t="str">
        <f t="shared" si="893"/>
        <v/>
      </c>
      <c r="O1728" s="30" t="str">
        <f t="shared" si="894"/>
        <v/>
      </c>
      <c r="P1728" s="30" t="str">
        <f t="shared" si="895"/>
        <v/>
      </c>
      <c r="Q1728" s="30" t="str">
        <f t="shared" si="896"/>
        <v/>
      </c>
      <c r="R1728" s="30" t="str">
        <f t="shared" si="897"/>
        <v/>
      </c>
      <c r="S1728" s="30" t="str">
        <f t="shared" si="898"/>
        <v/>
      </c>
      <c r="T1728" s="30" t="str">
        <f t="shared" si="899"/>
        <v/>
      </c>
      <c r="U1728" s="20"/>
      <c r="V1728" s="20"/>
      <c r="W1728" s="20"/>
    </row>
    <row r="1729" spans="1:23" ht="19.5" customHeight="1" x14ac:dyDescent="0.25">
      <c r="A1729" s="20"/>
      <c r="B1729" s="483"/>
      <c r="C1729" s="29"/>
      <c r="D1729" s="28" t="s">
        <v>98</v>
      </c>
      <c r="E1729" s="29"/>
      <c r="F1729" s="28" t="s">
        <v>78</v>
      </c>
      <c r="G1729" s="29"/>
      <c r="H1729" s="29"/>
      <c r="I1729" s="30" t="str">
        <f t="shared" si="888"/>
        <v/>
      </c>
      <c r="J1729" s="30" t="str">
        <f t="shared" si="889"/>
        <v/>
      </c>
      <c r="K1729" s="30" t="str">
        <f t="shared" si="890"/>
        <v/>
      </c>
      <c r="L1729" s="30" t="str">
        <f t="shared" si="891"/>
        <v/>
      </c>
      <c r="M1729" s="30" t="str">
        <f t="shared" si="892"/>
        <v/>
      </c>
      <c r="N1729" s="30" t="str">
        <f t="shared" si="893"/>
        <v/>
      </c>
      <c r="O1729" s="30" t="str">
        <f t="shared" si="894"/>
        <v/>
      </c>
      <c r="P1729" s="30" t="str">
        <f t="shared" si="895"/>
        <v/>
      </c>
      <c r="Q1729" s="30" t="str">
        <f t="shared" si="896"/>
        <v/>
      </c>
      <c r="R1729" s="30" t="str">
        <f t="shared" si="897"/>
        <v/>
      </c>
      <c r="S1729" s="30" t="str">
        <f t="shared" si="898"/>
        <v/>
      </c>
      <c r="T1729" s="30" t="str">
        <f t="shared" si="899"/>
        <v/>
      </c>
      <c r="U1729" s="20"/>
      <c r="V1729" s="20"/>
      <c r="W1729" s="20"/>
    </row>
    <row r="1730" spans="1:23" ht="19.5" customHeight="1" x14ac:dyDescent="0.25">
      <c r="A1730" s="20"/>
      <c r="B1730" s="483"/>
      <c r="C1730" s="29"/>
      <c r="D1730" s="28" t="s">
        <v>99</v>
      </c>
      <c r="E1730" s="29"/>
      <c r="F1730" s="28" t="s">
        <v>78</v>
      </c>
      <c r="G1730" s="29"/>
      <c r="H1730" s="29"/>
      <c r="I1730" s="30" t="str">
        <f t="shared" si="888"/>
        <v/>
      </c>
      <c r="J1730" s="30" t="str">
        <f t="shared" si="889"/>
        <v/>
      </c>
      <c r="K1730" s="30" t="str">
        <f t="shared" si="890"/>
        <v/>
      </c>
      <c r="L1730" s="30" t="str">
        <f t="shared" si="891"/>
        <v/>
      </c>
      <c r="M1730" s="30" t="str">
        <f t="shared" si="892"/>
        <v/>
      </c>
      <c r="N1730" s="30" t="str">
        <f t="shared" si="893"/>
        <v/>
      </c>
      <c r="O1730" s="30" t="str">
        <f t="shared" si="894"/>
        <v/>
      </c>
      <c r="P1730" s="30" t="str">
        <f t="shared" si="895"/>
        <v/>
      </c>
      <c r="Q1730" s="30" t="str">
        <f t="shared" si="896"/>
        <v/>
      </c>
      <c r="R1730" s="30" t="str">
        <f t="shared" si="897"/>
        <v/>
      </c>
      <c r="S1730" s="30" t="str">
        <f t="shared" si="898"/>
        <v/>
      </c>
      <c r="T1730" s="30" t="str">
        <f t="shared" si="899"/>
        <v/>
      </c>
      <c r="U1730" s="20"/>
      <c r="V1730" s="20"/>
      <c r="W1730" s="20"/>
    </row>
    <row r="1731" spans="1:23" ht="19.5" customHeight="1" x14ac:dyDescent="0.25">
      <c r="A1731" s="20"/>
      <c r="B1731" s="483"/>
      <c r="C1731" s="29"/>
      <c r="D1731" s="28" t="s">
        <v>100</v>
      </c>
      <c r="E1731" s="29"/>
      <c r="F1731" s="28" t="s">
        <v>78</v>
      </c>
      <c r="G1731" s="29"/>
      <c r="H1731" s="29"/>
      <c r="I1731" s="30" t="str">
        <f t="shared" si="888"/>
        <v/>
      </c>
      <c r="J1731" s="30" t="str">
        <f t="shared" si="889"/>
        <v/>
      </c>
      <c r="K1731" s="30" t="str">
        <f t="shared" si="890"/>
        <v/>
      </c>
      <c r="L1731" s="30" t="str">
        <f t="shared" si="891"/>
        <v/>
      </c>
      <c r="M1731" s="30" t="str">
        <f t="shared" si="892"/>
        <v/>
      </c>
      <c r="N1731" s="30" t="str">
        <f t="shared" si="893"/>
        <v/>
      </c>
      <c r="O1731" s="30" t="str">
        <f t="shared" si="894"/>
        <v/>
      </c>
      <c r="P1731" s="30" t="str">
        <f t="shared" si="895"/>
        <v/>
      </c>
      <c r="Q1731" s="30" t="str">
        <f t="shared" si="896"/>
        <v/>
      </c>
      <c r="R1731" s="30" t="str">
        <f t="shared" si="897"/>
        <v/>
      </c>
      <c r="S1731" s="30" t="str">
        <f t="shared" si="898"/>
        <v/>
      </c>
      <c r="T1731" s="30" t="str">
        <f t="shared" si="899"/>
        <v/>
      </c>
      <c r="U1731" s="20"/>
      <c r="V1731" s="20"/>
      <c r="W1731" s="20"/>
    </row>
    <row r="1732" spans="1:23" ht="19.5" customHeight="1" x14ac:dyDescent="0.25">
      <c r="A1732" s="20"/>
      <c r="B1732" s="483"/>
      <c r="C1732" s="29"/>
      <c r="D1732" s="28" t="s">
        <v>101</v>
      </c>
      <c r="E1732" s="29"/>
      <c r="F1732" s="28" t="s">
        <v>78</v>
      </c>
      <c r="G1732" s="29"/>
      <c r="H1732" s="29"/>
      <c r="I1732" s="30" t="str">
        <f t="shared" si="888"/>
        <v/>
      </c>
      <c r="J1732" s="30" t="str">
        <f t="shared" si="889"/>
        <v/>
      </c>
      <c r="K1732" s="30" t="str">
        <f t="shared" si="890"/>
        <v/>
      </c>
      <c r="L1732" s="30" t="str">
        <f t="shared" si="891"/>
        <v/>
      </c>
      <c r="M1732" s="30" t="str">
        <f t="shared" si="892"/>
        <v/>
      </c>
      <c r="N1732" s="30" t="str">
        <f t="shared" si="893"/>
        <v/>
      </c>
      <c r="O1732" s="30" t="str">
        <f t="shared" si="894"/>
        <v/>
      </c>
      <c r="P1732" s="30" t="str">
        <f t="shared" si="895"/>
        <v/>
      </c>
      <c r="Q1732" s="30" t="str">
        <f t="shared" si="896"/>
        <v/>
      </c>
      <c r="R1732" s="30" t="str">
        <f t="shared" si="897"/>
        <v/>
      </c>
      <c r="S1732" s="30" t="str">
        <f t="shared" si="898"/>
        <v/>
      </c>
      <c r="T1732" s="30" t="str">
        <f t="shared" si="899"/>
        <v/>
      </c>
      <c r="U1732" s="20"/>
      <c r="V1732" s="20"/>
      <c r="W1732" s="20"/>
    </row>
    <row r="1733" spans="1:23" ht="19.5" customHeight="1" x14ac:dyDescent="0.25">
      <c r="A1733" s="20"/>
      <c r="B1733" s="483"/>
      <c r="C1733" s="29"/>
      <c r="D1733" s="28" t="s">
        <v>102</v>
      </c>
      <c r="E1733" s="29"/>
      <c r="F1733" s="28" t="s">
        <v>78</v>
      </c>
      <c r="G1733" s="29"/>
      <c r="H1733" s="29"/>
      <c r="I1733" s="30" t="str">
        <f t="shared" si="888"/>
        <v/>
      </c>
      <c r="J1733" s="30" t="str">
        <f t="shared" si="889"/>
        <v/>
      </c>
      <c r="K1733" s="30" t="str">
        <f t="shared" si="890"/>
        <v/>
      </c>
      <c r="L1733" s="30" t="str">
        <f t="shared" si="891"/>
        <v/>
      </c>
      <c r="M1733" s="30" t="str">
        <f t="shared" si="892"/>
        <v/>
      </c>
      <c r="N1733" s="30" t="str">
        <f t="shared" si="893"/>
        <v/>
      </c>
      <c r="O1733" s="30" t="str">
        <f t="shared" si="894"/>
        <v/>
      </c>
      <c r="P1733" s="30" t="str">
        <f t="shared" si="895"/>
        <v/>
      </c>
      <c r="Q1733" s="30" t="str">
        <f t="shared" si="896"/>
        <v/>
      </c>
      <c r="R1733" s="30" t="str">
        <f t="shared" si="897"/>
        <v/>
      </c>
      <c r="S1733" s="30" t="str">
        <f t="shared" si="898"/>
        <v/>
      </c>
      <c r="T1733" s="30" t="str">
        <f t="shared" si="899"/>
        <v/>
      </c>
      <c r="U1733" s="20"/>
      <c r="V1733" s="20"/>
      <c r="W1733" s="20"/>
    </row>
    <row r="1734" spans="1:23" ht="19.5" customHeight="1" x14ac:dyDescent="0.25">
      <c r="A1734" s="20"/>
      <c r="B1734" s="483"/>
      <c r="C1734" s="29"/>
      <c r="D1734" s="28" t="s">
        <v>103</v>
      </c>
      <c r="E1734" s="29"/>
      <c r="F1734" s="28" t="s">
        <v>78</v>
      </c>
      <c r="G1734" s="29"/>
      <c r="H1734" s="29"/>
      <c r="I1734" s="30" t="str">
        <f t="shared" si="888"/>
        <v/>
      </c>
      <c r="J1734" s="30" t="str">
        <f t="shared" si="889"/>
        <v/>
      </c>
      <c r="K1734" s="30" t="str">
        <f t="shared" si="890"/>
        <v/>
      </c>
      <c r="L1734" s="30" t="str">
        <f t="shared" si="891"/>
        <v/>
      </c>
      <c r="M1734" s="30" t="str">
        <f t="shared" si="892"/>
        <v/>
      </c>
      <c r="N1734" s="30" t="str">
        <f t="shared" si="893"/>
        <v/>
      </c>
      <c r="O1734" s="30" t="str">
        <f t="shared" si="894"/>
        <v/>
      </c>
      <c r="P1734" s="30" t="str">
        <f t="shared" si="895"/>
        <v/>
      </c>
      <c r="Q1734" s="30" t="str">
        <f t="shared" si="896"/>
        <v/>
      </c>
      <c r="R1734" s="30" t="str">
        <f t="shared" si="897"/>
        <v/>
      </c>
      <c r="S1734" s="30" t="str">
        <f t="shared" si="898"/>
        <v/>
      </c>
      <c r="T1734" s="30" t="str">
        <f t="shared" si="899"/>
        <v/>
      </c>
      <c r="U1734" s="20"/>
      <c r="V1734" s="20"/>
      <c r="W1734" s="20"/>
    </row>
    <row r="1735" spans="1:23" ht="19.5" customHeight="1" x14ac:dyDescent="0.25">
      <c r="A1735" s="20"/>
      <c r="B1735" s="483"/>
      <c r="C1735" s="29"/>
      <c r="D1735" s="28" t="s">
        <v>104</v>
      </c>
      <c r="E1735" s="29"/>
      <c r="F1735" s="28" t="s">
        <v>78</v>
      </c>
      <c r="G1735" s="29"/>
      <c r="H1735" s="29"/>
      <c r="I1735" s="30" t="str">
        <f t="shared" si="888"/>
        <v/>
      </c>
      <c r="J1735" s="30" t="str">
        <f t="shared" si="889"/>
        <v/>
      </c>
      <c r="K1735" s="30" t="str">
        <f t="shared" si="890"/>
        <v/>
      </c>
      <c r="L1735" s="30" t="str">
        <f t="shared" si="891"/>
        <v/>
      </c>
      <c r="M1735" s="30" t="str">
        <f t="shared" si="892"/>
        <v/>
      </c>
      <c r="N1735" s="30" t="str">
        <f t="shared" si="893"/>
        <v/>
      </c>
      <c r="O1735" s="30" t="str">
        <f t="shared" si="894"/>
        <v/>
      </c>
      <c r="P1735" s="30" t="str">
        <f t="shared" si="895"/>
        <v/>
      </c>
      <c r="Q1735" s="30" t="str">
        <f t="shared" si="896"/>
        <v/>
      </c>
      <c r="R1735" s="30" t="str">
        <f t="shared" si="897"/>
        <v/>
      </c>
      <c r="S1735" s="30" t="str">
        <f t="shared" si="898"/>
        <v/>
      </c>
      <c r="T1735" s="30" t="str">
        <f t="shared" si="899"/>
        <v/>
      </c>
      <c r="U1735" s="20"/>
      <c r="V1735" s="20"/>
      <c r="W1735" s="20"/>
    </row>
    <row r="1736" spans="1:23" ht="19.5" customHeight="1" x14ac:dyDescent="0.25">
      <c r="A1736" s="20"/>
      <c r="B1736" s="483"/>
      <c r="C1736" s="29"/>
      <c r="D1736" s="28" t="s">
        <v>105</v>
      </c>
      <c r="E1736" s="29"/>
      <c r="F1736" s="28" t="s">
        <v>78</v>
      </c>
      <c r="G1736" s="29"/>
      <c r="H1736" s="29"/>
      <c r="I1736" s="30" t="str">
        <f t="shared" si="888"/>
        <v/>
      </c>
      <c r="J1736" s="30" t="str">
        <f t="shared" si="889"/>
        <v/>
      </c>
      <c r="K1736" s="30" t="str">
        <f t="shared" si="890"/>
        <v/>
      </c>
      <c r="L1736" s="30" t="str">
        <f t="shared" si="891"/>
        <v/>
      </c>
      <c r="M1736" s="30" t="str">
        <f t="shared" si="892"/>
        <v/>
      </c>
      <c r="N1736" s="30" t="str">
        <f t="shared" si="893"/>
        <v/>
      </c>
      <c r="O1736" s="30" t="str">
        <f t="shared" si="894"/>
        <v/>
      </c>
      <c r="P1736" s="30" t="str">
        <f t="shared" si="895"/>
        <v/>
      </c>
      <c r="Q1736" s="30" t="str">
        <f t="shared" si="896"/>
        <v/>
      </c>
      <c r="R1736" s="30" t="str">
        <f t="shared" si="897"/>
        <v/>
      </c>
      <c r="S1736" s="30" t="str">
        <f t="shared" si="898"/>
        <v/>
      </c>
      <c r="T1736" s="30" t="str">
        <f t="shared" si="899"/>
        <v/>
      </c>
      <c r="U1736" s="20"/>
      <c r="V1736" s="20"/>
      <c r="W1736" s="20"/>
    </row>
    <row r="1737" spans="1:23" ht="19.5" customHeight="1" x14ac:dyDescent="0.25">
      <c r="A1737" s="20"/>
      <c r="B1737" s="483"/>
      <c r="C1737" s="29"/>
      <c r="D1737" s="28" t="s">
        <v>106</v>
      </c>
      <c r="E1737" s="29"/>
      <c r="F1737" s="28" t="s">
        <v>78</v>
      </c>
      <c r="G1737" s="29"/>
      <c r="H1737" s="29"/>
      <c r="I1737" s="30" t="str">
        <f t="shared" si="888"/>
        <v/>
      </c>
      <c r="J1737" s="30" t="str">
        <f t="shared" si="889"/>
        <v/>
      </c>
      <c r="K1737" s="30" t="str">
        <f t="shared" si="890"/>
        <v/>
      </c>
      <c r="L1737" s="30" t="str">
        <f t="shared" si="891"/>
        <v/>
      </c>
      <c r="M1737" s="30" t="str">
        <f t="shared" si="892"/>
        <v/>
      </c>
      <c r="N1737" s="30" t="str">
        <f t="shared" si="893"/>
        <v/>
      </c>
      <c r="O1737" s="30" t="str">
        <f t="shared" si="894"/>
        <v/>
      </c>
      <c r="P1737" s="30" t="str">
        <f t="shared" si="895"/>
        <v/>
      </c>
      <c r="Q1737" s="30" t="str">
        <f t="shared" si="896"/>
        <v/>
      </c>
      <c r="R1737" s="30" t="str">
        <f t="shared" si="897"/>
        <v/>
      </c>
      <c r="S1737" s="30" t="str">
        <f t="shared" si="898"/>
        <v/>
      </c>
      <c r="T1737" s="30" t="str">
        <f t="shared" si="899"/>
        <v/>
      </c>
      <c r="U1737" s="20"/>
      <c r="V1737" s="20"/>
      <c r="W1737" s="20"/>
    </row>
    <row r="1738" spans="1:23" ht="19.5" customHeight="1" x14ac:dyDescent="0.25">
      <c r="A1738" s="20"/>
      <c r="B1738" s="483"/>
      <c r="C1738" s="29"/>
      <c r="D1738" s="28" t="s">
        <v>107</v>
      </c>
      <c r="E1738" s="29"/>
      <c r="F1738" s="28" t="s">
        <v>78</v>
      </c>
      <c r="G1738" s="29"/>
      <c r="H1738" s="29"/>
      <c r="I1738" s="30" t="str">
        <f t="shared" si="888"/>
        <v/>
      </c>
      <c r="J1738" s="30" t="str">
        <f t="shared" si="889"/>
        <v/>
      </c>
      <c r="K1738" s="30" t="str">
        <f t="shared" si="890"/>
        <v/>
      </c>
      <c r="L1738" s="30" t="str">
        <f t="shared" si="891"/>
        <v/>
      </c>
      <c r="M1738" s="30" t="str">
        <f t="shared" si="892"/>
        <v/>
      </c>
      <c r="N1738" s="30" t="str">
        <f t="shared" si="893"/>
        <v/>
      </c>
      <c r="O1738" s="30" t="str">
        <f t="shared" si="894"/>
        <v/>
      </c>
      <c r="P1738" s="30" t="str">
        <f t="shared" si="895"/>
        <v/>
      </c>
      <c r="Q1738" s="30" t="str">
        <f t="shared" si="896"/>
        <v/>
      </c>
      <c r="R1738" s="30" t="str">
        <f t="shared" si="897"/>
        <v/>
      </c>
      <c r="S1738" s="30" t="str">
        <f t="shared" si="898"/>
        <v/>
      </c>
      <c r="T1738" s="30" t="str">
        <f t="shared" si="899"/>
        <v/>
      </c>
      <c r="U1738" s="20"/>
      <c r="V1738" s="20"/>
      <c r="W1738" s="20"/>
    </row>
    <row r="1739" spans="1:23" ht="19.5" customHeight="1" x14ac:dyDescent="0.25">
      <c r="A1739" s="20"/>
      <c r="B1739" s="483"/>
      <c r="C1739" s="29"/>
      <c r="D1739" s="28" t="s">
        <v>108</v>
      </c>
      <c r="E1739" s="29"/>
      <c r="F1739" s="28" t="s">
        <v>78</v>
      </c>
      <c r="G1739" s="29"/>
      <c r="H1739" s="29"/>
      <c r="I1739" s="30" t="str">
        <f t="shared" si="888"/>
        <v/>
      </c>
      <c r="J1739" s="30" t="str">
        <f t="shared" si="889"/>
        <v/>
      </c>
      <c r="K1739" s="30" t="str">
        <f t="shared" si="890"/>
        <v/>
      </c>
      <c r="L1739" s="30" t="str">
        <f t="shared" si="891"/>
        <v/>
      </c>
      <c r="M1739" s="30" t="str">
        <f t="shared" si="892"/>
        <v/>
      </c>
      <c r="N1739" s="30" t="str">
        <f t="shared" si="893"/>
        <v/>
      </c>
      <c r="O1739" s="30" t="str">
        <f t="shared" si="894"/>
        <v/>
      </c>
      <c r="P1739" s="30" t="str">
        <f t="shared" si="895"/>
        <v/>
      </c>
      <c r="Q1739" s="30" t="str">
        <f t="shared" si="896"/>
        <v/>
      </c>
      <c r="R1739" s="30" t="str">
        <f t="shared" si="897"/>
        <v/>
      </c>
      <c r="S1739" s="30" t="str">
        <f t="shared" si="898"/>
        <v/>
      </c>
      <c r="T1739" s="30" t="str">
        <f t="shared" si="899"/>
        <v/>
      </c>
      <c r="U1739" s="20"/>
      <c r="V1739" s="20"/>
      <c r="W1739" s="20"/>
    </row>
    <row r="1740" spans="1:23" ht="19.5" customHeight="1" x14ac:dyDescent="0.25">
      <c r="A1740" s="20"/>
      <c r="B1740" s="483"/>
      <c r="C1740" s="29"/>
      <c r="D1740" s="28" t="s">
        <v>109</v>
      </c>
      <c r="E1740" s="29"/>
      <c r="F1740" s="28" t="s">
        <v>78</v>
      </c>
      <c r="G1740" s="29"/>
      <c r="H1740" s="29"/>
      <c r="I1740" s="30" t="str">
        <f t="shared" si="888"/>
        <v/>
      </c>
      <c r="J1740" s="30" t="str">
        <f t="shared" si="889"/>
        <v/>
      </c>
      <c r="K1740" s="30" t="str">
        <f t="shared" si="890"/>
        <v/>
      </c>
      <c r="L1740" s="30" t="str">
        <f t="shared" si="891"/>
        <v/>
      </c>
      <c r="M1740" s="30" t="str">
        <f t="shared" si="892"/>
        <v/>
      </c>
      <c r="N1740" s="30" t="str">
        <f t="shared" si="893"/>
        <v/>
      </c>
      <c r="O1740" s="30" t="str">
        <f t="shared" si="894"/>
        <v/>
      </c>
      <c r="P1740" s="30" t="str">
        <f t="shared" si="895"/>
        <v/>
      </c>
      <c r="Q1740" s="30" t="str">
        <f t="shared" si="896"/>
        <v/>
      </c>
      <c r="R1740" s="30" t="str">
        <f t="shared" si="897"/>
        <v/>
      </c>
      <c r="S1740" s="30" t="str">
        <f t="shared" si="898"/>
        <v/>
      </c>
      <c r="T1740" s="30" t="str">
        <f t="shared" si="899"/>
        <v/>
      </c>
      <c r="U1740" s="20"/>
      <c r="V1740" s="20"/>
      <c r="W1740" s="20"/>
    </row>
    <row r="1741" spans="1:23" ht="19.5" customHeight="1" x14ac:dyDescent="0.25">
      <c r="A1741" s="20"/>
      <c r="B1741" s="483"/>
      <c r="C1741" s="29"/>
      <c r="D1741" s="28" t="s">
        <v>110</v>
      </c>
      <c r="E1741" s="29"/>
      <c r="F1741" s="28" t="s">
        <v>78</v>
      </c>
      <c r="G1741" s="29"/>
      <c r="H1741" s="29"/>
      <c r="I1741" s="30" t="str">
        <f t="shared" si="888"/>
        <v/>
      </c>
      <c r="J1741" s="30" t="str">
        <f t="shared" si="889"/>
        <v/>
      </c>
      <c r="K1741" s="30" t="str">
        <f t="shared" si="890"/>
        <v/>
      </c>
      <c r="L1741" s="30" t="str">
        <f t="shared" si="891"/>
        <v/>
      </c>
      <c r="M1741" s="30" t="str">
        <f t="shared" si="892"/>
        <v/>
      </c>
      <c r="N1741" s="30" t="str">
        <f t="shared" si="893"/>
        <v/>
      </c>
      <c r="O1741" s="30" t="str">
        <f t="shared" si="894"/>
        <v/>
      </c>
      <c r="P1741" s="30" t="str">
        <f t="shared" si="895"/>
        <v/>
      </c>
      <c r="Q1741" s="30" t="str">
        <f t="shared" si="896"/>
        <v/>
      </c>
      <c r="R1741" s="30" t="str">
        <f t="shared" si="897"/>
        <v/>
      </c>
      <c r="S1741" s="30" t="str">
        <f t="shared" si="898"/>
        <v/>
      </c>
      <c r="T1741" s="30" t="str">
        <f t="shared" si="899"/>
        <v/>
      </c>
      <c r="U1741" s="20"/>
      <c r="V1741" s="20"/>
      <c r="W1741" s="20"/>
    </row>
    <row r="1742" spans="1:23" ht="19.5" customHeight="1" x14ac:dyDescent="0.25">
      <c r="A1742" s="20"/>
      <c r="B1742" s="483"/>
      <c r="C1742" s="29"/>
      <c r="D1742" s="28" t="s">
        <v>111</v>
      </c>
      <c r="E1742" s="29"/>
      <c r="F1742" s="28" t="s">
        <v>78</v>
      </c>
      <c r="G1742" s="29"/>
      <c r="H1742" s="29"/>
      <c r="I1742" s="30" t="str">
        <f t="shared" si="888"/>
        <v/>
      </c>
      <c r="J1742" s="30" t="str">
        <f t="shared" si="889"/>
        <v/>
      </c>
      <c r="K1742" s="30" t="str">
        <f t="shared" si="890"/>
        <v/>
      </c>
      <c r="L1742" s="30" t="str">
        <f t="shared" si="891"/>
        <v/>
      </c>
      <c r="M1742" s="30" t="str">
        <f t="shared" si="892"/>
        <v/>
      </c>
      <c r="N1742" s="30" t="str">
        <f t="shared" si="893"/>
        <v/>
      </c>
      <c r="O1742" s="30" t="str">
        <f t="shared" si="894"/>
        <v/>
      </c>
      <c r="P1742" s="30" t="str">
        <f t="shared" si="895"/>
        <v/>
      </c>
      <c r="Q1742" s="30" t="str">
        <f t="shared" si="896"/>
        <v/>
      </c>
      <c r="R1742" s="30" t="str">
        <f t="shared" si="897"/>
        <v/>
      </c>
      <c r="S1742" s="30" t="str">
        <f t="shared" si="898"/>
        <v/>
      </c>
      <c r="T1742" s="30" t="str">
        <f t="shared" si="899"/>
        <v/>
      </c>
      <c r="U1742" s="20"/>
      <c r="V1742" s="20"/>
      <c r="W1742" s="20"/>
    </row>
    <row r="1743" spans="1:23" ht="19.5" customHeight="1" x14ac:dyDescent="0.25">
      <c r="A1743" s="20"/>
      <c r="B1743" s="483"/>
      <c r="C1743" s="29"/>
      <c r="D1743" s="28" t="s">
        <v>112</v>
      </c>
      <c r="E1743" s="29"/>
      <c r="F1743" s="28" t="s">
        <v>78</v>
      </c>
      <c r="G1743" s="29"/>
      <c r="H1743" s="29"/>
      <c r="I1743" s="30" t="str">
        <f t="shared" si="888"/>
        <v/>
      </c>
      <c r="J1743" s="30" t="str">
        <f t="shared" si="889"/>
        <v/>
      </c>
      <c r="K1743" s="30" t="str">
        <f t="shared" si="890"/>
        <v/>
      </c>
      <c r="L1743" s="30" t="str">
        <f t="shared" si="891"/>
        <v/>
      </c>
      <c r="M1743" s="30" t="str">
        <f t="shared" si="892"/>
        <v/>
      </c>
      <c r="N1743" s="30" t="str">
        <f t="shared" si="893"/>
        <v/>
      </c>
      <c r="O1743" s="30" t="str">
        <f t="shared" si="894"/>
        <v/>
      </c>
      <c r="P1743" s="30" t="str">
        <f t="shared" si="895"/>
        <v/>
      </c>
      <c r="Q1743" s="30" t="str">
        <f t="shared" si="896"/>
        <v/>
      </c>
      <c r="R1743" s="30" t="str">
        <f t="shared" si="897"/>
        <v/>
      </c>
      <c r="S1743" s="30" t="str">
        <f t="shared" si="898"/>
        <v/>
      </c>
      <c r="T1743" s="30" t="str">
        <f t="shared" si="899"/>
        <v/>
      </c>
      <c r="U1743" s="20"/>
      <c r="V1743" s="20"/>
      <c r="W1743" s="20"/>
    </row>
    <row r="1744" spans="1:23" ht="19.5" customHeight="1" x14ac:dyDescent="0.25">
      <c r="A1744" s="20"/>
      <c r="B1744" s="483"/>
      <c r="C1744" s="29"/>
      <c r="D1744" s="28" t="s">
        <v>113</v>
      </c>
      <c r="E1744" s="29"/>
      <c r="F1744" s="28" t="s">
        <v>78</v>
      </c>
      <c r="G1744" s="29"/>
      <c r="H1744" s="29"/>
      <c r="I1744" s="30" t="str">
        <f t="shared" si="888"/>
        <v/>
      </c>
      <c r="J1744" s="30" t="str">
        <f t="shared" si="889"/>
        <v/>
      </c>
      <c r="K1744" s="30" t="str">
        <f t="shared" si="890"/>
        <v/>
      </c>
      <c r="L1744" s="30" t="str">
        <f t="shared" si="891"/>
        <v/>
      </c>
      <c r="M1744" s="30" t="str">
        <f t="shared" si="892"/>
        <v/>
      </c>
      <c r="N1744" s="30" t="str">
        <f t="shared" si="893"/>
        <v/>
      </c>
      <c r="O1744" s="30" t="str">
        <f t="shared" si="894"/>
        <v/>
      </c>
      <c r="P1744" s="30" t="str">
        <f t="shared" si="895"/>
        <v/>
      </c>
      <c r="Q1744" s="30" t="str">
        <f t="shared" si="896"/>
        <v/>
      </c>
      <c r="R1744" s="30" t="str">
        <f t="shared" si="897"/>
        <v/>
      </c>
      <c r="S1744" s="30" t="str">
        <f t="shared" si="898"/>
        <v/>
      </c>
      <c r="T1744" s="30" t="str">
        <f t="shared" si="899"/>
        <v/>
      </c>
      <c r="U1744" s="20"/>
      <c r="V1744" s="20"/>
      <c r="W1744" s="20"/>
    </row>
    <row r="1745" spans="1:36" ht="19.5" customHeight="1" x14ac:dyDescent="0.3">
      <c r="A1745" s="20"/>
      <c r="B1745" s="483"/>
      <c r="C1745" s="29"/>
      <c r="D1745" s="28" t="s">
        <v>114</v>
      </c>
      <c r="E1745" s="29"/>
      <c r="F1745" s="28" t="s">
        <v>115</v>
      </c>
      <c r="G1745" s="29"/>
      <c r="H1745" s="29" t="s">
        <v>40</v>
      </c>
      <c r="I1745" s="31" t="str">
        <f t="shared" ref="I1745:I1754" si="900">IFERROR(VALUE(MID($G1745,1,FIND(CHAR(160),SUBSTITUTE($G1745,"~",CHAR(160),1))-1)),"-")</f>
        <v>-</v>
      </c>
      <c r="J1745" s="31" t="str">
        <f t="shared" ref="J1745:J1754" si="901">IFERROR(VALUE(MID($G1745,FIND(CHAR(160),SUBSTITUTE($G1745,"~",CHAR(160),1))+1,FIND(CHAR(160),SUBSTITUTE($G1745,"~",CHAR(160),2))-FIND(CHAR(160),SUBSTITUTE($G1745,"~",CHAR(160),1))-1)),"-")</f>
        <v>-</v>
      </c>
      <c r="K1745" s="31" t="str">
        <f t="shared" ref="K1745:K1754" si="902">IFERROR(VALUE(MID($G1745,FIND(CHAR(160),SUBSTITUTE($G1745,"~",CHAR(160),2))+1,FIND(CHAR(160),SUBSTITUTE($G1745,"~",CHAR(160),3))-FIND(CHAR(160),SUBSTITUTE($G1745,"~",CHAR(160),2))-1)),"-")</f>
        <v>-</v>
      </c>
      <c r="L1745" s="31" t="str">
        <f t="shared" ref="L1745:L1754" si="903">IFERROR(VALUE(MID($G1745,FIND(CHAR(160),SUBSTITUTE($G1745,"~",CHAR(160),3))+1,FIND(CHAR(160),SUBSTITUTE($G1745,"~",CHAR(160),4))-FIND(CHAR(160),SUBSTITUTE($G1745,"~",CHAR(160),3))-1)),"-")</f>
        <v>-</v>
      </c>
      <c r="M1745" s="31" t="str">
        <f t="shared" ref="M1745:M1754" si="904">IFERROR(VALUE(MID($G1745,FIND(CHAR(160),SUBSTITUTE($G1745,"~",CHAR(160),4))+1,FIND(CHAR(160),SUBSTITUTE($G1745,"~",CHAR(160),5))-FIND(CHAR(160),SUBSTITUTE($G1745,"~",CHAR(160),4))-1)),"-")</f>
        <v>-</v>
      </c>
      <c r="N1745" s="31" t="str">
        <f t="shared" ref="N1745:N1754" si="905">IFERROR(VALUE(MID($G1745,FIND(CHAR(160),SUBSTITUTE($G1745,"~",CHAR(160),5))+1,FIND(CHAR(160),SUBSTITUTE($G1745,"~",CHAR(160),6))-FIND(CHAR(160),SUBSTITUTE($G1745,"~",CHAR(160),5))-1)),"-")</f>
        <v>-</v>
      </c>
      <c r="O1745" s="31" t="str">
        <f t="shared" ref="O1745:O1754" si="906">IFERROR(VALUE(MID($G1745,FIND(CHAR(160),SUBSTITUTE($G1745,"~",CHAR(160),6))+1,FIND(CHAR(160),SUBSTITUTE($G1745,"~",CHAR(160),7))-FIND(CHAR(160),SUBSTITUTE($G1745,"~",CHAR(160),6))-1)),"-")</f>
        <v>-</v>
      </c>
      <c r="P1745" s="31" t="str">
        <f t="shared" ref="P1745:P1754" si="907">IFERROR(VALUE(MID($G1745,FIND(CHAR(160),SUBSTITUTE($G1745,"~",CHAR(160),7))+1,FIND(CHAR(160),SUBSTITUTE($G1745,"~",CHAR(160),8))-FIND(CHAR(160),SUBSTITUTE($G1745,"~",CHAR(160),7))-1)),"-")</f>
        <v>-</v>
      </c>
      <c r="Q1745" s="31" t="str">
        <f t="shared" ref="Q1745:Q1754" si="908">IFERROR(VALUE(MID($G1745,FIND(CHAR(160),SUBSTITUTE($G1745,"~",CHAR(160),8))+1,FIND(CHAR(160),SUBSTITUTE($G1745,"~",CHAR(160),9))-FIND(CHAR(160),SUBSTITUTE($G1745,"~",CHAR(160),8))-1)),"-")</f>
        <v>-</v>
      </c>
      <c r="R1745" s="31" t="str">
        <f t="shared" ref="R1745:R1754" si="909">IFERROR(VALUE(MID($G1745,FIND(CHAR(160),SUBSTITUTE($G1745,"~",CHAR(160),9))+1,FIND(CHAR(160),SUBSTITUTE($G1745,"~",CHAR(160),10))-FIND(CHAR(160),SUBSTITUTE($G1745,"~",CHAR(160),9))-1)),"-")</f>
        <v>-</v>
      </c>
      <c r="S1745" s="31" t="str">
        <f t="shared" ref="S1745:S1754" si="910">IFERROR(VALUE(MID($G1745,FIND(CHAR(160),SUBSTITUTE($G1745,"~",CHAR(160),10))+1,FIND(CHAR(160),SUBSTITUTE($G1745,"~",CHAR(160),11))-FIND(CHAR(160),SUBSTITUTE($G1745,"~",CHAR(160),10))-1)),"-")</f>
        <v>-</v>
      </c>
      <c r="T1745" s="31" t="str">
        <f t="shared" ref="T1745:T1754" si="911">IFERROR(VALUE(MID($G1745,FIND(CHAR(160),SUBSTITUTE($G1745,"~",CHAR(160),11))+1,FIND(CHAR(160),SUBSTITUTE($G1745,"~",CHAR(160),12))-FIND(CHAR(160),SUBSTITUTE($G1745,"~",CHAR(160),11))-1)),"-")</f>
        <v>-</v>
      </c>
      <c r="U1745" s="20"/>
      <c r="V1745" s="20"/>
      <c r="W1745" s="20"/>
      <c r="AA1745" s="32" t="s">
        <v>116</v>
      </c>
    </row>
    <row r="1746" spans="1:36" ht="19.5" customHeight="1" x14ac:dyDescent="0.3">
      <c r="A1746" s="20"/>
      <c r="B1746" s="483"/>
      <c r="C1746" s="29"/>
      <c r="D1746" s="28"/>
      <c r="E1746" s="29"/>
      <c r="F1746" s="28" t="s">
        <v>117</v>
      </c>
      <c r="G1746" s="29"/>
      <c r="H1746" s="29" t="s">
        <v>40</v>
      </c>
      <c r="I1746" s="31" t="str">
        <f t="shared" si="900"/>
        <v>-</v>
      </c>
      <c r="J1746" s="31" t="str">
        <f t="shared" si="901"/>
        <v>-</v>
      </c>
      <c r="K1746" s="31" t="str">
        <f t="shared" si="902"/>
        <v>-</v>
      </c>
      <c r="L1746" s="31" t="str">
        <f t="shared" si="903"/>
        <v>-</v>
      </c>
      <c r="M1746" s="31" t="str">
        <f t="shared" si="904"/>
        <v>-</v>
      </c>
      <c r="N1746" s="31" t="str">
        <f t="shared" si="905"/>
        <v>-</v>
      </c>
      <c r="O1746" s="31" t="str">
        <f t="shared" si="906"/>
        <v>-</v>
      </c>
      <c r="P1746" s="31" t="str">
        <f t="shared" si="907"/>
        <v>-</v>
      </c>
      <c r="Q1746" s="31" t="str">
        <f t="shared" si="908"/>
        <v>-</v>
      </c>
      <c r="R1746" s="31" t="str">
        <f t="shared" si="909"/>
        <v>-</v>
      </c>
      <c r="S1746" s="31" t="str">
        <f t="shared" si="910"/>
        <v>-</v>
      </c>
      <c r="T1746" s="31" t="str">
        <f t="shared" si="911"/>
        <v>-</v>
      </c>
      <c r="U1746" s="20"/>
      <c r="V1746" s="20"/>
      <c r="W1746" s="20"/>
      <c r="AB1746" s="32" t="s">
        <v>118</v>
      </c>
    </row>
    <row r="1747" spans="1:36" ht="19.5" customHeight="1" x14ac:dyDescent="0.3">
      <c r="A1747" s="20"/>
      <c r="B1747" s="483"/>
      <c r="C1747" s="29"/>
      <c r="D1747" s="28"/>
      <c r="E1747" s="29"/>
      <c r="F1747" s="33" t="s">
        <v>119</v>
      </c>
      <c r="G1747" s="29"/>
      <c r="H1747" s="29" t="s">
        <v>40</v>
      </c>
      <c r="I1747" s="31" t="str">
        <f t="shared" si="900"/>
        <v>-</v>
      </c>
      <c r="J1747" s="31" t="str">
        <f t="shared" si="901"/>
        <v>-</v>
      </c>
      <c r="K1747" s="31" t="str">
        <f t="shared" si="902"/>
        <v>-</v>
      </c>
      <c r="L1747" s="31" t="str">
        <f t="shared" si="903"/>
        <v>-</v>
      </c>
      <c r="M1747" s="31" t="str">
        <f t="shared" si="904"/>
        <v>-</v>
      </c>
      <c r="N1747" s="31" t="str">
        <f t="shared" si="905"/>
        <v>-</v>
      </c>
      <c r="O1747" s="31" t="str">
        <f t="shared" si="906"/>
        <v>-</v>
      </c>
      <c r="P1747" s="31" t="str">
        <f t="shared" si="907"/>
        <v>-</v>
      </c>
      <c r="Q1747" s="31" t="str">
        <f t="shared" si="908"/>
        <v>-</v>
      </c>
      <c r="R1747" s="31" t="str">
        <f t="shared" si="909"/>
        <v>-</v>
      </c>
      <c r="S1747" s="31" t="str">
        <f t="shared" si="910"/>
        <v>-</v>
      </c>
      <c r="T1747" s="31" t="str">
        <f t="shared" si="911"/>
        <v>-</v>
      </c>
      <c r="U1747" s="20"/>
      <c r="V1747" s="20"/>
      <c r="W1747" s="20"/>
      <c r="AC1747" s="32" t="s">
        <v>118</v>
      </c>
    </row>
    <row r="1748" spans="1:36" ht="19.5" customHeight="1" x14ac:dyDescent="0.3">
      <c r="A1748" s="20"/>
      <c r="B1748" s="483"/>
      <c r="C1748" s="29"/>
      <c r="D1748" s="28"/>
      <c r="E1748" s="29"/>
      <c r="F1748" s="33" t="s">
        <v>120</v>
      </c>
      <c r="G1748" s="29"/>
      <c r="H1748" s="29" t="s">
        <v>40</v>
      </c>
      <c r="I1748" s="31" t="str">
        <f t="shared" si="900"/>
        <v>-</v>
      </c>
      <c r="J1748" s="31" t="str">
        <f t="shared" si="901"/>
        <v>-</v>
      </c>
      <c r="K1748" s="31" t="str">
        <f t="shared" si="902"/>
        <v>-</v>
      </c>
      <c r="L1748" s="31" t="str">
        <f t="shared" si="903"/>
        <v>-</v>
      </c>
      <c r="M1748" s="31" t="str">
        <f t="shared" si="904"/>
        <v>-</v>
      </c>
      <c r="N1748" s="31" t="str">
        <f t="shared" si="905"/>
        <v>-</v>
      </c>
      <c r="O1748" s="31" t="str">
        <f t="shared" si="906"/>
        <v>-</v>
      </c>
      <c r="P1748" s="31" t="str">
        <f t="shared" si="907"/>
        <v>-</v>
      </c>
      <c r="Q1748" s="31" t="str">
        <f t="shared" si="908"/>
        <v>-</v>
      </c>
      <c r="R1748" s="31" t="str">
        <f t="shared" si="909"/>
        <v>-</v>
      </c>
      <c r="S1748" s="31" t="str">
        <f t="shared" si="910"/>
        <v>-</v>
      </c>
      <c r="T1748" s="31" t="str">
        <f t="shared" si="911"/>
        <v>-</v>
      </c>
      <c r="U1748" s="20"/>
      <c r="V1748" s="20"/>
      <c r="W1748" s="20"/>
      <c r="AD1748" s="32" t="s">
        <v>118</v>
      </c>
    </row>
    <row r="1749" spans="1:36" ht="19.5" customHeight="1" x14ac:dyDescent="0.3">
      <c r="A1749" s="20"/>
      <c r="B1749" s="483"/>
      <c r="C1749" s="29"/>
      <c r="D1749" s="28"/>
      <c r="E1749" s="29"/>
      <c r="F1749" s="33" t="s">
        <v>121</v>
      </c>
      <c r="G1749" s="29"/>
      <c r="H1749" s="29" t="s">
        <v>40</v>
      </c>
      <c r="I1749" s="31" t="str">
        <f t="shared" si="900"/>
        <v>-</v>
      </c>
      <c r="J1749" s="31" t="str">
        <f t="shared" si="901"/>
        <v>-</v>
      </c>
      <c r="K1749" s="31" t="str">
        <f t="shared" si="902"/>
        <v>-</v>
      </c>
      <c r="L1749" s="31" t="str">
        <f t="shared" si="903"/>
        <v>-</v>
      </c>
      <c r="M1749" s="31" t="str">
        <f t="shared" si="904"/>
        <v>-</v>
      </c>
      <c r="N1749" s="31" t="str">
        <f t="shared" si="905"/>
        <v>-</v>
      </c>
      <c r="O1749" s="31" t="str">
        <f t="shared" si="906"/>
        <v>-</v>
      </c>
      <c r="P1749" s="31" t="str">
        <f t="shared" si="907"/>
        <v>-</v>
      </c>
      <c r="Q1749" s="31" t="str">
        <f t="shared" si="908"/>
        <v>-</v>
      </c>
      <c r="R1749" s="31" t="str">
        <f t="shared" si="909"/>
        <v>-</v>
      </c>
      <c r="S1749" s="31" t="str">
        <f t="shared" si="910"/>
        <v>-</v>
      </c>
      <c r="T1749" s="31" t="str">
        <f t="shared" si="911"/>
        <v>-</v>
      </c>
      <c r="U1749" s="20"/>
      <c r="V1749" s="20"/>
      <c r="W1749" s="20"/>
      <c r="AE1749" s="32" t="s">
        <v>116</v>
      </c>
    </row>
    <row r="1750" spans="1:36" ht="19.5" customHeight="1" x14ac:dyDescent="0.3">
      <c r="A1750" s="20"/>
      <c r="B1750" s="483"/>
      <c r="C1750" s="29"/>
      <c r="D1750" s="28"/>
      <c r="E1750" s="29"/>
      <c r="F1750" s="28" t="s">
        <v>647</v>
      </c>
      <c r="G1750" s="29"/>
      <c r="H1750" s="29" t="s">
        <v>40</v>
      </c>
      <c r="I1750" s="31" t="str">
        <f t="shared" si="900"/>
        <v>-</v>
      </c>
      <c r="J1750" s="31" t="str">
        <f t="shared" si="901"/>
        <v>-</v>
      </c>
      <c r="K1750" s="31" t="str">
        <f t="shared" si="902"/>
        <v>-</v>
      </c>
      <c r="L1750" s="31" t="str">
        <f t="shared" si="903"/>
        <v>-</v>
      </c>
      <c r="M1750" s="31" t="str">
        <f t="shared" si="904"/>
        <v>-</v>
      </c>
      <c r="N1750" s="31" t="str">
        <f t="shared" si="905"/>
        <v>-</v>
      </c>
      <c r="O1750" s="31" t="str">
        <f t="shared" si="906"/>
        <v>-</v>
      </c>
      <c r="P1750" s="31" t="str">
        <f t="shared" si="907"/>
        <v>-</v>
      </c>
      <c r="Q1750" s="31" t="str">
        <f t="shared" si="908"/>
        <v>-</v>
      </c>
      <c r="R1750" s="31" t="str">
        <f t="shared" si="909"/>
        <v>-</v>
      </c>
      <c r="S1750" s="31" t="str">
        <f t="shared" si="910"/>
        <v>-</v>
      </c>
      <c r="T1750" s="31" t="str">
        <f t="shared" si="911"/>
        <v>-</v>
      </c>
      <c r="U1750" s="20"/>
      <c r="V1750" s="20"/>
      <c r="W1750" s="20"/>
      <c r="AF1750" s="32" t="s">
        <v>118</v>
      </c>
    </row>
    <row r="1751" spans="1:36" ht="19.5" customHeight="1" x14ac:dyDescent="0.3">
      <c r="A1751" s="20"/>
      <c r="B1751" s="483"/>
      <c r="C1751" s="29"/>
      <c r="D1751" s="28"/>
      <c r="E1751" s="29"/>
      <c r="F1751" s="33" t="s">
        <v>122</v>
      </c>
      <c r="G1751" s="29"/>
      <c r="H1751" s="29" t="s">
        <v>40</v>
      </c>
      <c r="I1751" s="31" t="str">
        <f t="shared" si="900"/>
        <v>-</v>
      </c>
      <c r="J1751" s="31" t="str">
        <f t="shared" si="901"/>
        <v>-</v>
      </c>
      <c r="K1751" s="31" t="str">
        <f t="shared" si="902"/>
        <v>-</v>
      </c>
      <c r="L1751" s="31" t="str">
        <f t="shared" si="903"/>
        <v>-</v>
      </c>
      <c r="M1751" s="31" t="str">
        <f t="shared" si="904"/>
        <v>-</v>
      </c>
      <c r="N1751" s="31" t="str">
        <f t="shared" si="905"/>
        <v>-</v>
      </c>
      <c r="O1751" s="31" t="str">
        <f t="shared" si="906"/>
        <v>-</v>
      </c>
      <c r="P1751" s="31" t="str">
        <f t="shared" si="907"/>
        <v>-</v>
      </c>
      <c r="Q1751" s="31" t="str">
        <f t="shared" si="908"/>
        <v>-</v>
      </c>
      <c r="R1751" s="31" t="str">
        <f t="shared" si="909"/>
        <v>-</v>
      </c>
      <c r="S1751" s="31" t="str">
        <f t="shared" si="910"/>
        <v>-</v>
      </c>
      <c r="T1751" s="31" t="str">
        <f t="shared" si="911"/>
        <v>-</v>
      </c>
      <c r="U1751" s="20"/>
      <c r="V1751" s="20"/>
      <c r="W1751" s="20"/>
      <c r="AG1751" s="32" t="s">
        <v>118</v>
      </c>
    </row>
    <row r="1752" spans="1:36" ht="19.5" customHeight="1" x14ac:dyDescent="0.3">
      <c r="A1752" s="20"/>
      <c r="B1752" s="483"/>
      <c r="C1752" s="29"/>
      <c r="D1752" s="28"/>
      <c r="E1752" s="29"/>
      <c r="F1752" s="33" t="s">
        <v>123</v>
      </c>
      <c r="G1752" s="29"/>
      <c r="H1752" s="29" t="s">
        <v>40</v>
      </c>
      <c r="I1752" s="31" t="str">
        <f t="shared" si="900"/>
        <v>-</v>
      </c>
      <c r="J1752" s="31" t="str">
        <f t="shared" si="901"/>
        <v>-</v>
      </c>
      <c r="K1752" s="31" t="str">
        <f t="shared" si="902"/>
        <v>-</v>
      </c>
      <c r="L1752" s="31" t="str">
        <f t="shared" si="903"/>
        <v>-</v>
      </c>
      <c r="M1752" s="31" t="str">
        <f t="shared" si="904"/>
        <v>-</v>
      </c>
      <c r="N1752" s="31" t="str">
        <f t="shared" si="905"/>
        <v>-</v>
      </c>
      <c r="O1752" s="31" t="str">
        <f t="shared" si="906"/>
        <v>-</v>
      </c>
      <c r="P1752" s="31" t="str">
        <f t="shared" si="907"/>
        <v>-</v>
      </c>
      <c r="Q1752" s="31" t="str">
        <f t="shared" si="908"/>
        <v>-</v>
      </c>
      <c r="R1752" s="31" t="str">
        <f t="shared" si="909"/>
        <v>-</v>
      </c>
      <c r="S1752" s="31" t="str">
        <f t="shared" si="910"/>
        <v>-</v>
      </c>
      <c r="T1752" s="31" t="str">
        <f t="shared" si="911"/>
        <v>-</v>
      </c>
      <c r="U1752" s="20"/>
      <c r="V1752" s="20"/>
      <c r="W1752" s="20"/>
      <c r="AH1752" s="32" t="s">
        <v>118</v>
      </c>
    </row>
    <row r="1753" spans="1:36" ht="19.5" customHeight="1" x14ac:dyDescent="0.3">
      <c r="A1753" s="20"/>
      <c r="B1753" s="483"/>
      <c r="C1753" s="29"/>
      <c r="D1753" s="28"/>
      <c r="E1753" s="29"/>
      <c r="F1753" s="33" t="s">
        <v>124</v>
      </c>
      <c r="G1753" s="29"/>
      <c r="H1753" s="29" t="s">
        <v>40</v>
      </c>
      <c r="I1753" s="31" t="str">
        <f t="shared" si="900"/>
        <v>-</v>
      </c>
      <c r="J1753" s="31" t="str">
        <f t="shared" si="901"/>
        <v>-</v>
      </c>
      <c r="K1753" s="31" t="str">
        <f t="shared" si="902"/>
        <v>-</v>
      </c>
      <c r="L1753" s="31" t="str">
        <f t="shared" si="903"/>
        <v>-</v>
      </c>
      <c r="M1753" s="31" t="str">
        <f t="shared" si="904"/>
        <v>-</v>
      </c>
      <c r="N1753" s="31" t="str">
        <f t="shared" si="905"/>
        <v>-</v>
      </c>
      <c r="O1753" s="31" t="str">
        <f t="shared" si="906"/>
        <v>-</v>
      </c>
      <c r="P1753" s="31" t="str">
        <f t="shared" si="907"/>
        <v>-</v>
      </c>
      <c r="Q1753" s="31" t="str">
        <f t="shared" si="908"/>
        <v>-</v>
      </c>
      <c r="R1753" s="31" t="str">
        <f t="shared" si="909"/>
        <v>-</v>
      </c>
      <c r="S1753" s="31" t="str">
        <f t="shared" si="910"/>
        <v>-</v>
      </c>
      <c r="T1753" s="31" t="str">
        <f t="shared" si="911"/>
        <v>-</v>
      </c>
      <c r="U1753" s="20"/>
      <c r="V1753" s="20"/>
      <c r="W1753" s="20"/>
      <c r="AI1753" s="32" t="s">
        <v>116</v>
      </c>
    </row>
    <row r="1754" spans="1:36" ht="19.5" customHeight="1" x14ac:dyDescent="0.3">
      <c r="A1754" s="20"/>
      <c r="B1754" s="483"/>
      <c r="C1754" s="29"/>
      <c r="D1754" s="34"/>
      <c r="E1754" s="35"/>
      <c r="F1754" s="36" t="s">
        <v>125</v>
      </c>
      <c r="G1754" s="35"/>
      <c r="H1754" s="34" t="s">
        <v>40</v>
      </c>
      <c r="I1754" s="31" t="str">
        <f t="shared" si="900"/>
        <v>-</v>
      </c>
      <c r="J1754" s="31" t="str">
        <f t="shared" si="901"/>
        <v>-</v>
      </c>
      <c r="K1754" s="31" t="str">
        <f t="shared" si="902"/>
        <v>-</v>
      </c>
      <c r="L1754" s="31" t="str">
        <f t="shared" si="903"/>
        <v>-</v>
      </c>
      <c r="M1754" s="31" t="str">
        <f t="shared" si="904"/>
        <v>-</v>
      </c>
      <c r="N1754" s="31" t="str">
        <f t="shared" si="905"/>
        <v>-</v>
      </c>
      <c r="O1754" s="31" t="str">
        <f t="shared" si="906"/>
        <v>-</v>
      </c>
      <c r="P1754" s="31" t="str">
        <f t="shared" si="907"/>
        <v>-</v>
      </c>
      <c r="Q1754" s="31" t="str">
        <f t="shared" si="908"/>
        <v>-</v>
      </c>
      <c r="R1754" s="31" t="str">
        <f t="shared" si="909"/>
        <v>-</v>
      </c>
      <c r="S1754" s="31" t="str">
        <f t="shared" si="910"/>
        <v>-</v>
      </c>
      <c r="T1754" s="31" t="str">
        <f t="shared" si="911"/>
        <v>-</v>
      </c>
      <c r="U1754" s="20"/>
      <c r="V1754" s="20"/>
      <c r="W1754" s="20"/>
      <c r="AJ1754" s="32" t="s">
        <v>118</v>
      </c>
    </row>
    <row r="1755" spans="1:36" ht="19.5" customHeight="1" x14ac:dyDescent="0.25">
      <c r="A1755" s="20"/>
      <c r="B1755" s="483"/>
      <c r="C1755" s="27"/>
      <c r="D1755" s="28" t="s">
        <v>77</v>
      </c>
      <c r="E1755" s="29"/>
      <c r="F1755" s="28" t="s">
        <v>78</v>
      </c>
      <c r="G1755" s="29"/>
      <c r="H1755" s="30"/>
      <c r="I1755" s="30" t="str">
        <f t="shared" ref="I1755:I1790" si="912">IFERROR(MID($G1755,1,FIND(CHAR(160),SUBSTITUTE($G1755,"~",CHAR(160),1))-1),"")</f>
        <v/>
      </c>
      <c r="J1755" s="30" t="str">
        <f t="shared" ref="J1755:J1790" si="913">IFERROR(MID($G1755,FIND(CHAR(160),SUBSTITUTE($G1755,"~",CHAR(160),1))+1,FIND(CHAR(160),SUBSTITUTE($G1755,"~",CHAR(160),2))-FIND(CHAR(160),SUBSTITUTE($G1755,"~",CHAR(160),1))-1),"")</f>
        <v/>
      </c>
      <c r="K1755" s="30" t="str">
        <f t="shared" ref="K1755:K1790" si="914">IFERROR(MID($G1755,FIND(CHAR(160),SUBSTITUTE($G1755,"~",CHAR(160),2))+1,FIND(CHAR(160),SUBSTITUTE($G1755,"~",CHAR(160),3))-FIND(CHAR(160),SUBSTITUTE($G1755,"~",CHAR(160),2))-1),"")</f>
        <v/>
      </c>
      <c r="L1755" s="30" t="str">
        <f t="shared" ref="L1755:L1790" si="915">IFERROR(MID($G1755,FIND(CHAR(160),SUBSTITUTE($G1755,"~",CHAR(160),3))+1,FIND(CHAR(160),SUBSTITUTE($G1755,"~",CHAR(160),4))-FIND(CHAR(160),SUBSTITUTE($G1755,"~",CHAR(160),3))-1),"")</f>
        <v/>
      </c>
      <c r="M1755" s="30" t="str">
        <f t="shared" ref="M1755:M1790" si="916">IFERROR(MID($G1755,FIND(CHAR(160),SUBSTITUTE($G1755,"~",CHAR(160),4))+1,FIND(CHAR(160),SUBSTITUTE($G1755,"~",CHAR(160),5))-FIND(CHAR(160),SUBSTITUTE($G1755,"~",CHAR(160),4))-1),"")</f>
        <v/>
      </c>
      <c r="N1755" s="30" t="str">
        <f t="shared" ref="N1755:N1790" si="917">IFERROR(MID($G1755,FIND(CHAR(160),SUBSTITUTE($G1755,"~",CHAR(160),5))+1,FIND(CHAR(160),SUBSTITUTE($G1755,"~",CHAR(160),6))-FIND(CHAR(160),SUBSTITUTE($G1755,"~",CHAR(160),5))-1),"")</f>
        <v/>
      </c>
      <c r="O1755" s="30" t="str">
        <f t="shared" ref="O1755:O1790" si="918">IFERROR(MID($G1755,FIND(CHAR(160),SUBSTITUTE($G1755,"~",CHAR(160),6))+1,FIND(CHAR(160),SUBSTITUTE($G1755,"~",CHAR(160),7))-FIND(CHAR(160),SUBSTITUTE($G1755,"~",CHAR(160),6))-1),"")</f>
        <v/>
      </c>
      <c r="P1755" s="30" t="str">
        <f t="shared" ref="P1755:P1790" si="919">IFERROR(MID($G1755,FIND(CHAR(160),SUBSTITUTE($G1755,"~",CHAR(160),7))+1,FIND(CHAR(160),SUBSTITUTE($G1755,"~",CHAR(160),8))-FIND(CHAR(160),SUBSTITUTE($G1755,"~",CHAR(160),7))-1),"")</f>
        <v/>
      </c>
      <c r="Q1755" s="30" t="str">
        <f t="shared" ref="Q1755:Q1790" si="920">IFERROR(MID($G1755,FIND(CHAR(160),SUBSTITUTE($G1755,"~",CHAR(160),8))+1,FIND(CHAR(160),SUBSTITUTE($G1755,"~",CHAR(160),9))-FIND(CHAR(160),SUBSTITUTE($G1755,"~",CHAR(160),8))-1),"")</f>
        <v/>
      </c>
      <c r="R1755" s="30" t="str">
        <f t="shared" ref="R1755:R1790" si="921">IFERROR(MID($G1755,FIND(CHAR(160),SUBSTITUTE($G1755,"~",CHAR(160),9))+1,FIND(CHAR(160),SUBSTITUTE($G1755,"~",CHAR(160),10))-FIND(CHAR(160),SUBSTITUTE($G1755,"~",CHAR(160),9))-1),"")</f>
        <v/>
      </c>
      <c r="S1755" s="30" t="str">
        <f t="shared" ref="S1755:S1790" si="922">IFERROR(MID($G1755,FIND(CHAR(160),SUBSTITUTE($G1755,"~",CHAR(160),10))+1,FIND(CHAR(160),SUBSTITUTE($G1755,"~",CHAR(160),11))-FIND(CHAR(160),SUBSTITUTE($G1755,"~",CHAR(160),10))-1),"")</f>
        <v/>
      </c>
      <c r="T1755" s="30" t="str">
        <f t="shared" ref="T1755:T1790" si="923">IFERROR(MID($G1755,FIND(CHAR(160),SUBSTITUTE($G1755,"~",CHAR(160),11))+1,FIND(CHAR(160),SUBSTITUTE($G1755,"~",CHAR(160),12))-FIND(CHAR(160),SUBSTITUTE($G1755,"~",CHAR(160),11))-1),"")</f>
        <v/>
      </c>
      <c r="U1755" s="20"/>
      <c r="V1755" s="20"/>
      <c r="W1755" s="20"/>
    </row>
    <row r="1756" spans="1:36" ht="19.5" customHeight="1" x14ac:dyDescent="0.25">
      <c r="A1756" s="20"/>
      <c r="B1756" s="483"/>
      <c r="C1756" s="29"/>
      <c r="D1756" s="28" t="s">
        <v>79</v>
      </c>
      <c r="E1756" s="29"/>
      <c r="F1756" s="28" t="s">
        <v>78</v>
      </c>
      <c r="G1756" s="29"/>
      <c r="H1756" s="29"/>
      <c r="I1756" s="30" t="str">
        <f t="shared" si="912"/>
        <v/>
      </c>
      <c r="J1756" s="30" t="str">
        <f t="shared" si="913"/>
        <v/>
      </c>
      <c r="K1756" s="30" t="str">
        <f t="shared" si="914"/>
        <v/>
      </c>
      <c r="L1756" s="30" t="str">
        <f t="shared" si="915"/>
        <v/>
      </c>
      <c r="M1756" s="30" t="str">
        <f t="shared" si="916"/>
        <v/>
      </c>
      <c r="N1756" s="30" t="str">
        <f t="shared" si="917"/>
        <v/>
      </c>
      <c r="O1756" s="30" t="str">
        <f t="shared" si="918"/>
        <v/>
      </c>
      <c r="P1756" s="30" t="str">
        <f t="shared" si="919"/>
        <v/>
      </c>
      <c r="Q1756" s="30" t="str">
        <f t="shared" si="920"/>
        <v/>
      </c>
      <c r="R1756" s="30" t="str">
        <f t="shared" si="921"/>
        <v/>
      </c>
      <c r="S1756" s="30" t="str">
        <f t="shared" si="922"/>
        <v/>
      </c>
      <c r="T1756" s="30" t="str">
        <f t="shared" si="923"/>
        <v/>
      </c>
      <c r="U1756" s="20"/>
      <c r="V1756" s="20"/>
      <c r="W1756" s="20"/>
    </row>
    <row r="1757" spans="1:36" ht="19.5" customHeight="1" x14ac:dyDescent="0.25">
      <c r="A1757" s="20"/>
      <c r="B1757" s="483"/>
      <c r="C1757" s="29"/>
      <c r="D1757" s="28" t="s">
        <v>80</v>
      </c>
      <c r="E1757" s="29"/>
      <c r="F1757" s="28" t="s">
        <v>78</v>
      </c>
      <c r="G1757" s="29"/>
      <c r="H1757" s="29"/>
      <c r="I1757" s="30" t="str">
        <f t="shared" si="912"/>
        <v/>
      </c>
      <c r="J1757" s="30" t="str">
        <f t="shared" si="913"/>
        <v/>
      </c>
      <c r="K1757" s="30" t="str">
        <f t="shared" si="914"/>
        <v/>
      </c>
      <c r="L1757" s="30" t="str">
        <f t="shared" si="915"/>
        <v/>
      </c>
      <c r="M1757" s="30" t="str">
        <f t="shared" si="916"/>
        <v/>
      </c>
      <c r="N1757" s="30" t="str">
        <f t="shared" si="917"/>
        <v/>
      </c>
      <c r="O1757" s="30" t="str">
        <f t="shared" si="918"/>
        <v/>
      </c>
      <c r="P1757" s="30" t="str">
        <f t="shared" si="919"/>
        <v/>
      </c>
      <c r="Q1757" s="30" t="str">
        <f t="shared" si="920"/>
        <v/>
      </c>
      <c r="R1757" s="30" t="str">
        <f t="shared" si="921"/>
        <v/>
      </c>
      <c r="S1757" s="30" t="str">
        <f t="shared" si="922"/>
        <v/>
      </c>
      <c r="T1757" s="30" t="str">
        <f t="shared" si="923"/>
        <v/>
      </c>
      <c r="U1757" s="20"/>
      <c r="V1757" s="20"/>
      <c r="W1757" s="20"/>
    </row>
    <row r="1758" spans="1:36" ht="19.5" customHeight="1" x14ac:dyDescent="0.25">
      <c r="A1758" s="20"/>
      <c r="B1758" s="483"/>
      <c r="C1758" s="29"/>
      <c r="D1758" s="28" t="s">
        <v>81</v>
      </c>
      <c r="E1758" s="29"/>
      <c r="F1758" s="28" t="s">
        <v>78</v>
      </c>
      <c r="G1758" s="29"/>
      <c r="H1758" s="29"/>
      <c r="I1758" s="30" t="str">
        <f t="shared" si="912"/>
        <v/>
      </c>
      <c r="J1758" s="30" t="str">
        <f t="shared" si="913"/>
        <v/>
      </c>
      <c r="K1758" s="30" t="str">
        <f t="shared" si="914"/>
        <v/>
      </c>
      <c r="L1758" s="30" t="str">
        <f t="shared" si="915"/>
        <v/>
      </c>
      <c r="M1758" s="30" t="str">
        <f t="shared" si="916"/>
        <v/>
      </c>
      <c r="N1758" s="30" t="str">
        <f t="shared" si="917"/>
        <v/>
      </c>
      <c r="O1758" s="30" t="str">
        <f t="shared" si="918"/>
        <v/>
      </c>
      <c r="P1758" s="30" t="str">
        <f t="shared" si="919"/>
        <v/>
      </c>
      <c r="Q1758" s="30" t="str">
        <f t="shared" si="920"/>
        <v/>
      </c>
      <c r="R1758" s="30" t="str">
        <f t="shared" si="921"/>
        <v/>
      </c>
      <c r="S1758" s="30" t="str">
        <f t="shared" si="922"/>
        <v/>
      </c>
      <c r="T1758" s="30" t="str">
        <f t="shared" si="923"/>
        <v/>
      </c>
      <c r="U1758" s="20"/>
      <c r="V1758" s="20"/>
      <c r="W1758" s="20"/>
    </row>
    <row r="1759" spans="1:36" ht="19.5" customHeight="1" x14ac:dyDescent="0.25">
      <c r="A1759" s="20"/>
      <c r="B1759" s="483"/>
      <c r="C1759" s="29"/>
      <c r="D1759" s="28" t="s">
        <v>82</v>
      </c>
      <c r="E1759" s="29"/>
      <c r="F1759" s="28" t="s">
        <v>78</v>
      </c>
      <c r="G1759" s="29"/>
      <c r="H1759" s="29"/>
      <c r="I1759" s="30" t="str">
        <f t="shared" si="912"/>
        <v/>
      </c>
      <c r="J1759" s="30" t="str">
        <f t="shared" si="913"/>
        <v/>
      </c>
      <c r="K1759" s="30" t="str">
        <f t="shared" si="914"/>
        <v/>
      </c>
      <c r="L1759" s="30" t="str">
        <f t="shared" si="915"/>
        <v/>
      </c>
      <c r="M1759" s="30" t="str">
        <f t="shared" si="916"/>
        <v/>
      </c>
      <c r="N1759" s="30" t="str">
        <f t="shared" si="917"/>
        <v/>
      </c>
      <c r="O1759" s="30" t="str">
        <f t="shared" si="918"/>
        <v/>
      </c>
      <c r="P1759" s="30" t="str">
        <f t="shared" si="919"/>
        <v/>
      </c>
      <c r="Q1759" s="30" t="str">
        <f t="shared" si="920"/>
        <v/>
      </c>
      <c r="R1759" s="30" t="str">
        <f t="shared" si="921"/>
        <v/>
      </c>
      <c r="S1759" s="30" t="str">
        <f t="shared" si="922"/>
        <v/>
      </c>
      <c r="T1759" s="30" t="str">
        <f t="shared" si="923"/>
        <v/>
      </c>
      <c r="U1759" s="20"/>
      <c r="V1759" s="20"/>
      <c r="W1759" s="20"/>
    </row>
    <row r="1760" spans="1:36" ht="19.5" customHeight="1" x14ac:dyDescent="0.25">
      <c r="A1760" s="20"/>
      <c r="B1760" s="483"/>
      <c r="C1760" s="29"/>
      <c r="D1760" s="28" t="s">
        <v>83</v>
      </c>
      <c r="E1760" s="29"/>
      <c r="F1760" s="28" t="s">
        <v>78</v>
      </c>
      <c r="G1760" s="29"/>
      <c r="H1760" s="29"/>
      <c r="I1760" s="30" t="str">
        <f t="shared" si="912"/>
        <v/>
      </c>
      <c r="J1760" s="30" t="str">
        <f t="shared" si="913"/>
        <v/>
      </c>
      <c r="K1760" s="30" t="str">
        <f t="shared" si="914"/>
        <v/>
      </c>
      <c r="L1760" s="30" t="str">
        <f t="shared" si="915"/>
        <v/>
      </c>
      <c r="M1760" s="30" t="str">
        <f t="shared" si="916"/>
        <v/>
      </c>
      <c r="N1760" s="30" t="str">
        <f t="shared" si="917"/>
        <v/>
      </c>
      <c r="O1760" s="30" t="str">
        <f t="shared" si="918"/>
        <v/>
      </c>
      <c r="P1760" s="30" t="str">
        <f t="shared" si="919"/>
        <v/>
      </c>
      <c r="Q1760" s="30" t="str">
        <f t="shared" si="920"/>
        <v/>
      </c>
      <c r="R1760" s="30" t="str">
        <f t="shared" si="921"/>
        <v/>
      </c>
      <c r="S1760" s="30" t="str">
        <f t="shared" si="922"/>
        <v/>
      </c>
      <c r="T1760" s="30" t="str">
        <f t="shared" si="923"/>
        <v/>
      </c>
      <c r="U1760" s="20"/>
      <c r="V1760" s="20"/>
      <c r="W1760" s="20"/>
    </row>
    <row r="1761" spans="1:23" ht="19.5" customHeight="1" x14ac:dyDescent="0.25">
      <c r="A1761" s="20"/>
      <c r="B1761" s="483"/>
      <c r="C1761" s="29"/>
      <c r="D1761" s="28" t="s">
        <v>84</v>
      </c>
      <c r="E1761" s="29"/>
      <c r="F1761" s="28" t="s">
        <v>78</v>
      </c>
      <c r="G1761" s="29"/>
      <c r="H1761" s="29"/>
      <c r="I1761" s="30" t="str">
        <f t="shared" si="912"/>
        <v/>
      </c>
      <c r="J1761" s="30" t="str">
        <f t="shared" si="913"/>
        <v/>
      </c>
      <c r="K1761" s="30" t="str">
        <f t="shared" si="914"/>
        <v/>
      </c>
      <c r="L1761" s="30" t="str">
        <f t="shared" si="915"/>
        <v/>
      </c>
      <c r="M1761" s="30" t="str">
        <f t="shared" si="916"/>
        <v/>
      </c>
      <c r="N1761" s="30" t="str">
        <f t="shared" si="917"/>
        <v/>
      </c>
      <c r="O1761" s="30" t="str">
        <f t="shared" si="918"/>
        <v/>
      </c>
      <c r="P1761" s="30" t="str">
        <f t="shared" si="919"/>
        <v/>
      </c>
      <c r="Q1761" s="30" t="str">
        <f t="shared" si="920"/>
        <v/>
      </c>
      <c r="R1761" s="30" t="str">
        <f t="shared" si="921"/>
        <v/>
      </c>
      <c r="S1761" s="30" t="str">
        <f t="shared" si="922"/>
        <v/>
      </c>
      <c r="T1761" s="30" t="str">
        <f t="shared" si="923"/>
        <v/>
      </c>
      <c r="U1761" s="20"/>
      <c r="V1761" s="20"/>
      <c r="W1761" s="20"/>
    </row>
    <row r="1762" spans="1:23" ht="19.5" customHeight="1" x14ac:dyDescent="0.25">
      <c r="A1762" s="20"/>
      <c r="B1762" s="483"/>
      <c r="C1762" s="29"/>
      <c r="D1762" s="28" t="s">
        <v>85</v>
      </c>
      <c r="E1762" s="29"/>
      <c r="F1762" s="28" t="s">
        <v>78</v>
      </c>
      <c r="G1762" s="29"/>
      <c r="H1762" s="29"/>
      <c r="I1762" s="30" t="str">
        <f t="shared" si="912"/>
        <v/>
      </c>
      <c r="J1762" s="30" t="str">
        <f t="shared" si="913"/>
        <v/>
      </c>
      <c r="K1762" s="30" t="str">
        <f t="shared" si="914"/>
        <v/>
      </c>
      <c r="L1762" s="30" t="str">
        <f t="shared" si="915"/>
        <v/>
      </c>
      <c r="M1762" s="30" t="str">
        <f t="shared" si="916"/>
        <v/>
      </c>
      <c r="N1762" s="30" t="str">
        <f t="shared" si="917"/>
        <v/>
      </c>
      <c r="O1762" s="30" t="str">
        <f t="shared" si="918"/>
        <v/>
      </c>
      <c r="P1762" s="30" t="str">
        <f t="shared" si="919"/>
        <v/>
      </c>
      <c r="Q1762" s="30" t="str">
        <f t="shared" si="920"/>
        <v/>
      </c>
      <c r="R1762" s="30" t="str">
        <f t="shared" si="921"/>
        <v/>
      </c>
      <c r="S1762" s="30" t="str">
        <f t="shared" si="922"/>
        <v/>
      </c>
      <c r="T1762" s="30" t="str">
        <f t="shared" si="923"/>
        <v/>
      </c>
      <c r="U1762" s="20"/>
      <c r="V1762" s="20"/>
      <c r="W1762" s="20"/>
    </row>
    <row r="1763" spans="1:23" ht="19.5" customHeight="1" x14ac:dyDescent="0.25">
      <c r="A1763" s="20"/>
      <c r="B1763" s="483"/>
      <c r="C1763" s="29"/>
      <c r="D1763" s="28" t="s">
        <v>86</v>
      </c>
      <c r="E1763" s="29"/>
      <c r="F1763" s="28" t="s">
        <v>78</v>
      </c>
      <c r="G1763" s="29"/>
      <c r="H1763" s="29"/>
      <c r="I1763" s="30" t="str">
        <f t="shared" si="912"/>
        <v/>
      </c>
      <c r="J1763" s="30" t="str">
        <f t="shared" si="913"/>
        <v/>
      </c>
      <c r="K1763" s="30" t="str">
        <f t="shared" si="914"/>
        <v/>
      </c>
      <c r="L1763" s="30" t="str">
        <f t="shared" si="915"/>
        <v/>
      </c>
      <c r="M1763" s="30" t="str">
        <f t="shared" si="916"/>
        <v/>
      </c>
      <c r="N1763" s="30" t="str">
        <f t="shared" si="917"/>
        <v/>
      </c>
      <c r="O1763" s="30" t="str">
        <f t="shared" si="918"/>
        <v/>
      </c>
      <c r="P1763" s="30" t="str">
        <f t="shared" si="919"/>
        <v/>
      </c>
      <c r="Q1763" s="30" t="str">
        <f t="shared" si="920"/>
        <v/>
      </c>
      <c r="R1763" s="30" t="str">
        <f t="shared" si="921"/>
        <v/>
      </c>
      <c r="S1763" s="30" t="str">
        <f t="shared" si="922"/>
        <v/>
      </c>
      <c r="T1763" s="30" t="str">
        <f t="shared" si="923"/>
        <v/>
      </c>
      <c r="U1763" s="20"/>
      <c r="V1763" s="20"/>
      <c r="W1763" s="20"/>
    </row>
    <row r="1764" spans="1:23" ht="19.5" customHeight="1" x14ac:dyDescent="0.25">
      <c r="A1764" s="20"/>
      <c r="B1764" s="483"/>
      <c r="C1764" s="29"/>
      <c r="D1764" s="28" t="s">
        <v>87</v>
      </c>
      <c r="E1764" s="29"/>
      <c r="F1764" s="28" t="s">
        <v>78</v>
      </c>
      <c r="G1764" s="29"/>
      <c r="H1764" s="29"/>
      <c r="I1764" s="30" t="str">
        <f t="shared" si="912"/>
        <v/>
      </c>
      <c r="J1764" s="30" t="str">
        <f t="shared" si="913"/>
        <v/>
      </c>
      <c r="K1764" s="30" t="str">
        <f t="shared" si="914"/>
        <v/>
      </c>
      <c r="L1764" s="30" t="str">
        <f t="shared" si="915"/>
        <v/>
      </c>
      <c r="M1764" s="30" t="str">
        <f t="shared" si="916"/>
        <v/>
      </c>
      <c r="N1764" s="30" t="str">
        <f t="shared" si="917"/>
        <v/>
      </c>
      <c r="O1764" s="30" t="str">
        <f t="shared" si="918"/>
        <v/>
      </c>
      <c r="P1764" s="30" t="str">
        <f t="shared" si="919"/>
        <v/>
      </c>
      <c r="Q1764" s="30" t="str">
        <f t="shared" si="920"/>
        <v/>
      </c>
      <c r="R1764" s="30" t="str">
        <f t="shared" si="921"/>
        <v/>
      </c>
      <c r="S1764" s="30" t="str">
        <f t="shared" si="922"/>
        <v/>
      </c>
      <c r="T1764" s="30" t="str">
        <f t="shared" si="923"/>
        <v/>
      </c>
      <c r="U1764" s="20"/>
      <c r="V1764" s="20"/>
      <c r="W1764" s="20"/>
    </row>
    <row r="1765" spans="1:23" ht="19.5" customHeight="1" x14ac:dyDescent="0.25">
      <c r="A1765" s="20"/>
      <c r="B1765" s="483"/>
      <c r="C1765" s="29"/>
      <c r="D1765" s="28" t="s">
        <v>88</v>
      </c>
      <c r="E1765" s="29"/>
      <c r="F1765" s="28" t="s">
        <v>78</v>
      </c>
      <c r="G1765" s="29"/>
      <c r="H1765" s="29"/>
      <c r="I1765" s="30" t="str">
        <f t="shared" si="912"/>
        <v/>
      </c>
      <c r="J1765" s="30" t="str">
        <f t="shared" si="913"/>
        <v/>
      </c>
      <c r="K1765" s="30" t="str">
        <f t="shared" si="914"/>
        <v/>
      </c>
      <c r="L1765" s="30" t="str">
        <f t="shared" si="915"/>
        <v/>
      </c>
      <c r="M1765" s="30" t="str">
        <f t="shared" si="916"/>
        <v/>
      </c>
      <c r="N1765" s="30" t="str">
        <f t="shared" si="917"/>
        <v/>
      </c>
      <c r="O1765" s="30" t="str">
        <f t="shared" si="918"/>
        <v/>
      </c>
      <c r="P1765" s="30" t="str">
        <f t="shared" si="919"/>
        <v/>
      </c>
      <c r="Q1765" s="30" t="str">
        <f t="shared" si="920"/>
        <v/>
      </c>
      <c r="R1765" s="30" t="str">
        <f t="shared" si="921"/>
        <v/>
      </c>
      <c r="S1765" s="30" t="str">
        <f t="shared" si="922"/>
        <v/>
      </c>
      <c r="T1765" s="30" t="str">
        <f t="shared" si="923"/>
        <v/>
      </c>
      <c r="U1765" s="20"/>
      <c r="V1765" s="20"/>
      <c r="W1765" s="20"/>
    </row>
    <row r="1766" spans="1:23" ht="19.5" customHeight="1" x14ac:dyDescent="0.25">
      <c r="A1766" s="20"/>
      <c r="B1766" s="483"/>
      <c r="C1766" s="29"/>
      <c r="D1766" s="28" t="s">
        <v>89</v>
      </c>
      <c r="E1766" s="29"/>
      <c r="F1766" s="28" t="s">
        <v>78</v>
      </c>
      <c r="G1766" s="29"/>
      <c r="H1766" s="29"/>
      <c r="I1766" s="30" t="str">
        <f t="shared" si="912"/>
        <v/>
      </c>
      <c r="J1766" s="30" t="str">
        <f t="shared" si="913"/>
        <v/>
      </c>
      <c r="K1766" s="30" t="str">
        <f t="shared" si="914"/>
        <v/>
      </c>
      <c r="L1766" s="30" t="str">
        <f t="shared" si="915"/>
        <v/>
      </c>
      <c r="M1766" s="30" t="str">
        <f t="shared" si="916"/>
        <v/>
      </c>
      <c r="N1766" s="30" t="str">
        <f t="shared" si="917"/>
        <v/>
      </c>
      <c r="O1766" s="30" t="str">
        <f t="shared" si="918"/>
        <v/>
      </c>
      <c r="P1766" s="30" t="str">
        <f t="shared" si="919"/>
        <v/>
      </c>
      <c r="Q1766" s="30" t="str">
        <f t="shared" si="920"/>
        <v/>
      </c>
      <c r="R1766" s="30" t="str">
        <f t="shared" si="921"/>
        <v/>
      </c>
      <c r="S1766" s="30" t="str">
        <f t="shared" si="922"/>
        <v/>
      </c>
      <c r="T1766" s="30" t="str">
        <f t="shared" si="923"/>
        <v/>
      </c>
      <c r="U1766" s="20"/>
      <c r="V1766" s="20"/>
      <c r="W1766" s="20"/>
    </row>
    <row r="1767" spans="1:23" ht="19.5" customHeight="1" x14ac:dyDescent="0.25">
      <c r="A1767" s="20"/>
      <c r="B1767" s="483"/>
      <c r="C1767" s="29"/>
      <c r="D1767" s="28" t="s">
        <v>90</v>
      </c>
      <c r="E1767" s="29"/>
      <c r="F1767" s="28" t="s">
        <v>78</v>
      </c>
      <c r="G1767" s="29"/>
      <c r="H1767" s="29"/>
      <c r="I1767" s="30" t="str">
        <f t="shared" si="912"/>
        <v/>
      </c>
      <c r="J1767" s="30" t="str">
        <f t="shared" si="913"/>
        <v/>
      </c>
      <c r="K1767" s="30" t="str">
        <f t="shared" si="914"/>
        <v/>
      </c>
      <c r="L1767" s="30" t="str">
        <f t="shared" si="915"/>
        <v/>
      </c>
      <c r="M1767" s="30" t="str">
        <f t="shared" si="916"/>
        <v/>
      </c>
      <c r="N1767" s="30" t="str">
        <f t="shared" si="917"/>
        <v/>
      </c>
      <c r="O1767" s="30" t="str">
        <f t="shared" si="918"/>
        <v/>
      </c>
      <c r="P1767" s="30" t="str">
        <f t="shared" si="919"/>
        <v/>
      </c>
      <c r="Q1767" s="30" t="str">
        <f t="shared" si="920"/>
        <v/>
      </c>
      <c r="R1767" s="30" t="str">
        <f t="shared" si="921"/>
        <v/>
      </c>
      <c r="S1767" s="30" t="str">
        <f t="shared" si="922"/>
        <v/>
      </c>
      <c r="T1767" s="30" t="str">
        <f t="shared" si="923"/>
        <v/>
      </c>
      <c r="U1767" s="20"/>
      <c r="V1767" s="20"/>
      <c r="W1767" s="20"/>
    </row>
    <row r="1768" spans="1:23" ht="19.5" customHeight="1" x14ac:dyDescent="0.25">
      <c r="A1768" s="20"/>
      <c r="B1768" s="483"/>
      <c r="C1768" s="29"/>
      <c r="D1768" s="28" t="s">
        <v>91</v>
      </c>
      <c r="E1768" s="29"/>
      <c r="F1768" s="28" t="s">
        <v>78</v>
      </c>
      <c r="G1768" s="29"/>
      <c r="H1768" s="29"/>
      <c r="I1768" s="30" t="str">
        <f t="shared" si="912"/>
        <v/>
      </c>
      <c r="J1768" s="30" t="str">
        <f t="shared" si="913"/>
        <v/>
      </c>
      <c r="K1768" s="30" t="str">
        <f t="shared" si="914"/>
        <v/>
      </c>
      <c r="L1768" s="30" t="str">
        <f t="shared" si="915"/>
        <v/>
      </c>
      <c r="M1768" s="30" t="str">
        <f t="shared" si="916"/>
        <v/>
      </c>
      <c r="N1768" s="30" t="str">
        <f t="shared" si="917"/>
        <v/>
      </c>
      <c r="O1768" s="30" t="str">
        <f t="shared" si="918"/>
        <v/>
      </c>
      <c r="P1768" s="30" t="str">
        <f t="shared" si="919"/>
        <v/>
      </c>
      <c r="Q1768" s="30" t="str">
        <f t="shared" si="920"/>
        <v/>
      </c>
      <c r="R1768" s="30" t="str">
        <f t="shared" si="921"/>
        <v/>
      </c>
      <c r="S1768" s="30" t="str">
        <f t="shared" si="922"/>
        <v/>
      </c>
      <c r="T1768" s="30" t="str">
        <f t="shared" si="923"/>
        <v/>
      </c>
      <c r="U1768" s="20"/>
      <c r="V1768" s="20"/>
      <c r="W1768" s="20"/>
    </row>
    <row r="1769" spans="1:23" ht="19.5" customHeight="1" x14ac:dyDescent="0.25">
      <c r="A1769" s="20"/>
      <c r="B1769" s="483"/>
      <c r="C1769" s="29"/>
      <c r="D1769" s="28" t="s">
        <v>92</v>
      </c>
      <c r="E1769" s="29"/>
      <c r="F1769" s="28" t="s">
        <v>78</v>
      </c>
      <c r="G1769" s="29"/>
      <c r="H1769" s="29"/>
      <c r="I1769" s="30" t="str">
        <f t="shared" si="912"/>
        <v/>
      </c>
      <c r="J1769" s="30" t="str">
        <f t="shared" si="913"/>
        <v/>
      </c>
      <c r="K1769" s="30" t="str">
        <f t="shared" si="914"/>
        <v/>
      </c>
      <c r="L1769" s="30" t="str">
        <f t="shared" si="915"/>
        <v/>
      </c>
      <c r="M1769" s="30" t="str">
        <f t="shared" si="916"/>
        <v/>
      </c>
      <c r="N1769" s="30" t="str">
        <f t="shared" si="917"/>
        <v/>
      </c>
      <c r="O1769" s="30" t="str">
        <f t="shared" si="918"/>
        <v/>
      </c>
      <c r="P1769" s="30" t="str">
        <f t="shared" si="919"/>
        <v/>
      </c>
      <c r="Q1769" s="30" t="str">
        <f t="shared" si="920"/>
        <v/>
      </c>
      <c r="R1769" s="30" t="str">
        <f t="shared" si="921"/>
        <v/>
      </c>
      <c r="S1769" s="30" t="str">
        <f t="shared" si="922"/>
        <v/>
      </c>
      <c r="T1769" s="30" t="str">
        <f t="shared" si="923"/>
        <v/>
      </c>
      <c r="U1769" s="20"/>
      <c r="V1769" s="20"/>
      <c r="W1769" s="20"/>
    </row>
    <row r="1770" spans="1:23" ht="19.5" customHeight="1" x14ac:dyDescent="0.25">
      <c r="A1770" s="20"/>
      <c r="B1770" s="483"/>
      <c r="C1770" s="29"/>
      <c r="D1770" s="28" t="s">
        <v>93</v>
      </c>
      <c r="E1770" s="29"/>
      <c r="F1770" s="28" t="s">
        <v>78</v>
      </c>
      <c r="G1770" s="29"/>
      <c r="H1770" s="29"/>
      <c r="I1770" s="30" t="str">
        <f t="shared" si="912"/>
        <v/>
      </c>
      <c r="J1770" s="30" t="str">
        <f t="shared" si="913"/>
        <v/>
      </c>
      <c r="K1770" s="30" t="str">
        <f t="shared" si="914"/>
        <v/>
      </c>
      <c r="L1770" s="30" t="str">
        <f t="shared" si="915"/>
        <v/>
      </c>
      <c r="M1770" s="30" t="str">
        <f t="shared" si="916"/>
        <v/>
      </c>
      <c r="N1770" s="30" t="str">
        <f t="shared" si="917"/>
        <v/>
      </c>
      <c r="O1770" s="30" t="str">
        <f t="shared" si="918"/>
        <v/>
      </c>
      <c r="P1770" s="30" t="str">
        <f t="shared" si="919"/>
        <v/>
      </c>
      <c r="Q1770" s="30" t="str">
        <f t="shared" si="920"/>
        <v/>
      </c>
      <c r="R1770" s="30" t="str">
        <f t="shared" si="921"/>
        <v/>
      </c>
      <c r="S1770" s="30" t="str">
        <f t="shared" si="922"/>
        <v/>
      </c>
      <c r="T1770" s="30" t="str">
        <f t="shared" si="923"/>
        <v/>
      </c>
      <c r="U1770" s="20"/>
      <c r="V1770" s="20"/>
      <c r="W1770" s="20"/>
    </row>
    <row r="1771" spans="1:23" ht="19.5" customHeight="1" x14ac:dyDescent="0.25">
      <c r="A1771" s="20"/>
      <c r="B1771" s="483"/>
      <c r="C1771" s="29"/>
      <c r="D1771" s="28" t="s">
        <v>94</v>
      </c>
      <c r="E1771" s="29"/>
      <c r="F1771" s="28" t="s">
        <v>78</v>
      </c>
      <c r="G1771" s="29"/>
      <c r="H1771" s="29"/>
      <c r="I1771" s="30" t="str">
        <f t="shared" si="912"/>
        <v/>
      </c>
      <c r="J1771" s="30" t="str">
        <f t="shared" si="913"/>
        <v/>
      </c>
      <c r="K1771" s="30" t="str">
        <f t="shared" si="914"/>
        <v/>
      </c>
      <c r="L1771" s="30" t="str">
        <f t="shared" si="915"/>
        <v/>
      </c>
      <c r="M1771" s="30" t="str">
        <f t="shared" si="916"/>
        <v/>
      </c>
      <c r="N1771" s="30" t="str">
        <f t="shared" si="917"/>
        <v/>
      </c>
      <c r="O1771" s="30" t="str">
        <f t="shared" si="918"/>
        <v/>
      </c>
      <c r="P1771" s="30" t="str">
        <f t="shared" si="919"/>
        <v/>
      </c>
      <c r="Q1771" s="30" t="str">
        <f t="shared" si="920"/>
        <v/>
      </c>
      <c r="R1771" s="30" t="str">
        <f t="shared" si="921"/>
        <v/>
      </c>
      <c r="S1771" s="30" t="str">
        <f t="shared" si="922"/>
        <v/>
      </c>
      <c r="T1771" s="30" t="str">
        <f t="shared" si="923"/>
        <v/>
      </c>
      <c r="U1771" s="20"/>
      <c r="V1771" s="20"/>
      <c r="W1771" s="20"/>
    </row>
    <row r="1772" spans="1:23" ht="19.5" customHeight="1" x14ac:dyDescent="0.25">
      <c r="A1772" s="20"/>
      <c r="B1772" s="483"/>
      <c r="C1772" s="29"/>
      <c r="D1772" s="28" t="s">
        <v>95</v>
      </c>
      <c r="E1772" s="29"/>
      <c r="F1772" s="28" t="s">
        <v>78</v>
      </c>
      <c r="G1772" s="29"/>
      <c r="H1772" s="29"/>
      <c r="I1772" s="30" t="str">
        <f t="shared" si="912"/>
        <v/>
      </c>
      <c r="J1772" s="30" t="str">
        <f t="shared" si="913"/>
        <v/>
      </c>
      <c r="K1772" s="30" t="str">
        <f t="shared" si="914"/>
        <v/>
      </c>
      <c r="L1772" s="30" t="str">
        <f t="shared" si="915"/>
        <v/>
      </c>
      <c r="M1772" s="30" t="str">
        <f t="shared" si="916"/>
        <v/>
      </c>
      <c r="N1772" s="30" t="str">
        <f t="shared" si="917"/>
        <v/>
      </c>
      <c r="O1772" s="30" t="str">
        <f t="shared" si="918"/>
        <v/>
      </c>
      <c r="P1772" s="30" t="str">
        <f t="shared" si="919"/>
        <v/>
      </c>
      <c r="Q1772" s="30" t="str">
        <f t="shared" si="920"/>
        <v/>
      </c>
      <c r="R1772" s="30" t="str">
        <f t="shared" si="921"/>
        <v/>
      </c>
      <c r="S1772" s="30" t="str">
        <f t="shared" si="922"/>
        <v/>
      </c>
      <c r="T1772" s="30" t="str">
        <f t="shared" si="923"/>
        <v/>
      </c>
      <c r="U1772" s="20"/>
      <c r="V1772" s="20"/>
      <c r="W1772" s="20"/>
    </row>
    <row r="1773" spans="1:23" ht="19.5" customHeight="1" x14ac:dyDescent="0.25">
      <c r="A1773" s="20"/>
      <c r="B1773" s="483"/>
      <c r="C1773" s="29"/>
      <c r="D1773" s="28" t="s">
        <v>96</v>
      </c>
      <c r="E1773" s="29"/>
      <c r="F1773" s="28" t="s">
        <v>78</v>
      </c>
      <c r="G1773" s="29"/>
      <c r="H1773" s="29"/>
      <c r="I1773" s="30" t="str">
        <f t="shared" si="912"/>
        <v/>
      </c>
      <c r="J1773" s="30" t="str">
        <f t="shared" si="913"/>
        <v/>
      </c>
      <c r="K1773" s="30" t="str">
        <f t="shared" si="914"/>
        <v/>
      </c>
      <c r="L1773" s="30" t="str">
        <f t="shared" si="915"/>
        <v/>
      </c>
      <c r="M1773" s="30" t="str">
        <f t="shared" si="916"/>
        <v/>
      </c>
      <c r="N1773" s="30" t="str">
        <f t="shared" si="917"/>
        <v/>
      </c>
      <c r="O1773" s="30" t="str">
        <f t="shared" si="918"/>
        <v/>
      </c>
      <c r="P1773" s="30" t="str">
        <f t="shared" si="919"/>
        <v/>
      </c>
      <c r="Q1773" s="30" t="str">
        <f t="shared" si="920"/>
        <v/>
      </c>
      <c r="R1773" s="30" t="str">
        <f t="shared" si="921"/>
        <v/>
      </c>
      <c r="S1773" s="30" t="str">
        <f t="shared" si="922"/>
        <v/>
      </c>
      <c r="T1773" s="30" t="str">
        <f t="shared" si="923"/>
        <v/>
      </c>
      <c r="U1773" s="20"/>
      <c r="V1773" s="20"/>
      <c r="W1773" s="20"/>
    </row>
    <row r="1774" spans="1:23" ht="19.5" customHeight="1" x14ac:dyDescent="0.25">
      <c r="A1774" s="20"/>
      <c r="B1774" s="483"/>
      <c r="C1774" s="29"/>
      <c r="D1774" s="28" t="s">
        <v>97</v>
      </c>
      <c r="E1774" s="29"/>
      <c r="F1774" s="28" t="s">
        <v>78</v>
      </c>
      <c r="G1774" s="29"/>
      <c r="H1774" s="29"/>
      <c r="I1774" s="30" t="str">
        <f t="shared" si="912"/>
        <v/>
      </c>
      <c r="J1774" s="30" t="str">
        <f t="shared" si="913"/>
        <v/>
      </c>
      <c r="K1774" s="30" t="str">
        <f t="shared" si="914"/>
        <v/>
      </c>
      <c r="L1774" s="30" t="str">
        <f t="shared" si="915"/>
        <v/>
      </c>
      <c r="M1774" s="30" t="str">
        <f t="shared" si="916"/>
        <v/>
      </c>
      <c r="N1774" s="30" t="str">
        <f t="shared" si="917"/>
        <v/>
      </c>
      <c r="O1774" s="30" t="str">
        <f t="shared" si="918"/>
        <v/>
      </c>
      <c r="P1774" s="30" t="str">
        <f t="shared" si="919"/>
        <v/>
      </c>
      <c r="Q1774" s="30" t="str">
        <f t="shared" si="920"/>
        <v/>
      </c>
      <c r="R1774" s="30" t="str">
        <f t="shared" si="921"/>
        <v/>
      </c>
      <c r="S1774" s="30" t="str">
        <f t="shared" si="922"/>
        <v/>
      </c>
      <c r="T1774" s="30" t="str">
        <f t="shared" si="923"/>
        <v/>
      </c>
      <c r="U1774" s="20"/>
      <c r="V1774" s="20"/>
      <c r="W1774" s="20"/>
    </row>
    <row r="1775" spans="1:23" ht="19.5" customHeight="1" x14ac:dyDescent="0.25">
      <c r="A1775" s="20"/>
      <c r="B1775" s="483"/>
      <c r="C1775" s="29"/>
      <c r="D1775" s="28" t="s">
        <v>98</v>
      </c>
      <c r="E1775" s="29"/>
      <c r="F1775" s="28" t="s">
        <v>78</v>
      </c>
      <c r="G1775" s="29"/>
      <c r="H1775" s="29"/>
      <c r="I1775" s="30" t="str">
        <f t="shared" si="912"/>
        <v/>
      </c>
      <c r="J1775" s="30" t="str">
        <f t="shared" si="913"/>
        <v/>
      </c>
      <c r="K1775" s="30" t="str">
        <f t="shared" si="914"/>
        <v/>
      </c>
      <c r="L1775" s="30" t="str">
        <f t="shared" si="915"/>
        <v/>
      </c>
      <c r="M1775" s="30" t="str">
        <f t="shared" si="916"/>
        <v/>
      </c>
      <c r="N1775" s="30" t="str">
        <f t="shared" si="917"/>
        <v/>
      </c>
      <c r="O1775" s="30" t="str">
        <f t="shared" si="918"/>
        <v/>
      </c>
      <c r="P1775" s="30" t="str">
        <f t="shared" si="919"/>
        <v/>
      </c>
      <c r="Q1775" s="30" t="str">
        <f t="shared" si="920"/>
        <v/>
      </c>
      <c r="R1775" s="30" t="str">
        <f t="shared" si="921"/>
        <v/>
      </c>
      <c r="S1775" s="30" t="str">
        <f t="shared" si="922"/>
        <v/>
      </c>
      <c r="T1775" s="30" t="str">
        <f t="shared" si="923"/>
        <v/>
      </c>
      <c r="U1775" s="20"/>
      <c r="V1775" s="20"/>
      <c r="W1775" s="20"/>
    </row>
    <row r="1776" spans="1:23" ht="19.5" customHeight="1" x14ac:dyDescent="0.25">
      <c r="A1776" s="20"/>
      <c r="B1776" s="483"/>
      <c r="C1776" s="29"/>
      <c r="D1776" s="28" t="s">
        <v>99</v>
      </c>
      <c r="E1776" s="29"/>
      <c r="F1776" s="28" t="s">
        <v>78</v>
      </c>
      <c r="G1776" s="29"/>
      <c r="H1776" s="29"/>
      <c r="I1776" s="30" t="str">
        <f t="shared" si="912"/>
        <v/>
      </c>
      <c r="J1776" s="30" t="str">
        <f t="shared" si="913"/>
        <v/>
      </c>
      <c r="K1776" s="30" t="str">
        <f t="shared" si="914"/>
        <v/>
      </c>
      <c r="L1776" s="30" t="str">
        <f t="shared" si="915"/>
        <v/>
      </c>
      <c r="M1776" s="30" t="str">
        <f t="shared" si="916"/>
        <v/>
      </c>
      <c r="N1776" s="30" t="str">
        <f t="shared" si="917"/>
        <v/>
      </c>
      <c r="O1776" s="30" t="str">
        <f t="shared" si="918"/>
        <v/>
      </c>
      <c r="P1776" s="30" t="str">
        <f t="shared" si="919"/>
        <v/>
      </c>
      <c r="Q1776" s="30" t="str">
        <f t="shared" si="920"/>
        <v/>
      </c>
      <c r="R1776" s="30" t="str">
        <f t="shared" si="921"/>
        <v/>
      </c>
      <c r="S1776" s="30" t="str">
        <f t="shared" si="922"/>
        <v/>
      </c>
      <c r="T1776" s="30" t="str">
        <f t="shared" si="923"/>
        <v/>
      </c>
      <c r="U1776" s="20"/>
      <c r="V1776" s="20"/>
      <c r="W1776" s="20"/>
    </row>
    <row r="1777" spans="1:28" ht="19.5" customHeight="1" x14ac:dyDescent="0.25">
      <c r="A1777" s="20"/>
      <c r="B1777" s="483"/>
      <c r="C1777" s="29"/>
      <c r="D1777" s="28" t="s">
        <v>100</v>
      </c>
      <c r="E1777" s="29"/>
      <c r="F1777" s="28" t="s">
        <v>78</v>
      </c>
      <c r="G1777" s="29"/>
      <c r="H1777" s="29"/>
      <c r="I1777" s="30" t="str">
        <f t="shared" si="912"/>
        <v/>
      </c>
      <c r="J1777" s="30" t="str">
        <f t="shared" si="913"/>
        <v/>
      </c>
      <c r="K1777" s="30" t="str">
        <f t="shared" si="914"/>
        <v/>
      </c>
      <c r="L1777" s="30" t="str">
        <f t="shared" si="915"/>
        <v/>
      </c>
      <c r="M1777" s="30" t="str">
        <f t="shared" si="916"/>
        <v/>
      </c>
      <c r="N1777" s="30" t="str">
        <f t="shared" si="917"/>
        <v/>
      </c>
      <c r="O1777" s="30" t="str">
        <f t="shared" si="918"/>
        <v/>
      </c>
      <c r="P1777" s="30" t="str">
        <f t="shared" si="919"/>
        <v/>
      </c>
      <c r="Q1777" s="30" t="str">
        <f t="shared" si="920"/>
        <v/>
      </c>
      <c r="R1777" s="30" t="str">
        <f t="shared" si="921"/>
        <v/>
      </c>
      <c r="S1777" s="30" t="str">
        <f t="shared" si="922"/>
        <v/>
      </c>
      <c r="T1777" s="30" t="str">
        <f t="shared" si="923"/>
        <v/>
      </c>
      <c r="U1777" s="20"/>
      <c r="V1777" s="20"/>
      <c r="W1777" s="20"/>
    </row>
    <row r="1778" spans="1:28" ht="19.5" customHeight="1" x14ac:dyDescent="0.25">
      <c r="A1778" s="20"/>
      <c r="B1778" s="483"/>
      <c r="C1778" s="29"/>
      <c r="D1778" s="28" t="s">
        <v>101</v>
      </c>
      <c r="E1778" s="29"/>
      <c r="F1778" s="28" t="s">
        <v>78</v>
      </c>
      <c r="G1778" s="29"/>
      <c r="H1778" s="29"/>
      <c r="I1778" s="30" t="str">
        <f t="shared" si="912"/>
        <v/>
      </c>
      <c r="J1778" s="30" t="str">
        <f t="shared" si="913"/>
        <v/>
      </c>
      <c r="K1778" s="30" t="str">
        <f t="shared" si="914"/>
        <v/>
      </c>
      <c r="L1778" s="30" t="str">
        <f t="shared" si="915"/>
        <v/>
      </c>
      <c r="M1778" s="30" t="str">
        <f t="shared" si="916"/>
        <v/>
      </c>
      <c r="N1778" s="30" t="str">
        <f t="shared" si="917"/>
        <v/>
      </c>
      <c r="O1778" s="30" t="str">
        <f t="shared" si="918"/>
        <v/>
      </c>
      <c r="P1778" s="30" t="str">
        <f t="shared" si="919"/>
        <v/>
      </c>
      <c r="Q1778" s="30" t="str">
        <f t="shared" si="920"/>
        <v/>
      </c>
      <c r="R1778" s="30" t="str">
        <f t="shared" si="921"/>
        <v/>
      </c>
      <c r="S1778" s="30" t="str">
        <f t="shared" si="922"/>
        <v/>
      </c>
      <c r="T1778" s="30" t="str">
        <f t="shared" si="923"/>
        <v/>
      </c>
      <c r="U1778" s="20"/>
      <c r="V1778" s="20"/>
      <c r="W1778" s="20"/>
    </row>
    <row r="1779" spans="1:28" ht="19.5" customHeight="1" x14ac:dyDescent="0.25">
      <c r="A1779" s="20"/>
      <c r="B1779" s="483"/>
      <c r="C1779" s="29"/>
      <c r="D1779" s="28" t="s">
        <v>102</v>
      </c>
      <c r="E1779" s="29"/>
      <c r="F1779" s="28" t="s">
        <v>78</v>
      </c>
      <c r="G1779" s="29"/>
      <c r="H1779" s="29"/>
      <c r="I1779" s="30" t="str">
        <f t="shared" si="912"/>
        <v/>
      </c>
      <c r="J1779" s="30" t="str">
        <f t="shared" si="913"/>
        <v/>
      </c>
      <c r="K1779" s="30" t="str">
        <f t="shared" si="914"/>
        <v/>
      </c>
      <c r="L1779" s="30" t="str">
        <f t="shared" si="915"/>
        <v/>
      </c>
      <c r="M1779" s="30" t="str">
        <f t="shared" si="916"/>
        <v/>
      </c>
      <c r="N1779" s="30" t="str">
        <f t="shared" si="917"/>
        <v/>
      </c>
      <c r="O1779" s="30" t="str">
        <f t="shared" si="918"/>
        <v/>
      </c>
      <c r="P1779" s="30" t="str">
        <f t="shared" si="919"/>
        <v/>
      </c>
      <c r="Q1779" s="30" t="str">
        <f t="shared" si="920"/>
        <v/>
      </c>
      <c r="R1779" s="30" t="str">
        <f t="shared" si="921"/>
        <v/>
      </c>
      <c r="S1779" s="30" t="str">
        <f t="shared" si="922"/>
        <v/>
      </c>
      <c r="T1779" s="30" t="str">
        <f t="shared" si="923"/>
        <v/>
      </c>
      <c r="U1779" s="20"/>
      <c r="V1779" s="20"/>
      <c r="W1779" s="20"/>
    </row>
    <row r="1780" spans="1:28" ht="19.5" customHeight="1" x14ac:dyDescent="0.25">
      <c r="A1780" s="20"/>
      <c r="B1780" s="483"/>
      <c r="C1780" s="29"/>
      <c r="D1780" s="28" t="s">
        <v>103</v>
      </c>
      <c r="E1780" s="29"/>
      <c r="F1780" s="28" t="s">
        <v>78</v>
      </c>
      <c r="G1780" s="29"/>
      <c r="H1780" s="29"/>
      <c r="I1780" s="30" t="str">
        <f t="shared" si="912"/>
        <v/>
      </c>
      <c r="J1780" s="30" t="str">
        <f t="shared" si="913"/>
        <v/>
      </c>
      <c r="K1780" s="30" t="str">
        <f t="shared" si="914"/>
        <v/>
      </c>
      <c r="L1780" s="30" t="str">
        <f t="shared" si="915"/>
        <v/>
      </c>
      <c r="M1780" s="30" t="str">
        <f t="shared" si="916"/>
        <v/>
      </c>
      <c r="N1780" s="30" t="str">
        <f t="shared" si="917"/>
        <v/>
      </c>
      <c r="O1780" s="30" t="str">
        <f t="shared" si="918"/>
        <v/>
      </c>
      <c r="P1780" s="30" t="str">
        <f t="shared" si="919"/>
        <v/>
      </c>
      <c r="Q1780" s="30" t="str">
        <f t="shared" si="920"/>
        <v/>
      </c>
      <c r="R1780" s="30" t="str">
        <f t="shared" si="921"/>
        <v/>
      </c>
      <c r="S1780" s="30" t="str">
        <f t="shared" si="922"/>
        <v/>
      </c>
      <c r="T1780" s="30" t="str">
        <f t="shared" si="923"/>
        <v/>
      </c>
      <c r="U1780" s="20"/>
      <c r="V1780" s="20"/>
      <c r="W1780" s="20"/>
    </row>
    <row r="1781" spans="1:28" ht="19.5" customHeight="1" x14ac:dyDescent="0.25">
      <c r="A1781" s="20"/>
      <c r="B1781" s="483"/>
      <c r="C1781" s="29"/>
      <c r="D1781" s="28" t="s">
        <v>104</v>
      </c>
      <c r="E1781" s="29"/>
      <c r="F1781" s="28" t="s">
        <v>78</v>
      </c>
      <c r="G1781" s="29"/>
      <c r="H1781" s="29"/>
      <c r="I1781" s="30" t="str">
        <f t="shared" si="912"/>
        <v/>
      </c>
      <c r="J1781" s="30" t="str">
        <f t="shared" si="913"/>
        <v/>
      </c>
      <c r="K1781" s="30" t="str">
        <f t="shared" si="914"/>
        <v/>
      </c>
      <c r="L1781" s="30" t="str">
        <f t="shared" si="915"/>
        <v/>
      </c>
      <c r="M1781" s="30" t="str">
        <f t="shared" si="916"/>
        <v/>
      </c>
      <c r="N1781" s="30" t="str">
        <f t="shared" si="917"/>
        <v/>
      </c>
      <c r="O1781" s="30" t="str">
        <f t="shared" si="918"/>
        <v/>
      </c>
      <c r="P1781" s="30" t="str">
        <f t="shared" si="919"/>
        <v/>
      </c>
      <c r="Q1781" s="30" t="str">
        <f t="shared" si="920"/>
        <v/>
      </c>
      <c r="R1781" s="30" t="str">
        <f t="shared" si="921"/>
        <v/>
      </c>
      <c r="S1781" s="30" t="str">
        <f t="shared" si="922"/>
        <v/>
      </c>
      <c r="T1781" s="30" t="str">
        <f t="shared" si="923"/>
        <v/>
      </c>
      <c r="U1781" s="20"/>
      <c r="V1781" s="20"/>
      <c r="W1781" s="20"/>
    </row>
    <row r="1782" spans="1:28" ht="19.5" customHeight="1" x14ac:dyDescent="0.25">
      <c r="A1782" s="20"/>
      <c r="B1782" s="483"/>
      <c r="C1782" s="29"/>
      <c r="D1782" s="28" t="s">
        <v>105</v>
      </c>
      <c r="E1782" s="29"/>
      <c r="F1782" s="28" t="s">
        <v>78</v>
      </c>
      <c r="G1782" s="29"/>
      <c r="H1782" s="29"/>
      <c r="I1782" s="30" t="str">
        <f t="shared" si="912"/>
        <v/>
      </c>
      <c r="J1782" s="30" t="str">
        <f t="shared" si="913"/>
        <v/>
      </c>
      <c r="K1782" s="30" t="str">
        <f t="shared" si="914"/>
        <v/>
      </c>
      <c r="L1782" s="30" t="str">
        <f t="shared" si="915"/>
        <v/>
      </c>
      <c r="M1782" s="30" t="str">
        <f t="shared" si="916"/>
        <v/>
      </c>
      <c r="N1782" s="30" t="str">
        <f t="shared" si="917"/>
        <v/>
      </c>
      <c r="O1782" s="30" t="str">
        <f t="shared" si="918"/>
        <v/>
      </c>
      <c r="P1782" s="30" t="str">
        <f t="shared" si="919"/>
        <v/>
      </c>
      <c r="Q1782" s="30" t="str">
        <f t="shared" si="920"/>
        <v/>
      </c>
      <c r="R1782" s="30" t="str">
        <f t="shared" si="921"/>
        <v/>
      </c>
      <c r="S1782" s="30" t="str">
        <f t="shared" si="922"/>
        <v/>
      </c>
      <c r="T1782" s="30" t="str">
        <f t="shared" si="923"/>
        <v/>
      </c>
      <c r="U1782" s="20"/>
      <c r="V1782" s="20"/>
      <c r="W1782" s="20"/>
    </row>
    <row r="1783" spans="1:28" ht="19.5" customHeight="1" x14ac:dyDescent="0.25">
      <c r="A1783" s="20"/>
      <c r="B1783" s="483"/>
      <c r="C1783" s="29"/>
      <c r="D1783" s="28" t="s">
        <v>106</v>
      </c>
      <c r="E1783" s="29"/>
      <c r="F1783" s="28" t="s">
        <v>78</v>
      </c>
      <c r="G1783" s="29"/>
      <c r="H1783" s="29"/>
      <c r="I1783" s="30" t="str">
        <f t="shared" si="912"/>
        <v/>
      </c>
      <c r="J1783" s="30" t="str">
        <f t="shared" si="913"/>
        <v/>
      </c>
      <c r="K1783" s="30" t="str">
        <f t="shared" si="914"/>
        <v/>
      </c>
      <c r="L1783" s="30" t="str">
        <f t="shared" si="915"/>
        <v/>
      </c>
      <c r="M1783" s="30" t="str">
        <f t="shared" si="916"/>
        <v/>
      </c>
      <c r="N1783" s="30" t="str">
        <f t="shared" si="917"/>
        <v/>
      </c>
      <c r="O1783" s="30" t="str">
        <f t="shared" si="918"/>
        <v/>
      </c>
      <c r="P1783" s="30" t="str">
        <f t="shared" si="919"/>
        <v/>
      </c>
      <c r="Q1783" s="30" t="str">
        <f t="shared" si="920"/>
        <v/>
      </c>
      <c r="R1783" s="30" t="str">
        <f t="shared" si="921"/>
        <v/>
      </c>
      <c r="S1783" s="30" t="str">
        <f t="shared" si="922"/>
        <v/>
      </c>
      <c r="T1783" s="30" t="str">
        <f t="shared" si="923"/>
        <v/>
      </c>
      <c r="U1783" s="20"/>
      <c r="V1783" s="20"/>
      <c r="W1783" s="20"/>
    </row>
    <row r="1784" spans="1:28" ht="19.5" customHeight="1" x14ac:dyDescent="0.25">
      <c r="A1784" s="20"/>
      <c r="B1784" s="483"/>
      <c r="C1784" s="29"/>
      <c r="D1784" s="28" t="s">
        <v>107</v>
      </c>
      <c r="E1784" s="29"/>
      <c r="F1784" s="28" t="s">
        <v>78</v>
      </c>
      <c r="G1784" s="29"/>
      <c r="H1784" s="29"/>
      <c r="I1784" s="30" t="str">
        <f t="shared" si="912"/>
        <v/>
      </c>
      <c r="J1784" s="30" t="str">
        <f t="shared" si="913"/>
        <v/>
      </c>
      <c r="K1784" s="30" t="str">
        <f t="shared" si="914"/>
        <v/>
      </c>
      <c r="L1784" s="30" t="str">
        <f t="shared" si="915"/>
        <v/>
      </c>
      <c r="M1784" s="30" t="str">
        <f t="shared" si="916"/>
        <v/>
      </c>
      <c r="N1784" s="30" t="str">
        <f t="shared" si="917"/>
        <v/>
      </c>
      <c r="O1784" s="30" t="str">
        <f t="shared" si="918"/>
        <v/>
      </c>
      <c r="P1784" s="30" t="str">
        <f t="shared" si="919"/>
        <v/>
      </c>
      <c r="Q1784" s="30" t="str">
        <f t="shared" si="920"/>
        <v/>
      </c>
      <c r="R1784" s="30" t="str">
        <f t="shared" si="921"/>
        <v/>
      </c>
      <c r="S1784" s="30" t="str">
        <f t="shared" si="922"/>
        <v/>
      </c>
      <c r="T1784" s="30" t="str">
        <f t="shared" si="923"/>
        <v/>
      </c>
      <c r="U1784" s="20"/>
      <c r="V1784" s="20"/>
      <c r="W1784" s="20"/>
    </row>
    <row r="1785" spans="1:28" ht="19.5" customHeight="1" x14ac:dyDescent="0.25">
      <c r="A1785" s="20"/>
      <c r="B1785" s="483"/>
      <c r="C1785" s="29"/>
      <c r="D1785" s="28" t="s">
        <v>108</v>
      </c>
      <c r="E1785" s="29"/>
      <c r="F1785" s="28" t="s">
        <v>78</v>
      </c>
      <c r="G1785" s="29"/>
      <c r="H1785" s="29"/>
      <c r="I1785" s="30" t="str">
        <f t="shared" si="912"/>
        <v/>
      </c>
      <c r="J1785" s="30" t="str">
        <f t="shared" si="913"/>
        <v/>
      </c>
      <c r="K1785" s="30" t="str">
        <f t="shared" si="914"/>
        <v/>
      </c>
      <c r="L1785" s="30" t="str">
        <f t="shared" si="915"/>
        <v/>
      </c>
      <c r="M1785" s="30" t="str">
        <f t="shared" si="916"/>
        <v/>
      </c>
      <c r="N1785" s="30" t="str">
        <f t="shared" si="917"/>
        <v/>
      </c>
      <c r="O1785" s="30" t="str">
        <f t="shared" si="918"/>
        <v/>
      </c>
      <c r="P1785" s="30" t="str">
        <f t="shared" si="919"/>
        <v/>
      </c>
      <c r="Q1785" s="30" t="str">
        <f t="shared" si="920"/>
        <v/>
      </c>
      <c r="R1785" s="30" t="str">
        <f t="shared" si="921"/>
        <v/>
      </c>
      <c r="S1785" s="30" t="str">
        <f t="shared" si="922"/>
        <v/>
      </c>
      <c r="T1785" s="30" t="str">
        <f t="shared" si="923"/>
        <v/>
      </c>
      <c r="U1785" s="20"/>
      <c r="V1785" s="20"/>
      <c r="W1785" s="20"/>
    </row>
    <row r="1786" spans="1:28" ht="19.5" customHeight="1" x14ac:dyDescent="0.25">
      <c r="A1786" s="20"/>
      <c r="B1786" s="483"/>
      <c r="C1786" s="29"/>
      <c r="D1786" s="28" t="s">
        <v>109</v>
      </c>
      <c r="E1786" s="29"/>
      <c r="F1786" s="28" t="s">
        <v>78</v>
      </c>
      <c r="G1786" s="29"/>
      <c r="H1786" s="29"/>
      <c r="I1786" s="30" t="str">
        <f t="shared" si="912"/>
        <v/>
      </c>
      <c r="J1786" s="30" t="str">
        <f t="shared" si="913"/>
        <v/>
      </c>
      <c r="K1786" s="30" t="str">
        <f t="shared" si="914"/>
        <v/>
      </c>
      <c r="L1786" s="30" t="str">
        <f t="shared" si="915"/>
        <v/>
      </c>
      <c r="M1786" s="30" t="str">
        <f t="shared" si="916"/>
        <v/>
      </c>
      <c r="N1786" s="30" t="str">
        <f t="shared" si="917"/>
        <v/>
      </c>
      <c r="O1786" s="30" t="str">
        <f t="shared" si="918"/>
        <v/>
      </c>
      <c r="P1786" s="30" t="str">
        <f t="shared" si="919"/>
        <v/>
      </c>
      <c r="Q1786" s="30" t="str">
        <f t="shared" si="920"/>
        <v/>
      </c>
      <c r="R1786" s="30" t="str">
        <f t="shared" si="921"/>
        <v/>
      </c>
      <c r="S1786" s="30" t="str">
        <f t="shared" si="922"/>
        <v/>
      </c>
      <c r="T1786" s="30" t="str">
        <f t="shared" si="923"/>
        <v/>
      </c>
      <c r="U1786" s="20"/>
      <c r="V1786" s="20"/>
      <c r="W1786" s="20"/>
    </row>
    <row r="1787" spans="1:28" ht="19.5" customHeight="1" x14ac:dyDescent="0.25">
      <c r="A1787" s="20"/>
      <c r="B1787" s="483"/>
      <c r="C1787" s="29"/>
      <c r="D1787" s="28" t="s">
        <v>110</v>
      </c>
      <c r="E1787" s="29"/>
      <c r="F1787" s="28" t="s">
        <v>78</v>
      </c>
      <c r="G1787" s="29"/>
      <c r="H1787" s="29"/>
      <c r="I1787" s="30" t="str">
        <f t="shared" si="912"/>
        <v/>
      </c>
      <c r="J1787" s="30" t="str">
        <f t="shared" si="913"/>
        <v/>
      </c>
      <c r="K1787" s="30" t="str">
        <f t="shared" si="914"/>
        <v/>
      </c>
      <c r="L1787" s="30" t="str">
        <f t="shared" si="915"/>
        <v/>
      </c>
      <c r="M1787" s="30" t="str">
        <f t="shared" si="916"/>
        <v/>
      </c>
      <c r="N1787" s="30" t="str">
        <f t="shared" si="917"/>
        <v/>
      </c>
      <c r="O1787" s="30" t="str">
        <f t="shared" si="918"/>
        <v/>
      </c>
      <c r="P1787" s="30" t="str">
        <f t="shared" si="919"/>
        <v/>
      </c>
      <c r="Q1787" s="30" t="str">
        <f t="shared" si="920"/>
        <v/>
      </c>
      <c r="R1787" s="30" t="str">
        <f t="shared" si="921"/>
        <v/>
      </c>
      <c r="S1787" s="30" t="str">
        <f t="shared" si="922"/>
        <v/>
      </c>
      <c r="T1787" s="30" t="str">
        <f t="shared" si="923"/>
        <v/>
      </c>
      <c r="U1787" s="20"/>
      <c r="V1787" s="20"/>
      <c r="W1787" s="20"/>
    </row>
    <row r="1788" spans="1:28" ht="19.5" customHeight="1" x14ac:dyDescent="0.25">
      <c r="A1788" s="20"/>
      <c r="B1788" s="483"/>
      <c r="C1788" s="29"/>
      <c r="D1788" s="28" t="s">
        <v>111</v>
      </c>
      <c r="E1788" s="29"/>
      <c r="F1788" s="28" t="s">
        <v>78</v>
      </c>
      <c r="G1788" s="29"/>
      <c r="H1788" s="29"/>
      <c r="I1788" s="30" t="str">
        <f t="shared" si="912"/>
        <v/>
      </c>
      <c r="J1788" s="30" t="str">
        <f t="shared" si="913"/>
        <v/>
      </c>
      <c r="K1788" s="30" t="str">
        <f t="shared" si="914"/>
        <v/>
      </c>
      <c r="L1788" s="30" t="str">
        <f t="shared" si="915"/>
        <v/>
      </c>
      <c r="M1788" s="30" t="str">
        <f t="shared" si="916"/>
        <v/>
      </c>
      <c r="N1788" s="30" t="str">
        <f t="shared" si="917"/>
        <v/>
      </c>
      <c r="O1788" s="30" t="str">
        <f t="shared" si="918"/>
        <v/>
      </c>
      <c r="P1788" s="30" t="str">
        <f t="shared" si="919"/>
        <v/>
      </c>
      <c r="Q1788" s="30" t="str">
        <f t="shared" si="920"/>
        <v/>
      </c>
      <c r="R1788" s="30" t="str">
        <f t="shared" si="921"/>
        <v/>
      </c>
      <c r="S1788" s="30" t="str">
        <f t="shared" si="922"/>
        <v/>
      </c>
      <c r="T1788" s="30" t="str">
        <f t="shared" si="923"/>
        <v/>
      </c>
      <c r="U1788" s="20"/>
      <c r="V1788" s="20"/>
      <c r="W1788" s="20"/>
    </row>
    <row r="1789" spans="1:28" ht="19.5" customHeight="1" x14ac:dyDescent="0.25">
      <c r="A1789" s="20"/>
      <c r="B1789" s="483"/>
      <c r="C1789" s="29"/>
      <c r="D1789" s="28" t="s">
        <v>112</v>
      </c>
      <c r="E1789" s="29"/>
      <c r="F1789" s="28" t="s">
        <v>78</v>
      </c>
      <c r="G1789" s="29"/>
      <c r="H1789" s="29"/>
      <c r="I1789" s="30" t="str">
        <f t="shared" si="912"/>
        <v/>
      </c>
      <c r="J1789" s="30" t="str">
        <f t="shared" si="913"/>
        <v/>
      </c>
      <c r="K1789" s="30" t="str">
        <f t="shared" si="914"/>
        <v/>
      </c>
      <c r="L1789" s="30" t="str">
        <f t="shared" si="915"/>
        <v/>
      </c>
      <c r="M1789" s="30" t="str">
        <f t="shared" si="916"/>
        <v/>
      </c>
      <c r="N1789" s="30" t="str">
        <f t="shared" si="917"/>
        <v/>
      </c>
      <c r="O1789" s="30" t="str">
        <f t="shared" si="918"/>
        <v/>
      </c>
      <c r="P1789" s="30" t="str">
        <f t="shared" si="919"/>
        <v/>
      </c>
      <c r="Q1789" s="30" t="str">
        <f t="shared" si="920"/>
        <v/>
      </c>
      <c r="R1789" s="30" t="str">
        <f t="shared" si="921"/>
        <v/>
      </c>
      <c r="S1789" s="30" t="str">
        <f t="shared" si="922"/>
        <v/>
      </c>
      <c r="T1789" s="30" t="str">
        <f t="shared" si="923"/>
        <v/>
      </c>
      <c r="U1789" s="20"/>
      <c r="V1789" s="20"/>
      <c r="W1789" s="20"/>
    </row>
    <row r="1790" spans="1:28" ht="19.5" customHeight="1" x14ac:dyDescent="0.25">
      <c r="A1790" s="20"/>
      <c r="B1790" s="483"/>
      <c r="C1790" s="29"/>
      <c r="D1790" s="28" t="s">
        <v>113</v>
      </c>
      <c r="E1790" s="29"/>
      <c r="F1790" s="28" t="s">
        <v>78</v>
      </c>
      <c r="G1790" s="29"/>
      <c r="H1790" s="29"/>
      <c r="I1790" s="30" t="str">
        <f t="shared" si="912"/>
        <v/>
      </c>
      <c r="J1790" s="30" t="str">
        <f t="shared" si="913"/>
        <v/>
      </c>
      <c r="K1790" s="30" t="str">
        <f t="shared" si="914"/>
        <v/>
      </c>
      <c r="L1790" s="30" t="str">
        <f t="shared" si="915"/>
        <v/>
      </c>
      <c r="M1790" s="30" t="str">
        <f t="shared" si="916"/>
        <v/>
      </c>
      <c r="N1790" s="30" t="str">
        <f t="shared" si="917"/>
        <v/>
      </c>
      <c r="O1790" s="30" t="str">
        <f t="shared" si="918"/>
        <v/>
      </c>
      <c r="P1790" s="30" t="str">
        <f t="shared" si="919"/>
        <v/>
      </c>
      <c r="Q1790" s="30" t="str">
        <f t="shared" si="920"/>
        <v/>
      </c>
      <c r="R1790" s="30" t="str">
        <f t="shared" si="921"/>
        <v/>
      </c>
      <c r="S1790" s="30" t="str">
        <f t="shared" si="922"/>
        <v/>
      </c>
      <c r="T1790" s="30" t="str">
        <f t="shared" si="923"/>
        <v/>
      </c>
      <c r="U1790" s="20"/>
      <c r="V1790" s="20"/>
      <c r="W1790" s="20"/>
    </row>
    <row r="1791" spans="1:28" ht="19.5" customHeight="1" x14ac:dyDescent="0.3">
      <c r="A1791" s="20"/>
      <c r="B1791" s="483"/>
      <c r="C1791" s="29"/>
      <c r="D1791" s="28" t="s">
        <v>114</v>
      </c>
      <c r="E1791" s="29"/>
      <c r="F1791" s="28" t="s">
        <v>115</v>
      </c>
      <c r="G1791" s="29"/>
      <c r="H1791" s="29" t="s">
        <v>40</v>
      </c>
      <c r="I1791" s="31" t="str">
        <f t="shared" ref="I1791:I1800" si="924">IFERROR(VALUE(MID($G1791,1,FIND(CHAR(160),SUBSTITUTE($G1791,"~",CHAR(160),1))-1)),"-")</f>
        <v>-</v>
      </c>
      <c r="J1791" s="31" t="str">
        <f t="shared" ref="J1791:J1800" si="925">IFERROR(VALUE(MID($G1791,FIND(CHAR(160),SUBSTITUTE($G1791,"~",CHAR(160),1))+1,FIND(CHAR(160),SUBSTITUTE($G1791,"~",CHAR(160),2))-FIND(CHAR(160),SUBSTITUTE($G1791,"~",CHAR(160),1))-1)),"-")</f>
        <v>-</v>
      </c>
      <c r="K1791" s="31" t="str">
        <f t="shared" ref="K1791:K1800" si="926">IFERROR(VALUE(MID($G1791,FIND(CHAR(160),SUBSTITUTE($G1791,"~",CHAR(160),2))+1,FIND(CHAR(160),SUBSTITUTE($G1791,"~",CHAR(160),3))-FIND(CHAR(160),SUBSTITUTE($G1791,"~",CHAR(160),2))-1)),"-")</f>
        <v>-</v>
      </c>
      <c r="L1791" s="31" t="str">
        <f t="shared" ref="L1791:L1800" si="927">IFERROR(VALUE(MID($G1791,FIND(CHAR(160),SUBSTITUTE($G1791,"~",CHAR(160),3))+1,FIND(CHAR(160),SUBSTITUTE($G1791,"~",CHAR(160),4))-FIND(CHAR(160),SUBSTITUTE($G1791,"~",CHAR(160),3))-1)),"-")</f>
        <v>-</v>
      </c>
      <c r="M1791" s="31" t="str">
        <f t="shared" ref="M1791:M1800" si="928">IFERROR(VALUE(MID($G1791,FIND(CHAR(160),SUBSTITUTE($G1791,"~",CHAR(160),4))+1,FIND(CHAR(160),SUBSTITUTE($G1791,"~",CHAR(160),5))-FIND(CHAR(160),SUBSTITUTE($G1791,"~",CHAR(160),4))-1)),"-")</f>
        <v>-</v>
      </c>
      <c r="N1791" s="31" t="str">
        <f t="shared" ref="N1791:N1800" si="929">IFERROR(VALUE(MID($G1791,FIND(CHAR(160),SUBSTITUTE($G1791,"~",CHAR(160),5))+1,FIND(CHAR(160),SUBSTITUTE($G1791,"~",CHAR(160),6))-FIND(CHAR(160),SUBSTITUTE($G1791,"~",CHAR(160),5))-1)),"-")</f>
        <v>-</v>
      </c>
      <c r="O1791" s="31" t="str">
        <f t="shared" ref="O1791:O1800" si="930">IFERROR(VALUE(MID($G1791,FIND(CHAR(160),SUBSTITUTE($G1791,"~",CHAR(160),6))+1,FIND(CHAR(160),SUBSTITUTE($G1791,"~",CHAR(160),7))-FIND(CHAR(160),SUBSTITUTE($G1791,"~",CHAR(160),6))-1)),"-")</f>
        <v>-</v>
      </c>
      <c r="P1791" s="31" t="str">
        <f t="shared" ref="P1791:P1800" si="931">IFERROR(VALUE(MID($G1791,FIND(CHAR(160),SUBSTITUTE($G1791,"~",CHAR(160),7))+1,FIND(CHAR(160),SUBSTITUTE($G1791,"~",CHAR(160),8))-FIND(CHAR(160),SUBSTITUTE($G1791,"~",CHAR(160),7))-1)),"-")</f>
        <v>-</v>
      </c>
      <c r="Q1791" s="31" t="str">
        <f t="shared" ref="Q1791:Q1800" si="932">IFERROR(VALUE(MID($G1791,FIND(CHAR(160),SUBSTITUTE($G1791,"~",CHAR(160),8))+1,FIND(CHAR(160),SUBSTITUTE($G1791,"~",CHAR(160),9))-FIND(CHAR(160),SUBSTITUTE($G1791,"~",CHAR(160),8))-1)),"-")</f>
        <v>-</v>
      </c>
      <c r="R1791" s="31" t="str">
        <f t="shared" ref="R1791:R1800" si="933">IFERROR(VALUE(MID($G1791,FIND(CHAR(160),SUBSTITUTE($G1791,"~",CHAR(160),9))+1,FIND(CHAR(160),SUBSTITUTE($G1791,"~",CHAR(160),10))-FIND(CHAR(160),SUBSTITUTE($G1791,"~",CHAR(160),9))-1)),"-")</f>
        <v>-</v>
      </c>
      <c r="S1791" s="31" t="str">
        <f t="shared" ref="S1791:S1800" si="934">IFERROR(VALUE(MID($G1791,FIND(CHAR(160),SUBSTITUTE($G1791,"~",CHAR(160),10))+1,FIND(CHAR(160),SUBSTITUTE($G1791,"~",CHAR(160),11))-FIND(CHAR(160),SUBSTITUTE($G1791,"~",CHAR(160),10))-1)),"-")</f>
        <v>-</v>
      </c>
      <c r="T1791" s="31" t="str">
        <f t="shared" ref="T1791:T1800" si="935">IFERROR(VALUE(MID($G1791,FIND(CHAR(160),SUBSTITUTE($G1791,"~",CHAR(160),11))+1,FIND(CHAR(160),SUBSTITUTE($G1791,"~",CHAR(160),12))-FIND(CHAR(160),SUBSTITUTE($G1791,"~",CHAR(160),11))-1)),"-")</f>
        <v>-</v>
      </c>
      <c r="U1791" s="20"/>
      <c r="V1791" s="20"/>
      <c r="W1791" s="20"/>
      <c r="AA1791" s="32" t="s">
        <v>116</v>
      </c>
    </row>
    <row r="1792" spans="1:28" ht="19.5" customHeight="1" x14ac:dyDescent="0.3">
      <c r="A1792" s="20"/>
      <c r="B1792" s="483"/>
      <c r="C1792" s="29"/>
      <c r="D1792" s="28"/>
      <c r="E1792" s="29"/>
      <c r="F1792" s="28" t="s">
        <v>117</v>
      </c>
      <c r="G1792" s="29"/>
      <c r="H1792" s="29" t="s">
        <v>40</v>
      </c>
      <c r="I1792" s="31" t="str">
        <f t="shared" si="924"/>
        <v>-</v>
      </c>
      <c r="J1792" s="31" t="str">
        <f t="shared" si="925"/>
        <v>-</v>
      </c>
      <c r="K1792" s="31" t="str">
        <f t="shared" si="926"/>
        <v>-</v>
      </c>
      <c r="L1792" s="31" t="str">
        <f t="shared" si="927"/>
        <v>-</v>
      </c>
      <c r="M1792" s="31" t="str">
        <f t="shared" si="928"/>
        <v>-</v>
      </c>
      <c r="N1792" s="31" t="str">
        <f t="shared" si="929"/>
        <v>-</v>
      </c>
      <c r="O1792" s="31" t="str">
        <f t="shared" si="930"/>
        <v>-</v>
      </c>
      <c r="P1792" s="31" t="str">
        <f t="shared" si="931"/>
        <v>-</v>
      </c>
      <c r="Q1792" s="31" t="str">
        <f t="shared" si="932"/>
        <v>-</v>
      </c>
      <c r="R1792" s="31" t="str">
        <f t="shared" si="933"/>
        <v>-</v>
      </c>
      <c r="S1792" s="31" t="str">
        <f t="shared" si="934"/>
        <v>-</v>
      </c>
      <c r="T1792" s="31" t="str">
        <f t="shared" si="935"/>
        <v>-</v>
      </c>
      <c r="U1792" s="20"/>
      <c r="V1792" s="20"/>
      <c r="W1792" s="20"/>
      <c r="AB1792" s="32" t="s">
        <v>118</v>
      </c>
    </row>
    <row r="1793" spans="1:36" ht="19.5" customHeight="1" x14ac:dyDescent="0.3">
      <c r="A1793" s="20"/>
      <c r="B1793" s="483"/>
      <c r="C1793" s="29"/>
      <c r="D1793" s="28"/>
      <c r="E1793" s="29"/>
      <c r="F1793" s="33" t="s">
        <v>119</v>
      </c>
      <c r="G1793" s="29"/>
      <c r="H1793" s="29" t="s">
        <v>40</v>
      </c>
      <c r="I1793" s="31" t="str">
        <f t="shared" si="924"/>
        <v>-</v>
      </c>
      <c r="J1793" s="31" t="str">
        <f t="shared" si="925"/>
        <v>-</v>
      </c>
      <c r="K1793" s="31" t="str">
        <f t="shared" si="926"/>
        <v>-</v>
      </c>
      <c r="L1793" s="31" t="str">
        <f t="shared" si="927"/>
        <v>-</v>
      </c>
      <c r="M1793" s="31" t="str">
        <f t="shared" si="928"/>
        <v>-</v>
      </c>
      <c r="N1793" s="31" t="str">
        <f t="shared" si="929"/>
        <v>-</v>
      </c>
      <c r="O1793" s="31" t="str">
        <f t="shared" si="930"/>
        <v>-</v>
      </c>
      <c r="P1793" s="31" t="str">
        <f t="shared" si="931"/>
        <v>-</v>
      </c>
      <c r="Q1793" s="31" t="str">
        <f t="shared" si="932"/>
        <v>-</v>
      </c>
      <c r="R1793" s="31" t="str">
        <f t="shared" si="933"/>
        <v>-</v>
      </c>
      <c r="S1793" s="31" t="str">
        <f t="shared" si="934"/>
        <v>-</v>
      </c>
      <c r="T1793" s="31" t="str">
        <f t="shared" si="935"/>
        <v>-</v>
      </c>
      <c r="U1793" s="20"/>
      <c r="V1793" s="20"/>
      <c r="W1793" s="20"/>
      <c r="AC1793" s="32" t="s">
        <v>118</v>
      </c>
    </row>
    <row r="1794" spans="1:36" ht="19.5" customHeight="1" x14ac:dyDescent="0.3">
      <c r="A1794" s="20"/>
      <c r="B1794" s="483"/>
      <c r="C1794" s="29"/>
      <c r="D1794" s="28"/>
      <c r="E1794" s="29"/>
      <c r="F1794" s="33" t="s">
        <v>120</v>
      </c>
      <c r="G1794" s="29"/>
      <c r="H1794" s="29" t="s">
        <v>40</v>
      </c>
      <c r="I1794" s="31" t="str">
        <f t="shared" si="924"/>
        <v>-</v>
      </c>
      <c r="J1794" s="31" t="str">
        <f t="shared" si="925"/>
        <v>-</v>
      </c>
      <c r="K1794" s="31" t="str">
        <f t="shared" si="926"/>
        <v>-</v>
      </c>
      <c r="L1794" s="31" t="str">
        <f t="shared" si="927"/>
        <v>-</v>
      </c>
      <c r="M1794" s="31" t="str">
        <f t="shared" si="928"/>
        <v>-</v>
      </c>
      <c r="N1794" s="31" t="str">
        <f t="shared" si="929"/>
        <v>-</v>
      </c>
      <c r="O1794" s="31" t="str">
        <f t="shared" si="930"/>
        <v>-</v>
      </c>
      <c r="P1794" s="31" t="str">
        <f t="shared" si="931"/>
        <v>-</v>
      </c>
      <c r="Q1794" s="31" t="str">
        <f t="shared" si="932"/>
        <v>-</v>
      </c>
      <c r="R1794" s="31" t="str">
        <f t="shared" si="933"/>
        <v>-</v>
      </c>
      <c r="S1794" s="31" t="str">
        <f t="shared" si="934"/>
        <v>-</v>
      </c>
      <c r="T1794" s="31" t="str">
        <f t="shared" si="935"/>
        <v>-</v>
      </c>
      <c r="U1794" s="20"/>
      <c r="V1794" s="20"/>
      <c r="W1794" s="20"/>
      <c r="AD1794" s="32" t="s">
        <v>118</v>
      </c>
    </row>
    <row r="1795" spans="1:36" ht="19.5" customHeight="1" x14ac:dyDescent="0.3">
      <c r="A1795" s="20"/>
      <c r="B1795" s="483"/>
      <c r="C1795" s="29"/>
      <c r="D1795" s="28"/>
      <c r="E1795" s="29"/>
      <c r="F1795" s="33" t="s">
        <v>121</v>
      </c>
      <c r="G1795" s="29"/>
      <c r="H1795" s="29" t="s">
        <v>40</v>
      </c>
      <c r="I1795" s="31" t="str">
        <f t="shared" si="924"/>
        <v>-</v>
      </c>
      <c r="J1795" s="31" t="str">
        <f t="shared" si="925"/>
        <v>-</v>
      </c>
      <c r="K1795" s="31" t="str">
        <f t="shared" si="926"/>
        <v>-</v>
      </c>
      <c r="L1795" s="31" t="str">
        <f t="shared" si="927"/>
        <v>-</v>
      </c>
      <c r="M1795" s="31" t="str">
        <f t="shared" si="928"/>
        <v>-</v>
      </c>
      <c r="N1795" s="31" t="str">
        <f t="shared" si="929"/>
        <v>-</v>
      </c>
      <c r="O1795" s="31" t="str">
        <f t="shared" si="930"/>
        <v>-</v>
      </c>
      <c r="P1795" s="31" t="str">
        <f t="shared" si="931"/>
        <v>-</v>
      </c>
      <c r="Q1795" s="31" t="str">
        <f t="shared" si="932"/>
        <v>-</v>
      </c>
      <c r="R1795" s="31" t="str">
        <f t="shared" si="933"/>
        <v>-</v>
      </c>
      <c r="S1795" s="31" t="str">
        <f t="shared" si="934"/>
        <v>-</v>
      </c>
      <c r="T1795" s="31" t="str">
        <f t="shared" si="935"/>
        <v>-</v>
      </c>
      <c r="U1795" s="20"/>
      <c r="V1795" s="20"/>
      <c r="W1795" s="20"/>
      <c r="AE1795" s="32" t="s">
        <v>116</v>
      </c>
    </row>
    <row r="1796" spans="1:36" ht="19.5" customHeight="1" x14ac:dyDescent="0.3">
      <c r="A1796" s="20"/>
      <c r="B1796" s="483"/>
      <c r="C1796" s="29"/>
      <c r="D1796" s="28"/>
      <c r="E1796" s="29"/>
      <c r="F1796" s="28" t="s">
        <v>647</v>
      </c>
      <c r="G1796" s="29"/>
      <c r="H1796" s="29" t="s">
        <v>40</v>
      </c>
      <c r="I1796" s="31" t="str">
        <f t="shared" si="924"/>
        <v>-</v>
      </c>
      <c r="J1796" s="31" t="str">
        <f t="shared" si="925"/>
        <v>-</v>
      </c>
      <c r="K1796" s="31" t="str">
        <f t="shared" si="926"/>
        <v>-</v>
      </c>
      <c r="L1796" s="31" t="str">
        <f t="shared" si="927"/>
        <v>-</v>
      </c>
      <c r="M1796" s="31" t="str">
        <f t="shared" si="928"/>
        <v>-</v>
      </c>
      <c r="N1796" s="31" t="str">
        <f t="shared" si="929"/>
        <v>-</v>
      </c>
      <c r="O1796" s="31" t="str">
        <f t="shared" si="930"/>
        <v>-</v>
      </c>
      <c r="P1796" s="31" t="str">
        <f t="shared" si="931"/>
        <v>-</v>
      </c>
      <c r="Q1796" s="31" t="str">
        <f t="shared" si="932"/>
        <v>-</v>
      </c>
      <c r="R1796" s="31" t="str">
        <f t="shared" si="933"/>
        <v>-</v>
      </c>
      <c r="S1796" s="31" t="str">
        <f t="shared" si="934"/>
        <v>-</v>
      </c>
      <c r="T1796" s="31" t="str">
        <f t="shared" si="935"/>
        <v>-</v>
      </c>
      <c r="U1796" s="20"/>
      <c r="V1796" s="20"/>
      <c r="W1796" s="20"/>
      <c r="AF1796" s="32" t="s">
        <v>118</v>
      </c>
    </row>
    <row r="1797" spans="1:36" ht="19.5" customHeight="1" x14ac:dyDescent="0.3">
      <c r="A1797" s="20"/>
      <c r="B1797" s="483"/>
      <c r="C1797" s="29"/>
      <c r="D1797" s="28"/>
      <c r="E1797" s="29"/>
      <c r="F1797" s="33" t="s">
        <v>122</v>
      </c>
      <c r="G1797" s="29"/>
      <c r="H1797" s="29" t="s">
        <v>40</v>
      </c>
      <c r="I1797" s="31" t="str">
        <f t="shared" si="924"/>
        <v>-</v>
      </c>
      <c r="J1797" s="31" t="str">
        <f t="shared" si="925"/>
        <v>-</v>
      </c>
      <c r="K1797" s="31" t="str">
        <f t="shared" si="926"/>
        <v>-</v>
      </c>
      <c r="L1797" s="31" t="str">
        <f t="shared" si="927"/>
        <v>-</v>
      </c>
      <c r="M1797" s="31" t="str">
        <f t="shared" si="928"/>
        <v>-</v>
      </c>
      <c r="N1797" s="31" t="str">
        <f t="shared" si="929"/>
        <v>-</v>
      </c>
      <c r="O1797" s="31" t="str">
        <f t="shared" si="930"/>
        <v>-</v>
      </c>
      <c r="P1797" s="31" t="str">
        <f t="shared" si="931"/>
        <v>-</v>
      </c>
      <c r="Q1797" s="31" t="str">
        <f t="shared" si="932"/>
        <v>-</v>
      </c>
      <c r="R1797" s="31" t="str">
        <f t="shared" si="933"/>
        <v>-</v>
      </c>
      <c r="S1797" s="31" t="str">
        <f t="shared" si="934"/>
        <v>-</v>
      </c>
      <c r="T1797" s="31" t="str">
        <f t="shared" si="935"/>
        <v>-</v>
      </c>
      <c r="U1797" s="20"/>
      <c r="V1797" s="20"/>
      <c r="W1797" s="20"/>
      <c r="AG1797" s="32" t="s">
        <v>118</v>
      </c>
    </row>
    <row r="1798" spans="1:36" ht="19.5" customHeight="1" x14ac:dyDescent="0.3">
      <c r="A1798" s="20"/>
      <c r="B1798" s="483"/>
      <c r="C1798" s="29"/>
      <c r="D1798" s="28"/>
      <c r="E1798" s="29"/>
      <c r="F1798" s="33" t="s">
        <v>123</v>
      </c>
      <c r="G1798" s="29"/>
      <c r="H1798" s="29" t="s">
        <v>40</v>
      </c>
      <c r="I1798" s="31" t="str">
        <f t="shared" si="924"/>
        <v>-</v>
      </c>
      <c r="J1798" s="31" t="str">
        <f t="shared" si="925"/>
        <v>-</v>
      </c>
      <c r="K1798" s="31" t="str">
        <f t="shared" si="926"/>
        <v>-</v>
      </c>
      <c r="L1798" s="31" t="str">
        <f t="shared" si="927"/>
        <v>-</v>
      </c>
      <c r="M1798" s="31" t="str">
        <f t="shared" si="928"/>
        <v>-</v>
      </c>
      <c r="N1798" s="31" t="str">
        <f t="shared" si="929"/>
        <v>-</v>
      </c>
      <c r="O1798" s="31" t="str">
        <f t="shared" si="930"/>
        <v>-</v>
      </c>
      <c r="P1798" s="31" t="str">
        <f t="shared" si="931"/>
        <v>-</v>
      </c>
      <c r="Q1798" s="31" t="str">
        <f t="shared" si="932"/>
        <v>-</v>
      </c>
      <c r="R1798" s="31" t="str">
        <f t="shared" si="933"/>
        <v>-</v>
      </c>
      <c r="S1798" s="31" t="str">
        <f t="shared" si="934"/>
        <v>-</v>
      </c>
      <c r="T1798" s="31" t="str">
        <f t="shared" si="935"/>
        <v>-</v>
      </c>
      <c r="U1798" s="20"/>
      <c r="V1798" s="20"/>
      <c r="W1798" s="20"/>
      <c r="AH1798" s="32" t="s">
        <v>118</v>
      </c>
    </row>
    <row r="1799" spans="1:36" ht="19.5" customHeight="1" x14ac:dyDescent="0.3">
      <c r="A1799" s="20"/>
      <c r="B1799" s="483"/>
      <c r="C1799" s="29"/>
      <c r="D1799" s="28"/>
      <c r="E1799" s="29"/>
      <c r="F1799" s="33" t="s">
        <v>124</v>
      </c>
      <c r="G1799" s="29"/>
      <c r="H1799" s="29" t="s">
        <v>40</v>
      </c>
      <c r="I1799" s="31" t="str">
        <f t="shared" si="924"/>
        <v>-</v>
      </c>
      <c r="J1799" s="31" t="str">
        <f t="shared" si="925"/>
        <v>-</v>
      </c>
      <c r="K1799" s="31" t="str">
        <f t="shared" si="926"/>
        <v>-</v>
      </c>
      <c r="L1799" s="31" t="str">
        <f t="shared" si="927"/>
        <v>-</v>
      </c>
      <c r="M1799" s="31" t="str">
        <f t="shared" si="928"/>
        <v>-</v>
      </c>
      <c r="N1799" s="31" t="str">
        <f t="shared" si="929"/>
        <v>-</v>
      </c>
      <c r="O1799" s="31" t="str">
        <f t="shared" si="930"/>
        <v>-</v>
      </c>
      <c r="P1799" s="31" t="str">
        <f t="shared" si="931"/>
        <v>-</v>
      </c>
      <c r="Q1799" s="31" t="str">
        <f t="shared" si="932"/>
        <v>-</v>
      </c>
      <c r="R1799" s="31" t="str">
        <f t="shared" si="933"/>
        <v>-</v>
      </c>
      <c r="S1799" s="31" t="str">
        <f t="shared" si="934"/>
        <v>-</v>
      </c>
      <c r="T1799" s="31" t="str">
        <f t="shared" si="935"/>
        <v>-</v>
      </c>
      <c r="U1799" s="20"/>
      <c r="V1799" s="20"/>
      <c r="W1799" s="20"/>
      <c r="AI1799" s="32" t="s">
        <v>116</v>
      </c>
    </row>
    <row r="1800" spans="1:36" ht="19.5" customHeight="1" x14ac:dyDescent="0.3">
      <c r="A1800" s="20"/>
      <c r="B1800" s="483"/>
      <c r="C1800" s="29"/>
      <c r="D1800" s="34"/>
      <c r="E1800" s="35"/>
      <c r="F1800" s="36" t="s">
        <v>125</v>
      </c>
      <c r="G1800" s="35"/>
      <c r="H1800" s="34" t="s">
        <v>40</v>
      </c>
      <c r="I1800" s="31" t="str">
        <f t="shared" si="924"/>
        <v>-</v>
      </c>
      <c r="J1800" s="31" t="str">
        <f t="shared" si="925"/>
        <v>-</v>
      </c>
      <c r="K1800" s="31" t="str">
        <f t="shared" si="926"/>
        <v>-</v>
      </c>
      <c r="L1800" s="31" t="str">
        <f t="shared" si="927"/>
        <v>-</v>
      </c>
      <c r="M1800" s="31" t="str">
        <f t="shared" si="928"/>
        <v>-</v>
      </c>
      <c r="N1800" s="31" t="str">
        <f t="shared" si="929"/>
        <v>-</v>
      </c>
      <c r="O1800" s="31" t="str">
        <f t="shared" si="930"/>
        <v>-</v>
      </c>
      <c r="P1800" s="31" t="str">
        <f t="shared" si="931"/>
        <v>-</v>
      </c>
      <c r="Q1800" s="31" t="str">
        <f t="shared" si="932"/>
        <v>-</v>
      </c>
      <c r="R1800" s="31" t="str">
        <f t="shared" si="933"/>
        <v>-</v>
      </c>
      <c r="S1800" s="31" t="str">
        <f t="shared" si="934"/>
        <v>-</v>
      </c>
      <c r="T1800" s="31" t="str">
        <f t="shared" si="935"/>
        <v>-</v>
      </c>
      <c r="U1800" s="20"/>
      <c r="V1800" s="20"/>
      <c r="W1800" s="20"/>
      <c r="AJ1800" s="32" t="s">
        <v>118</v>
      </c>
    </row>
    <row r="1801" spans="1:36" ht="19.5" customHeight="1" x14ac:dyDescent="0.25">
      <c r="A1801" s="20"/>
      <c r="B1801" s="483"/>
      <c r="C1801" s="27"/>
      <c r="D1801" s="28" t="s">
        <v>77</v>
      </c>
      <c r="E1801" s="29"/>
      <c r="F1801" s="28" t="s">
        <v>78</v>
      </c>
      <c r="G1801" s="29"/>
      <c r="H1801" s="30"/>
      <c r="I1801" s="30" t="str">
        <f t="shared" ref="I1801:I1836" si="936">IFERROR(MID($G1801,1,FIND(CHAR(160),SUBSTITUTE($G1801,"~",CHAR(160),1))-1),"")</f>
        <v/>
      </c>
      <c r="J1801" s="30" t="str">
        <f t="shared" ref="J1801:J1836" si="937">IFERROR(MID($G1801,FIND(CHAR(160),SUBSTITUTE($G1801,"~",CHAR(160),1))+1,FIND(CHAR(160),SUBSTITUTE($G1801,"~",CHAR(160),2))-FIND(CHAR(160),SUBSTITUTE($G1801,"~",CHAR(160),1))-1),"")</f>
        <v/>
      </c>
      <c r="K1801" s="30" t="str">
        <f t="shared" ref="K1801:K1836" si="938">IFERROR(MID($G1801,FIND(CHAR(160),SUBSTITUTE($G1801,"~",CHAR(160),2))+1,FIND(CHAR(160),SUBSTITUTE($G1801,"~",CHAR(160),3))-FIND(CHAR(160),SUBSTITUTE($G1801,"~",CHAR(160),2))-1),"")</f>
        <v/>
      </c>
      <c r="L1801" s="30" t="str">
        <f t="shared" ref="L1801:L1836" si="939">IFERROR(MID($G1801,FIND(CHAR(160),SUBSTITUTE($G1801,"~",CHAR(160),3))+1,FIND(CHAR(160),SUBSTITUTE($G1801,"~",CHAR(160),4))-FIND(CHAR(160),SUBSTITUTE($G1801,"~",CHAR(160),3))-1),"")</f>
        <v/>
      </c>
      <c r="M1801" s="30" t="str">
        <f t="shared" ref="M1801:M1836" si="940">IFERROR(MID($G1801,FIND(CHAR(160),SUBSTITUTE($G1801,"~",CHAR(160),4))+1,FIND(CHAR(160),SUBSTITUTE($G1801,"~",CHAR(160),5))-FIND(CHAR(160),SUBSTITUTE($G1801,"~",CHAR(160),4))-1),"")</f>
        <v/>
      </c>
      <c r="N1801" s="30" t="str">
        <f t="shared" ref="N1801:N1836" si="941">IFERROR(MID($G1801,FIND(CHAR(160),SUBSTITUTE($G1801,"~",CHAR(160),5))+1,FIND(CHAR(160),SUBSTITUTE($G1801,"~",CHAR(160),6))-FIND(CHAR(160),SUBSTITUTE($G1801,"~",CHAR(160),5))-1),"")</f>
        <v/>
      </c>
      <c r="O1801" s="30" t="str">
        <f t="shared" ref="O1801:O1836" si="942">IFERROR(MID($G1801,FIND(CHAR(160),SUBSTITUTE($G1801,"~",CHAR(160),6))+1,FIND(CHAR(160),SUBSTITUTE($G1801,"~",CHAR(160),7))-FIND(CHAR(160),SUBSTITUTE($G1801,"~",CHAR(160),6))-1),"")</f>
        <v/>
      </c>
      <c r="P1801" s="30" t="str">
        <f t="shared" ref="P1801:P1836" si="943">IFERROR(MID($G1801,FIND(CHAR(160),SUBSTITUTE($G1801,"~",CHAR(160),7))+1,FIND(CHAR(160),SUBSTITUTE($G1801,"~",CHAR(160),8))-FIND(CHAR(160),SUBSTITUTE($G1801,"~",CHAR(160),7))-1),"")</f>
        <v/>
      </c>
      <c r="Q1801" s="30" t="str">
        <f t="shared" ref="Q1801:Q1836" si="944">IFERROR(MID($G1801,FIND(CHAR(160),SUBSTITUTE($G1801,"~",CHAR(160),8))+1,FIND(CHAR(160),SUBSTITUTE($G1801,"~",CHAR(160),9))-FIND(CHAR(160),SUBSTITUTE($G1801,"~",CHAR(160),8))-1),"")</f>
        <v/>
      </c>
      <c r="R1801" s="30" t="str">
        <f t="shared" ref="R1801:R1836" si="945">IFERROR(MID($G1801,FIND(CHAR(160),SUBSTITUTE($G1801,"~",CHAR(160),9))+1,FIND(CHAR(160),SUBSTITUTE($G1801,"~",CHAR(160),10))-FIND(CHAR(160),SUBSTITUTE($G1801,"~",CHAR(160),9))-1),"")</f>
        <v/>
      </c>
      <c r="S1801" s="30" t="str">
        <f t="shared" ref="S1801:S1836" si="946">IFERROR(MID($G1801,FIND(CHAR(160),SUBSTITUTE($G1801,"~",CHAR(160),10))+1,FIND(CHAR(160),SUBSTITUTE($G1801,"~",CHAR(160),11))-FIND(CHAR(160),SUBSTITUTE($G1801,"~",CHAR(160),10))-1),"")</f>
        <v/>
      </c>
      <c r="T1801" s="30" t="str">
        <f t="shared" ref="T1801:T1836" si="947">IFERROR(MID($G1801,FIND(CHAR(160),SUBSTITUTE($G1801,"~",CHAR(160),11))+1,FIND(CHAR(160),SUBSTITUTE($G1801,"~",CHAR(160),12))-FIND(CHAR(160),SUBSTITUTE($G1801,"~",CHAR(160),11))-1),"")</f>
        <v/>
      </c>
      <c r="U1801" s="20"/>
      <c r="V1801" s="20"/>
      <c r="W1801" s="20"/>
    </row>
    <row r="1802" spans="1:36" ht="19.5" customHeight="1" x14ac:dyDescent="0.25">
      <c r="A1802" s="20"/>
      <c r="B1802" s="483"/>
      <c r="C1802" s="29"/>
      <c r="D1802" s="28" t="s">
        <v>79</v>
      </c>
      <c r="E1802" s="29"/>
      <c r="F1802" s="28" t="s">
        <v>78</v>
      </c>
      <c r="G1802" s="29"/>
      <c r="H1802" s="29"/>
      <c r="I1802" s="30" t="str">
        <f t="shared" si="936"/>
        <v/>
      </c>
      <c r="J1802" s="30" t="str">
        <f t="shared" si="937"/>
        <v/>
      </c>
      <c r="K1802" s="30" t="str">
        <f t="shared" si="938"/>
        <v/>
      </c>
      <c r="L1802" s="30" t="str">
        <f t="shared" si="939"/>
        <v/>
      </c>
      <c r="M1802" s="30" t="str">
        <f t="shared" si="940"/>
        <v/>
      </c>
      <c r="N1802" s="30" t="str">
        <f t="shared" si="941"/>
        <v/>
      </c>
      <c r="O1802" s="30" t="str">
        <f t="shared" si="942"/>
        <v/>
      </c>
      <c r="P1802" s="30" t="str">
        <f t="shared" si="943"/>
        <v/>
      </c>
      <c r="Q1802" s="30" t="str">
        <f t="shared" si="944"/>
        <v/>
      </c>
      <c r="R1802" s="30" t="str">
        <f t="shared" si="945"/>
        <v/>
      </c>
      <c r="S1802" s="30" t="str">
        <f t="shared" si="946"/>
        <v/>
      </c>
      <c r="T1802" s="30" t="str">
        <f t="shared" si="947"/>
        <v/>
      </c>
      <c r="U1802" s="20"/>
      <c r="V1802" s="20"/>
      <c r="W1802" s="20"/>
    </row>
    <row r="1803" spans="1:36" ht="19.5" customHeight="1" x14ac:dyDescent="0.25">
      <c r="A1803" s="20"/>
      <c r="B1803" s="483"/>
      <c r="C1803" s="29"/>
      <c r="D1803" s="28" t="s">
        <v>80</v>
      </c>
      <c r="E1803" s="29"/>
      <c r="F1803" s="28" t="s">
        <v>78</v>
      </c>
      <c r="G1803" s="29"/>
      <c r="H1803" s="29"/>
      <c r="I1803" s="30" t="str">
        <f t="shared" si="936"/>
        <v/>
      </c>
      <c r="J1803" s="30" t="str">
        <f t="shared" si="937"/>
        <v/>
      </c>
      <c r="K1803" s="30" t="str">
        <f t="shared" si="938"/>
        <v/>
      </c>
      <c r="L1803" s="30" t="str">
        <f t="shared" si="939"/>
        <v/>
      </c>
      <c r="M1803" s="30" t="str">
        <f t="shared" si="940"/>
        <v/>
      </c>
      <c r="N1803" s="30" t="str">
        <f t="shared" si="941"/>
        <v/>
      </c>
      <c r="O1803" s="30" t="str">
        <f t="shared" si="942"/>
        <v/>
      </c>
      <c r="P1803" s="30" t="str">
        <f t="shared" si="943"/>
        <v/>
      </c>
      <c r="Q1803" s="30" t="str">
        <f t="shared" si="944"/>
        <v/>
      </c>
      <c r="R1803" s="30" t="str">
        <f t="shared" si="945"/>
        <v/>
      </c>
      <c r="S1803" s="30" t="str">
        <f t="shared" si="946"/>
        <v/>
      </c>
      <c r="T1803" s="30" t="str">
        <f t="shared" si="947"/>
        <v/>
      </c>
      <c r="U1803" s="20"/>
      <c r="V1803" s="20"/>
      <c r="W1803" s="20"/>
    </row>
    <row r="1804" spans="1:36" ht="19.5" customHeight="1" x14ac:dyDescent="0.25">
      <c r="A1804" s="20"/>
      <c r="B1804" s="483"/>
      <c r="C1804" s="29"/>
      <c r="D1804" s="28" t="s">
        <v>81</v>
      </c>
      <c r="E1804" s="29"/>
      <c r="F1804" s="28" t="s">
        <v>78</v>
      </c>
      <c r="G1804" s="29"/>
      <c r="H1804" s="29"/>
      <c r="I1804" s="30" t="str">
        <f t="shared" si="936"/>
        <v/>
      </c>
      <c r="J1804" s="30" t="str">
        <f t="shared" si="937"/>
        <v/>
      </c>
      <c r="K1804" s="30" t="str">
        <f t="shared" si="938"/>
        <v/>
      </c>
      <c r="L1804" s="30" t="str">
        <f t="shared" si="939"/>
        <v/>
      </c>
      <c r="M1804" s="30" t="str">
        <f t="shared" si="940"/>
        <v/>
      </c>
      <c r="N1804" s="30" t="str">
        <f t="shared" si="941"/>
        <v/>
      </c>
      <c r="O1804" s="30" t="str">
        <f t="shared" si="942"/>
        <v/>
      </c>
      <c r="P1804" s="30" t="str">
        <f t="shared" si="943"/>
        <v/>
      </c>
      <c r="Q1804" s="30" t="str">
        <f t="shared" si="944"/>
        <v/>
      </c>
      <c r="R1804" s="30" t="str">
        <f t="shared" si="945"/>
        <v/>
      </c>
      <c r="S1804" s="30" t="str">
        <f t="shared" si="946"/>
        <v/>
      </c>
      <c r="T1804" s="30" t="str">
        <f t="shared" si="947"/>
        <v/>
      </c>
      <c r="U1804" s="20"/>
      <c r="V1804" s="20"/>
      <c r="W1804" s="20"/>
    </row>
    <row r="1805" spans="1:36" ht="19.5" customHeight="1" x14ac:dyDescent="0.25">
      <c r="A1805" s="20"/>
      <c r="B1805" s="483"/>
      <c r="C1805" s="29"/>
      <c r="D1805" s="28" t="s">
        <v>82</v>
      </c>
      <c r="E1805" s="29"/>
      <c r="F1805" s="28" t="s">
        <v>78</v>
      </c>
      <c r="G1805" s="29"/>
      <c r="H1805" s="29"/>
      <c r="I1805" s="30" t="str">
        <f t="shared" si="936"/>
        <v/>
      </c>
      <c r="J1805" s="30" t="str">
        <f t="shared" si="937"/>
        <v/>
      </c>
      <c r="K1805" s="30" t="str">
        <f t="shared" si="938"/>
        <v/>
      </c>
      <c r="L1805" s="30" t="str">
        <f t="shared" si="939"/>
        <v/>
      </c>
      <c r="M1805" s="30" t="str">
        <f t="shared" si="940"/>
        <v/>
      </c>
      <c r="N1805" s="30" t="str">
        <f t="shared" si="941"/>
        <v/>
      </c>
      <c r="O1805" s="30" t="str">
        <f t="shared" si="942"/>
        <v/>
      </c>
      <c r="P1805" s="30" t="str">
        <f t="shared" si="943"/>
        <v/>
      </c>
      <c r="Q1805" s="30" t="str">
        <f t="shared" si="944"/>
        <v/>
      </c>
      <c r="R1805" s="30" t="str">
        <f t="shared" si="945"/>
        <v/>
      </c>
      <c r="S1805" s="30" t="str">
        <f t="shared" si="946"/>
        <v/>
      </c>
      <c r="T1805" s="30" t="str">
        <f t="shared" si="947"/>
        <v/>
      </c>
      <c r="U1805" s="20"/>
      <c r="V1805" s="20"/>
      <c r="W1805" s="20"/>
    </row>
    <row r="1806" spans="1:36" ht="19.5" customHeight="1" x14ac:dyDescent="0.25">
      <c r="A1806" s="20"/>
      <c r="B1806" s="483"/>
      <c r="C1806" s="29"/>
      <c r="D1806" s="28" t="s">
        <v>83</v>
      </c>
      <c r="E1806" s="29"/>
      <c r="F1806" s="28" t="s">
        <v>78</v>
      </c>
      <c r="G1806" s="29"/>
      <c r="H1806" s="29"/>
      <c r="I1806" s="30" t="str">
        <f t="shared" si="936"/>
        <v/>
      </c>
      <c r="J1806" s="30" t="str">
        <f t="shared" si="937"/>
        <v/>
      </c>
      <c r="K1806" s="30" t="str">
        <f t="shared" si="938"/>
        <v/>
      </c>
      <c r="L1806" s="30" t="str">
        <f t="shared" si="939"/>
        <v/>
      </c>
      <c r="M1806" s="30" t="str">
        <f t="shared" si="940"/>
        <v/>
      </c>
      <c r="N1806" s="30" t="str">
        <f t="shared" si="941"/>
        <v/>
      </c>
      <c r="O1806" s="30" t="str">
        <f t="shared" si="942"/>
        <v/>
      </c>
      <c r="P1806" s="30" t="str">
        <f t="shared" si="943"/>
        <v/>
      </c>
      <c r="Q1806" s="30" t="str">
        <f t="shared" si="944"/>
        <v/>
      </c>
      <c r="R1806" s="30" t="str">
        <f t="shared" si="945"/>
        <v/>
      </c>
      <c r="S1806" s="30" t="str">
        <f t="shared" si="946"/>
        <v/>
      </c>
      <c r="T1806" s="30" t="str">
        <f t="shared" si="947"/>
        <v/>
      </c>
      <c r="U1806" s="20"/>
      <c r="V1806" s="20"/>
      <c r="W1806" s="20"/>
    </row>
    <row r="1807" spans="1:36" ht="19.5" customHeight="1" x14ac:dyDescent="0.25">
      <c r="A1807" s="20"/>
      <c r="B1807" s="483"/>
      <c r="C1807" s="29"/>
      <c r="D1807" s="28" t="s">
        <v>84</v>
      </c>
      <c r="E1807" s="29"/>
      <c r="F1807" s="28" t="s">
        <v>78</v>
      </c>
      <c r="G1807" s="29"/>
      <c r="H1807" s="29"/>
      <c r="I1807" s="30" t="str">
        <f t="shared" si="936"/>
        <v/>
      </c>
      <c r="J1807" s="30" t="str">
        <f t="shared" si="937"/>
        <v/>
      </c>
      <c r="K1807" s="30" t="str">
        <f t="shared" si="938"/>
        <v/>
      </c>
      <c r="L1807" s="30" t="str">
        <f t="shared" si="939"/>
        <v/>
      </c>
      <c r="M1807" s="30" t="str">
        <f t="shared" si="940"/>
        <v/>
      </c>
      <c r="N1807" s="30" t="str">
        <f t="shared" si="941"/>
        <v/>
      </c>
      <c r="O1807" s="30" t="str">
        <f t="shared" si="942"/>
        <v/>
      </c>
      <c r="P1807" s="30" t="str">
        <f t="shared" si="943"/>
        <v/>
      </c>
      <c r="Q1807" s="30" t="str">
        <f t="shared" si="944"/>
        <v/>
      </c>
      <c r="R1807" s="30" t="str">
        <f t="shared" si="945"/>
        <v/>
      </c>
      <c r="S1807" s="30" t="str">
        <f t="shared" si="946"/>
        <v/>
      </c>
      <c r="T1807" s="30" t="str">
        <f t="shared" si="947"/>
        <v/>
      </c>
      <c r="U1807" s="20"/>
      <c r="V1807" s="20"/>
      <c r="W1807" s="20"/>
    </row>
    <row r="1808" spans="1:36" ht="19.5" customHeight="1" x14ac:dyDescent="0.25">
      <c r="A1808" s="20"/>
      <c r="B1808" s="483"/>
      <c r="C1808" s="29"/>
      <c r="D1808" s="28" t="s">
        <v>85</v>
      </c>
      <c r="E1808" s="29"/>
      <c r="F1808" s="28" t="s">
        <v>78</v>
      </c>
      <c r="G1808" s="29"/>
      <c r="H1808" s="29"/>
      <c r="I1808" s="30" t="str">
        <f t="shared" si="936"/>
        <v/>
      </c>
      <c r="J1808" s="30" t="str">
        <f t="shared" si="937"/>
        <v/>
      </c>
      <c r="K1808" s="30" t="str">
        <f t="shared" si="938"/>
        <v/>
      </c>
      <c r="L1808" s="30" t="str">
        <f t="shared" si="939"/>
        <v/>
      </c>
      <c r="M1808" s="30" t="str">
        <f t="shared" si="940"/>
        <v/>
      </c>
      <c r="N1808" s="30" t="str">
        <f t="shared" si="941"/>
        <v/>
      </c>
      <c r="O1808" s="30" t="str">
        <f t="shared" si="942"/>
        <v/>
      </c>
      <c r="P1808" s="30" t="str">
        <f t="shared" si="943"/>
        <v/>
      </c>
      <c r="Q1808" s="30" t="str">
        <f t="shared" si="944"/>
        <v/>
      </c>
      <c r="R1808" s="30" t="str">
        <f t="shared" si="945"/>
        <v/>
      </c>
      <c r="S1808" s="30" t="str">
        <f t="shared" si="946"/>
        <v/>
      </c>
      <c r="T1808" s="30" t="str">
        <f t="shared" si="947"/>
        <v/>
      </c>
      <c r="U1808" s="20"/>
      <c r="V1808" s="20"/>
      <c r="W1808" s="20"/>
    </row>
    <row r="1809" spans="1:23" ht="19.5" customHeight="1" x14ac:dyDescent="0.25">
      <c r="A1809" s="20"/>
      <c r="B1809" s="483"/>
      <c r="C1809" s="29"/>
      <c r="D1809" s="28" t="s">
        <v>86</v>
      </c>
      <c r="E1809" s="29"/>
      <c r="F1809" s="28" t="s">
        <v>78</v>
      </c>
      <c r="G1809" s="29"/>
      <c r="H1809" s="29"/>
      <c r="I1809" s="30" t="str">
        <f t="shared" si="936"/>
        <v/>
      </c>
      <c r="J1809" s="30" t="str">
        <f t="shared" si="937"/>
        <v/>
      </c>
      <c r="K1809" s="30" t="str">
        <f t="shared" si="938"/>
        <v/>
      </c>
      <c r="L1809" s="30" t="str">
        <f t="shared" si="939"/>
        <v/>
      </c>
      <c r="M1809" s="30" t="str">
        <f t="shared" si="940"/>
        <v/>
      </c>
      <c r="N1809" s="30" t="str">
        <f t="shared" si="941"/>
        <v/>
      </c>
      <c r="O1809" s="30" t="str">
        <f t="shared" si="942"/>
        <v/>
      </c>
      <c r="P1809" s="30" t="str">
        <f t="shared" si="943"/>
        <v/>
      </c>
      <c r="Q1809" s="30" t="str">
        <f t="shared" si="944"/>
        <v/>
      </c>
      <c r="R1809" s="30" t="str">
        <f t="shared" si="945"/>
        <v/>
      </c>
      <c r="S1809" s="30" t="str">
        <f t="shared" si="946"/>
        <v/>
      </c>
      <c r="T1809" s="30" t="str">
        <f t="shared" si="947"/>
        <v/>
      </c>
      <c r="U1809" s="20"/>
      <c r="V1809" s="20"/>
      <c r="W1809" s="20"/>
    </row>
    <row r="1810" spans="1:23" ht="19.5" customHeight="1" x14ac:dyDescent="0.25">
      <c r="A1810" s="20"/>
      <c r="B1810" s="483"/>
      <c r="C1810" s="29"/>
      <c r="D1810" s="28" t="s">
        <v>87</v>
      </c>
      <c r="E1810" s="29"/>
      <c r="F1810" s="28" t="s">
        <v>78</v>
      </c>
      <c r="G1810" s="29"/>
      <c r="H1810" s="29"/>
      <c r="I1810" s="30" t="str">
        <f t="shared" si="936"/>
        <v/>
      </c>
      <c r="J1810" s="30" t="str">
        <f t="shared" si="937"/>
        <v/>
      </c>
      <c r="K1810" s="30" t="str">
        <f t="shared" si="938"/>
        <v/>
      </c>
      <c r="L1810" s="30" t="str">
        <f t="shared" si="939"/>
        <v/>
      </c>
      <c r="M1810" s="30" t="str">
        <f t="shared" si="940"/>
        <v/>
      </c>
      <c r="N1810" s="30" t="str">
        <f t="shared" si="941"/>
        <v/>
      </c>
      <c r="O1810" s="30" t="str">
        <f t="shared" si="942"/>
        <v/>
      </c>
      <c r="P1810" s="30" t="str">
        <f t="shared" si="943"/>
        <v/>
      </c>
      <c r="Q1810" s="30" t="str">
        <f t="shared" si="944"/>
        <v/>
      </c>
      <c r="R1810" s="30" t="str">
        <f t="shared" si="945"/>
        <v/>
      </c>
      <c r="S1810" s="30" t="str">
        <f t="shared" si="946"/>
        <v/>
      </c>
      <c r="T1810" s="30" t="str">
        <f t="shared" si="947"/>
        <v/>
      </c>
      <c r="U1810" s="20"/>
      <c r="V1810" s="20"/>
      <c r="W1810" s="20"/>
    </row>
    <row r="1811" spans="1:23" ht="19.5" customHeight="1" x14ac:dyDescent="0.25">
      <c r="A1811" s="20"/>
      <c r="B1811" s="483"/>
      <c r="C1811" s="29"/>
      <c r="D1811" s="28" t="s">
        <v>88</v>
      </c>
      <c r="E1811" s="29"/>
      <c r="F1811" s="28" t="s">
        <v>78</v>
      </c>
      <c r="G1811" s="29"/>
      <c r="H1811" s="29"/>
      <c r="I1811" s="30" t="str">
        <f t="shared" si="936"/>
        <v/>
      </c>
      <c r="J1811" s="30" t="str">
        <f t="shared" si="937"/>
        <v/>
      </c>
      <c r="K1811" s="30" t="str">
        <f t="shared" si="938"/>
        <v/>
      </c>
      <c r="L1811" s="30" t="str">
        <f t="shared" si="939"/>
        <v/>
      </c>
      <c r="M1811" s="30" t="str">
        <f t="shared" si="940"/>
        <v/>
      </c>
      <c r="N1811" s="30" t="str">
        <f t="shared" si="941"/>
        <v/>
      </c>
      <c r="O1811" s="30" t="str">
        <f t="shared" si="942"/>
        <v/>
      </c>
      <c r="P1811" s="30" t="str">
        <f t="shared" si="943"/>
        <v/>
      </c>
      <c r="Q1811" s="30" t="str">
        <f t="shared" si="944"/>
        <v/>
      </c>
      <c r="R1811" s="30" t="str">
        <f t="shared" si="945"/>
        <v/>
      </c>
      <c r="S1811" s="30" t="str">
        <f t="shared" si="946"/>
        <v/>
      </c>
      <c r="T1811" s="30" t="str">
        <f t="shared" si="947"/>
        <v/>
      </c>
      <c r="U1811" s="20"/>
      <c r="V1811" s="20"/>
      <c r="W1811" s="20"/>
    </row>
    <row r="1812" spans="1:23" ht="19.5" customHeight="1" x14ac:dyDescent="0.25">
      <c r="A1812" s="20"/>
      <c r="B1812" s="483"/>
      <c r="C1812" s="29"/>
      <c r="D1812" s="28" t="s">
        <v>89</v>
      </c>
      <c r="E1812" s="29"/>
      <c r="F1812" s="28" t="s">
        <v>78</v>
      </c>
      <c r="G1812" s="29"/>
      <c r="H1812" s="29"/>
      <c r="I1812" s="30" t="str">
        <f t="shared" si="936"/>
        <v/>
      </c>
      <c r="J1812" s="30" t="str">
        <f t="shared" si="937"/>
        <v/>
      </c>
      <c r="K1812" s="30" t="str">
        <f t="shared" si="938"/>
        <v/>
      </c>
      <c r="L1812" s="30" t="str">
        <f t="shared" si="939"/>
        <v/>
      </c>
      <c r="M1812" s="30" t="str">
        <f t="shared" si="940"/>
        <v/>
      </c>
      <c r="N1812" s="30" t="str">
        <f t="shared" si="941"/>
        <v/>
      </c>
      <c r="O1812" s="30" t="str">
        <f t="shared" si="942"/>
        <v/>
      </c>
      <c r="P1812" s="30" t="str">
        <f t="shared" si="943"/>
        <v/>
      </c>
      <c r="Q1812" s="30" t="str">
        <f t="shared" si="944"/>
        <v/>
      </c>
      <c r="R1812" s="30" t="str">
        <f t="shared" si="945"/>
        <v/>
      </c>
      <c r="S1812" s="30" t="str">
        <f t="shared" si="946"/>
        <v/>
      </c>
      <c r="T1812" s="30" t="str">
        <f t="shared" si="947"/>
        <v/>
      </c>
      <c r="U1812" s="20"/>
      <c r="V1812" s="20"/>
      <c r="W1812" s="20"/>
    </row>
    <row r="1813" spans="1:23" ht="19.5" customHeight="1" x14ac:dyDescent="0.25">
      <c r="A1813" s="20"/>
      <c r="B1813" s="483"/>
      <c r="C1813" s="29"/>
      <c r="D1813" s="28" t="s">
        <v>90</v>
      </c>
      <c r="E1813" s="29"/>
      <c r="F1813" s="28" t="s">
        <v>78</v>
      </c>
      <c r="G1813" s="29"/>
      <c r="H1813" s="29"/>
      <c r="I1813" s="30" t="str">
        <f t="shared" si="936"/>
        <v/>
      </c>
      <c r="J1813" s="30" t="str">
        <f t="shared" si="937"/>
        <v/>
      </c>
      <c r="K1813" s="30" t="str">
        <f t="shared" si="938"/>
        <v/>
      </c>
      <c r="L1813" s="30" t="str">
        <f t="shared" si="939"/>
        <v/>
      </c>
      <c r="M1813" s="30" t="str">
        <f t="shared" si="940"/>
        <v/>
      </c>
      <c r="N1813" s="30" t="str">
        <f t="shared" si="941"/>
        <v/>
      </c>
      <c r="O1813" s="30" t="str">
        <f t="shared" si="942"/>
        <v/>
      </c>
      <c r="P1813" s="30" t="str">
        <f t="shared" si="943"/>
        <v/>
      </c>
      <c r="Q1813" s="30" t="str">
        <f t="shared" si="944"/>
        <v/>
      </c>
      <c r="R1813" s="30" t="str">
        <f t="shared" si="945"/>
        <v/>
      </c>
      <c r="S1813" s="30" t="str">
        <f t="shared" si="946"/>
        <v/>
      </c>
      <c r="T1813" s="30" t="str">
        <f t="shared" si="947"/>
        <v/>
      </c>
      <c r="U1813" s="20"/>
      <c r="V1813" s="20"/>
      <c r="W1813" s="20"/>
    </row>
    <row r="1814" spans="1:23" ht="19.5" customHeight="1" x14ac:dyDescent="0.25">
      <c r="A1814" s="20"/>
      <c r="B1814" s="483"/>
      <c r="C1814" s="29"/>
      <c r="D1814" s="28" t="s">
        <v>91</v>
      </c>
      <c r="E1814" s="29"/>
      <c r="F1814" s="28" t="s">
        <v>78</v>
      </c>
      <c r="G1814" s="29"/>
      <c r="H1814" s="29"/>
      <c r="I1814" s="30" t="str">
        <f t="shared" si="936"/>
        <v/>
      </c>
      <c r="J1814" s="30" t="str">
        <f t="shared" si="937"/>
        <v/>
      </c>
      <c r="K1814" s="30" t="str">
        <f t="shared" si="938"/>
        <v/>
      </c>
      <c r="L1814" s="30" t="str">
        <f t="shared" si="939"/>
        <v/>
      </c>
      <c r="M1814" s="30" t="str">
        <f t="shared" si="940"/>
        <v/>
      </c>
      <c r="N1814" s="30" t="str">
        <f t="shared" si="941"/>
        <v/>
      </c>
      <c r="O1814" s="30" t="str">
        <f t="shared" si="942"/>
        <v/>
      </c>
      <c r="P1814" s="30" t="str">
        <f t="shared" si="943"/>
        <v/>
      </c>
      <c r="Q1814" s="30" t="str">
        <f t="shared" si="944"/>
        <v/>
      </c>
      <c r="R1814" s="30" t="str">
        <f t="shared" si="945"/>
        <v/>
      </c>
      <c r="S1814" s="30" t="str">
        <f t="shared" si="946"/>
        <v/>
      </c>
      <c r="T1814" s="30" t="str">
        <f t="shared" si="947"/>
        <v/>
      </c>
      <c r="U1814" s="20"/>
      <c r="V1814" s="20"/>
      <c r="W1814" s="20"/>
    </row>
    <row r="1815" spans="1:23" ht="19.5" customHeight="1" x14ac:dyDescent="0.25">
      <c r="A1815" s="20"/>
      <c r="B1815" s="483"/>
      <c r="C1815" s="29"/>
      <c r="D1815" s="28" t="s">
        <v>92</v>
      </c>
      <c r="E1815" s="29"/>
      <c r="F1815" s="28" t="s">
        <v>78</v>
      </c>
      <c r="G1815" s="29"/>
      <c r="H1815" s="29"/>
      <c r="I1815" s="30" t="str">
        <f t="shared" si="936"/>
        <v/>
      </c>
      <c r="J1815" s="30" t="str">
        <f t="shared" si="937"/>
        <v/>
      </c>
      <c r="K1815" s="30" t="str">
        <f t="shared" si="938"/>
        <v/>
      </c>
      <c r="L1815" s="30" t="str">
        <f t="shared" si="939"/>
        <v/>
      </c>
      <c r="M1815" s="30" t="str">
        <f t="shared" si="940"/>
        <v/>
      </c>
      <c r="N1815" s="30" t="str">
        <f t="shared" si="941"/>
        <v/>
      </c>
      <c r="O1815" s="30" t="str">
        <f t="shared" si="942"/>
        <v/>
      </c>
      <c r="P1815" s="30" t="str">
        <f t="shared" si="943"/>
        <v/>
      </c>
      <c r="Q1815" s="30" t="str">
        <f t="shared" si="944"/>
        <v/>
      </c>
      <c r="R1815" s="30" t="str">
        <f t="shared" si="945"/>
        <v/>
      </c>
      <c r="S1815" s="30" t="str">
        <f t="shared" si="946"/>
        <v/>
      </c>
      <c r="T1815" s="30" t="str">
        <f t="shared" si="947"/>
        <v/>
      </c>
      <c r="U1815" s="20"/>
      <c r="V1815" s="20"/>
      <c r="W1815" s="20"/>
    </row>
    <row r="1816" spans="1:23" ht="19.5" customHeight="1" x14ac:dyDescent="0.25">
      <c r="A1816" s="20"/>
      <c r="B1816" s="483"/>
      <c r="C1816" s="29"/>
      <c r="D1816" s="28" t="s">
        <v>93</v>
      </c>
      <c r="E1816" s="29"/>
      <c r="F1816" s="28" t="s">
        <v>78</v>
      </c>
      <c r="G1816" s="29"/>
      <c r="H1816" s="29"/>
      <c r="I1816" s="30" t="str">
        <f t="shared" si="936"/>
        <v/>
      </c>
      <c r="J1816" s="30" t="str">
        <f t="shared" si="937"/>
        <v/>
      </c>
      <c r="K1816" s="30" t="str">
        <f t="shared" si="938"/>
        <v/>
      </c>
      <c r="L1816" s="30" t="str">
        <f t="shared" si="939"/>
        <v/>
      </c>
      <c r="M1816" s="30" t="str">
        <f t="shared" si="940"/>
        <v/>
      </c>
      <c r="N1816" s="30" t="str">
        <f t="shared" si="941"/>
        <v/>
      </c>
      <c r="O1816" s="30" t="str">
        <f t="shared" si="942"/>
        <v/>
      </c>
      <c r="P1816" s="30" t="str">
        <f t="shared" si="943"/>
        <v/>
      </c>
      <c r="Q1816" s="30" t="str">
        <f t="shared" si="944"/>
        <v/>
      </c>
      <c r="R1816" s="30" t="str">
        <f t="shared" si="945"/>
        <v/>
      </c>
      <c r="S1816" s="30" t="str">
        <f t="shared" si="946"/>
        <v/>
      </c>
      <c r="T1816" s="30" t="str">
        <f t="shared" si="947"/>
        <v/>
      </c>
      <c r="U1816" s="20"/>
      <c r="V1816" s="20"/>
      <c r="W1816" s="20"/>
    </row>
    <row r="1817" spans="1:23" ht="19.5" customHeight="1" x14ac:dyDescent="0.25">
      <c r="A1817" s="20"/>
      <c r="B1817" s="483"/>
      <c r="C1817" s="29"/>
      <c r="D1817" s="28" t="s">
        <v>94</v>
      </c>
      <c r="E1817" s="29"/>
      <c r="F1817" s="28" t="s">
        <v>78</v>
      </c>
      <c r="G1817" s="29"/>
      <c r="H1817" s="29"/>
      <c r="I1817" s="30" t="str">
        <f t="shared" si="936"/>
        <v/>
      </c>
      <c r="J1817" s="30" t="str">
        <f t="shared" si="937"/>
        <v/>
      </c>
      <c r="K1817" s="30" t="str">
        <f t="shared" si="938"/>
        <v/>
      </c>
      <c r="L1817" s="30" t="str">
        <f t="shared" si="939"/>
        <v/>
      </c>
      <c r="M1817" s="30" t="str">
        <f t="shared" si="940"/>
        <v/>
      </c>
      <c r="N1817" s="30" t="str">
        <f t="shared" si="941"/>
        <v/>
      </c>
      <c r="O1817" s="30" t="str">
        <f t="shared" si="942"/>
        <v/>
      </c>
      <c r="P1817" s="30" t="str">
        <f t="shared" si="943"/>
        <v/>
      </c>
      <c r="Q1817" s="30" t="str">
        <f t="shared" si="944"/>
        <v/>
      </c>
      <c r="R1817" s="30" t="str">
        <f t="shared" si="945"/>
        <v/>
      </c>
      <c r="S1817" s="30" t="str">
        <f t="shared" si="946"/>
        <v/>
      </c>
      <c r="T1817" s="30" t="str">
        <f t="shared" si="947"/>
        <v/>
      </c>
      <c r="U1817" s="20"/>
      <c r="V1817" s="20"/>
      <c r="W1817" s="20"/>
    </row>
    <row r="1818" spans="1:23" ht="19.5" customHeight="1" x14ac:dyDescent="0.25">
      <c r="A1818" s="20"/>
      <c r="B1818" s="483"/>
      <c r="C1818" s="29"/>
      <c r="D1818" s="28" t="s">
        <v>95</v>
      </c>
      <c r="E1818" s="29"/>
      <c r="F1818" s="28" t="s">
        <v>78</v>
      </c>
      <c r="G1818" s="29"/>
      <c r="H1818" s="29"/>
      <c r="I1818" s="30" t="str">
        <f t="shared" si="936"/>
        <v/>
      </c>
      <c r="J1818" s="30" t="str">
        <f t="shared" si="937"/>
        <v/>
      </c>
      <c r="K1818" s="30" t="str">
        <f t="shared" si="938"/>
        <v/>
      </c>
      <c r="L1818" s="30" t="str">
        <f t="shared" si="939"/>
        <v/>
      </c>
      <c r="M1818" s="30" t="str">
        <f t="shared" si="940"/>
        <v/>
      </c>
      <c r="N1818" s="30" t="str">
        <f t="shared" si="941"/>
        <v/>
      </c>
      <c r="O1818" s="30" t="str">
        <f t="shared" si="942"/>
        <v/>
      </c>
      <c r="P1818" s="30" t="str">
        <f t="shared" si="943"/>
        <v/>
      </c>
      <c r="Q1818" s="30" t="str">
        <f t="shared" si="944"/>
        <v/>
      </c>
      <c r="R1818" s="30" t="str">
        <f t="shared" si="945"/>
        <v/>
      </c>
      <c r="S1818" s="30" t="str">
        <f t="shared" si="946"/>
        <v/>
      </c>
      <c r="T1818" s="30" t="str">
        <f t="shared" si="947"/>
        <v/>
      </c>
      <c r="U1818" s="20"/>
      <c r="V1818" s="20"/>
      <c r="W1818" s="20"/>
    </row>
    <row r="1819" spans="1:23" ht="19.5" customHeight="1" x14ac:dyDescent="0.25">
      <c r="A1819" s="20"/>
      <c r="B1819" s="483"/>
      <c r="C1819" s="29"/>
      <c r="D1819" s="28" t="s">
        <v>96</v>
      </c>
      <c r="E1819" s="29"/>
      <c r="F1819" s="28" t="s">
        <v>78</v>
      </c>
      <c r="G1819" s="29"/>
      <c r="H1819" s="29"/>
      <c r="I1819" s="30" t="str">
        <f t="shared" si="936"/>
        <v/>
      </c>
      <c r="J1819" s="30" t="str">
        <f t="shared" si="937"/>
        <v/>
      </c>
      <c r="K1819" s="30" t="str">
        <f t="shared" si="938"/>
        <v/>
      </c>
      <c r="L1819" s="30" t="str">
        <f t="shared" si="939"/>
        <v/>
      </c>
      <c r="M1819" s="30" t="str">
        <f t="shared" si="940"/>
        <v/>
      </c>
      <c r="N1819" s="30" t="str">
        <f t="shared" si="941"/>
        <v/>
      </c>
      <c r="O1819" s="30" t="str">
        <f t="shared" si="942"/>
        <v/>
      </c>
      <c r="P1819" s="30" t="str">
        <f t="shared" si="943"/>
        <v/>
      </c>
      <c r="Q1819" s="30" t="str">
        <f t="shared" si="944"/>
        <v/>
      </c>
      <c r="R1819" s="30" t="str">
        <f t="shared" si="945"/>
        <v/>
      </c>
      <c r="S1819" s="30" t="str">
        <f t="shared" si="946"/>
        <v/>
      </c>
      <c r="T1819" s="30" t="str">
        <f t="shared" si="947"/>
        <v/>
      </c>
      <c r="U1819" s="20"/>
      <c r="V1819" s="20"/>
      <c r="W1819" s="20"/>
    </row>
    <row r="1820" spans="1:23" ht="19.5" customHeight="1" x14ac:dyDescent="0.25">
      <c r="A1820" s="20"/>
      <c r="B1820" s="483"/>
      <c r="C1820" s="29"/>
      <c r="D1820" s="28" t="s">
        <v>97</v>
      </c>
      <c r="E1820" s="29"/>
      <c r="F1820" s="28" t="s">
        <v>78</v>
      </c>
      <c r="G1820" s="29"/>
      <c r="H1820" s="29"/>
      <c r="I1820" s="30" t="str">
        <f t="shared" si="936"/>
        <v/>
      </c>
      <c r="J1820" s="30" t="str">
        <f t="shared" si="937"/>
        <v/>
      </c>
      <c r="K1820" s="30" t="str">
        <f t="shared" si="938"/>
        <v/>
      </c>
      <c r="L1820" s="30" t="str">
        <f t="shared" si="939"/>
        <v/>
      </c>
      <c r="M1820" s="30" t="str">
        <f t="shared" si="940"/>
        <v/>
      </c>
      <c r="N1820" s="30" t="str">
        <f t="shared" si="941"/>
        <v/>
      </c>
      <c r="O1820" s="30" t="str">
        <f t="shared" si="942"/>
        <v/>
      </c>
      <c r="P1820" s="30" t="str">
        <f t="shared" si="943"/>
        <v/>
      </c>
      <c r="Q1820" s="30" t="str">
        <f t="shared" si="944"/>
        <v/>
      </c>
      <c r="R1820" s="30" t="str">
        <f t="shared" si="945"/>
        <v/>
      </c>
      <c r="S1820" s="30" t="str">
        <f t="shared" si="946"/>
        <v/>
      </c>
      <c r="T1820" s="30" t="str">
        <f t="shared" si="947"/>
        <v/>
      </c>
      <c r="U1820" s="20"/>
      <c r="V1820" s="20"/>
      <c r="W1820" s="20"/>
    </row>
    <row r="1821" spans="1:23" ht="19.5" customHeight="1" x14ac:dyDescent="0.25">
      <c r="A1821" s="20"/>
      <c r="B1821" s="483"/>
      <c r="C1821" s="29"/>
      <c r="D1821" s="28" t="s">
        <v>98</v>
      </c>
      <c r="E1821" s="29"/>
      <c r="F1821" s="28" t="s">
        <v>78</v>
      </c>
      <c r="G1821" s="29"/>
      <c r="H1821" s="29"/>
      <c r="I1821" s="30" t="str">
        <f t="shared" si="936"/>
        <v/>
      </c>
      <c r="J1821" s="30" t="str">
        <f t="shared" si="937"/>
        <v/>
      </c>
      <c r="K1821" s="30" t="str">
        <f t="shared" si="938"/>
        <v/>
      </c>
      <c r="L1821" s="30" t="str">
        <f t="shared" si="939"/>
        <v/>
      </c>
      <c r="M1821" s="30" t="str">
        <f t="shared" si="940"/>
        <v/>
      </c>
      <c r="N1821" s="30" t="str">
        <f t="shared" si="941"/>
        <v/>
      </c>
      <c r="O1821" s="30" t="str">
        <f t="shared" si="942"/>
        <v/>
      </c>
      <c r="P1821" s="30" t="str">
        <f t="shared" si="943"/>
        <v/>
      </c>
      <c r="Q1821" s="30" t="str">
        <f t="shared" si="944"/>
        <v/>
      </c>
      <c r="R1821" s="30" t="str">
        <f t="shared" si="945"/>
        <v/>
      </c>
      <c r="S1821" s="30" t="str">
        <f t="shared" si="946"/>
        <v/>
      </c>
      <c r="T1821" s="30" t="str">
        <f t="shared" si="947"/>
        <v/>
      </c>
      <c r="U1821" s="20"/>
      <c r="V1821" s="20"/>
      <c r="W1821" s="20"/>
    </row>
    <row r="1822" spans="1:23" ht="19.5" customHeight="1" x14ac:dyDescent="0.25">
      <c r="A1822" s="20"/>
      <c r="B1822" s="483"/>
      <c r="C1822" s="29"/>
      <c r="D1822" s="28" t="s">
        <v>99</v>
      </c>
      <c r="E1822" s="29"/>
      <c r="F1822" s="28" t="s">
        <v>78</v>
      </c>
      <c r="G1822" s="29"/>
      <c r="H1822" s="29"/>
      <c r="I1822" s="30" t="str">
        <f t="shared" si="936"/>
        <v/>
      </c>
      <c r="J1822" s="30" t="str">
        <f t="shared" si="937"/>
        <v/>
      </c>
      <c r="K1822" s="30" t="str">
        <f t="shared" si="938"/>
        <v/>
      </c>
      <c r="L1822" s="30" t="str">
        <f t="shared" si="939"/>
        <v/>
      </c>
      <c r="M1822" s="30" t="str">
        <f t="shared" si="940"/>
        <v/>
      </c>
      <c r="N1822" s="30" t="str">
        <f t="shared" si="941"/>
        <v/>
      </c>
      <c r="O1822" s="30" t="str">
        <f t="shared" si="942"/>
        <v/>
      </c>
      <c r="P1822" s="30" t="str">
        <f t="shared" si="943"/>
        <v/>
      </c>
      <c r="Q1822" s="30" t="str">
        <f t="shared" si="944"/>
        <v/>
      </c>
      <c r="R1822" s="30" t="str">
        <f t="shared" si="945"/>
        <v/>
      </c>
      <c r="S1822" s="30" t="str">
        <f t="shared" si="946"/>
        <v/>
      </c>
      <c r="T1822" s="30" t="str">
        <f t="shared" si="947"/>
        <v/>
      </c>
      <c r="U1822" s="20"/>
      <c r="V1822" s="20"/>
      <c r="W1822" s="20"/>
    </row>
    <row r="1823" spans="1:23" ht="19.5" customHeight="1" x14ac:dyDescent="0.25">
      <c r="A1823" s="20"/>
      <c r="B1823" s="483"/>
      <c r="C1823" s="29"/>
      <c r="D1823" s="28" t="s">
        <v>100</v>
      </c>
      <c r="E1823" s="29"/>
      <c r="F1823" s="28" t="s">
        <v>78</v>
      </c>
      <c r="G1823" s="29"/>
      <c r="H1823" s="29"/>
      <c r="I1823" s="30" t="str">
        <f t="shared" si="936"/>
        <v/>
      </c>
      <c r="J1823" s="30" t="str">
        <f t="shared" si="937"/>
        <v/>
      </c>
      <c r="K1823" s="30" t="str">
        <f t="shared" si="938"/>
        <v/>
      </c>
      <c r="L1823" s="30" t="str">
        <f t="shared" si="939"/>
        <v/>
      </c>
      <c r="M1823" s="30" t="str">
        <f t="shared" si="940"/>
        <v/>
      </c>
      <c r="N1823" s="30" t="str">
        <f t="shared" si="941"/>
        <v/>
      </c>
      <c r="O1823" s="30" t="str">
        <f t="shared" si="942"/>
        <v/>
      </c>
      <c r="P1823" s="30" t="str">
        <f t="shared" si="943"/>
        <v/>
      </c>
      <c r="Q1823" s="30" t="str">
        <f t="shared" si="944"/>
        <v/>
      </c>
      <c r="R1823" s="30" t="str">
        <f t="shared" si="945"/>
        <v/>
      </c>
      <c r="S1823" s="30" t="str">
        <f t="shared" si="946"/>
        <v/>
      </c>
      <c r="T1823" s="30" t="str">
        <f t="shared" si="947"/>
        <v/>
      </c>
      <c r="U1823" s="20"/>
      <c r="V1823" s="20"/>
      <c r="W1823" s="20"/>
    </row>
    <row r="1824" spans="1:23" ht="19.5" customHeight="1" x14ac:dyDescent="0.25">
      <c r="A1824" s="20"/>
      <c r="B1824" s="483"/>
      <c r="C1824" s="29"/>
      <c r="D1824" s="28" t="s">
        <v>101</v>
      </c>
      <c r="E1824" s="29"/>
      <c r="F1824" s="28" t="s">
        <v>78</v>
      </c>
      <c r="G1824" s="29"/>
      <c r="H1824" s="29"/>
      <c r="I1824" s="30" t="str">
        <f t="shared" si="936"/>
        <v/>
      </c>
      <c r="J1824" s="30" t="str">
        <f t="shared" si="937"/>
        <v/>
      </c>
      <c r="K1824" s="30" t="str">
        <f t="shared" si="938"/>
        <v/>
      </c>
      <c r="L1824" s="30" t="str">
        <f t="shared" si="939"/>
        <v/>
      </c>
      <c r="M1824" s="30" t="str">
        <f t="shared" si="940"/>
        <v/>
      </c>
      <c r="N1824" s="30" t="str">
        <f t="shared" si="941"/>
        <v/>
      </c>
      <c r="O1824" s="30" t="str">
        <f t="shared" si="942"/>
        <v/>
      </c>
      <c r="P1824" s="30" t="str">
        <f t="shared" si="943"/>
        <v/>
      </c>
      <c r="Q1824" s="30" t="str">
        <f t="shared" si="944"/>
        <v/>
      </c>
      <c r="R1824" s="30" t="str">
        <f t="shared" si="945"/>
        <v/>
      </c>
      <c r="S1824" s="30" t="str">
        <f t="shared" si="946"/>
        <v/>
      </c>
      <c r="T1824" s="30" t="str">
        <f t="shared" si="947"/>
        <v/>
      </c>
      <c r="U1824" s="20"/>
      <c r="V1824" s="20"/>
      <c r="W1824" s="20"/>
    </row>
    <row r="1825" spans="1:30" ht="19.5" customHeight="1" x14ac:dyDescent="0.25">
      <c r="A1825" s="20"/>
      <c r="B1825" s="483"/>
      <c r="C1825" s="29"/>
      <c r="D1825" s="28" t="s">
        <v>102</v>
      </c>
      <c r="E1825" s="29"/>
      <c r="F1825" s="28" t="s">
        <v>78</v>
      </c>
      <c r="G1825" s="29"/>
      <c r="H1825" s="29"/>
      <c r="I1825" s="30" t="str">
        <f t="shared" si="936"/>
        <v/>
      </c>
      <c r="J1825" s="30" t="str">
        <f t="shared" si="937"/>
        <v/>
      </c>
      <c r="K1825" s="30" t="str">
        <f t="shared" si="938"/>
        <v/>
      </c>
      <c r="L1825" s="30" t="str">
        <f t="shared" si="939"/>
        <v/>
      </c>
      <c r="M1825" s="30" t="str">
        <f t="shared" si="940"/>
        <v/>
      </c>
      <c r="N1825" s="30" t="str">
        <f t="shared" si="941"/>
        <v/>
      </c>
      <c r="O1825" s="30" t="str">
        <f t="shared" si="942"/>
        <v/>
      </c>
      <c r="P1825" s="30" t="str">
        <f t="shared" si="943"/>
        <v/>
      </c>
      <c r="Q1825" s="30" t="str">
        <f t="shared" si="944"/>
        <v/>
      </c>
      <c r="R1825" s="30" t="str">
        <f t="shared" si="945"/>
        <v/>
      </c>
      <c r="S1825" s="30" t="str">
        <f t="shared" si="946"/>
        <v/>
      </c>
      <c r="T1825" s="30" t="str">
        <f t="shared" si="947"/>
        <v/>
      </c>
      <c r="U1825" s="20"/>
      <c r="V1825" s="20"/>
      <c r="W1825" s="20"/>
    </row>
    <row r="1826" spans="1:30" ht="19.5" customHeight="1" x14ac:dyDescent="0.25">
      <c r="A1826" s="20"/>
      <c r="B1826" s="483"/>
      <c r="C1826" s="29"/>
      <c r="D1826" s="28" t="s">
        <v>103</v>
      </c>
      <c r="E1826" s="29"/>
      <c r="F1826" s="28" t="s">
        <v>78</v>
      </c>
      <c r="G1826" s="29"/>
      <c r="H1826" s="29"/>
      <c r="I1826" s="30" t="str">
        <f t="shared" si="936"/>
        <v/>
      </c>
      <c r="J1826" s="30" t="str">
        <f t="shared" si="937"/>
        <v/>
      </c>
      <c r="K1826" s="30" t="str">
        <f t="shared" si="938"/>
        <v/>
      </c>
      <c r="L1826" s="30" t="str">
        <f t="shared" si="939"/>
        <v/>
      </c>
      <c r="M1826" s="30" t="str">
        <f t="shared" si="940"/>
        <v/>
      </c>
      <c r="N1826" s="30" t="str">
        <f t="shared" si="941"/>
        <v/>
      </c>
      <c r="O1826" s="30" t="str">
        <f t="shared" si="942"/>
        <v/>
      </c>
      <c r="P1826" s="30" t="str">
        <f t="shared" si="943"/>
        <v/>
      </c>
      <c r="Q1826" s="30" t="str">
        <f t="shared" si="944"/>
        <v/>
      </c>
      <c r="R1826" s="30" t="str">
        <f t="shared" si="945"/>
        <v/>
      </c>
      <c r="S1826" s="30" t="str">
        <f t="shared" si="946"/>
        <v/>
      </c>
      <c r="T1826" s="30" t="str">
        <f t="shared" si="947"/>
        <v/>
      </c>
      <c r="U1826" s="20"/>
      <c r="V1826" s="20"/>
      <c r="W1826" s="20"/>
    </row>
    <row r="1827" spans="1:30" ht="19.5" customHeight="1" x14ac:dyDescent="0.25">
      <c r="A1827" s="20"/>
      <c r="B1827" s="483"/>
      <c r="C1827" s="29"/>
      <c r="D1827" s="28" t="s">
        <v>104</v>
      </c>
      <c r="E1827" s="29"/>
      <c r="F1827" s="28" t="s">
        <v>78</v>
      </c>
      <c r="G1827" s="29"/>
      <c r="H1827" s="29"/>
      <c r="I1827" s="30" t="str">
        <f t="shared" si="936"/>
        <v/>
      </c>
      <c r="J1827" s="30" t="str">
        <f t="shared" si="937"/>
        <v/>
      </c>
      <c r="K1827" s="30" t="str">
        <f t="shared" si="938"/>
        <v/>
      </c>
      <c r="L1827" s="30" t="str">
        <f t="shared" si="939"/>
        <v/>
      </c>
      <c r="M1827" s="30" t="str">
        <f t="shared" si="940"/>
        <v/>
      </c>
      <c r="N1827" s="30" t="str">
        <f t="shared" si="941"/>
        <v/>
      </c>
      <c r="O1827" s="30" t="str">
        <f t="shared" si="942"/>
        <v/>
      </c>
      <c r="P1827" s="30" t="str">
        <f t="shared" si="943"/>
        <v/>
      </c>
      <c r="Q1827" s="30" t="str">
        <f t="shared" si="944"/>
        <v/>
      </c>
      <c r="R1827" s="30" t="str">
        <f t="shared" si="945"/>
        <v/>
      </c>
      <c r="S1827" s="30" t="str">
        <f t="shared" si="946"/>
        <v/>
      </c>
      <c r="T1827" s="30" t="str">
        <f t="shared" si="947"/>
        <v/>
      </c>
      <c r="U1827" s="20"/>
      <c r="V1827" s="20"/>
      <c r="W1827" s="20"/>
    </row>
    <row r="1828" spans="1:30" ht="19.5" customHeight="1" x14ac:dyDescent="0.25">
      <c r="A1828" s="20"/>
      <c r="B1828" s="483"/>
      <c r="C1828" s="29"/>
      <c r="D1828" s="28" t="s">
        <v>105</v>
      </c>
      <c r="E1828" s="29"/>
      <c r="F1828" s="28" t="s">
        <v>78</v>
      </c>
      <c r="G1828" s="29"/>
      <c r="H1828" s="29"/>
      <c r="I1828" s="30" t="str">
        <f t="shared" si="936"/>
        <v/>
      </c>
      <c r="J1828" s="30" t="str">
        <f t="shared" si="937"/>
        <v/>
      </c>
      <c r="K1828" s="30" t="str">
        <f t="shared" si="938"/>
        <v/>
      </c>
      <c r="L1828" s="30" t="str">
        <f t="shared" si="939"/>
        <v/>
      </c>
      <c r="M1828" s="30" t="str">
        <f t="shared" si="940"/>
        <v/>
      </c>
      <c r="N1828" s="30" t="str">
        <f t="shared" si="941"/>
        <v/>
      </c>
      <c r="O1828" s="30" t="str">
        <f t="shared" si="942"/>
        <v/>
      </c>
      <c r="P1828" s="30" t="str">
        <f t="shared" si="943"/>
        <v/>
      </c>
      <c r="Q1828" s="30" t="str">
        <f t="shared" si="944"/>
        <v/>
      </c>
      <c r="R1828" s="30" t="str">
        <f t="shared" si="945"/>
        <v/>
      </c>
      <c r="S1828" s="30" t="str">
        <f t="shared" si="946"/>
        <v/>
      </c>
      <c r="T1828" s="30" t="str">
        <f t="shared" si="947"/>
        <v/>
      </c>
      <c r="U1828" s="20"/>
      <c r="V1828" s="20"/>
      <c r="W1828" s="20"/>
    </row>
    <row r="1829" spans="1:30" ht="19.5" customHeight="1" x14ac:dyDescent="0.25">
      <c r="A1829" s="20"/>
      <c r="B1829" s="483"/>
      <c r="C1829" s="29"/>
      <c r="D1829" s="28" t="s">
        <v>106</v>
      </c>
      <c r="E1829" s="29"/>
      <c r="F1829" s="28" t="s">
        <v>78</v>
      </c>
      <c r="G1829" s="29"/>
      <c r="H1829" s="29"/>
      <c r="I1829" s="30" t="str">
        <f t="shared" si="936"/>
        <v/>
      </c>
      <c r="J1829" s="30" t="str">
        <f t="shared" si="937"/>
        <v/>
      </c>
      <c r="K1829" s="30" t="str">
        <f t="shared" si="938"/>
        <v/>
      </c>
      <c r="L1829" s="30" t="str">
        <f t="shared" si="939"/>
        <v/>
      </c>
      <c r="M1829" s="30" t="str">
        <f t="shared" si="940"/>
        <v/>
      </c>
      <c r="N1829" s="30" t="str">
        <f t="shared" si="941"/>
        <v/>
      </c>
      <c r="O1829" s="30" t="str">
        <f t="shared" si="942"/>
        <v/>
      </c>
      <c r="P1829" s="30" t="str">
        <f t="shared" si="943"/>
        <v/>
      </c>
      <c r="Q1829" s="30" t="str">
        <f t="shared" si="944"/>
        <v/>
      </c>
      <c r="R1829" s="30" t="str">
        <f t="shared" si="945"/>
        <v/>
      </c>
      <c r="S1829" s="30" t="str">
        <f t="shared" si="946"/>
        <v/>
      </c>
      <c r="T1829" s="30" t="str">
        <f t="shared" si="947"/>
        <v/>
      </c>
      <c r="U1829" s="20"/>
      <c r="V1829" s="20"/>
      <c r="W1829" s="20"/>
    </row>
    <row r="1830" spans="1:30" ht="19.5" customHeight="1" x14ac:dyDescent="0.25">
      <c r="A1830" s="20"/>
      <c r="B1830" s="483"/>
      <c r="C1830" s="29"/>
      <c r="D1830" s="28" t="s">
        <v>107</v>
      </c>
      <c r="E1830" s="29"/>
      <c r="F1830" s="28" t="s">
        <v>78</v>
      </c>
      <c r="G1830" s="29"/>
      <c r="H1830" s="29"/>
      <c r="I1830" s="30" t="str">
        <f t="shared" si="936"/>
        <v/>
      </c>
      <c r="J1830" s="30" t="str">
        <f t="shared" si="937"/>
        <v/>
      </c>
      <c r="K1830" s="30" t="str">
        <f t="shared" si="938"/>
        <v/>
      </c>
      <c r="L1830" s="30" t="str">
        <f t="shared" si="939"/>
        <v/>
      </c>
      <c r="M1830" s="30" t="str">
        <f t="shared" si="940"/>
        <v/>
      </c>
      <c r="N1830" s="30" t="str">
        <f t="shared" si="941"/>
        <v/>
      </c>
      <c r="O1830" s="30" t="str">
        <f t="shared" si="942"/>
        <v/>
      </c>
      <c r="P1830" s="30" t="str">
        <f t="shared" si="943"/>
        <v/>
      </c>
      <c r="Q1830" s="30" t="str">
        <f t="shared" si="944"/>
        <v/>
      </c>
      <c r="R1830" s="30" t="str">
        <f t="shared" si="945"/>
        <v/>
      </c>
      <c r="S1830" s="30" t="str">
        <f t="shared" si="946"/>
        <v/>
      </c>
      <c r="T1830" s="30" t="str">
        <f t="shared" si="947"/>
        <v/>
      </c>
      <c r="U1830" s="20"/>
      <c r="V1830" s="20"/>
      <c r="W1830" s="20"/>
    </row>
    <row r="1831" spans="1:30" ht="19.5" customHeight="1" x14ac:dyDescent="0.25">
      <c r="A1831" s="20"/>
      <c r="B1831" s="483"/>
      <c r="C1831" s="29"/>
      <c r="D1831" s="28" t="s">
        <v>108</v>
      </c>
      <c r="E1831" s="29"/>
      <c r="F1831" s="28" t="s">
        <v>78</v>
      </c>
      <c r="G1831" s="29"/>
      <c r="H1831" s="29"/>
      <c r="I1831" s="30" t="str">
        <f t="shared" si="936"/>
        <v/>
      </c>
      <c r="J1831" s="30" t="str">
        <f t="shared" si="937"/>
        <v/>
      </c>
      <c r="K1831" s="30" t="str">
        <f t="shared" si="938"/>
        <v/>
      </c>
      <c r="L1831" s="30" t="str">
        <f t="shared" si="939"/>
        <v/>
      </c>
      <c r="M1831" s="30" t="str">
        <f t="shared" si="940"/>
        <v/>
      </c>
      <c r="N1831" s="30" t="str">
        <f t="shared" si="941"/>
        <v/>
      </c>
      <c r="O1831" s="30" t="str">
        <f t="shared" si="942"/>
        <v/>
      </c>
      <c r="P1831" s="30" t="str">
        <f t="shared" si="943"/>
        <v/>
      </c>
      <c r="Q1831" s="30" t="str">
        <f t="shared" si="944"/>
        <v/>
      </c>
      <c r="R1831" s="30" t="str">
        <f t="shared" si="945"/>
        <v/>
      </c>
      <c r="S1831" s="30" t="str">
        <f t="shared" si="946"/>
        <v/>
      </c>
      <c r="T1831" s="30" t="str">
        <f t="shared" si="947"/>
        <v/>
      </c>
      <c r="U1831" s="20"/>
      <c r="V1831" s="20"/>
      <c r="W1831" s="20"/>
    </row>
    <row r="1832" spans="1:30" ht="19.5" customHeight="1" x14ac:dyDescent="0.25">
      <c r="A1832" s="20"/>
      <c r="B1832" s="483"/>
      <c r="C1832" s="29"/>
      <c r="D1832" s="28" t="s">
        <v>109</v>
      </c>
      <c r="E1832" s="29"/>
      <c r="F1832" s="28" t="s">
        <v>78</v>
      </c>
      <c r="G1832" s="29"/>
      <c r="H1832" s="29"/>
      <c r="I1832" s="30" t="str">
        <f t="shared" si="936"/>
        <v/>
      </c>
      <c r="J1832" s="30" t="str">
        <f t="shared" si="937"/>
        <v/>
      </c>
      <c r="K1832" s="30" t="str">
        <f t="shared" si="938"/>
        <v/>
      </c>
      <c r="L1832" s="30" t="str">
        <f t="shared" si="939"/>
        <v/>
      </c>
      <c r="M1832" s="30" t="str">
        <f t="shared" si="940"/>
        <v/>
      </c>
      <c r="N1832" s="30" t="str">
        <f t="shared" si="941"/>
        <v/>
      </c>
      <c r="O1832" s="30" t="str">
        <f t="shared" si="942"/>
        <v/>
      </c>
      <c r="P1832" s="30" t="str">
        <f t="shared" si="943"/>
        <v/>
      </c>
      <c r="Q1832" s="30" t="str">
        <f t="shared" si="944"/>
        <v/>
      </c>
      <c r="R1832" s="30" t="str">
        <f t="shared" si="945"/>
        <v/>
      </c>
      <c r="S1832" s="30" t="str">
        <f t="shared" si="946"/>
        <v/>
      </c>
      <c r="T1832" s="30" t="str">
        <f t="shared" si="947"/>
        <v/>
      </c>
      <c r="U1832" s="20"/>
      <c r="V1832" s="20"/>
      <c r="W1832" s="20"/>
    </row>
    <row r="1833" spans="1:30" ht="19.5" customHeight="1" x14ac:dyDescent="0.25">
      <c r="A1833" s="20"/>
      <c r="B1833" s="483"/>
      <c r="C1833" s="29"/>
      <c r="D1833" s="28" t="s">
        <v>110</v>
      </c>
      <c r="E1833" s="29"/>
      <c r="F1833" s="28" t="s">
        <v>78</v>
      </c>
      <c r="G1833" s="29"/>
      <c r="H1833" s="29"/>
      <c r="I1833" s="30" t="str">
        <f t="shared" si="936"/>
        <v/>
      </c>
      <c r="J1833" s="30" t="str">
        <f t="shared" si="937"/>
        <v/>
      </c>
      <c r="K1833" s="30" t="str">
        <f t="shared" si="938"/>
        <v/>
      </c>
      <c r="L1833" s="30" t="str">
        <f t="shared" si="939"/>
        <v/>
      </c>
      <c r="M1833" s="30" t="str">
        <f t="shared" si="940"/>
        <v/>
      </c>
      <c r="N1833" s="30" t="str">
        <f t="shared" si="941"/>
        <v/>
      </c>
      <c r="O1833" s="30" t="str">
        <f t="shared" si="942"/>
        <v/>
      </c>
      <c r="P1833" s="30" t="str">
        <f t="shared" si="943"/>
        <v/>
      </c>
      <c r="Q1833" s="30" t="str">
        <f t="shared" si="944"/>
        <v/>
      </c>
      <c r="R1833" s="30" t="str">
        <f t="shared" si="945"/>
        <v/>
      </c>
      <c r="S1833" s="30" t="str">
        <f t="shared" si="946"/>
        <v/>
      </c>
      <c r="T1833" s="30" t="str">
        <f t="shared" si="947"/>
        <v/>
      </c>
      <c r="U1833" s="20"/>
      <c r="V1833" s="20"/>
      <c r="W1833" s="20"/>
    </row>
    <row r="1834" spans="1:30" ht="19.5" customHeight="1" x14ac:dyDescent="0.25">
      <c r="A1834" s="20"/>
      <c r="B1834" s="483"/>
      <c r="C1834" s="29"/>
      <c r="D1834" s="28" t="s">
        <v>111</v>
      </c>
      <c r="E1834" s="29"/>
      <c r="F1834" s="28" t="s">
        <v>78</v>
      </c>
      <c r="G1834" s="29"/>
      <c r="H1834" s="29"/>
      <c r="I1834" s="30" t="str">
        <f t="shared" si="936"/>
        <v/>
      </c>
      <c r="J1834" s="30" t="str">
        <f t="shared" si="937"/>
        <v/>
      </c>
      <c r="K1834" s="30" t="str">
        <f t="shared" si="938"/>
        <v/>
      </c>
      <c r="L1834" s="30" t="str">
        <f t="shared" si="939"/>
        <v/>
      </c>
      <c r="M1834" s="30" t="str">
        <f t="shared" si="940"/>
        <v/>
      </c>
      <c r="N1834" s="30" t="str">
        <f t="shared" si="941"/>
        <v/>
      </c>
      <c r="O1834" s="30" t="str">
        <f t="shared" si="942"/>
        <v/>
      </c>
      <c r="P1834" s="30" t="str">
        <f t="shared" si="943"/>
        <v/>
      </c>
      <c r="Q1834" s="30" t="str">
        <f t="shared" si="944"/>
        <v/>
      </c>
      <c r="R1834" s="30" t="str">
        <f t="shared" si="945"/>
        <v/>
      </c>
      <c r="S1834" s="30" t="str">
        <f t="shared" si="946"/>
        <v/>
      </c>
      <c r="T1834" s="30" t="str">
        <f t="shared" si="947"/>
        <v/>
      </c>
      <c r="U1834" s="20"/>
      <c r="V1834" s="20"/>
      <c r="W1834" s="20"/>
    </row>
    <row r="1835" spans="1:30" ht="19.5" customHeight="1" x14ac:dyDescent="0.25">
      <c r="A1835" s="20"/>
      <c r="B1835" s="483"/>
      <c r="C1835" s="29"/>
      <c r="D1835" s="28" t="s">
        <v>112</v>
      </c>
      <c r="E1835" s="29"/>
      <c r="F1835" s="28" t="s">
        <v>78</v>
      </c>
      <c r="G1835" s="29"/>
      <c r="H1835" s="29"/>
      <c r="I1835" s="30" t="str">
        <f t="shared" si="936"/>
        <v/>
      </c>
      <c r="J1835" s="30" t="str">
        <f t="shared" si="937"/>
        <v/>
      </c>
      <c r="K1835" s="30" t="str">
        <f t="shared" si="938"/>
        <v/>
      </c>
      <c r="L1835" s="30" t="str">
        <f t="shared" si="939"/>
        <v/>
      </c>
      <c r="M1835" s="30" t="str">
        <f t="shared" si="940"/>
        <v/>
      </c>
      <c r="N1835" s="30" t="str">
        <f t="shared" si="941"/>
        <v/>
      </c>
      <c r="O1835" s="30" t="str">
        <f t="shared" si="942"/>
        <v/>
      </c>
      <c r="P1835" s="30" t="str">
        <f t="shared" si="943"/>
        <v/>
      </c>
      <c r="Q1835" s="30" t="str">
        <f t="shared" si="944"/>
        <v/>
      </c>
      <c r="R1835" s="30" t="str">
        <f t="shared" si="945"/>
        <v/>
      </c>
      <c r="S1835" s="30" t="str">
        <f t="shared" si="946"/>
        <v/>
      </c>
      <c r="T1835" s="30" t="str">
        <f t="shared" si="947"/>
        <v/>
      </c>
      <c r="U1835" s="20"/>
      <c r="V1835" s="20"/>
      <c r="W1835" s="20"/>
    </row>
    <row r="1836" spans="1:30" ht="19.5" customHeight="1" x14ac:dyDescent="0.25">
      <c r="A1836" s="20"/>
      <c r="B1836" s="483"/>
      <c r="C1836" s="29"/>
      <c r="D1836" s="28" t="s">
        <v>113</v>
      </c>
      <c r="E1836" s="29"/>
      <c r="F1836" s="28" t="s">
        <v>78</v>
      </c>
      <c r="G1836" s="29"/>
      <c r="H1836" s="29"/>
      <c r="I1836" s="30" t="str">
        <f t="shared" si="936"/>
        <v/>
      </c>
      <c r="J1836" s="30" t="str">
        <f t="shared" si="937"/>
        <v/>
      </c>
      <c r="K1836" s="30" t="str">
        <f t="shared" si="938"/>
        <v/>
      </c>
      <c r="L1836" s="30" t="str">
        <f t="shared" si="939"/>
        <v/>
      </c>
      <c r="M1836" s="30" t="str">
        <f t="shared" si="940"/>
        <v/>
      </c>
      <c r="N1836" s="30" t="str">
        <f t="shared" si="941"/>
        <v/>
      </c>
      <c r="O1836" s="30" t="str">
        <f t="shared" si="942"/>
        <v/>
      </c>
      <c r="P1836" s="30" t="str">
        <f t="shared" si="943"/>
        <v/>
      </c>
      <c r="Q1836" s="30" t="str">
        <f t="shared" si="944"/>
        <v/>
      </c>
      <c r="R1836" s="30" t="str">
        <f t="shared" si="945"/>
        <v/>
      </c>
      <c r="S1836" s="30" t="str">
        <f t="shared" si="946"/>
        <v/>
      </c>
      <c r="T1836" s="30" t="str">
        <f t="shared" si="947"/>
        <v/>
      </c>
      <c r="U1836" s="20"/>
      <c r="V1836" s="20"/>
      <c r="W1836" s="20"/>
    </row>
    <row r="1837" spans="1:30" ht="19.5" customHeight="1" x14ac:dyDescent="0.3">
      <c r="A1837" s="20"/>
      <c r="B1837" s="483"/>
      <c r="C1837" s="29"/>
      <c r="D1837" s="28" t="s">
        <v>114</v>
      </c>
      <c r="E1837" s="29"/>
      <c r="F1837" s="28" t="s">
        <v>115</v>
      </c>
      <c r="G1837" s="29"/>
      <c r="H1837" s="29" t="s">
        <v>40</v>
      </c>
      <c r="I1837" s="31" t="str">
        <f t="shared" ref="I1837:I1846" si="948">IFERROR(VALUE(MID($G1837,1,FIND(CHAR(160),SUBSTITUTE($G1837,"~",CHAR(160),1))-1)),"-")</f>
        <v>-</v>
      </c>
      <c r="J1837" s="31" t="str">
        <f t="shared" ref="J1837:J1846" si="949">IFERROR(VALUE(MID($G1837,FIND(CHAR(160),SUBSTITUTE($G1837,"~",CHAR(160),1))+1,FIND(CHAR(160),SUBSTITUTE($G1837,"~",CHAR(160),2))-FIND(CHAR(160),SUBSTITUTE($G1837,"~",CHAR(160),1))-1)),"-")</f>
        <v>-</v>
      </c>
      <c r="K1837" s="31" t="str">
        <f t="shared" ref="K1837:K1846" si="950">IFERROR(VALUE(MID($G1837,FIND(CHAR(160),SUBSTITUTE($G1837,"~",CHAR(160),2))+1,FIND(CHAR(160),SUBSTITUTE($G1837,"~",CHAR(160),3))-FIND(CHAR(160),SUBSTITUTE($G1837,"~",CHAR(160),2))-1)),"-")</f>
        <v>-</v>
      </c>
      <c r="L1837" s="31" t="str">
        <f t="shared" ref="L1837:L1846" si="951">IFERROR(VALUE(MID($G1837,FIND(CHAR(160),SUBSTITUTE($G1837,"~",CHAR(160),3))+1,FIND(CHAR(160),SUBSTITUTE($G1837,"~",CHAR(160),4))-FIND(CHAR(160),SUBSTITUTE($G1837,"~",CHAR(160),3))-1)),"-")</f>
        <v>-</v>
      </c>
      <c r="M1837" s="31" t="str">
        <f t="shared" ref="M1837:M1846" si="952">IFERROR(VALUE(MID($G1837,FIND(CHAR(160),SUBSTITUTE($G1837,"~",CHAR(160),4))+1,FIND(CHAR(160),SUBSTITUTE($G1837,"~",CHAR(160),5))-FIND(CHAR(160),SUBSTITUTE($G1837,"~",CHAR(160),4))-1)),"-")</f>
        <v>-</v>
      </c>
      <c r="N1837" s="31" t="str">
        <f t="shared" ref="N1837:N1846" si="953">IFERROR(VALUE(MID($G1837,FIND(CHAR(160),SUBSTITUTE($G1837,"~",CHAR(160),5))+1,FIND(CHAR(160),SUBSTITUTE($G1837,"~",CHAR(160),6))-FIND(CHAR(160),SUBSTITUTE($G1837,"~",CHAR(160),5))-1)),"-")</f>
        <v>-</v>
      </c>
      <c r="O1837" s="31" t="str">
        <f t="shared" ref="O1837:O1846" si="954">IFERROR(VALUE(MID($G1837,FIND(CHAR(160),SUBSTITUTE($G1837,"~",CHAR(160),6))+1,FIND(CHAR(160),SUBSTITUTE($G1837,"~",CHAR(160),7))-FIND(CHAR(160),SUBSTITUTE($G1837,"~",CHAR(160),6))-1)),"-")</f>
        <v>-</v>
      </c>
      <c r="P1837" s="31" t="str">
        <f t="shared" ref="P1837:P1846" si="955">IFERROR(VALUE(MID($G1837,FIND(CHAR(160),SUBSTITUTE($G1837,"~",CHAR(160),7))+1,FIND(CHAR(160),SUBSTITUTE($G1837,"~",CHAR(160),8))-FIND(CHAR(160),SUBSTITUTE($G1837,"~",CHAR(160),7))-1)),"-")</f>
        <v>-</v>
      </c>
      <c r="Q1837" s="31" t="str">
        <f t="shared" ref="Q1837:Q1846" si="956">IFERROR(VALUE(MID($G1837,FIND(CHAR(160),SUBSTITUTE($G1837,"~",CHAR(160),8))+1,FIND(CHAR(160),SUBSTITUTE($G1837,"~",CHAR(160),9))-FIND(CHAR(160),SUBSTITUTE($G1837,"~",CHAR(160),8))-1)),"-")</f>
        <v>-</v>
      </c>
      <c r="R1837" s="31" t="str">
        <f t="shared" ref="R1837:R1846" si="957">IFERROR(VALUE(MID($G1837,FIND(CHAR(160),SUBSTITUTE($G1837,"~",CHAR(160),9))+1,FIND(CHAR(160),SUBSTITUTE($G1837,"~",CHAR(160),10))-FIND(CHAR(160),SUBSTITUTE($G1837,"~",CHAR(160),9))-1)),"-")</f>
        <v>-</v>
      </c>
      <c r="S1837" s="31" t="str">
        <f t="shared" ref="S1837:S1846" si="958">IFERROR(VALUE(MID($G1837,FIND(CHAR(160),SUBSTITUTE($G1837,"~",CHAR(160),10))+1,FIND(CHAR(160),SUBSTITUTE($G1837,"~",CHAR(160),11))-FIND(CHAR(160),SUBSTITUTE($G1837,"~",CHAR(160),10))-1)),"-")</f>
        <v>-</v>
      </c>
      <c r="T1837" s="31" t="str">
        <f t="shared" ref="T1837:T1846" si="959">IFERROR(VALUE(MID($G1837,FIND(CHAR(160),SUBSTITUTE($G1837,"~",CHAR(160),11))+1,FIND(CHAR(160),SUBSTITUTE($G1837,"~",CHAR(160),12))-FIND(CHAR(160),SUBSTITUTE($G1837,"~",CHAR(160),11))-1)),"-")</f>
        <v>-</v>
      </c>
      <c r="U1837" s="20"/>
      <c r="V1837" s="20"/>
      <c r="W1837" s="20"/>
      <c r="AA1837" s="32" t="s">
        <v>116</v>
      </c>
    </row>
    <row r="1838" spans="1:30" ht="19.5" customHeight="1" x14ac:dyDescent="0.3">
      <c r="A1838" s="20"/>
      <c r="B1838" s="483"/>
      <c r="C1838" s="29"/>
      <c r="D1838" s="28"/>
      <c r="E1838" s="29"/>
      <c r="F1838" s="28" t="s">
        <v>117</v>
      </c>
      <c r="G1838" s="29"/>
      <c r="H1838" s="29" t="s">
        <v>40</v>
      </c>
      <c r="I1838" s="31" t="str">
        <f t="shared" si="948"/>
        <v>-</v>
      </c>
      <c r="J1838" s="31" t="str">
        <f t="shared" si="949"/>
        <v>-</v>
      </c>
      <c r="K1838" s="31" t="str">
        <f t="shared" si="950"/>
        <v>-</v>
      </c>
      <c r="L1838" s="31" t="str">
        <f t="shared" si="951"/>
        <v>-</v>
      </c>
      <c r="M1838" s="31" t="str">
        <f t="shared" si="952"/>
        <v>-</v>
      </c>
      <c r="N1838" s="31" t="str">
        <f t="shared" si="953"/>
        <v>-</v>
      </c>
      <c r="O1838" s="31" t="str">
        <f t="shared" si="954"/>
        <v>-</v>
      </c>
      <c r="P1838" s="31" t="str">
        <f t="shared" si="955"/>
        <v>-</v>
      </c>
      <c r="Q1838" s="31" t="str">
        <f t="shared" si="956"/>
        <v>-</v>
      </c>
      <c r="R1838" s="31" t="str">
        <f t="shared" si="957"/>
        <v>-</v>
      </c>
      <c r="S1838" s="31" t="str">
        <f t="shared" si="958"/>
        <v>-</v>
      </c>
      <c r="T1838" s="31" t="str">
        <f t="shared" si="959"/>
        <v>-</v>
      </c>
      <c r="U1838" s="20"/>
      <c r="V1838" s="20"/>
      <c r="W1838" s="20"/>
      <c r="AB1838" s="32" t="s">
        <v>118</v>
      </c>
    </row>
    <row r="1839" spans="1:30" ht="19.5" customHeight="1" x14ac:dyDescent="0.3">
      <c r="A1839" s="20"/>
      <c r="B1839" s="483"/>
      <c r="C1839" s="29"/>
      <c r="D1839" s="28"/>
      <c r="E1839" s="29"/>
      <c r="F1839" s="33" t="s">
        <v>119</v>
      </c>
      <c r="G1839" s="29"/>
      <c r="H1839" s="29" t="s">
        <v>40</v>
      </c>
      <c r="I1839" s="31" t="str">
        <f t="shared" si="948"/>
        <v>-</v>
      </c>
      <c r="J1839" s="31" t="str">
        <f t="shared" si="949"/>
        <v>-</v>
      </c>
      <c r="K1839" s="31" t="str">
        <f t="shared" si="950"/>
        <v>-</v>
      </c>
      <c r="L1839" s="31" t="str">
        <f t="shared" si="951"/>
        <v>-</v>
      </c>
      <c r="M1839" s="31" t="str">
        <f t="shared" si="952"/>
        <v>-</v>
      </c>
      <c r="N1839" s="31" t="str">
        <f t="shared" si="953"/>
        <v>-</v>
      </c>
      <c r="O1839" s="31" t="str">
        <f t="shared" si="954"/>
        <v>-</v>
      </c>
      <c r="P1839" s="31" t="str">
        <f t="shared" si="955"/>
        <v>-</v>
      </c>
      <c r="Q1839" s="31" t="str">
        <f t="shared" si="956"/>
        <v>-</v>
      </c>
      <c r="R1839" s="31" t="str">
        <f t="shared" si="957"/>
        <v>-</v>
      </c>
      <c r="S1839" s="31" t="str">
        <f t="shared" si="958"/>
        <v>-</v>
      </c>
      <c r="T1839" s="31" t="str">
        <f t="shared" si="959"/>
        <v>-</v>
      </c>
      <c r="U1839" s="20"/>
      <c r="V1839" s="20"/>
      <c r="W1839" s="20"/>
      <c r="AC1839" s="32" t="s">
        <v>118</v>
      </c>
    </row>
    <row r="1840" spans="1:30" ht="19.5" customHeight="1" x14ac:dyDescent="0.3">
      <c r="A1840" s="20"/>
      <c r="B1840" s="483"/>
      <c r="C1840" s="29"/>
      <c r="D1840" s="28"/>
      <c r="E1840" s="29"/>
      <c r="F1840" s="33" t="s">
        <v>120</v>
      </c>
      <c r="G1840" s="29"/>
      <c r="H1840" s="29" t="s">
        <v>40</v>
      </c>
      <c r="I1840" s="31" t="str">
        <f t="shared" si="948"/>
        <v>-</v>
      </c>
      <c r="J1840" s="31" t="str">
        <f t="shared" si="949"/>
        <v>-</v>
      </c>
      <c r="K1840" s="31" t="str">
        <f t="shared" si="950"/>
        <v>-</v>
      </c>
      <c r="L1840" s="31" t="str">
        <f t="shared" si="951"/>
        <v>-</v>
      </c>
      <c r="M1840" s="31" t="str">
        <f t="shared" si="952"/>
        <v>-</v>
      </c>
      <c r="N1840" s="31" t="str">
        <f t="shared" si="953"/>
        <v>-</v>
      </c>
      <c r="O1840" s="31" t="str">
        <f t="shared" si="954"/>
        <v>-</v>
      </c>
      <c r="P1840" s="31" t="str">
        <f t="shared" si="955"/>
        <v>-</v>
      </c>
      <c r="Q1840" s="31" t="str">
        <f t="shared" si="956"/>
        <v>-</v>
      </c>
      <c r="R1840" s="31" t="str">
        <f t="shared" si="957"/>
        <v>-</v>
      </c>
      <c r="S1840" s="31" t="str">
        <f t="shared" si="958"/>
        <v>-</v>
      </c>
      <c r="T1840" s="31" t="str">
        <f t="shared" si="959"/>
        <v>-</v>
      </c>
      <c r="U1840" s="20"/>
      <c r="V1840" s="20"/>
      <c r="W1840" s="20"/>
      <c r="AD1840" s="32" t="s">
        <v>118</v>
      </c>
    </row>
    <row r="1841" spans="1:36" ht="19.5" customHeight="1" x14ac:dyDescent="0.3">
      <c r="A1841" s="20"/>
      <c r="B1841" s="483"/>
      <c r="C1841" s="29"/>
      <c r="D1841" s="28"/>
      <c r="E1841" s="29"/>
      <c r="F1841" s="33" t="s">
        <v>121</v>
      </c>
      <c r="G1841" s="29"/>
      <c r="H1841" s="29" t="s">
        <v>40</v>
      </c>
      <c r="I1841" s="31" t="str">
        <f t="shared" si="948"/>
        <v>-</v>
      </c>
      <c r="J1841" s="31" t="str">
        <f t="shared" si="949"/>
        <v>-</v>
      </c>
      <c r="K1841" s="31" t="str">
        <f t="shared" si="950"/>
        <v>-</v>
      </c>
      <c r="L1841" s="31" t="str">
        <f t="shared" si="951"/>
        <v>-</v>
      </c>
      <c r="M1841" s="31" t="str">
        <f t="shared" si="952"/>
        <v>-</v>
      </c>
      <c r="N1841" s="31" t="str">
        <f t="shared" si="953"/>
        <v>-</v>
      </c>
      <c r="O1841" s="31" t="str">
        <f t="shared" si="954"/>
        <v>-</v>
      </c>
      <c r="P1841" s="31" t="str">
        <f t="shared" si="955"/>
        <v>-</v>
      </c>
      <c r="Q1841" s="31" t="str">
        <f t="shared" si="956"/>
        <v>-</v>
      </c>
      <c r="R1841" s="31" t="str">
        <f t="shared" si="957"/>
        <v>-</v>
      </c>
      <c r="S1841" s="31" t="str">
        <f t="shared" si="958"/>
        <v>-</v>
      </c>
      <c r="T1841" s="31" t="str">
        <f t="shared" si="959"/>
        <v>-</v>
      </c>
      <c r="U1841" s="20"/>
      <c r="V1841" s="20"/>
      <c r="W1841" s="20"/>
      <c r="AE1841" s="32" t="s">
        <v>116</v>
      </c>
    </row>
    <row r="1842" spans="1:36" ht="19.5" customHeight="1" x14ac:dyDescent="0.3">
      <c r="A1842" s="20"/>
      <c r="B1842" s="483"/>
      <c r="C1842" s="29"/>
      <c r="D1842" s="28"/>
      <c r="E1842" s="29"/>
      <c r="F1842" s="28" t="s">
        <v>647</v>
      </c>
      <c r="G1842" s="29"/>
      <c r="H1842" s="29" t="s">
        <v>40</v>
      </c>
      <c r="I1842" s="31" t="str">
        <f t="shared" si="948"/>
        <v>-</v>
      </c>
      <c r="J1842" s="31" t="str">
        <f t="shared" si="949"/>
        <v>-</v>
      </c>
      <c r="K1842" s="31" t="str">
        <f t="shared" si="950"/>
        <v>-</v>
      </c>
      <c r="L1842" s="31" t="str">
        <f t="shared" si="951"/>
        <v>-</v>
      </c>
      <c r="M1842" s="31" t="str">
        <f t="shared" si="952"/>
        <v>-</v>
      </c>
      <c r="N1842" s="31" t="str">
        <f t="shared" si="953"/>
        <v>-</v>
      </c>
      <c r="O1842" s="31" t="str">
        <f t="shared" si="954"/>
        <v>-</v>
      </c>
      <c r="P1842" s="31" t="str">
        <f t="shared" si="955"/>
        <v>-</v>
      </c>
      <c r="Q1842" s="31" t="str">
        <f t="shared" si="956"/>
        <v>-</v>
      </c>
      <c r="R1842" s="31" t="str">
        <f t="shared" si="957"/>
        <v>-</v>
      </c>
      <c r="S1842" s="31" t="str">
        <f t="shared" si="958"/>
        <v>-</v>
      </c>
      <c r="T1842" s="31" t="str">
        <f t="shared" si="959"/>
        <v>-</v>
      </c>
      <c r="U1842" s="20"/>
      <c r="V1842" s="20"/>
      <c r="W1842" s="20"/>
      <c r="AF1842" s="32" t="s">
        <v>118</v>
      </c>
    </row>
    <row r="1843" spans="1:36" ht="19.5" customHeight="1" x14ac:dyDescent="0.3">
      <c r="A1843" s="20"/>
      <c r="B1843" s="483"/>
      <c r="C1843" s="29"/>
      <c r="D1843" s="28"/>
      <c r="E1843" s="29"/>
      <c r="F1843" s="33" t="s">
        <v>122</v>
      </c>
      <c r="G1843" s="29"/>
      <c r="H1843" s="29" t="s">
        <v>40</v>
      </c>
      <c r="I1843" s="31" t="str">
        <f t="shared" si="948"/>
        <v>-</v>
      </c>
      <c r="J1843" s="31" t="str">
        <f t="shared" si="949"/>
        <v>-</v>
      </c>
      <c r="K1843" s="31" t="str">
        <f t="shared" si="950"/>
        <v>-</v>
      </c>
      <c r="L1843" s="31" t="str">
        <f t="shared" si="951"/>
        <v>-</v>
      </c>
      <c r="M1843" s="31" t="str">
        <f t="shared" si="952"/>
        <v>-</v>
      </c>
      <c r="N1843" s="31" t="str">
        <f t="shared" si="953"/>
        <v>-</v>
      </c>
      <c r="O1843" s="31" t="str">
        <f t="shared" si="954"/>
        <v>-</v>
      </c>
      <c r="P1843" s="31" t="str">
        <f t="shared" si="955"/>
        <v>-</v>
      </c>
      <c r="Q1843" s="31" t="str">
        <f t="shared" si="956"/>
        <v>-</v>
      </c>
      <c r="R1843" s="31" t="str">
        <f t="shared" si="957"/>
        <v>-</v>
      </c>
      <c r="S1843" s="31" t="str">
        <f t="shared" si="958"/>
        <v>-</v>
      </c>
      <c r="T1843" s="31" t="str">
        <f t="shared" si="959"/>
        <v>-</v>
      </c>
      <c r="U1843" s="20"/>
      <c r="V1843" s="20"/>
      <c r="W1843" s="20"/>
      <c r="AG1843" s="32" t="s">
        <v>118</v>
      </c>
    </row>
    <row r="1844" spans="1:36" ht="19.5" customHeight="1" x14ac:dyDescent="0.3">
      <c r="A1844" s="20"/>
      <c r="B1844" s="483"/>
      <c r="C1844" s="29"/>
      <c r="D1844" s="28"/>
      <c r="E1844" s="29"/>
      <c r="F1844" s="33" t="s">
        <v>123</v>
      </c>
      <c r="G1844" s="29"/>
      <c r="H1844" s="29" t="s">
        <v>40</v>
      </c>
      <c r="I1844" s="31" t="str">
        <f t="shared" si="948"/>
        <v>-</v>
      </c>
      <c r="J1844" s="31" t="str">
        <f t="shared" si="949"/>
        <v>-</v>
      </c>
      <c r="K1844" s="31" t="str">
        <f t="shared" si="950"/>
        <v>-</v>
      </c>
      <c r="L1844" s="31" t="str">
        <f t="shared" si="951"/>
        <v>-</v>
      </c>
      <c r="M1844" s="31" t="str">
        <f t="shared" si="952"/>
        <v>-</v>
      </c>
      <c r="N1844" s="31" t="str">
        <f t="shared" si="953"/>
        <v>-</v>
      </c>
      <c r="O1844" s="31" t="str">
        <f t="shared" si="954"/>
        <v>-</v>
      </c>
      <c r="P1844" s="31" t="str">
        <f t="shared" si="955"/>
        <v>-</v>
      </c>
      <c r="Q1844" s="31" t="str">
        <f t="shared" si="956"/>
        <v>-</v>
      </c>
      <c r="R1844" s="31" t="str">
        <f t="shared" si="957"/>
        <v>-</v>
      </c>
      <c r="S1844" s="31" t="str">
        <f t="shared" si="958"/>
        <v>-</v>
      </c>
      <c r="T1844" s="31" t="str">
        <f t="shared" si="959"/>
        <v>-</v>
      </c>
      <c r="U1844" s="20"/>
      <c r="V1844" s="20"/>
      <c r="W1844" s="20"/>
      <c r="AH1844" s="32" t="s">
        <v>118</v>
      </c>
    </row>
    <row r="1845" spans="1:36" ht="19.5" customHeight="1" x14ac:dyDescent="0.3">
      <c r="A1845" s="20"/>
      <c r="B1845" s="483"/>
      <c r="C1845" s="29"/>
      <c r="D1845" s="28"/>
      <c r="E1845" s="29"/>
      <c r="F1845" s="33" t="s">
        <v>124</v>
      </c>
      <c r="G1845" s="29"/>
      <c r="H1845" s="29" t="s">
        <v>40</v>
      </c>
      <c r="I1845" s="31" t="str">
        <f t="shared" si="948"/>
        <v>-</v>
      </c>
      <c r="J1845" s="31" t="str">
        <f t="shared" si="949"/>
        <v>-</v>
      </c>
      <c r="K1845" s="31" t="str">
        <f t="shared" si="950"/>
        <v>-</v>
      </c>
      <c r="L1845" s="31" t="str">
        <f t="shared" si="951"/>
        <v>-</v>
      </c>
      <c r="M1845" s="31" t="str">
        <f t="shared" si="952"/>
        <v>-</v>
      </c>
      <c r="N1845" s="31" t="str">
        <f t="shared" si="953"/>
        <v>-</v>
      </c>
      <c r="O1845" s="31" t="str">
        <f t="shared" si="954"/>
        <v>-</v>
      </c>
      <c r="P1845" s="31" t="str">
        <f t="shared" si="955"/>
        <v>-</v>
      </c>
      <c r="Q1845" s="31" t="str">
        <f t="shared" si="956"/>
        <v>-</v>
      </c>
      <c r="R1845" s="31" t="str">
        <f t="shared" si="957"/>
        <v>-</v>
      </c>
      <c r="S1845" s="31" t="str">
        <f t="shared" si="958"/>
        <v>-</v>
      </c>
      <c r="T1845" s="31" t="str">
        <f t="shared" si="959"/>
        <v>-</v>
      </c>
      <c r="U1845" s="20"/>
      <c r="V1845" s="20"/>
      <c r="W1845" s="20"/>
      <c r="AI1845" s="32" t="s">
        <v>116</v>
      </c>
    </row>
    <row r="1846" spans="1:36" ht="19.5" customHeight="1" x14ac:dyDescent="0.3">
      <c r="A1846" s="20"/>
      <c r="B1846" s="483"/>
      <c r="C1846" s="29"/>
      <c r="D1846" s="34"/>
      <c r="E1846" s="35"/>
      <c r="F1846" s="36" t="s">
        <v>125</v>
      </c>
      <c r="G1846" s="35"/>
      <c r="H1846" s="34" t="s">
        <v>40</v>
      </c>
      <c r="I1846" s="31" t="str">
        <f t="shared" si="948"/>
        <v>-</v>
      </c>
      <c r="J1846" s="31" t="str">
        <f t="shared" si="949"/>
        <v>-</v>
      </c>
      <c r="K1846" s="31" t="str">
        <f t="shared" si="950"/>
        <v>-</v>
      </c>
      <c r="L1846" s="31" t="str">
        <f t="shared" si="951"/>
        <v>-</v>
      </c>
      <c r="M1846" s="31" t="str">
        <f t="shared" si="952"/>
        <v>-</v>
      </c>
      <c r="N1846" s="31" t="str">
        <f t="shared" si="953"/>
        <v>-</v>
      </c>
      <c r="O1846" s="31" t="str">
        <f t="shared" si="954"/>
        <v>-</v>
      </c>
      <c r="P1846" s="31" t="str">
        <f t="shared" si="955"/>
        <v>-</v>
      </c>
      <c r="Q1846" s="31" t="str">
        <f t="shared" si="956"/>
        <v>-</v>
      </c>
      <c r="R1846" s="31" t="str">
        <f t="shared" si="957"/>
        <v>-</v>
      </c>
      <c r="S1846" s="31" t="str">
        <f t="shared" si="958"/>
        <v>-</v>
      </c>
      <c r="T1846" s="31" t="str">
        <f t="shared" si="959"/>
        <v>-</v>
      </c>
      <c r="U1846" s="20"/>
      <c r="V1846" s="20"/>
      <c r="W1846" s="20"/>
      <c r="AJ1846" s="32" t="s">
        <v>118</v>
      </c>
    </row>
    <row r="1847" spans="1:36" ht="19.5" customHeight="1" x14ac:dyDescent="0.25">
      <c r="A1847" s="20"/>
      <c r="B1847" s="483"/>
      <c r="C1847" s="27"/>
      <c r="D1847" s="28" t="s">
        <v>77</v>
      </c>
      <c r="E1847" s="29"/>
      <c r="F1847" s="28" t="s">
        <v>78</v>
      </c>
      <c r="G1847" s="29"/>
      <c r="H1847" s="30"/>
      <c r="I1847" s="30" t="str">
        <f t="shared" ref="I1847:I1882" si="960">IFERROR(MID($G1847,1,FIND(CHAR(160),SUBSTITUTE($G1847,"~",CHAR(160),1))-1),"")</f>
        <v/>
      </c>
      <c r="J1847" s="30" t="str">
        <f t="shared" ref="J1847:J1882" si="961">IFERROR(MID($G1847,FIND(CHAR(160),SUBSTITUTE($G1847,"~",CHAR(160),1))+1,FIND(CHAR(160),SUBSTITUTE($G1847,"~",CHAR(160),2))-FIND(CHAR(160),SUBSTITUTE($G1847,"~",CHAR(160),1))-1),"")</f>
        <v/>
      </c>
      <c r="K1847" s="30" t="str">
        <f t="shared" ref="K1847:K1882" si="962">IFERROR(MID($G1847,FIND(CHAR(160),SUBSTITUTE($G1847,"~",CHAR(160),2))+1,FIND(CHAR(160),SUBSTITUTE($G1847,"~",CHAR(160),3))-FIND(CHAR(160),SUBSTITUTE($G1847,"~",CHAR(160),2))-1),"")</f>
        <v/>
      </c>
      <c r="L1847" s="30" t="str">
        <f t="shared" ref="L1847:L1882" si="963">IFERROR(MID($G1847,FIND(CHAR(160),SUBSTITUTE($G1847,"~",CHAR(160),3))+1,FIND(CHAR(160),SUBSTITUTE($G1847,"~",CHAR(160),4))-FIND(CHAR(160),SUBSTITUTE($G1847,"~",CHAR(160),3))-1),"")</f>
        <v/>
      </c>
      <c r="M1847" s="30" t="str">
        <f t="shared" ref="M1847:M1882" si="964">IFERROR(MID($G1847,FIND(CHAR(160),SUBSTITUTE($G1847,"~",CHAR(160),4))+1,FIND(CHAR(160),SUBSTITUTE($G1847,"~",CHAR(160),5))-FIND(CHAR(160),SUBSTITUTE($G1847,"~",CHAR(160),4))-1),"")</f>
        <v/>
      </c>
      <c r="N1847" s="30" t="str">
        <f t="shared" ref="N1847:N1882" si="965">IFERROR(MID($G1847,FIND(CHAR(160),SUBSTITUTE($G1847,"~",CHAR(160),5))+1,FIND(CHAR(160),SUBSTITUTE($G1847,"~",CHAR(160),6))-FIND(CHAR(160),SUBSTITUTE($G1847,"~",CHAR(160),5))-1),"")</f>
        <v/>
      </c>
      <c r="O1847" s="30" t="str">
        <f t="shared" ref="O1847:O1882" si="966">IFERROR(MID($G1847,FIND(CHAR(160),SUBSTITUTE($G1847,"~",CHAR(160),6))+1,FIND(CHAR(160),SUBSTITUTE($G1847,"~",CHAR(160),7))-FIND(CHAR(160),SUBSTITUTE($G1847,"~",CHAR(160),6))-1),"")</f>
        <v/>
      </c>
      <c r="P1847" s="30" t="str">
        <f t="shared" ref="P1847:P1882" si="967">IFERROR(MID($G1847,FIND(CHAR(160),SUBSTITUTE($G1847,"~",CHAR(160),7))+1,FIND(CHAR(160),SUBSTITUTE($G1847,"~",CHAR(160),8))-FIND(CHAR(160),SUBSTITUTE($G1847,"~",CHAR(160),7))-1),"")</f>
        <v/>
      </c>
      <c r="Q1847" s="30" t="str">
        <f t="shared" ref="Q1847:Q1882" si="968">IFERROR(MID($G1847,FIND(CHAR(160),SUBSTITUTE($G1847,"~",CHAR(160),8))+1,FIND(CHAR(160),SUBSTITUTE($G1847,"~",CHAR(160),9))-FIND(CHAR(160),SUBSTITUTE($G1847,"~",CHAR(160),8))-1),"")</f>
        <v/>
      </c>
      <c r="R1847" s="30" t="str">
        <f t="shared" ref="R1847:R1882" si="969">IFERROR(MID($G1847,FIND(CHAR(160),SUBSTITUTE($G1847,"~",CHAR(160),9))+1,FIND(CHAR(160),SUBSTITUTE($G1847,"~",CHAR(160),10))-FIND(CHAR(160),SUBSTITUTE($G1847,"~",CHAR(160),9))-1),"")</f>
        <v/>
      </c>
      <c r="S1847" s="30" t="str">
        <f t="shared" ref="S1847:S1882" si="970">IFERROR(MID($G1847,FIND(CHAR(160),SUBSTITUTE($G1847,"~",CHAR(160),10))+1,FIND(CHAR(160),SUBSTITUTE($G1847,"~",CHAR(160),11))-FIND(CHAR(160),SUBSTITUTE($G1847,"~",CHAR(160),10))-1),"")</f>
        <v/>
      </c>
      <c r="T1847" s="30" t="str">
        <f t="shared" ref="T1847:T1882" si="971">IFERROR(MID($G1847,FIND(CHAR(160),SUBSTITUTE($G1847,"~",CHAR(160),11))+1,FIND(CHAR(160),SUBSTITUTE($G1847,"~",CHAR(160),12))-FIND(CHAR(160),SUBSTITUTE($G1847,"~",CHAR(160),11))-1),"")</f>
        <v/>
      </c>
      <c r="U1847" s="20"/>
      <c r="V1847" s="20"/>
      <c r="W1847" s="20"/>
    </row>
    <row r="1848" spans="1:36" ht="19.5" customHeight="1" x14ac:dyDescent="0.25">
      <c r="A1848" s="20"/>
      <c r="B1848" s="483"/>
      <c r="C1848" s="29"/>
      <c r="D1848" s="28" t="s">
        <v>79</v>
      </c>
      <c r="E1848" s="29"/>
      <c r="F1848" s="28" t="s">
        <v>78</v>
      </c>
      <c r="G1848" s="29"/>
      <c r="H1848" s="29"/>
      <c r="I1848" s="30" t="str">
        <f t="shared" si="960"/>
        <v/>
      </c>
      <c r="J1848" s="30" t="str">
        <f t="shared" si="961"/>
        <v/>
      </c>
      <c r="K1848" s="30" t="str">
        <f t="shared" si="962"/>
        <v/>
      </c>
      <c r="L1848" s="30" t="str">
        <f t="shared" si="963"/>
        <v/>
      </c>
      <c r="M1848" s="30" t="str">
        <f t="shared" si="964"/>
        <v/>
      </c>
      <c r="N1848" s="30" t="str">
        <f t="shared" si="965"/>
        <v/>
      </c>
      <c r="O1848" s="30" t="str">
        <f t="shared" si="966"/>
        <v/>
      </c>
      <c r="P1848" s="30" t="str">
        <f t="shared" si="967"/>
        <v/>
      </c>
      <c r="Q1848" s="30" t="str">
        <f t="shared" si="968"/>
        <v/>
      </c>
      <c r="R1848" s="30" t="str">
        <f t="shared" si="969"/>
        <v/>
      </c>
      <c r="S1848" s="30" t="str">
        <f t="shared" si="970"/>
        <v/>
      </c>
      <c r="T1848" s="30" t="str">
        <f t="shared" si="971"/>
        <v/>
      </c>
      <c r="U1848" s="20"/>
      <c r="V1848" s="20"/>
      <c r="W1848" s="20"/>
    </row>
    <row r="1849" spans="1:36" ht="19.5" customHeight="1" x14ac:dyDescent="0.25">
      <c r="A1849" s="20"/>
      <c r="B1849" s="483"/>
      <c r="C1849" s="29"/>
      <c r="D1849" s="28" t="s">
        <v>80</v>
      </c>
      <c r="E1849" s="29"/>
      <c r="F1849" s="28" t="s">
        <v>78</v>
      </c>
      <c r="G1849" s="29"/>
      <c r="H1849" s="29"/>
      <c r="I1849" s="30" t="str">
        <f t="shared" si="960"/>
        <v/>
      </c>
      <c r="J1849" s="30" t="str">
        <f t="shared" si="961"/>
        <v/>
      </c>
      <c r="K1849" s="30" t="str">
        <f t="shared" si="962"/>
        <v/>
      </c>
      <c r="L1849" s="30" t="str">
        <f t="shared" si="963"/>
        <v/>
      </c>
      <c r="M1849" s="30" t="str">
        <f t="shared" si="964"/>
        <v/>
      </c>
      <c r="N1849" s="30" t="str">
        <f t="shared" si="965"/>
        <v/>
      </c>
      <c r="O1849" s="30" t="str">
        <f t="shared" si="966"/>
        <v/>
      </c>
      <c r="P1849" s="30" t="str">
        <f t="shared" si="967"/>
        <v/>
      </c>
      <c r="Q1849" s="30" t="str">
        <f t="shared" si="968"/>
        <v/>
      </c>
      <c r="R1849" s="30" t="str">
        <f t="shared" si="969"/>
        <v/>
      </c>
      <c r="S1849" s="30" t="str">
        <f t="shared" si="970"/>
        <v/>
      </c>
      <c r="T1849" s="30" t="str">
        <f t="shared" si="971"/>
        <v/>
      </c>
      <c r="U1849" s="20"/>
      <c r="V1849" s="20"/>
      <c r="W1849" s="20"/>
    </row>
    <row r="1850" spans="1:36" ht="19.5" customHeight="1" x14ac:dyDescent="0.25">
      <c r="A1850" s="20"/>
      <c r="B1850" s="483"/>
      <c r="C1850" s="29"/>
      <c r="D1850" s="28" t="s">
        <v>81</v>
      </c>
      <c r="E1850" s="29"/>
      <c r="F1850" s="28" t="s">
        <v>78</v>
      </c>
      <c r="G1850" s="29"/>
      <c r="H1850" s="29"/>
      <c r="I1850" s="30" t="str">
        <f t="shared" si="960"/>
        <v/>
      </c>
      <c r="J1850" s="30" t="str">
        <f t="shared" si="961"/>
        <v/>
      </c>
      <c r="K1850" s="30" t="str">
        <f t="shared" si="962"/>
        <v/>
      </c>
      <c r="L1850" s="30" t="str">
        <f t="shared" si="963"/>
        <v/>
      </c>
      <c r="M1850" s="30" t="str">
        <f t="shared" si="964"/>
        <v/>
      </c>
      <c r="N1850" s="30" t="str">
        <f t="shared" si="965"/>
        <v/>
      </c>
      <c r="O1850" s="30" t="str">
        <f t="shared" si="966"/>
        <v/>
      </c>
      <c r="P1850" s="30" t="str">
        <f t="shared" si="967"/>
        <v/>
      </c>
      <c r="Q1850" s="30" t="str">
        <f t="shared" si="968"/>
        <v/>
      </c>
      <c r="R1850" s="30" t="str">
        <f t="shared" si="969"/>
        <v/>
      </c>
      <c r="S1850" s="30" t="str">
        <f t="shared" si="970"/>
        <v/>
      </c>
      <c r="T1850" s="30" t="str">
        <f t="shared" si="971"/>
        <v/>
      </c>
      <c r="U1850" s="20"/>
      <c r="V1850" s="20"/>
      <c r="W1850" s="20"/>
    </row>
    <row r="1851" spans="1:36" ht="19.5" customHeight="1" x14ac:dyDescent="0.25">
      <c r="A1851" s="20"/>
      <c r="B1851" s="483"/>
      <c r="C1851" s="29"/>
      <c r="D1851" s="28" t="s">
        <v>82</v>
      </c>
      <c r="E1851" s="29"/>
      <c r="F1851" s="28" t="s">
        <v>78</v>
      </c>
      <c r="G1851" s="29"/>
      <c r="H1851" s="29"/>
      <c r="I1851" s="30" t="str">
        <f t="shared" si="960"/>
        <v/>
      </c>
      <c r="J1851" s="30" t="str">
        <f t="shared" si="961"/>
        <v/>
      </c>
      <c r="K1851" s="30" t="str">
        <f t="shared" si="962"/>
        <v/>
      </c>
      <c r="L1851" s="30" t="str">
        <f t="shared" si="963"/>
        <v/>
      </c>
      <c r="M1851" s="30" t="str">
        <f t="shared" si="964"/>
        <v/>
      </c>
      <c r="N1851" s="30" t="str">
        <f t="shared" si="965"/>
        <v/>
      </c>
      <c r="O1851" s="30" t="str">
        <f t="shared" si="966"/>
        <v/>
      </c>
      <c r="P1851" s="30" t="str">
        <f t="shared" si="967"/>
        <v/>
      </c>
      <c r="Q1851" s="30" t="str">
        <f t="shared" si="968"/>
        <v/>
      </c>
      <c r="R1851" s="30" t="str">
        <f t="shared" si="969"/>
        <v/>
      </c>
      <c r="S1851" s="30" t="str">
        <f t="shared" si="970"/>
        <v/>
      </c>
      <c r="T1851" s="30" t="str">
        <f t="shared" si="971"/>
        <v/>
      </c>
      <c r="U1851" s="20"/>
      <c r="V1851" s="20"/>
      <c r="W1851" s="20"/>
    </row>
    <row r="1852" spans="1:36" ht="19.5" customHeight="1" x14ac:dyDescent="0.25">
      <c r="A1852" s="20"/>
      <c r="B1852" s="483"/>
      <c r="C1852" s="29"/>
      <c r="D1852" s="28" t="s">
        <v>83</v>
      </c>
      <c r="E1852" s="29"/>
      <c r="F1852" s="28" t="s">
        <v>78</v>
      </c>
      <c r="G1852" s="29"/>
      <c r="H1852" s="29"/>
      <c r="I1852" s="30" t="str">
        <f t="shared" si="960"/>
        <v/>
      </c>
      <c r="J1852" s="30" t="str">
        <f t="shared" si="961"/>
        <v/>
      </c>
      <c r="K1852" s="30" t="str">
        <f t="shared" si="962"/>
        <v/>
      </c>
      <c r="L1852" s="30" t="str">
        <f t="shared" si="963"/>
        <v/>
      </c>
      <c r="M1852" s="30" t="str">
        <f t="shared" si="964"/>
        <v/>
      </c>
      <c r="N1852" s="30" t="str">
        <f t="shared" si="965"/>
        <v/>
      </c>
      <c r="O1852" s="30" t="str">
        <f t="shared" si="966"/>
        <v/>
      </c>
      <c r="P1852" s="30" t="str">
        <f t="shared" si="967"/>
        <v/>
      </c>
      <c r="Q1852" s="30" t="str">
        <f t="shared" si="968"/>
        <v/>
      </c>
      <c r="R1852" s="30" t="str">
        <f t="shared" si="969"/>
        <v/>
      </c>
      <c r="S1852" s="30" t="str">
        <f t="shared" si="970"/>
        <v/>
      </c>
      <c r="T1852" s="30" t="str">
        <f t="shared" si="971"/>
        <v/>
      </c>
      <c r="U1852" s="20"/>
      <c r="V1852" s="20"/>
      <c r="W1852" s="20"/>
    </row>
    <row r="1853" spans="1:36" ht="19.5" customHeight="1" x14ac:dyDescent="0.25">
      <c r="A1853" s="20"/>
      <c r="B1853" s="483"/>
      <c r="C1853" s="29"/>
      <c r="D1853" s="28" t="s">
        <v>84</v>
      </c>
      <c r="E1853" s="29"/>
      <c r="F1853" s="28" t="s">
        <v>78</v>
      </c>
      <c r="G1853" s="29"/>
      <c r="H1853" s="29"/>
      <c r="I1853" s="30" t="str">
        <f t="shared" si="960"/>
        <v/>
      </c>
      <c r="J1853" s="30" t="str">
        <f t="shared" si="961"/>
        <v/>
      </c>
      <c r="K1853" s="30" t="str">
        <f t="shared" si="962"/>
        <v/>
      </c>
      <c r="L1853" s="30" t="str">
        <f t="shared" si="963"/>
        <v/>
      </c>
      <c r="M1853" s="30" t="str">
        <f t="shared" si="964"/>
        <v/>
      </c>
      <c r="N1853" s="30" t="str">
        <f t="shared" si="965"/>
        <v/>
      </c>
      <c r="O1853" s="30" t="str">
        <f t="shared" si="966"/>
        <v/>
      </c>
      <c r="P1853" s="30" t="str">
        <f t="shared" si="967"/>
        <v/>
      </c>
      <c r="Q1853" s="30" t="str">
        <f t="shared" si="968"/>
        <v/>
      </c>
      <c r="R1853" s="30" t="str">
        <f t="shared" si="969"/>
        <v/>
      </c>
      <c r="S1853" s="30" t="str">
        <f t="shared" si="970"/>
        <v/>
      </c>
      <c r="T1853" s="30" t="str">
        <f t="shared" si="971"/>
        <v/>
      </c>
      <c r="U1853" s="20"/>
      <c r="V1853" s="20"/>
      <c r="W1853" s="20"/>
    </row>
    <row r="1854" spans="1:36" ht="19.5" customHeight="1" x14ac:dyDescent="0.25">
      <c r="A1854" s="20"/>
      <c r="B1854" s="483"/>
      <c r="C1854" s="29"/>
      <c r="D1854" s="28" t="s">
        <v>85</v>
      </c>
      <c r="E1854" s="29"/>
      <c r="F1854" s="28" t="s">
        <v>78</v>
      </c>
      <c r="G1854" s="29"/>
      <c r="H1854" s="29"/>
      <c r="I1854" s="30" t="str">
        <f t="shared" si="960"/>
        <v/>
      </c>
      <c r="J1854" s="30" t="str">
        <f t="shared" si="961"/>
        <v/>
      </c>
      <c r="K1854" s="30" t="str">
        <f t="shared" si="962"/>
        <v/>
      </c>
      <c r="L1854" s="30" t="str">
        <f t="shared" si="963"/>
        <v/>
      </c>
      <c r="M1854" s="30" t="str">
        <f t="shared" si="964"/>
        <v/>
      </c>
      <c r="N1854" s="30" t="str">
        <f t="shared" si="965"/>
        <v/>
      </c>
      <c r="O1854" s="30" t="str">
        <f t="shared" si="966"/>
        <v/>
      </c>
      <c r="P1854" s="30" t="str">
        <f t="shared" si="967"/>
        <v/>
      </c>
      <c r="Q1854" s="30" t="str">
        <f t="shared" si="968"/>
        <v/>
      </c>
      <c r="R1854" s="30" t="str">
        <f t="shared" si="969"/>
        <v/>
      </c>
      <c r="S1854" s="30" t="str">
        <f t="shared" si="970"/>
        <v/>
      </c>
      <c r="T1854" s="30" t="str">
        <f t="shared" si="971"/>
        <v/>
      </c>
      <c r="U1854" s="20"/>
      <c r="V1854" s="20"/>
      <c r="W1854" s="20"/>
    </row>
    <row r="1855" spans="1:36" ht="19.5" customHeight="1" x14ac:dyDescent="0.25">
      <c r="A1855" s="20"/>
      <c r="B1855" s="483"/>
      <c r="C1855" s="29"/>
      <c r="D1855" s="28" t="s">
        <v>86</v>
      </c>
      <c r="E1855" s="29"/>
      <c r="F1855" s="28" t="s">
        <v>78</v>
      </c>
      <c r="G1855" s="29"/>
      <c r="H1855" s="29"/>
      <c r="I1855" s="30" t="str">
        <f t="shared" si="960"/>
        <v/>
      </c>
      <c r="J1855" s="30" t="str">
        <f t="shared" si="961"/>
        <v/>
      </c>
      <c r="K1855" s="30" t="str">
        <f t="shared" si="962"/>
        <v/>
      </c>
      <c r="L1855" s="30" t="str">
        <f t="shared" si="963"/>
        <v/>
      </c>
      <c r="M1855" s="30" t="str">
        <f t="shared" si="964"/>
        <v/>
      </c>
      <c r="N1855" s="30" t="str">
        <f t="shared" si="965"/>
        <v/>
      </c>
      <c r="O1855" s="30" t="str">
        <f t="shared" si="966"/>
        <v/>
      </c>
      <c r="P1855" s="30" t="str">
        <f t="shared" si="967"/>
        <v/>
      </c>
      <c r="Q1855" s="30" t="str">
        <f t="shared" si="968"/>
        <v/>
      </c>
      <c r="R1855" s="30" t="str">
        <f t="shared" si="969"/>
        <v/>
      </c>
      <c r="S1855" s="30" t="str">
        <f t="shared" si="970"/>
        <v/>
      </c>
      <c r="T1855" s="30" t="str">
        <f t="shared" si="971"/>
        <v/>
      </c>
      <c r="U1855" s="20"/>
      <c r="V1855" s="20"/>
      <c r="W1855" s="20"/>
    </row>
    <row r="1856" spans="1:36" ht="19.5" customHeight="1" x14ac:dyDescent="0.25">
      <c r="A1856" s="20"/>
      <c r="B1856" s="483"/>
      <c r="C1856" s="29"/>
      <c r="D1856" s="28" t="s">
        <v>87</v>
      </c>
      <c r="E1856" s="29"/>
      <c r="F1856" s="28" t="s">
        <v>78</v>
      </c>
      <c r="G1856" s="29"/>
      <c r="H1856" s="29"/>
      <c r="I1856" s="30" t="str">
        <f t="shared" si="960"/>
        <v/>
      </c>
      <c r="J1856" s="30" t="str">
        <f t="shared" si="961"/>
        <v/>
      </c>
      <c r="K1856" s="30" t="str">
        <f t="shared" si="962"/>
        <v/>
      </c>
      <c r="L1856" s="30" t="str">
        <f t="shared" si="963"/>
        <v/>
      </c>
      <c r="M1856" s="30" t="str">
        <f t="shared" si="964"/>
        <v/>
      </c>
      <c r="N1856" s="30" t="str">
        <f t="shared" si="965"/>
        <v/>
      </c>
      <c r="O1856" s="30" t="str">
        <f t="shared" si="966"/>
        <v/>
      </c>
      <c r="P1856" s="30" t="str">
        <f t="shared" si="967"/>
        <v/>
      </c>
      <c r="Q1856" s="30" t="str">
        <f t="shared" si="968"/>
        <v/>
      </c>
      <c r="R1856" s="30" t="str">
        <f t="shared" si="969"/>
        <v/>
      </c>
      <c r="S1856" s="30" t="str">
        <f t="shared" si="970"/>
        <v/>
      </c>
      <c r="T1856" s="30" t="str">
        <f t="shared" si="971"/>
        <v/>
      </c>
      <c r="U1856" s="20"/>
      <c r="V1856" s="20"/>
      <c r="W1856" s="20"/>
    </row>
    <row r="1857" spans="1:23" ht="19.5" customHeight="1" x14ac:dyDescent="0.25">
      <c r="A1857" s="20"/>
      <c r="B1857" s="483"/>
      <c r="C1857" s="29"/>
      <c r="D1857" s="28" t="s">
        <v>88</v>
      </c>
      <c r="E1857" s="29"/>
      <c r="F1857" s="28" t="s">
        <v>78</v>
      </c>
      <c r="G1857" s="29"/>
      <c r="H1857" s="29"/>
      <c r="I1857" s="30" t="str">
        <f t="shared" si="960"/>
        <v/>
      </c>
      <c r="J1857" s="30" t="str">
        <f t="shared" si="961"/>
        <v/>
      </c>
      <c r="K1857" s="30" t="str">
        <f t="shared" si="962"/>
        <v/>
      </c>
      <c r="L1857" s="30" t="str">
        <f t="shared" si="963"/>
        <v/>
      </c>
      <c r="M1857" s="30" t="str">
        <f t="shared" si="964"/>
        <v/>
      </c>
      <c r="N1857" s="30" t="str">
        <f t="shared" si="965"/>
        <v/>
      </c>
      <c r="O1857" s="30" t="str">
        <f t="shared" si="966"/>
        <v/>
      </c>
      <c r="P1857" s="30" t="str">
        <f t="shared" si="967"/>
        <v/>
      </c>
      <c r="Q1857" s="30" t="str">
        <f t="shared" si="968"/>
        <v/>
      </c>
      <c r="R1857" s="30" t="str">
        <f t="shared" si="969"/>
        <v/>
      </c>
      <c r="S1857" s="30" t="str">
        <f t="shared" si="970"/>
        <v/>
      </c>
      <c r="T1857" s="30" t="str">
        <f t="shared" si="971"/>
        <v/>
      </c>
      <c r="U1857" s="20"/>
      <c r="V1857" s="20"/>
      <c r="W1857" s="20"/>
    </row>
    <row r="1858" spans="1:23" ht="19.5" customHeight="1" x14ac:dyDescent="0.25">
      <c r="A1858" s="20"/>
      <c r="B1858" s="483"/>
      <c r="C1858" s="29"/>
      <c r="D1858" s="28" t="s">
        <v>89</v>
      </c>
      <c r="E1858" s="29"/>
      <c r="F1858" s="28" t="s">
        <v>78</v>
      </c>
      <c r="G1858" s="29"/>
      <c r="H1858" s="29"/>
      <c r="I1858" s="30" t="str">
        <f t="shared" si="960"/>
        <v/>
      </c>
      <c r="J1858" s="30" t="str">
        <f t="shared" si="961"/>
        <v/>
      </c>
      <c r="K1858" s="30" t="str">
        <f t="shared" si="962"/>
        <v/>
      </c>
      <c r="L1858" s="30" t="str">
        <f t="shared" si="963"/>
        <v/>
      </c>
      <c r="M1858" s="30" t="str">
        <f t="shared" si="964"/>
        <v/>
      </c>
      <c r="N1858" s="30" t="str">
        <f t="shared" si="965"/>
        <v/>
      </c>
      <c r="O1858" s="30" t="str">
        <f t="shared" si="966"/>
        <v/>
      </c>
      <c r="P1858" s="30" t="str">
        <f t="shared" si="967"/>
        <v/>
      </c>
      <c r="Q1858" s="30" t="str">
        <f t="shared" si="968"/>
        <v/>
      </c>
      <c r="R1858" s="30" t="str">
        <f t="shared" si="969"/>
        <v/>
      </c>
      <c r="S1858" s="30" t="str">
        <f t="shared" si="970"/>
        <v/>
      </c>
      <c r="T1858" s="30" t="str">
        <f t="shared" si="971"/>
        <v/>
      </c>
      <c r="U1858" s="20"/>
      <c r="V1858" s="20"/>
      <c r="W1858" s="20"/>
    </row>
    <row r="1859" spans="1:23" ht="19.5" customHeight="1" x14ac:dyDescent="0.25">
      <c r="A1859" s="20"/>
      <c r="B1859" s="483"/>
      <c r="C1859" s="29"/>
      <c r="D1859" s="28" t="s">
        <v>90</v>
      </c>
      <c r="E1859" s="29"/>
      <c r="F1859" s="28" t="s">
        <v>78</v>
      </c>
      <c r="G1859" s="29"/>
      <c r="H1859" s="29"/>
      <c r="I1859" s="30" t="str">
        <f t="shared" si="960"/>
        <v/>
      </c>
      <c r="J1859" s="30" t="str">
        <f t="shared" si="961"/>
        <v/>
      </c>
      <c r="K1859" s="30" t="str">
        <f t="shared" si="962"/>
        <v/>
      </c>
      <c r="L1859" s="30" t="str">
        <f t="shared" si="963"/>
        <v/>
      </c>
      <c r="M1859" s="30" t="str">
        <f t="shared" si="964"/>
        <v/>
      </c>
      <c r="N1859" s="30" t="str">
        <f t="shared" si="965"/>
        <v/>
      </c>
      <c r="O1859" s="30" t="str">
        <f t="shared" si="966"/>
        <v/>
      </c>
      <c r="P1859" s="30" t="str">
        <f t="shared" si="967"/>
        <v/>
      </c>
      <c r="Q1859" s="30" t="str">
        <f t="shared" si="968"/>
        <v/>
      </c>
      <c r="R1859" s="30" t="str">
        <f t="shared" si="969"/>
        <v/>
      </c>
      <c r="S1859" s="30" t="str">
        <f t="shared" si="970"/>
        <v/>
      </c>
      <c r="T1859" s="30" t="str">
        <f t="shared" si="971"/>
        <v/>
      </c>
      <c r="U1859" s="20"/>
      <c r="V1859" s="20"/>
      <c r="W1859" s="20"/>
    </row>
    <row r="1860" spans="1:23" ht="19.5" customHeight="1" x14ac:dyDescent="0.25">
      <c r="A1860" s="20"/>
      <c r="B1860" s="483"/>
      <c r="C1860" s="29"/>
      <c r="D1860" s="28" t="s">
        <v>91</v>
      </c>
      <c r="E1860" s="29"/>
      <c r="F1860" s="28" t="s">
        <v>78</v>
      </c>
      <c r="G1860" s="29"/>
      <c r="H1860" s="29"/>
      <c r="I1860" s="30" t="str">
        <f t="shared" si="960"/>
        <v/>
      </c>
      <c r="J1860" s="30" t="str">
        <f t="shared" si="961"/>
        <v/>
      </c>
      <c r="K1860" s="30" t="str">
        <f t="shared" si="962"/>
        <v/>
      </c>
      <c r="L1860" s="30" t="str">
        <f t="shared" si="963"/>
        <v/>
      </c>
      <c r="M1860" s="30" t="str">
        <f t="shared" si="964"/>
        <v/>
      </c>
      <c r="N1860" s="30" t="str">
        <f t="shared" si="965"/>
        <v/>
      </c>
      <c r="O1860" s="30" t="str">
        <f t="shared" si="966"/>
        <v/>
      </c>
      <c r="P1860" s="30" t="str">
        <f t="shared" si="967"/>
        <v/>
      </c>
      <c r="Q1860" s="30" t="str">
        <f t="shared" si="968"/>
        <v/>
      </c>
      <c r="R1860" s="30" t="str">
        <f t="shared" si="969"/>
        <v/>
      </c>
      <c r="S1860" s="30" t="str">
        <f t="shared" si="970"/>
        <v/>
      </c>
      <c r="T1860" s="30" t="str">
        <f t="shared" si="971"/>
        <v/>
      </c>
      <c r="U1860" s="20"/>
      <c r="V1860" s="20"/>
      <c r="W1860" s="20"/>
    </row>
    <row r="1861" spans="1:23" ht="19.5" customHeight="1" x14ac:dyDescent="0.25">
      <c r="A1861" s="20"/>
      <c r="B1861" s="483"/>
      <c r="C1861" s="29"/>
      <c r="D1861" s="28" t="s">
        <v>92</v>
      </c>
      <c r="E1861" s="29"/>
      <c r="F1861" s="28" t="s">
        <v>78</v>
      </c>
      <c r="G1861" s="29"/>
      <c r="H1861" s="29"/>
      <c r="I1861" s="30" t="str">
        <f t="shared" si="960"/>
        <v/>
      </c>
      <c r="J1861" s="30" t="str">
        <f t="shared" si="961"/>
        <v/>
      </c>
      <c r="K1861" s="30" t="str">
        <f t="shared" si="962"/>
        <v/>
      </c>
      <c r="L1861" s="30" t="str">
        <f t="shared" si="963"/>
        <v/>
      </c>
      <c r="M1861" s="30" t="str">
        <f t="shared" si="964"/>
        <v/>
      </c>
      <c r="N1861" s="30" t="str">
        <f t="shared" si="965"/>
        <v/>
      </c>
      <c r="O1861" s="30" t="str">
        <f t="shared" si="966"/>
        <v/>
      </c>
      <c r="P1861" s="30" t="str">
        <f t="shared" si="967"/>
        <v/>
      </c>
      <c r="Q1861" s="30" t="str">
        <f t="shared" si="968"/>
        <v/>
      </c>
      <c r="R1861" s="30" t="str">
        <f t="shared" si="969"/>
        <v/>
      </c>
      <c r="S1861" s="30" t="str">
        <f t="shared" si="970"/>
        <v/>
      </c>
      <c r="T1861" s="30" t="str">
        <f t="shared" si="971"/>
        <v/>
      </c>
      <c r="U1861" s="20"/>
      <c r="V1861" s="20"/>
      <c r="W1861" s="20"/>
    </row>
    <row r="1862" spans="1:23" ht="19.5" customHeight="1" x14ac:dyDescent="0.25">
      <c r="A1862" s="20"/>
      <c r="B1862" s="483"/>
      <c r="C1862" s="29"/>
      <c r="D1862" s="28" t="s">
        <v>93</v>
      </c>
      <c r="E1862" s="29"/>
      <c r="F1862" s="28" t="s">
        <v>78</v>
      </c>
      <c r="G1862" s="29"/>
      <c r="H1862" s="29"/>
      <c r="I1862" s="30" t="str">
        <f t="shared" si="960"/>
        <v/>
      </c>
      <c r="J1862" s="30" t="str">
        <f t="shared" si="961"/>
        <v/>
      </c>
      <c r="K1862" s="30" t="str">
        <f t="shared" si="962"/>
        <v/>
      </c>
      <c r="L1862" s="30" t="str">
        <f t="shared" si="963"/>
        <v/>
      </c>
      <c r="M1862" s="30" t="str">
        <f t="shared" si="964"/>
        <v/>
      </c>
      <c r="N1862" s="30" t="str">
        <f t="shared" si="965"/>
        <v/>
      </c>
      <c r="O1862" s="30" t="str">
        <f t="shared" si="966"/>
        <v/>
      </c>
      <c r="P1862" s="30" t="str">
        <f t="shared" si="967"/>
        <v/>
      </c>
      <c r="Q1862" s="30" t="str">
        <f t="shared" si="968"/>
        <v/>
      </c>
      <c r="R1862" s="30" t="str">
        <f t="shared" si="969"/>
        <v/>
      </c>
      <c r="S1862" s="30" t="str">
        <f t="shared" si="970"/>
        <v/>
      </c>
      <c r="T1862" s="30" t="str">
        <f t="shared" si="971"/>
        <v/>
      </c>
      <c r="U1862" s="20"/>
      <c r="V1862" s="20"/>
      <c r="W1862" s="20"/>
    </row>
    <row r="1863" spans="1:23" ht="19.5" customHeight="1" x14ac:dyDescent="0.25">
      <c r="A1863" s="20"/>
      <c r="B1863" s="483"/>
      <c r="C1863" s="29"/>
      <c r="D1863" s="28" t="s">
        <v>94</v>
      </c>
      <c r="E1863" s="29"/>
      <c r="F1863" s="28" t="s">
        <v>78</v>
      </c>
      <c r="G1863" s="29"/>
      <c r="H1863" s="29"/>
      <c r="I1863" s="30" t="str">
        <f t="shared" si="960"/>
        <v/>
      </c>
      <c r="J1863" s="30" t="str">
        <f t="shared" si="961"/>
        <v/>
      </c>
      <c r="K1863" s="30" t="str">
        <f t="shared" si="962"/>
        <v/>
      </c>
      <c r="L1863" s="30" t="str">
        <f t="shared" si="963"/>
        <v/>
      </c>
      <c r="M1863" s="30" t="str">
        <f t="shared" si="964"/>
        <v/>
      </c>
      <c r="N1863" s="30" t="str">
        <f t="shared" si="965"/>
        <v/>
      </c>
      <c r="O1863" s="30" t="str">
        <f t="shared" si="966"/>
        <v/>
      </c>
      <c r="P1863" s="30" t="str">
        <f t="shared" si="967"/>
        <v/>
      </c>
      <c r="Q1863" s="30" t="str">
        <f t="shared" si="968"/>
        <v/>
      </c>
      <c r="R1863" s="30" t="str">
        <f t="shared" si="969"/>
        <v/>
      </c>
      <c r="S1863" s="30" t="str">
        <f t="shared" si="970"/>
        <v/>
      </c>
      <c r="T1863" s="30" t="str">
        <f t="shared" si="971"/>
        <v/>
      </c>
      <c r="U1863" s="20"/>
      <c r="V1863" s="20"/>
      <c r="W1863" s="20"/>
    </row>
    <row r="1864" spans="1:23" ht="19.5" customHeight="1" x14ac:dyDescent="0.25">
      <c r="A1864" s="20"/>
      <c r="B1864" s="483"/>
      <c r="C1864" s="29"/>
      <c r="D1864" s="28" t="s">
        <v>95</v>
      </c>
      <c r="E1864" s="29"/>
      <c r="F1864" s="28" t="s">
        <v>78</v>
      </c>
      <c r="G1864" s="29"/>
      <c r="H1864" s="29"/>
      <c r="I1864" s="30" t="str">
        <f t="shared" si="960"/>
        <v/>
      </c>
      <c r="J1864" s="30" t="str">
        <f t="shared" si="961"/>
        <v/>
      </c>
      <c r="K1864" s="30" t="str">
        <f t="shared" si="962"/>
        <v/>
      </c>
      <c r="L1864" s="30" t="str">
        <f t="shared" si="963"/>
        <v/>
      </c>
      <c r="M1864" s="30" t="str">
        <f t="shared" si="964"/>
        <v/>
      </c>
      <c r="N1864" s="30" t="str">
        <f t="shared" si="965"/>
        <v/>
      </c>
      <c r="O1864" s="30" t="str">
        <f t="shared" si="966"/>
        <v/>
      </c>
      <c r="P1864" s="30" t="str">
        <f t="shared" si="967"/>
        <v/>
      </c>
      <c r="Q1864" s="30" t="str">
        <f t="shared" si="968"/>
        <v/>
      </c>
      <c r="R1864" s="30" t="str">
        <f t="shared" si="969"/>
        <v/>
      </c>
      <c r="S1864" s="30" t="str">
        <f t="shared" si="970"/>
        <v/>
      </c>
      <c r="T1864" s="30" t="str">
        <f t="shared" si="971"/>
        <v/>
      </c>
      <c r="U1864" s="20"/>
      <c r="V1864" s="20"/>
      <c r="W1864" s="20"/>
    </row>
    <row r="1865" spans="1:23" ht="19.5" customHeight="1" x14ac:dyDescent="0.25">
      <c r="A1865" s="20"/>
      <c r="B1865" s="483"/>
      <c r="C1865" s="29"/>
      <c r="D1865" s="28" t="s">
        <v>96</v>
      </c>
      <c r="E1865" s="29"/>
      <c r="F1865" s="28" t="s">
        <v>78</v>
      </c>
      <c r="G1865" s="29"/>
      <c r="H1865" s="29"/>
      <c r="I1865" s="30" t="str">
        <f t="shared" si="960"/>
        <v/>
      </c>
      <c r="J1865" s="30" t="str">
        <f t="shared" si="961"/>
        <v/>
      </c>
      <c r="K1865" s="30" t="str">
        <f t="shared" si="962"/>
        <v/>
      </c>
      <c r="L1865" s="30" t="str">
        <f t="shared" si="963"/>
        <v/>
      </c>
      <c r="M1865" s="30" t="str">
        <f t="shared" si="964"/>
        <v/>
      </c>
      <c r="N1865" s="30" t="str">
        <f t="shared" si="965"/>
        <v/>
      </c>
      <c r="O1865" s="30" t="str">
        <f t="shared" si="966"/>
        <v/>
      </c>
      <c r="P1865" s="30" t="str">
        <f t="shared" si="967"/>
        <v/>
      </c>
      <c r="Q1865" s="30" t="str">
        <f t="shared" si="968"/>
        <v/>
      </c>
      <c r="R1865" s="30" t="str">
        <f t="shared" si="969"/>
        <v/>
      </c>
      <c r="S1865" s="30" t="str">
        <f t="shared" si="970"/>
        <v/>
      </c>
      <c r="T1865" s="30" t="str">
        <f t="shared" si="971"/>
        <v/>
      </c>
      <c r="U1865" s="20"/>
      <c r="V1865" s="20"/>
      <c r="W1865" s="20"/>
    </row>
    <row r="1866" spans="1:23" ht="19.5" customHeight="1" x14ac:dyDescent="0.25">
      <c r="A1866" s="20"/>
      <c r="B1866" s="483"/>
      <c r="C1866" s="29"/>
      <c r="D1866" s="28" t="s">
        <v>97</v>
      </c>
      <c r="E1866" s="29"/>
      <c r="F1866" s="28" t="s">
        <v>78</v>
      </c>
      <c r="G1866" s="29"/>
      <c r="H1866" s="29"/>
      <c r="I1866" s="30" t="str">
        <f t="shared" si="960"/>
        <v/>
      </c>
      <c r="J1866" s="30" t="str">
        <f t="shared" si="961"/>
        <v/>
      </c>
      <c r="K1866" s="30" t="str">
        <f t="shared" si="962"/>
        <v/>
      </c>
      <c r="L1866" s="30" t="str">
        <f t="shared" si="963"/>
        <v/>
      </c>
      <c r="M1866" s="30" t="str">
        <f t="shared" si="964"/>
        <v/>
      </c>
      <c r="N1866" s="30" t="str">
        <f t="shared" si="965"/>
        <v/>
      </c>
      <c r="O1866" s="30" t="str">
        <f t="shared" si="966"/>
        <v/>
      </c>
      <c r="P1866" s="30" t="str">
        <f t="shared" si="967"/>
        <v/>
      </c>
      <c r="Q1866" s="30" t="str">
        <f t="shared" si="968"/>
        <v/>
      </c>
      <c r="R1866" s="30" t="str">
        <f t="shared" si="969"/>
        <v/>
      </c>
      <c r="S1866" s="30" t="str">
        <f t="shared" si="970"/>
        <v/>
      </c>
      <c r="T1866" s="30" t="str">
        <f t="shared" si="971"/>
        <v/>
      </c>
      <c r="U1866" s="20"/>
      <c r="V1866" s="20"/>
      <c r="W1866" s="20"/>
    </row>
    <row r="1867" spans="1:23" ht="19.5" customHeight="1" x14ac:dyDescent="0.25">
      <c r="A1867" s="20"/>
      <c r="B1867" s="483"/>
      <c r="C1867" s="29"/>
      <c r="D1867" s="28" t="s">
        <v>98</v>
      </c>
      <c r="E1867" s="29"/>
      <c r="F1867" s="28" t="s">
        <v>78</v>
      </c>
      <c r="G1867" s="29"/>
      <c r="H1867" s="29"/>
      <c r="I1867" s="30" t="str">
        <f t="shared" si="960"/>
        <v/>
      </c>
      <c r="J1867" s="30" t="str">
        <f t="shared" si="961"/>
        <v/>
      </c>
      <c r="K1867" s="30" t="str">
        <f t="shared" si="962"/>
        <v/>
      </c>
      <c r="L1867" s="30" t="str">
        <f t="shared" si="963"/>
        <v/>
      </c>
      <c r="M1867" s="30" t="str">
        <f t="shared" si="964"/>
        <v/>
      </c>
      <c r="N1867" s="30" t="str">
        <f t="shared" si="965"/>
        <v/>
      </c>
      <c r="O1867" s="30" t="str">
        <f t="shared" si="966"/>
        <v/>
      </c>
      <c r="P1867" s="30" t="str">
        <f t="shared" si="967"/>
        <v/>
      </c>
      <c r="Q1867" s="30" t="str">
        <f t="shared" si="968"/>
        <v/>
      </c>
      <c r="R1867" s="30" t="str">
        <f t="shared" si="969"/>
        <v/>
      </c>
      <c r="S1867" s="30" t="str">
        <f t="shared" si="970"/>
        <v/>
      </c>
      <c r="T1867" s="30" t="str">
        <f t="shared" si="971"/>
        <v/>
      </c>
      <c r="U1867" s="20"/>
      <c r="V1867" s="20"/>
      <c r="W1867" s="20"/>
    </row>
    <row r="1868" spans="1:23" ht="19.5" customHeight="1" x14ac:dyDescent="0.25">
      <c r="A1868" s="20"/>
      <c r="B1868" s="483"/>
      <c r="C1868" s="29"/>
      <c r="D1868" s="28" t="s">
        <v>99</v>
      </c>
      <c r="E1868" s="29"/>
      <c r="F1868" s="28" t="s">
        <v>78</v>
      </c>
      <c r="G1868" s="29"/>
      <c r="H1868" s="29"/>
      <c r="I1868" s="30" t="str">
        <f t="shared" si="960"/>
        <v/>
      </c>
      <c r="J1868" s="30" t="str">
        <f t="shared" si="961"/>
        <v/>
      </c>
      <c r="K1868" s="30" t="str">
        <f t="shared" si="962"/>
        <v/>
      </c>
      <c r="L1868" s="30" t="str">
        <f t="shared" si="963"/>
        <v/>
      </c>
      <c r="M1868" s="30" t="str">
        <f t="shared" si="964"/>
        <v/>
      </c>
      <c r="N1868" s="30" t="str">
        <f t="shared" si="965"/>
        <v/>
      </c>
      <c r="O1868" s="30" t="str">
        <f t="shared" si="966"/>
        <v/>
      </c>
      <c r="P1868" s="30" t="str">
        <f t="shared" si="967"/>
        <v/>
      </c>
      <c r="Q1868" s="30" t="str">
        <f t="shared" si="968"/>
        <v/>
      </c>
      <c r="R1868" s="30" t="str">
        <f t="shared" si="969"/>
        <v/>
      </c>
      <c r="S1868" s="30" t="str">
        <f t="shared" si="970"/>
        <v/>
      </c>
      <c r="T1868" s="30" t="str">
        <f t="shared" si="971"/>
        <v/>
      </c>
      <c r="U1868" s="20"/>
      <c r="V1868" s="20"/>
      <c r="W1868" s="20"/>
    </row>
    <row r="1869" spans="1:23" ht="19.5" customHeight="1" x14ac:dyDescent="0.25">
      <c r="A1869" s="20"/>
      <c r="B1869" s="483"/>
      <c r="C1869" s="29"/>
      <c r="D1869" s="28" t="s">
        <v>100</v>
      </c>
      <c r="E1869" s="29"/>
      <c r="F1869" s="28" t="s">
        <v>78</v>
      </c>
      <c r="G1869" s="29"/>
      <c r="H1869" s="29"/>
      <c r="I1869" s="30" t="str">
        <f t="shared" si="960"/>
        <v/>
      </c>
      <c r="J1869" s="30" t="str">
        <f t="shared" si="961"/>
        <v/>
      </c>
      <c r="K1869" s="30" t="str">
        <f t="shared" si="962"/>
        <v/>
      </c>
      <c r="L1869" s="30" t="str">
        <f t="shared" si="963"/>
        <v/>
      </c>
      <c r="M1869" s="30" t="str">
        <f t="shared" si="964"/>
        <v/>
      </c>
      <c r="N1869" s="30" t="str">
        <f t="shared" si="965"/>
        <v/>
      </c>
      <c r="O1869" s="30" t="str">
        <f t="shared" si="966"/>
        <v/>
      </c>
      <c r="P1869" s="30" t="str">
        <f t="shared" si="967"/>
        <v/>
      </c>
      <c r="Q1869" s="30" t="str">
        <f t="shared" si="968"/>
        <v/>
      </c>
      <c r="R1869" s="30" t="str">
        <f t="shared" si="969"/>
        <v/>
      </c>
      <c r="S1869" s="30" t="str">
        <f t="shared" si="970"/>
        <v/>
      </c>
      <c r="T1869" s="30" t="str">
        <f t="shared" si="971"/>
        <v/>
      </c>
      <c r="U1869" s="20"/>
      <c r="V1869" s="20"/>
      <c r="W1869" s="20"/>
    </row>
    <row r="1870" spans="1:23" ht="19.5" customHeight="1" x14ac:dyDescent="0.25">
      <c r="A1870" s="20"/>
      <c r="B1870" s="483"/>
      <c r="C1870" s="29"/>
      <c r="D1870" s="28" t="s">
        <v>101</v>
      </c>
      <c r="E1870" s="29"/>
      <c r="F1870" s="28" t="s">
        <v>78</v>
      </c>
      <c r="G1870" s="29"/>
      <c r="H1870" s="29"/>
      <c r="I1870" s="30" t="str">
        <f t="shared" si="960"/>
        <v/>
      </c>
      <c r="J1870" s="30" t="str">
        <f t="shared" si="961"/>
        <v/>
      </c>
      <c r="K1870" s="30" t="str">
        <f t="shared" si="962"/>
        <v/>
      </c>
      <c r="L1870" s="30" t="str">
        <f t="shared" si="963"/>
        <v/>
      </c>
      <c r="M1870" s="30" t="str">
        <f t="shared" si="964"/>
        <v/>
      </c>
      <c r="N1870" s="30" t="str">
        <f t="shared" si="965"/>
        <v/>
      </c>
      <c r="O1870" s="30" t="str">
        <f t="shared" si="966"/>
        <v/>
      </c>
      <c r="P1870" s="30" t="str">
        <f t="shared" si="967"/>
        <v/>
      </c>
      <c r="Q1870" s="30" t="str">
        <f t="shared" si="968"/>
        <v/>
      </c>
      <c r="R1870" s="30" t="str">
        <f t="shared" si="969"/>
        <v/>
      </c>
      <c r="S1870" s="30" t="str">
        <f t="shared" si="970"/>
        <v/>
      </c>
      <c r="T1870" s="30" t="str">
        <f t="shared" si="971"/>
        <v/>
      </c>
      <c r="U1870" s="20"/>
      <c r="V1870" s="20"/>
      <c r="W1870" s="20"/>
    </row>
    <row r="1871" spans="1:23" ht="19.5" customHeight="1" x14ac:dyDescent="0.25">
      <c r="A1871" s="20"/>
      <c r="B1871" s="483"/>
      <c r="C1871" s="29"/>
      <c r="D1871" s="28" t="s">
        <v>102</v>
      </c>
      <c r="E1871" s="29"/>
      <c r="F1871" s="28" t="s">
        <v>78</v>
      </c>
      <c r="G1871" s="29"/>
      <c r="H1871" s="29"/>
      <c r="I1871" s="30" t="str">
        <f t="shared" si="960"/>
        <v/>
      </c>
      <c r="J1871" s="30" t="str">
        <f t="shared" si="961"/>
        <v/>
      </c>
      <c r="K1871" s="30" t="str">
        <f t="shared" si="962"/>
        <v/>
      </c>
      <c r="L1871" s="30" t="str">
        <f t="shared" si="963"/>
        <v/>
      </c>
      <c r="M1871" s="30" t="str">
        <f t="shared" si="964"/>
        <v/>
      </c>
      <c r="N1871" s="30" t="str">
        <f t="shared" si="965"/>
        <v/>
      </c>
      <c r="O1871" s="30" t="str">
        <f t="shared" si="966"/>
        <v/>
      </c>
      <c r="P1871" s="30" t="str">
        <f t="shared" si="967"/>
        <v/>
      </c>
      <c r="Q1871" s="30" t="str">
        <f t="shared" si="968"/>
        <v/>
      </c>
      <c r="R1871" s="30" t="str">
        <f t="shared" si="969"/>
        <v/>
      </c>
      <c r="S1871" s="30" t="str">
        <f t="shared" si="970"/>
        <v/>
      </c>
      <c r="T1871" s="30" t="str">
        <f t="shared" si="971"/>
        <v/>
      </c>
      <c r="U1871" s="20"/>
      <c r="V1871" s="20"/>
      <c r="W1871" s="20"/>
    </row>
    <row r="1872" spans="1:23" ht="19.5" customHeight="1" x14ac:dyDescent="0.25">
      <c r="A1872" s="20"/>
      <c r="B1872" s="483"/>
      <c r="C1872" s="29"/>
      <c r="D1872" s="28" t="s">
        <v>103</v>
      </c>
      <c r="E1872" s="29"/>
      <c r="F1872" s="28" t="s">
        <v>78</v>
      </c>
      <c r="G1872" s="29"/>
      <c r="H1872" s="29"/>
      <c r="I1872" s="30" t="str">
        <f t="shared" si="960"/>
        <v/>
      </c>
      <c r="J1872" s="30" t="str">
        <f t="shared" si="961"/>
        <v/>
      </c>
      <c r="K1872" s="30" t="str">
        <f t="shared" si="962"/>
        <v/>
      </c>
      <c r="L1872" s="30" t="str">
        <f t="shared" si="963"/>
        <v/>
      </c>
      <c r="M1872" s="30" t="str">
        <f t="shared" si="964"/>
        <v/>
      </c>
      <c r="N1872" s="30" t="str">
        <f t="shared" si="965"/>
        <v/>
      </c>
      <c r="O1872" s="30" t="str">
        <f t="shared" si="966"/>
        <v/>
      </c>
      <c r="P1872" s="30" t="str">
        <f t="shared" si="967"/>
        <v/>
      </c>
      <c r="Q1872" s="30" t="str">
        <f t="shared" si="968"/>
        <v/>
      </c>
      <c r="R1872" s="30" t="str">
        <f t="shared" si="969"/>
        <v/>
      </c>
      <c r="S1872" s="30" t="str">
        <f t="shared" si="970"/>
        <v/>
      </c>
      <c r="T1872" s="30" t="str">
        <f t="shared" si="971"/>
        <v/>
      </c>
      <c r="U1872" s="20"/>
      <c r="V1872" s="20"/>
      <c r="W1872" s="20"/>
    </row>
    <row r="1873" spans="1:32" ht="19.5" customHeight="1" x14ac:dyDescent="0.25">
      <c r="A1873" s="20"/>
      <c r="B1873" s="483"/>
      <c r="C1873" s="29"/>
      <c r="D1873" s="28" t="s">
        <v>104</v>
      </c>
      <c r="E1873" s="29"/>
      <c r="F1873" s="28" t="s">
        <v>78</v>
      </c>
      <c r="G1873" s="29"/>
      <c r="H1873" s="29"/>
      <c r="I1873" s="30" t="str">
        <f t="shared" si="960"/>
        <v/>
      </c>
      <c r="J1873" s="30" t="str">
        <f t="shared" si="961"/>
        <v/>
      </c>
      <c r="K1873" s="30" t="str">
        <f t="shared" si="962"/>
        <v/>
      </c>
      <c r="L1873" s="30" t="str">
        <f t="shared" si="963"/>
        <v/>
      </c>
      <c r="M1873" s="30" t="str">
        <f t="shared" si="964"/>
        <v/>
      </c>
      <c r="N1873" s="30" t="str">
        <f t="shared" si="965"/>
        <v/>
      </c>
      <c r="O1873" s="30" t="str">
        <f t="shared" si="966"/>
        <v/>
      </c>
      <c r="P1873" s="30" t="str">
        <f t="shared" si="967"/>
        <v/>
      </c>
      <c r="Q1873" s="30" t="str">
        <f t="shared" si="968"/>
        <v/>
      </c>
      <c r="R1873" s="30" t="str">
        <f t="shared" si="969"/>
        <v/>
      </c>
      <c r="S1873" s="30" t="str">
        <f t="shared" si="970"/>
        <v/>
      </c>
      <c r="T1873" s="30" t="str">
        <f t="shared" si="971"/>
        <v/>
      </c>
      <c r="U1873" s="20"/>
      <c r="V1873" s="20"/>
      <c r="W1873" s="20"/>
    </row>
    <row r="1874" spans="1:32" ht="19.5" customHeight="1" x14ac:dyDescent="0.25">
      <c r="A1874" s="20"/>
      <c r="B1874" s="483"/>
      <c r="C1874" s="29"/>
      <c r="D1874" s="28" t="s">
        <v>105</v>
      </c>
      <c r="E1874" s="29"/>
      <c r="F1874" s="28" t="s">
        <v>78</v>
      </c>
      <c r="G1874" s="29"/>
      <c r="H1874" s="29"/>
      <c r="I1874" s="30" t="str">
        <f t="shared" si="960"/>
        <v/>
      </c>
      <c r="J1874" s="30" t="str">
        <f t="shared" si="961"/>
        <v/>
      </c>
      <c r="K1874" s="30" t="str">
        <f t="shared" si="962"/>
        <v/>
      </c>
      <c r="L1874" s="30" t="str">
        <f t="shared" si="963"/>
        <v/>
      </c>
      <c r="M1874" s="30" t="str">
        <f t="shared" si="964"/>
        <v/>
      </c>
      <c r="N1874" s="30" t="str">
        <f t="shared" si="965"/>
        <v/>
      </c>
      <c r="O1874" s="30" t="str">
        <f t="shared" si="966"/>
        <v/>
      </c>
      <c r="P1874" s="30" t="str">
        <f t="shared" si="967"/>
        <v/>
      </c>
      <c r="Q1874" s="30" t="str">
        <f t="shared" si="968"/>
        <v/>
      </c>
      <c r="R1874" s="30" t="str">
        <f t="shared" si="969"/>
        <v/>
      </c>
      <c r="S1874" s="30" t="str">
        <f t="shared" si="970"/>
        <v/>
      </c>
      <c r="T1874" s="30" t="str">
        <f t="shared" si="971"/>
        <v/>
      </c>
      <c r="U1874" s="20"/>
      <c r="V1874" s="20"/>
      <c r="W1874" s="20"/>
    </row>
    <row r="1875" spans="1:32" ht="19.5" customHeight="1" x14ac:dyDescent="0.25">
      <c r="A1875" s="20"/>
      <c r="B1875" s="483"/>
      <c r="C1875" s="29"/>
      <c r="D1875" s="28" t="s">
        <v>106</v>
      </c>
      <c r="E1875" s="29"/>
      <c r="F1875" s="28" t="s">
        <v>78</v>
      </c>
      <c r="G1875" s="29"/>
      <c r="H1875" s="29"/>
      <c r="I1875" s="30" t="str">
        <f t="shared" si="960"/>
        <v/>
      </c>
      <c r="J1875" s="30" t="str">
        <f t="shared" si="961"/>
        <v/>
      </c>
      <c r="K1875" s="30" t="str">
        <f t="shared" si="962"/>
        <v/>
      </c>
      <c r="L1875" s="30" t="str">
        <f t="shared" si="963"/>
        <v/>
      </c>
      <c r="M1875" s="30" t="str">
        <f t="shared" si="964"/>
        <v/>
      </c>
      <c r="N1875" s="30" t="str">
        <f t="shared" si="965"/>
        <v/>
      </c>
      <c r="O1875" s="30" t="str">
        <f t="shared" si="966"/>
        <v/>
      </c>
      <c r="P1875" s="30" t="str">
        <f t="shared" si="967"/>
        <v/>
      </c>
      <c r="Q1875" s="30" t="str">
        <f t="shared" si="968"/>
        <v/>
      </c>
      <c r="R1875" s="30" t="str">
        <f t="shared" si="969"/>
        <v/>
      </c>
      <c r="S1875" s="30" t="str">
        <f t="shared" si="970"/>
        <v/>
      </c>
      <c r="T1875" s="30" t="str">
        <f t="shared" si="971"/>
        <v/>
      </c>
      <c r="U1875" s="20"/>
      <c r="V1875" s="20"/>
      <c r="W1875" s="20"/>
    </row>
    <row r="1876" spans="1:32" ht="19.5" customHeight="1" x14ac:dyDescent="0.25">
      <c r="A1876" s="20"/>
      <c r="B1876" s="483"/>
      <c r="C1876" s="29"/>
      <c r="D1876" s="28" t="s">
        <v>107</v>
      </c>
      <c r="E1876" s="29"/>
      <c r="F1876" s="28" t="s">
        <v>78</v>
      </c>
      <c r="G1876" s="29"/>
      <c r="H1876" s="29"/>
      <c r="I1876" s="30" t="str">
        <f t="shared" si="960"/>
        <v/>
      </c>
      <c r="J1876" s="30" t="str">
        <f t="shared" si="961"/>
        <v/>
      </c>
      <c r="K1876" s="30" t="str">
        <f t="shared" si="962"/>
        <v/>
      </c>
      <c r="L1876" s="30" t="str">
        <f t="shared" si="963"/>
        <v/>
      </c>
      <c r="M1876" s="30" t="str">
        <f t="shared" si="964"/>
        <v/>
      </c>
      <c r="N1876" s="30" t="str">
        <f t="shared" si="965"/>
        <v/>
      </c>
      <c r="O1876" s="30" t="str">
        <f t="shared" si="966"/>
        <v/>
      </c>
      <c r="P1876" s="30" t="str">
        <f t="shared" si="967"/>
        <v/>
      </c>
      <c r="Q1876" s="30" t="str">
        <f t="shared" si="968"/>
        <v/>
      </c>
      <c r="R1876" s="30" t="str">
        <f t="shared" si="969"/>
        <v/>
      </c>
      <c r="S1876" s="30" t="str">
        <f t="shared" si="970"/>
        <v/>
      </c>
      <c r="T1876" s="30" t="str">
        <f t="shared" si="971"/>
        <v/>
      </c>
      <c r="U1876" s="20"/>
      <c r="V1876" s="20"/>
      <c r="W1876" s="20"/>
    </row>
    <row r="1877" spans="1:32" ht="19.5" customHeight="1" x14ac:dyDescent="0.25">
      <c r="A1877" s="20"/>
      <c r="B1877" s="483"/>
      <c r="C1877" s="29"/>
      <c r="D1877" s="28" t="s">
        <v>108</v>
      </c>
      <c r="E1877" s="29"/>
      <c r="F1877" s="28" t="s">
        <v>78</v>
      </c>
      <c r="G1877" s="29"/>
      <c r="H1877" s="29"/>
      <c r="I1877" s="30" t="str">
        <f t="shared" si="960"/>
        <v/>
      </c>
      <c r="J1877" s="30" t="str">
        <f t="shared" si="961"/>
        <v/>
      </c>
      <c r="K1877" s="30" t="str">
        <f t="shared" si="962"/>
        <v/>
      </c>
      <c r="L1877" s="30" t="str">
        <f t="shared" si="963"/>
        <v/>
      </c>
      <c r="M1877" s="30" t="str">
        <f t="shared" si="964"/>
        <v/>
      </c>
      <c r="N1877" s="30" t="str">
        <f t="shared" si="965"/>
        <v/>
      </c>
      <c r="O1877" s="30" t="str">
        <f t="shared" si="966"/>
        <v/>
      </c>
      <c r="P1877" s="30" t="str">
        <f t="shared" si="967"/>
        <v/>
      </c>
      <c r="Q1877" s="30" t="str">
        <f t="shared" si="968"/>
        <v/>
      </c>
      <c r="R1877" s="30" t="str">
        <f t="shared" si="969"/>
        <v/>
      </c>
      <c r="S1877" s="30" t="str">
        <f t="shared" si="970"/>
        <v/>
      </c>
      <c r="T1877" s="30" t="str">
        <f t="shared" si="971"/>
        <v/>
      </c>
      <c r="U1877" s="20"/>
      <c r="V1877" s="20"/>
      <c r="W1877" s="20"/>
    </row>
    <row r="1878" spans="1:32" ht="19.5" customHeight="1" x14ac:dyDescent="0.25">
      <c r="A1878" s="20"/>
      <c r="B1878" s="483"/>
      <c r="C1878" s="29"/>
      <c r="D1878" s="28" t="s">
        <v>109</v>
      </c>
      <c r="E1878" s="29"/>
      <c r="F1878" s="28" t="s">
        <v>78</v>
      </c>
      <c r="G1878" s="29"/>
      <c r="H1878" s="29"/>
      <c r="I1878" s="30" t="str">
        <f t="shared" si="960"/>
        <v/>
      </c>
      <c r="J1878" s="30" t="str">
        <f t="shared" si="961"/>
        <v/>
      </c>
      <c r="K1878" s="30" t="str">
        <f t="shared" si="962"/>
        <v/>
      </c>
      <c r="L1878" s="30" t="str">
        <f t="shared" si="963"/>
        <v/>
      </c>
      <c r="M1878" s="30" t="str">
        <f t="shared" si="964"/>
        <v/>
      </c>
      <c r="N1878" s="30" t="str">
        <f t="shared" si="965"/>
        <v/>
      </c>
      <c r="O1878" s="30" t="str">
        <f t="shared" si="966"/>
        <v/>
      </c>
      <c r="P1878" s="30" t="str">
        <f t="shared" si="967"/>
        <v/>
      </c>
      <c r="Q1878" s="30" t="str">
        <f t="shared" si="968"/>
        <v/>
      </c>
      <c r="R1878" s="30" t="str">
        <f t="shared" si="969"/>
        <v/>
      </c>
      <c r="S1878" s="30" t="str">
        <f t="shared" si="970"/>
        <v/>
      </c>
      <c r="T1878" s="30" t="str">
        <f t="shared" si="971"/>
        <v/>
      </c>
      <c r="U1878" s="20"/>
      <c r="V1878" s="20"/>
      <c r="W1878" s="20"/>
    </row>
    <row r="1879" spans="1:32" ht="19.5" customHeight="1" x14ac:dyDescent="0.25">
      <c r="A1879" s="20"/>
      <c r="B1879" s="483"/>
      <c r="C1879" s="29"/>
      <c r="D1879" s="28" t="s">
        <v>110</v>
      </c>
      <c r="E1879" s="29"/>
      <c r="F1879" s="28" t="s">
        <v>78</v>
      </c>
      <c r="G1879" s="29"/>
      <c r="H1879" s="29"/>
      <c r="I1879" s="30" t="str">
        <f t="shared" si="960"/>
        <v/>
      </c>
      <c r="J1879" s="30" t="str">
        <f t="shared" si="961"/>
        <v/>
      </c>
      <c r="K1879" s="30" t="str">
        <f t="shared" si="962"/>
        <v/>
      </c>
      <c r="L1879" s="30" t="str">
        <f t="shared" si="963"/>
        <v/>
      </c>
      <c r="M1879" s="30" t="str">
        <f t="shared" si="964"/>
        <v/>
      </c>
      <c r="N1879" s="30" t="str">
        <f t="shared" si="965"/>
        <v/>
      </c>
      <c r="O1879" s="30" t="str">
        <f t="shared" si="966"/>
        <v/>
      </c>
      <c r="P1879" s="30" t="str">
        <f t="shared" si="967"/>
        <v/>
      </c>
      <c r="Q1879" s="30" t="str">
        <f t="shared" si="968"/>
        <v/>
      </c>
      <c r="R1879" s="30" t="str">
        <f t="shared" si="969"/>
        <v/>
      </c>
      <c r="S1879" s="30" t="str">
        <f t="shared" si="970"/>
        <v/>
      </c>
      <c r="T1879" s="30" t="str">
        <f t="shared" si="971"/>
        <v/>
      </c>
      <c r="U1879" s="20"/>
      <c r="V1879" s="20"/>
      <c r="W1879" s="20"/>
    </row>
    <row r="1880" spans="1:32" ht="19.5" customHeight="1" x14ac:dyDescent="0.25">
      <c r="A1880" s="20"/>
      <c r="B1880" s="483"/>
      <c r="C1880" s="29"/>
      <c r="D1880" s="28" t="s">
        <v>111</v>
      </c>
      <c r="E1880" s="29"/>
      <c r="F1880" s="28" t="s">
        <v>78</v>
      </c>
      <c r="G1880" s="29"/>
      <c r="H1880" s="29"/>
      <c r="I1880" s="30" t="str">
        <f t="shared" si="960"/>
        <v/>
      </c>
      <c r="J1880" s="30" t="str">
        <f t="shared" si="961"/>
        <v/>
      </c>
      <c r="K1880" s="30" t="str">
        <f t="shared" si="962"/>
        <v/>
      </c>
      <c r="L1880" s="30" t="str">
        <f t="shared" si="963"/>
        <v/>
      </c>
      <c r="M1880" s="30" t="str">
        <f t="shared" si="964"/>
        <v/>
      </c>
      <c r="N1880" s="30" t="str">
        <f t="shared" si="965"/>
        <v/>
      </c>
      <c r="O1880" s="30" t="str">
        <f t="shared" si="966"/>
        <v/>
      </c>
      <c r="P1880" s="30" t="str">
        <f t="shared" si="967"/>
        <v/>
      </c>
      <c r="Q1880" s="30" t="str">
        <f t="shared" si="968"/>
        <v/>
      </c>
      <c r="R1880" s="30" t="str">
        <f t="shared" si="969"/>
        <v/>
      </c>
      <c r="S1880" s="30" t="str">
        <f t="shared" si="970"/>
        <v/>
      </c>
      <c r="T1880" s="30" t="str">
        <f t="shared" si="971"/>
        <v/>
      </c>
      <c r="U1880" s="20"/>
      <c r="V1880" s="20"/>
      <c r="W1880" s="20"/>
    </row>
    <row r="1881" spans="1:32" ht="19.5" customHeight="1" x14ac:dyDescent="0.25">
      <c r="A1881" s="20"/>
      <c r="B1881" s="483"/>
      <c r="C1881" s="29"/>
      <c r="D1881" s="28" t="s">
        <v>112</v>
      </c>
      <c r="E1881" s="29"/>
      <c r="F1881" s="28" t="s">
        <v>78</v>
      </c>
      <c r="G1881" s="29"/>
      <c r="H1881" s="29"/>
      <c r="I1881" s="30" t="str">
        <f t="shared" si="960"/>
        <v/>
      </c>
      <c r="J1881" s="30" t="str">
        <f t="shared" si="961"/>
        <v/>
      </c>
      <c r="K1881" s="30" t="str">
        <f t="shared" si="962"/>
        <v/>
      </c>
      <c r="L1881" s="30" t="str">
        <f t="shared" si="963"/>
        <v/>
      </c>
      <c r="M1881" s="30" t="str">
        <f t="shared" si="964"/>
        <v/>
      </c>
      <c r="N1881" s="30" t="str">
        <f t="shared" si="965"/>
        <v/>
      </c>
      <c r="O1881" s="30" t="str">
        <f t="shared" si="966"/>
        <v/>
      </c>
      <c r="P1881" s="30" t="str">
        <f t="shared" si="967"/>
        <v/>
      </c>
      <c r="Q1881" s="30" t="str">
        <f t="shared" si="968"/>
        <v/>
      </c>
      <c r="R1881" s="30" t="str">
        <f t="shared" si="969"/>
        <v/>
      </c>
      <c r="S1881" s="30" t="str">
        <f t="shared" si="970"/>
        <v/>
      </c>
      <c r="T1881" s="30" t="str">
        <f t="shared" si="971"/>
        <v/>
      </c>
      <c r="U1881" s="20"/>
      <c r="V1881" s="20"/>
      <c r="W1881" s="20"/>
    </row>
    <row r="1882" spans="1:32" ht="19.5" customHeight="1" x14ac:dyDescent="0.25">
      <c r="A1882" s="20"/>
      <c r="B1882" s="483"/>
      <c r="C1882" s="29"/>
      <c r="D1882" s="28" t="s">
        <v>113</v>
      </c>
      <c r="E1882" s="29"/>
      <c r="F1882" s="28" t="s">
        <v>78</v>
      </c>
      <c r="G1882" s="29"/>
      <c r="H1882" s="29"/>
      <c r="I1882" s="30" t="str">
        <f t="shared" si="960"/>
        <v/>
      </c>
      <c r="J1882" s="30" t="str">
        <f t="shared" si="961"/>
        <v/>
      </c>
      <c r="K1882" s="30" t="str">
        <f t="shared" si="962"/>
        <v/>
      </c>
      <c r="L1882" s="30" t="str">
        <f t="shared" si="963"/>
        <v/>
      </c>
      <c r="M1882" s="30" t="str">
        <f t="shared" si="964"/>
        <v/>
      </c>
      <c r="N1882" s="30" t="str">
        <f t="shared" si="965"/>
        <v/>
      </c>
      <c r="O1882" s="30" t="str">
        <f t="shared" si="966"/>
        <v/>
      </c>
      <c r="P1882" s="30" t="str">
        <f t="shared" si="967"/>
        <v/>
      </c>
      <c r="Q1882" s="30" t="str">
        <f t="shared" si="968"/>
        <v/>
      </c>
      <c r="R1882" s="30" t="str">
        <f t="shared" si="969"/>
        <v/>
      </c>
      <c r="S1882" s="30" t="str">
        <f t="shared" si="970"/>
        <v/>
      </c>
      <c r="T1882" s="30" t="str">
        <f t="shared" si="971"/>
        <v/>
      </c>
      <c r="U1882" s="20"/>
      <c r="V1882" s="20"/>
      <c r="W1882" s="20"/>
    </row>
    <row r="1883" spans="1:32" ht="19.5" customHeight="1" x14ac:dyDescent="0.3">
      <c r="A1883" s="20"/>
      <c r="B1883" s="483"/>
      <c r="C1883" s="29"/>
      <c r="D1883" s="28" t="s">
        <v>114</v>
      </c>
      <c r="E1883" s="29"/>
      <c r="F1883" s="28" t="s">
        <v>115</v>
      </c>
      <c r="G1883" s="29"/>
      <c r="H1883" s="29" t="s">
        <v>40</v>
      </c>
      <c r="I1883" s="31" t="str">
        <f t="shared" ref="I1883:I1892" si="972">IFERROR(VALUE(MID($G1883,1,FIND(CHAR(160),SUBSTITUTE($G1883,"~",CHAR(160),1))-1)),"-")</f>
        <v>-</v>
      </c>
      <c r="J1883" s="31" t="str">
        <f t="shared" ref="J1883:J1892" si="973">IFERROR(VALUE(MID($G1883,FIND(CHAR(160),SUBSTITUTE($G1883,"~",CHAR(160),1))+1,FIND(CHAR(160),SUBSTITUTE($G1883,"~",CHAR(160),2))-FIND(CHAR(160),SUBSTITUTE($G1883,"~",CHAR(160),1))-1)),"-")</f>
        <v>-</v>
      </c>
      <c r="K1883" s="31" t="str">
        <f t="shared" ref="K1883:K1892" si="974">IFERROR(VALUE(MID($G1883,FIND(CHAR(160),SUBSTITUTE($G1883,"~",CHAR(160),2))+1,FIND(CHAR(160),SUBSTITUTE($G1883,"~",CHAR(160),3))-FIND(CHAR(160),SUBSTITUTE($G1883,"~",CHAR(160),2))-1)),"-")</f>
        <v>-</v>
      </c>
      <c r="L1883" s="31" t="str">
        <f t="shared" ref="L1883:L1892" si="975">IFERROR(VALUE(MID($G1883,FIND(CHAR(160),SUBSTITUTE($G1883,"~",CHAR(160),3))+1,FIND(CHAR(160),SUBSTITUTE($G1883,"~",CHAR(160),4))-FIND(CHAR(160),SUBSTITUTE($G1883,"~",CHAR(160),3))-1)),"-")</f>
        <v>-</v>
      </c>
      <c r="M1883" s="31" t="str">
        <f t="shared" ref="M1883:M1892" si="976">IFERROR(VALUE(MID($G1883,FIND(CHAR(160),SUBSTITUTE($G1883,"~",CHAR(160),4))+1,FIND(CHAR(160),SUBSTITUTE($G1883,"~",CHAR(160),5))-FIND(CHAR(160),SUBSTITUTE($G1883,"~",CHAR(160),4))-1)),"-")</f>
        <v>-</v>
      </c>
      <c r="N1883" s="31" t="str">
        <f t="shared" ref="N1883:N1892" si="977">IFERROR(VALUE(MID($G1883,FIND(CHAR(160),SUBSTITUTE($G1883,"~",CHAR(160),5))+1,FIND(CHAR(160),SUBSTITUTE($G1883,"~",CHAR(160),6))-FIND(CHAR(160),SUBSTITUTE($G1883,"~",CHAR(160),5))-1)),"-")</f>
        <v>-</v>
      </c>
      <c r="O1883" s="31" t="str">
        <f t="shared" ref="O1883:O1892" si="978">IFERROR(VALUE(MID($G1883,FIND(CHAR(160),SUBSTITUTE($G1883,"~",CHAR(160),6))+1,FIND(CHAR(160),SUBSTITUTE($G1883,"~",CHAR(160),7))-FIND(CHAR(160),SUBSTITUTE($G1883,"~",CHAR(160),6))-1)),"-")</f>
        <v>-</v>
      </c>
      <c r="P1883" s="31" t="str">
        <f t="shared" ref="P1883:P1892" si="979">IFERROR(VALUE(MID($G1883,FIND(CHAR(160),SUBSTITUTE($G1883,"~",CHAR(160),7))+1,FIND(CHAR(160),SUBSTITUTE($G1883,"~",CHAR(160),8))-FIND(CHAR(160),SUBSTITUTE($G1883,"~",CHAR(160),7))-1)),"-")</f>
        <v>-</v>
      </c>
      <c r="Q1883" s="31" t="str">
        <f t="shared" ref="Q1883:Q1892" si="980">IFERROR(VALUE(MID($G1883,FIND(CHAR(160),SUBSTITUTE($G1883,"~",CHAR(160),8))+1,FIND(CHAR(160),SUBSTITUTE($G1883,"~",CHAR(160),9))-FIND(CHAR(160),SUBSTITUTE($G1883,"~",CHAR(160),8))-1)),"-")</f>
        <v>-</v>
      </c>
      <c r="R1883" s="31" t="str">
        <f t="shared" ref="R1883:R1892" si="981">IFERROR(VALUE(MID($G1883,FIND(CHAR(160),SUBSTITUTE($G1883,"~",CHAR(160),9))+1,FIND(CHAR(160),SUBSTITUTE($G1883,"~",CHAR(160),10))-FIND(CHAR(160),SUBSTITUTE($G1883,"~",CHAR(160),9))-1)),"-")</f>
        <v>-</v>
      </c>
      <c r="S1883" s="31" t="str">
        <f t="shared" ref="S1883:S1892" si="982">IFERROR(VALUE(MID($G1883,FIND(CHAR(160),SUBSTITUTE($G1883,"~",CHAR(160),10))+1,FIND(CHAR(160),SUBSTITUTE($G1883,"~",CHAR(160),11))-FIND(CHAR(160),SUBSTITUTE($G1883,"~",CHAR(160),10))-1)),"-")</f>
        <v>-</v>
      </c>
      <c r="T1883" s="31" t="str">
        <f t="shared" ref="T1883:T1892" si="983">IFERROR(VALUE(MID($G1883,FIND(CHAR(160),SUBSTITUTE($G1883,"~",CHAR(160),11))+1,FIND(CHAR(160),SUBSTITUTE($G1883,"~",CHAR(160),12))-FIND(CHAR(160),SUBSTITUTE($G1883,"~",CHAR(160),11))-1)),"-")</f>
        <v>-</v>
      </c>
      <c r="U1883" s="20"/>
      <c r="V1883" s="20"/>
      <c r="W1883" s="20"/>
      <c r="AA1883" s="32" t="s">
        <v>116</v>
      </c>
    </row>
    <row r="1884" spans="1:32" ht="19.5" customHeight="1" x14ac:dyDescent="0.3">
      <c r="A1884" s="20"/>
      <c r="B1884" s="483"/>
      <c r="C1884" s="29"/>
      <c r="D1884" s="28"/>
      <c r="E1884" s="29"/>
      <c r="F1884" s="28" t="s">
        <v>117</v>
      </c>
      <c r="G1884" s="29"/>
      <c r="H1884" s="29" t="s">
        <v>40</v>
      </c>
      <c r="I1884" s="31" t="str">
        <f t="shared" si="972"/>
        <v>-</v>
      </c>
      <c r="J1884" s="31" t="str">
        <f t="shared" si="973"/>
        <v>-</v>
      </c>
      <c r="K1884" s="31" t="str">
        <f t="shared" si="974"/>
        <v>-</v>
      </c>
      <c r="L1884" s="31" t="str">
        <f t="shared" si="975"/>
        <v>-</v>
      </c>
      <c r="M1884" s="31" t="str">
        <f t="shared" si="976"/>
        <v>-</v>
      </c>
      <c r="N1884" s="31" t="str">
        <f t="shared" si="977"/>
        <v>-</v>
      </c>
      <c r="O1884" s="31" t="str">
        <f t="shared" si="978"/>
        <v>-</v>
      </c>
      <c r="P1884" s="31" t="str">
        <f t="shared" si="979"/>
        <v>-</v>
      </c>
      <c r="Q1884" s="31" t="str">
        <f t="shared" si="980"/>
        <v>-</v>
      </c>
      <c r="R1884" s="31" t="str">
        <f t="shared" si="981"/>
        <v>-</v>
      </c>
      <c r="S1884" s="31" t="str">
        <f t="shared" si="982"/>
        <v>-</v>
      </c>
      <c r="T1884" s="31" t="str">
        <f t="shared" si="983"/>
        <v>-</v>
      </c>
      <c r="U1884" s="20"/>
      <c r="V1884" s="20"/>
      <c r="W1884" s="20"/>
      <c r="AB1884" s="32" t="s">
        <v>118</v>
      </c>
    </row>
    <row r="1885" spans="1:32" ht="19.5" customHeight="1" x14ac:dyDescent="0.3">
      <c r="A1885" s="20"/>
      <c r="B1885" s="483"/>
      <c r="C1885" s="29"/>
      <c r="D1885" s="28"/>
      <c r="E1885" s="29"/>
      <c r="F1885" s="33" t="s">
        <v>119</v>
      </c>
      <c r="G1885" s="29"/>
      <c r="H1885" s="29" t="s">
        <v>40</v>
      </c>
      <c r="I1885" s="31" t="str">
        <f t="shared" si="972"/>
        <v>-</v>
      </c>
      <c r="J1885" s="31" t="str">
        <f t="shared" si="973"/>
        <v>-</v>
      </c>
      <c r="K1885" s="31" t="str">
        <f t="shared" si="974"/>
        <v>-</v>
      </c>
      <c r="L1885" s="31" t="str">
        <f t="shared" si="975"/>
        <v>-</v>
      </c>
      <c r="M1885" s="31" t="str">
        <f t="shared" si="976"/>
        <v>-</v>
      </c>
      <c r="N1885" s="31" t="str">
        <f t="shared" si="977"/>
        <v>-</v>
      </c>
      <c r="O1885" s="31" t="str">
        <f t="shared" si="978"/>
        <v>-</v>
      </c>
      <c r="P1885" s="31" t="str">
        <f t="shared" si="979"/>
        <v>-</v>
      </c>
      <c r="Q1885" s="31" t="str">
        <f t="shared" si="980"/>
        <v>-</v>
      </c>
      <c r="R1885" s="31" t="str">
        <f t="shared" si="981"/>
        <v>-</v>
      </c>
      <c r="S1885" s="31" t="str">
        <f t="shared" si="982"/>
        <v>-</v>
      </c>
      <c r="T1885" s="31" t="str">
        <f t="shared" si="983"/>
        <v>-</v>
      </c>
      <c r="U1885" s="20"/>
      <c r="V1885" s="20"/>
      <c r="W1885" s="20"/>
      <c r="AC1885" s="32" t="s">
        <v>118</v>
      </c>
    </row>
    <row r="1886" spans="1:32" ht="19.5" customHeight="1" x14ac:dyDescent="0.3">
      <c r="A1886" s="20"/>
      <c r="B1886" s="483"/>
      <c r="C1886" s="29"/>
      <c r="D1886" s="28"/>
      <c r="E1886" s="29"/>
      <c r="F1886" s="33" t="s">
        <v>120</v>
      </c>
      <c r="G1886" s="29"/>
      <c r="H1886" s="29" t="s">
        <v>40</v>
      </c>
      <c r="I1886" s="31" t="str">
        <f t="shared" si="972"/>
        <v>-</v>
      </c>
      <c r="J1886" s="31" t="str">
        <f t="shared" si="973"/>
        <v>-</v>
      </c>
      <c r="K1886" s="31" t="str">
        <f t="shared" si="974"/>
        <v>-</v>
      </c>
      <c r="L1886" s="31" t="str">
        <f t="shared" si="975"/>
        <v>-</v>
      </c>
      <c r="M1886" s="31" t="str">
        <f t="shared" si="976"/>
        <v>-</v>
      </c>
      <c r="N1886" s="31" t="str">
        <f t="shared" si="977"/>
        <v>-</v>
      </c>
      <c r="O1886" s="31" t="str">
        <f t="shared" si="978"/>
        <v>-</v>
      </c>
      <c r="P1886" s="31" t="str">
        <f t="shared" si="979"/>
        <v>-</v>
      </c>
      <c r="Q1886" s="31" t="str">
        <f t="shared" si="980"/>
        <v>-</v>
      </c>
      <c r="R1886" s="31" t="str">
        <f t="shared" si="981"/>
        <v>-</v>
      </c>
      <c r="S1886" s="31" t="str">
        <f t="shared" si="982"/>
        <v>-</v>
      </c>
      <c r="T1886" s="31" t="str">
        <f t="shared" si="983"/>
        <v>-</v>
      </c>
      <c r="U1886" s="20"/>
      <c r="V1886" s="20"/>
      <c r="W1886" s="20"/>
      <c r="AD1886" s="32" t="s">
        <v>118</v>
      </c>
    </row>
    <row r="1887" spans="1:32" ht="19.5" customHeight="1" x14ac:dyDescent="0.3">
      <c r="A1887" s="20"/>
      <c r="B1887" s="483"/>
      <c r="C1887" s="29"/>
      <c r="D1887" s="28"/>
      <c r="E1887" s="29"/>
      <c r="F1887" s="33" t="s">
        <v>121</v>
      </c>
      <c r="G1887" s="29"/>
      <c r="H1887" s="29" t="s">
        <v>40</v>
      </c>
      <c r="I1887" s="31" t="str">
        <f t="shared" si="972"/>
        <v>-</v>
      </c>
      <c r="J1887" s="31" t="str">
        <f t="shared" si="973"/>
        <v>-</v>
      </c>
      <c r="K1887" s="31" t="str">
        <f t="shared" si="974"/>
        <v>-</v>
      </c>
      <c r="L1887" s="31" t="str">
        <f t="shared" si="975"/>
        <v>-</v>
      </c>
      <c r="M1887" s="31" t="str">
        <f t="shared" si="976"/>
        <v>-</v>
      </c>
      <c r="N1887" s="31" t="str">
        <f t="shared" si="977"/>
        <v>-</v>
      </c>
      <c r="O1887" s="31" t="str">
        <f t="shared" si="978"/>
        <v>-</v>
      </c>
      <c r="P1887" s="31" t="str">
        <f t="shared" si="979"/>
        <v>-</v>
      </c>
      <c r="Q1887" s="31" t="str">
        <f t="shared" si="980"/>
        <v>-</v>
      </c>
      <c r="R1887" s="31" t="str">
        <f t="shared" si="981"/>
        <v>-</v>
      </c>
      <c r="S1887" s="31" t="str">
        <f t="shared" si="982"/>
        <v>-</v>
      </c>
      <c r="T1887" s="31" t="str">
        <f t="shared" si="983"/>
        <v>-</v>
      </c>
      <c r="U1887" s="20"/>
      <c r="V1887" s="20"/>
      <c r="W1887" s="20"/>
      <c r="AE1887" s="32" t="s">
        <v>116</v>
      </c>
    </row>
    <row r="1888" spans="1:32" ht="19.5" customHeight="1" x14ac:dyDescent="0.3">
      <c r="A1888" s="20"/>
      <c r="B1888" s="483"/>
      <c r="C1888" s="29"/>
      <c r="D1888" s="28"/>
      <c r="E1888" s="29"/>
      <c r="F1888" s="28" t="s">
        <v>647</v>
      </c>
      <c r="G1888" s="29"/>
      <c r="H1888" s="29" t="s">
        <v>40</v>
      </c>
      <c r="I1888" s="31" t="str">
        <f t="shared" si="972"/>
        <v>-</v>
      </c>
      <c r="J1888" s="31" t="str">
        <f t="shared" si="973"/>
        <v>-</v>
      </c>
      <c r="K1888" s="31" t="str">
        <f t="shared" si="974"/>
        <v>-</v>
      </c>
      <c r="L1888" s="31" t="str">
        <f t="shared" si="975"/>
        <v>-</v>
      </c>
      <c r="M1888" s="31" t="str">
        <f t="shared" si="976"/>
        <v>-</v>
      </c>
      <c r="N1888" s="31" t="str">
        <f t="shared" si="977"/>
        <v>-</v>
      </c>
      <c r="O1888" s="31" t="str">
        <f t="shared" si="978"/>
        <v>-</v>
      </c>
      <c r="P1888" s="31" t="str">
        <f t="shared" si="979"/>
        <v>-</v>
      </c>
      <c r="Q1888" s="31" t="str">
        <f t="shared" si="980"/>
        <v>-</v>
      </c>
      <c r="R1888" s="31" t="str">
        <f t="shared" si="981"/>
        <v>-</v>
      </c>
      <c r="S1888" s="31" t="str">
        <f t="shared" si="982"/>
        <v>-</v>
      </c>
      <c r="T1888" s="31" t="str">
        <f t="shared" si="983"/>
        <v>-</v>
      </c>
      <c r="U1888" s="20"/>
      <c r="V1888" s="20"/>
      <c r="W1888" s="20"/>
      <c r="AF1888" s="32" t="s">
        <v>118</v>
      </c>
    </row>
    <row r="1889" spans="1:36" ht="19.5" customHeight="1" x14ac:dyDescent="0.3">
      <c r="A1889" s="20"/>
      <c r="B1889" s="483"/>
      <c r="C1889" s="29"/>
      <c r="D1889" s="28"/>
      <c r="E1889" s="29"/>
      <c r="F1889" s="33" t="s">
        <v>122</v>
      </c>
      <c r="G1889" s="29"/>
      <c r="H1889" s="29" t="s">
        <v>40</v>
      </c>
      <c r="I1889" s="31" t="str">
        <f t="shared" si="972"/>
        <v>-</v>
      </c>
      <c r="J1889" s="31" t="str">
        <f t="shared" si="973"/>
        <v>-</v>
      </c>
      <c r="K1889" s="31" t="str">
        <f t="shared" si="974"/>
        <v>-</v>
      </c>
      <c r="L1889" s="31" t="str">
        <f t="shared" si="975"/>
        <v>-</v>
      </c>
      <c r="M1889" s="31" t="str">
        <f t="shared" si="976"/>
        <v>-</v>
      </c>
      <c r="N1889" s="31" t="str">
        <f t="shared" si="977"/>
        <v>-</v>
      </c>
      <c r="O1889" s="31" t="str">
        <f t="shared" si="978"/>
        <v>-</v>
      </c>
      <c r="P1889" s="31" t="str">
        <f t="shared" si="979"/>
        <v>-</v>
      </c>
      <c r="Q1889" s="31" t="str">
        <f t="shared" si="980"/>
        <v>-</v>
      </c>
      <c r="R1889" s="31" t="str">
        <f t="shared" si="981"/>
        <v>-</v>
      </c>
      <c r="S1889" s="31" t="str">
        <f t="shared" si="982"/>
        <v>-</v>
      </c>
      <c r="T1889" s="31" t="str">
        <f t="shared" si="983"/>
        <v>-</v>
      </c>
      <c r="U1889" s="20"/>
      <c r="V1889" s="20"/>
      <c r="W1889" s="20"/>
      <c r="AG1889" s="32" t="s">
        <v>118</v>
      </c>
    </row>
    <row r="1890" spans="1:36" ht="19.5" customHeight="1" x14ac:dyDescent="0.3">
      <c r="A1890" s="20"/>
      <c r="B1890" s="483"/>
      <c r="C1890" s="29"/>
      <c r="D1890" s="28"/>
      <c r="E1890" s="29"/>
      <c r="F1890" s="33" t="s">
        <v>123</v>
      </c>
      <c r="G1890" s="29"/>
      <c r="H1890" s="29" t="s">
        <v>40</v>
      </c>
      <c r="I1890" s="31" t="str">
        <f t="shared" si="972"/>
        <v>-</v>
      </c>
      <c r="J1890" s="31" t="str">
        <f t="shared" si="973"/>
        <v>-</v>
      </c>
      <c r="K1890" s="31" t="str">
        <f t="shared" si="974"/>
        <v>-</v>
      </c>
      <c r="L1890" s="31" t="str">
        <f t="shared" si="975"/>
        <v>-</v>
      </c>
      <c r="M1890" s="31" t="str">
        <f t="shared" si="976"/>
        <v>-</v>
      </c>
      <c r="N1890" s="31" t="str">
        <f t="shared" si="977"/>
        <v>-</v>
      </c>
      <c r="O1890" s="31" t="str">
        <f t="shared" si="978"/>
        <v>-</v>
      </c>
      <c r="P1890" s="31" t="str">
        <f t="shared" si="979"/>
        <v>-</v>
      </c>
      <c r="Q1890" s="31" t="str">
        <f t="shared" si="980"/>
        <v>-</v>
      </c>
      <c r="R1890" s="31" t="str">
        <f t="shared" si="981"/>
        <v>-</v>
      </c>
      <c r="S1890" s="31" t="str">
        <f t="shared" si="982"/>
        <v>-</v>
      </c>
      <c r="T1890" s="31" t="str">
        <f t="shared" si="983"/>
        <v>-</v>
      </c>
      <c r="U1890" s="20"/>
      <c r="V1890" s="20"/>
      <c r="W1890" s="20"/>
      <c r="AH1890" s="32" t="s">
        <v>118</v>
      </c>
    </row>
    <row r="1891" spans="1:36" ht="19.5" customHeight="1" x14ac:dyDescent="0.3">
      <c r="A1891" s="20"/>
      <c r="B1891" s="483"/>
      <c r="C1891" s="29"/>
      <c r="D1891" s="28"/>
      <c r="E1891" s="29"/>
      <c r="F1891" s="33" t="s">
        <v>124</v>
      </c>
      <c r="G1891" s="29"/>
      <c r="H1891" s="29" t="s">
        <v>40</v>
      </c>
      <c r="I1891" s="31" t="str">
        <f t="shared" si="972"/>
        <v>-</v>
      </c>
      <c r="J1891" s="31" t="str">
        <f t="shared" si="973"/>
        <v>-</v>
      </c>
      <c r="K1891" s="31" t="str">
        <f t="shared" si="974"/>
        <v>-</v>
      </c>
      <c r="L1891" s="31" t="str">
        <f t="shared" si="975"/>
        <v>-</v>
      </c>
      <c r="M1891" s="31" t="str">
        <f t="shared" si="976"/>
        <v>-</v>
      </c>
      <c r="N1891" s="31" t="str">
        <f t="shared" si="977"/>
        <v>-</v>
      </c>
      <c r="O1891" s="31" t="str">
        <f t="shared" si="978"/>
        <v>-</v>
      </c>
      <c r="P1891" s="31" t="str">
        <f t="shared" si="979"/>
        <v>-</v>
      </c>
      <c r="Q1891" s="31" t="str">
        <f t="shared" si="980"/>
        <v>-</v>
      </c>
      <c r="R1891" s="31" t="str">
        <f t="shared" si="981"/>
        <v>-</v>
      </c>
      <c r="S1891" s="31" t="str">
        <f t="shared" si="982"/>
        <v>-</v>
      </c>
      <c r="T1891" s="31" t="str">
        <f t="shared" si="983"/>
        <v>-</v>
      </c>
      <c r="U1891" s="20"/>
      <c r="V1891" s="20"/>
      <c r="W1891" s="20"/>
      <c r="AI1891" s="32" t="s">
        <v>116</v>
      </c>
    </row>
    <row r="1892" spans="1:36" ht="19.5" customHeight="1" x14ac:dyDescent="0.3">
      <c r="A1892" s="20"/>
      <c r="B1892" s="483"/>
      <c r="C1892" s="29"/>
      <c r="D1892" s="34"/>
      <c r="E1892" s="35"/>
      <c r="F1892" s="36" t="s">
        <v>125</v>
      </c>
      <c r="G1892" s="35"/>
      <c r="H1892" s="34" t="s">
        <v>40</v>
      </c>
      <c r="I1892" s="31" t="str">
        <f t="shared" si="972"/>
        <v>-</v>
      </c>
      <c r="J1892" s="31" t="str">
        <f t="shared" si="973"/>
        <v>-</v>
      </c>
      <c r="K1892" s="31" t="str">
        <f t="shared" si="974"/>
        <v>-</v>
      </c>
      <c r="L1892" s="31" t="str">
        <f t="shared" si="975"/>
        <v>-</v>
      </c>
      <c r="M1892" s="31" t="str">
        <f t="shared" si="976"/>
        <v>-</v>
      </c>
      <c r="N1892" s="31" t="str">
        <f t="shared" si="977"/>
        <v>-</v>
      </c>
      <c r="O1892" s="31" t="str">
        <f t="shared" si="978"/>
        <v>-</v>
      </c>
      <c r="P1892" s="31" t="str">
        <f t="shared" si="979"/>
        <v>-</v>
      </c>
      <c r="Q1892" s="31" t="str">
        <f t="shared" si="980"/>
        <v>-</v>
      </c>
      <c r="R1892" s="31" t="str">
        <f t="shared" si="981"/>
        <v>-</v>
      </c>
      <c r="S1892" s="31" t="str">
        <f t="shared" si="982"/>
        <v>-</v>
      </c>
      <c r="T1892" s="31" t="str">
        <f t="shared" si="983"/>
        <v>-</v>
      </c>
      <c r="U1892" s="20"/>
      <c r="V1892" s="20"/>
      <c r="W1892" s="20"/>
      <c r="AJ1892" s="32" t="s">
        <v>118</v>
      </c>
    </row>
    <row r="1893" spans="1:36" ht="19.5" customHeight="1" x14ac:dyDescent="0.25">
      <c r="A1893" s="20"/>
      <c r="B1893" s="483"/>
      <c r="C1893" s="27"/>
      <c r="D1893" s="28" t="s">
        <v>77</v>
      </c>
      <c r="E1893" s="29"/>
      <c r="F1893" s="28" t="s">
        <v>78</v>
      </c>
      <c r="G1893" s="29"/>
      <c r="H1893" s="30"/>
      <c r="I1893" s="30" t="str">
        <f t="shared" ref="I1893:I1928" si="984">IFERROR(MID($G1893,1,FIND(CHAR(160),SUBSTITUTE($G1893,"~",CHAR(160),1))-1),"")</f>
        <v/>
      </c>
      <c r="J1893" s="30" t="str">
        <f t="shared" ref="J1893:J1928" si="985">IFERROR(MID($G1893,FIND(CHAR(160),SUBSTITUTE($G1893,"~",CHAR(160),1))+1,FIND(CHAR(160),SUBSTITUTE($G1893,"~",CHAR(160),2))-FIND(CHAR(160),SUBSTITUTE($G1893,"~",CHAR(160),1))-1),"")</f>
        <v/>
      </c>
      <c r="K1893" s="30" t="str">
        <f t="shared" ref="K1893:K1928" si="986">IFERROR(MID($G1893,FIND(CHAR(160),SUBSTITUTE($G1893,"~",CHAR(160),2))+1,FIND(CHAR(160),SUBSTITUTE($G1893,"~",CHAR(160),3))-FIND(CHAR(160),SUBSTITUTE($G1893,"~",CHAR(160),2))-1),"")</f>
        <v/>
      </c>
      <c r="L1893" s="30" t="str">
        <f t="shared" ref="L1893:L1928" si="987">IFERROR(MID($G1893,FIND(CHAR(160),SUBSTITUTE($G1893,"~",CHAR(160),3))+1,FIND(CHAR(160),SUBSTITUTE($G1893,"~",CHAR(160),4))-FIND(CHAR(160),SUBSTITUTE($G1893,"~",CHAR(160),3))-1),"")</f>
        <v/>
      </c>
      <c r="M1893" s="30" t="str">
        <f t="shared" ref="M1893:M1928" si="988">IFERROR(MID($G1893,FIND(CHAR(160),SUBSTITUTE($G1893,"~",CHAR(160),4))+1,FIND(CHAR(160),SUBSTITUTE($G1893,"~",CHAR(160),5))-FIND(CHAR(160),SUBSTITUTE($G1893,"~",CHAR(160),4))-1),"")</f>
        <v/>
      </c>
      <c r="N1893" s="30" t="str">
        <f t="shared" ref="N1893:N1928" si="989">IFERROR(MID($G1893,FIND(CHAR(160),SUBSTITUTE($G1893,"~",CHAR(160),5))+1,FIND(CHAR(160),SUBSTITUTE($G1893,"~",CHAR(160),6))-FIND(CHAR(160),SUBSTITUTE($G1893,"~",CHAR(160),5))-1),"")</f>
        <v/>
      </c>
      <c r="O1893" s="30" t="str">
        <f t="shared" ref="O1893:O1928" si="990">IFERROR(MID($G1893,FIND(CHAR(160),SUBSTITUTE($G1893,"~",CHAR(160),6))+1,FIND(CHAR(160),SUBSTITUTE($G1893,"~",CHAR(160),7))-FIND(CHAR(160),SUBSTITUTE($G1893,"~",CHAR(160),6))-1),"")</f>
        <v/>
      </c>
      <c r="P1893" s="30" t="str">
        <f t="shared" ref="P1893:P1928" si="991">IFERROR(MID($G1893,FIND(CHAR(160),SUBSTITUTE($G1893,"~",CHAR(160),7))+1,FIND(CHAR(160),SUBSTITUTE($G1893,"~",CHAR(160),8))-FIND(CHAR(160),SUBSTITUTE($G1893,"~",CHAR(160),7))-1),"")</f>
        <v/>
      </c>
      <c r="Q1893" s="30" t="str">
        <f t="shared" ref="Q1893:Q1928" si="992">IFERROR(MID($G1893,FIND(CHAR(160),SUBSTITUTE($G1893,"~",CHAR(160),8))+1,FIND(CHAR(160),SUBSTITUTE($G1893,"~",CHAR(160),9))-FIND(CHAR(160),SUBSTITUTE($G1893,"~",CHAR(160),8))-1),"")</f>
        <v/>
      </c>
      <c r="R1893" s="30" t="str">
        <f t="shared" ref="R1893:R1928" si="993">IFERROR(MID($G1893,FIND(CHAR(160),SUBSTITUTE($G1893,"~",CHAR(160),9))+1,FIND(CHAR(160),SUBSTITUTE($G1893,"~",CHAR(160),10))-FIND(CHAR(160),SUBSTITUTE($G1893,"~",CHAR(160),9))-1),"")</f>
        <v/>
      </c>
      <c r="S1893" s="30" t="str">
        <f t="shared" ref="S1893:S1928" si="994">IFERROR(MID($G1893,FIND(CHAR(160),SUBSTITUTE($G1893,"~",CHAR(160),10))+1,FIND(CHAR(160),SUBSTITUTE($G1893,"~",CHAR(160),11))-FIND(CHAR(160),SUBSTITUTE($G1893,"~",CHAR(160),10))-1),"")</f>
        <v/>
      </c>
      <c r="T1893" s="30" t="str">
        <f t="shared" ref="T1893:T1928" si="995">IFERROR(MID($G1893,FIND(CHAR(160),SUBSTITUTE($G1893,"~",CHAR(160),11))+1,FIND(CHAR(160),SUBSTITUTE($G1893,"~",CHAR(160),12))-FIND(CHAR(160),SUBSTITUTE($G1893,"~",CHAR(160),11))-1),"")</f>
        <v/>
      </c>
      <c r="U1893" s="20"/>
      <c r="V1893" s="20"/>
      <c r="W1893" s="20"/>
    </row>
    <row r="1894" spans="1:36" ht="19.5" customHeight="1" x14ac:dyDescent="0.25">
      <c r="A1894" s="20"/>
      <c r="B1894" s="483"/>
      <c r="C1894" s="29"/>
      <c r="D1894" s="28" t="s">
        <v>79</v>
      </c>
      <c r="E1894" s="29"/>
      <c r="F1894" s="28" t="s">
        <v>78</v>
      </c>
      <c r="G1894" s="29"/>
      <c r="H1894" s="29"/>
      <c r="I1894" s="30" t="str">
        <f t="shared" si="984"/>
        <v/>
      </c>
      <c r="J1894" s="30" t="str">
        <f t="shared" si="985"/>
        <v/>
      </c>
      <c r="K1894" s="30" t="str">
        <f t="shared" si="986"/>
        <v/>
      </c>
      <c r="L1894" s="30" t="str">
        <f t="shared" si="987"/>
        <v/>
      </c>
      <c r="M1894" s="30" t="str">
        <f t="shared" si="988"/>
        <v/>
      </c>
      <c r="N1894" s="30" t="str">
        <f t="shared" si="989"/>
        <v/>
      </c>
      <c r="O1894" s="30" t="str">
        <f t="shared" si="990"/>
        <v/>
      </c>
      <c r="P1894" s="30" t="str">
        <f t="shared" si="991"/>
        <v/>
      </c>
      <c r="Q1894" s="30" t="str">
        <f t="shared" si="992"/>
        <v/>
      </c>
      <c r="R1894" s="30" t="str">
        <f t="shared" si="993"/>
        <v/>
      </c>
      <c r="S1894" s="30" t="str">
        <f t="shared" si="994"/>
        <v/>
      </c>
      <c r="T1894" s="30" t="str">
        <f t="shared" si="995"/>
        <v/>
      </c>
      <c r="U1894" s="20"/>
      <c r="V1894" s="20"/>
      <c r="W1894" s="20"/>
    </row>
    <row r="1895" spans="1:36" ht="19.5" customHeight="1" x14ac:dyDescent="0.25">
      <c r="A1895" s="20"/>
      <c r="B1895" s="483"/>
      <c r="C1895" s="29"/>
      <c r="D1895" s="28" t="s">
        <v>80</v>
      </c>
      <c r="E1895" s="29"/>
      <c r="F1895" s="28" t="s">
        <v>78</v>
      </c>
      <c r="G1895" s="29"/>
      <c r="H1895" s="29"/>
      <c r="I1895" s="30" t="str">
        <f t="shared" si="984"/>
        <v/>
      </c>
      <c r="J1895" s="30" t="str">
        <f t="shared" si="985"/>
        <v/>
      </c>
      <c r="K1895" s="30" t="str">
        <f t="shared" si="986"/>
        <v/>
      </c>
      <c r="L1895" s="30" t="str">
        <f t="shared" si="987"/>
        <v/>
      </c>
      <c r="M1895" s="30" t="str">
        <f t="shared" si="988"/>
        <v/>
      </c>
      <c r="N1895" s="30" t="str">
        <f t="shared" si="989"/>
        <v/>
      </c>
      <c r="O1895" s="30" t="str">
        <f t="shared" si="990"/>
        <v/>
      </c>
      <c r="P1895" s="30" t="str">
        <f t="shared" si="991"/>
        <v/>
      </c>
      <c r="Q1895" s="30" t="str">
        <f t="shared" si="992"/>
        <v/>
      </c>
      <c r="R1895" s="30" t="str">
        <f t="shared" si="993"/>
        <v/>
      </c>
      <c r="S1895" s="30" t="str">
        <f t="shared" si="994"/>
        <v/>
      </c>
      <c r="T1895" s="30" t="str">
        <f t="shared" si="995"/>
        <v/>
      </c>
      <c r="U1895" s="20"/>
      <c r="V1895" s="20"/>
      <c r="W1895" s="20"/>
    </row>
    <row r="1896" spans="1:36" ht="19.5" customHeight="1" x14ac:dyDescent="0.25">
      <c r="A1896" s="20"/>
      <c r="B1896" s="483"/>
      <c r="C1896" s="29"/>
      <c r="D1896" s="28" t="s">
        <v>81</v>
      </c>
      <c r="E1896" s="29"/>
      <c r="F1896" s="28" t="s">
        <v>78</v>
      </c>
      <c r="G1896" s="29"/>
      <c r="H1896" s="29"/>
      <c r="I1896" s="30" t="str">
        <f t="shared" si="984"/>
        <v/>
      </c>
      <c r="J1896" s="30" t="str">
        <f t="shared" si="985"/>
        <v/>
      </c>
      <c r="K1896" s="30" t="str">
        <f t="shared" si="986"/>
        <v/>
      </c>
      <c r="L1896" s="30" t="str">
        <f t="shared" si="987"/>
        <v/>
      </c>
      <c r="M1896" s="30" t="str">
        <f t="shared" si="988"/>
        <v/>
      </c>
      <c r="N1896" s="30" t="str">
        <f t="shared" si="989"/>
        <v/>
      </c>
      <c r="O1896" s="30" t="str">
        <f t="shared" si="990"/>
        <v/>
      </c>
      <c r="P1896" s="30" t="str">
        <f t="shared" si="991"/>
        <v/>
      </c>
      <c r="Q1896" s="30" t="str">
        <f t="shared" si="992"/>
        <v/>
      </c>
      <c r="R1896" s="30" t="str">
        <f t="shared" si="993"/>
        <v/>
      </c>
      <c r="S1896" s="30" t="str">
        <f t="shared" si="994"/>
        <v/>
      </c>
      <c r="T1896" s="30" t="str">
        <f t="shared" si="995"/>
        <v/>
      </c>
      <c r="U1896" s="20"/>
      <c r="V1896" s="20"/>
      <c r="W1896" s="20"/>
    </row>
    <row r="1897" spans="1:36" ht="19.5" customHeight="1" x14ac:dyDescent="0.25">
      <c r="A1897" s="20"/>
      <c r="B1897" s="483"/>
      <c r="C1897" s="29"/>
      <c r="D1897" s="28" t="s">
        <v>82</v>
      </c>
      <c r="E1897" s="29"/>
      <c r="F1897" s="28" t="s">
        <v>78</v>
      </c>
      <c r="G1897" s="29"/>
      <c r="H1897" s="29"/>
      <c r="I1897" s="30" t="str">
        <f t="shared" si="984"/>
        <v/>
      </c>
      <c r="J1897" s="30" t="str">
        <f t="shared" si="985"/>
        <v/>
      </c>
      <c r="K1897" s="30" t="str">
        <f t="shared" si="986"/>
        <v/>
      </c>
      <c r="L1897" s="30" t="str">
        <f t="shared" si="987"/>
        <v/>
      </c>
      <c r="M1897" s="30" t="str">
        <f t="shared" si="988"/>
        <v/>
      </c>
      <c r="N1897" s="30" t="str">
        <f t="shared" si="989"/>
        <v/>
      </c>
      <c r="O1897" s="30" t="str">
        <f t="shared" si="990"/>
        <v/>
      </c>
      <c r="P1897" s="30" t="str">
        <f t="shared" si="991"/>
        <v/>
      </c>
      <c r="Q1897" s="30" t="str">
        <f t="shared" si="992"/>
        <v/>
      </c>
      <c r="R1897" s="30" t="str">
        <f t="shared" si="993"/>
        <v/>
      </c>
      <c r="S1897" s="30" t="str">
        <f t="shared" si="994"/>
        <v/>
      </c>
      <c r="T1897" s="30" t="str">
        <f t="shared" si="995"/>
        <v/>
      </c>
      <c r="U1897" s="20"/>
      <c r="V1897" s="20"/>
      <c r="W1897" s="20"/>
    </row>
    <row r="1898" spans="1:36" ht="19.5" customHeight="1" x14ac:dyDescent="0.25">
      <c r="A1898" s="20"/>
      <c r="B1898" s="483"/>
      <c r="C1898" s="29"/>
      <c r="D1898" s="28" t="s">
        <v>83</v>
      </c>
      <c r="E1898" s="29"/>
      <c r="F1898" s="28" t="s">
        <v>78</v>
      </c>
      <c r="G1898" s="29"/>
      <c r="H1898" s="29"/>
      <c r="I1898" s="30" t="str">
        <f t="shared" si="984"/>
        <v/>
      </c>
      <c r="J1898" s="30" t="str">
        <f t="shared" si="985"/>
        <v/>
      </c>
      <c r="K1898" s="30" t="str">
        <f t="shared" si="986"/>
        <v/>
      </c>
      <c r="L1898" s="30" t="str">
        <f t="shared" si="987"/>
        <v/>
      </c>
      <c r="M1898" s="30" t="str">
        <f t="shared" si="988"/>
        <v/>
      </c>
      <c r="N1898" s="30" t="str">
        <f t="shared" si="989"/>
        <v/>
      </c>
      <c r="O1898" s="30" t="str">
        <f t="shared" si="990"/>
        <v/>
      </c>
      <c r="P1898" s="30" t="str">
        <f t="shared" si="991"/>
        <v/>
      </c>
      <c r="Q1898" s="30" t="str">
        <f t="shared" si="992"/>
        <v/>
      </c>
      <c r="R1898" s="30" t="str">
        <f t="shared" si="993"/>
        <v/>
      </c>
      <c r="S1898" s="30" t="str">
        <f t="shared" si="994"/>
        <v/>
      </c>
      <c r="T1898" s="30" t="str">
        <f t="shared" si="995"/>
        <v/>
      </c>
      <c r="U1898" s="20"/>
      <c r="V1898" s="20"/>
      <c r="W1898" s="20"/>
    </row>
    <row r="1899" spans="1:36" ht="19.5" customHeight="1" x14ac:dyDescent="0.25">
      <c r="A1899" s="20"/>
      <c r="B1899" s="483"/>
      <c r="C1899" s="29"/>
      <c r="D1899" s="28" t="s">
        <v>84</v>
      </c>
      <c r="E1899" s="29"/>
      <c r="F1899" s="28" t="s">
        <v>78</v>
      </c>
      <c r="G1899" s="29"/>
      <c r="H1899" s="29"/>
      <c r="I1899" s="30" t="str">
        <f t="shared" si="984"/>
        <v/>
      </c>
      <c r="J1899" s="30" t="str">
        <f t="shared" si="985"/>
        <v/>
      </c>
      <c r="K1899" s="30" t="str">
        <f t="shared" si="986"/>
        <v/>
      </c>
      <c r="L1899" s="30" t="str">
        <f t="shared" si="987"/>
        <v/>
      </c>
      <c r="M1899" s="30" t="str">
        <f t="shared" si="988"/>
        <v/>
      </c>
      <c r="N1899" s="30" t="str">
        <f t="shared" si="989"/>
        <v/>
      </c>
      <c r="O1899" s="30" t="str">
        <f t="shared" si="990"/>
        <v/>
      </c>
      <c r="P1899" s="30" t="str">
        <f t="shared" si="991"/>
        <v/>
      </c>
      <c r="Q1899" s="30" t="str">
        <f t="shared" si="992"/>
        <v/>
      </c>
      <c r="R1899" s="30" t="str">
        <f t="shared" si="993"/>
        <v/>
      </c>
      <c r="S1899" s="30" t="str">
        <f t="shared" si="994"/>
        <v/>
      </c>
      <c r="T1899" s="30" t="str">
        <f t="shared" si="995"/>
        <v/>
      </c>
      <c r="U1899" s="20"/>
      <c r="V1899" s="20"/>
      <c r="W1899" s="20"/>
    </row>
    <row r="1900" spans="1:36" ht="19.5" customHeight="1" x14ac:dyDescent="0.25">
      <c r="A1900" s="20"/>
      <c r="B1900" s="483"/>
      <c r="C1900" s="29"/>
      <c r="D1900" s="28" t="s">
        <v>85</v>
      </c>
      <c r="E1900" s="29"/>
      <c r="F1900" s="28" t="s">
        <v>78</v>
      </c>
      <c r="G1900" s="29"/>
      <c r="H1900" s="29"/>
      <c r="I1900" s="30" t="str">
        <f t="shared" si="984"/>
        <v/>
      </c>
      <c r="J1900" s="30" t="str">
        <f t="shared" si="985"/>
        <v/>
      </c>
      <c r="K1900" s="30" t="str">
        <f t="shared" si="986"/>
        <v/>
      </c>
      <c r="L1900" s="30" t="str">
        <f t="shared" si="987"/>
        <v/>
      </c>
      <c r="M1900" s="30" t="str">
        <f t="shared" si="988"/>
        <v/>
      </c>
      <c r="N1900" s="30" t="str">
        <f t="shared" si="989"/>
        <v/>
      </c>
      <c r="O1900" s="30" t="str">
        <f t="shared" si="990"/>
        <v/>
      </c>
      <c r="P1900" s="30" t="str">
        <f t="shared" si="991"/>
        <v/>
      </c>
      <c r="Q1900" s="30" t="str">
        <f t="shared" si="992"/>
        <v/>
      </c>
      <c r="R1900" s="30" t="str">
        <f t="shared" si="993"/>
        <v/>
      </c>
      <c r="S1900" s="30" t="str">
        <f t="shared" si="994"/>
        <v/>
      </c>
      <c r="T1900" s="30" t="str">
        <f t="shared" si="995"/>
        <v/>
      </c>
      <c r="U1900" s="20"/>
      <c r="V1900" s="20"/>
      <c r="W1900" s="20"/>
    </row>
    <row r="1901" spans="1:36" ht="19.5" customHeight="1" x14ac:dyDescent="0.25">
      <c r="A1901" s="20"/>
      <c r="B1901" s="483"/>
      <c r="C1901" s="29"/>
      <c r="D1901" s="28" t="s">
        <v>86</v>
      </c>
      <c r="E1901" s="29"/>
      <c r="F1901" s="28" t="s">
        <v>78</v>
      </c>
      <c r="G1901" s="29"/>
      <c r="H1901" s="29"/>
      <c r="I1901" s="30" t="str">
        <f t="shared" si="984"/>
        <v/>
      </c>
      <c r="J1901" s="30" t="str">
        <f t="shared" si="985"/>
        <v/>
      </c>
      <c r="K1901" s="30" t="str">
        <f t="shared" si="986"/>
        <v/>
      </c>
      <c r="L1901" s="30" t="str">
        <f t="shared" si="987"/>
        <v/>
      </c>
      <c r="M1901" s="30" t="str">
        <f t="shared" si="988"/>
        <v/>
      </c>
      <c r="N1901" s="30" t="str">
        <f t="shared" si="989"/>
        <v/>
      </c>
      <c r="O1901" s="30" t="str">
        <f t="shared" si="990"/>
        <v/>
      </c>
      <c r="P1901" s="30" t="str">
        <f t="shared" si="991"/>
        <v/>
      </c>
      <c r="Q1901" s="30" t="str">
        <f t="shared" si="992"/>
        <v/>
      </c>
      <c r="R1901" s="30" t="str">
        <f t="shared" si="993"/>
        <v/>
      </c>
      <c r="S1901" s="30" t="str">
        <f t="shared" si="994"/>
        <v/>
      </c>
      <c r="T1901" s="30" t="str">
        <f t="shared" si="995"/>
        <v/>
      </c>
      <c r="U1901" s="20"/>
      <c r="V1901" s="20"/>
      <c r="W1901" s="20"/>
    </row>
    <row r="1902" spans="1:36" ht="19.5" customHeight="1" x14ac:dyDescent="0.25">
      <c r="A1902" s="20"/>
      <c r="B1902" s="483"/>
      <c r="C1902" s="29"/>
      <c r="D1902" s="28" t="s">
        <v>87</v>
      </c>
      <c r="E1902" s="29"/>
      <c r="F1902" s="28" t="s">
        <v>78</v>
      </c>
      <c r="G1902" s="29"/>
      <c r="H1902" s="29"/>
      <c r="I1902" s="30" t="str">
        <f t="shared" si="984"/>
        <v/>
      </c>
      <c r="J1902" s="30" t="str">
        <f t="shared" si="985"/>
        <v/>
      </c>
      <c r="K1902" s="30" t="str">
        <f t="shared" si="986"/>
        <v/>
      </c>
      <c r="L1902" s="30" t="str">
        <f t="shared" si="987"/>
        <v/>
      </c>
      <c r="M1902" s="30" t="str">
        <f t="shared" si="988"/>
        <v/>
      </c>
      <c r="N1902" s="30" t="str">
        <f t="shared" si="989"/>
        <v/>
      </c>
      <c r="O1902" s="30" t="str">
        <f t="shared" si="990"/>
        <v/>
      </c>
      <c r="P1902" s="30" t="str">
        <f t="shared" si="991"/>
        <v/>
      </c>
      <c r="Q1902" s="30" t="str">
        <f t="shared" si="992"/>
        <v/>
      </c>
      <c r="R1902" s="30" t="str">
        <f t="shared" si="993"/>
        <v/>
      </c>
      <c r="S1902" s="30" t="str">
        <f t="shared" si="994"/>
        <v/>
      </c>
      <c r="T1902" s="30" t="str">
        <f t="shared" si="995"/>
        <v/>
      </c>
      <c r="U1902" s="20"/>
      <c r="V1902" s="20"/>
      <c r="W1902" s="20"/>
    </row>
    <row r="1903" spans="1:36" ht="19.5" customHeight="1" x14ac:dyDescent="0.25">
      <c r="A1903" s="20"/>
      <c r="B1903" s="483"/>
      <c r="C1903" s="29"/>
      <c r="D1903" s="28" t="s">
        <v>88</v>
      </c>
      <c r="E1903" s="29"/>
      <c r="F1903" s="28" t="s">
        <v>78</v>
      </c>
      <c r="G1903" s="29"/>
      <c r="H1903" s="29"/>
      <c r="I1903" s="30" t="str">
        <f t="shared" si="984"/>
        <v/>
      </c>
      <c r="J1903" s="30" t="str">
        <f t="shared" si="985"/>
        <v/>
      </c>
      <c r="K1903" s="30" t="str">
        <f t="shared" si="986"/>
        <v/>
      </c>
      <c r="L1903" s="30" t="str">
        <f t="shared" si="987"/>
        <v/>
      </c>
      <c r="M1903" s="30" t="str">
        <f t="shared" si="988"/>
        <v/>
      </c>
      <c r="N1903" s="30" t="str">
        <f t="shared" si="989"/>
        <v/>
      </c>
      <c r="O1903" s="30" t="str">
        <f t="shared" si="990"/>
        <v/>
      </c>
      <c r="P1903" s="30" t="str">
        <f t="shared" si="991"/>
        <v/>
      </c>
      <c r="Q1903" s="30" t="str">
        <f t="shared" si="992"/>
        <v/>
      </c>
      <c r="R1903" s="30" t="str">
        <f t="shared" si="993"/>
        <v/>
      </c>
      <c r="S1903" s="30" t="str">
        <f t="shared" si="994"/>
        <v/>
      </c>
      <c r="T1903" s="30" t="str">
        <f t="shared" si="995"/>
        <v/>
      </c>
      <c r="U1903" s="20"/>
      <c r="V1903" s="20"/>
      <c r="W1903" s="20"/>
    </row>
    <row r="1904" spans="1:36" ht="19.5" customHeight="1" x14ac:dyDescent="0.25">
      <c r="A1904" s="20"/>
      <c r="B1904" s="483"/>
      <c r="C1904" s="29"/>
      <c r="D1904" s="28" t="s">
        <v>89</v>
      </c>
      <c r="E1904" s="29"/>
      <c r="F1904" s="28" t="s">
        <v>78</v>
      </c>
      <c r="G1904" s="29"/>
      <c r="H1904" s="29"/>
      <c r="I1904" s="30" t="str">
        <f t="shared" si="984"/>
        <v/>
      </c>
      <c r="J1904" s="30" t="str">
        <f t="shared" si="985"/>
        <v/>
      </c>
      <c r="K1904" s="30" t="str">
        <f t="shared" si="986"/>
        <v/>
      </c>
      <c r="L1904" s="30" t="str">
        <f t="shared" si="987"/>
        <v/>
      </c>
      <c r="M1904" s="30" t="str">
        <f t="shared" si="988"/>
        <v/>
      </c>
      <c r="N1904" s="30" t="str">
        <f t="shared" si="989"/>
        <v/>
      </c>
      <c r="O1904" s="30" t="str">
        <f t="shared" si="990"/>
        <v/>
      </c>
      <c r="P1904" s="30" t="str">
        <f t="shared" si="991"/>
        <v/>
      </c>
      <c r="Q1904" s="30" t="str">
        <f t="shared" si="992"/>
        <v/>
      </c>
      <c r="R1904" s="30" t="str">
        <f t="shared" si="993"/>
        <v/>
      </c>
      <c r="S1904" s="30" t="str">
        <f t="shared" si="994"/>
        <v/>
      </c>
      <c r="T1904" s="30" t="str">
        <f t="shared" si="995"/>
        <v/>
      </c>
      <c r="U1904" s="20"/>
      <c r="V1904" s="20"/>
      <c r="W1904" s="20"/>
    </row>
    <row r="1905" spans="1:23" ht="19.5" customHeight="1" x14ac:dyDescent="0.25">
      <c r="A1905" s="20"/>
      <c r="B1905" s="483"/>
      <c r="C1905" s="29"/>
      <c r="D1905" s="28" t="s">
        <v>90</v>
      </c>
      <c r="E1905" s="29"/>
      <c r="F1905" s="28" t="s">
        <v>78</v>
      </c>
      <c r="G1905" s="29"/>
      <c r="H1905" s="29"/>
      <c r="I1905" s="30" t="str">
        <f t="shared" si="984"/>
        <v/>
      </c>
      <c r="J1905" s="30" t="str">
        <f t="shared" si="985"/>
        <v/>
      </c>
      <c r="K1905" s="30" t="str">
        <f t="shared" si="986"/>
        <v/>
      </c>
      <c r="L1905" s="30" t="str">
        <f t="shared" si="987"/>
        <v/>
      </c>
      <c r="M1905" s="30" t="str">
        <f t="shared" si="988"/>
        <v/>
      </c>
      <c r="N1905" s="30" t="str">
        <f t="shared" si="989"/>
        <v/>
      </c>
      <c r="O1905" s="30" t="str">
        <f t="shared" si="990"/>
        <v/>
      </c>
      <c r="P1905" s="30" t="str">
        <f t="shared" si="991"/>
        <v/>
      </c>
      <c r="Q1905" s="30" t="str">
        <f t="shared" si="992"/>
        <v/>
      </c>
      <c r="R1905" s="30" t="str">
        <f t="shared" si="993"/>
        <v/>
      </c>
      <c r="S1905" s="30" t="str">
        <f t="shared" si="994"/>
        <v/>
      </c>
      <c r="T1905" s="30" t="str">
        <f t="shared" si="995"/>
        <v/>
      </c>
      <c r="U1905" s="20"/>
      <c r="V1905" s="20"/>
      <c r="W1905" s="20"/>
    </row>
    <row r="1906" spans="1:23" ht="19.5" customHeight="1" x14ac:dyDescent="0.25">
      <c r="A1906" s="20"/>
      <c r="B1906" s="483"/>
      <c r="C1906" s="29"/>
      <c r="D1906" s="28" t="s">
        <v>91</v>
      </c>
      <c r="E1906" s="29"/>
      <c r="F1906" s="28" t="s">
        <v>78</v>
      </c>
      <c r="G1906" s="29"/>
      <c r="H1906" s="29"/>
      <c r="I1906" s="30" t="str">
        <f t="shared" si="984"/>
        <v/>
      </c>
      <c r="J1906" s="30" t="str">
        <f t="shared" si="985"/>
        <v/>
      </c>
      <c r="K1906" s="30" t="str">
        <f t="shared" si="986"/>
        <v/>
      </c>
      <c r="L1906" s="30" t="str">
        <f t="shared" si="987"/>
        <v/>
      </c>
      <c r="M1906" s="30" t="str">
        <f t="shared" si="988"/>
        <v/>
      </c>
      <c r="N1906" s="30" t="str">
        <f t="shared" si="989"/>
        <v/>
      </c>
      <c r="O1906" s="30" t="str">
        <f t="shared" si="990"/>
        <v/>
      </c>
      <c r="P1906" s="30" t="str">
        <f t="shared" si="991"/>
        <v/>
      </c>
      <c r="Q1906" s="30" t="str">
        <f t="shared" si="992"/>
        <v/>
      </c>
      <c r="R1906" s="30" t="str">
        <f t="shared" si="993"/>
        <v/>
      </c>
      <c r="S1906" s="30" t="str">
        <f t="shared" si="994"/>
        <v/>
      </c>
      <c r="T1906" s="30" t="str">
        <f t="shared" si="995"/>
        <v/>
      </c>
      <c r="U1906" s="20"/>
      <c r="V1906" s="20"/>
      <c r="W1906" s="20"/>
    </row>
    <row r="1907" spans="1:23" ht="19.5" customHeight="1" x14ac:dyDescent="0.25">
      <c r="A1907" s="20"/>
      <c r="B1907" s="483"/>
      <c r="C1907" s="29"/>
      <c r="D1907" s="28" t="s">
        <v>92</v>
      </c>
      <c r="E1907" s="29"/>
      <c r="F1907" s="28" t="s">
        <v>78</v>
      </c>
      <c r="G1907" s="29"/>
      <c r="H1907" s="29"/>
      <c r="I1907" s="30" t="str">
        <f t="shared" si="984"/>
        <v/>
      </c>
      <c r="J1907" s="30" t="str">
        <f t="shared" si="985"/>
        <v/>
      </c>
      <c r="K1907" s="30" t="str">
        <f t="shared" si="986"/>
        <v/>
      </c>
      <c r="L1907" s="30" t="str">
        <f t="shared" si="987"/>
        <v/>
      </c>
      <c r="M1907" s="30" t="str">
        <f t="shared" si="988"/>
        <v/>
      </c>
      <c r="N1907" s="30" t="str">
        <f t="shared" si="989"/>
        <v/>
      </c>
      <c r="O1907" s="30" t="str">
        <f t="shared" si="990"/>
        <v/>
      </c>
      <c r="P1907" s="30" t="str">
        <f t="shared" si="991"/>
        <v/>
      </c>
      <c r="Q1907" s="30" t="str">
        <f t="shared" si="992"/>
        <v/>
      </c>
      <c r="R1907" s="30" t="str">
        <f t="shared" si="993"/>
        <v/>
      </c>
      <c r="S1907" s="30" t="str">
        <f t="shared" si="994"/>
        <v/>
      </c>
      <c r="T1907" s="30" t="str">
        <f t="shared" si="995"/>
        <v/>
      </c>
      <c r="U1907" s="20"/>
      <c r="V1907" s="20"/>
      <c r="W1907" s="20"/>
    </row>
    <row r="1908" spans="1:23" ht="19.5" customHeight="1" x14ac:dyDescent="0.25">
      <c r="A1908" s="20"/>
      <c r="B1908" s="483"/>
      <c r="C1908" s="29"/>
      <c r="D1908" s="28" t="s">
        <v>93</v>
      </c>
      <c r="E1908" s="29"/>
      <c r="F1908" s="28" t="s">
        <v>78</v>
      </c>
      <c r="G1908" s="29"/>
      <c r="H1908" s="29"/>
      <c r="I1908" s="30" t="str">
        <f t="shared" si="984"/>
        <v/>
      </c>
      <c r="J1908" s="30" t="str">
        <f t="shared" si="985"/>
        <v/>
      </c>
      <c r="K1908" s="30" t="str">
        <f t="shared" si="986"/>
        <v/>
      </c>
      <c r="L1908" s="30" t="str">
        <f t="shared" si="987"/>
        <v/>
      </c>
      <c r="M1908" s="30" t="str">
        <f t="shared" si="988"/>
        <v/>
      </c>
      <c r="N1908" s="30" t="str">
        <f t="shared" si="989"/>
        <v/>
      </c>
      <c r="O1908" s="30" t="str">
        <f t="shared" si="990"/>
        <v/>
      </c>
      <c r="P1908" s="30" t="str">
        <f t="shared" si="991"/>
        <v/>
      </c>
      <c r="Q1908" s="30" t="str">
        <f t="shared" si="992"/>
        <v/>
      </c>
      <c r="R1908" s="30" t="str">
        <f t="shared" si="993"/>
        <v/>
      </c>
      <c r="S1908" s="30" t="str">
        <f t="shared" si="994"/>
        <v/>
      </c>
      <c r="T1908" s="30" t="str">
        <f t="shared" si="995"/>
        <v/>
      </c>
      <c r="U1908" s="20"/>
      <c r="V1908" s="20"/>
      <c r="W1908" s="20"/>
    </row>
    <row r="1909" spans="1:23" ht="19.5" customHeight="1" x14ac:dyDescent="0.25">
      <c r="A1909" s="20"/>
      <c r="B1909" s="483"/>
      <c r="C1909" s="29"/>
      <c r="D1909" s="28" t="s">
        <v>94</v>
      </c>
      <c r="E1909" s="29"/>
      <c r="F1909" s="28" t="s">
        <v>78</v>
      </c>
      <c r="G1909" s="29"/>
      <c r="H1909" s="29"/>
      <c r="I1909" s="30" t="str">
        <f t="shared" si="984"/>
        <v/>
      </c>
      <c r="J1909" s="30" t="str">
        <f t="shared" si="985"/>
        <v/>
      </c>
      <c r="K1909" s="30" t="str">
        <f t="shared" si="986"/>
        <v/>
      </c>
      <c r="L1909" s="30" t="str">
        <f t="shared" si="987"/>
        <v/>
      </c>
      <c r="M1909" s="30" t="str">
        <f t="shared" si="988"/>
        <v/>
      </c>
      <c r="N1909" s="30" t="str">
        <f t="shared" si="989"/>
        <v/>
      </c>
      <c r="O1909" s="30" t="str">
        <f t="shared" si="990"/>
        <v/>
      </c>
      <c r="P1909" s="30" t="str">
        <f t="shared" si="991"/>
        <v/>
      </c>
      <c r="Q1909" s="30" t="str">
        <f t="shared" si="992"/>
        <v/>
      </c>
      <c r="R1909" s="30" t="str">
        <f t="shared" si="993"/>
        <v/>
      </c>
      <c r="S1909" s="30" t="str">
        <f t="shared" si="994"/>
        <v/>
      </c>
      <c r="T1909" s="30" t="str">
        <f t="shared" si="995"/>
        <v/>
      </c>
      <c r="U1909" s="20"/>
      <c r="V1909" s="20"/>
      <c r="W1909" s="20"/>
    </row>
    <row r="1910" spans="1:23" ht="19.5" customHeight="1" x14ac:dyDescent="0.25">
      <c r="A1910" s="20"/>
      <c r="B1910" s="483"/>
      <c r="C1910" s="29"/>
      <c r="D1910" s="28" t="s">
        <v>95</v>
      </c>
      <c r="E1910" s="29"/>
      <c r="F1910" s="28" t="s">
        <v>78</v>
      </c>
      <c r="G1910" s="29"/>
      <c r="H1910" s="29"/>
      <c r="I1910" s="30" t="str">
        <f t="shared" si="984"/>
        <v/>
      </c>
      <c r="J1910" s="30" t="str">
        <f t="shared" si="985"/>
        <v/>
      </c>
      <c r="K1910" s="30" t="str">
        <f t="shared" si="986"/>
        <v/>
      </c>
      <c r="L1910" s="30" t="str">
        <f t="shared" si="987"/>
        <v/>
      </c>
      <c r="M1910" s="30" t="str">
        <f t="shared" si="988"/>
        <v/>
      </c>
      <c r="N1910" s="30" t="str">
        <f t="shared" si="989"/>
        <v/>
      </c>
      <c r="O1910" s="30" t="str">
        <f t="shared" si="990"/>
        <v/>
      </c>
      <c r="P1910" s="30" t="str">
        <f t="shared" si="991"/>
        <v/>
      </c>
      <c r="Q1910" s="30" t="str">
        <f t="shared" si="992"/>
        <v/>
      </c>
      <c r="R1910" s="30" t="str">
        <f t="shared" si="993"/>
        <v/>
      </c>
      <c r="S1910" s="30" t="str">
        <f t="shared" si="994"/>
        <v/>
      </c>
      <c r="T1910" s="30" t="str">
        <f t="shared" si="995"/>
        <v/>
      </c>
      <c r="U1910" s="20"/>
      <c r="V1910" s="20"/>
      <c r="W1910" s="20"/>
    </row>
    <row r="1911" spans="1:23" ht="19.5" customHeight="1" x14ac:dyDescent="0.25">
      <c r="A1911" s="20"/>
      <c r="B1911" s="483"/>
      <c r="C1911" s="29"/>
      <c r="D1911" s="28" t="s">
        <v>96</v>
      </c>
      <c r="E1911" s="29"/>
      <c r="F1911" s="28" t="s">
        <v>78</v>
      </c>
      <c r="G1911" s="29"/>
      <c r="H1911" s="29"/>
      <c r="I1911" s="30" t="str">
        <f t="shared" si="984"/>
        <v/>
      </c>
      <c r="J1911" s="30" t="str">
        <f t="shared" si="985"/>
        <v/>
      </c>
      <c r="K1911" s="30" t="str">
        <f t="shared" si="986"/>
        <v/>
      </c>
      <c r="L1911" s="30" t="str">
        <f t="shared" si="987"/>
        <v/>
      </c>
      <c r="M1911" s="30" t="str">
        <f t="shared" si="988"/>
        <v/>
      </c>
      <c r="N1911" s="30" t="str">
        <f t="shared" si="989"/>
        <v/>
      </c>
      <c r="O1911" s="30" t="str">
        <f t="shared" si="990"/>
        <v/>
      </c>
      <c r="P1911" s="30" t="str">
        <f t="shared" si="991"/>
        <v/>
      </c>
      <c r="Q1911" s="30" t="str">
        <f t="shared" si="992"/>
        <v/>
      </c>
      <c r="R1911" s="30" t="str">
        <f t="shared" si="993"/>
        <v/>
      </c>
      <c r="S1911" s="30" t="str">
        <f t="shared" si="994"/>
        <v/>
      </c>
      <c r="T1911" s="30" t="str">
        <f t="shared" si="995"/>
        <v/>
      </c>
      <c r="U1911" s="20"/>
      <c r="V1911" s="20"/>
      <c r="W1911" s="20"/>
    </row>
    <row r="1912" spans="1:23" ht="19.5" customHeight="1" x14ac:dyDescent="0.25">
      <c r="A1912" s="20"/>
      <c r="B1912" s="483"/>
      <c r="C1912" s="29"/>
      <c r="D1912" s="28" t="s">
        <v>97</v>
      </c>
      <c r="E1912" s="29"/>
      <c r="F1912" s="28" t="s">
        <v>78</v>
      </c>
      <c r="G1912" s="29"/>
      <c r="H1912" s="29"/>
      <c r="I1912" s="30" t="str">
        <f t="shared" si="984"/>
        <v/>
      </c>
      <c r="J1912" s="30" t="str">
        <f t="shared" si="985"/>
        <v/>
      </c>
      <c r="K1912" s="30" t="str">
        <f t="shared" si="986"/>
        <v/>
      </c>
      <c r="L1912" s="30" t="str">
        <f t="shared" si="987"/>
        <v/>
      </c>
      <c r="M1912" s="30" t="str">
        <f t="shared" si="988"/>
        <v/>
      </c>
      <c r="N1912" s="30" t="str">
        <f t="shared" si="989"/>
        <v/>
      </c>
      <c r="O1912" s="30" t="str">
        <f t="shared" si="990"/>
        <v/>
      </c>
      <c r="P1912" s="30" t="str">
        <f t="shared" si="991"/>
        <v/>
      </c>
      <c r="Q1912" s="30" t="str">
        <f t="shared" si="992"/>
        <v/>
      </c>
      <c r="R1912" s="30" t="str">
        <f t="shared" si="993"/>
        <v/>
      </c>
      <c r="S1912" s="30" t="str">
        <f t="shared" si="994"/>
        <v/>
      </c>
      <c r="T1912" s="30" t="str">
        <f t="shared" si="995"/>
        <v/>
      </c>
      <c r="U1912" s="20"/>
      <c r="V1912" s="20"/>
      <c r="W1912" s="20"/>
    </row>
    <row r="1913" spans="1:23" ht="19.5" customHeight="1" x14ac:dyDescent="0.25">
      <c r="A1913" s="20"/>
      <c r="B1913" s="483"/>
      <c r="C1913" s="29"/>
      <c r="D1913" s="28" t="s">
        <v>98</v>
      </c>
      <c r="E1913" s="29"/>
      <c r="F1913" s="28" t="s">
        <v>78</v>
      </c>
      <c r="G1913" s="29"/>
      <c r="H1913" s="29"/>
      <c r="I1913" s="30" t="str">
        <f t="shared" si="984"/>
        <v/>
      </c>
      <c r="J1913" s="30" t="str">
        <f t="shared" si="985"/>
        <v/>
      </c>
      <c r="K1913" s="30" t="str">
        <f t="shared" si="986"/>
        <v/>
      </c>
      <c r="L1913" s="30" t="str">
        <f t="shared" si="987"/>
        <v/>
      </c>
      <c r="M1913" s="30" t="str">
        <f t="shared" si="988"/>
        <v/>
      </c>
      <c r="N1913" s="30" t="str">
        <f t="shared" si="989"/>
        <v/>
      </c>
      <c r="O1913" s="30" t="str">
        <f t="shared" si="990"/>
        <v/>
      </c>
      <c r="P1913" s="30" t="str">
        <f t="shared" si="991"/>
        <v/>
      </c>
      <c r="Q1913" s="30" t="str">
        <f t="shared" si="992"/>
        <v/>
      </c>
      <c r="R1913" s="30" t="str">
        <f t="shared" si="993"/>
        <v/>
      </c>
      <c r="S1913" s="30" t="str">
        <f t="shared" si="994"/>
        <v/>
      </c>
      <c r="T1913" s="30" t="str">
        <f t="shared" si="995"/>
        <v/>
      </c>
      <c r="U1913" s="20"/>
      <c r="V1913" s="20"/>
      <c r="W1913" s="20"/>
    </row>
    <row r="1914" spans="1:23" ht="19.5" customHeight="1" x14ac:dyDescent="0.25">
      <c r="A1914" s="20"/>
      <c r="B1914" s="483"/>
      <c r="C1914" s="29"/>
      <c r="D1914" s="28" t="s">
        <v>99</v>
      </c>
      <c r="E1914" s="29"/>
      <c r="F1914" s="28" t="s">
        <v>78</v>
      </c>
      <c r="G1914" s="29"/>
      <c r="H1914" s="29"/>
      <c r="I1914" s="30" t="str">
        <f t="shared" si="984"/>
        <v/>
      </c>
      <c r="J1914" s="30" t="str">
        <f t="shared" si="985"/>
        <v/>
      </c>
      <c r="K1914" s="30" t="str">
        <f t="shared" si="986"/>
        <v/>
      </c>
      <c r="L1914" s="30" t="str">
        <f t="shared" si="987"/>
        <v/>
      </c>
      <c r="M1914" s="30" t="str">
        <f t="shared" si="988"/>
        <v/>
      </c>
      <c r="N1914" s="30" t="str">
        <f t="shared" si="989"/>
        <v/>
      </c>
      <c r="O1914" s="30" t="str">
        <f t="shared" si="990"/>
        <v/>
      </c>
      <c r="P1914" s="30" t="str">
        <f t="shared" si="991"/>
        <v/>
      </c>
      <c r="Q1914" s="30" t="str">
        <f t="shared" si="992"/>
        <v/>
      </c>
      <c r="R1914" s="30" t="str">
        <f t="shared" si="993"/>
        <v/>
      </c>
      <c r="S1914" s="30" t="str">
        <f t="shared" si="994"/>
        <v/>
      </c>
      <c r="T1914" s="30" t="str">
        <f t="shared" si="995"/>
        <v/>
      </c>
      <c r="U1914" s="20"/>
      <c r="V1914" s="20"/>
      <c r="W1914" s="20"/>
    </row>
    <row r="1915" spans="1:23" ht="19.5" customHeight="1" x14ac:dyDescent="0.25">
      <c r="A1915" s="20"/>
      <c r="B1915" s="483"/>
      <c r="C1915" s="29"/>
      <c r="D1915" s="28" t="s">
        <v>100</v>
      </c>
      <c r="E1915" s="29"/>
      <c r="F1915" s="28" t="s">
        <v>78</v>
      </c>
      <c r="G1915" s="29"/>
      <c r="H1915" s="29"/>
      <c r="I1915" s="30" t="str">
        <f t="shared" si="984"/>
        <v/>
      </c>
      <c r="J1915" s="30" t="str">
        <f t="shared" si="985"/>
        <v/>
      </c>
      <c r="K1915" s="30" t="str">
        <f t="shared" si="986"/>
        <v/>
      </c>
      <c r="L1915" s="30" t="str">
        <f t="shared" si="987"/>
        <v/>
      </c>
      <c r="M1915" s="30" t="str">
        <f t="shared" si="988"/>
        <v/>
      </c>
      <c r="N1915" s="30" t="str">
        <f t="shared" si="989"/>
        <v/>
      </c>
      <c r="O1915" s="30" t="str">
        <f t="shared" si="990"/>
        <v/>
      </c>
      <c r="P1915" s="30" t="str">
        <f t="shared" si="991"/>
        <v/>
      </c>
      <c r="Q1915" s="30" t="str">
        <f t="shared" si="992"/>
        <v/>
      </c>
      <c r="R1915" s="30" t="str">
        <f t="shared" si="993"/>
        <v/>
      </c>
      <c r="S1915" s="30" t="str">
        <f t="shared" si="994"/>
        <v/>
      </c>
      <c r="T1915" s="30" t="str">
        <f t="shared" si="995"/>
        <v/>
      </c>
      <c r="U1915" s="20"/>
      <c r="V1915" s="20"/>
      <c r="W1915" s="20"/>
    </row>
    <row r="1916" spans="1:23" ht="19.5" customHeight="1" x14ac:dyDescent="0.25">
      <c r="A1916" s="20"/>
      <c r="B1916" s="483"/>
      <c r="C1916" s="29"/>
      <c r="D1916" s="28" t="s">
        <v>101</v>
      </c>
      <c r="E1916" s="29"/>
      <c r="F1916" s="28" t="s">
        <v>78</v>
      </c>
      <c r="G1916" s="29"/>
      <c r="H1916" s="29"/>
      <c r="I1916" s="30" t="str">
        <f t="shared" si="984"/>
        <v/>
      </c>
      <c r="J1916" s="30" t="str">
        <f t="shared" si="985"/>
        <v/>
      </c>
      <c r="K1916" s="30" t="str">
        <f t="shared" si="986"/>
        <v/>
      </c>
      <c r="L1916" s="30" t="str">
        <f t="shared" si="987"/>
        <v/>
      </c>
      <c r="M1916" s="30" t="str">
        <f t="shared" si="988"/>
        <v/>
      </c>
      <c r="N1916" s="30" t="str">
        <f t="shared" si="989"/>
        <v/>
      </c>
      <c r="O1916" s="30" t="str">
        <f t="shared" si="990"/>
        <v/>
      </c>
      <c r="P1916" s="30" t="str">
        <f t="shared" si="991"/>
        <v/>
      </c>
      <c r="Q1916" s="30" t="str">
        <f t="shared" si="992"/>
        <v/>
      </c>
      <c r="R1916" s="30" t="str">
        <f t="shared" si="993"/>
        <v/>
      </c>
      <c r="S1916" s="30" t="str">
        <f t="shared" si="994"/>
        <v/>
      </c>
      <c r="T1916" s="30" t="str">
        <f t="shared" si="995"/>
        <v/>
      </c>
      <c r="U1916" s="20"/>
      <c r="V1916" s="20"/>
      <c r="W1916" s="20"/>
    </row>
    <row r="1917" spans="1:23" ht="19.5" customHeight="1" x14ac:dyDescent="0.25">
      <c r="A1917" s="20"/>
      <c r="B1917" s="483"/>
      <c r="C1917" s="29"/>
      <c r="D1917" s="28" t="s">
        <v>102</v>
      </c>
      <c r="E1917" s="29"/>
      <c r="F1917" s="28" t="s">
        <v>78</v>
      </c>
      <c r="G1917" s="29"/>
      <c r="H1917" s="29"/>
      <c r="I1917" s="30" t="str">
        <f t="shared" si="984"/>
        <v/>
      </c>
      <c r="J1917" s="30" t="str">
        <f t="shared" si="985"/>
        <v/>
      </c>
      <c r="K1917" s="30" t="str">
        <f t="shared" si="986"/>
        <v/>
      </c>
      <c r="L1917" s="30" t="str">
        <f t="shared" si="987"/>
        <v/>
      </c>
      <c r="M1917" s="30" t="str">
        <f t="shared" si="988"/>
        <v/>
      </c>
      <c r="N1917" s="30" t="str">
        <f t="shared" si="989"/>
        <v/>
      </c>
      <c r="O1917" s="30" t="str">
        <f t="shared" si="990"/>
        <v/>
      </c>
      <c r="P1917" s="30" t="str">
        <f t="shared" si="991"/>
        <v/>
      </c>
      <c r="Q1917" s="30" t="str">
        <f t="shared" si="992"/>
        <v/>
      </c>
      <c r="R1917" s="30" t="str">
        <f t="shared" si="993"/>
        <v/>
      </c>
      <c r="S1917" s="30" t="str">
        <f t="shared" si="994"/>
        <v/>
      </c>
      <c r="T1917" s="30" t="str">
        <f t="shared" si="995"/>
        <v/>
      </c>
      <c r="U1917" s="20"/>
      <c r="V1917" s="20"/>
      <c r="W1917" s="20"/>
    </row>
    <row r="1918" spans="1:23" ht="19.5" customHeight="1" x14ac:dyDescent="0.25">
      <c r="A1918" s="20"/>
      <c r="B1918" s="483"/>
      <c r="C1918" s="29"/>
      <c r="D1918" s="28" t="s">
        <v>103</v>
      </c>
      <c r="E1918" s="29"/>
      <c r="F1918" s="28" t="s">
        <v>78</v>
      </c>
      <c r="G1918" s="29"/>
      <c r="H1918" s="29"/>
      <c r="I1918" s="30" t="str">
        <f t="shared" si="984"/>
        <v/>
      </c>
      <c r="J1918" s="30" t="str">
        <f t="shared" si="985"/>
        <v/>
      </c>
      <c r="K1918" s="30" t="str">
        <f t="shared" si="986"/>
        <v/>
      </c>
      <c r="L1918" s="30" t="str">
        <f t="shared" si="987"/>
        <v/>
      </c>
      <c r="M1918" s="30" t="str">
        <f t="shared" si="988"/>
        <v/>
      </c>
      <c r="N1918" s="30" t="str">
        <f t="shared" si="989"/>
        <v/>
      </c>
      <c r="O1918" s="30" t="str">
        <f t="shared" si="990"/>
        <v/>
      </c>
      <c r="P1918" s="30" t="str">
        <f t="shared" si="991"/>
        <v/>
      </c>
      <c r="Q1918" s="30" t="str">
        <f t="shared" si="992"/>
        <v/>
      </c>
      <c r="R1918" s="30" t="str">
        <f t="shared" si="993"/>
        <v/>
      </c>
      <c r="S1918" s="30" t="str">
        <f t="shared" si="994"/>
        <v/>
      </c>
      <c r="T1918" s="30" t="str">
        <f t="shared" si="995"/>
        <v/>
      </c>
      <c r="U1918" s="20"/>
      <c r="V1918" s="20"/>
      <c r="W1918" s="20"/>
    </row>
    <row r="1919" spans="1:23" ht="19.5" customHeight="1" x14ac:dyDescent="0.25">
      <c r="A1919" s="20"/>
      <c r="B1919" s="483"/>
      <c r="C1919" s="29"/>
      <c r="D1919" s="28" t="s">
        <v>104</v>
      </c>
      <c r="E1919" s="29"/>
      <c r="F1919" s="28" t="s">
        <v>78</v>
      </c>
      <c r="G1919" s="29"/>
      <c r="H1919" s="29"/>
      <c r="I1919" s="30" t="str">
        <f t="shared" si="984"/>
        <v/>
      </c>
      <c r="J1919" s="30" t="str">
        <f t="shared" si="985"/>
        <v/>
      </c>
      <c r="K1919" s="30" t="str">
        <f t="shared" si="986"/>
        <v/>
      </c>
      <c r="L1919" s="30" t="str">
        <f t="shared" si="987"/>
        <v/>
      </c>
      <c r="M1919" s="30" t="str">
        <f t="shared" si="988"/>
        <v/>
      </c>
      <c r="N1919" s="30" t="str">
        <f t="shared" si="989"/>
        <v/>
      </c>
      <c r="O1919" s="30" t="str">
        <f t="shared" si="990"/>
        <v/>
      </c>
      <c r="P1919" s="30" t="str">
        <f t="shared" si="991"/>
        <v/>
      </c>
      <c r="Q1919" s="30" t="str">
        <f t="shared" si="992"/>
        <v/>
      </c>
      <c r="R1919" s="30" t="str">
        <f t="shared" si="993"/>
        <v/>
      </c>
      <c r="S1919" s="30" t="str">
        <f t="shared" si="994"/>
        <v/>
      </c>
      <c r="T1919" s="30" t="str">
        <f t="shared" si="995"/>
        <v/>
      </c>
      <c r="U1919" s="20"/>
      <c r="V1919" s="20"/>
      <c r="W1919" s="20"/>
    </row>
    <row r="1920" spans="1:23" ht="19.5" customHeight="1" x14ac:dyDescent="0.25">
      <c r="A1920" s="20"/>
      <c r="B1920" s="483"/>
      <c r="C1920" s="29"/>
      <c r="D1920" s="28" t="s">
        <v>105</v>
      </c>
      <c r="E1920" s="29"/>
      <c r="F1920" s="28" t="s">
        <v>78</v>
      </c>
      <c r="G1920" s="29"/>
      <c r="H1920" s="29"/>
      <c r="I1920" s="30" t="str">
        <f t="shared" si="984"/>
        <v/>
      </c>
      <c r="J1920" s="30" t="str">
        <f t="shared" si="985"/>
        <v/>
      </c>
      <c r="K1920" s="30" t="str">
        <f t="shared" si="986"/>
        <v/>
      </c>
      <c r="L1920" s="30" t="str">
        <f t="shared" si="987"/>
        <v/>
      </c>
      <c r="M1920" s="30" t="str">
        <f t="shared" si="988"/>
        <v/>
      </c>
      <c r="N1920" s="30" t="str">
        <f t="shared" si="989"/>
        <v/>
      </c>
      <c r="O1920" s="30" t="str">
        <f t="shared" si="990"/>
        <v/>
      </c>
      <c r="P1920" s="30" t="str">
        <f t="shared" si="991"/>
        <v/>
      </c>
      <c r="Q1920" s="30" t="str">
        <f t="shared" si="992"/>
        <v/>
      </c>
      <c r="R1920" s="30" t="str">
        <f t="shared" si="993"/>
        <v/>
      </c>
      <c r="S1920" s="30" t="str">
        <f t="shared" si="994"/>
        <v/>
      </c>
      <c r="T1920" s="30" t="str">
        <f t="shared" si="995"/>
        <v/>
      </c>
      <c r="U1920" s="20"/>
      <c r="V1920" s="20"/>
      <c r="W1920" s="20"/>
    </row>
    <row r="1921" spans="1:34" ht="19.5" customHeight="1" x14ac:dyDescent="0.25">
      <c r="A1921" s="20"/>
      <c r="B1921" s="483"/>
      <c r="C1921" s="29"/>
      <c r="D1921" s="28" t="s">
        <v>106</v>
      </c>
      <c r="E1921" s="29"/>
      <c r="F1921" s="28" t="s">
        <v>78</v>
      </c>
      <c r="G1921" s="29"/>
      <c r="H1921" s="29"/>
      <c r="I1921" s="30" t="str">
        <f t="shared" si="984"/>
        <v/>
      </c>
      <c r="J1921" s="30" t="str">
        <f t="shared" si="985"/>
        <v/>
      </c>
      <c r="K1921" s="30" t="str">
        <f t="shared" si="986"/>
        <v/>
      </c>
      <c r="L1921" s="30" t="str">
        <f t="shared" si="987"/>
        <v/>
      </c>
      <c r="M1921" s="30" t="str">
        <f t="shared" si="988"/>
        <v/>
      </c>
      <c r="N1921" s="30" t="str">
        <f t="shared" si="989"/>
        <v/>
      </c>
      <c r="O1921" s="30" t="str">
        <f t="shared" si="990"/>
        <v/>
      </c>
      <c r="P1921" s="30" t="str">
        <f t="shared" si="991"/>
        <v/>
      </c>
      <c r="Q1921" s="30" t="str">
        <f t="shared" si="992"/>
        <v/>
      </c>
      <c r="R1921" s="30" t="str">
        <f t="shared" si="993"/>
        <v/>
      </c>
      <c r="S1921" s="30" t="str">
        <f t="shared" si="994"/>
        <v/>
      </c>
      <c r="T1921" s="30" t="str">
        <f t="shared" si="995"/>
        <v/>
      </c>
      <c r="U1921" s="20"/>
      <c r="V1921" s="20"/>
      <c r="W1921" s="20"/>
    </row>
    <row r="1922" spans="1:34" ht="19.5" customHeight="1" x14ac:dyDescent="0.25">
      <c r="A1922" s="20"/>
      <c r="B1922" s="483"/>
      <c r="C1922" s="29"/>
      <c r="D1922" s="28" t="s">
        <v>107</v>
      </c>
      <c r="E1922" s="29"/>
      <c r="F1922" s="28" t="s">
        <v>78</v>
      </c>
      <c r="G1922" s="29"/>
      <c r="H1922" s="29"/>
      <c r="I1922" s="30" t="str">
        <f t="shared" si="984"/>
        <v/>
      </c>
      <c r="J1922" s="30" t="str">
        <f t="shared" si="985"/>
        <v/>
      </c>
      <c r="K1922" s="30" t="str">
        <f t="shared" si="986"/>
        <v/>
      </c>
      <c r="L1922" s="30" t="str">
        <f t="shared" si="987"/>
        <v/>
      </c>
      <c r="M1922" s="30" t="str">
        <f t="shared" si="988"/>
        <v/>
      </c>
      <c r="N1922" s="30" t="str">
        <f t="shared" si="989"/>
        <v/>
      </c>
      <c r="O1922" s="30" t="str">
        <f t="shared" si="990"/>
        <v/>
      </c>
      <c r="P1922" s="30" t="str">
        <f t="shared" si="991"/>
        <v/>
      </c>
      <c r="Q1922" s="30" t="str">
        <f t="shared" si="992"/>
        <v/>
      </c>
      <c r="R1922" s="30" t="str">
        <f t="shared" si="993"/>
        <v/>
      </c>
      <c r="S1922" s="30" t="str">
        <f t="shared" si="994"/>
        <v/>
      </c>
      <c r="T1922" s="30" t="str">
        <f t="shared" si="995"/>
        <v/>
      </c>
      <c r="U1922" s="20"/>
      <c r="V1922" s="20"/>
      <c r="W1922" s="20"/>
    </row>
    <row r="1923" spans="1:34" ht="19.5" customHeight="1" x14ac:dyDescent="0.25">
      <c r="A1923" s="20"/>
      <c r="B1923" s="483"/>
      <c r="C1923" s="29"/>
      <c r="D1923" s="28" t="s">
        <v>108</v>
      </c>
      <c r="E1923" s="29"/>
      <c r="F1923" s="28" t="s">
        <v>78</v>
      </c>
      <c r="G1923" s="29"/>
      <c r="H1923" s="29"/>
      <c r="I1923" s="30" t="str">
        <f t="shared" si="984"/>
        <v/>
      </c>
      <c r="J1923" s="30" t="str">
        <f t="shared" si="985"/>
        <v/>
      </c>
      <c r="K1923" s="30" t="str">
        <f t="shared" si="986"/>
        <v/>
      </c>
      <c r="L1923" s="30" t="str">
        <f t="shared" si="987"/>
        <v/>
      </c>
      <c r="M1923" s="30" t="str">
        <f t="shared" si="988"/>
        <v/>
      </c>
      <c r="N1923" s="30" t="str">
        <f t="shared" si="989"/>
        <v/>
      </c>
      <c r="O1923" s="30" t="str">
        <f t="shared" si="990"/>
        <v/>
      </c>
      <c r="P1923" s="30" t="str">
        <f t="shared" si="991"/>
        <v/>
      </c>
      <c r="Q1923" s="30" t="str">
        <f t="shared" si="992"/>
        <v/>
      </c>
      <c r="R1923" s="30" t="str">
        <f t="shared" si="993"/>
        <v/>
      </c>
      <c r="S1923" s="30" t="str">
        <f t="shared" si="994"/>
        <v/>
      </c>
      <c r="T1923" s="30" t="str">
        <f t="shared" si="995"/>
        <v/>
      </c>
      <c r="U1923" s="20"/>
      <c r="V1923" s="20"/>
      <c r="W1923" s="20"/>
    </row>
    <row r="1924" spans="1:34" ht="19.5" customHeight="1" x14ac:dyDescent="0.25">
      <c r="A1924" s="20"/>
      <c r="B1924" s="483"/>
      <c r="C1924" s="29"/>
      <c r="D1924" s="28" t="s">
        <v>109</v>
      </c>
      <c r="E1924" s="29"/>
      <c r="F1924" s="28" t="s">
        <v>78</v>
      </c>
      <c r="G1924" s="29"/>
      <c r="H1924" s="29"/>
      <c r="I1924" s="30" t="str">
        <f t="shared" si="984"/>
        <v/>
      </c>
      <c r="J1924" s="30" t="str">
        <f t="shared" si="985"/>
        <v/>
      </c>
      <c r="K1924" s="30" t="str">
        <f t="shared" si="986"/>
        <v/>
      </c>
      <c r="L1924" s="30" t="str">
        <f t="shared" si="987"/>
        <v/>
      </c>
      <c r="M1924" s="30" t="str">
        <f t="shared" si="988"/>
        <v/>
      </c>
      <c r="N1924" s="30" t="str">
        <f t="shared" si="989"/>
        <v/>
      </c>
      <c r="O1924" s="30" t="str">
        <f t="shared" si="990"/>
        <v/>
      </c>
      <c r="P1924" s="30" t="str">
        <f t="shared" si="991"/>
        <v/>
      </c>
      <c r="Q1924" s="30" t="str">
        <f t="shared" si="992"/>
        <v/>
      </c>
      <c r="R1924" s="30" t="str">
        <f t="shared" si="993"/>
        <v/>
      </c>
      <c r="S1924" s="30" t="str">
        <f t="shared" si="994"/>
        <v/>
      </c>
      <c r="T1924" s="30" t="str">
        <f t="shared" si="995"/>
        <v/>
      </c>
      <c r="U1924" s="20"/>
      <c r="V1924" s="20"/>
      <c r="W1924" s="20"/>
    </row>
    <row r="1925" spans="1:34" ht="19.5" customHeight="1" x14ac:dyDescent="0.25">
      <c r="A1925" s="20"/>
      <c r="B1925" s="483"/>
      <c r="C1925" s="29"/>
      <c r="D1925" s="28" t="s">
        <v>110</v>
      </c>
      <c r="E1925" s="29"/>
      <c r="F1925" s="28" t="s">
        <v>78</v>
      </c>
      <c r="G1925" s="29"/>
      <c r="H1925" s="29"/>
      <c r="I1925" s="30" t="str">
        <f t="shared" si="984"/>
        <v/>
      </c>
      <c r="J1925" s="30" t="str">
        <f t="shared" si="985"/>
        <v/>
      </c>
      <c r="K1925" s="30" t="str">
        <f t="shared" si="986"/>
        <v/>
      </c>
      <c r="L1925" s="30" t="str">
        <f t="shared" si="987"/>
        <v/>
      </c>
      <c r="M1925" s="30" t="str">
        <f t="shared" si="988"/>
        <v/>
      </c>
      <c r="N1925" s="30" t="str">
        <f t="shared" si="989"/>
        <v/>
      </c>
      <c r="O1925" s="30" t="str">
        <f t="shared" si="990"/>
        <v/>
      </c>
      <c r="P1925" s="30" t="str">
        <f t="shared" si="991"/>
        <v/>
      </c>
      <c r="Q1925" s="30" t="str">
        <f t="shared" si="992"/>
        <v/>
      </c>
      <c r="R1925" s="30" t="str">
        <f t="shared" si="993"/>
        <v/>
      </c>
      <c r="S1925" s="30" t="str">
        <f t="shared" si="994"/>
        <v/>
      </c>
      <c r="T1925" s="30" t="str">
        <f t="shared" si="995"/>
        <v/>
      </c>
      <c r="U1925" s="20"/>
      <c r="V1925" s="20"/>
      <c r="W1925" s="20"/>
    </row>
    <row r="1926" spans="1:34" ht="19.5" customHeight="1" x14ac:dyDescent="0.25">
      <c r="A1926" s="20"/>
      <c r="B1926" s="483"/>
      <c r="C1926" s="29"/>
      <c r="D1926" s="28" t="s">
        <v>111</v>
      </c>
      <c r="E1926" s="29"/>
      <c r="F1926" s="28" t="s">
        <v>78</v>
      </c>
      <c r="G1926" s="29"/>
      <c r="H1926" s="29"/>
      <c r="I1926" s="30" t="str">
        <f t="shared" si="984"/>
        <v/>
      </c>
      <c r="J1926" s="30" t="str">
        <f t="shared" si="985"/>
        <v/>
      </c>
      <c r="K1926" s="30" t="str">
        <f t="shared" si="986"/>
        <v/>
      </c>
      <c r="L1926" s="30" t="str">
        <f t="shared" si="987"/>
        <v/>
      </c>
      <c r="M1926" s="30" t="str">
        <f t="shared" si="988"/>
        <v/>
      </c>
      <c r="N1926" s="30" t="str">
        <f t="shared" si="989"/>
        <v/>
      </c>
      <c r="O1926" s="30" t="str">
        <f t="shared" si="990"/>
        <v/>
      </c>
      <c r="P1926" s="30" t="str">
        <f t="shared" si="991"/>
        <v/>
      </c>
      <c r="Q1926" s="30" t="str">
        <f t="shared" si="992"/>
        <v/>
      </c>
      <c r="R1926" s="30" t="str">
        <f t="shared" si="993"/>
        <v/>
      </c>
      <c r="S1926" s="30" t="str">
        <f t="shared" si="994"/>
        <v/>
      </c>
      <c r="T1926" s="30" t="str">
        <f t="shared" si="995"/>
        <v/>
      </c>
      <c r="U1926" s="20"/>
      <c r="V1926" s="20"/>
      <c r="W1926" s="20"/>
    </row>
    <row r="1927" spans="1:34" ht="19.5" customHeight="1" x14ac:dyDescent="0.25">
      <c r="A1927" s="20"/>
      <c r="B1927" s="483"/>
      <c r="C1927" s="29"/>
      <c r="D1927" s="28" t="s">
        <v>112</v>
      </c>
      <c r="E1927" s="29"/>
      <c r="F1927" s="28" t="s">
        <v>78</v>
      </c>
      <c r="G1927" s="29"/>
      <c r="H1927" s="29"/>
      <c r="I1927" s="30" t="str">
        <f t="shared" si="984"/>
        <v/>
      </c>
      <c r="J1927" s="30" t="str">
        <f t="shared" si="985"/>
        <v/>
      </c>
      <c r="K1927" s="30" t="str">
        <f t="shared" si="986"/>
        <v/>
      </c>
      <c r="L1927" s="30" t="str">
        <f t="shared" si="987"/>
        <v/>
      </c>
      <c r="M1927" s="30" t="str">
        <f t="shared" si="988"/>
        <v/>
      </c>
      <c r="N1927" s="30" t="str">
        <f t="shared" si="989"/>
        <v/>
      </c>
      <c r="O1927" s="30" t="str">
        <f t="shared" si="990"/>
        <v/>
      </c>
      <c r="P1927" s="30" t="str">
        <f t="shared" si="991"/>
        <v/>
      </c>
      <c r="Q1927" s="30" t="str">
        <f t="shared" si="992"/>
        <v/>
      </c>
      <c r="R1927" s="30" t="str">
        <f t="shared" si="993"/>
        <v/>
      </c>
      <c r="S1927" s="30" t="str">
        <f t="shared" si="994"/>
        <v/>
      </c>
      <c r="T1927" s="30" t="str">
        <f t="shared" si="995"/>
        <v/>
      </c>
      <c r="U1927" s="20"/>
      <c r="V1927" s="20"/>
      <c r="W1927" s="20"/>
    </row>
    <row r="1928" spans="1:34" ht="19.5" customHeight="1" x14ac:dyDescent="0.25">
      <c r="A1928" s="20"/>
      <c r="B1928" s="483"/>
      <c r="C1928" s="29"/>
      <c r="D1928" s="28" t="s">
        <v>113</v>
      </c>
      <c r="E1928" s="29"/>
      <c r="F1928" s="28" t="s">
        <v>78</v>
      </c>
      <c r="G1928" s="29"/>
      <c r="H1928" s="29"/>
      <c r="I1928" s="30" t="str">
        <f t="shared" si="984"/>
        <v/>
      </c>
      <c r="J1928" s="30" t="str">
        <f t="shared" si="985"/>
        <v/>
      </c>
      <c r="K1928" s="30" t="str">
        <f t="shared" si="986"/>
        <v/>
      </c>
      <c r="L1928" s="30" t="str">
        <f t="shared" si="987"/>
        <v/>
      </c>
      <c r="M1928" s="30" t="str">
        <f t="shared" si="988"/>
        <v/>
      </c>
      <c r="N1928" s="30" t="str">
        <f t="shared" si="989"/>
        <v/>
      </c>
      <c r="O1928" s="30" t="str">
        <f t="shared" si="990"/>
        <v/>
      </c>
      <c r="P1928" s="30" t="str">
        <f t="shared" si="991"/>
        <v/>
      </c>
      <c r="Q1928" s="30" t="str">
        <f t="shared" si="992"/>
        <v/>
      </c>
      <c r="R1928" s="30" t="str">
        <f t="shared" si="993"/>
        <v/>
      </c>
      <c r="S1928" s="30" t="str">
        <f t="shared" si="994"/>
        <v/>
      </c>
      <c r="T1928" s="30" t="str">
        <f t="shared" si="995"/>
        <v/>
      </c>
      <c r="U1928" s="20"/>
      <c r="V1928" s="20"/>
      <c r="W1928" s="20"/>
    </row>
    <row r="1929" spans="1:34" ht="19.5" customHeight="1" x14ac:dyDescent="0.3">
      <c r="A1929" s="20"/>
      <c r="B1929" s="483"/>
      <c r="C1929" s="29"/>
      <c r="D1929" s="28" t="s">
        <v>114</v>
      </c>
      <c r="E1929" s="29"/>
      <c r="F1929" s="28" t="s">
        <v>115</v>
      </c>
      <c r="G1929" s="29"/>
      <c r="H1929" s="29" t="s">
        <v>40</v>
      </c>
      <c r="I1929" s="31" t="str">
        <f t="shared" ref="I1929:I1938" si="996">IFERROR(VALUE(MID($G1929,1,FIND(CHAR(160),SUBSTITUTE($G1929,"~",CHAR(160),1))-1)),"-")</f>
        <v>-</v>
      </c>
      <c r="J1929" s="31" t="str">
        <f t="shared" ref="J1929:J1938" si="997">IFERROR(VALUE(MID($G1929,FIND(CHAR(160),SUBSTITUTE($G1929,"~",CHAR(160),1))+1,FIND(CHAR(160),SUBSTITUTE($G1929,"~",CHAR(160),2))-FIND(CHAR(160),SUBSTITUTE($G1929,"~",CHAR(160),1))-1)),"-")</f>
        <v>-</v>
      </c>
      <c r="K1929" s="31" t="str">
        <f t="shared" ref="K1929:K1938" si="998">IFERROR(VALUE(MID($G1929,FIND(CHAR(160),SUBSTITUTE($G1929,"~",CHAR(160),2))+1,FIND(CHAR(160),SUBSTITUTE($G1929,"~",CHAR(160),3))-FIND(CHAR(160),SUBSTITUTE($G1929,"~",CHAR(160),2))-1)),"-")</f>
        <v>-</v>
      </c>
      <c r="L1929" s="31" t="str">
        <f t="shared" ref="L1929:L1938" si="999">IFERROR(VALUE(MID($G1929,FIND(CHAR(160),SUBSTITUTE($G1929,"~",CHAR(160),3))+1,FIND(CHAR(160),SUBSTITUTE($G1929,"~",CHAR(160),4))-FIND(CHAR(160),SUBSTITUTE($G1929,"~",CHAR(160),3))-1)),"-")</f>
        <v>-</v>
      </c>
      <c r="M1929" s="31" t="str">
        <f t="shared" ref="M1929:M1938" si="1000">IFERROR(VALUE(MID($G1929,FIND(CHAR(160),SUBSTITUTE($G1929,"~",CHAR(160),4))+1,FIND(CHAR(160),SUBSTITUTE($G1929,"~",CHAR(160),5))-FIND(CHAR(160),SUBSTITUTE($G1929,"~",CHAR(160),4))-1)),"-")</f>
        <v>-</v>
      </c>
      <c r="N1929" s="31" t="str">
        <f t="shared" ref="N1929:N1938" si="1001">IFERROR(VALUE(MID($G1929,FIND(CHAR(160),SUBSTITUTE($G1929,"~",CHAR(160),5))+1,FIND(CHAR(160),SUBSTITUTE($G1929,"~",CHAR(160),6))-FIND(CHAR(160),SUBSTITUTE($G1929,"~",CHAR(160),5))-1)),"-")</f>
        <v>-</v>
      </c>
      <c r="O1929" s="31" t="str">
        <f t="shared" ref="O1929:O1938" si="1002">IFERROR(VALUE(MID($G1929,FIND(CHAR(160),SUBSTITUTE($G1929,"~",CHAR(160),6))+1,FIND(CHAR(160),SUBSTITUTE($G1929,"~",CHAR(160),7))-FIND(CHAR(160),SUBSTITUTE($G1929,"~",CHAR(160),6))-1)),"-")</f>
        <v>-</v>
      </c>
      <c r="P1929" s="31" t="str">
        <f t="shared" ref="P1929:P1938" si="1003">IFERROR(VALUE(MID($G1929,FIND(CHAR(160),SUBSTITUTE($G1929,"~",CHAR(160),7))+1,FIND(CHAR(160),SUBSTITUTE($G1929,"~",CHAR(160),8))-FIND(CHAR(160),SUBSTITUTE($G1929,"~",CHAR(160),7))-1)),"-")</f>
        <v>-</v>
      </c>
      <c r="Q1929" s="31" t="str">
        <f t="shared" ref="Q1929:Q1938" si="1004">IFERROR(VALUE(MID($G1929,FIND(CHAR(160),SUBSTITUTE($G1929,"~",CHAR(160),8))+1,FIND(CHAR(160),SUBSTITUTE($G1929,"~",CHAR(160),9))-FIND(CHAR(160),SUBSTITUTE($G1929,"~",CHAR(160),8))-1)),"-")</f>
        <v>-</v>
      </c>
      <c r="R1929" s="31" t="str">
        <f t="shared" ref="R1929:R1938" si="1005">IFERROR(VALUE(MID($G1929,FIND(CHAR(160),SUBSTITUTE($G1929,"~",CHAR(160),9))+1,FIND(CHAR(160),SUBSTITUTE($G1929,"~",CHAR(160),10))-FIND(CHAR(160),SUBSTITUTE($G1929,"~",CHAR(160),9))-1)),"-")</f>
        <v>-</v>
      </c>
      <c r="S1929" s="31" t="str">
        <f t="shared" ref="S1929:S1938" si="1006">IFERROR(VALUE(MID($G1929,FIND(CHAR(160),SUBSTITUTE($G1929,"~",CHAR(160),10))+1,FIND(CHAR(160),SUBSTITUTE($G1929,"~",CHAR(160),11))-FIND(CHAR(160),SUBSTITUTE($G1929,"~",CHAR(160),10))-1)),"-")</f>
        <v>-</v>
      </c>
      <c r="T1929" s="31" t="str">
        <f t="shared" ref="T1929:T1938" si="1007">IFERROR(VALUE(MID($G1929,FIND(CHAR(160),SUBSTITUTE($G1929,"~",CHAR(160),11))+1,FIND(CHAR(160),SUBSTITUTE($G1929,"~",CHAR(160),12))-FIND(CHAR(160),SUBSTITUTE($G1929,"~",CHAR(160),11))-1)),"-")</f>
        <v>-</v>
      </c>
      <c r="U1929" s="20"/>
      <c r="V1929" s="20"/>
      <c r="W1929" s="20"/>
      <c r="AA1929" s="32" t="s">
        <v>116</v>
      </c>
    </row>
    <row r="1930" spans="1:34" ht="19.5" customHeight="1" x14ac:dyDescent="0.3">
      <c r="A1930" s="20"/>
      <c r="B1930" s="483"/>
      <c r="C1930" s="29"/>
      <c r="D1930" s="28"/>
      <c r="E1930" s="29"/>
      <c r="F1930" s="28" t="s">
        <v>117</v>
      </c>
      <c r="G1930" s="29"/>
      <c r="H1930" s="29" t="s">
        <v>40</v>
      </c>
      <c r="I1930" s="31" t="str">
        <f t="shared" si="996"/>
        <v>-</v>
      </c>
      <c r="J1930" s="31" t="str">
        <f t="shared" si="997"/>
        <v>-</v>
      </c>
      <c r="K1930" s="31" t="str">
        <f t="shared" si="998"/>
        <v>-</v>
      </c>
      <c r="L1930" s="31" t="str">
        <f t="shared" si="999"/>
        <v>-</v>
      </c>
      <c r="M1930" s="31" t="str">
        <f t="shared" si="1000"/>
        <v>-</v>
      </c>
      <c r="N1930" s="31" t="str">
        <f t="shared" si="1001"/>
        <v>-</v>
      </c>
      <c r="O1930" s="31" t="str">
        <f t="shared" si="1002"/>
        <v>-</v>
      </c>
      <c r="P1930" s="31" t="str">
        <f t="shared" si="1003"/>
        <v>-</v>
      </c>
      <c r="Q1930" s="31" t="str">
        <f t="shared" si="1004"/>
        <v>-</v>
      </c>
      <c r="R1930" s="31" t="str">
        <f t="shared" si="1005"/>
        <v>-</v>
      </c>
      <c r="S1930" s="31" t="str">
        <f t="shared" si="1006"/>
        <v>-</v>
      </c>
      <c r="T1930" s="31" t="str">
        <f t="shared" si="1007"/>
        <v>-</v>
      </c>
      <c r="U1930" s="20"/>
      <c r="V1930" s="20"/>
      <c r="W1930" s="20"/>
      <c r="AB1930" s="32" t="s">
        <v>118</v>
      </c>
    </row>
    <row r="1931" spans="1:34" ht="19.5" customHeight="1" x14ac:dyDescent="0.3">
      <c r="A1931" s="20"/>
      <c r="B1931" s="483"/>
      <c r="C1931" s="29"/>
      <c r="D1931" s="28"/>
      <c r="E1931" s="29"/>
      <c r="F1931" s="33" t="s">
        <v>119</v>
      </c>
      <c r="G1931" s="29"/>
      <c r="H1931" s="29" t="s">
        <v>40</v>
      </c>
      <c r="I1931" s="31" t="str">
        <f t="shared" si="996"/>
        <v>-</v>
      </c>
      <c r="J1931" s="31" t="str">
        <f t="shared" si="997"/>
        <v>-</v>
      </c>
      <c r="K1931" s="31" t="str">
        <f t="shared" si="998"/>
        <v>-</v>
      </c>
      <c r="L1931" s="31" t="str">
        <f t="shared" si="999"/>
        <v>-</v>
      </c>
      <c r="M1931" s="31" t="str">
        <f t="shared" si="1000"/>
        <v>-</v>
      </c>
      <c r="N1931" s="31" t="str">
        <f t="shared" si="1001"/>
        <v>-</v>
      </c>
      <c r="O1931" s="31" t="str">
        <f t="shared" si="1002"/>
        <v>-</v>
      </c>
      <c r="P1931" s="31" t="str">
        <f t="shared" si="1003"/>
        <v>-</v>
      </c>
      <c r="Q1931" s="31" t="str">
        <f t="shared" si="1004"/>
        <v>-</v>
      </c>
      <c r="R1931" s="31" t="str">
        <f t="shared" si="1005"/>
        <v>-</v>
      </c>
      <c r="S1931" s="31" t="str">
        <f t="shared" si="1006"/>
        <v>-</v>
      </c>
      <c r="T1931" s="31" t="str">
        <f t="shared" si="1007"/>
        <v>-</v>
      </c>
      <c r="U1931" s="20"/>
      <c r="V1931" s="20"/>
      <c r="W1931" s="20"/>
      <c r="AC1931" s="32" t="s">
        <v>118</v>
      </c>
    </row>
    <row r="1932" spans="1:34" ht="19.5" customHeight="1" x14ac:dyDescent="0.3">
      <c r="A1932" s="20"/>
      <c r="B1932" s="483"/>
      <c r="C1932" s="29"/>
      <c r="D1932" s="28"/>
      <c r="E1932" s="29"/>
      <c r="F1932" s="33" t="s">
        <v>120</v>
      </c>
      <c r="G1932" s="29"/>
      <c r="H1932" s="29" t="s">
        <v>40</v>
      </c>
      <c r="I1932" s="31" t="str">
        <f t="shared" si="996"/>
        <v>-</v>
      </c>
      <c r="J1932" s="31" t="str">
        <f t="shared" si="997"/>
        <v>-</v>
      </c>
      <c r="K1932" s="31" t="str">
        <f t="shared" si="998"/>
        <v>-</v>
      </c>
      <c r="L1932" s="31" t="str">
        <f t="shared" si="999"/>
        <v>-</v>
      </c>
      <c r="M1932" s="31" t="str">
        <f t="shared" si="1000"/>
        <v>-</v>
      </c>
      <c r="N1932" s="31" t="str">
        <f t="shared" si="1001"/>
        <v>-</v>
      </c>
      <c r="O1932" s="31" t="str">
        <f t="shared" si="1002"/>
        <v>-</v>
      </c>
      <c r="P1932" s="31" t="str">
        <f t="shared" si="1003"/>
        <v>-</v>
      </c>
      <c r="Q1932" s="31" t="str">
        <f t="shared" si="1004"/>
        <v>-</v>
      </c>
      <c r="R1932" s="31" t="str">
        <f t="shared" si="1005"/>
        <v>-</v>
      </c>
      <c r="S1932" s="31" t="str">
        <f t="shared" si="1006"/>
        <v>-</v>
      </c>
      <c r="T1932" s="31" t="str">
        <f t="shared" si="1007"/>
        <v>-</v>
      </c>
      <c r="U1932" s="20"/>
      <c r="V1932" s="20"/>
      <c r="W1932" s="20"/>
      <c r="AD1932" s="32" t="s">
        <v>118</v>
      </c>
    </row>
    <row r="1933" spans="1:34" ht="19.5" customHeight="1" x14ac:dyDescent="0.3">
      <c r="A1933" s="20"/>
      <c r="B1933" s="483"/>
      <c r="C1933" s="29"/>
      <c r="D1933" s="28"/>
      <c r="E1933" s="29"/>
      <c r="F1933" s="33" t="s">
        <v>121</v>
      </c>
      <c r="G1933" s="29"/>
      <c r="H1933" s="29" t="s">
        <v>40</v>
      </c>
      <c r="I1933" s="31" t="str">
        <f t="shared" si="996"/>
        <v>-</v>
      </c>
      <c r="J1933" s="31" t="str">
        <f t="shared" si="997"/>
        <v>-</v>
      </c>
      <c r="K1933" s="31" t="str">
        <f t="shared" si="998"/>
        <v>-</v>
      </c>
      <c r="L1933" s="31" t="str">
        <f t="shared" si="999"/>
        <v>-</v>
      </c>
      <c r="M1933" s="31" t="str">
        <f t="shared" si="1000"/>
        <v>-</v>
      </c>
      <c r="N1933" s="31" t="str">
        <f t="shared" si="1001"/>
        <v>-</v>
      </c>
      <c r="O1933" s="31" t="str">
        <f t="shared" si="1002"/>
        <v>-</v>
      </c>
      <c r="P1933" s="31" t="str">
        <f t="shared" si="1003"/>
        <v>-</v>
      </c>
      <c r="Q1933" s="31" t="str">
        <f t="shared" si="1004"/>
        <v>-</v>
      </c>
      <c r="R1933" s="31" t="str">
        <f t="shared" si="1005"/>
        <v>-</v>
      </c>
      <c r="S1933" s="31" t="str">
        <f t="shared" si="1006"/>
        <v>-</v>
      </c>
      <c r="T1933" s="31" t="str">
        <f t="shared" si="1007"/>
        <v>-</v>
      </c>
      <c r="U1933" s="20"/>
      <c r="V1933" s="20"/>
      <c r="W1933" s="20"/>
      <c r="AE1933" s="32" t="s">
        <v>116</v>
      </c>
    </row>
    <row r="1934" spans="1:34" ht="19.5" customHeight="1" x14ac:dyDescent="0.3">
      <c r="A1934" s="20"/>
      <c r="B1934" s="483"/>
      <c r="C1934" s="29"/>
      <c r="D1934" s="28"/>
      <c r="E1934" s="29"/>
      <c r="F1934" s="28" t="s">
        <v>647</v>
      </c>
      <c r="G1934" s="29"/>
      <c r="H1934" s="29" t="s">
        <v>40</v>
      </c>
      <c r="I1934" s="31" t="str">
        <f t="shared" si="996"/>
        <v>-</v>
      </c>
      <c r="J1934" s="31" t="str">
        <f t="shared" si="997"/>
        <v>-</v>
      </c>
      <c r="K1934" s="31" t="str">
        <f t="shared" si="998"/>
        <v>-</v>
      </c>
      <c r="L1934" s="31" t="str">
        <f t="shared" si="999"/>
        <v>-</v>
      </c>
      <c r="M1934" s="31" t="str">
        <f t="shared" si="1000"/>
        <v>-</v>
      </c>
      <c r="N1934" s="31" t="str">
        <f t="shared" si="1001"/>
        <v>-</v>
      </c>
      <c r="O1934" s="31" t="str">
        <f t="shared" si="1002"/>
        <v>-</v>
      </c>
      <c r="P1934" s="31" t="str">
        <f t="shared" si="1003"/>
        <v>-</v>
      </c>
      <c r="Q1934" s="31" t="str">
        <f t="shared" si="1004"/>
        <v>-</v>
      </c>
      <c r="R1934" s="31" t="str">
        <f t="shared" si="1005"/>
        <v>-</v>
      </c>
      <c r="S1934" s="31" t="str">
        <f t="shared" si="1006"/>
        <v>-</v>
      </c>
      <c r="T1934" s="31" t="str">
        <f t="shared" si="1007"/>
        <v>-</v>
      </c>
      <c r="U1934" s="20"/>
      <c r="V1934" s="20"/>
      <c r="W1934" s="20"/>
      <c r="AF1934" s="32" t="s">
        <v>118</v>
      </c>
    </row>
    <row r="1935" spans="1:34" ht="19.5" customHeight="1" x14ac:dyDescent="0.3">
      <c r="A1935" s="20"/>
      <c r="B1935" s="483"/>
      <c r="C1935" s="29"/>
      <c r="D1935" s="28"/>
      <c r="E1935" s="29"/>
      <c r="F1935" s="33" t="s">
        <v>122</v>
      </c>
      <c r="G1935" s="29"/>
      <c r="H1935" s="29" t="s">
        <v>40</v>
      </c>
      <c r="I1935" s="31" t="str">
        <f t="shared" si="996"/>
        <v>-</v>
      </c>
      <c r="J1935" s="31" t="str">
        <f t="shared" si="997"/>
        <v>-</v>
      </c>
      <c r="K1935" s="31" t="str">
        <f t="shared" si="998"/>
        <v>-</v>
      </c>
      <c r="L1935" s="31" t="str">
        <f t="shared" si="999"/>
        <v>-</v>
      </c>
      <c r="M1935" s="31" t="str">
        <f t="shared" si="1000"/>
        <v>-</v>
      </c>
      <c r="N1935" s="31" t="str">
        <f t="shared" si="1001"/>
        <v>-</v>
      </c>
      <c r="O1935" s="31" t="str">
        <f t="shared" si="1002"/>
        <v>-</v>
      </c>
      <c r="P1935" s="31" t="str">
        <f t="shared" si="1003"/>
        <v>-</v>
      </c>
      <c r="Q1935" s="31" t="str">
        <f t="shared" si="1004"/>
        <v>-</v>
      </c>
      <c r="R1935" s="31" t="str">
        <f t="shared" si="1005"/>
        <v>-</v>
      </c>
      <c r="S1935" s="31" t="str">
        <f t="shared" si="1006"/>
        <v>-</v>
      </c>
      <c r="T1935" s="31" t="str">
        <f t="shared" si="1007"/>
        <v>-</v>
      </c>
      <c r="U1935" s="20"/>
      <c r="V1935" s="20"/>
      <c r="W1935" s="20"/>
      <c r="AG1935" s="32" t="s">
        <v>118</v>
      </c>
    </row>
    <row r="1936" spans="1:34" ht="19.5" customHeight="1" x14ac:dyDescent="0.3">
      <c r="A1936" s="20"/>
      <c r="B1936" s="483"/>
      <c r="C1936" s="29"/>
      <c r="D1936" s="28"/>
      <c r="E1936" s="29"/>
      <c r="F1936" s="33" t="s">
        <v>123</v>
      </c>
      <c r="G1936" s="29"/>
      <c r="H1936" s="29" t="s">
        <v>40</v>
      </c>
      <c r="I1936" s="31" t="str">
        <f t="shared" si="996"/>
        <v>-</v>
      </c>
      <c r="J1936" s="31" t="str">
        <f t="shared" si="997"/>
        <v>-</v>
      </c>
      <c r="K1936" s="31" t="str">
        <f t="shared" si="998"/>
        <v>-</v>
      </c>
      <c r="L1936" s="31" t="str">
        <f t="shared" si="999"/>
        <v>-</v>
      </c>
      <c r="M1936" s="31" t="str">
        <f t="shared" si="1000"/>
        <v>-</v>
      </c>
      <c r="N1936" s="31" t="str">
        <f t="shared" si="1001"/>
        <v>-</v>
      </c>
      <c r="O1936" s="31" t="str">
        <f t="shared" si="1002"/>
        <v>-</v>
      </c>
      <c r="P1936" s="31" t="str">
        <f t="shared" si="1003"/>
        <v>-</v>
      </c>
      <c r="Q1936" s="31" t="str">
        <f t="shared" si="1004"/>
        <v>-</v>
      </c>
      <c r="R1936" s="31" t="str">
        <f t="shared" si="1005"/>
        <v>-</v>
      </c>
      <c r="S1936" s="31" t="str">
        <f t="shared" si="1006"/>
        <v>-</v>
      </c>
      <c r="T1936" s="31" t="str">
        <f t="shared" si="1007"/>
        <v>-</v>
      </c>
      <c r="U1936" s="20"/>
      <c r="V1936" s="20"/>
      <c r="W1936" s="20"/>
      <c r="AH1936" s="32" t="s">
        <v>118</v>
      </c>
    </row>
    <row r="1937" spans="1:36" ht="19.5" customHeight="1" x14ac:dyDescent="0.3">
      <c r="A1937" s="20"/>
      <c r="B1937" s="483"/>
      <c r="C1937" s="29"/>
      <c r="D1937" s="28"/>
      <c r="E1937" s="29"/>
      <c r="F1937" s="33" t="s">
        <v>124</v>
      </c>
      <c r="G1937" s="29"/>
      <c r="H1937" s="29" t="s">
        <v>40</v>
      </c>
      <c r="I1937" s="31" t="str">
        <f t="shared" si="996"/>
        <v>-</v>
      </c>
      <c r="J1937" s="31" t="str">
        <f t="shared" si="997"/>
        <v>-</v>
      </c>
      <c r="K1937" s="31" t="str">
        <f t="shared" si="998"/>
        <v>-</v>
      </c>
      <c r="L1937" s="31" t="str">
        <f t="shared" si="999"/>
        <v>-</v>
      </c>
      <c r="M1937" s="31" t="str">
        <f t="shared" si="1000"/>
        <v>-</v>
      </c>
      <c r="N1937" s="31" t="str">
        <f t="shared" si="1001"/>
        <v>-</v>
      </c>
      <c r="O1937" s="31" t="str">
        <f t="shared" si="1002"/>
        <v>-</v>
      </c>
      <c r="P1937" s="31" t="str">
        <f t="shared" si="1003"/>
        <v>-</v>
      </c>
      <c r="Q1937" s="31" t="str">
        <f t="shared" si="1004"/>
        <v>-</v>
      </c>
      <c r="R1937" s="31" t="str">
        <f t="shared" si="1005"/>
        <v>-</v>
      </c>
      <c r="S1937" s="31" t="str">
        <f t="shared" si="1006"/>
        <v>-</v>
      </c>
      <c r="T1937" s="31" t="str">
        <f t="shared" si="1007"/>
        <v>-</v>
      </c>
      <c r="U1937" s="20"/>
      <c r="V1937" s="20"/>
      <c r="W1937" s="20"/>
      <c r="AI1937" s="32" t="s">
        <v>116</v>
      </c>
    </row>
    <row r="1938" spans="1:36" ht="19.5" customHeight="1" x14ac:dyDescent="0.3">
      <c r="A1938" s="20"/>
      <c r="B1938" s="483"/>
      <c r="C1938" s="29"/>
      <c r="D1938" s="34"/>
      <c r="E1938" s="35"/>
      <c r="F1938" s="36" t="s">
        <v>125</v>
      </c>
      <c r="G1938" s="35"/>
      <c r="H1938" s="34" t="s">
        <v>40</v>
      </c>
      <c r="I1938" s="31" t="str">
        <f t="shared" si="996"/>
        <v>-</v>
      </c>
      <c r="J1938" s="31" t="str">
        <f t="shared" si="997"/>
        <v>-</v>
      </c>
      <c r="K1938" s="31" t="str">
        <f t="shared" si="998"/>
        <v>-</v>
      </c>
      <c r="L1938" s="31" t="str">
        <f t="shared" si="999"/>
        <v>-</v>
      </c>
      <c r="M1938" s="31" t="str">
        <f t="shared" si="1000"/>
        <v>-</v>
      </c>
      <c r="N1938" s="31" t="str">
        <f t="shared" si="1001"/>
        <v>-</v>
      </c>
      <c r="O1938" s="31" t="str">
        <f t="shared" si="1002"/>
        <v>-</v>
      </c>
      <c r="P1938" s="31" t="str">
        <f t="shared" si="1003"/>
        <v>-</v>
      </c>
      <c r="Q1938" s="31" t="str">
        <f t="shared" si="1004"/>
        <v>-</v>
      </c>
      <c r="R1938" s="31" t="str">
        <f t="shared" si="1005"/>
        <v>-</v>
      </c>
      <c r="S1938" s="31" t="str">
        <f t="shared" si="1006"/>
        <v>-</v>
      </c>
      <c r="T1938" s="31" t="str">
        <f t="shared" si="1007"/>
        <v>-</v>
      </c>
      <c r="U1938" s="20"/>
      <c r="V1938" s="20"/>
      <c r="W1938" s="20"/>
      <c r="AJ1938" s="32" t="s">
        <v>118</v>
      </c>
    </row>
    <row r="1939" spans="1:36" ht="19.5" customHeight="1" x14ac:dyDescent="0.25">
      <c r="A1939" s="20"/>
      <c r="B1939" s="483"/>
      <c r="C1939" s="27"/>
      <c r="D1939" s="28" t="s">
        <v>77</v>
      </c>
      <c r="E1939" s="29"/>
      <c r="F1939" s="28" t="s">
        <v>78</v>
      </c>
      <c r="G1939" s="29"/>
      <c r="H1939" s="30"/>
      <c r="I1939" s="30" t="str">
        <f t="shared" ref="I1939:I1974" si="1008">IFERROR(MID($G1939,1,FIND(CHAR(160),SUBSTITUTE($G1939,"~",CHAR(160),1))-1),"")</f>
        <v/>
      </c>
      <c r="J1939" s="30" t="str">
        <f t="shared" ref="J1939:J1974" si="1009">IFERROR(MID($G1939,FIND(CHAR(160),SUBSTITUTE($G1939,"~",CHAR(160),1))+1,FIND(CHAR(160),SUBSTITUTE($G1939,"~",CHAR(160),2))-FIND(CHAR(160),SUBSTITUTE($G1939,"~",CHAR(160),1))-1),"")</f>
        <v/>
      </c>
      <c r="K1939" s="30" t="str">
        <f t="shared" ref="K1939:K1974" si="1010">IFERROR(MID($G1939,FIND(CHAR(160),SUBSTITUTE($G1939,"~",CHAR(160),2))+1,FIND(CHAR(160),SUBSTITUTE($G1939,"~",CHAR(160),3))-FIND(CHAR(160),SUBSTITUTE($G1939,"~",CHAR(160),2))-1),"")</f>
        <v/>
      </c>
      <c r="L1939" s="30" t="str">
        <f t="shared" ref="L1939:L1974" si="1011">IFERROR(MID($G1939,FIND(CHAR(160),SUBSTITUTE($G1939,"~",CHAR(160),3))+1,FIND(CHAR(160),SUBSTITUTE($G1939,"~",CHAR(160),4))-FIND(CHAR(160),SUBSTITUTE($G1939,"~",CHAR(160),3))-1),"")</f>
        <v/>
      </c>
      <c r="M1939" s="30" t="str">
        <f t="shared" ref="M1939:M1974" si="1012">IFERROR(MID($G1939,FIND(CHAR(160),SUBSTITUTE($G1939,"~",CHAR(160),4))+1,FIND(CHAR(160),SUBSTITUTE($G1939,"~",CHAR(160),5))-FIND(CHAR(160),SUBSTITUTE($G1939,"~",CHAR(160),4))-1),"")</f>
        <v/>
      </c>
      <c r="N1939" s="30" t="str">
        <f t="shared" ref="N1939:N1974" si="1013">IFERROR(MID($G1939,FIND(CHAR(160),SUBSTITUTE($G1939,"~",CHAR(160),5))+1,FIND(CHAR(160),SUBSTITUTE($G1939,"~",CHAR(160),6))-FIND(CHAR(160),SUBSTITUTE($G1939,"~",CHAR(160),5))-1),"")</f>
        <v/>
      </c>
      <c r="O1939" s="30" t="str">
        <f t="shared" ref="O1939:O1974" si="1014">IFERROR(MID($G1939,FIND(CHAR(160),SUBSTITUTE($G1939,"~",CHAR(160),6))+1,FIND(CHAR(160),SUBSTITUTE($G1939,"~",CHAR(160),7))-FIND(CHAR(160),SUBSTITUTE($G1939,"~",CHAR(160),6))-1),"")</f>
        <v/>
      </c>
      <c r="P1939" s="30" t="str">
        <f t="shared" ref="P1939:P1974" si="1015">IFERROR(MID($G1939,FIND(CHAR(160),SUBSTITUTE($G1939,"~",CHAR(160),7))+1,FIND(CHAR(160),SUBSTITUTE($G1939,"~",CHAR(160),8))-FIND(CHAR(160),SUBSTITUTE($G1939,"~",CHAR(160),7))-1),"")</f>
        <v/>
      </c>
      <c r="Q1939" s="30" t="str">
        <f t="shared" ref="Q1939:Q1974" si="1016">IFERROR(MID($G1939,FIND(CHAR(160),SUBSTITUTE($G1939,"~",CHAR(160),8))+1,FIND(CHAR(160),SUBSTITUTE($G1939,"~",CHAR(160),9))-FIND(CHAR(160),SUBSTITUTE($G1939,"~",CHAR(160),8))-1),"")</f>
        <v/>
      </c>
      <c r="R1939" s="30" t="str">
        <f t="shared" ref="R1939:R1974" si="1017">IFERROR(MID($G1939,FIND(CHAR(160),SUBSTITUTE($G1939,"~",CHAR(160),9))+1,FIND(CHAR(160),SUBSTITUTE($G1939,"~",CHAR(160),10))-FIND(CHAR(160),SUBSTITUTE($G1939,"~",CHAR(160),9))-1),"")</f>
        <v/>
      </c>
      <c r="S1939" s="30" t="str">
        <f t="shared" ref="S1939:S1974" si="1018">IFERROR(MID($G1939,FIND(CHAR(160),SUBSTITUTE($G1939,"~",CHAR(160),10))+1,FIND(CHAR(160),SUBSTITUTE($G1939,"~",CHAR(160),11))-FIND(CHAR(160),SUBSTITUTE($G1939,"~",CHAR(160),10))-1),"")</f>
        <v/>
      </c>
      <c r="T1939" s="30" t="str">
        <f t="shared" ref="T1939:T1974" si="1019">IFERROR(MID($G1939,FIND(CHAR(160),SUBSTITUTE($G1939,"~",CHAR(160),11))+1,FIND(CHAR(160),SUBSTITUTE($G1939,"~",CHAR(160),12))-FIND(CHAR(160),SUBSTITUTE($G1939,"~",CHAR(160),11))-1),"")</f>
        <v/>
      </c>
      <c r="U1939" s="20"/>
      <c r="V1939" s="20"/>
      <c r="W1939" s="20"/>
    </row>
    <row r="1940" spans="1:36" ht="19.5" customHeight="1" x14ac:dyDescent="0.25">
      <c r="A1940" s="20"/>
      <c r="B1940" s="483"/>
      <c r="C1940" s="29"/>
      <c r="D1940" s="28" t="s">
        <v>79</v>
      </c>
      <c r="E1940" s="29"/>
      <c r="F1940" s="28" t="s">
        <v>78</v>
      </c>
      <c r="G1940" s="29"/>
      <c r="H1940" s="29"/>
      <c r="I1940" s="30" t="str">
        <f t="shared" si="1008"/>
        <v/>
      </c>
      <c r="J1940" s="30" t="str">
        <f t="shared" si="1009"/>
        <v/>
      </c>
      <c r="K1940" s="30" t="str">
        <f t="shared" si="1010"/>
        <v/>
      </c>
      <c r="L1940" s="30" t="str">
        <f t="shared" si="1011"/>
        <v/>
      </c>
      <c r="M1940" s="30" t="str">
        <f t="shared" si="1012"/>
        <v/>
      </c>
      <c r="N1940" s="30" t="str">
        <f t="shared" si="1013"/>
        <v/>
      </c>
      <c r="O1940" s="30" t="str">
        <f t="shared" si="1014"/>
        <v/>
      </c>
      <c r="P1940" s="30" t="str">
        <f t="shared" si="1015"/>
        <v/>
      </c>
      <c r="Q1940" s="30" t="str">
        <f t="shared" si="1016"/>
        <v/>
      </c>
      <c r="R1940" s="30" t="str">
        <f t="shared" si="1017"/>
        <v/>
      </c>
      <c r="S1940" s="30" t="str">
        <f t="shared" si="1018"/>
        <v/>
      </c>
      <c r="T1940" s="30" t="str">
        <f t="shared" si="1019"/>
        <v/>
      </c>
      <c r="U1940" s="20"/>
      <c r="V1940" s="20"/>
      <c r="W1940" s="20"/>
    </row>
    <row r="1941" spans="1:36" ht="19.5" customHeight="1" x14ac:dyDescent="0.25">
      <c r="A1941" s="20"/>
      <c r="B1941" s="483"/>
      <c r="C1941" s="29"/>
      <c r="D1941" s="28" t="s">
        <v>80</v>
      </c>
      <c r="E1941" s="29"/>
      <c r="F1941" s="28" t="s">
        <v>78</v>
      </c>
      <c r="G1941" s="29"/>
      <c r="H1941" s="29"/>
      <c r="I1941" s="30" t="str">
        <f t="shared" si="1008"/>
        <v/>
      </c>
      <c r="J1941" s="30" t="str">
        <f t="shared" si="1009"/>
        <v/>
      </c>
      <c r="K1941" s="30" t="str">
        <f t="shared" si="1010"/>
        <v/>
      </c>
      <c r="L1941" s="30" t="str">
        <f t="shared" si="1011"/>
        <v/>
      </c>
      <c r="M1941" s="30" t="str">
        <f t="shared" si="1012"/>
        <v/>
      </c>
      <c r="N1941" s="30" t="str">
        <f t="shared" si="1013"/>
        <v/>
      </c>
      <c r="O1941" s="30" t="str">
        <f t="shared" si="1014"/>
        <v/>
      </c>
      <c r="P1941" s="30" t="str">
        <f t="shared" si="1015"/>
        <v/>
      </c>
      <c r="Q1941" s="30" t="str">
        <f t="shared" si="1016"/>
        <v/>
      </c>
      <c r="R1941" s="30" t="str">
        <f t="shared" si="1017"/>
        <v/>
      </c>
      <c r="S1941" s="30" t="str">
        <f t="shared" si="1018"/>
        <v/>
      </c>
      <c r="T1941" s="30" t="str">
        <f t="shared" si="1019"/>
        <v/>
      </c>
      <c r="U1941" s="20"/>
      <c r="V1941" s="20"/>
      <c r="W1941" s="20"/>
    </row>
    <row r="1942" spans="1:36" ht="19.5" customHeight="1" x14ac:dyDescent="0.25">
      <c r="A1942" s="20"/>
      <c r="B1942" s="483"/>
      <c r="C1942" s="29"/>
      <c r="D1942" s="28" t="s">
        <v>81</v>
      </c>
      <c r="E1942" s="29"/>
      <c r="F1942" s="28" t="s">
        <v>78</v>
      </c>
      <c r="G1942" s="29"/>
      <c r="H1942" s="29"/>
      <c r="I1942" s="30" t="str">
        <f t="shared" si="1008"/>
        <v/>
      </c>
      <c r="J1942" s="30" t="str">
        <f t="shared" si="1009"/>
        <v/>
      </c>
      <c r="K1942" s="30" t="str">
        <f t="shared" si="1010"/>
        <v/>
      </c>
      <c r="L1942" s="30" t="str">
        <f t="shared" si="1011"/>
        <v/>
      </c>
      <c r="M1942" s="30" t="str">
        <f t="shared" si="1012"/>
        <v/>
      </c>
      <c r="N1942" s="30" t="str">
        <f t="shared" si="1013"/>
        <v/>
      </c>
      <c r="O1942" s="30" t="str">
        <f t="shared" si="1014"/>
        <v/>
      </c>
      <c r="P1942" s="30" t="str">
        <f t="shared" si="1015"/>
        <v/>
      </c>
      <c r="Q1942" s="30" t="str">
        <f t="shared" si="1016"/>
        <v/>
      </c>
      <c r="R1942" s="30" t="str">
        <f t="shared" si="1017"/>
        <v/>
      </c>
      <c r="S1942" s="30" t="str">
        <f t="shared" si="1018"/>
        <v/>
      </c>
      <c r="T1942" s="30" t="str">
        <f t="shared" si="1019"/>
        <v/>
      </c>
      <c r="U1942" s="20"/>
      <c r="V1942" s="20"/>
      <c r="W1942" s="20"/>
    </row>
    <row r="1943" spans="1:36" ht="19.5" customHeight="1" x14ac:dyDescent="0.25">
      <c r="A1943" s="20"/>
      <c r="B1943" s="483"/>
      <c r="C1943" s="29"/>
      <c r="D1943" s="28" t="s">
        <v>82</v>
      </c>
      <c r="E1943" s="29"/>
      <c r="F1943" s="28" t="s">
        <v>78</v>
      </c>
      <c r="G1943" s="29"/>
      <c r="H1943" s="29"/>
      <c r="I1943" s="30" t="str">
        <f t="shared" si="1008"/>
        <v/>
      </c>
      <c r="J1943" s="30" t="str">
        <f t="shared" si="1009"/>
        <v/>
      </c>
      <c r="K1943" s="30" t="str">
        <f t="shared" si="1010"/>
        <v/>
      </c>
      <c r="L1943" s="30" t="str">
        <f t="shared" si="1011"/>
        <v/>
      </c>
      <c r="M1943" s="30" t="str">
        <f t="shared" si="1012"/>
        <v/>
      </c>
      <c r="N1943" s="30" t="str">
        <f t="shared" si="1013"/>
        <v/>
      </c>
      <c r="O1943" s="30" t="str">
        <f t="shared" si="1014"/>
        <v/>
      </c>
      <c r="P1943" s="30" t="str">
        <f t="shared" si="1015"/>
        <v/>
      </c>
      <c r="Q1943" s="30" t="str">
        <f t="shared" si="1016"/>
        <v/>
      </c>
      <c r="R1943" s="30" t="str">
        <f t="shared" si="1017"/>
        <v/>
      </c>
      <c r="S1943" s="30" t="str">
        <f t="shared" si="1018"/>
        <v/>
      </c>
      <c r="T1943" s="30" t="str">
        <f t="shared" si="1019"/>
        <v/>
      </c>
      <c r="U1943" s="20"/>
      <c r="V1943" s="20"/>
      <c r="W1943" s="20"/>
    </row>
    <row r="1944" spans="1:36" ht="19.5" customHeight="1" x14ac:dyDescent="0.25">
      <c r="A1944" s="20"/>
      <c r="B1944" s="483"/>
      <c r="C1944" s="29"/>
      <c r="D1944" s="28" t="s">
        <v>83</v>
      </c>
      <c r="E1944" s="29"/>
      <c r="F1944" s="28" t="s">
        <v>78</v>
      </c>
      <c r="G1944" s="29"/>
      <c r="H1944" s="29"/>
      <c r="I1944" s="30" t="str">
        <f t="shared" si="1008"/>
        <v/>
      </c>
      <c r="J1944" s="30" t="str">
        <f t="shared" si="1009"/>
        <v/>
      </c>
      <c r="K1944" s="30" t="str">
        <f t="shared" si="1010"/>
        <v/>
      </c>
      <c r="L1944" s="30" t="str">
        <f t="shared" si="1011"/>
        <v/>
      </c>
      <c r="M1944" s="30" t="str">
        <f t="shared" si="1012"/>
        <v/>
      </c>
      <c r="N1944" s="30" t="str">
        <f t="shared" si="1013"/>
        <v/>
      </c>
      <c r="O1944" s="30" t="str">
        <f t="shared" si="1014"/>
        <v/>
      </c>
      <c r="P1944" s="30" t="str">
        <f t="shared" si="1015"/>
        <v/>
      </c>
      <c r="Q1944" s="30" t="str">
        <f t="shared" si="1016"/>
        <v/>
      </c>
      <c r="R1944" s="30" t="str">
        <f t="shared" si="1017"/>
        <v/>
      </c>
      <c r="S1944" s="30" t="str">
        <f t="shared" si="1018"/>
        <v/>
      </c>
      <c r="T1944" s="30" t="str">
        <f t="shared" si="1019"/>
        <v/>
      </c>
      <c r="U1944" s="20"/>
      <c r="V1944" s="20"/>
      <c r="W1944" s="20"/>
    </row>
    <row r="1945" spans="1:36" ht="19.5" customHeight="1" x14ac:dyDescent="0.25">
      <c r="A1945" s="20"/>
      <c r="B1945" s="483"/>
      <c r="C1945" s="29"/>
      <c r="D1945" s="28" t="s">
        <v>84</v>
      </c>
      <c r="E1945" s="29"/>
      <c r="F1945" s="28" t="s">
        <v>78</v>
      </c>
      <c r="G1945" s="29"/>
      <c r="H1945" s="29"/>
      <c r="I1945" s="30" t="str">
        <f t="shared" si="1008"/>
        <v/>
      </c>
      <c r="J1945" s="30" t="str">
        <f t="shared" si="1009"/>
        <v/>
      </c>
      <c r="K1945" s="30" t="str">
        <f t="shared" si="1010"/>
        <v/>
      </c>
      <c r="L1945" s="30" t="str">
        <f t="shared" si="1011"/>
        <v/>
      </c>
      <c r="M1945" s="30" t="str">
        <f t="shared" si="1012"/>
        <v/>
      </c>
      <c r="N1945" s="30" t="str">
        <f t="shared" si="1013"/>
        <v/>
      </c>
      <c r="O1945" s="30" t="str">
        <f t="shared" si="1014"/>
        <v/>
      </c>
      <c r="P1945" s="30" t="str">
        <f t="shared" si="1015"/>
        <v/>
      </c>
      <c r="Q1945" s="30" t="str">
        <f t="shared" si="1016"/>
        <v/>
      </c>
      <c r="R1945" s="30" t="str">
        <f t="shared" si="1017"/>
        <v/>
      </c>
      <c r="S1945" s="30" t="str">
        <f t="shared" si="1018"/>
        <v/>
      </c>
      <c r="T1945" s="30" t="str">
        <f t="shared" si="1019"/>
        <v/>
      </c>
      <c r="U1945" s="20"/>
      <c r="V1945" s="20"/>
      <c r="W1945" s="20"/>
    </row>
    <row r="1946" spans="1:36" ht="19.5" customHeight="1" x14ac:dyDescent="0.25">
      <c r="A1946" s="20"/>
      <c r="B1946" s="483"/>
      <c r="C1946" s="29"/>
      <c r="D1946" s="28" t="s">
        <v>85</v>
      </c>
      <c r="E1946" s="29"/>
      <c r="F1946" s="28" t="s">
        <v>78</v>
      </c>
      <c r="G1946" s="29"/>
      <c r="H1946" s="29"/>
      <c r="I1946" s="30" t="str">
        <f t="shared" si="1008"/>
        <v/>
      </c>
      <c r="J1946" s="30" t="str">
        <f t="shared" si="1009"/>
        <v/>
      </c>
      <c r="K1946" s="30" t="str">
        <f t="shared" si="1010"/>
        <v/>
      </c>
      <c r="L1946" s="30" t="str">
        <f t="shared" si="1011"/>
        <v/>
      </c>
      <c r="M1946" s="30" t="str">
        <f t="shared" si="1012"/>
        <v/>
      </c>
      <c r="N1946" s="30" t="str">
        <f t="shared" si="1013"/>
        <v/>
      </c>
      <c r="O1946" s="30" t="str">
        <f t="shared" si="1014"/>
        <v/>
      </c>
      <c r="P1946" s="30" t="str">
        <f t="shared" si="1015"/>
        <v/>
      </c>
      <c r="Q1946" s="30" t="str">
        <f t="shared" si="1016"/>
        <v/>
      </c>
      <c r="R1946" s="30" t="str">
        <f t="shared" si="1017"/>
        <v/>
      </c>
      <c r="S1946" s="30" t="str">
        <f t="shared" si="1018"/>
        <v/>
      </c>
      <c r="T1946" s="30" t="str">
        <f t="shared" si="1019"/>
        <v/>
      </c>
      <c r="U1946" s="20"/>
      <c r="V1946" s="20"/>
      <c r="W1946" s="20"/>
    </row>
    <row r="1947" spans="1:36" ht="19.5" customHeight="1" x14ac:dyDescent="0.25">
      <c r="A1947" s="20"/>
      <c r="B1947" s="483"/>
      <c r="C1947" s="29"/>
      <c r="D1947" s="28" t="s">
        <v>86</v>
      </c>
      <c r="E1947" s="29"/>
      <c r="F1947" s="28" t="s">
        <v>78</v>
      </c>
      <c r="G1947" s="29"/>
      <c r="H1947" s="29"/>
      <c r="I1947" s="30" t="str">
        <f t="shared" si="1008"/>
        <v/>
      </c>
      <c r="J1947" s="30" t="str">
        <f t="shared" si="1009"/>
        <v/>
      </c>
      <c r="K1947" s="30" t="str">
        <f t="shared" si="1010"/>
        <v/>
      </c>
      <c r="L1947" s="30" t="str">
        <f t="shared" si="1011"/>
        <v/>
      </c>
      <c r="M1947" s="30" t="str">
        <f t="shared" si="1012"/>
        <v/>
      </c>
      <c r="N1947" s="30" t="str">
        <f t="shared" si="1013"/>
        <v/>
      </c>
      <c r="O1947" s="30" t="str">
        <f t="shared" si="1014"/>
        <v/>
      </c>
      <c r="P1947" s="30" t="str">
        <f t="shared" si="1015"/>
        <v/>
      </c>
      <c r="Q1947" s="30" t="str">
        <f t="shared" si="1016"/>
        <v/>
      </c>
      <c r="R1947" s="30" t="str">
        <f t="shared" si="1017"/>
        <v/>
      </c>
      <c r="S1947" s="30" t="str">
        <f t="shared" si="1018"/>
        <v/>
      </c>
      <c r="T1947" s="30" t="str">
        <f t="shared" si="1019"/>
        <v/>
      </c>
      <c r="U1947" s="20"/>
      <c r="V1947" s="20"/>
      <c r="W1947" s="20"/>
    </row>
    <row r="1948" spans="1:36" ht="19.5" customHeight="1" x14ac:dyDescent="0.25">
      <c r="A1948" s="20"/>
      <c r="B1948" s="483"/>
      <c r="C1948" s="29"/>
      <c r="D1948" s="28" t="s">
        <v>87</v>
      </c>
      <c r="E1948" s="29"/>
      <c r="F1948" s="28" t="s">
        <v>78</v>
      </c>
      <c r="G1948" s="29"/>
      <c r="H1948" s="29"/>
      <c r="I1948" s="30" t="str">
        <f t="shared" si="1008"/>
        <v/>
      </c>
      <c r="J1948" s="30" t="str">
        <f t="shared" si="1009"/>
        <v/>
      </c>
      <c r="K1948" s="30" t="str">
        <f t="shared" si="1010"/>
        <v/>
      </c>
      <c r="L1948" s="30" t="str">
        <f t="shared" si="1011"/>
        <v/>
      </c>
      <c r="M1948" s="30" t="str">
        <f t="shared" si="1012"/>
        <v/>
      </c>
      <c r="N1948" s="30" t="str">
        <f t="shared" si="1013"/>
        <v/>
      </c>
      <c r="O1948" s="30" t="str">
        <f t="shared" si="1014"/>
        <v/>
      </c>
      <c r="P1948" s="30" t="str">
        <f t="shared" si="1015"/>
        <v/>
      </c>
      <c r="Q1948" s="30" t="str">
        <f t="shared" si="1016"/>
        <v/>
      </c>
      <c r="R1948" s="30" t="str">
        <f t="shared" si="1017"/>
        <v/>
      </c>
      <c r="S1948" s="30" t="str">
        <f t="shared" si="1018"/>
        <v/>
      </c>
      <c r="T1948" s="30" t="str">
        <f t="shared" si="1019"/>
        <v/>
      </c>
      <c r="U1948" s="20"/>
      <c r="V1948" s="20"/>
      <c r="W1948" s="20"/>
    </row>
    <row r="1949" spans="1:36" ht="19.5" customHeight="1" x14ac:dyDescent="0.25">
      <c r="A1949" s="20"/>
      <c r="B1949" s="483"/>
      <c r="C1949" s="29"/>
      <c r="D1949" s="28" t="s">
        <v>88</v>
      </c>
      <c r="E1949" s="29"/>
      <c r="F1949" s="28" t="s">
        <v>78</v>
      </c>
      <c r="G1949" s="29"/>
      <c r="H1949" s="29"/>
      <c r="I1949" s="30" t="str">
        <f t="shared" si="1008"/>
        <v/>
      </c>
      <c r="J1949" s="30" t="str">
        <f t="shared" si="1009"/>
        <v/>
      </c>
      <c r="K1949" s="30" t="str">
        <f t="shared" si="1010"/>
        <v/>
      </c>
      <c r="L1949" s="30" t="str">
        <f t="shared" si="1011"/>
        <v/>
      </c>
      <c r="M1949" s="30" t="str">
        <f t="shared" si="1012"/>
        <v/>
      </c>
      <c r="N1949" s="30" t="str">
        <f t="shared" si="1013"/>
        <v/>
      </c>
      <c r="O1949" s="30" t="str">
        <f t="shared" si="1014"/>
        <v/>
      </c>
      <c r="P1949" s="30" t="str">
        <f t="shared" si="1015"/>
        <v/>
      </c>
      <c r="Q1949" s="30" t="str">
        <f t="shared" si="1016"/>
        <v/>
      </c>
      <c r="R1949" s="30" t="str">
        <f t="shared" si="1017"/>
        <v/>
      </c>
      <c r="S1949" s="30" t="str">
        <f t="shared" si="1018"/>
        <v/>
      </c>
      <c r="T1949" s="30" t="str">
        <f t="shared" si="1019"/>
        <v/>
      </c>
      <c r="U1949" s="20"/>
      <c r="V1949" s="20"/>
      <c r="W1949" s="20"/>
    </row>
    <row r="1950" spans="1:36" ht="19.5" customHeight="1" x14ac:dyDescent="0.25">
      <c r="A1950" s="20"/>
      <c r="B1950" s="483"/>
      <c r="C1950" s="29"/>
      <c r="D1950" s="28" t="s">
        <v>89</v>
      </c>
      <c r="E1950" s="29"/>
      <c r="F1950" s="28" t="s">
        <v>78</v>
      </c>
      <c r="G1950" s="29"/>
      <c r="H1950" s="29"/>
      <c r="I1950" s="30" t="str">
        <f t="shared" si="1008"/>
        <v/>
      </c>
      <c r="J1950" s="30" t="str">
        <f t="shared" si="1009"/>
        <v/>
      </c>
      <c r="K1950" s="30" t="str">
        <f t="shared" si="1010"/>
        <v/>
      </c>
      <c r="L1950" s="30" t="str">
        <f t="shared" si="1011"/>
        <v/>
      </c>
      <c r="M1950" s="30" t="str">
        <f t="shared" si="1012"/>
        <v/>
      </c>
      <c r="N1950" s="30" t="str">
        <f t="shared" si="1013"/>
        <v/>
      </c>
      <c r="O1950" s="30" t="str">
        <f t="shared" si="1014"/>
        <v/>
      </c>
      <c r="P1950" s="30" t="str">
        <f t="shared" si="1015"/>
        <v/>
      </c>
      <c r="Q1950" s="30" t="str">
        <f t="shared" si="1016"/>
        <v/>
      </c>
      <c r="R1950" s="30" t="str">
        <f t="shared" si="1017"/>
        <v/>
      </c>
      <c r="S1950" s="30" t="str">
        <f t="shared" si="1018"/>
        <v/>
      </c>
      <c r="T1950" s="30" t="str">
        <f t="shared" si="1019"/>
        <v/>
      </c>
      <c r="U1950" s="20"/>
      <c r="V1950" s="20"/>
      <c r="W1950" s="20"/>
    </row>
    <row r="1951" spans="1:36" ht="19.5" customHeight="1" x14ac:dyDescent="0.25">
      <c r="A1951" s="20"/>
      <c r="B1951" s="483"/>
      <c r="C1951" s="29"/>
      <c r="D1951" s="28" t="s">
        <v>90</v>
      </c>
      <c r="E1951" s="29"/>
      <c r="F1951" s="28" t="s">
        <v>78</v>
      </c>
      <c r="G1951" s="29"/>
      <c r="H1951" s="29"/>
      <c r="I1951" s="30" t="str">
        <f t="shared" si="1008"/>
        <v/>
      </c>
      <c r="J1951" s="30" t="str">
        <f t="shared" si="1009"/>
        <v/>
      </c>
      <c r="K1951" s="30" t="str">
        <f t="shared" si="1010"/>
        <v/>
      </c>
      <c r="L1951" s="30" t="str">
        <f t="shared" si="1011"/>
        <v/>
      </c>
      <c r="M1951" s="30" t="str">
        <f t="shared" si="1012"/>
        <v/>
      </c>
      <c r="N1951" s="30" t="str">
        <f t="shared" si="1013"/>
        <v/>
      </c>
      <c r="O1951" s="30" t="str">
        <f t="shared" si="1014"/>
        <v/>
      </c>
      <c r="P1951" s="30" t="str">
        <f t="shared" si="1015"/>
        <v/>
      </c>
      <c r="Q1951" s="30" t="str">
        <f t="shared" si="1016"/>
        <v/>
      </c>
      <c r="R1951" s="30" t="str">
        <f t="shared" si="1017"/>
        <v/>
      </c>
      <c r="S1951" s="30" t="str">
        <f t="shared" si="1018"/>
        <v/>
      </c>
      <c r="T1951" s="30" t="str">
        <f t="shared" si="1019"/>
        <v/>
      </c>
      <c r="U1951" s="20"/>
      <c r="V1951" s="20"/>
      <c r="W1951" s="20"/>
    </row>
    <row r="1952" spans="1:36" ht="19.5" customHeight="1" x14ac:dyDescent="0.25">
      <c r="A1952" s="20"/>
      <c r="B1952" s="483"/>
      <c r="C1952" s="29"/>
      <c r="D1952" s="28" t="s">
        <v>91</v>
      </c>
      <c r="E1952" s="29"/>
      <c r="F1952" s="28" t="s">
        <v>78</v>
      </c>
      <c r="G1952" s="29"/>
      <c r="H1952" s="29"/>
      <c r="I1952" s="30" t="str">
        <f t="shared" si="1008"/>
        <v/>
      </c>
      <c r="J1952" s="30" t="str">
        <f t="shared" si="1009"/>
        <v/>
      </c>
      <c r="K1952" s="30" t="str">
        <f t="shared" si="1010"/>
        <v/>
      </c>
      <c r="L1952" s="30" t="str">
        <f t="shared" si="1011"/>
        <v/>
      </c>
      <c r="M1952" s="30" t="str">
        <f t="shared" si="1012"/>
        <v/>
      </c>
      <c r="N1952" s="30" t="str">
        <f t="shared" si="1013"/>
        <v/>
      </c>
      <c r="O1952" s="30" t="str">
        <f t="shared" si="1014"/>
        <v/>
      </c>
      <c r="P1952" s="30" t="str">
        <f t="shared" si="1015"/>
        <v/>
      </c>
      <c r="Q1952" s="30" t="str">
        <f t="shared" si="1016"/>
        <v/>
      </c>
      <c r="R1952" s="30" t="str">
        <f t="shared" si="1017"/>
        <v/>
      </c>
      <c r="S1952" s="30" t="str">
        <f t="shared" si="1018"/>
        <v/>
      </c>
      <c r="T1952" s="30" t="str">
        <f t="shared" si="1019"/>
        <v/>
      </c>
      <c r="U1952" s="20"/>
      <c r="V1952" s="20"/>
      <c r="W1952" s="20"/>
    </row>
    <row r="1953" spans="1:23" ht="19.5" customHeight="1" x14ac:dyDescent="0.25">
      <c r="A1953" s="20"/>
      <c r="B1953" s="483"/>
      <c r="C1953" s="29"/>
      <c r="D1953" s="28" t="s">
        <v>92</v>
      </c>
      <c r="E1953" s="29"/>
      <c r="F1953" s="28" t="s">
        <v>78</v>
      </c>
      <c r="G1953" s="29"/>
      <c r="H1953" s="29"/>
      <c r="I1953" s="30" t="str">
        <f t="shared" si="1008"/>
        <v/>
      </c>
      <c r="J1953" s="30" t="str">
        <f t="shared" si="1009"/>
        <v/>
      </c>
      <c r="K1953" s="30" t="str">
        <f t="shared" si="1010"/>
        <v/>
      </c>
      <c r="L1953" s="30" t="str">
        <f t="shared" si="1011"/>
        <v/>
      </c>
      <c r="M1953" s="30" t="str">
        <f t="shared" si="1012"/>
        <v/>
      </c>
      <c r="N1953" s="30" t="str">
        <f t="shared" si="1013"/>
        <v/>
      </c>
      <c r="O1953" s="30" t="str">
        <f t="shared" si="1014"/>
        <v/>
      </c>
      <c r="P1953" s="30" t="str">
        <f t="shared" si="1015"/>
        <v/>
      </c>
      <c r="Q1953" s="30" t="str">
        <f t="shared" si="1016"/>
        <v/>
      </c>
      <c r="R1953" s="30" t="str">
        <f t="shared" si="1017"/>
        <v/>
      </c>
      <c r="S1953" s="30" t="str">
        <f t="shared" si="1018"/>
        <v/>
      </c>
      <c r="T1953" s="30" t="str">
        <f t="shared" si="1019"/>
        <v/>
      </c>
      <c r="U1953" s="20"/>
      <c r="V1953" s="20"/>
      <c r="W1953" s="20"/>
    </row>
    <row r="1954" spans="1:23" ht="19.5" customHeight="1" x14ac:dyDescent="0.25">
      <c r="A1954" s="20"/>
      <c r="B1954" s="483"/>
      <c r="C1954" s="29"/>
      <c r="D1954" s="28" t="s">
        <v>93</v>
      </c>
      <c r="E1954" s="29"/>
      <c r="F1954" s="28" t="s">
        <v>78</v>
      </c>
      <c r="G1954" s="29"/>
      <c r="H1954" s="29"/>
      <c r="I1954" s="30" t="str">
        <f t="shared" si="1008"/>
        <v/>
      </c>
      <c r="J1954" s="30" t="str">
        <f t="shared" si="1009"/>
        <v/>
      </c>
      <c r="K1954" s="30" t="str">
        <f t="shared" si="1010"/>
        <v/>
      </c>
      <c r="L1954" s="30" t="str">
        <f t="shared" si="1011"/>
        <v/>
      </c>
      <c r="M1954" s="30" t="str">
        <f t="shared" si="1012"/>
        <v/>
      </c>
      <c r="N1954" s="30" t="str">
        <f t="shared" si="1013"/>
        <v/>
      </c>
      <c r="O1954" s="30" t="str">
        <f t="shared" si="1014"/>
        <v/>
      </c>
      <c r="P1954" s="30" t="str">
        <f t="shared" si="1015"/>
        <v/>
      </c>
      <c r="Q1954" s="30" t="str">
        <f t="shared" si="1016"/>
        <v/>
      </c>
      <c r="R1954" s="30" t="str">
        <f t="shared" si="1017"/>
        <v/>
      </c>
      <c r="S1954" s="30" t="str">
        <f t="shared" si="1018"/>
        <v/>
      </c>
      <c r="T1954" s="30" t="str">
        <f t="shared" si="1019"/>
        <v/>
      </c>
      <c r="U1954" s="20"/>
      <c r="V1954" s="20"/>
      <c r="W1954" s="20"/>
    </row>
    <row r="1955" spans="1:23" ht="19.5" customHeight="1" x14ac:dyDescent="0.25">
      <c r="A1955" s="20"/>
      <c r="B1955" s="483"/>
      <c r="C1955" s="29"/>
      <c r="D1955" s="28" t="s">
        <v>94</v>
      </c>
      <c r="E1955" s="29"/>
      <c r="F1955" s="28" t="s">
        <v>78</v>
      </c>
      <c r="G1955" s="29"/>
      <c r="H1955" s="29"/>
      <c r="I1955" s="30" t="str">
        <f t="shared" si="1008"/>
        <v/>
      </c>
      <c r="J1955" s="30" t="str">
        <f t="shared" si="1009"/>
        <v/>
      </c>
      <c r="K1955" s="30" t="str">
        <f t="shared" si="1010"/>
        <v/>
      </c>
      <c r="L1955" s="30" t="str">
        <f t="shared" si="1011"/>
        <v/>
      </c>
      <c r="M1955" s="30" t="str">
        <f t="shared" si="1012"/>
        <v/>
      </c>
      <c r="N1955" s="30" t="str">
        <f t="shared" si="1013"/>
        <v/>
      </c>
      <c r="O1955" s="30" t="str">
        <f t="shared" si="1014"/>
        <v/>
      </c>
      <c r="P1955" s="30" t="str">
        <f t="shared" si="1015"/>
        <v/>
      </c>
      <c r="Q1955" s="30" t="str">
        <f t="shared" si="1016"/>
        <v/>
      </c>
      <c r="R1955" s="30" t="str">
        <f t="shared" si="1017"/>
        <v/>
      </c>
      <c r="S1955" s="30" t="str">
        <f t="shared" si="1018"/>
        <v/>
      </c>
      <c r="T1955" s="30" t="str">
        <f t="shared" si="1019"/>
        <v/>
      </c>
      <c r="U1955" s="20"/>
      <c r="V1955" s="20"/>
      <c r="W1955" s="20"/>
    </row>
    <row r="1956" spans="1:23" ht="19.5" customHeight="1" x14ac:dyDescent="0.25">
      <c r="A1956" s="20"/>
      <c r="B1956" s="483"/>
      <c r="C1956" s="29"/>
      <c r="D1956" s="28" t="s">
        <v>95</v>
      </c>
      <c r="E1956" s="29"/>
      <c r="F1956" s="28" t="s">
        <v>78</v>
      </c>
      <c r="G1956" s="29"/>
      <c r="H1956" s="29"/>
      <c r="I1956" s="30" t="str">
        <f t="shared" si="1008"/>
        <v/>
      </c>
      <c r="J1956" s="30" t="str">
        <f t="shared" si="1009"/>
        <v/>
      </c>
      <c r="K1956" s="30" t="str">
        <f t="shared" si="1010"/>
        <v/>
      </c>
      <c r="L1956" s="30" t="str">
        <f t="shared" si="1011"/>
        <v/>
      </c>
      <c r="M1956" s="30" t="str">
        <f t="shared" si="1012"/>
        <v/>
      </c>
      <c r="N1956" s="30" t="str">
        <f t="shared" si="1013"/>
        <v/>
      </c>
      <c r="O1956" s="30" t="str">
        <f t="shared" si="1014"/>
        <v/>
      </c>
      <c r="P1956" s="30" t="str">
        <f t="shared" si="1015"/>
        <v/>
      </c>
      <c r="Q1956" s="30" t="str">
        <f t="shared" si="1016"/>
        <v/>
      </c>
      <c r="R1956" s="30" t="str">
        <f t="shared" si="1017"/>
        <v/>
      </c>
      <c r="S1956" s="30" t="str">
        <f t="shared" si="1018"/>
        <v/>
      </c>
      <c r="T1956" s="30" t="str">
        <f t="shared" si="1019"/>
        <v/>
      </c>
      <c r="U1956" s="20"/>
      <c r="V1956" s="20"/>
      <c r="W1956" s="20"/>
    </row>
    <row r="1957" spans="1:23" ht="19.5" customHeight="1" x14ac:dyDescent="0.25">
      <c r="A1957" s="20"/>
      <c r="B1957" s="483"/>
      <c r="C1957" s="29"/>
      <c r="D1957" s="28" t="s">
        <v>96</v>
      </c>
      <c r="E1957" s="29"/>
      <c r="F1957" s="28" t="s">
        <v>78</v>
      </c>
      <c r="G1957" s="29"/>
      <c r="H1957" s="29"/>
      <c r="I1957" s="30" t="str">
        <f t="shared" si="1008"/>
        <v/>
      </c>
      <c r="J1957" s="30" t="str">
        <f t="shared" si="1009"/>
        <v/>
      </c>
      <c r="K1957" s="30" t="str">
        <f t="shared" si="1010"/>
        <v/>
      </c>
      <c r="L1957" s="30" t="str">
        <f t="shared" si="1011"/>
        <v/>
      </c>
      <c r="M1957" s="30" t="str">
        <f t="shared" si="1012"/>
        <v/>
      </c>
      <c r="N1957" s="30" t="str">
        <f t="shared" si="1013"/>
        <v/>
      </c>
      <c r="O1957" s="30" t="str">
        <f t="shared" si="1014"/>
        <v/>
      </c>
      <c r="P1957" s="30" t="str">
        <f t="shared" si="1015"/>
        <v/>
      </c>
      <c r="Q1957" s="30" t="str">
        <f t="shared" si="1016"/>
        <v/>
      </c>
      <c r="R1957" s="30" t="str">
        <f t="shared" si="1017"/>
        <v/>
      </c>
      <c r="S1957" s="30" t="str">
        <f t="shared" si="1018"/>
        <v/>
      </c>
      <c r="T1957" s="30" t="str">
        <f t="shared" si="1019"/>
        <v/>
      </c>
      <c r="U1957" s="20"/>
      <c r="V1957" s="20"/>
      <c r="W1957" s="20"/>
    </row>
    <row r="1958" spans="1:23" ht="19.5" customHeight="1" x14ac:dyDescent="0.25">
      <c r="A1958" s="20"/>
      <c r="B1958" s="483"/>
      <c r="C1958" s="29"/>
      <c r="D1958" s="28" t="s">
        <v>97</v>
      </c>
      <c r="E1958" s="29"/>
      <c r="F1958" s="28" t="s">
        <v>78</v>
      </c>
      <c r="G1958" s="29"/>
      <c r="H1958" s="29"/>
      <c r="I1958" s="30" t="str">
        <f t="shared" si="1008"/>
        <v/>
      </c>
      <c r="J1958" s="30" t="str">
        <f t="shared" si="1009"/>
        <v/>
      </c>
      <c r="K1958" s="30" t="str">
        <f t="shared" si="1010"/>
        <v/>
      </c>
      <c r="L1958" s="30" t="str">
        <f t="shared" si="1011"/>
        <v/>
      </c>
      <c r="M1958" s="30" t="str">
        <f t="shared" si="1012"/>
        <v/>
      </c>
      <c r="N1958" s="30" t="str">
        <f t="shared" si="1013"/>
        <v/>
      </c>
      <c r="O1958" s="30" t="str">
        <f t="shared" si="1014"/>
        <v/>
      </c>
      <c r="P1958" s="30" t="str">
        <f t="shared" si="1015"/>
        <v/>
      </c>
      <c r="Q1958" s="30" t="str">
        <f t="shared" si="1016"/>
        <v/>
      </c>
      <c r="R1958" s="30" t="str">
        <f t="shared" si="1017"/>
        <v/>
      </c>
      <c r="S1958" s="30" t="str">
        <f t="shared" si="1018"/>
        <v/>
      </c>
      <c r="T1958" s="30" t="str">
        <f t="shared" si="1019"/>
        <v/>
      </c>
      <c r="U1958" s="20"/>
      <c r="V1958" s="20"/>
      <c r="W1958" s="20"/>
    </row>
    <row r="1959" spans="1:23" ht="19.5" customHeight="1" x14ac:dyDescent="0.25">
      <c r="A1959" s="20"/>
      <c r="B1959" s="483"/>
      <c r="C1959" s="29"/>
      <c r="D1959" s="28" t="s">
        <v>98</v>
      </c>
      <c r="E1959" s="29"/>
      <c r="F1959" s="28" t="s">
        <v>78</v>
      </c>
      <c r="G1959" s="29"/>
      <c r="H1959" s="29"/>
      <c r="I1959" s="30" t="str">
        <f t="shared" si="1008"/>
        <v/>
      </c>
      <c r="J1959" s="30" t="str">
        <f t="shared" si="1009"/>
        <v/>
      </c>
      <c r="K1959" s="30" t="str">
        <f t="shared" si="1010"/>
        <v/>
      </c>
      <c r="L1959" s="30" t="str">
        <f t="shared" si="1011"/>
        <v/>
      </c>
      <c r="M1959" s="30" t="str">
        <f t="shared" si="1012"/>
        <v/>
      </c>
      <c r="N1959" s="30" t="str">
        <f t="shared" si="1013"/>
        <v/>
      </c>
      <c r="O1959" s="30" t="str">
        <f t="shared" si="1014"/>
        <v/>
      </c>
      <c r="P1959" s="30" t="str">
        <f t="shared" si="1015"/>
        <v/>
      </c>
      <c r="Q1959" s="30" t="str">
        <f t="shared" si="1016"/>
        <v/>
      </c>
      <c r="R1959" s="30" t="str">
        <f t="shared" si="1017"/>
        <v/>
      </c>
      <c r="S1959" s="30" t="str">
        <f t="shared" si="1018"/>
        <v/>
      </c>
      <c r="T1959" s="30" t="str">
        <f t="shared" si="1019"/>
        <v/>
      </c>
      <c r="U1959" s="20"/>
      <c r="V1959" s="20"/>
      <c r="W1959" s="20"/>
    </row>
    <row r="1960" spans="1:23" ht="19.5" customHeight="1" x14ac:dyDescent="0.25">
      <c r="A1960" s="20"/>
      <c r="B1960" s="483"/>
      <c r="C1960" s="29"/>
      <c r="D1960" s="28" t="s">
        <v>99</v>
      </c>
      <c r="E1960" s="29"/>
      <c r="F1960" s="28" t="s">
        <v>78</v>
      </c>
      <c r="G1960" s="29"/>
      <c r="H1960" s="29"/>
      <c r="I1960" s="30" t="str">
        <f t="shared" si="1008"/>
        <v/>
      </c>
      <c r="J1960" s="30" t="str">
        <f t="shared" si="1009"/>
        <v/>
      </c>
      <c r="K1960" s="30" t="str">
        <f t="shared" si="1010"/>
        <v/>
      </c>
      <c r="L1960" s="30" t="str">
        <f t="shared" si="1011"/>
        <v/>
      </c>
      <c r="M1960" s="30" t="str">
        <f t="shared" si="1012"/>
        <v/>
      </c>
      <c r="N1960" s="30" t="str">
        <f t="shared" si="1013"/>
        <v/>
      </c>
      <c r="O1960" s="30" t="str">
        <f t="shared" si="1014"/>
        <v/>
      </c>
      <c r="P1960" s="30" t="str">
        <f t="shared" si="1015"/>
        <v/>
      </c>
      <c r="Q1960" s="30" t="str">
        <f t="shared" si="1016"/>
        <v/>
      </c>
      <c r="R1960" s="30" t="str">
        <f t="shared" si="1017"/>
        <v/>
      </c>
      <c r="S1960" s="30" t="str">
        <f t="shared" si="1018"/>
        <v/>
      </c>
      <c r="T1960" s="30" t="str">
        <f t="shared" si="1019"/>
        <v/>
      </c>
      <c r="U1960" s="20"/>
      <c r="V1960" s="20"/>
      <c r="W1960" s="20"/>
    </row>
    <row r="1961" spans="1:23" ht="19.5" customHeight="1" x14ac:dyDescent="0.25">
      <c r="A1961" s="20"/>
      <c r="B1961" s="483"/>
      <c r="C1961" s="29"/>
      <c r="D1961" s="28" t="s">
        <v>100</v>
      </c>
      <c r="E1961" s="29"/>
      <c r="F1961" s="28" t="s">
        <v>78</v>
      </c>
      <c r="G1961" s="29"/>
      <c r="H1961" s="29"/>
      <c r="I1961" s="30" t="str">
        <f t="shared" si="1008"/>
        <v/>
      </c>
      <c r="J1961" s="30" t="str">
        <f t="shared" si="1009"/>
        <v/>
      </c>
      <c r="K1961" s="30" t="str">
        <f t="shared" si="1010"/>
        <v/>
      </c>
      <c r="L1961" s="30" t="str">
        <f t="shared" si="1011"/>
        <v/>
      </c>
      <c r="M1961" s="30" t="str">
        <f t="shared" si="1012"/>
        <v/>
      </c>
      <c r="N1961" s="30" t="str">
        <f t="shared" si="1013"/>
        <v/>
      </c>
      <c r="O1961" s="30" t="str">
        <f t="shared" si="1014"/>
        <v/>
      </c>
      <c r="P1961" s="30" t="str">
        <f t="shared" si="1015"/>
        <v/>
      </c>
      <c r="Q1961" s="30" t="str">
        <f t="shared" si="1016"/>
        <v/>
      </c>
      <c r="R1961" s="30" t="str">
        <f t="shared" si="1017"/>
        <v/>
      </c>
      <c r="S1961" s="30" t="str">
        <f t="shared" si="1018"/>
        <v/>
      </c>
      <c r="T1961" s="30" t="str">
        <f t="shared" si="1019"/>
        <v/>
      </c>
      <c r="U1961" s="20"/>
      <c r="V1961" s="20"/>
      <c r="W1961" s="20"/>
    </row>
    <row r="1962" spans="1:23" ht="19.5" customHeight="1" x14ac:dyDescent="0.25">
      <c r="A1962" s="20"/>
      <c r="B1962" s="483"/>
      <c r="C1962" s="29"/>
      <c r="D1962" s="28" t="s">
        <v>101</v>
      </c>
      <c r="E1962" s="29"/>
      <c r="F1962" s="28" t="s">
        <v>78</v>
      </c>
      <c r="G1962" s="29"/>
      <c r="H1962" s="29"/>
      <c r="I1962" s="30" t="str">
        <f t="shared" si="1008"/>
        <v/>
      </c>
      <c r="J1962" s="30" t="str">
        <f t="shared" si="1009"/>
        <v/>
      </c>
      <c r="K1962" s="30" t="str">
        <f t="shared" si="1010"/>
        <v/>
      </c>
      <c r="L1962" s="30" t="str">
        <f t="shared" si="1011"/>
        <v/>
      </c>
      <c r="M1962" s="30" t="str">
        <f t="shared" si="1012"/>
        <v/>
      </c>
      <c r="N1962" s="30" t="str">
        <f t="shared" si="1013"/>
        <v/>
      </c>
      <c r="O1962" s="30" t="str">
        <f t="shared" si="1014"/>
        <v/>
      </c>
      <c r="P1962" s="30" t="str">
        <f t="shared" si="1015"/>
        <v/>
      </c>
      <c r="Q1962" s="30" t="str">
        <f t="shared" si="1016"/>
        <v/>
      </c>
      <c r="R1962" s="30" t="str">
        <f t="shared" si="1017"/>
        <v/>
      </c>
      <c r="S1962" s="30" t="str">
        <f t="shared" si="1018"/>
        <v/>
      </c>
      <c r="T1962" s="30" t="str">
        <f t="shared" si="1019"/>
        <v/>
      </c>
      <c r="U1962" s="20"/>
      <c r="V1962" s="20"/>
      <c r="W1962" s="20"/>
    </row>
    <row r="1963" spans="1:23" ht="19.5" customHeight="1" x14ac:dyDescent="0.25">
      <c r="A1963" s="20"/>
      <c r="B1963" s="483"/>
      <c r="C1963" s="29"/>
      <c r="D1963" s="28" t="s">
        <v>102</v>
      </c>
      <c r="E1963" s="29"/>
      <c r="F1963" s="28" t="s">
        <v>78</v>
      </c>
      <c r="G1963" s="29"/>
      <c r="H1963" s="29"/>
      <c r="I1963" s="30" t="str">
        <f t="shared" si="1008"/>
        <v/>
      </c>
      <c r="J1963" s="30" t="str">
        <f t="shared" si="1009"/>
        <v/>
      </c>
      <c r="K1963" s="30" t="str">
        <f t="shared" si="1010"/>
        <v/>
      </c>
      <c r="L1963" s="30" t="str">
        <f t="shared" si="1011"/>
        <v/>
      </c>
      <c r="M1963" s="30" t="str">
        <f t="shared" si="1012"/>
        <v/>
      </c>
      <c r="N1963" s="30" t="str">
        <f t="shared" si="1013"/>
        <v/>
      </c>
      <c r="O1963" s="30" t="str">
        <f t="shared" si="1014"/>
        <v/>
      </c>
      <c r="P1963" s="30" t="str">
        <f t="shared" si="1015"/>
        <v/>
      </c>
      <c r="Q1963" s="30" t="str">
        <f t="shared" si="1016"/>
        <v/>
      </c>
      <c r="R1963" s="30" t="str">
        <f t="shared" si="1017"/>
        <v/>
      </c>
      <c r="S1963" s="30" t="str">
        <f t="shared" si="1018"/>
        <v/>
      </c>
      <c r="T1963" s="30" t="str">
        <f t="shared" si="1019"/>
        <v/>
      </c>
      <c r="U1963" s="20"/>
      <c r="V1963" s="20"/>
      <c r="W1963" s="20"/>
    </row>
    <row r="1964" spans="1:23" ht="19.5" customHeight="1" x14ac:dyDescent="0.25">
      <c r="A1964" s="20"/>
      <c r="B1964" s="483"/>
      <c r="C1964" s="29"/>
      <c r="D1964" s="28" t="s">
        <v>103</v>
      </c>
      <c r="E1964" s="29"/>
      <c r="F1964" s="28" t="s">
        <v>78</v>
      </c>
      <c r="G1964" s="29"/>
      <c r="H1964" s="29"/>
      <c r="I1964" s="30" t="str">
        <f t="shared" si="1008"/>
        <v/>
      </c>
      <c r="J1964" s="30" t="str">
        <f t="shared" si="1009"/>
        <v/>
      </c>
      <c r="K1964" s="30" t="str">
        <f t="shared" si="1010"/>
        <v/>
      </c>
      <c r="L1964" s="30" t="str">
        <f t="shared" si="1011"/>
        <v/>
      </c>
      <c r="M1964" s="30" t="str">
        <f t="shared" si="1012"/>
        <v/>
      </c>
      <c r="N1964" s="30" t="str">
        <f t="shared" si="1013"/>
        <v/>
      </c>
      <c r="O1964" s="30" t="str">
        <f t="shared" si="1014"/>
        <v/>
      </c>
      <c r="P1964" s="30" t="str">
        <f t="shared" si="1015"/>
        <v/>
      </c>
      <c r="Q1964" s="30" t="str">
        <f t="shared" si="1016"/>
        <v/>
      </c>
      <c r="R1964" s="30" t="str">
        <f t="shared" si="1017"/>
        <v/>
      </c>
      <c r="S1964" s="30" t="str">
        <f t="shared" si="1018"/>
        <v/>
      </c>
      <c r="T1964" s="30" t="str">
        <f t="shared" si="1019"/>
        <v/>
      </c>
      <c r="U1964" s="20"/>
      <c r="V1964" s="20"/>
      <c r="W1964" s="20"/>
    </row>
    <row r="1965" spans="1:23" ht="19.5" customHeight="1" x14ac:dyDescent="0.25">
      <c r="A1965" s="20"/>
      <c r="B1965" s="483"/>
      <c r="C1965" s="29"/>
      <c r="D1965" s="28" t="s">
        <v>104</v>
      </c>
      <c r="E1965" s="29"/>
      <c r="F1965" s="28" t="s">
        <v>78</v>
      </c>
      <c r="G1965" s="29"/>
      <c r="H1965" s="29"/>
      <c r="I1965" s="30" t="str">
        <f t="shared" si="1008"/>
        <v/>
      </c>
      <c r="J1965" s="30" t="str">
        <f t="shared" si="1009"/>
        <v/>
      </c>
      <c r="K1965" s="30" t="str">
        <f t="shared" si="1010"/>
        <v/>
      </c>
      <c r="L1965" s="30" t="str">
        <f t="shared" si="1011"/>
        <v/>
      </c>
      <c r="M1965" s="30" t="str">
        <f t="shared" si="1012"/>
        <v/>
      </c>
      <c r="N1965" s="30" t="str">
        <f t="shared" si="1013"/>
        <v/>
      </c>
      <c r="O1965" s="30" t="str">
        <f t="shared" si="1014"/>
        <v/>
      </c>
      <c r="P1965" s="30" t="str">
        <f t="shared" si="1015"/>
        <v/>
      </c>
      <c r="Q1965" s="30" t="str">
        <f t="shared" si="1016"/>
        <v/>
      </c>
      <c r="R1965" s="30" t="str">
        <f t="shared" si="1017"/>
        <v/>
      </c>
      <c r="S1965" s="30" t="str">
        <f t="shared" si="1018"/>
        <v/>
      </c>
      <c r="T1965" s="30" t="str">
        <f t="shared" si="1019"/>
        <v/>
      </c>
      <c r="U1965" s="20"/>
      <c r="V1965" s="20"/>
      <c r="W1965" s="20"/>
    </row>
    <row r="1966" spans="1:23" ht="19.5" customHeight="1" x14ac:dyDescent="0.25">
      <c r="A1966" s="20"/>
      <c r="B1966" s="483"/>
      <c r="C1966" s="29"/>
      <c r="D1966" s="28" t="s">
        <v>105</v>
      </c>
      <c r="E1966" s="29"/>
      <c r="F1966" s="28" t="s">
        <v>78</v>
      </c>
      <c r="G1966" s="29"/>
      <c r="H1966" s="29"/>
      <c r="I1966" s="30" t="str">
        <f t="shared" si="1008"/>
        <v/>
      </c>
      <c r="J1966" s="30" t="str">
        <f t="shared" si="1009"/>
        <v/>
      </c>
      <c r="K1966" s="30" t="str">
        <f t="shared" si="1010"/>
        <v/>
      </c>
      <c r="L1966" s="30" t="str">
        <f t="shared" si="1011"/>
        <v/>
      </c>
      <c r="M1966" s="30" t="str">
        <f t="shared" si="1012"/>
        <v/>
      </c>
      <c r="N1966" s="30" t="str">
        <f t="shared" si="1013"/>
        <v/>
      </c>
      <c r="O1966" s="30" t="str">
        <f t="shared" si="1014"/>
        <v/>
      </c>
      <c r="P1966" s="30" t="str">
        <f t="shared" si="1015"/>
        <v/>
      </c>
      <c r="Q1966" s="30" t="str">
        <f t="shared" si="1016"/>
        <v/>
      </c>
      <c r="R1966" s="30" t="str">
        <f t="shared" si="1017"/>
        <v/>
      </c>
      <c r="S1966" s="30" t="str">
        <f t="shared" si="1018"/>
        <v/>
      </c>
      <c r="T1966" s="30" t="str">
        <f t="shared" si="1019"/>
        <v/>
      </c>
      <c r="U1966" s="20"/>
      <c r="V1966" s="20"/>
      <c r="W1966" s="20"/>
    </row>
    <row r="1967" spans="1:23" ht="19.5" customHeight="1" x14ac:dyDescent="0.25">
      <c r="A1967" s="20"/>
      <c r="B1967" s="483"/>
      <c r="C1967" s="29"/>
      <c r="D1967" s="28" t="s">
        <v>106</v>
      </c>
      <c r="E1967" s="29"/>
      <c r="F1967" s="28" t="s">
        <v>78</v>
      </c>
      <c r="G1967" s="29"/>
      <c r="H1967" s="29"/>
      <c r="I1967" s="30" t="str">
        <f t="shared" si="1008"/>
        <v/>
      </c>
      <c r="J1967" s="30" t="str">
        <f t="shared" si="1009"/>
        <v/>
      </c>
      <c r="K1967" s="30" t="str">
        <f t="shared" si="1010"/>
        <v/>
      </c>
      <c r="L1967" s="30" t="str">
        <f t="shared" si="1011"/>
        <v/>
      </c>
      <c r="M1967" s="30" t="str">
        <f t="shared" si="1012"/>
        <v/>
      </c>
      <c r="N1967" s="30" t="str">
        <f t="shared" si="1013"/>
        <v/>
      </c>
      <c r="O1967" s="30" t="str">
        <f t="shared" si="1014"/>
        <v/>
      </c>
      <c r="P1967" s="30" t="str">
        <f t="shared" si="1015"/>
        <v/>
      </c>
      <c r="Q1967" s="30" t="str">
        <f t="shared" si="1016"/>
        <v/>
      </c>
      <c r="R1967" s="30" t="str">
        <f t="shared" si="1017"/>
        <v/>
      </c>
      <c r="S1967" s="30" t="str">
        <f t="shared" si="1018"/>
        <v/>
      </c>
      <c r="T1967" s="30" t="str">
        <f t="shared" si="1019"/>
        <v/>
      </c>
      <c r="U1967" s="20"/>
      <c r="V1967" s="20"/>
      <c r="W1967" s="20"/>
    </row>
    <row r="1968" spans="1:23" ht="19.5" customHeight="1" x14ac:dyDescent="0.25">
      <c r="A1968" s="20"/>
      <c r="B1968" s="483"/>
      <c r="C1968" s="29"/>
      <c r="D1968" s="28" t="s">
        <v>107</v>
      </c>
      <c r="E1968" s="29"/>
      <c r="F1968" s="28" t="s">
        <v>78</v>
      </c>
      <c r="G1968" s="29"/>
      <c r="H1968" s="29"/>
      <c r="I1968" s="30" t="str">
        <f t="shared" si="1008"/>
        <v/>
      </c>
      <c r="J1968" s="30" t="str">
        <f t="shared" si="1009"/>
        <v/>
      </c>
      <c r="K1968" s="30" t="str">
        <f t="shared" si="1010"/>
        <v/>
      </c>
      <c r="L1968" s="30" t="str">
        <f t="shared" si="1011"/>
        <v/>
      </c>
      <c r="M1968" s="30" t="str">
        <f t="shared" si="1012"/>
        <v/>
      </c>
      <c r="N1968" s="30" t="str">
        <f t="shared" si="1013"/>
        <v/>
      </c>
      <c r="O1968" s="30" t="str">
        <f t="shared" si="1014"/>
        <v/>
      </c>
      <c r="P1968" s="30" t="str">
        <f t="shared" si="1015"/>
        <v/>
      </c>
      <c r="Q1968" s="30" t="str">
        <f t="shared" si="1016"/>
        <v/>
      </c>
      <c r="R1968" s="30" t="str">
        <f t="shared" si="1017"/>
        <v/>
      </c>
      <c r="S1968" s="30" t="str">
        <f t="shared" si="1018"/>
        <v/>
      </c>
      <c r="T1968" s="30" t="str">
        <f t="shared" si="1019"/>
        <v/>
      </c>
      <c r="U1968" s="20"/>
      <c r="V1968" s="20"/>
      <c r="W1968" s="20"/>
    </row>
    <row r="1969" spans="1:36" ht="19.5" customHeight="1" x14ac:dyDescent="0.25">
      <c r="A1969" s="20"/>
      <c r="B1969" s="483"/>
      <c r="C1969" s="29"/>
      <c r="D1969" s="28" t="s">
        <v>108</v>
      </c>
      <c r="E1969" s="29"/>
      <c r="F1969" s="28" t="s">
        <v>78</v>
      </c>
      <c r="G1969" s="29"/>
      <c r="H1969" s="29"/>
      <c r="I1969" s="30" t="str">
        <f t="shared" si="1008"/>
        <v/>
      </c>
      <c r="J1969" s="30" t="str">
        <f t="shared" si="1009"/>
        <v/>
      </c>
      <c r="K1969" s="30" t="str">
        <f t="shared" si="1010"/>
        <v/>
      </c>
      <c r="L1969" s="30" t="str">
        <f t="shared" si="1011"/>
        <v/>
      </c>
      <c r="M1969" s="30" t="str">
        <f t="shared" si="1012"/>
        <v/>
      </c>
      <c r="N1969" s="30" t="str">
        <f t="shared" si="1013"/>
        <v/>
      </c>
      <c r="O1969" s="30" t="str">
        <f t="shared" si="1014"/>
        <v/>
      </c>
      <c r="P1969" s="30" t="str">
        <f t="shared" si="1015"/>
        <v/>
      </c>
      <c r="Q1969" s="30" t="str">
        <f t="shared" si="1016"/>
        <v/>
      </c>
      <c r="R1969" s="30" t="str">
        <f t="shared" si="1017"/>
        <v/>
      </c>
      <c r="S1969" s="30" t="str">
        <f t="shared" si="1018"/>
        <v/>
      </c>
      <c r="T1969" s="30" t="str">
        <f t="shared" si="1019"/>
        <v/>
      </c>
      <c r="U1969" s="20"/>
      <c r="V1969" s="20"/>
      <c r="W1969" s="20"/>
    </row>
    <row r="1970" spans="1:36" ht="19.5" customHeight="1" x14ac:dyDescent="0.25">
      <c r="A1970" s="20"/>
      <c r="B1970" s="483"/>
      <c r="C1970" s="29"/>
      <c r="D1970" s="28" t="s">
        <v>109</v>
      </c>
      <c r="E1970" s="29"/>
      <c r="F1970" s="28" t="s">
        <v>78</v>
      </c>
      <c r="G1970" s="29"/>
      <c r="H1970" s="29"/>
      <c r="I1970" s="30" t="str">
        <f t="shared" si="1008"/>
        <v/>
      </c>
      <c r="J1970" s="30" t="str">
        <f t="shared" si="1009"/>
        <v/>
      </c>
      <c r="K1970" s="30" t="str">
        <f t="shared" si="1010"/>
        <v/>
      </c>
      <c r="L1970" s="30" t="str">
        <f t="shared" si="1011"/>
        <v/>
      </c>
      <c r="M1970" s="30" t="str">
        <f t="shared" si="1012"/>
        <v/>
      </c>
      <c r="N1970" s="30" t="str">
        <f t="shared" si="1013"/>
        <v/>
      </c>
      <c r="O1970" s="30" t="str">
        <f t="shared" si="1014"/>
        <v/>
      </c>
      <c r="P1970" s="30" t="str">
        <f t="shared" si="1015"/>
        <v/>
      </c>
      <c r="Q1970" s="30" t="str">
        <f t="shared" si="1016"/>
        <v/>
      </c>
      <c r="R1970" s="30" t="str">
        <f t="shared" si="1017"/>
        <v/>
      </c>
      <c r="S1970" s="30" t="str">
        <f t="shared" si="1018"/>
        <v/>
      </c>
      <c r="T1970" s="30" t="str">
        <f t="shared" si="1019"/>
        <v/>
      </c>
      <c r="U1970" s="20"/>
      <c r="V1970" s="20"/>
      <c r="W1970" s="20"/>
    </row>
    <row r="1971" spans="1:36" ht="19.5" customHeight="1" x14ac:dyDescent="0.25">
      <c r="A1971" s="20"/>
      <c r="B1971" s="483"/>
      <c r="C1971" s="29"/>
      <c r="D1971" s="28" t="s">
        <v>110</v>
      </c>
      <c r="E1971" s="29"/>
      <c r="F1971" s="28" t="s">
        <v>78</v>
      </c>
      <c r="G1971" s="29"/>
      <c r="H1971" s="29"/>
      <c r="I1971" s="30" t="str">
        <f t="shared" si="1008"/>
        <v/>
      </c>
      <c r="J1971" s="30" t="str">
        <f t="shared" si="1009"/>
        <v/>
      </c>
      <c r="K1971" s="30" t="str">
        <f t="shared" si="1010"/>
        <v/>
      </c>
      <c r="L1971" s="30" t="str">
        <f t="shared" si="1011"/>
        <v/>
      </c>
      <c r="M1971" s="30" t="str">
        <f t="shared" si="1012"/>
        <v/>
      </c>
      <c r="N1971" s="30" t="str">
        <f t="shared" si="1013"/>
        <v/>
      </c>
      <c r="O1971" s="30" t="str">
        <f t="shared" si="1014"/>
        <v/>
      </c>
      <c r="P1971" s="30" t="str">
        <f t="shared" si="1015"/>
        <v/>
      </c>
      <c r="Q1971" s="30" t="str">
        <f t="shared" si="1016"/>
        <v/>
      </c>
      <c r="R1971" s="30" t="str">
        <f t="shared" si="1017"/>
        <v/>
      </c>
      <c r="S1971" s="30" t="str">
        <f t="shared" si="1018"/>
        <v/>
      </c>
      <c r="T1971" s="30" t="str">
        <f t="shared" si="1019"/>
        <v/>
      </c>
      <c r="U1971" s="20"/>
      <c r="V1971" s="20"/>
      <c r="W1971" s="20"/>
    </row>
    <row r="1972" spans="1:36" ht="19.5" customHeight="1" x14ac:dyDescent="0.25">
      <c r="A1972" s="20"/>
      <c r="B1972" s="483"/>
      <c r="C1972" s="29"/>
      <c r="D1972" s="28" t="s">
        <v>111</v>
      </c>
      <c r="E1972" s="29"/>
      <c r="F1972" s="28" t="s">
        <v>78</v>
      </c>
      <c r="G1972" s="29"/>
      <c r="H1972" s="29"/>
      <c r="I1972" s="30" t="str">
        <f t="shared" si="1008"/>
        <v/>
      </c>
      <c r="J1972" s="30" t="str">
        <f t="shared" si="1009"/>
        <v/>
      </c>
      <c r="K1972" s="30" t="str">
        <f t="shared" si="1010"/>
        <v/>
      </c>
      <c r="L1972" s="30" t="str">
        <f t="shared" si="1011"/>
        <v/>
      </c>
      <c r="M1972" s="30" t="str">
        <f t="shared" si="1012"/>
        <v/>
      </c>
      <c r="N1972" s="30" t="str">
        <f t="shared" si="1013"/>
        <v/>
      </c>
      <c r="O1972" s="30" t="str">
        <f t="shared" si="1014"/>
        <v/>
      </c>
      <c r="P1972" s="30" t="str">
        <f t="shared" si="1015"/>
        <v/>
      </c>
      <c r="Q1972" s="30" t="str">
        <f t="shared" si="1016"/>
        <v/>
      </c>
      <c r="R1972" s="30" t="str">
        <f t="shared" si="1017"/>
        <v/>
      </c>
      <c r="S1972" s="30" t="str">
        <f t="shared" si="1018"/>
        <v/>
      </c>
      <c r="T1972" s="30" t="str">
        <f t="shared" si="1019"/>
        <v/>
      </c>
      <c r="U1972" s="20"/>
      <c r="V1972" s="20"/>
      <c r="W1972" s="20"/>
    </row>
    <row r="1973" spans="1:36" ht="19.5" customHeight="1" x14ac:dyDescent="0.25">
      <c r="A1973" s="20"/>
      <c r="B1973" s="483"/>
      <c r="C1973" s="29"/>
      <c r="D1973" s="28" t="s">
        <v>112</v>
      </c>
      <c r="E1973" s="29"/>
      <c r="F1973" s="28" t="s">
        <v>78</v>
      </c>
      <c r="G1973" s="29"/>
      <c r="H1973" s="29"/>
      <c r="I1973" s="30" t="str">
        <f t="shared" si="1008"/>
        <v/>
      </c>
      <c r="J1973" s="30" t="str">
        <f t="shared" si="1009"/>
        <v/>
      </c>
      <c r="K1973" s="30" t="str">
        <f t="shared" si="1010"/>
        <v/>
      </c>
      <c r="L1973" s="30" t="str">
        <f t="shared" si="1011"/>
        <v/>
      </c>
      <c r="M1973" s="30" t="str">
        <f t="shared" si="1012"/>
        <v/>
      </c>
      <c r="N1973" s="30" t="str">
        <f t="shared" si="1013"/>
        <v/>
      </c>
      <c r="O1973" s="30" t="str">
        <f t="shared" si="1014"/>
        <v/>
      </c>
      <c r="P1973" s="30" t="str">
        <f t="shared" si="1015"/>
        <v/>
      </c>
      <c r="Q1973" s="30" t="str">
        <f t="shared" si="1016"/>
        <v/>
      </c>
      <c r="R1973" s="30" t="str">
        <f t="shared" si="1017"/>
        <v/>
      </c>
      <c r="S1973" s="30" t="str">
        <f t="shared" si="1018"/>
        <v/>
      </c>
      <c r="T1973" s="30" t="str">
        <f t="shared" si="1019"/>
        <v/>
      </c>
      <c r="U1973" s="20"/>
      <c r="V1973" s="20"/>
      <c r="W1973" s="20"/>
    </row>
    <row r="1974" spans="1:36" ht="19.5" customHeight="1" x14ac:dyDescent="0.25">
      <c r="A1974" s="20"/>
      <c r="B1974" s="483"/>
      <c r="C1974" s="29"/>
      <c r="D1974" s="28" t="s">
        <v>113</v>
      </c>
      <c r="E1974" s="29"/>
      <c r="F1974" s="28" t="s">
        <v>78</v>
      </c>
      <c r="G1974" s="29"/>
      <c r="H1974" s="29"/>
      <c r="I1974" s="30" t="str">
        <f t="shared" si="1008"/>
        <v/>
      </c>
      <c r="J1974" s="30" t="str">
        <f t="shared" si="1009"/>
        <v/>
      </c>
      <c r="K1974" s="30" t="str">
        <f t="shared" si="1010"/>
        <v/>
      </c>
      <c r="L1974" s="30" t="str">
        <f t="shared" si="1011"/>
        <v/>
      </c>
      <c r="M1974" s="30" t="str">
        <f t="shared" si="1012"/>
        <v/>
      </c>
      <c r="N1974" s="30" t="str">
        <f t="shared" si="1013"/>
        <v/>
      </c>
      <c r="O1974" s="30" t="str">
        <f t="shared" si="1014"/>
        <v/>
      </c>
      <c r="P1974" s="30" t="str">
        <f t="shared" si="1015"/>
        <v/>
      </c>
      <c r="Q1974" s="30" t="str">
        <f t="shared" si="1016"/>
        <v/>
      </c>
      <c r="R1974" s="30" t="str">
        <f t="shared" si="1017"/>
        <v/>
      </c>
      <c r="S1974" s="30" t="str">
        <f t="shared" si="1018"/>
        <v/>
      </c>
      <c r="T1974" s="30" t="str">
        <f t="shared" si="1019"/>
        <v/>
      </c>
      <c r="U1974" s="20"/>
      <c r="V1974" s="20"/>
      <c r="W1974" s="20"/>
    </row>
    <row r="1975" spans="1:36" ht="19.5" customHeight="1" x14ac:dyDescent="0.3">
      <c r="A1975" s="20"/>
      <c r="B1975" s="483"/>
      <c r="C1975" s="29"/>
      <c r="D1975" s="28" t="s">
        <v>114</v>
      </c>
      <c r="E1975" s="29"/>
      <c r="F1975" s="28" t="s">
        <v>115</v>
      </c>
      <c r="G1975" s="29"/>
      <c r="H1975" s="29" t="s">
        <v>40</v>
      </c>
      <c r="I1975" s="31" t="str">
        <f t="shared" ref="I1975:I1984" si="1020">IFERROR(VALUE(MID($G1975,1,FIND(CHAR(160),SUBSTITUTE($G1975,"~",CHAR(160),1))-1)),"-")</f>
        <v>-</v>
      </c>
      <c r="J1975" s="31" t="str">
        <f t="shared" ref="J1975:J1984" si="1021">IFERROR(VALUE(MID($G1975,FIND(CHAR(160),SUBSTITUTE($G1975,"~",CHAR(160),1))+1,FIND(CHAR(160),SUBSTITUTE($G1975,"~",CHAR(160),2))-FIND(CHAR(160),SUBSTITUTE($G1975,"~",CHAR(160),1))-1)),"-")</f>
        <v>-</v>
      </c>
      <c r="K1975" s="31" t="str">
        <f t="shared" ref="K1975:K1984" si="1022">IFERROR(VALUE(MID($G1975,FIND(CHAR(160),SUBSTITUTE($G1975,"~",CHAR(160),2))+1,FIND(CHAR(160),SUBSTITUTE($G1975,"~",CHAR(160),3))-FIND(CHAR(160),SUBSTITUTE($G1975,"~",CHAR(160),2))-1)),"-")</f>
        <v>-</v>
      </c>
      <c r="L1975" s="31" t="str">
        <f t="shared" ref="L1975:L1984" si="1023">IFERROR(VALUE(MID($G1975,FIND(CHAR(160),SUBSTITUTE($G1975,"~",CHAR(160),3))+1,FIND(CHAR(160),SUBSTITUTE($G1975,"~",CHAR(160),4))-FIND(CHAR(160),SUBSTITUTE($G1975,"~",CHAR(160),3))-1)),"-")</f>
        <v>-</v>
      </c>
      <c r="M1975" s="31" t="str">
        <f t="shared" ref="M1975:M1984" si="1024">IFERROR(VALUE(MID($G1975,FIND(CHAR(160),SUBSTITUTE($G1975,"~",CHAR(160),4))+1,FIND(CHAR(160),SUBSTITUTE($G1975,"~",CHAR(160),5))-FIND(CHAR(160),SUBSTITUTE($G1975,"~",CHAR(160),4))-1)),"-")</f>
        <v>-</v>
      </c>
      <c r="N1975" s="31" t="str">
        <f t="shared" ref="N1975:N1984" si="1025">IFERROR(VALUE(MID($G1975,FIND(CHAR(160),SUBSTITUTE($G1975,"~",CHAR(160),5))+1,FIND(CHAR(160),SUBSTITUTE($G1975,"~",CHAR(160),6))-FIND(CHAR(160),SUBSTITUTE($G1975,"~",CHAR(160),5))-1)),"-")</f>
        <v>-</v>
      </c>
      <c r="O1975" s="31" t="str">
        <f t="shared" ref="O1975:O1984" si="1026">IFERROR(VALUE(MID($G1975,FIND(CHAR(160),SUBSTITUTE($G1975,"~",CHAR(160),6))+1,FIND(CHAR(160),SUBSTITUTE($G1975,"~",CHAR(160),7))-FIND(CHAR(160),SUBSTITUTE($G1975,"~",CHAR(160),6))-1)),"-")</f>
        <v>-</v>
      </c>
      <c r="P1975" s="31" t="str">
        <f t="shared" ref="P1975:P1984" si="1027">IFERROR(VALUE(MID($G1975,FIND(CHAR(160),SUBSTITUTE($G1975,"~",CHAR(160),7))+1,FIND(CHAR(160),SUBSTITUTE($G1975,"~",CHAR(160),8))-FIND(CHAR(160),SUBSTITUTE($G1975,"~",CHAR(160),7))-1)),"-")</f>
        <v>-</v>
      </c>
      <c r="Q1975" s="31" t="str">
        <f t="shared" ref="Q1975:Q1984" si="1028">IFERROR(VALUE(MID($G1975,FIND(CHAR(160),SUBSTITUTE($G1975,"~",CHAR(160),8))+1,FIND(CHAR(160),SUBSTITUTE($G1975,"~",CHAR(160),9))-FIND(CHAR(160),SUBSTITUTE($G1975,"~",CHAR(160),8))-1)),"-")</f>
        <v>-</v>
      </c>
      <c r="R1975" s="31" t="str">
        <f t="shared" ref="R1975:R1984" si="1029">IFERROR(VALUE(MID($G1975,FIND(CHAR(160),SUBSTITUTE($G1975,"~",CHAR(160),9))+1,FIND(CHAR(160),SUBSTITUTE($G1975,"~",CHAR(160),10))-FIND(CHAR(160),SUBSTITUTE($G1975,"~",CHAR(160),9))-1)),"-")</f>
        <v>-</v>
      </c>
      <c r="S1975" s="31" t="str">
        <f t="shared" ref="S1975:S1984" si="1030">IFERROR(VALUE(MID($G1975,FIND(CHAR(160),SUBSTITUTE($G1975,"~",CHAR(160),10))+1,FIND(CHAR(160),SUBSTITUTE($G1975,"~",CHAR(160),11))-FIND(CHAR(160),SUBSTITUTE($G1975,"~",CHAR(160),10))-1)),"-")</f>
        <v>-</v>
      </c>
      <c r="T1975" s="31" t="str">
        <f t="shared" ref="T1975:T1984" si="1031">IFERROR(VALUE(MID($G1975,FIND(CHAR(160),SUBSTITUTE($G1975,"~",CHAR(160),11))+1,FIND(CHAR(160),SUBSTITUTE($G1975,"~",CHAR(160),12))-FIND(CHAR(160),SUBSTITUTE($G1975,"~",CHAR(160),11))-1)),"-")</f>
        <v>-</v>
      </c>
      <c r="U1975" s="20"/>
      <c r="V1975" s="20"/>
      <c r="W1975" s="20"/>
      <c r="AA1975" s="32" t="s">
        <v>116</v>
      </c>
    </row>
    <row r="1976" spans="1:36" ht="19.5" customHeight="1" x14ac:dyDescent="0.3">
      <c r="A1976" s="20"/>
      <c r="B1976" s="483"/>
      <c r="C1976" s="29"/>
      <c r="D1976" s="28"/>
      <c r="E1976" s="29"/>
      <c r="F1976" s="28" t="s">
        <v>117</v>
      </c>
      <c r="G1976" s="29"/>
      <c r="H1976" s="29" t="s">
        <v>40</v>
      </c>
      <c r="I1976" s="31" t="str">
        <f t="shared" si="1020"/>
        <v>-</v>
      </c>
      <c r="J1976" s="31" t="str">
        <f t="shared" si="1021"/>
        <v>-</v>
      </c>
      <c r="K1976" s="31" t="str">
        <f t="shared" si="1022"/>
        <v>-</v>
      </c>
      <c r="L1976" s="31" t="str">
        <f t="shared" si="1023"/>
        <v>-</v>
      </c>
      <c r="M1976" s="31" t="str">
        <f t="shared" si="1024"/>
        <v>-</v>
      </c>
      <c r="N1976" s="31" t="str">
        <f t="shared" si="1025"/>
        <v>-</v>
      </c>
      <c r="O1976" s="31" t="str">
        <f t="shared" si="1026"/>
        <v>-</v>
      </c>
      <c r="P1976" s="31" t="str">
        <f t="shared" si="1027"/>
        <v>-</v>
      </c>
      <c r="Q1976" s="31" t="str">
        <f t="shared" si="1028"/>
        <v>-</v>
      </c>
      <c r="R1976" s="31" t="str">
        <f t="shared" si="1029"/>
        <v>-</v>
      </c>
      <c r="S1976" s="31" t="str">
        <f t="shared" si="1030"/>
        <v>-</v>
      </c>
      <c r="T1976" s="31" t="str">
        <f t="shared" si="1031"/>
        <v>-</v>
      </c>
      <c r="U1976" s="20"/>
      <c r="V1976" s="20"/>
      <c r="W1976" s="20"/>
      <c r="AB1976" s="32" t="s">
        <v>118</v>
      </c>
    </row>
    <row r="1977" spans="1:36" ht="19.5" customHeight="1" x14ac:dyDescent="0.3">
      <c r="A1977" s="20"/>
      <c r="B1977" s="483"/>
      <c r="C1977" s="29"/>
      <c r="D1977" s="28"/>
      <c r="E1977" s="29"/>
      <c r="F1977" s="33" t="s">
        <v>119</v>
      </c>
      <c r="G1977" s="29"/>
      <c r="H1977" s="29" t="s">
        <v>40</v>
      </c>
      <c r="I1977" s="31" t="str">
        <f t="shared" si="1020"/>
        <v>-</v>
      </c>
      <c r="J1977" s="31" t="str">
        <f t="shared" si="1021"/>
        <v>-</v>
      </c>
      <c r="K1977" s="31" t="str">
        <f t="shared" si="1022"/>
        <v>-</v>
      </c>
      <c r="L1977" s="31" t="str">
        <f t="shared" si="1023"/>
        <v>-</v>
      </c>
      <c r="M1977" s="31" t="str">
        <f t="shared" si="1024"/>
        <v>-</v>
      </c>
      <c r="N1977" s="31" t="str">
        <f t="shared" si="1025"/>
        <v>-</v>
      </c>
      <c r="O1977" s="31" t="str">
        <f t="shared" si="1026"/>
        <v>-</v>
      </c>
      <c r="P1977" s="31" t="str">
        <f t="shared" si="1027"/>
        <v>-</v>
      </c>
      <c r="Q1977" s="31" t="str">
        <f t="shared" si="1028"/>
        <v>-</v>
      </c>
      <c r="R1977" s="31" t="str">
        <f t="shared" si="1029"/>
        <v>-</v>
      </c>
      <c r="S1977" s="31" t="str">
        <f t="shared" si="1030"/>
        <v>-</v>
      </c>
      <c r="T1977" s="31" t="str">
        <f t="shared" si="1031"/>
        <v>-</v>
      </c>
      <c r="U1977" s="20"/>
      <c r="V1977" s="20"/>
      <c r="W1977" s="20"/>
      <c r="AC1977" s="32" t="s">
        <v>118</v>
      </c>
    </row>
    <row r="1978" spans="1:36" ht="19.5" customHeight="1" x14ac:dyDescent="0.3">
      <c r="A1978" s="20"/>
      <c r="B1978" s="483"/>
      <c r="C1978" s="29"/>
      <c r="D1978" s="28"/>
      <c r="E1978" s="29"/>
      <c r="F1978" s="33" t="s">
        <v>120</v>
      </c>
      <c r="G1978" s="29"/>
      <c r="H1978" s="29" t="s">
        <v>40</v>
      </c>
      <c r="I1978" s="31" t="str">
        <f t="shared" si="1020"/>
        <v>-</v>
      </c>
      <c r="J1978" s="31" t="str">
        <f t="shared" si="1021"/>
        <v>-</v>
      </c>
      <c r="K1978" s="31" t="str">
        <f t="shared" si="1022"/>
        <v>-</v>
      </c>
      <c r="L1978" s="31" t="str">
        <f t="shared" si="1023"/>
        <v>-</v>
      </c>
      <c r="M1978" s="31" t="str">
        <f t="shared" si="1024"/>
        <v>-</v>
      </c>
      <c r="N1978" s="31" t="str">
        <f t="shared" si="1025"/>
        <v>-</v>
      </c>
      <c r="O1978" s="31" t="str">
        <f t="shared" si="1026"/>
        <v>-</v>
      </c>
      <c r="P1978" s="31" t="str">
        <f t="shared" si="1027"/>
        <v>-</v>
      </c>
      <c r="Q1978" s="31" t="str">
        <f t="shared" si="1028"/>
        <v>-</v>
      </c>
      <c r="R1978" s="31" t="str">
        <f t="shared" si="1029"/>
        <v>-</v>
      </c>
      <c r="S1978" s="31" t="str">
        <f t="shared" si="1030"/>
        <v>-</v>
      </c>
      <c r="T1978" s="31" t="str">
        <f t="shared" si="1031"/>
        <v>-</v>
      </c>
      <c r="U1978" s="20"/>
      <c r="V1978" s="20"/>
      <c r="W1978" s="20"/>
      <c r="AD1978" s="32" t="s">
        <v>118</v>
      </c>
    </row>
    <row r="1979" spans="1:36" ht="19.5" customHeight="1" x14ac:dyDescent="0.3">
      <c r="A1979" s="20"/>
      <c r="B1979" s="483"/>
      <c r="C1979" s="29"/>
      <c r="D1979" s="28"/>
      <c r="E1979" s="29"/>
      <c r="F1979" s="33" t="s">
        <v>121</v>
      </c>
      <c r="G1979" s="29"/>
      <c r="H1979" s="29" t="s">
        <v>40</v>
      </c>
      <c r="I1979" s="31" t="str">
        <f t="shared" si="1020"/>
        <v>-</v>
      </c>
      <c r="J1979" s="31" t="str">
        <f t="shared" si="1021"/>
        <v>-</v>
      </c>
      <c r="K1979" s="31" t="str">
        <f t="shared" si="1022"/>
        <v>-</v>
      </c>
      <c r="L1979" s="31" t="str">
        <f t="shared" si="1023"/>
        <v>-</v>
      </c>
      <c r="M1979" s="31" t="str">
        <f t="shared" si="1024"/>
        <v>-</v>
      </c>
      <c r="N1979" s="31" t="str">
        <f t="shared" si="1025"/>
        <v>-</v>
      </c>
      <c r="O1979" s="31" t="str">
        <f t="shared" si="1026"/>
        <v>-</v>
      </c>
      <c r="P1979" s="31" t="str">
        <f t="shared" si="1027"/>
        <v>-</v>
      </c>
      <c r="Q1979" s="31" t="str">
        <f t="shared" si="1028"/>
        <v>-</v>
      </c>
      <c r="R1979" s="31" t="str">
        <f t="shared" si="1029"/>
        <v>-</v>
      </c>
      <c r="S1979" s="31" t="str">
        <f t="shared" si="1030"/>
        <v>-</v>
      </c>
      <c r="T1979" s="31" t="str">
        <f t="shared" si="1031"/>
        <v>-</v>
      </c>
      <c r="U1979" s="20"/>
      <c r="V1979" s="20"/>
      <c r="W1979" s="20"/>
      <c r="AE1979" s="32" t="s">
        <v>116</v>
      </c>
    </row>
    <row r="1980" spans="1:36" ht="19.5" customHeight="1" x14ac:dyDescent="0.3">
      <c r="A1980" s="20"/>
      <c r="B1980" s="483"/>
      <c r="C1980" s="29"/>
      <c r="D1980" s="28"/>
      <c r="E1980" s="29"/>
      <c r="F1980" s="28" t="s">
        <v>647</v>
      </c>
      <c r="G1980" s="29"/>
      <c r="H1980" s="29" t="s">
        <v>40</v>
      </c>
      <c r="I1980" s="31" t="str">
        <f t="shared" si="1020"/>
        <v>-</v>
      </c>
      <c r="J1980" s="31" t="str">
        <f t="shared" si="1021"/>
        <v>-</v>
      </c>
      <c r="K1980" s="31" t="str">
        <f t="shared" si="1022"/>
        <v>-</v>
      </c>
      <c r="L1980" s="31" t="str">
        <f t="shared" si="1023"/>
        <v>-</v>
      </c>
      <c r="M1980" s="31" t="str">
        <f t="shared" si="1024"/>
        <v>-</v>
      </c>
      <c r="N1980" s="31" t="str">
        <f t="shared" si="1025"/>
        <v>-</v>
      </c>
      <c r="O1980" s="31" t="str">
        <f t="shared" si="1026"/>
        <v>-</v>
      </c>
      <c r="P1980" s="31" t="str">
        <f t="shared" si="1027"/>
        <v>-</v>
      </c>
      <c r="Q1980" s="31" t="str">
        <f t="shared" si="1028"/>
        <v>-</v>
      </c>
      <c r="R1980" s="31" t="str">
        <f t="shared" si="1029"/>
        <v>-</v>
      </c>
      <c r="S1980" s="31" t="str">
        <f t="shared" si="1030"/>
        <v>-</v>
      </c>
      <c r="T1980" s="31" t="str">
        <f t="shared" si="1031"/>
        <v>-</v>
      </c>
      <c r="U1980" s="20"/>
      <c r="V1980" s="20"/>
      <c r="W1980" s="20"/>
      <c r="AF1980" s="32" t="s">
        <v>118</v>
      </c>
    </row>
    <row r="1981" spans="1:36" ht="19.5" customHeight="1" x14ac:dyDescent="0.3">
      <c r="A1981" s="20"/>
      <c r="B1981" s="483"/>
      <c r="C1981" s="29"/>
      <c r="D1981" s="28"/>
      <c r="E1981" s="29"/>
      <c r="F1981" s="33" t="s">
        <v>122</v>
      </c>
      <c r="G1981" s="29"/>
      <c r="H1981" s="29" t="s">
        <v>40</v>
      </c>
      <c r="I1981" s="31" t="str">
        <f t="shared" si="1020"/>
        <v>-</v>
      </c>
      <c r="J1981" s="31" t="str">
        <f t="shared" si="1021"/>
        <v>-</v>
      </c>
      <c r="K1981" s="31" t="str">
        <f t="shared" si="1022"/>
        <v>-</v>
      </c>
      <c r="L1981" s="31" t="str">
        <f t="shared" si="1023"/>
        <v>-</v>
      </c>
      <c r="M1981" s="31" t="str">
        <f t="shared" si="1024"/>
        <v>-</v>
      </c>
      <c r="N1981" s="31" t="str">
        <f t="shared" si="1025"/>
        <v>-</v>
      </c>
      <c r="O1981" s="31" t="str">
        <f t="shared" si="1026"/>
        <v>-</v>
      </c>
      <c r="P1981" s="31" t="str">
        <f t="shared" si="1027"/>
        <v>-</v>
      </c>
      <c r="Q1981" s="31" t="str">
        <f t="shared" si="1028"/>
        <v>-</v>
      </c>
      <c r="R1981" s="31" t="str">
        <f t="shared" si="1029"/>
        <v>-</v>
      </c>
      <c r="S1981" s="31" t="str">
        <f t="shared" si="1030"/>
        <v>-</v>
      </c>
      <c r="T1981" s="31" t="str">
        <f t="shared" si="1031"/>
        <v>-</v>
      </c>
      <c r="U1981" s="20"/>
      <c r="V1981" s="20"/>
      <c r="W1981" s="20"/>
      <c r="AG1981" s="32" t="s">
        <v>118</v>
      </c>
    </row>
    <row r="1982" spans="1:36" ht="19.5" customHeight="1" x14ac:dyDescent="0.3">
      <c r="A1982" s="20"/>
      <c r="B1982" s="483"/>
      <c r="C1982" s="29"/>
      <c r="D1982" s="28"/>
      <c r="E1982" s="29"/>
      <c r="F1982" s="33" t="s">
        <v>123</v>
      </c>
      <c r="G1982" s="29"/>
      <c r="H1982" s="29" t="s">
        <v>40</v>
      </c>
      <c r="I1982" s="31" t="str">
        <f t="shared" si="1020"/>
        <v>-</v>
      </c>
      <c r="J1982" s="31" t="str">
        <f t="shared" si="1021"/>
        <v>-</v>
      </c>
      <c r="K1982" s="31" t="str">
        <f t="shared" si="1022"/>
        <v>-</v>
      </c>
      <c r="L1982" s="31" t="str">
        <f t="shared" si="1023"/>
        <v>-</v>
      </c>
      <c r="M1982" s="31" t="str">
        <f t="shared" si="1024"/>
        <v>-</v>
      </c>
      <c r="N1982" s="31" t="str">
        <f t="shared" si="1025"/>
        <v>-</v>
      </c>
      <c r="O1982" s="31" t="str">
        <f t="shared" si="1026"/>
        <v>-</v>
      </c>
      <c r="P1982" s="31" t="str">
        <f t="shared" si="1027"/>
        <v>-</v>
      </c>
      <c r="Q1982" s="31" t="str">
        <f t="shared" si="1028"/>
        <v>-</v>
      </c>
      <c r="R1982" s="31" t="str">
        <f t="shared" si="1029"/>
        <v>-</v>
      </c>
      <c r="S1982" s="31" t="str">
        <f t="shared" si="1030"/>
        <v>-</v>
      </c>
      <c r="T1982" s="31" t="str">
        <f t="shared" si="1031"/>
        <v>-</v>
      </c>
      <c r="U1982" s="20"/>
      <c r="V1982" s="20"/>
      <c r="W1982" s="20"/>
      <c r="AH1982" s="32" t="s">
        <v>118</v>
      </c>
    </row>
    <row r="1983" spans="1:36" ht="19.5" customHeight="1" x14ac:dyDescent="0.3">
      <c r="A1983" s="20"/>
      <c r="B1983" s="483"/>
      <c r="C1983" s="29"/>
      <c r="D1983" s="28"/>
      <c r="E1983" s="29"/>
      <c r="F1983" s="33" t="s">
        <v>124</v>
      </c>
      <c r="G1983" s="29"/>
      <c r="H1983" s="29" t="s">
        <v>40</v>
      </c>
      <c r="I1983" s="31" t="str">
        <f t="shared" si="1020"/>
        <v>-</v>
      </c>
      <c r="J1983" s="31" t="str">
        <f t="shared" si="1021"/>
        <v>-</v>
      </c>
      <c r="K1983" s="31" t="str">
        <f t="shared" si="1022"/>
        <v>-</v>
      </c>
      <c r="L1983" s="31" t="str">
        <f t="shared" si="1023"/>
        <v>-</v>
      </c>
      <c r="M1983" s="31" t="str">
        <f t="shared" si="1024"/>
        <v>-</v>
      </c>
      <c r="N1983" s="31" t="str">
        <f t="shared" si="1025"/>
        <v>-</v>
      </c>
      <c r="O1983" s="31" t="str">
        <f t="shared" si="1026"/>
        <v>-</v>
      </c>
      <c r="P1983" s="31" t="str">
        <f t="shared" si="1027"/>
        <v>-</v>
      </c>
      <c r="Q1983" s="31" t="str">
        <f t="shared" si="1028"/>
        <v>-</v>
      </c>
      <c r="R1983" s="31" t="str">
        <f t="shared" si="1029"/>
        <v>-</v>
      </c>
      <c r="S1983" s="31" t="str">
        <f t="shared" si="1030"/>
        <v>-</v>
      </c>
      <c r="T1983" s="31" t="str">
        <f t="shared" si="1031"/>
        <v>-</v>
      </c>
      <c r="U1983" s="20"/>
      <c r="V1983" s="20"/>
      <c r="W1983" s="20"/>
      <c r="AI1983" s="32" t="s">
        <v>116</v>
      </c>
    </row>
    <row r="1984" spans="1:36" ht="19.5" customHeight="1" x14ac:dyDescent="0.3">
      <c r="A1984" s="20"/>
      <c r="B1984" s="483"/>
      <c r="C1984" s="29"/>
      <c r="D1984" s="34"/>
      <c r="E1984" s="35"/>
      <c r="F1984" s="36" t="s">
        <v>125</v>
      </c>
      <c r="G1984" s="35"/>
      <c r="H1984" s="34" t="s">
        <v>40</v>
      </c>
      <c r="I1984" s="31" t="str">
        <f t="shared" si="1020"/>
        <v>-</v>
      </c>
      <c r="J1984" s="31" t="str">
        <f t="shared" si="1021"/>
        <v>-</v>
      </c>
      <c r="K1984" s="31" t="str">
        <f t="shared" si="1022"/>
        <v>-</v>
      </c>
      <c r="L1984" s="31" t="str">
        <f t="shared" si="1023"/>
        <v>-</v>
      </c>
      <c r="M1984" s="31" t="str">
        <f t="shared" si="1024"/>
        <v>-</v>
      </c>
      <c r="N1984" s="31" t="str">
        <f t="shared" si="1025"/>
        <v>-</v>
      </c>
      <c r="O1984" s="31" t="str">
        <f t="shared" si="1026"/>
        <v>-</v>
      </c>
      <c r="P1984" s="31" t="str">
        <f t="shared" si="1027"/>
        <v>-</v>
      </c>
      <c r="Q1984" s="31" t="str">
        <f t="shared" si="1028"/>
        <v>-</v>
      </c>
      <c r="R1984" s="31" t="str">
        <f t="shared" si="1029"/>
        <v>-</v>
      </c>
      <c r="S1984" s="31" t="str">
        <f t="shared" si="1030"/>
        <v>-</v>
      </c>
      <c r="T1984" s="31" t="str">
        <f t="shared" si="1031"/>
        <v>-</v>
      </c>
      <c r="U1984" s="20"/>
      <c r="V1984" s="20"/>
      <c r="W1984" s="20"/>
      <c r="AJ1984" s="32" t="s">
        <v>118</v>
      </c>
    </row>
    <row r="1985" spans="1:23" ht="19.5" customHeight="1" x14ac:dyDescent="0.25">
      <c r="A1985" s="20"/>
      <c r="B1985" s="483"/>
      <c r="C1985" s="27"/>
      <c r="D1985" s="28" t="s">
        <v>77</v>
      </c>
      <c r="E1985" s="29"/>
      <c r="F1985" s="28" t="s">
        <v>78</v>
      </c>
      <c r="G1985" s="29"/>
      <c r="H1985" s="30"/>
      <c r="I1985" s="30" t="str">
        <f t="shared" ref="I1985:I2020" si="1032">IFERROR(MID($G1985,1,FIND(CHAR(160),SUBSTITUTE($G1985,"~",CHAR(160),1))-1),"")</f>
        <v/>
      </c>
      <c r="J1985" s="30" t="str">
        <f t="shared" ref="J1985:J2020" si="1033">IFERROR(MID($G1985,FIND(CHAR(160),SUBSTITUTE($G1985,"~",CHAR(160),1))+1,FIND(CHAR(160),SUBSTITUTE($G1985,"~",CHAR(160),2))-FIND(CHAR(160),SUBSTITUTE($G1985,"~",CHAR(160),1))-1),"")</f>
        <v/>
      </c>
      <c r="K1985" s="30" t="str">
        <f t="shared" ref="K1985:K2020" si="1034">IFERROR(MID($G1985,FIND(CHAR(160),SUBSTITUTE($G1985,"~",CHAR(160),2))+1,FIND(CHAR(160),SUBSTITUTE($G1985,"~",CHAR(160),3))-FIND(CHAR(160),SUBSTITUTE($G1985,"~",CHAR(160),2))-1),"")</f>
        <v/>
      </c>
      <c r="L1985" s="30" t="str">
        <f t="shared" ref="L1985:L2020" si="1035">IFERROR(MID($G1985,FIND(CHAR(160),SUBSTITUTE($G1985,"~",CHAR(160),3))+1,FIND(CHAR(160),SUBSTITUTE($G1985,"~",CHAR(160),4))-FIND(CHAR(160),SUBSTITUTE($G1985,"~",CHAR(160),3))-1),"")</f>
        <v/>
      </c>
      <c r="M1985" s="30" t="str">
        <f t="shared" ref="M1985:M2020" si="1036">IFERROR(MID($G1985,FIND(CHAR(160),SUBSTITUTE($G1985,"~",CHAR(160),4))+1,FIND(CHAR(160),SUBSTITUTE($G1985,"~",CHAR(160),5))-FIND(CHAR(160),SUBSTITUTE($G1985,"~",CHAR(160),4))-1),"")</f>
        <v/>
      </c>
      <c r="N1985" s="30" t="str">
        <f t="shared" ref="N1985:N2020" si="1037">IFERROR(MID($G1985,FIND(CHAR(160),SUBSTITUTE($G1985,"~",CHAR(160),5))+1,FIND(CHAR(160),SUBSTITUTE($G1985,"~",CHAR(160),6))-FIND(CHAR(160),SUBSTITUTE($G1985,"~",CHAR(160),5))-1),"")</f>
        <v/>
      </c>
      <c r="O1985" s="30" t="str">
        <f t="shared" ref="O1985:O2020" si="1038">IFERROR(MID($G1985,FIND(CHAR(160),SUBSTITUTE($G1985,"~",CHAR(160),6))+1,FIND(CHAR(160),SUBSTITUTE($G1985,"~",CHAR(160),7))-FIND(CHAR(160),SUBSTITUTE($G1985,"~",CHAR(160),6))-1),"")</f>
        <v/>
      </c>
      <c r="P1985" s="30" t="str">
        <f t="shared" ref="P1985:P2020" si="1039">IFERROR(MID($G1985,FIND(CHAR(160),SUBSTITUTE($G1985,"~",CHAR(160),7))+1,FIND(CHAR(160),SUBSTITUTE($G1985,"~",CHAR(160),8))-FIND(CHAR(160),SUBSTITUTE($G1985,"~",CHAR(160),7))-1),"")</f>
        <v/>
      </c>
      <c r="Q1985" s="30" t="str">
        <f t="shared" ref="Q1985:Q2020" si="1040">IFERROR(MID($G1985,FIND(CHAR(160),SUBSTITUTE($G1985,"~",CHAR(160),8))+1,FIND(CHAR(160),SUBSTITUTE($G1985,"~",CHAR(160),9))-FIND(CHAR(160),SUBSTITUTE($G1985,"~",CHAR(160),8))-1),"")</f>
        <v/>
      </c>
      <c r="R1985" s="30" t="str">
        <f t="shared" ref="R1985:R2020" si="1041">IFERROR(MID($G1985,FIND(CHAR(160),SUBSTITUTE($G1985,"~",CHAR(160),9))+1,FIND(CHAR(160),SUBSTITUTE($G1985,"~",CHAR(160),10))-FIND(CHAR(160),SUBSTITUTE($G1985,"~",CHAR(160),9))-1),"")</f>
        <v/>
      </c>
      <c r="S1985" s="30" t="str">
        <f t="shared" ref="S1985:S2020" si="1042">IFERROR(MID($G1985,FIND(CHAR(160),SUBSTITUTE($G1985,"~",CHAR(160),10))+1,FIND(CHAR(160),SUBSTITUTE($G1985,"~",CHAR(160),11))-FIND(CHAR(160),SUBSTITUTE($G1985,"~",CHAR(160),10))-1),"")</f>
        <v/>
      </c>
      <c r="T1985" s="30" t="str">
        <f t="shared" ref="T1985:T2020" si="1043">IFERROR(MID($G1985,FIND(CHAR(160),SUBSTITUTE($G1985,"~",CHAR(160),11))+1,FIND(CHAR(160),SUBSTITUTE($G1985,"~",CHAR(160),12))-FIND(CHAR(160),SUBSTITUTE($G1985,"~",CHAR(160),11))-1),"")</f>
        <v/>
      </c>
      <c r="U1985" s="20"/>
      <c r="V1985" s="20"/>
      <c r="W1985" s="20"/>
    </row>
    <row r="1986" spans="1:23" ht="19.5" customHeight="1" x14ac:dyDescent="0.25">
      <c r="A1986" s="20"/>
      <c r="B1986" s="483"/>
      <c r="C1986" s="29"/>
      <c r="D1986" s="28" t="s">
        <v>79</v>
      </c>
      <c r="E1986" s="29"/>
      <c r="F1986" s="28" t="s">
        <v>78</v>
      </c>
      <c r="G1986" s="29"/>
      <c r="H1986" s="29"/>
      <c r="I1986" s="30" t="str">
        <f t="shared" si="1032"/>
        <v/>
      </c>
      <c r="J1986" s="30" t="str">
        <f t="shared" si="1033"/>
        <v/>
      </c>
      <c r="K1986" s="30" t="str">
        <f t="shared" si="1034"/>
        <v/>
      </c>
      <c r="L1986" s="30" t="str">
        <f t="shared" si="1035"/>
        <v/>
      </c>
      <c r="M1986" s="30" t="str">
        <f t="shared" si="1036"/>
        <v/>
      </c>
      <c r="N1986" s="30" t="str">
        <f t="shared" si="1037"/>
        <v/>
      </c>
      <c r="O1986" s="30" t="str">
        <f t="shared" si="1038"/>
        <v/>
      </c>
      <c r="P1986" s="30" t="str">
        <f t="shared" si="1039"/>
        <v/>
      </c>
      <c r="Q1986" s="30" t="str">
        <f t="shared" si="1040"/>
        <v/>
      </c>
      <c r="R1986" s="30" t="str">
        <f t="shared" si="1041"/>
        <v/>
      </c>
      <c r="S1986" s="30" t="str">
        <f t="shared" si="1042"/>
        <v/>
      </c>
      <c r="T1986" s="30" t="str">
        <f t="shared" si="1043"/>
        <v/>
      </c>
      <c r="U1986" s="20"/>
      <c r="V1986" s="20"/>
      <c r="W1986" s="20"/>
    </row>
    <row r="1987" spans="1:23" ht="19.5" customHeight="1" x14ac:dyDescent="0.25">
      <c r="A1987" s="20"/>
      <c r="B1987" s="483"/>
      <c r="C1987" s="29"/>
      <c r="D1987" s="28" t="s">
        <v>80</v>
      </c>
      <c r="E1987" s="29"/>
      <c r="F1987" s="28" t="s">
        <v>78</v>
      </c>
      <c r="G1987" s="29"/>
      <c r="H1987" s="29"/>
      <c r="I1987" s="30" t="str">
        <f t="shared" si="1032"/>
        <v/>
      </c>
      <c r="J1987" s="30" t="str">
        <f t="shared" si="1033"/>
        <v/>
      </c>
      <c r="K1987" s="30" t="str">
        <f t="shared" si="1034"/>
        <v/>
      </c>
      <c r="L1987" s="30" t="str">
        <f t="shared" si="1035"/>
        <v/>
      </c>
      <c r="M1987" s="30" t="str">
        <f t="shared" si="1036"/>
        <v/>
      </c>
      <c r="N1987" s="30" t="str">
        <f t="shared" si="1037"/>
        <v/>
      </c>
      <c r="O1987" s="30" t="str">
        <f t="shared" si="1038"/>
        <v/>
      </c>
      <c r="P1987" s="30" t="str">
        <f t="shared" si="1039"/>
        <v/>
      </c>
      <c r="Q1987" s="30" t="str">
        <f t="shared" si="1040"/>
        <v/>
      </c>
      <c r="R1987" s="30" t="str">
        <f t="shared" si="1041"/>
        <v/>
      </c>
      <c r="S1987" s="30" t="str">
        <f t="shared" si="1042"/>
        <v/>
      </c>
      <c r="T1987" s="30" t="str">
        <f t="shared" si="1043"/>
        <v/>
      </c>
      <c r="U1987" s="20"/>
      <c r="V1987" s="20"/>
      <c r="W1987" s="20"/>
    </row>
    <row r="1988" spans="1:23" ht="19.5" customHeight="1" x14ac:dyDescent="0.25">
      <c r="A1988" s="20"/>
      <c r="B1988" s="483"/>
      <c r="C1988" s="29"/>
      <c r="D1988" s="28" t="s">
        <v>81</v>
      </c>
      <c r="E1988" s="29"/>
      <c r="F1988" s="28" t="s">
        <v>78</v>
      </c>
      <c r="G1988" s="29"/>
      <c r="H1988" s="29"/>
      <c r="I1988" s="30" t="str">
        <f t="shared" si="1032"/>
        <v/>
      </c>
      <c r="J1988" s="30" t="str">
        <f t="shared" si="1033"/>
        <v/>
      </c>
      <c r="K1988" s="30" t="str">
        <f t="shared" si="1034"/>
        <v/>
      </c>
      <c r="L1988" s="30" t="str">
        <f t="shared" si="1035"/>
        <v/>
      </c>
      <c r="M1988" s="30" t="str">
        <f t="shared" si="1036"/>
        <v/>
      </c>
      <c r="N1988" s="30" t="str">
        <f t="shared" si="1037"/>
        <v/>
      </c>
      <c r="O1988" s="30" t="str">
        <f t="shared" si="1038"/>
        <v/>
      </c>
      <c r="P1988" s="30" t="str">
        <f t="shared" si="1039"/>
        <v/>
      </c>
      <c r="Q1988" s="30" t="str">
        <f t="shared" si="1040"/>
        <v/>
      </c>
      <c r="R1988" s="30" t="str">
        <f t="shared" si="1041"/>
        <v/>
      </c>
      <c r="S1988" s="30" t="str">
        <f t="shared" si="1042"/>
        <v/>
      </c>
      <c r="T1988" s="30" t="str">
        <f t="shared" si="1043"/>
        <v/>
      </c>
      <c r="U1988" s="20"/>
      <c r="V1988" s="20"/>
      <c r="W1988" s="20"/>
    </row>
    <row r="1989" spans="1:23" ht="19.5" customHeight="1" x14ac:dyDescent="0.25">
      <c r="A1989" s="20"/>
      <c r="B1989" s="483"/>
      <c r="C1989" s="29"/>
      <c r="D1989" s="28" t="s">
        <v>82</v>
      </c>
      <c r="E1989" s="29"/>
      <c r="F1989" s="28" t="s">
        <v>78</v>
      </c>
      <c r="G1989" s="29"/>
      <c r="H1989" s="29"/>
      <c r="I1989" s="30" t="str">
        <f t="shared" si="1032"/>
        <v/>
      </c>
      <c r="J1989" s="30" t="str">
        <f t="shared" si="1033"/>
        <v/>
      </c>
      <c r="K1989" s="30" t="str">
        <f t="shared" si="1034"/>
        <v/>
      </c>
      <c r="L1989" s="30" t="str">
        <f t="shared" si="1035"/>
        <v/>
      </c>
      <c r="M1989" s="30" t="str">
        <f t="shared" si="1036"/>
        <v/>
      </c>
      <c r="N1989" s="30" t="str">
        <f t="shared" si="1037"/>
        <v/>
      </c>
      <c r="O1989" s="30" t="str">
        <f t="shared" si="1038"/>
        <v/>
      </c>
      <c r="P1989" s="30" t="str">
        <f t="shared" si="1039"/>
        <v/>
      </c>
      <c r="Q1989" s="30" t="str">
        <f t="shared" si="1040"/>
        <v/>
      </c>
      <c r="R1989" s="30" t="str">
        <f t="shared" si="1041"/>
        <v/>
      </c>
      <c r="S1989" s="30" t="str">
        <f t="shared" si="1042"/>
        <v/>
      </c>
      <c r="T1989" s="30" t="str">
        <f t="shared" si="1043"/>
        <v/>
      </c>
      <c r="U1989" s="20"/>
      <c r="V1989" s="20"/>
      <c r="W1989" s="20"/>
    </row>
    <row r="1990" spans="1:23" ht="19.5" customHeight="1" x14ac:dyDescent="0.25">
      <c r="A1990" s="20"/>
      <c r="B1990" s="483"/>
      <c r="C1990" s="29"/>
      <c r="D1990" s="28" t="s">
        <v>83</v>
      </c>
      <c r="E1990" s="29"/>
      <c r="F1990" s="28" t="s">
        <v>78</v>
      </c>
      <c r="G1990" s="29"/>
      <c r="H1990" s="29"/>
      <c r="I1990" s="30" t="str">
        <f t="shared" si="1032"/>
        <v/>
      </c>
      <c r="J1990" s="30" t="str">
        <f t="shared" si="1033"/>
        <v/>
      </c>
      <c r="K1990" s="30" t="str">
        <f t="shared" si="1034"/>
        <v/>
      </c>
      <c r="L1990" s="30" t="str">
        <f t="shared" si="1035"/>
        <v/>
      </c>
      <c r="M1990" s="30" t="str">
        <f t="shared" si="1036"/>
        <v/>
      </c>
      <c r="N1990" s="30" t="str">
        <f t="shared" si="1037"/>
        <v/>
      </c>
      <c r="O1990" s="30" t="str">
        <f t="shared" si="1038"/>
        <v/>
      </c>
      <c r="P1990" s="30" t="str">
        <f t="shared" si="1039"/>
        <v/>
      </c>
      <c r="Q1990" s="30" t="str">
        <f t="shared" si="1040"/>
        <v/>
      </c>
      <c r="R1990" s="30" t="str">
        <f t="shared" si="1041"/>
        <v/>
      </c>
      <c r="S1990" s="30" t="str">
        <f t="shared" si="1042"/>
        <v/>
      </c>
      <c r="T1990" s="30" t="str">
        <f t="shared" si="1043"/>
        <v/>
      </c>
      <c r="U1990" s="20"/>
      <c r="V1990" s="20"/>
      <c r="W1990" s="20"/>
    </row>
    <row r="1991" spans="1:23" ht="19.5" customHeight="1" x14ac:dyDescent="0.25">
      <c r="A1991" s="20"/>
      <c r="B1991" s="483"/>
      <c r="C1991" s="29"/>
      <c r="D1991" s="28" t="s">
        <v>84</v>
      </c>
      <c r="E1991" s="29"/>
      <c r="F1991" s="28" t="s">
        <v>78</v>
      </c>
      <c r="G1991" s="29"/>
      <c r="H1991" s="29"/>
      <c r="I1991" s="30" t="str">
        <f t="shared" si="1032"/>
        <v/>
      </c>
      <c r="J1991" s="30" t="str">
        <f t="shared" si="1033"/>
        <v/>
      </c>
      <c r="K1991" s="30" t="str">
        <f t="shared" si="1034"/>
        <v/>
      </c>
      <c r="L1991" s="30" t="str">
        <f t="shared" si="1035"/>
        <v/>
      </c>
      <c r="M1991" s="30" t="str">
        <f t="shared" si="1036"/>
        <v/>
      </c>
      <c r="N1991" s="30" t="str">
        <f t="shared" si="1037"/>
        <v/>
      </c>
      <c r="O1991" s="30" t="str">
        <f t="shared" si="1038"/>
        <v/>
      </c>
      <c r="P1991" s="30" t="str">
        <f t="shared" si="1039"/>
        <v/>
      </c>
      <c r="Q1991" s="30" t="str">
        <f t="shared" si="1040"/>
        <v/>
      </c>
      <c r="R1991" s="30" t="str">
        <f t="shared" si="1041"/>
        <v/>
      </c>
      <c r="S1991" s="30" t="str">
        <f t="shared" si="1042"/>
        <v/>
      </c>
      <c r="T1991" s="30" t="str">
        <f t="shared" si="1043"/>
        <v/>
      </c>
      <c r="U1991" s="20"/>
      <c r="V1991" s="20"/>
      <c r="W1991" s="20"/>
    </row>
    <row r="1992" spans="1:23" ht="19.5" customHeight="1" x14ac:dyDescent="0.25">
      <c r="A1992" s="20"/>
      <c r="B1992" s="483"/>
      <c r="C1992" s="29"/>
      <c r="D1992" s="28" t="s">
        <v>85</v>
      </c>
      <c r="E1992" s="29"/>
      <c r="F1992" s="28" t="s">
        <v>78</v>
      </c>
      <c r="G1992" s="29"/>
      <c r="H1992" s="29"/>
      <c r="I1992" s="30" t="str">
        <f t="shared" si="1032"/>
        <v/>
      </c>
      <c r="J1992" s="30" t="str">
        <f t="shared" si="1033"/>
        <v/>
      </c>
      <c r="K1992" s="30" t="str">
        <f t="shared" si="1034"/>
        <v/>
      </c>
      <c r="L1992" s="30" t="str">
        <f t="shared" si="1035"/>
        <v/>
      </c>
      <c r="M1992" s="30" t="str">
        <f t="shared" si="1036"/>
        <v/>
      </c>
      <c r="N1992" s="30" t="str">
        <f t="shared" si="1037"/>
        <v/>
      </c>
      <c r="O1992" s="30" t="str">
        <f t="shared" si="1038"/>
        <v/>
      </c>
      <c r="P1992" s="30" t="str">
        <f t="shared" si="1039"/>
        <v/>
      </c>
      <c r="Q1992" s="30" t="str">
        <f t="shared" si="1040"/>
        <v/>
      </c>
      <c r="R1992" s="30" t="str">
        <f t="shared" si="1041"/>
        <v/>
      </c>
      <c r="S1992" s="30" t="str">
        <f t="shared" si="1042"/>
        <v/>
      </c>
      <c r="T1992" s="30" t="str">
        <f t="shared" si="1043"/>
        <v/>
      </c>
      <c r="U1992" s="20"/>
      <c r="V1992" s="20"/>
      <c r="W1992" s="20"/>
    </row>
    <row r="1993" spans="1:23" ht="19.5" customHeight="1" x14ac:dyDescent="0.25">
      <c r="A1993" s="20"/>
      <c r="B1993" s="483"/>
      <c r="C1993" s="29"/>
      <c r="D1993" s="28" t="s">
        <v>86</v>
      </c>
      <c r="E1993" s="29"/>
      <c r="F1993" s="28" t="s">
        <v>78</v>
      </c>
      <c r="G1993" s="29"/>
      <c r="H1993" s="29"/>
      <c r="I1993" s="30" t="str">
        <f t="shared" si="1032"/>
        <v/>
      </c>
      <c r="J1993" s="30" t="str">
        <f t="shared" si="1033"/>
        <v/>
      </c>
      <c r="K1993" s="30" t="str">
        <f t="shared" si="1034"/>
        <v/>
      </c>
      <c r="L1993" s="30" t="str">
        <f t="shared" si="1035"/>
        <v/>
      </c>
      <c r="M1993" s="30" t="str">
        <f t="shared" si="1036"/>
        <v/>
      </c>
      <c r="N1993" s="30" t="str">
        <f t="shared" si="1037"/>
        <v/>
      </c>
      <c r="O1993" s="30" t="str">
        <f t="shared" si="1038"/>
        <v/>
      </c>
      <c r="P1993" s="30" t="str">
        <f t="shared" si="1039"/>
        <v/>
      </c>
      <c r="Q1993" s="30" t="str">
        <f t="shared" si="1040"/>
        <v/>
      </c>
      <c r="R1993" s="30" t="str">
        <f t="shared" si="1041"/>
        <v/>
      </c>
      <c r="S1993" s="30" t="str">
        <f t="shared" si="1042"/>
        <v/>
      </c>
      <c r="T1993" s="30" t="str">
        <f t="shared" si="1043"/>
        <v/>
      </c>
      <c r="U1993" s="20"/>
      <c r="V1993" s="20"/>
      <c r="W1993" s="20"/>
    </row>
    <row r="1994" spans="1:23" ht="19.5" customHeight="1" x14ac:dyDescent="0.25">
      <c r="A1994" s="20"/>
      <c r="B1994" s="483"/>
      <c r="C1994" s="29"/>
      <c r="D1994" s="28" t="s">
        <v>87</v>
      </c>
      <c r="E1994" s="29"/>
      <c r="F1994" s="28" t="s">
        <v>78</v>
      </c>
      <c r="G1994" s="29"/>
      <c r="H1994" s="29"/>
      <c r="I1994" s="30" t="str">
        <f t="shared" si="1032"/>
        <v/>
      </c>
      <c r="J1994" s="30" t="str">
        <f t="shared" si="1033"/>
        <v/>
      </c>
      <c r="K1994" s="30" t="str">
        <f t="shared" si="1034"/>
        <v/>
      </c>
      <c r="L1994" s="30" t="str">
        <f t="shared" si="1035"/>
        <v/>
      </c>
      <c r="M1994" s="30" t="str">
        <f t="shared" si="1036"/>
        <v/>
      </c>
      <c r="N1994" s="30" t="str">
        <f t="shared" si="1037"/>
        <v/>
      </c>
      <c r="O1994" s="30" t="str">
        <f t="shared" si="1038"/>
        <v/>
      </c>
      <c r="P1994" s="30" t="str">
        <f t="shared" si="1039"/>
        <v/>
      </c>
      <c r="Q1994" s="30" t="str">
        <f t="shared" si="1040"/>
        <v/>
      </c>
      <c r="R1994" s="30" t="str">
        <f t="shared" si="1041"/>
        <v/>
      </c>
      <c r="S1994" s="30" t="str">
        <f t="shared" si="1042"/>
        <v/>
      </c>
      <c r="T1994" s="30" t="str">
        <f t="shared" si="1043"/>
        <v/>
      </c>
      <c r="U1994" s="20"/>
      <c r="V1994" s="20"/>
      <c r="W1994" s="20"/>
    </row>
    <row r="1995" spans="1:23" ht="19.5" customHeight="1" x14ac:dyDescent="0.25">
      <c r="A1995" s="20"/>
      <c r="B1995" s="483"/>
      <c r="C1995" s="29"/>
      <c r="D1995" s="28" t="s">
        <v>88</v>
      </c>
      <c r="E1995" s="29"/>
      <c r="F1995" s="28" t="s">
        <v>78</v>
      </c>
      <c r="G1995" s="29"/>
      <c r="H1995" s="29"/>
      <c r="I1995" s="30" t="str">
        <f t="shared" si="1032"/>
        <v/>
      </c>
      <c r="J1995" s="30" t="str">
        <f t="shared" si="1033"/>
        <v/>
      </c>
      <c r="K1995" s="30" t="str">
        <f t="shared" si="1034"/>
        <v/>
      </c>
      <c r="L1995" s="30" t="str">
        <f t="shared" si="1035"/>
        <v/>
      </c>
      <c r="M1995" s="30" t="str">
        <f t="shared" si="1036"/>
        <v/>
      </c>
      <c r="N1995" s="30" t="str">
        <f t="shared" si="1037"/>
        <v/>
      </c>
      <c r="O1995" s="30" t="str">
        <f t="shared" si="1038"/>
        <v/>
      </c>
      <c r="P1995" s="30" t="str">
        <f t="shared" si="1039"/>
        <v/>
      </c>
      <c r="Q1995" s="30" t="str">
        <f t="shared" si="1040"/>
        <v/>
      </c>
      <c r="R1995" s="30" t="str">
        <f t="shared" si="1041"/>
        <v/>
      </c>
      <c r="S1995" s="30" t="str">
        <f t="shared" si="1042"/>
        <v/>
      </c>
      <c r="T1995" s="30" t="str">
        <f t="shared" si="1043"/>
        <v/>
      </c>
      <c r="U1995" s="20"/>
      <c r="V1995" s="20"/>
      <c r="W1995" s="20"/>
    </row>
    <row r="1996" spans="1:23" ht="19.5" customHeight="1" x14ac:dyDescent="0.25">
      <c r="A1996" s="20"/>
      <c r="B1996" s="483"/>
      <c r="C1996" s="29"/>
      <c r="D1996" s="28" t="s">
        <v>89</v>
      </c>
      <c r="E1996" s="29"/>
      <c r="F1996" s="28" t="s">
        <v>78</v>
      </c>
      <c r="G1996" s="29"/>
      <c r="H1996" s="29"/>
      <c r="I1996" s="30" t="str">
        <f t="shared" si="1032"/>
        <v/>
      </c>
      <c r="J1996" s="30" t="str">
        <f t="shared" si="1033"/>
        <v/>
      </c>
      <c r="K1996" s="30" t="str">
        <f t="shared" si="1034"/>
        <v/>
      </c>
      <c r="L1996" s="30" t="str">
        <f t="shared" si="1035"/>
        <v/>
      </c>
      <c r="M1996" s="30" t="str">
        <f t="shared" si="1036"/>
        <v/>
      </c>
      <c r="N1996" s="30" t="str">
        <f t="shared" si="1037"/>
        <v/>
      </c>
      <c r="O1996" s="30" t="str">
        <f t="shared" si="1038"/>
        <v/>
      </c>
      <c r="P1996" s="30" t="str">
        <f t="shared" si="1039"/>
        <v/>
      </c>
      <c r="Q1996" s="30" t="str">
        <f t="shared" si="1040"/>
        <v/>
      </c>
      <c r="R1996" s="30" t="str">
        <f t="shared" si="1041"/>
        <v/>
      </c>
      <c r="S1996" s="30" t="str">
        <f t="shared" si="1042"/>
        <v/>
      </c>
      <c r="T1996" s="30" t="str">
        <f t="shared" si="1043"/>
        <v/>
      </c>
      <c r="U1996" s="20"/>
      <c r="V1996" s="20"/>
      <c r="W1996" s="20"/>
    </row>
    <row r="1997" spans="1:23" ht="19.5" customHeight="1" x14ac:dyDescent="0.25">
      <c r="A1997" s="20"/>
      <c r="B1997" s="483"/>
      <c r="C1997" s="29"/>
      <c r="D1997" s="28" t="s">
        <v>90</v>
      </c>
      <c r="E1997" s="29"/>
      <c r="F1997" s="28" t="s">
        <v>78</v>
      </c>
      <c r="G1997" s="29"/>
      <c r="H1997" s="29"/>
      <c r="I1997" s="30" t="str">
        <f t="shared" si="1032"/>
        <v/>
      </c>
      <c r="J1997" s="30" t="str">
        <f t="shared" si="1033"/>
        <v/>
      </c>
      <c r="K1997" s="30" t="str">
        <f t="shared" si="1034"/>
        <v/>
      </c>
      <c r="L1997" s="30" t="str">
        <f t="shared" si="1035"/>
        <v/>
      </c>
      <c r="M1997" s="30" t="str">
        <f t="shared" si="1036"/>
        <v/>
      </c>
      <c r="N1997" s="30" t="str">
        <f t="shared" si="1037"/>
        <v/>
      </c>
      <c r="O1997" s="30" t="str">
        <f t="shared" si="1038"/>
        <v/>
      </c>
      <c r="P1997" s="30" t="str">
        <f t="shared" si="1039"/>
        <v/>
      </c>
      <c r="Q1997" s="30" t="str">
        <f t="shared" si="1040"/>
        <v/>
      </c>
      <c r="R1997" s="30" t="str">
        <f t="shared" si="1041"/>
        <v/>
      </c>
      <c r="S1997" s="30" t="str">
        <f t="shared" si="1042"/>
        <v/>
      </c>
      <c r="T1997" s="30" t="str">
        <f t="shared" si="1043"/>
        <v/>
      </c>
      <c r="U1997" s="20"/>
      <c r="V1997" s="20"/>
      <c r="W1997" s="20"/>
    </row>
    <row r="1998" spans="1:23" ht="19.5" customHeight="1" x14ac:dyDescent="0.25">
      <c r="A1998" s="20"/>
      <c r="B1998" s="483"/>
      <c r="C1998" s="29"/>
      <c r="D1998" s="28" t="s">
        <v>91</v>
      </c>
      <c r="E1998" s="29"/>
      <c r="F1998" s="28" t="s">
        <v>78</v>
      </c>
      <c r="G1998" s="29"/>
      <c r="H1998" s="29"/>
      <c r="I1998" s="30" t="str">
        <f t="shared" si="1032"/>
        <v/>
      </c>
      <c r="J1998" s="30" t="str">
        <f t="shared" si="1033"/>
        <v/>
      </c>
      <c r="K1998" s="30" t="str">
        <f t="shared" si="1034"/>
        <v/>
      </c>
      <c r="L1998" s="30" t="str">
        <f t="shared" si="1035"/>
        <v/>
      </c>
      <c r="M1998" s="30" t="str">
        <f t="shared" si="1036"/>
        <v/>
      </c>
      <c r="N1998" s="30" t="str">
        <f t="shared" si="1037"/>
        <v/>
      </c>
      <c r="O1998" s="30" t="str">
        <f t="shared" si="1038"/>
        <v/>
      </c>
      <c r="P1998" s="30" t="str">
        <f t="shared" si="1039"/>
        <v/>
      </c>
      <c r="Q1998" s="30" t="str">
        <f t="shared" si="1040"/>
        <v/>
      </c>
      <c r="R1998" s="30" t="str">
        <f t="shared" si="1041"/>
        <v/>
      </c>
      <c r="S1998" s="30" t="str">
        <f t="shared" si="1042"/>
        <v/>
      </c>
      <c r="T1998" s="30" t="str">
        <f t="shared" si="1043"/>
        <v/>
      </c>
      <c r="U1998" s="20"/>
      <c r="V1998" s="20"/>
      <c r="W1998" s="20"/>
    </row>
    <row r="1999" spans="1:23" ht="19.5" customHeight="1" x14ac:dyDescent="0.25">
      <c r="A1999" s="20"/>
      <c r="B1999" s="483"/>
      <c r="C1999" s="29"/>
      <c r="D1999" s="28" t="s">
        <v>92</v>
      </c>
      <c r="E1999" s="29"/>
      <c r="F1999" s="28" t="s">
        <v>78</v>
      </c>
      <c r="G1999" s="29"/>
      <c r="H1999" s="29"/>
      <c r="I1999" s="30" t="str">
        <f t="shared" si="1032"/>
        <v/>
      </c>
      <c r="J1999" s="30" t="str">
        <f t="shared" si="1033"/>
        <v/>
      </c>
      <c r="K1999" s="30" t="str">
        <f t="shared" si="1034"/>
        <v/>
      </c>
      <c r="L1999" s="30" t="str">
        <f t="shared" si="1035"/>
        <v/>
      </c>
      <c r="M1999" s="30" t="str">
        <f t="shared" si="1036"/>
        <v/>
      </c>
      <c r="N1999" s="30" t="str">
        <f t="shared" si="1037"/>
        <v/>
      </c>
      <c r="O1999" s="30" t="str">
        <f t="shared" si="1038"/>
        <v/>
      </c>
      <c r="P1999" s="30" t="str">
        <f t="shared" si="1039"/>
        <v/>
      </c>
      <c r="Q1999" s="30" t="str">
        <f t="shared" si="1040"/>
        <v/>
      </c>
      <c r="R1999" s="30" t="str">
        <f t="shared" si="1041"/>
        <v/>
      </c>
      <c r="S1999" s="30" t="str">
        <f t="shared" si="1042"/>
        <v/>
      </c>
      <c r="T1999" s="30" t="str">
        <f t="shared" si="1043"/>
        <v/>
      </c>
      <c r="U1999" s="20"/>
      <c r="V1999" s="20"/>
      <c r="W1999" s="20"/>
    </row>
    <row r="2000" spans="1:23" ht="19.5" customHeight="1" x14ac:dyDescent="0.25">
      <c r="A2000" s="20"/>
      <c r="B2000" s="483"/>
      <c r="C2000" s="29"/>
      <c r="D2000" s="28" t="s">
        <v>93</v>
      </c>
      <c r="E2000" s="29"/>
      <c r="F2000" s="28" t="s">
        <v>78</v>
      </c>
      <c r="G2000" s="29"/>
      <c r="H2000" s="29"/>
      <c r="I2000" s="30" t="str">
        <f t="shared" si="1032"/>
        <v/>
      </c>
      <c r="J2000" s="30" t="str">
        <f t="shared" si="1033"/>
        <v/>
      </c>
      <c r="K2000" s="30" t="str">
        <f t="shared" si="1034"/>
        <v/>
      </c>
      <c r="L2000" s="30" t="str">
        <f t="shared" si="1035"/>
        <v/>
      </c>
      <c r="M2000" s="30" t="str">
        <f t="shared" si="1036"/>
        <v/>
      </c>
      <c r="N2000" s="30" t="str">
        <f t="shared" si="1037"/>
        <v/>
      </c>
      <c r="O2000" s="30" t="str">
        <f t="shared" si="1038"/>
        <v/>
      </c>
      <c r="P2000" s="30" t="str">
        <f t="shared" si="1039"/>
        <v/>
      </c>
      <c r="Q2000" s="30" t="str">
        <f t="shared" si="1040"/>
        <v/>
      </c>
      <c r="R2000" s="30" t="str">
        <f t="shared" si="1041"/>
        <v/>
      </c>
      <c r="S2000" s="30" t="str">
        <f t="shared" si="1042"/>
        <v/>
      </c>
      <c r="T2000" s="30" t="str">
        <f t="shared" si="1043"/>
        <v/>
      </c>
      <c r="U2000" s="20"/>
      <c r="V2000" s="20"/>
      <c r="W2000" s="20"/>
    </row>
    <row r="2001" spans="1:23" ht="19.5" customHeight="1" x14ac:dyDescent="0.25">
      <c r="A2001" s="20"/>
      <c r="B2001" s="483"/>
      <c r="C2001" s="29"/>
      <c r="D2001" s="28" t="s">
        <v>94</v>
      </c>
      <c r="E2001" s="29"/>
      <c r="F2001" s="28" t="s">
        <v>78</v>
      </c>
      <c r="G2001" s="29"/>
      <c r="H2001" s="29"/>
      <c r="I2001" s="30" t="str">
        <f t="shared" si="1032"/>
        <v/>
      </c>
      <c r="J2001" s="30" t="str">
        <f t="shared" si="1033"/>
        <v/>
      </c>
      <c r="K2001" s="30" t="str">
        <f t="shared" si="1034"/>
        <v/>
      </c>
      <c r="L2001" s="30" t="str">
        <f t="shared" si="1035"/>
        <v/>
      </c>
      <c r="M2001" s="30" t="str">
        <f t="shared" si="1036"/>
        <v/>
      </c>
      <c r="N2001" s="30" t="str">
        <f t="shared" si="1037"/>
        <v/>
      </c>
      <c r="O2001" s="30" t="str">
        <f t="shared" si="1038"/>
        <v/>
      </c>
      <c r="P2001" s="30" t="str">
        <f t="shared" si="1039"/>
        <v/>
      </c>
      <c r="Q2001" s="30" t="str">
        <f t="shared" si="1040"/>
        <v/>
      </c>
      <c r="R2001" s="30" t="str">
        <f t="shared" si="1041"/>
        <v/>
      </c>
      <c r="S2001" s="30" t="str">
        <f t="shared" si="1042"/>
        <v/>
      </c>
      <c r="T2001" s="30" t="str">
        <f t="shared" si="1043"/>
        <v/>
      </c>
      <c r="U2001" s="20"/>
      <c r="V2001" s="20"/>
      <c r="W2001" s="20"/>
    </row>
    <row r="2002" spans="1:23" ht="19.5" customHeight="1" x14ac:dyDescent="0.25">
      <c r="A2002" s="20"/>
      <c r="B2002" s="483"/>
      <c r="C2002" s="29"/>
      <c r="D2002" s="28" t="s">
        <v>95</v>
      </c>
      <c r="E2002" s="29"/>
      <c r="F2002" s="28" t="s">
        <v>78</v>
      </c>
      <c r="G2002" s="29"/>
      <c r="H2002" s="29"/>
      <c r="I2002" s="30" t="str">
        <f t="shared" si="1032"/>
        <v/>
      </c>
      <c r="J2002" s="30" t="str">
        <f t="shared" si="1033"/>
        <v/>
      </c>
      <c r="K2002" s="30" t="str">
        <f t="shared" si="1034"/>
        <v/>
      </c>
      <c r="L2002" s="30" t="str">
        <f t="shared" si="1035"/>
        <v/>
      </c>
      <c r="M2002" s="30" t="str">
        <f t="shared" si="1036"/>
        <v/>
      </c>
      <c r="N2002" s="30" t="str">
        <f t="shared" si="1037"/>
        <v/>
      </c>
      <c r="O2002" s="30" t="str">
        <f t="shared" si="1038"/>
        <v/>
      </c>
      <c r="P2002" s="30" t="str">
        <f t="shared" si="1039"/>
        <v/>
      </c>
      <c r="Q2002" s="30" t="str">
        <f t="shared" si="1040"/>
        <v/>
      </c>
      <c r="R2002" s="30" t="str">
        <f t="shared" si="1041"/>
        <v/>
      </c>
      <c r="S2002" s="30" t="str">
        <f t="shared" si="1042"/>
        <v/>
      </c>
      <c r="T2002" s="30" t="str">
        <f t="shared" si="1043"/>
        <v/>
      </c>
      <c r="U2002" s="20"/>
      <c r="V2002" s="20"/>
      <c r="W2002" s="20"/>
    </row>
    <row r="2003" spans="1:23" ht="19.5" customHeight="1" x14ac:dyDescent="0.25">
      <c r="A2003" s="20"/>
      <c r="B2003" s="483"/>
      <c r="C2003" s="29"/>
      <c r="D2003" s="28" t="s">
        <v>96</v>
      </c>
      <c r="E2003" s="29"/>
      <c r="F2003" s="28" t="s">
        <v>78</v>
      </c>
      <c r="G2003" s="29"/>
      <c r="H2003" s="29"/>
      <c r="I2003" s="30" t="str">
        <f t="shared" si="1032"/>
        <v/>
      </c>
      <c r="J2003" s="30" t="str">
        <f t="shared" si="1033"/>
        <v/>
      </c>
      <c r="K2003" s="30" t="str">
        <f t="shared" si="1034"/>
        <v/>
      </c>
      <c r="L2003" s="30" t="str">
        <f t="shared" si="1035"/>
        <v/>
      </c>
      <c r="M2003" s="30" t="str">
        <f t="shared" si="1036"/>
        <v/>
      </c>
      <c r="N2003" s="30" t="str">
        <f t="shared" si="1037"/>
        <v/>
      </c>
      <c r="O2003" s="30" t="str">
        <f t="shared" si="1038"/>
        <v/>
      </c>
      <c r="P2003" s="30" t="str">
        <f t="shared" si="1039"/>
        <v/>
      </c>
      <c r="Q2003" s="30" t="str">
        <f t="shared" si="1040"/>
        <v/>
      </c>
      <c r="R2003" s="30" t="str">
        <f t="shared" si="1041"/>
        <v/>
      </c>
      <c r="S2003" s="30" t="str">
        <f t="shared" si="1042"/>
        <v/>
      </c>
      <c r="T2003" s="30" t="str">
        <f t="shared" si="1043"/>
        <v/>
      </c>
      <c r="U2003" s="20"/>
      <c r="V2003" s="20"/>
      <c r="W2003" s="20"/>
    </row>
    <row r="2004" spans="1:23" ht="19.5" customHeight="1" x14ac:dyDescent="0.25">
      <c r="A2004" s="20"/>
      <c r="B2004" s="483"/>
      <c r="C2004" s="29"/>
      <c r="D2004" s="28" t="s">
        <v>97</v>
      </c>
      <c r="E2004" s="29"/>
      <c r="F2004" s="28" t="s">
        <v>78</v>
      </c>
      <c r="G2004" s="29"/>
      <c r="H2004" s="29"/>
      <c r="I2004" s="30" t="str">
        <f t="shared" si="1032"/>
        <v/>
      </c>
      <c r="J2004" s="30" t="str">
        <f t="shared" si="1033"/>
        <v/>
      </c>
      <c r="K2004" s="30" t="str">
        <f t="shared" si="1034"/>
        <v/>
      </c>
      <c r="L2004" s="30" t="str">
        <f t="shared" si="1035"/>
        <v/>
      </c>
      <c r="M2004" s="30" t="str">
        <f t="shared" si="1036"/>
        <v/>
      </c>
      <c r="N2004" s="30" t="str">
        <f t="shared" si="1037"/>
        <v/>
      </c>
      <c r="O2004" s="30" t="str">
        <f t="shared" si="1038"/>
        <v/>
      </c>
      <c r="P2004" s="30" t="str">
        <f t="shared" si="1039"/>
        <v/>
      </c>
      <c r="Q2004" s="30" t="str">
        <f t="shared" si="1040"/>
        <v/>
      </c>
      <c r="R2004" s="30" t="str">
        <f t="shared" si="1041"/>
        <v/>
      </c>
      <c r="S2004" s="30" t="str">
        <f t="shared" si="1042"/>
        <v/>
      </c>
      <c r="T2004" s="30" t="str">
        <f t="shared" si="1043"/>
        <v/>
      </c>
      <c r="U2004" s="20"/>
      <c r="V2004" s="20"/>
      <c r="W2004" s="20"/>
    </row>
    <row r="2005" spans="1:23" ht="19.5" customHeight="1" x14ac:dyDescent="0.25">
      <c r="A2005" s="20"/>
      <c r="B2005" s="483"/>
      <c r="C2005" s="29"/>
      <c r="D2005" s="28" t="s">
        <v>98</v>
      </c>
      <c r="E2005" s="29"/>
      <c r="F2005" s="28" t="s">
        <v>78</v>
      </c>
      <c r="G2005" s="29"/>
      <c r="H2005" s="29"/>
      <c r="I2005" s="30" t="str">
        <f t="shared" si="1032"/>
        <v/>
      </c>
      <c r="J2005" s="30" t="str">
        <f t="shared" si="1033"/>
        <v/>
      </c>
      <c r="K2005" s="30" t="str">
        <f t="shared" si="1034"/>
        <v/>
      </c>
      <c r="L2005" s="30" t="str">
        <f t="shared" si="1035"/>
        <v/>
      </c>
      <c r="M2005" s="30" t="str">
        <f t="shared" si="1036"/>
        <v/>
      </c>
      <c r="N2005" s="30" t="str">
        <f t="shared" si="1037"/>
        <v/>
      </c>
      <c r="O2005" s="30" t="str">
        <f t="shared" si="1038"/>
        <v/>
      </c>
      <c r="P2005" s="30" t="str">
        <f t="shared" si="1039"/>
        <v/>
      </c>
      <c r="Q2005" s="30" t="str">
        <f t="shared" si="1040"/>
        <v/>
      </c>
      <c r="R2005" s="30" t="str">
        <f t="shared" si="1041"/>
        <v/>
      </c>
      <c r="S2005" s="30" t="str">
        <f t="shared" si="1042"/>
        <v/>
      </c>
      <c r="T2005" s="30" t="str">
        <f t="shared" si="1043"/>
        <v/>
      </c>
      <c r="U2005" s="20"/>
      <c r="V2005" s="20"/>
      <c r="W2005" s="20"/>
    </row>
    <row r="2006" spans="1:23" ht="19.5" customHeight="1" x14ac:dyDescent="0.25">
      <c r="A2006" s="20"/>
      <c r="B2006" s="483"/>
      <c r="C2006" s="29"/>
      <c r="D2006" s="28" t="s">
        <v>99</v>
      </c>
      <c r="E2006" s="29"/>
      <c r="F2006" s="28" t="s">
        <v>78</v>
      </c>
      <c r="G2006" s="29"/>
      <c r="H2006" s="29"/>
      <c r="I2006" s="30" t="str">
        <f t="shared" si="1032"/>
        <v/>
      </c>
      <c r="J2006" s="30" t="str">
        <f t="shared" si="1033"/>
        <v/>
      </c>
      <c r="K2006" s="30" t="str">
        <f t="shared" si="1034"/>
        <v/>
      </c>
      <c r="L2006" s="30" t="str">
        <f t="shared" si="1035"/>
        <v/>
      </c>
      <c r="M2006" s="30" t="str">
        <f t="shared" si="1036"/>
        <v/>
      </c>
      <c r="N2006" s="30" t="str">
        <f t="shared" si="1037"/>
        <v/>
      </c>
      <c r="O2006" s="30" t="str">
        <f t="shared" si="1038"/>
        <v/>
      </c>
      <c r="P2006" s="30" t="str">
        <f t="shared" si="1039"/>
        <v/>
      </c>
      <c r="Q2006" s="30" t="str">
        <f t="shared" si="1040"/>
        <v/>
      </c>
      <c r="R2006" s="30" t="str">
        <f t="shared" si="1041"/>
        <v/>
      </c>
      <c r="S2006" s="30" t="str">
        <f t="shared" si="1042"/>
        <v/>
      </c>
      <c r="T2006" s="30" t="str">
        <f t="shared" si="1043"/>
        <v/>
      </c>
      <c r="U2006" s="20"/>
      <c r="V2006" s="20"/>
      <c r="W2006" s="20"/>
    </row>
    <row r="2007" spans="1:23" ht="19.5" customHeight="1" x14ac:dyDescent="0.25">
      <c r="A2007" s="20"/>
      <c r="B2007" s="483"/>
      <c r="C2007" s="29"/>
      <c r="D2007" s="28" t="s">
        <v>100</v>
      </c>
      <c r="E2007" s="29"/>
      <c r="F2007" s="28" t="s">
        <v>78</v>
      </c>
      <c r="G2007" s="29"/>
      <c r="H2007" s="29"/>
      <c r="I2007" s="30" t="str">
        <f t="shared" si="1032"/>
        <v/>
      </c>
      <c r="J2007" s="30" t="str">
        <f t="shared" si="1033"/>
        <v/>
      </c>
      <c r="K2007" s="30" t="str">
        <f t="shared" si="1034"/>
        <v/>
      </c>
      <c r="L2007" s="30" t="str">
        <f t="shared" si="1035"/>
        <v/>
      </c>
      <c r="M2007" s="30" t="str">
        <f t="shared" si="1036"/>
        <v/>
      </c>
      <c r="N2007" s="30" t="str">
        <f t="shared" si="1037"/>
        <v/>
      </c>
      <c r="O2007" s="30" t="str">
        <f t="shared" si="1038"/>
        <v/>
      </c>
      <c r="P2007" s="30" t="str">
        <f t="shared" si="1039"/>
        <v/>
      </c>
      <c r="Q2007" s="30" t="str">
        <f t="shared" si="1040"/>
        <v/>
      </c>
      <c r="R2007" s="30" t="str">
        <f t="shared" si="1041"/>
        <v/>
      </c>
      <c r="S2007" s="30" t="str">
        <f t="shared" si="1042"/>
        <v/>
      </c>
      <c r="T2007" s="30" t="str">
        <f t="shared" si="1043"/>
        <v/>
      </c>
      <c r="U2007" s="20"/>
      <c r="V2007" s="20"/>
      <c r="W2007" s="20"/>
    </row>
    <row r="2008" spans="1:23" ht="19.5" customHeight="1" x14ac:dyDescent="0.25">
      <c r="A2008" s="20"/>
      <c r="B2008" s="483"/>
      <c r="C2008" s="29"/>
      <c r="D2008" s="28" t="s">
        <v>101</v>
      </c>
      <c r="E2008" s="29"/>
      <c r="F2008" s="28" t="s">
        <v>78</v>
      </c>
      <c r="G2008" s="29"/>
      <c r="H2008" s="29"/>
      <c r="I2008" s="30" t="str">
        <f t="shared" si="1032"/>
        <v/>
      </c>
      <c r="J2008" s="30" t="str">
        <f t="shared" si="1033"/>
        <v/>
      </c>
      <c r="K2008" s="30" t="str">
        <f t="shared" si="1034"/>
        <v/>
      </c>
      <c r="L2008" s="30" t="str">
        <f t="shared" si="1035"/>
        <v/>
      </c>
      <c r="M2008" s="30" t="str">
        <f t="shared" si="1036"/>
        <v/>
      </c>
      <c r="N2008" s="30" t="str">
        <f t="shared" si="1037"/>
        <v/>
      </c>
      <c r="O2008" s="30" t="str">
        <f t="shared" si="1038"/>
        <v/>
      </c>
      <c r="P2008" s="30" t="str">
        <f t="shared" si="1039"/>
        <v/>
      </c>
      <c r="Q2008" s="30" t="str">
        <f t="shared" si="1040"/>
        <v/>
      </c>
      <c r="R2008" s="30" t="str">
        <f t="shared" si="1041"/>
        <v/>
      </c>
      <c r="S2008" s="30" t="str">
        <f t="shared" si="1042"/>
        <v/>
      </c>
      <c r="T2008" s="30" t="str">
        <f t="shared" si="1043"/>
        <v/>
      </c>
      <c r="U2008" s="20"/>
      <c r="V2008" s="20"/>
      <c r="W2008" s="20"/>
    </row>
    <row r="2009" spans="1:23" ht="19.5" customHeight="1" x14ac:dyDescent="0.25">
      <c r="A2009" s="20"/>
      <c r="B2009" s="483"/>
      <c r="C2009" s="29"/>
      <c r="D2009" s="28" t="s">
        <v>102</v>
      </c>
      <c r="E2009" s="29"/>
      <c r="F2009" s="28" t="s">
        <v>78</v>
      </c>
      <c r="G2009" s="29"/>
      <c r="H2009" s="29"/>
      <c r="I2009" s="30" t="str">
        <f t="shared" si="1032"/>
        <v/>
      </c>
      <c r="J2009" s="30" t="str">
        <f t="shared" si="1033"/>
        <v/>
      </c>
      <c r="K2009" s="30" t="str">
        <f t="shared" si="1034"/>
        <v/>
      </c>
      <c r="L2009" s="30" t="str">
        <f t="shared" si="1035"/>
        <v/>
      </c>
      <c r="M2009" s="30" t="str">
        <f t="shared" si="1036"/>
        <v/>
      </c>
      <c r="N2009" s="30" t="str">
        <f t="shared" si="1037"/>
        <v/>
      </c>
      <c r="O2009" s="30" t="str">
        <f t="shared" si="1038"/>
        <v/>
      </c>
      <c r="P2009" s="30" t="str">
        <f t="shared" si="1039"/>
        <v/>
      </c>
      <c r="Q2009" s="30" t="str">
        <f t="shared" si="1040"/>
        <v/>
      </c>
      <c r="R2009" s="30" t="str">
        <f t="shared" si="1041"/>
        <v/>
      </c>
      <c r="S2009" s="30" t="str">
        <f t="shared" si="1042"/>
        <v/>
      </c>
      <c r="T2009" s="30" t="str">
        <f t="shared" si="1043"/>
        <v/>
      </c>
      <c r="U2009" s="20"/>
      <c r="V2009" s="20"/>
      <c r="W2009" s="20"/>
    </row>
    <row r="2010" spans="1:23" ht="19.5" customHeight="1" x14ac:dyDescent="0.25">
      <c r="A2010" s="20"/>
      <c r="B2010" s="483"/>
      <c r="C2010" s="29"/>
      <c r="D2010" s="28" t="s">
        <v>103</v>
      </c>
      <c r="E2010" s="29"/>
      <c r="F2010" s="28" t="s">
        <v>78</v>
      </c>
      <c r="G2010" s="29"/>
      <c r="H2010" s="29"/>
      <c r="I2010" s="30" t="str">
        <f t="shared" si="1032"/>
        <v/>
      </c>
      <c r="J2010" s="30" t="str">
        <f t="shared" si="1033"/>
        <v/>
      </c>
      <c r="K2010" s="30" t="str">
        <f t="shared" si="1034"/>
        <v/>
      </c>
      <c r="L2010" s="30" t="str">
        <f t="shared" si="1035"/>
        <v/>
      </c>
      <c r="M2010" s="30" t="str">
        <f t="shared" si="1036"/>
        <v/>
      </c>
      <c r="N2010" s="30" t="str">
        <f t="shared" si="1037"/>
        <v/>
      </c>
      <c r="O2010" s="30" t="str">
        <f t="shared" si="1038"/>
        <v/>
      </c>
      <c r="P2010" s="30" t="str">
        <f t="shared" si="1039"/>
        <v/>
      </c>
      <c r="Q2010" s="30" t="str">
        <f t="shared" si="1040"/>
        <v/>
      </c>
      <c r="R2010" s="30" t="str">
        <f t="shared" si="1041"/>
        <v/>
      </c>
      <c r="S2010" s="30" t="str">
        <f t="shared" si="1042"/>
        <v/>
      </c>
      <c r="T2010" s="30" t="str">
        <f t="shared" si="1043"/>
        <v/>
      </c>
      <c r="U2010" s="20"/>
      <c r="V2010" s="20"/>
      <c r="W2010" s="20"/>
    </row>
    <row r="2011" spans="1:23" ht="19.5" customHeight="1" x14ac:dyDescent="0.25">
      <c r="A2011" s="20"/>
      <c r="B2011" s="483"/>
      <c r="C2011" s="29"/>
      <c r="D2011" s="28" t="s">
        <v>104</v>
      </c>
      <c r="E2011" s="29"/>
      <c r="F2011" s="28" t="s">
        <v>78</v>
      </c>
      <c r="G2011" s="29"/>
      <c r="H2011" s="29"/>
      <c r="I2011" s="30" t="str">
        <f t="shared" si="1032"/>
        <v/>
      </c>
      <c r="J2011" s="30" t="str">
        <f t="shared" si="1033"/>
        <v/>
      </c>
      <c r="K2011" s="30" t="str">
        <f t="shared" si="1034"/>
        <v/>
      </c>
      <c r="L2011" s="30" t="str">
        <f t="shared" si="1035"/>
        <v/>
      </c>
      <c r="M2011" s="30" t="str">
        <f t="shared" si="1036"/>
        <v/>
      </c>
      <c r="N2011" s="30" t="str">
        <f t="shared" si="1037"/>
        <v/>
      </c>
      <c r="O2011" s="30" t="str">
        <f t="shared" si="1038"/>
        <v/>
      </c>
      <c r="P2011" s="30" t="str">
        <f t="shared" si="1039"/>
        <v/>
      </c>
      <c r="Q2011" s="30" t="str">
        <f t="shared" si="1040"/>
        <v/>
      </c>
      <c r="R2011" s="30" t="str">
        <f t="shared" si="1041"/>
        <v/>
      </c>
      <c r="S2011" s="30" t="str">
        <f t="shared" si="1042"/>
        <v/>
      </c>
      <c r="T2011" s="30" t="str">
        <f t="shared" si="1043"/>
        <v/>
      </c>
      <c r="U2011" s="20"/>
      <c r="V2011" s="20"/>
      <c r="W2011" s="20"/>
    </row>
    <row r="2012" spans="1:23" ht="19.5" customHeight="1" x14ac:dyDescent="0.25">
      <c r="A2012" s="20"/>
      <c r="B2012" s="483"/>
      <c r="C2012" s="29"/>
      <c r="D2012" s="28" t="s">
        <v>105</v>
      </c>
      <c r="E2012" s="29"/>
      <c r="F2012" s="28" t="s">
        <v>78</v>
      </c>
      <c r="G2012" s="29"/>
      <c r="H2012" s="29"/>
      <c r="I2012" s="30" t="str">
        <f t="shared" si="1032"/>
        <v/>
      </c>
      <c r="J2012" s="30" t="str">
        <f t="shared" si="1033"/>
        <v/>
      </c>
      <c r="K2012" s="30" t="str">
        <f t="shared" si="1034"/>
        <v/>
      </c>
      <c r="L2012" s="30" t="str">
        <f t="shared" si="1035"/>
        <v/>
      </c>
      <c r="M2012" s="30" t="str">
        <f t="shared" si="1036"/>
        <v/>
      </c>
      <c r="N2012" s="30" t="str">
        <f t="shared" si="1037"/>
        <v/>
      </c>
      <c r="O2012" s="30" t="str">
        <f t="shared" si="1038"/>
        <v/>
      </c>
      <c r="P2012" s="30" t="str">
        <f t="shared" si="1039"/>
        <v/>
      </c>
      <c r="Q2012" s="30" t="str">
        <f t="shared" si="1040"/>
        <v/>
      </c>
      <c r="R2012" s="30" t="str">
        <f t="shared" si="1041"/>
        <v/>
      </c>
      <c r="S2012" s="30" t="str">
        <f t="shared" si="1042"/>
        <v/>
      </c>
      <c r="T2012" s="30" t="str">
        <f t="shared" si="1043"/>
        <v/>
      </c>
      <c r="U2012" s="20"/>
      <c r="V2012" s="20"/>
      <c r="W2012" s="20"/>
    </row>
    <row r="2013" spans="1:23" ht="19.5" customHeight="1" x14ac:dyDescent="0.25">
      <c r="A2013" s="20"/>
      <c r="B2013" s="483"/>
      <c r="C2013" s="29"/>
      <c r="D2013" s="28" t="s">
        <v>106</v>
      </c>
      <c r="E2013" s="29"/>
      <c r="F2013" s="28" t="s">
        <v>78</v>
      </c>
      <c r="G2013" s="29"/>
      <c r="H2013" s="29"/>
      <c r="I2013" s="30" t="str">
        <f t="shared" si="1032"/>
        <v/>
      </c>
      <c r="J2013" s="30" t="str">
        <f t="shared" si="1033"/>
        <v/>
      </c>
      <c r="K2013" s="30" t="str">
        <f t="shared" si="1034"/>
        <v/>
      </c>
      <c r="L2013" s="30" t="str">
        <f t="shared" si="1035"/>
        <v/>
      </c>
      <c r="M2013" s="30" t="str">
        <f t="shared" si="1036"/>
        <v/>
      </c>
      <c r="N2013" s="30" t="str">
        <f t="shared" si="1037"/>
        <v/>
      </c>
      <c r="O2013" s="30" t="str">
        <f t="shared" si="1038"/>
        <v/>
      </c>
      <c r="P2013" s="30" t="str">
        <f t="shared" si="1039"/>
        <v/>
      </c>
      <c r="Q2013" s="30" t="str">
        <f t="shared" si="1040"/>
        <v/>
      </c>
      <c r="R2013" s="30" t="str">
        <f t="shared" si="1041"/>
        <v/>
      </c>
      <c r="S2013" s="30" t="str">
        <f t="shared" si="1042"/>
        <v/>
      </c>
      <c r="T2013" s="30" t="str">
        <f t="shared" si="1043"/>
        <v/>
      </c>
      <c r="U2013" s="20"/>
      <c r="V2013" s="20"/>
      <c r="W2013" s="20"/>
    </row>
    <row r="2014" spans="1:23" ht="19.5" customHeight="1" x14ac:dyDescent="0.25">
      <c r="A2014" s="20"/>
      <c r="B2014" s="483"/>
      <c r="C2014" s="29"/>
      <c r="D2014" s="28" t="s">
        <v>107</v>
      </c>
      <c r="E2014" s="29"/>
      <c r="F2014" s="28" t="s">
        <v>78</v>
      </c>
      <c r="G2014" s="29"/>
      <c r="H2014" s="29"/>
      <c r="I2014" s="30" t="str">
        <f t="shared" si="1032"/>
        <v/>
      </c>
      <c r="J2014" s="30" t="str">
        <f t="shared" si="1033"/>
        <v/>
      </c>
      <c r="K2014" s="30" t="str">
        <f t="shared" si="1034"/>
        <v/>
      </c>
      <c r="L2014" s="30" t="str">
        <f t="shared" si="1035"/>
        <v/>
      </c>
      <c r="M2014" s="30" t="str">
        <f t="shared" si="1036"/>
        <v/>
      </c>
      <c r="N2014" s="30" t="str">
        <f t="shared" si="1037"/>
        <v/>
      </c>
      <c r="O2014" s="30" t="str">
        <f t="shared" si="1038"/>
        <v/>
      </c>
      <c r="P2014" s="30" t="str">
        <f t="shared" si="1039"/>
        <v/>
      </c>
      <c r="Q2014" s="30" t="str">
        <f t="shared" si="1040"/>
        <v/>
      </c>
      <c r="R2014" s="30" t="str">
        <f t="shared" si="1041"/>
        <v/>
      </c>
      <c r="S2014" s="30" t="str">
        <f t="shared" si="1042"/>
        <v/>
      </c>
      <c r="T2014" s="30" t="str">
        <f t="shared" si="1043"/>
        <v/>
      </c>
      <c r="U2014" s="20"/>
      <c r="V2014" s="20"/>
      <c r="W2014" s="20"/>
    </row>
    <row r="2015" spans="1:23" ht="19.5" customHeight="1" x14ac:dyDescent="0.25">
      <c r="A2015" s="20"/>
      <c r="B2015" s="483"/>
      <c r="C2015" s="29"/>
      <c r="D2015" s="28" t="s">
        <v>108</v>
      </c>
      <c r="E2015" s="29"/>
      <c r="F2015" s="28" t="s">
        <v>78</v>
      </c>
      <c r="G2015" s="29"/>
      <c r="H2015" s="29"/>
      <c r="I2015" s="30" t="str">
        <f t="shared" si="1032"/>
        <v/>
      </c>
      <c r="J2015" s="30" t="str">
        <f t="shared" si="1033"/>
        <v/>
      </c>
      <c r="K2015" s="30" t="str">
        <f t="shared" si="1034"/>
        <v/>
      </c>
      <c r="L2015" s="30" t="str">
        <f t="shared" si="1035"/>
        <v/>
      </c>
      <c r="M2015" s="30" t="str">
        <f t="shared" si="1036"/>
        <v/>
      </c>
      <c r="N2015" s="30" t="str">
        <f t="shared" si="1037"/>
        <v/>
      </c>
      <c r="O2015" s="30" t="str">
        <f t="shared" si="1038"/>
        <v/>
      </c>
      <c r="P2015" s="30" t="str">
        <f t="shared" si="1039"/>
        <v/>
      </c>
      <c r="Q2015" s="30" t="str">
        <f t="shared" si="1040"/>
        <v/>
      </c>
      <c r="R2015" s="30" t="str">
        <f t="shared" si="1041"/>
        <v/>
      </c>
      <c r="S2015" s="30" t="str">
        <f t="shared" si="1042"/>
        <v/>
      </c>
      <c r="T2015" s="30" t="str">
        <f t="shared" si="1043"/>
        <v/>
      </c>
      <c r="U2015" s="20"/>
      <c r="V2015" s="20"/>
      <c r="W2015" s="20"/>
    </row>
    <row r="2016" spans="1:23" ht="19.5" customHeight="1" x14ac:dyDescent="0.25">
      <c r="A2016" s="20"/>
      <c r="B2016" s="483"/>
      <c r="C2016" s="29"/>
      <c r="D2016" s="28" t="s">
        <v>109</v>
      </c>
      <c r="E2016" s="29"/>
      <c r="F2016" s="28" t="s">
        <v>78</v>
      </c>
      <c r="G2016" s="29"/>
      <c r="H2016" s="29"/>
      <c r="I2016" s="30" t="str">
        <f t="shared" si="1032"/>
        <v/>
      </c>
      <c r="J2016" s="30" t="str">
        <f t="shared" si="1033"/>
        <v/>
      </c>
      <c r="K2016" s="30" t="str">
        <f t="shared" si="1034"/>
        <v/>
      </c>
      <c r="L2016" s="30" t="str">
        <f t="shared" si="1035"/>
        <v/>
      </c>
      <c r="M2016" s="30" t="str">
        <f t="shared" si="1036"/>
        <v/>
      </c>
      <c r="N2016" s="30" t="str">
        <f t="shared" si="1037"/>
        <v/>
      </c>
      <c r="O2016" s="30" t="str">
        <f t="shared" si="1038"/>
        <v/>
      </c>
      <c r="P2016" s="30" t="str">
        <f t="shared" si="1039"/>
        <v/>
      </c>
      <c r="Q2016" s="30" t="str">
        <f t="shared" si="1040"/>
        <v/>
      </c>
      <c r="R2016" s="30" t="str">
        <f t="shared" si="1041"/>
        <v/>
      </c>
      <c r="S2016" s="30" t="str">
        <f t="shared" si="1042"/>
        <v/>
      </c>
      <c r="T2016" s="30" t="str">
        <f t="shared" si="1043"/>
        <v/>
      </c>
      <c r="U2016" s="20"/>
      <c r="V2016" s="20"/>
      <c r="W2016" s="20"/>
    </row>
    <row r="2017" spans="1:36" ht="19.5" customHeight="1" x14ac:dyDescent="0.25">
      <c r="A2017" s="20"/>
      <c r="B2017" s="483"/>
      <c r="C2017" s="29"/>
      <c r="D2017" s="28" t="s">
        <v>110</v>
      </c>
      <c r="E2017" s="29"/>
      <c r="F2017" s="28" t="s">
        <v>78</v>
      </c>
      <c r="G2017" s="29"/>
      <c r="H2017" s="29"/>
      <c r="I2017" s="30" t="str">
        <f t="shared" si="1032"/>
        <v/>
      </c>
      <c r="J2017" s="30" t="str">
        <f t="shared" si="1033"/>
        <v/>
      </c>
      <c r="K2017" s="30" t="str">
        <f t="shared" si="1034"/>
        <v/>
      </c>
      <c r="L2017" s="30" t="str">
        <f t="shared" si="1035"/>
        <v/>
      </c>
      <c r="M2017" s="30" t="str">
        <f t="shared" si="1036"/>
        <v/>
      </c>
      <c r="N2017" s="30" t="str">
        <f t="shared" si="1037"/>
        <v/>
      </c>
      <c r="O2017" s="30" t="str">
        <f t="shared" si="1038"/>
        <v/>
      </c>
      <c r="P2017" s="30" t="str">
        <f t="shared" si="1039"/>
        <v/>
      </c>
      <c r="Q2017" s="30" t="str">
        <f t="shared" si="1040"/>
        <v/>
      </c>
      <c r="R2017" s="30" t="str">
        <f t="shared" si="1041"/>
        <v/>
      </c>
      <c r="S2017" s="30" t="str">
        <f t="shared" si="1042"/>
        <v/>
      </c>
      <c r="T2017" s="30" t="str">
        <f t="shared" si="1043"/>
        <v/>
      </c>
      <c r="U2017" s="20"/>
      <c r="V2017" s="20"/>
      <c r="W2017" s="20"/>
    </row>
    <row r="2018" spans="1:36" ht="19.5" customHeight="1" x14ac:dyDescent="0.25">
      <c r="A2018" s="20"/>
      <c r="B2018" s="483"/>
      <c r="C2018" s="29"/>
      <c r="D2018" s="28" t="s">
        <v>111</v>
      </c>
      <c r="E2018" s="29"/>
      <c r="F2018" s="28" t="s">
        <v>78</v>
      </c>
      <c r="G2018" s="29"/>
      <c r="H2018" s="29"/>
      <c r="I2018" s="30" t="str">
        <f t="shared" si="1032"/>
        <v/>
      </c>
      <c r="J2018" s="30" t="str">
        <f t="shared" si="1033"/>
        <v/>
      </c>
      <c r="K2018" s="30" t="str">
        <f t="shared" si="1034"/>
        <v/>
      </c>
      <c r="L2018" s="30" t="str">
        <f t="shared" si="1035"/>
        <v/>
      </c>
      <c r="M2018" s="30" t="str">
        <f t="shared" si="1036"/>
        <v/>
      </c>
      <c r="N2018" s="30" t="str">
        <f t="shared" si="1037"/>
        <v/>
      </c>
      <c r="O2018" s="30" t="str">
        <f t="shared" si="1038"/>
        <v/>
      </c>
      <c r="P2018" s="30" t="str">
        <f t="shared" si="1039"/>
        <v/>
      </c>
      <c r="Q2018" s="30" t="str">
        <f t="shared" si="1040"/>
        <v/>
      </c>
      <c r="R2018" s="30" t="str">
        <f t="shared" si="1041"/>
        <v/>
      </c>
      <c r="S2018" s="30" t="str">
        <f t="shared" si="1042"/>
        <v/>
      </c>
      <c r="T2018" s="30" t="str">
        <f t="shared" si="1043"/>
        <v/>
      </c>
      <c r="U2018" s="20"/>
      <c r="V2018" s="20"/>
      <c r="W2018" s="20"/>
    </row>
    <row r="2019" spans="1:36" ht="19.5" customHeight="1" x14ac:dyDescent="0.25">
      <c r="A2019" s="20"/>
      <c r="B2019" s="483"/>
      <c r="C2019" s="29"/>
      <c r="D2019" s="28" t="s">
        <v>112</v>
      </c>
      <c r="E2019" s="29"/>
      <c r="F2019" s="28" t="s">
        <v>78</v>
      </c>
      <c r="G2019" s="29"/>
      <c r="H2019" s="29"/>
      <c r="I2019" s="30" t="str">
        <f t="shared" si="1032"/>
        <v/>
      </c>
      <c r="J2019" s="30" t="str">
        <f t="shared" si="1033"/>
        <v/>
      </c>
      <c r="K2019" s="30" t="str">
        <f t="shared" si="1034"/>
        <v/>
      </c>
      <c r="L2019" s="30" t="str">
        <f t="shared" si="1035"/>
        <v/>
      </c>
      <c r="M2019" s="30" t="str">
        <f t="shared" si="1036"/>
        <v/>
      </c>
      <c r="N2019" s="30" t="str">
        <f t="shared" si="1037"/>
        <v/>
      </c>
      <c r="O2019" s="30" t="str">
        <f t="shared" si="1038"/>
        <v/>
      </c>
      <c r="P2019" s="30" t="str">
        <f t="shared" si="1039"/>
        <v/>
      </c>
      <c r="Q2019" s="30" t="str">
        <f t="shared" si="1040"/>
        <v/>
      </c>
      <c r="R2019" s="30" t="str">
        <f t="shared" si="1041"/>
        <v/>
      </c>
      <c r="S2019" s="30" t="str">
        <f t="shared" si="1042"/>
        <v/>
      </c>
      <c r="T2019" s="30" t="str">
        <f t="shared" si="1043"/>
        <v/>
      </c>
      <c r="U2019" s="20"/>
      <c r="V2019" s="20"/>
      <c r="W2019" s="20"/>
    </row>
    <row r="2020" spans="1:36" ht="19.5" customHeight="1" x14ac:dyDescent="0.25">
      <c r="A2020" s="20"/>
      <c r="B2020" s="483"/>
      <c r="C2020" s="29"/>
      <c r="D2020" s="28" t="s">
        <v>113</v>
      </c>
      <c r="E2020" s="29"/>
      <c r="F2020" s="28" t="s">
        <v>78</v>
      </c>
      <c r="G2020" s="29"/>
      <c r="H2020" s="29"/>
      <c r="I2020" s="30" t="str">
        <f t="shared" si="1032"/>
        <v/>
      </c>
      <c r="J2020" s="30" t="str">
        <f t="shared" si="1033"/>
        <v/>
      </c>
      <c r="K2020" s="30" t="str">
        <f t="shared" si="1034"/>
        <v/>
      </c>
      <c r="L2020" s="30" t="str">
        <f t="shared" si="1035"/>
        <v/>
      </c>
      <c r="M2020" s="30" t="str">
        <f t="shared" si="1036"/>
        <v/>
      </c>
      <c r="N2020" s="30" t="str">
        <f t="shared" si="1037"/>
        <v/>
      </c>
      <c r="O2020" s="30" t="str">
        <f t="shared" si="1038"/>
        <v/>
      </c>
      <c r="P2020" s="30" t="str">
        <f t="shared" si="1039"/>
        <v/>
      </c>
      <c r="Q2020" s="30" t="str">
        <f t="shared" si="1040"/>
        <v/>
      </c>
      <c r="R2020" s="30" t="str">
        <f t="shared" si="1041"/>
        <v/>
      </c>
      <c r="S2020" s="30" t="str">
        <f t="shared" si="1042"/>
        <v/>
      </c>
      <c r="T2020" s="30" t="str">
        <f t="shared" si="1043"/>
        <v/>
      </c>
      <c r="U2020" s="20"/>
      <c r="V2020" s="20"/>
      <c r="W2020" s="20"/>
    </row>
    <row r="2021" spans="1:36" ht="19.5" customHeight="1" x14ac:dyDescent="0.3">
      <c r="A2021" s="20"/>
      <c r="B2021" s="483"/>
      <c r="C2021" s="29"/>
      <c r="D2021" s="28" t="s">
        <v>114</v>
      </c>
      <c r="E2021" s="29"/>
      <c r="F2021" s="28" t="s">
        <v>115</v>
      </c>
      <c r="G2021" s="29"/>
      <c r="H2021" s="29" t="s">
        <v>40</v>
      </c>
      <c r="I2021" s="31" t="str">
        <f t="shared" ref="I2021:I2030" si="1044">IFERROR(VALUE(MID($G2021,1,FIND(CHAR(160),SUBSTITUTE($G2021,"~",CHAR(160),1))-1)),"-")</f>
        <v>-</v>
      </c>
      <c r="J2021" s="31" t="str">
        <f t="shared" ref="J2021:J2030" si="1045">IFERROR(VALUE(MID($G2021,FIND(CHAR(160),SUBSTITUTE($G2021,"~",CHAR(160),1))+1,FIND(CHAR(160),SUBSTITUTE($G2021,"~",CHAR(160),2))-FIND(CHAR(160),SUBSTITUTE($G2021,"~",CHAR(160),1))-1)),"-")</f>
        <v>-</v>
      </c>
      <c r="K2021" s="31" t="str">
        <f t="shared" ref="K2021:K2030" si="1046">IFERROR(VALUE(MID($G2021,FIND(CHAR(160),SUBSTITUTE($G2021,"~",CHAR(160),2))+1,FIND(CHAR(160),SUBSTITUTE($G2021,"~",CHAR(160),3))-FIND(CHAR(160),SUBSTITUTE($G2021,"~",CHAR(160),2))-1)),"-")</f>
        <v>-</v>
      </c>
      <c r="L2021" s="31" t="str">
        <f t="shared" ref="L2021:L2030" si="1047">IFERROR(VALUE(MID($G2021,FIND(CHAR(160),SUBSTITUTE($G2021,"~",CHAR(160),3))+1,FIND(CHAR(160),SUBSTITUTE($G2021,"~",CHAR(160),4))-FIND(CHAR(160),SUBSTITUTE($G2021,"~",CHAR(160),3))-1)),"-")</f>
        <v>-</v>
      </c>
      <c r="M2021" s="31" t="str">
        <f t="shared" ref="M2021:M2030" si="1048">IFERROR(VALUE(MID($G2021,FIND(CHAR(160),SUBSTITUTE($G2021,"~",CHAR(160),4))+1,FIND(CHAR(160),SUBSTITUTE($G2021,"~",CHAR(160),5))-FIND(CHAR(160),SUBSTITUTE($G2021,"~",CHAR(160),4))-1)),"-")</f>
        <v>-</v>
      </c>
      <c r="N2021" s="31" t="str">
        <f t="shared" ref="N2021:N2030" si="1049">IFERROR(VALUE(MID($G2021,FIND(CHAR(160),SUBSTITUTE($G2021,"~",CHAR(160),5))+1,FIND(CHAR(160),SUBSTITUTE($G2021,"~",CHAR(160),6))-FIND(CHAR(160),SUBSTITUTE($G2021,"~",CHAR(160),5))-1)),"-")</f>
        <v>-</v>
      </c>
      <c r="O2021" s="31" t="str">
        <f t="shared" ref="O2021:O2030" si="1050">IFERROR(VALUE(MID($G2021,FIND(CHAR(160),SUBSTITUTE($G2021,"~",CHAR(160),6))+1,FIND(CHAR(160),SUBSTITUTE($G2021,"~",CHAR(160),7))-FIND(CHAR(160),SUBSTITUTE($G2021,"~",CHAR(160),6))-1)),"-")</f>
        <v>-</v>
      </c>
      <c r="P2021" s="31" t="str">
        <f t="shared" ref="P2021:P2030" si="1051">IFERROR(VALUE(MID($G2021,FIND(CHAR(160),SUBSTITUTE($G2021,"~",CHAR(160),7))+1,FIND(CHAR(160),SUBSTITUTE($G2021,"~",CHAR(160),8))-FIND(CHAR(160),SUBSTITUTE($G2021,"~",CHAR(160),7))-1)),"-")</f>
        <v>-</v>
      </c>
      <c r="Q2021" s="31" t="str">
        <f t="shared" ref="Q2021:Q2030" si="1052">IFERROR(VALUE(MID($G2021,FIND(CHAR(160),SUBSTITUTE($G2021,"~",CHAR(160),8))+1,FIND(CHAR(160),SUBSTITUTE($G2021,"~",CHAR(160),9))-FIND(CHAR(160),SUBSTITUTE($G2021,"~",CHAR(160),8))-1)),"-")</f>
        <v>-</v>
      </c>
      <c r="R2021" s="31" t="str">
        <f t="shared" ref="R2021:R2030" si="1053">IFERROR(VALUE(MID($G2021,FIND(CHAR(160),SUBSTITUTE($G2021,"~",CHAR(160),9))+1,FIND(CHAR(160),SUBSTITUTE($G2021,"~",CHAR(160),10))-FIND(CHAR(160),SUBSTITUTE($G2021,"~",CHAR(160),9))-1)),"-")</f>
        <v>-</v>
      </c>
      <c r="S2021" s="31" t="str">
        <f t="shared" ref="S2021:S2030" si="1054">IFERROR(VALUE(MID($G2021,FIND(CHAR(160),SUBSTITUTE($G2021,"~",CHAR(160),10))+1,FIND(CHAR(160),SUBSTITUTE($G2021,"~",CHAR(160),11))-FIND(CHAR(160),SUBSTITUTE($G2021,"~",CHAR(160),10))-1)),"-")</f>
        <v>-</v>
      </c>
      <c r="T2021" s="31" t="str">
        <f t="shared" ref="T2021:T2030" si="1055">IFERROR(VALUE(MID($G2021,FIND(CHAR(160),SUBSTITUTE($G2021,"~",CHAR(160),11))+1,FIND(CHAR(160),SUBSTITUTE($G2021,"~",CHAR(160),12))-FIND(CHAR(160),SUBSTITUTE($G2021,"~",CHAR(160),11))-1)),"-")</f>
        <v>-</v>
      </c>
      <c r="U2021" s="20"/>
      <c r="V2021" s="20"/>
      <c r="W2021" s="20"/>
      <c r="AA2021" s="32" t="s">
        <v>116</v>
      </c>
    </row>
    <row r="2022" spans="1:36" ht="19.5" customHeight="1" x14ac:dyDescent="0.3">
      <c r="A2022" s="20"/>
      <c r="B2022" s="483"/>
      <c r="C2022" s="29"/>
      <c r="D2022" s="28"/>
      <c r="E2022" s="29"/>
      <c r="F2022" s="28" t="s">
        <v>117</v>
      </c>
      <c r="G2022" s="29"/>
      <c r="H2022" s="29" t="s">
        <v>40</v>
      </c>
      <c r="I2022" s="31" t="str">
        <f t="shared" si="1044"/>
        <v>-</v>
      </c>
      <c r="J2022" s="31" t="str">
        <f t="shared" si="1045"/>
        <v>-</v>
      </c>
      <c r="K2022" s="31" t="str">
        <f t="shared" si="1046"/>
        <v>-</v>
      </c>
      <c r="L2022" s="31" t="str">
        <f t="shared" si="1047"/>
        <v>-</v>
      </c>
      <c r="M2022" s="31" t="str">
        <f t="shared" si="1048"/>
        <v>-</v>
      </c>
      <c r="N2022" s="31" t="str">
        <f t="shared" si="1049"/>
        <v>-</v>
      </c>
      <c r="O2022" s="31" t="str">
        <f t="shared" si="1050"/>
        <v>-</v>
      </c>
      <c r="P2022" s="31" t="str">
        <f t="shared" si="1051"/>
        <v>-</v>
      </c>
      <c r="Q2022" s="31" t="str">
        <f t="shared" si="1052"/>
        <v>-</v>
      </c>
      <c r="R2022" s="31" t="str">
        <f t="shared" si="1053"/>
        <v>-</v>
      </c>
      <c r="S2022" s="31" t="str">
        <f t="shared" si="1054"/>
        <v>-</v>
      </c>
      <c r="T2022" s="31" t="str">
        <f t="shared" si="1055"/>
        <v>-</v>
      </c>
      <c r="U2022" s="20"/>
      <c r="V2022" s="20"/>
      <c r="W2022" s="20"/>
      <c r="AB2022" s="32" t="s">
        <v>118</v>
      </c>
    </row>
    <row r="2023" spans="1:36" ht="19.5" customHeight="1" x14ac:dyDescent="0.3">
      <c r="A2023" s="20"/>
      <c r="B2023" s="483"/>
      <c r="C2023" s="29"/>
      <c r="D2023" s="28"/>
      <c r="E2023" s="29"/>
      <c r="F2023" s="33" t="s">
        <v>119</v>
      </c>
      <c r="G2023" s="29"/>
      <c r="H2023" s="29" t="s">
        <v>40</v>
      </c>
      <c r="I2023" s="31" t="str">
        <f t="shared" si="1044"/>
        <v>-</v>
      </c>
      <c r="J2023" s="31" t="str">
        <f t="shared" si="1045"/>
        <v>-</v>
      </c>
      <c r="K2023" s="31" t="str">
        <f t="shared" si="1046"/>
        <v>-</v>
      </c>
      <c r="L2023" s="31" t="str">
        <f t="shared" si="1047"/>
        <v>-</v>
      </c>
      <c r="M2023" s="31" t="str">
        <f t="shared" si="1048"/>
        <v>-</v>
      </c>
      <c r="N2023" s="31" t="str">
        <f t="shared" si="1049"/>
        <v>-</v>
      </c>
      <c r="O2023" s="31" t="str">
        <f t="shared" si="1050"/>
        <v>-</v>
      </c>
      <c r="P2023" s="31" t="str">
        <f t="shared" si="1051"/>
        <v>-</v>
      </c>
      <c r="Q2023" s="31" t="str">
        <f t="shared" si="1052"/>
        <v>-</v>
      </c>
      <c r="R2023" s="31" t="str">
        <f t="shared" si="1053"/>
        <v>-</v>
      </c>
      <c r="S2023" s="31" t="str">
        <f t="shared" si="1054"/>
        <v>-</v>
      </c>
      <c r="T2023" s="31" t="str">
        <f t="shared" si="1055"/>
        <v>-</v>
      </c>
      <c r="U2023" s="20"/>
      <c r="V2023" s="20"/>
      <c r="W2023" s="20"/>
      <c r="AC2023" s="32" t="s">
        <v>118</v>
      </c>
    </row>
    <row r="2024" spans="1:36" ht="19.5" customHeight="1" x14ac:dyDescent="0.3">
      <c r="A2024" s="20"/>
      <c r="B2024" s="483"/>
      <c r="C2024" s="29"/>
      <c r="D2024" s="28"/>
      <c r="E2024" s="29"/>
      <c r="F2024" s="33" t="s">
        <v>120</v>
      </c>
      <c r="G2024" s="29"/>
      <c r="H2024" s="29" t="s">
        <v>40</v>
      </c>
      <c r="I2024" s="31" t="str">
        <f t="shared" si="1044"/>
        <v>-</v>
      </c>
      <c r="J2024" s="31" t="str">
        <f t="shared" si="1045"/>
        <v>-</v>
      </c>
      <c r="K2024" s="31" t="str">
        <f t="shared" si="1046"/>
        <v>-</v>
      </c>
      <c r="L2024" s="31" t="str">
        <f t="shared" si="1047"/>
        <v>-</v>
      </c>
      <c r="M2024" s="31" t="str">
        <f t="shared" si="1048"/>
        <v>-</v>
      </c>
      <c r="N2024" s="31" t="str">
        <f t="shared" si="1049"/>
        <v>-</v>
      </c>
      <c r="O2024" s="31" t="str">
        <f t="shared" si="1050"/>
        <v>-</v>
      </c>
      <c r="P2024" s="31" t="str">
        <f t="shared" si="1051"/>
        <v>-</v>
      </c>
      <c r="Q2024" s="31" t="str">
        <f t="shared" si="1052"/>
        <v>-</v>
      </c>
      <c r="R2024" s="31" t="str">
        <f t="shared" si="1053"/>
        <v>-</v>
      </c>
      <c r="S2024" s="31" t="str">
        <f t="shared" si="1054"/>
        <v>-</v>
      </c>
      <c r="T2024" s="31" t="str">
        <f t="shared" si="1055"/>
        <v>-</v>
      </c>
      <c r="U2024" s="20"/>
      <c r="V2024" s="20"/>
      <c r="W2024" s="20"/>
      <c r="AD2024" s="32" t="s">
        <v>118</v>
      </c>
    </row>
    <row r="2025" spans="1:36" ht="19.5" customHeight="1" x14ac:dyDescent="0.3">
      <c r="A2025" s="20"/>
      <c r="B2025" s="483"/>
      <c r="C2025" s="29"/>
      <c r="D2025" s="28"/>
      <c r="E2025" s="29"/>
      <c r="F2025" s="33" t="s">
        <v>121</v>
      </c>
      <c r="G2025" s="29"/>
      <c r="H2025" s="29" t="s">
        <v>40</v>
      </c>
      <c r="I2025" s="31" t="str">
        <f t="shared" si="1044"/>
        <v>-</v>
      </c>
      <c r="J2025" s="31" t="str">
        <f t="shared" si="1045"/>
        <v>-</v>
      </c>
      <c r="K2025" s="31" t="str">
        <f t="shared" si="1046"/>
        <v>-</v>
      </c>
      <c r="L2025" s="31" t="str">
        <f t="shared" si="1047"/>
        <v>-</v>
      </c>
      <c r="M2025" s="31" t="str">
        <f t="shared" si="1048"/>
        <v>-</v>
      </c>
      <c r="N2025" s="31" t="str">
        <f t="shared" si="1049"/>
        <v>-</v>
      </c>
      <c r="O2025" s="31" t="str">
        <f t="shared" si="1050"/>
        <v>-</v>
      </c>
      <c r="P2025" s="31" t="str">
        <f t="shared" si="1051"/>
        <v>-</v>
      </c>
      <c r="Q2025" s="31" t="str">
        <f t="shared" si="1052"/>
        <v>-</v>
      </c>
      <c r="R2025" s="31" t="str">
        <f t="shared" si="1053"/>
        <v>-</v>
      </c>
      <c r="S2025" s="31" t="str">
        <f t="shared" si="1054"/>
        <v>-</v>
      </c>
      <c r="T2025" s="31" t="str">
        <f t="shared" si="1055"/>
        <v>-</v>
      </c>
      <c r="U2025" s="20"/>
      <c r="V2025" s="20"/>
      <c r="W2025" s="20"/>
      <c r="AE2025" s="32" t="s">
        <v>116</v>
      </c>
    </row>
    <row r="2026" spans="1:36" ht="19.5" customHeight="1" x14ac:dyDescent="0.3">
      <c r="A2026" s="20"/>
      <c r="B2026" s="483"/>
      <c r="C2026" s="29"/>
      <c r="D2026" s="28"/>
      <c r="E2026" s="29"/>
      <c r="F2026" s="28" t="s">
        <v>647</v>
      </c>
      <c r="G2026" s="29"/>
      <c r="H2026" s="29" t="s">
        <v>40</v>
      </c>
      <c r="I2026" s="31" t="str">
        <f t="shared" si="1044"/>
        <v>-</v>
      </c>
      <c r="J2026" s="31" t="str">
        <f t="shared" si="1045"/>
        <v>-</v>
      </c>
      <c r="K2026" s="31" t="str">
        <f t="shared" si="1046"/>
        <v>-</v>
      </c>
      <c r="L2026" s="31" t="str">
        <f t="shared" si="1047"/>
        <v>-</v>
      </c>
      <c r="M2026" s="31" t="str">
        <f t="shared" si="1048"/>
        <v>-</v>
      </c>
      <c r="N2026" s="31" t="str">
        <f t="shared" si="1049"/>
        <v>-</v>
      </c>
      <c r="O2026" s="31" t="str">
        <f t="shared" si="1050"/>
        <v>-</v>
      </c>
      <c r="P2026" s="31" t="str">
        <f t="shared" si="1051"/>
        <v>-</v>
      </c>
      <c r="Q2026" s="31" t="str">
        <f t="shared" si="1052"/>
        <v>-</v>
      </c>
      <c r="R2026" s="31" t="str">
        <f t="shared" si="1053"/>
        <v>-</v>
      </c>
      <c r="S2026" s="31" t="str">
        <f t="shared" si="1054"/>
        <v>-</v>
      </c>
      <c r="T2026" s="31" t="str">
        <f t="shared" si="1055"/>
        <v>-</v>
      </c>
      <c r="U2026" s="20"/>
      <c r="V2026" s="20"/>
      <c r="W2026" s="20"/>
      <c r="AF2026" s="32" t="s">
        <v>118</v>
      </c>
    </row>
    <row r="2027" spans="1:36" ht="19.5" customHeight="1" x14ac:dyDescent="0.3">
      <c r="A2027" s="20"/>
      <c r="B2027" s="483"/>
      <c r="C2027" s="29"/>
      <c r="D2027" s="28"/>
      <c r="E2027" s="29"/>
      <c r="F2027" s="33" t="s">
        <v>122</v>
      </c>
      <c r="G2027" s="29"/>
      <c r="H2027" s="29" t="s">
        <v>40</v>
      </c>
      <c r="I2027" s="31" t="str">
        <f t="shared" si="1044"/>
        <v>-</v>
      </c>
      <c r="J2027" s="31" t="str">
        <f t="shared" si="1045"/>
        <v>-</v>
      </c>
      <c r="K2027" s="31" t="str">
        <f t="shared" si="1046"/>
        <v>-</v>
      </c>
      <c r="L2027" s="31" t="str">
        <f t="shared" si="1047"/>
        <v>-</v>
      </c>
      <c r="M2027" s="31" t="str">
        <f t="shared" si="1048"/>
        <v>-</v>
      </c>
      <c r="N2027" s="31" t="str">
        <f t="shared" si="1049"/>
        <v>-</v>
      </c>
      <c r="O2027" s="31" t="str">
        <f t="shared" si="1050"/>
        <v>-</v>
      </c>
      <c r="P2027" s="31" t="str">
        <f t="shared" si="1051"/>
        <v>-</v>
      </c>
      <c r="Q2027" s="31" t="str">
        <f t="shared" si="1052"/>
        <v>-</v>
      </c>
      <c r="R2027" s="31" t="str">
        <f t="shared" si="1053"/>
        <v>-</v>
      </c>
      <c r="S2027" s="31" t="str">
        <f t="shared" si="1054"/>
        <v>-</v>
      </c>
      <c r="T2027" s="31" t="str">
        <f t="shared" si="1055"/>
        <v>-</v>
      </c>
      <c r="U2027" s="20"/>
      <c r="V2027" s="20"/>
      <c r="W2027" s="20"/>
      <c r="AG2027" s="32" t="s">
        <v>118</v>
      </c>
    </row>
    <row r="2028" spans="1:36" ht="19.5" customHeight="1" x14ac:dyDescent="0.3">
      <c r="A2028" s="20"/>
      <c r="B2028" s="483"/>
      <c r="C2028" s="29"/>
      <c r="D2028" s="28"/>
      <c r="E2028" s="29"/>
      <c r="F2028" s="33" t="s">
        <v>123</v>
      </c>
      <c r="G2028" s="29"/>
      <c r="H2028" s="29" t="s">
        <v>40</v>
      </c>
      <c r="I2028" s="31" t="str">
        <f t="shared" si="1044"/>
        <v>-</v>
      </c>
      <c r="J2028" s="31" t="str">
        <f t="shared" si="1045"/>
        <v>-</v>
      </c>
      <c r="K2028" s="31" t="str">
        <f t="shared" si="1046"/>
        <v>-</v>
      </c>
      <c r="L2028" s="31" t="str">
        <f t="shared" si="1047"/>
        <v>-</v>
      </c>
      <c r="M2028" s="31" t="str">
        <f t="shared" si="1048"/>
        <v>-</v>
      </c>
      <c r="N2028" s="31" t="str">
        <f t="shared" si="1049"/>
        <v>-</v>
      </c>
      <c r="O2028" s="31" t="str">
        <f t="shared" si="1050"/>
        <v>-</v>
      </c>
      <c r="P2028" s="31" t="str">
        <f t="shared" si="1051"/>
        <v>-</v>
      </c>
      <c r="Q2028" s="31" t="str">
        <f t="shared" si="1052"/>
        <v>-</v>
      </c>
      <c r="R2028" s="31" t="str">
        <f t="shared" si="1053"/>
        <v>-</v>
      </c>
      <c r="S2028" s="31" t="str">
        <f t="shared" si="1054"/>
        <v>-</v>
      </c>
      <c r="T2028" s="31" t="str">
        <f t="shared" si="1055"/>
        <v>-</v>
      </c>
      <c r="U2028" s="20"/>
      <c r="V2028" s="20"/>
      <c r="W2028" s="20"/>
      <c r="AH2028" s="32" t="s">
        <v>118</v>
      </c>
    </row>
    <row r="2029" spans="1:36" ht="19.5" customHeight="1" x14ac:dyDescent="0.3">
      <c r="A2029" s="20"/>
      <c r="B2029" s="483"/>
      <c r="C2029" s="29"/>
      <c r="D2029" s="28"/>
      <c r="E2029" s="29"/>
      <c r="F2029" s="33" t="s">
        <v>124</v>
      </c>
      <c r="G2029" s="29"/>
      <c r="H2029" s="29" t="s">
        <v>40</v>
      </c>
      <c r="I2029" s="31" t="str">
        <f t="shared" si="1044"/>
        <v>-</v>
      </c>
      <c r="J2029" s="31" t="str">
        <f t="shared" si="1045"/>
        <v>-</v>
      </c>
      <c r="K2029" s="31" t="str">
        <f t="shared" si="1046"/>
        <v>-</v>
      </c>
      <c r="L2029" s="31" t="str">
        <f t="shared" si="1047"/>
        <v>-</v>
      </c>
      <c r="M2029" s="31" t="str">
        <f t="shared" si="1048"/>
        <v>-</v>
      </c>
      <c r="N2029" s="31" t="str">
        <f t="shared" si="1049"/>
        <v>-</v>
      </c>
      <c r="O2029" s="31" t="str">
        <f t="shared" si="1050"/>
        <v>-</v>
      </c>
      <c r="P2029" s="31" t="str">
        <f t="shared" si="1051"/>
        <v>-</v>
      </c>
      <c r="Q2029" s="31" t="str">
        <f t="shared" si="1052"/>
        <v>-</v>
      </c>
      <c r="R2029" s="31" t="str">
        <f t="shared" si="1053"/>
        <v>-</v>
      </c>
      <c r="S2029" s="31" t="str">
        <f t="shared" si="1054"/>
        <v>-</v>
      </c>
      <c r="T2029" s="31" t="str">
        <f t="shared" si="1055"/>
        <v>-</v>
      </c>
      <c r="U2029" s="20"/>
      <c r="V2029" s="20"/>
      <c r="W2029" s="20"/>
      <c r="AI2029" s="32" t="s">
        <v>116</v>
      </c>
    </row>
    <row r="2030" spans="1:36" ht="19.5" customHeight="1" x14ac:dyDescent="0.3">
      <c r="A2030" s="20"/>
      <c r="B2030" s="483"/>
      <c r="C2030" s="29"/>
      <c r="D2030" s="34"/>
      <c r="E2030" s="35"/>
      <c r="F2030" s="36" t="s">
        <v>125</v>
      </c>
      <c r="G2030" s="35"/>
      <c r="H2030" s="34" t="s">
        <v>40</v>
      </c>
      <c r="I2030" s="31" t="str">
        <f t="shared" si="1044"/>
        <v>-</v>
      </c>
      <c r="J2030" s="31" t="str">
        <f t="shared" si="1045"/>
        <v>-</v>
      </c>
      <c r="K2030" s="31" t="str">
        <f t="shared" si="1046"/>
        <v>-</v>
      </c>
      <c r="L2030" s="31" t="str">
        <f t="shared" si="1047"/>
        <v>-</v>
      </c>
      <c r="M2030" s="31" t="str">
        <f t="shared" si="1048"/>
        <v>-</v>
      </c>
      <c r="N2030" s="31" t="str">
        <f t="shared" si="1049"/>
        <v>-</v>
      </c>
      <c r="O2030" s="31" t="str">
        <f t="shared" si="1050"/>
        <v>-</v>
      </c>
      <c r="P2030" s="31" t="str">
        <f t="shared" si="1051"/>
        <v>-</v>
      </c>
      <c r="Q2030" s="31" t="str">
        <f t="shared" si="1052"/>
        <v>-</v>
      </c>
      <c r="R2030" s="31" t="str">
        <f t="shared" si="1053"/>
        <v>-</v>
      </c>
      <c r="S2030" s="31" t="str">
        <f t="shared" si="1054"/>
        <v>-</v>
      </c>
      <c r="T2030" s="31" t="str">
        <f t="shared" si="1055"/>
        <v>-</v>
      </c>
      <c r="U2030" s="20"/>
      <c r="V2030" s="20"/>
      <c r="W2030" s="20"/>
      <c r="AJ2030" s="32" t="s">
        <v>118</v>
      </c>
    </row>
    <row r="2031" spans="1:36" ht="19.5" customHeight="1" x14ac:dyDescent="0.25">
      <c r="A2031" s="20"/>
      <c r="B2031" s="483"/>
      <c r="C2031" s="27"/>
      <c r="D2031" s="28" t="s">
        <v>77</v>
      </c>
      <c r="E2031" s="29"/>
      <c r="F2031" s="28" t="s">
        <v>78</v>
      </c>
      <c r="G2031" s="29"/>
      <c r="H2031" s="30"/>
      <c r="I2031" s="30" t="str">
        <f t="shared" ref="I2031:I2066" si="1056">IFERROR(MID($G2031,1,FIND(CHAR(160),SUBSTITUTE($G2031,"~",CHAR(160),1))-1),"")</f>
        <v/>
      </c>
      <c r="J2031" s="30" t="str">
        <f t="shared" ref="J2031:J2066" si="1057">IFERROR(MID($G2031,FIND(CHAR(160),SUBSTITUTE($G2031,"~",CHAR(160),1))+1,FIND(CHAR(160),SUBSTITUTE($G2031,"~",CHAR(160),2))-FIND(CHAR(160),SUBSTITUTE($G2031,"~",CHAR(160),1))-1),"")</f>
        <v/>
      </c>
      <c r="K2031" s="30" t="str">
        <f t="shared" ref="K2031:K2066" si="1058">IFERROR(MID($G2031,FIND(CHAR(160),SUBSTITUTE($G2031,"~",CHAR(160),2))+1,FIND(CHAR(160),SUBSTITUTE($G2031,"~",CHAR(160),3))-FIND(CHAR(160),SUBSTITUTE($G2031,"~",CHAR(160),2))-1),"")</f>
        <v/>
      </c>
      <c r="L2031" s="30" t="str">
        <f t="shared" ref="L2031:L2066" si="1059">IFERROR(MID($G2031,FIND(CHAR(160),SUBSTITUTE($G2031,"~",CHAR(160),3))+1,FIND(CHAR(160),SUBSTITUTE($G2031,"~",CHAR(160),4))-FIND(CHAR(160),SUBSTITUTE($G2031,"~",CHAR(160),3))-1),"")</f>
        <v/>
      </c>
      <c r="M2031" s="30" t="str">
        <f t="shared" ref="M2031:M2066" si="1060">IFERROR(MID($G2031,FIND(CHAR(160),SUBSTITUTE($G2031,"~",CHAR(160),4))+1,FIND(CHAR(160),SUBSTITUTE($G2031,"~",CHAR(160),5))-FIND(CHAR(160),SUBSTITUTE($G2031,"~",CHAR(160),4))-1),"")</f>
        <v/>
      </c>
      <c r="N2031" s="30" t="str">
        <f t="shared" ref="N2031:N2066" si="1061">IFERROR(MID($G2031,FIND(CHAR(160),SUBSTITUTE($G2031,"~",CHAR(160),5))+1,FIND(CHAR(160),SUBSTITUTE($G2031,"~",CHAR(160),6))-FIND(CHAR(160),SUBSTITUTE($G2031,"~",CHAR(160),5))-1),"")</f>
        <v/>
      </c>
      <c r="O2031" s="30" t="str">
        <f t="shared" ref="O2031:O2066" si="1062">IFERROR(MID($G2031,FIND(CHAR(160),SUBSTITUTE($G2031,"~",CHAR(160),6))+1,FIND(CHAR(160),SUBSTITUTE($G2031,"~",CHAR(160),7))-FIND(CHAR(160),SUBSTITUTE($G2031,"~",CHAR(160),6))-1),"")</f>
        <v/>
      </c>
      <c r="P2031" s="30" t="str">
        <f t="shared" ref="P2031:P2066" si="1063">IFERROR(MID($G2031,FIND(CHAR(160),SUBSTITUTE($G2031,"~",CHAR(160),7))+1,FIND(CHAR(160),SUBSTITUTE($G2031,"~",CHAR(160),8))-FIND(CHAR(160),SUBSTITUTE($G2031,"~",CHAR(160),7))-1),"")</f>
        <v/>
      </c>
      <c r="Q2031" s="30" t="str">
        <f t="shared" ref="Q2031:Q2066" si="1064">IFERROR(MID($G2031,FIND(CHAR(160),SUBSTITUTE($G2031,"~",CHAR(160),8))+1,FIND(CHAR(160),SUBSTITUTE($G2031,"~",CHAR(160),9))-FIND(CHAR(160),SUBSTITUTE($G2031,"~",CHAR(160),8))-1),"")</f>
        <v/>
      </c>
      <c r="R2031" s="30" t="str">
        <f t="shared" ref="R2031:R2066" si="1065">IFERROR(MID($G2031,FIND(CHAR(160),SUBSTITUTE($G2031,"~",CHAR(160),9))+1,FIND(CHAR(160),SUBSTITUTE($G2031,"~",CHAR(160),10))-FIND(CHAR(160),SUBSTITUTE($G2031,"~",CHAR(160),9))-1),"")</f>
        <v/>
      </c>
      <c r="S2031" s="30" t="str">
        <f t="shared" ref="S2031:S2066" si="1066">IFERROR(MID($G2031,FIND(CHAR(160),SUBSTITUTE($G2031,"~",CHAR(160),10))+1,FIND(CHAR(160),SUBSTITUTE($G2031,"~",CHAR(160),11))-FIND(CHAR(160),SUBSTITUTE($G2031,"~",CHAR(160),10))-1),"")</f>
        <v/>
      </c>
      <c r="T2031" s="30" t="str">
        <f t="shared" ref="T2031:T2066" si="1067">IFERROR(MID($G2031,FIND(CHAR(160),SUBSTITUTE($G2031,"~",CHAR(160),11))+1,FIND(CHAR(160),SUBSTITUTE($G2031,"~",CHAR(160),12))-FIND(CHAR(160),SUBSTITUTE($G2031,"~",CHAR(160),11))-1),"")</f>
        <v/>
      </c>
      <c r="U2031" s="20"/>
      <c r="V2031" s="20"/>
      <c r="W2031" s="20"/>
    </row>
    <row r="2032" spans="1:36" ht="19.5" customHeight="1" x14ac:dyDescent="0.25">
      <c r="A2032" s="20"/>
      <c r="B2032" s="483"/>
      <c r="C2032" s="29"/>
      <c r="D2032" s="28" t="s">
        <v>79</v>
      </c>
      <c r="E2032" s="29"/>
      <c r="F2032" s="28" t="s">
        <v>78</v>
      </c>
      <c r="G2032" s="29"/>
      <c r="H2032" s="29"/>
      <c r="I2032" s="30" t="str">
        <f t="shared" si="1056"/>
        <v/>
      </c>
      <c r="J2032" s="30" t="str">
        <f t="shared" si="1057"/>
        <v/>
      </c>
      <c r="K2032" s="30" t="str">
        <f t="shared" si="1058"/>
        <v/>
      </c>
      <c r="L2032" s="30" t="str">
        <f t="shared" si="1059"/>
        <v/>
      </c>
      <c r="M2032" s="30" t="str">
        <f t="shared" si="1060"/>
        <v/>
      </c>
      <c r="N2032" s="30" t="str">
        <f t="shared" si="1061"/>
        <v/>
      </c>
      <c r="O2032" s="30" t="str">
        <f t="shared" si="1062"/>
        <v/>
      </c>
      <c r="P2032" s="30" t="str">
        <f t="shared" si="1063"/>
        <v/>
      </c>
      <c r="Q2032" s="30" t="str">
        <f t="shared" si="1064"/>
        <v/>
      </c>
      <c r="R2032" s="30" t="str">
        <f t="shared" si="1065"/>
        <v/>
      </c>
      <c r="S2032" s="30" t="str">
        <f t="shared" si="1066"/>
        <v/>
      </c>
      <c r="T2032" s="30" t="str">
        <f t="shared" si="1067"/>
        <v/>
      </c>
      <c r="U2032" s="20"/>
      <c r="V2032" s="20"/>
      <c r="W2032" s="20"/>
    </row>
    <row r="2033" spans="1:23" ht="19.5" customHeight="1" x14ac:dyDescent="0.25">
      <c r="A2033" s="20"/>
      <c r="B2033" s="483"/>
      <c r="C2033" s="29"/>
      <c r="D2033" s="28" t="s">
        <v>80</v>
      </c>
      <c r="E2033" s="29"/>
      <c r="F2033" s="28" t="s">
        <v>78</v>
      </c>
      <c r="G2033" s="29"/>
      <c r="H2033" s="29"/>
      <c r="I2033" s="30" t="str">
        <f t="shared" si="1056"/>
        <v/>
      </c>
      <c r="J2033" s="30" t="str">
        <f t="shared" si="1057"/>
        <v/>
      </c>
      <c r="K2033" s="30" t="str">
        <f t="shared" si="1058"/>
        <v/>
      </c>
      <c r="L2033" s="30" t="str">
        <f t="shared" si="1059"/>
        <v/>
      </c>
      <c r="M2033" s="30" t="str">
        <f t="shared" si="1060"/>
        <v/>
      </c>
      <c r="N2033" s="30" t="str">
        <f t="shared" si="1061"/>
        <v/>
      </c>
      <c r="O2033" s="30" t="str">
        <f t="shared" si="1062"/>
        <v/>
      </c>
      <c r="P2033" s="30" t="str">
        <f t="shared" si="1063"/>
        <v/>
      </c>
      <c r="Q2033" s="30" t="str">
        <f t="shared" si="1064"/>
        <v/>
      </c>
      <c r="R2033" s="30" t="str">
        <f t="shared" si="1065"/>
        <v/>
      </c>
      <c r="S2033" s="30" t="str">
        <f t="shared" si="1066"/>
        <v/>
      </c>
      <c r="T2033" s="30" t="str">
        <f t="shared" si="1067"/>
        <v/>
      </c>
      <c r="U2033" s="20"/>
      <c r="V2033" s="20"/>
      <c r="W2033" s="20"/>
    </row>
    <row r="2034" spans="1:23" ht="19.5" customHeight="1" x14ac:dyDescent="0.25">
      <c r="A2034" s="20"/>
      <c r="B2034" s="483"/>
      <c r="C2034" s="29"/>
      <c r="D2034" s="28" t="s">
        <v>81</v>
      </c>
      <c r="E2034" s="29"/>
      <c r="F2034" s="28" t="s">
        <v>78</v>
      </c>
      <c r="G2034" s="29"/>
      <c r="H2034" s="29"/>
      <c r="I2034" s="30" t="str">
        <f t="shared" si="1056"/>
        <v/>
      </c>
      <c r="J2034" s="30" t="str">
        <f t="shared" si="1057"/>
        <v/>
      </c>
      <c r="K2034" s="30" t="str">
        <f t="shared" si="1058"/>
        <v/>
      </c>
      <c r="L2034" s="30" t="str">
        <f t="shared" si="1059"/>
        <v/>
      </c>
      <c r="M2034" s="30" t="str">
        <f t="shared" si="1060"/>
        <v/>
      </c>
      <c r="N2034" s="30" t="str">
        <f t="shared" si="1061"/>
        <v/>
      </c>
      <c r="O2034" s="30" t="str">
        <f t="shared" si="1062"/>
        <v/>
      </c>
      <c r="P2034" s="30" t="str">
        <f t="shared" si="1063"/>
        <v/>
      </c>
      <c r="Q2034" s="30" t="str">
        <f t="shared" si="1064"/>
        <v/>
      </c>
      <c r="R2034" s="30" t="str">
        <f t="shared" si="1065"/>
        <v/>
      </c>
      <c r="S2034" s="30" t="str">
        <f t="shared" si="1066"/>
        <v/>
      </c>
      <c r="T2034" s="30" t="str">
        <f t="shared" si="1067"/>
        <v/>
      </c>
      <c r="U2034" s="20"/>
      <c r="V2034" s="20"/>
      <c r="W2034" s="20"/>
    </row>
    <row r="2035" spans="1:23" ht="19.5" customHeight="1" x14ac:dyDescent="0.25">
      <c r="A2035" s="20"/>
      <c r="B2035" s="483"/>
      <c r="C2035" s="29"/>
      <c r="D2035" s="28" t="s">
        <v>82</v>
      </c>
      <c r="E2035" s="29"/>
      <c r="F2035" s="28" t="s">
        <v>78</v>
      </c>
      <c r="G2035" s="29"/>
      <c r="H2035" s="29"/>
      <c r="I2035" s="30" t="str">
        <f t="shared" si="1056"/>
        <v/>
      </c>
      <c r="J2035" s="30" t="str">
        <f t="shared" si="1057"/>
        <v/>
      </c>
      <c r="K2035" s="30" t="str">
        <f t="shared" si="1058"/>
        <v/>
      </c>
      <c r="L2035" s="30" t="str">
        <f t="shared" si="1059"/>
        <v/>
      </c>
      <c r="M2035" s="30" t="str">
        <f t="shared" si="1060"/>
        <v/>
      </c>
      <c r="N2035" s="30" t="str">
        <f t="shared" si="1061"/>
        <v/>
      </c>
      <c r="O2035" s="30" t="str">
        <f t="shared" si="1062"/>
        <v/>
      </c>
      <c r="P2035" s="30" t="str">
        <f t="shared" si="1063"/>
        <v/>
      </c>
      <c r="Q2035" s="30" t="str">
        <f t="shared" si="1064"/>
        <v/>
      </c>
      <c r="R2035" s="30" t="str">
        <f t="shared" si="1065"/>
        <v/>
      </c>
      <c r="S2035" s="30" t="str">
        <f t="shared" si="1066"/>
        <v/>
      </c>
      <c r="T2035" s="30" t="str">
        <f t="shared" si="1067"/>
        <v/>
      </c>
      <c r="U2035" s="20"/>
      <c r="V2035" s="20"/>
      <c r="W2035" s="20"/>
    </row>
    <row r="2036" spans="1:23" ht="19.5" customHeight="1" x14ac:dyDescent="0.25">
      <c r="A2036" s="20"/>
      <c r="B2036" s="483"/>
      <c r="C2036" s="29"/>
      <c r="D2036" s="28" t="s">
        <v>83</v>
      </c>
      <c r="E2036" s="29"/>
      <c r="F2036" s="28" t="s">
        <v>78</v>
      </c>
      <c r="G2036" s="29"/>
      <c r="H2036" s="29"/>
      <c r="I2036" s="30" t="str">
        <f t="shared" si="1056"/>
        <v/>
      </c>
      <c r="J2036" s="30" t="str">
        <f t="shared" si="1057"/>
        <v/>
      </c>
      <c r="K2036" s="30" t="str">
        <f t="shared" si="1058"/>
        <v/>
      </c>
      <c r="L2036" s="30" t="str">
        <f t="shared" si="1059"/>
        <v/>
      </c>
      <c r="M2036" s="30" t="str">
        <f t="shared" si="1060"/>
        <v/>
      </c>
      <c r="N2036" s="30" t="str">
        <f t="shared" si="1061"/>
        <v/>
      </c>
      <c r="O2036" s="30" t="str">
        <f t="shared" si="1062"/>
        <v/>
      </c>
      <c r="P2036" s="30" t="str">
        <f t="shared" si="1063"/>
        <v/>
      </c>
      <c r="Q2036" s="30" t="str">
        <f t="shared" si="1064"/>
        <v/>
      </c>
      <c r="R2036" s="30" t="str">
        <f t="shared" si="1065"/>
        <v/>
      </c>
      <c r="S2036" s="30" t="str">
        <f t="shared" si="1066"/>
        <v/>
      </c>
      <c r="T2036" s="30" t="str">
        <f t="shared" si="1067"/>
        <v/>
      </c>
      <c r="U2036" s="20"/>
      <c r="V2036" s="20"/>
      <c r="W2036" s="20"/>
    </row>
    <row r="2037" spans="1:23" ht="19.5" customHeight="1" x14ac:dyDescent="0.25">
      <c r="A2037" s="20"/>
      <c r="B2037" s="483"/>
      <c r="C2037" s="29"/>
      <c r="D2037" s="28" t="s">
        <v>84</v>
      </c>
      <c r="E2037" s="29"/>
      <c r="F2037" s="28" t="s">
        <v>78</v>
      </c>
      <c r="G2037" s="29"/>
      <c r="H2037" s="29"/>
      <c r="I2037" s="30" t="str">
        <f t="shared" si="1056"/>
        <v/>
      </c>
      <c r="J2037" s="30" t="str">
        <f t="shared" si="1057"/>
        <v/>
      </c>
      <c r="K2037" s="30" t="str">
        <f t="shared" si="1058"/>
        <v/>
      </c>
      <c r="L2037" s="30" t="str">
        <f t="shared" si="1059"/>
        <v/>
      </c>
      <c r="M2037" s="30" t="str">
        <f t="shared" si="1060"/>
        <v/>
      </c>
      <c r="N2037" s="30" t="str">
        <f t="shared" si="1061"/>
        <v/>
      </c>
      <c r="O2037" s="30" t="str">
        <f t="shared" si="1062"/>
        <v/>
      </c>
      <c r="P2037" s="30" t="str">
        <f t="shared" si="1063"/>
        <v/>
      </c>
      <c r="Q2037" s="30" t="str">
        <f t="shared" si="1064"/>
        <v/>
      </c>
      <c r="R2037" s="30" t="str">
        <f t="shared" si="1065"/>
        <v/>
      </c>
      <c r="S2037" s="30" t="str">
        <f t="shared" si="1066"/>
        <v/>
      </c>
      <c r="T2037" s="30" t="str">
        <f t="shared" si="1067"/>
        <v/>
      </c>
      <c r="U2037" s="20"/>
      <c r="V2037" s="20"/>
      <c r="W2037" s="20"/>
    </row>
    <row r="2038" spans="1:23" ht="19.5" customHeight="1" x14ac:dyDescent="0.25">
      <c r="A2038" s="20"/>
      <c r="B2038" s="483"/>
      <c r="C2038" s="29"/>
      <c r="D2038" s="28" t="s">
        <v>85</v>
      </c>
      <c r="E2038" s="29"/>
      <c r="F2038" s="28" t="s">
        <v>78</v>
      </c>
      <c r="G2038" s="29"/>
      <c r="H2038" s="29"/>
      <c r="I2038" s="30" t="str">
        <f t="shared" si="1056"/>
        <v/>
      </c>
      <c r="J2038" s="30" t="str">
        <f t="shared" si="1057"/>
        <v/>
      </c>
      <c r="K2038" s="30" t="str">
        <f t="shared" si="1058"/>
        <v/>
      </c>
      <c r="L2038" s="30" t="str">
        <f t="shared" si="1059"/>
        <v/>
      </c>
      <c r="M2038" s="30" t="str">
        <f t="shared" si="1060"/>
        <v/>
      </c>
      <c r="N2038" s="30" t="str">
        <f t="shared" si="1061"/>
        <v/>
      </c>
      <c r="O2038" s="30" t="str">
        <f t="shared" si="1062"/>
        <v/>
      </c>
      <c r="P2038" s="30" t="str">
        <f t="shared" si="1063"/>
        <v/>
      </c>
      <c r="Q2038" s="30" t="str">
        <f t="shared" si="1064"/>
        <v/>
      </c>
      <c r="R2038" s="30" t="str">
        <f t="shared" si="1065"/>
        <v/>
      </c>
      <c r="S2038" s="30" t="str">
        <f t="shared" si="1066"/>
        <v/>
      </c>
      <c r="T2038" s="30" t="str">
        <f t="shared" si="1067"/>
        <v/>
      </c>
      <c r="U2038" s="20"/>
      <c r="V2038" s="20"/>
      <c r="W2038" s="20"/>
    </row>
    <row r="2039" spans="1:23" ht="19.5" customHeight="1" x14ac:dyDescent="0.25">
      <c r="A2039" s="20"/>
      <c r="B2039" s="483"/>
      <c r="C2039" s="29"/>
      <c r="D2039" s="28" t="s">
        <v>86</v>
      </c>
      <c r="E2039" s="29"/>
      <c r="F2039" s="28" t="s">
        <v>78</v>
      </c>
      <c r="G2039" s="29"/>
      <c r="H2039" s="29"/>
      <c r="I2039" s="30" t="str">
        <f t="shared" si="1056"/>
        <v/>
      </c>
      <c r="J2039" s="30" t="str">
        <f t="shared" si="1057"/>
        <v/>
      </c>
      <c r="K2039" s="30" t="str">
        <f t="shared" si="1058"/>
        <v/>
      </c>
      <c r="L2039" s="30" t="str">
        <f t="shared" si="1059"/>
        <v/>
      </c>
      <c r="M2039" s="30" t="str">
        <f t="shared" si="1060"/>
        <v/>
      </c>
      <c r="N2039" s="30" t="str">
        <f t="shared" si="1061"/>
        <v/>
      </c>
      <c r="O2039" s="30" t="str">
        <f t="shared" si="1062"/>
        <v/>
      </c>
      <c r="P2039" s="30" t="str">
        <f t="shared" si="1063"/>
        <v/>
      </c>
      <c r="Q2039" s="30" t="str">
        <f t="shared" si="1064"/>
        <v/>
      </c>
      <c r="R2039" s="30" t="str">
        <f t="shared" si="1065"/>
        <v/>
      </c>
      <c r="S2039" s="30" t="str">
        <f t="shared" si="1066"/>
        <v/>
      </c>
      <c r="T2039" s="30" t="str">
        <f t="shared" si="1067"/>
        <v/>
      </c>
      <c r="U2039" s="20"/>
      <c r="V2039" s="20"/>
      <c r="W2039" s="20"/>
    </row>
    <row r="2040" spans="1:23" ht="19.5" customHeight="1" x14ac:dyDescent="0.25">
      <c r="A2040" s="20"/>
      <c r="B2040" s="483"/>
      <c r="C2040" s="29"/>
      <c r="D2040" s="28" t="s">
        <v>87</v>
      </c>
      <c r="E2040" s="29"/>
      <c r="F2040" s="28" t="s">
        <v>78</v>
      </c>
      <c r="G2040" s="29"/>
      <c r="H2040" s="29"/>
      <c r="I2040" s="30" t="str">
        <f t="shared" si="1056"/>
        <v/>
      </c>
      <c r="J2040" s="30" t="str">
        <f t="shared" si="1057"/>
        <v/>
      </c>
      <c r="K2040" s="30" t="str">
        <f t="shared" si="1058"/>
        <v/>
      </c>
      <c r="L2040" s="30" t="str">
        <f t="shared" si="1059"/>
        <v/>
      </c>
      <c r="M2040" s="30" t="str">
        <f t="shared" si="1060"/>
        <v/>
      </c>
      <c r="N2040" s="30" t="str">
        <f t="shared" si="1061"/>
        <v/>
      </c>
      <c r="O2040" s="30" t="str">
        <f t="shared" si="1062"/>
        <v/>
      </c>
      <c r="P2040" s="30" t="str">
        <f t="shared" si="1063"/>
        <v/>
      </c>
      <c r="Q2040" s="30" t="str">
        <f t="shared" si="1064"/>
        <v/>
      </c>
      <c r="R2040" s="30" t="str">
        <f t="shared" si="1065"/>
        <v/>
      </c>
      <c r="S2040" s="30" t="str">
        <f t="shared" si="1066"/>
        <v/>
      </c>
      <c r="T2040" s="30" t="str">
        <f t="shared" si="1067"/>
        <v/>
      </c>
      <c r="U2040" s="20"/>
      <c r="V2040" s="20"/>
      <c r="W2040" s="20"/>
    </row>
    <row r="2041" spans="1:23" ht="19.5" customHeight="1" x14ac:dyDescent="0.25">
      <c r="A2041" s="20"/>
      <c r="B2041" s="483"/>
      <c r="C2041" s="29"/>
      <c r="D2041" s="28" t="s">
        <v>88</v>
      </c>
      <c r="E2041" s="29"/>
      <c r="F2041" s="28" t="s">
        <v>78</v>
      </c>
      <c r="G2041" s="29"/>
      <c r="H2041" s="29"/>
      <c r="I2041" s="30" t="str">
        <f t="shared" si="1056"/>
        <v/>
      </c>
      <c r="J2041" s="30" t="str">
        <f t="shared" si="1057"/>
        <v/>
      </c>
      <c r="K2041" s="30" t="str">
        <f t="shared" si="1058"/>
        <v/>
      </c>
      <c r="L2041" s="30" t="str">
        <f t="shared" si="1059"/>
        <v/>
      </c>
      <c r="M2041" s="30" t="str">
        <f t="shared" si="1060"/>
        <v/>
      </c>
      <c r="N2041" s="30" t="str">
        <f t="shared" si="1061"/>
        <v/>
      </c>
      <c r="O2041" s="30" t="str">
        <f t="shared" si="1062"/>
        <v/>
      </c>
      <c r="P2041" s="30" t="str">
        <f t="shared" si="1063"/>
        <v/>
      </c>
      <c r="Q2041" s="30" t="str">
        <f t="shared" si="1064"/>
        <v/>
      </c>
      <c r="R2041" s="30" t="str">
        <f t="shared" si="1065"/>
        <v/>
      </c>
      <c r="S2041" s="30" t="str">
        <f t="shared" si="1066"/>
        <v/>
      </c>
      <c r="T2041" s="30" t="str">
        <f t="shared" si="1067"/>
        <v/>
      </c>
      <c r="U2041" s="20"/>
      <c r="V2041" s="20"/>
      <c r="W2041" s="20"/>
    </row>
    <row r="2042" spans="1:23" ht="19.5" customHeight="1" x14ac:dyDescent="0.25">
      <c r="A2042" s="20"/>
      <c r="B2042" s="483"/>
      <c r="C2042" s="29"/>
      <c r="D2042" s="28" t="s">
        <v>89</v>
      </c>
      <c r="E2042" s="29"/>
      <c r="F2042" s="28" t="s">
        <v>78</v>
      </c>
      <c r="G2042" s="29"/>
      <c r="H2042" s="29"/>
      <c r="I2042" s="30" t="str">
        <f t="shared" si="1056"/>
        <v/>
      </c>
      <c r="J2042" s="30" t="str">
        <f t="shared" si="1057"/>
        <v/>
      </c>
      <c r="K2042" s="30" t="str">
        <f t="shared" si="1058"/>
        <v/>
      </c>
      <c r="L2042" s="30" t="str">
        <f t="shared" si="1059"/>
        <v/>
      </c>
      <c r="M2042" s="30" t="str">
        <f t="shared" si="1060"/>
        <v/>
      </c>
      <c r="N2042" s="30" t="str">
        <f t="shared" si="1061"/>
        <v/>
      </c>
      <c r="O2042" s="30" t="str">
        <f t="shared" si="1062"/>
        <v/>
      </c>
      <c r="P2042" s="30" t="str">
        <f t="shared" si="1063"/>
        <v/>
      </c>
      <c r="Q2042" s="30" t="str">
        <f t="shared" si="1064"/>
        <v/>
      </c>
      <c r="R2042" s="30" t="str">
        <f t="shared" si="1065"/>
        <v/>
      </c>
      <c r="S2042" s="30" t="str">
        <f t="shared" si="1066"/>
        <v/>
      </c>
      <c r="T2042" s="30" t="str">
        <f t="shared" si="1067"/>
        <v/>
      </c>
      <c r="U2042" s="20"/>
      <c r="V2042" s="20"/>
      <c r="W2042" s="20"/>
    </row>
    <row r="2043" spans="1:23" ht="19.5" customHeight="1" x14ac:dyDescent="0.25">
      <c r="A2043" s="20"/>
      <c r="B2043" s="483"/>
      <c r="C2043" s="29"/>
      <c r="D2043" s="28" t="s">
        <v>90</v>
      </c>
      <c r="E2043" s="29"/>
      <c r="F2043" s="28" t="s">
        <v>78</v>
      </c>
      <c r="G2043" s="29"/>
      <c r="H2043" s="29"/>
      <c r="I2043" s="30" t="str">
        <f t="shared" si="1056"/>
        <v/>
      </c>
      <c r="J2043" s="30" t="str">
        <f t="shared" si="1057"/>
        <v/>
      </c>
      <c r="K2043" s="30" t="str">
        <f t="shared" si="1058"/>
        <v/>
      </c>
      <c r="L2043" s="30" t="str">
        <f t="shared" si="1059"/>
        <v/>
      </c>
      <c r="M2043" s="30" t="str">
        <f t="shared" si="1060"/>
        <v/>
      </c>
      <c r="N2043" s="30" t="str">
        <f t="shared" si="1061"/>
        <v/>
      </c>
      <c r="O2043" s="30" t="str">
        <f t="shared" si="1062"/>
        <v/>
      </c>
      <c r="P2043" s="30" t="str">
        <f t="shared" si="1063"/>
        <v/>
      </c>
      <c r="Q2043" s="30" t="str">
        <f t="shared" si="1064"/>
        <v/>
      </c>
      <c r="R2043" s="30" t="str">
        <f t="shared" si="1065"/>
        <v/>
      </c>
      <c r="S2043" s="30" t="str">
        <f t="shared" si="1066"/>
        <v/>
      </c>
      <c r="T2043" s="30" t="str">
        <f t="shared" si="1067"/>
        <v/>
      </c>
      <c r="U2043" s="20"/>
      <c r="V2043" s="20"/>
      <c r="W2043" s="20"/>
    </row>
    <row r="2044" spans="1:23" ht="19.5" customHeight="1" x14ac:dyDescent="0.25">
      <c r="A2044" s="20"/>
      <c r="B2044" s="483"/>
      <c r="C2044" s="29"/>
      <c r="D2044" s="28" t="s">
        <v>91</v>
      </c>
      <c r="E2044" s="29"/>
      <c r="F2044" s="28" t="s">
        <v>78</v>
      </c>
      <c r="G2044" s="29"/>
      <c r="H2044" s="29"/>
      <c r="I2044" s="30" t="str">
        <f t="shared" si="1056"/>
        <v/>
      </c>
      <c r="J2044" s="30" t="str">
        <f t="shared" si="1057"/>
        <v/>
      </c>
      <c r="K2044" s="30" t="str">
        <f t="shared" si="1058"/>
        <v/>
      </c>
      <c r="L2044" s="30" t="str">
        <f t="shared" si="1059"/>
        <v/>
      </c>
      <c r="M2044" s="30" t="str">
        <f t="shared" si="1060"/>
        <v/>
      </c>
      <c r="N2044" s="30" t="str">
        <f t="shared" si="1061"/>
        <v/>
      </c>
      <c r="O2044" s="30" t="str">
        <f t="shared" si="1062"/>
        <v/>
      </c>
      <c r="P2044" s="30" t="str">
        <f t="shared" si="1063"/>
        <v/>
      </c>
      <c r="Q2044" s="30" t="str">
        <f t="shared" si="1064"/>
        <v/>
      </c>
      <c r="R2044" s="30" t="str">
        <f t="shared" si="1065"/>
        <v/>
      </c>
      <c r="S2044" s="30" t="str">
        <f t="shared" si="1066"/>
        <v/>
      </c>
      <c r="T2044" s="30" t="str">
        <f t="shared" si="1067"/>
        <v/>
      </c>
      <c r="U2044" s="20"/>
      <c r="V2044" s="20"/>
      <c r="W2044" s="20"/>
    </row>
    <row r="2045" spans="1:23" ht="19.5" customHeight="1" x14ac:dyDescent="0.25">
      <c r="A2045" s="20"/>
      <c r="B2045" s="483"/>
      <c r="C2045" s="29"/>
      <c r="D2045" s="28" t="s">
        <v>92</v>
      </c>
      <c r="E2045" s="29"/>
      <c r="F2045" s="28" t="s">
        <v>78</v>
      </c>
      <c r="G2045" s="29"/>
      <c r="H2045" s="29"/>
      <c r="I2045" s="30" t="str">
        <f t="shared" si="1056"/>
        <v/>
      </c>
      <c r="J2045" s="30" t="str">
        <f t="shared" si="1057"/>
        <v/>
      </c>
      <c r="K2045" s="30" t="str">
        <f t="shared" si="1058"/>
        <v/>
      </c>
      <c r="L2045" s="30" t="str">
        <f t="shared" si="1059"/>
        <v/>
      </c>
      <c r="M2045" s="30" t="str">
        <f t="shared" si="1060"/>
        <v/>
      </c>
      <c r="N2045" s="30" t="str">
        <f t="shared" si="1061"/>
        <v/>
      </c>
      <c r="O2045" s="30" t="str">
        <f t="shared" si="1062"/>
        <v/>
      </c>
      <c r="P2045" s="30" t="str">
        <f t="shared" si="1063"/>
        <v/>
      </c>
      <c r="Q2045" s="30" t="str">
        <f t="shared" si="1064"/>
        <v/>
      </c>
      <c r="R2045" s="30" t="str">
        <f t="shared" si="1065"/>
        <v/>
      </c>
      <c r="S2045" s="30" t="str">
        <f t="shared" si="1066"/>
        <v/>
      </c>
      <c r="T2045" s="30" t="str">
        <f t="shared" si="1067"/>
        <v/>
      </c>
      <c r="U2045" s="20"/>
      <c r="V2045" s="20"/>
      <c r="W2045" s="20"/>
    </row>
    <row r="2046" spans="1:23" ht="19.5" customHeight="1" x14ac:dyDescent="0.25">
      <c r="A2046" s="20"/>
      <c r="B2046" s="483"/>
      <c r="C2046" s="29"/>
      <c r="D2046" s="28" t="s">
        <v>93</v>
      </c>
      <c r="E2046" s="29"/>
      <c r="F2046" s="28" t="s">
        <v>78</v>
      </c>
      <c r="G2046" s="29"/>
      <c r="H2046" s="29"/>
      <c r="I2046" s="30" t="str">
        <f t="shared" si="1056"/>
        <v/>
      </c>
      <c r="J2046" s="30" t="str">
        <f t="shared" si="1057"/>
        <v/>
      </c>
      <c r="K2046" s="30" t="str">
        <f t="shared" si="1058"/>
        <v/>
      </c>
      <c r="L2046" s="30" t="str">
        <f t="shared" si="1059"/>
        <v/>
      </c>
      <c r="M2046" s="30" t="str">
        <f t="shared" si="1060"/>
        <v/>
      </c>
      <c r="N2046" s="30" t="str">
        <f t="shared" si="1061"/>
        <v/>
      </c>
      <c r="O2046" s="30" t="str">
        <f t="shared" si="1062"/>
        <v/>
      </c>
      <c r="P2046" s="30" t="str">
        <f t="shared" si="1063"/>
        <v/>
      </c>
      <c r="Q2046" s="30" t="str">
        <f t="shared" si="1064"/>
        <v/>
      </c>
      <c r="R2046" s="30" t="str">
        <f t="shared" si="1065"/>
        <v/>
      </c>
      <c r="S2046" s="30" t="str">
        <f t="shared" si="1066"/>
        <v/>
      </c>
      <c r="T2046" s="30" t="str">
        <f t="shared" si="1067"/>
        <v/>
      </c>
      <c r="U2046" s="20"/>
      <c r="V2046" s="20"/>
      <c r="W2046" s="20"/>
    </row>
    <row r="2047" spans="1:23" ht="19.5" customHeight="1" x14ac:dyDescent="0.25">
      <c r="A2047" s="20"/>
      <c r="B2047" s="483"/>
      <c r="C2047" s="29"/>
      <c r="D2047" s="28" t="s">
        <v>94</v>
      </c>
      <c r="E2047" s="29"/>
      <c r="F2047" s="28" t="s">
        <v>78</v>
      </c>
      <c r="G2047" s="29"/>
      <c r="H2047" s="29"/>
      <c r="I2047" s="30" t="str">
        <f t="shared" si="1056"/>
        <v/>
      </c>
      <c r="J2047" s="30" t="str">
        <f t="shared" si="1057"/>
        <v/>
      </c>
      <c r="K2047" s="30" t="str">
        <f t="shared" si="1058"/>
        <v/>
      </c>
      <c r="L2047" s="30" t="str">
        <f t="shared" si="1059"/>
        <v/>
      </c>
      <c r="M2047" s="30" t="str">
        <f t="shared" si="1060"/>
        <v/>
      </c>
      <c r="N2047" s="30" t="str">
        <f t="shared" si="1061"/>
        <v/>
      </c>
      <c r="O2047" s="30" t="str">
        <f t="shared" si="1062"/>
        <v/>
      </c>
      <c r="P2047" s="30" t="str">
        <f t="shared" si="1063"/>
        <v/>
      </c>
      <c r="Q2047" s="30" t="str">
        <f t="shared" si="1064"/>
        <v/>
      </c>
      <c r="R2047" s="30" t="str">
        <f t="shared" si="1065"/>
        <v/>
      </c>
      <c r="S2047" s="30" t="str">
        <f t="shared" si="1066"/>
        <v/>
      </c>
      <c r="T2047" s="30" t="str">
        <f t="shared" si="1067"/>
        <v/>
      </c>
      <c r="U2047" s="20"/>
      <c r="V2047" s="20"/>
      <c r="W2047" s="20"/>
    </row>
    <row r="2048" spans="1:23" ht="19.5" customHeight="1" x14ac:dyDescent="0.25">
      <c r="A2048" s="20"/>
      <c r="B2048" s="483"/>
      <c r="C2048" s="29"/>
      <c r="D2048" s="28" t="s">
        <v>95</v>
      </c>
      <c r="E2048" s="29"/>
      <c r="F2048" s="28" t="s">
        <v>78</v>
      </c>
      <c r="G2048" s="29"/>
      <c r="H2048" s="29"/>
      <c r="I2048" s="30" t="str">
        <f t="shared" si="1056"/>
        <v/>
      </c>
      <c r="J2048" s="30" t="str">
        <f t="shared" si="1057"/>
        <v/>
      </c>
      <c r="K2048" s="30" t="str">
        <f t="shared" si="1058"/>
        <v/>
      </c>
      <c r="L2048" s="30" t="str">
        <f t="shared" si="1059"/>
        <v/>
      </c>
      <c r="M2048" s="30" t="str">
        <f t="shared" si="1060"/>
        <v/>
      </c>
      <c r="N2048" s="30" t="str">
        <f t="shared" si="1061"/>
        <v/>
      </c>
      <c r="O2048" s="30" t="str">
        <f t="shared" si="1062"/>
        <v/>
      </c>
      <c r="P2048" s="30" t="str">
        <f t="shared" si="1063"/>
        <v/>
      </c>
      <c r="Q2048" s="30" t="str">
        <f t="shared" si="1064"/>
        <v/>
      </c>
      <c r="R2048" s="30" t="str">
        <f t="shared" si="1065"/>
        <v/>
      </c>
      <c r="S2048" s="30" t="str">
        <f t="shared" si="1066"/>
        <v/>
      </c>
      <c r="T2048" s="30" t="str">
        <f t="shared" si="1067"/>
        <v/>
      </c>
      <c r="U2048" s="20"/>
      <c r="V2048" s="20"/>
      <c r="W2048" s="20"/>
    </row>
    <row r="2049" spans="1:23" ht="19.5" customHeight="1" x14ac:dyDescent="0.25">
      <c r="A2049" s="20"/>
      <c r="B2049" s="483"/>
      <c r="C2049" s="29"/>
      <c r="D2049" s="28" t="s">
        <v>96</v>
      </c>
      <c r="E2049" s="29"/>
      <c r="F2049" s="28" t="s">
        <v>78</v>
      </c>
      <c r="G2049" s="29"/>
      <c r="H2049" s="29"/>
      <c r="I2049" s="30" t="str">
        <f t="shared" si="1056"/>
        <v/>
      </c>
      <c r="J2049" s="30" t="str">
        <f t="shared" si="1057"/>
        <v/>
      </c>
      <c r="K2049" s="30" t="str">
        <f t="shared" si="1058"/>
        <v/>
      </c>
      <c r="L2049" s="30" t="str">
        <f t="shared" si="1059"/>
        <v/>
      </c>
      <c r="M2049" s="30" t="str">
        <f t="shared" si="1060"/>
        <v/>
      </c>
      <c r="N2049" s="30" t="str">
        <f t="shared" si="1061"/>
        <v/>
      </c>
      <c r="O2049" s="30" t="str">
        <f t="shared" si="1062"/>
        <v/>
      </c>
      <c r="P2049" s="30" t="str">
        <f t="shared" si="1063"/>
        <v/>
      </c>
      <c r="Q2049" s="30" t="str">
        <f t="shared" si="1064"/>
        <v/>
      </c>
      <c r="R2049" s="30" t="str">
        <f t="shared" si="1065"/>
        <v/>
      </c>
      <c r="S2049" s="30" t="str">
        <f t="shared" si="1066"/>
        <v/>
      </c>
      <c r="T2049" s="30" t="str">
        <f t="shared" si="1067"/>
        <v/>
      </c>
      <c r="U2049" s="20"/>
      <c r="V2049" s="20"/>
      <c r="W2049" s="20"/>
    </row>
    <row r="2050" spans="1:23" ht="19.5" customHeight="1" x14ac:dyDescent="0.25">
      <c r="A2050" s="20"/>
      <c r="B2050" s="483"/>
      <c r="C2050" s="29"/>
      <c r="D2050" s="28" t="s">
        <v>97</v>
      </c>
      <c r="E2050" s="29"/>
      <c r="F2050" s="28" t="s">
        <v>78</v>
      </c>
      <c r="G2050" s="29"/>
      <c r="H2050" s="29"/>
      <c r="I2050" s="30" t="str">
        <f t="shared" si="1056"/>
        <v/>
      </c>
      <c r="J2050" s="30" t="str">
        <f t="shared" si="1057"/>
        <v/>
      </c>
      <c r="K2050" s="30" t="str">
        <f t="shared" si="1058"/>
        <v/>
      </c>
      <c r="L2050" s="30" t="str">
        <f t="shared" si="1059"/>
        <v/>
      </c>
      <c r="M2050" s="30" t="str">
        <f t="shared" si="1060"/>
        <v/>
      </c>
      <c r="N2050" s="30" t="str">
        <f t="shared" si="1061"/>
        <v/>
      </c>
      <c r="O2050" s="30" t="str">
        <f t="shared" si="1062"/>
        <v/>
      </c>
      <c r="P2050" s="30" t="str">
        <f t="shared" si="1063"/>
        <v/>
      </c>
      <c r="Q2050" s="30" t="str">
        <f t="shared" si="1064"/>
        <v/>
      </c>
      <c r="R2050" s="30" t="str">
        <f t="shared" si="1065"/>
        <v/>
      </c>
      <c r="S2050" s="30" t="str">
        <f t="shared" si="1066"/>
        <v/>
      </c>
      <c r="T2050" s="30" t="str">
        <f t="shared" si="1067"/>
        <v/>
      </c>
      <c r="U2050" s="20"/>
      <c r="V2050" s="20"/>
      <c r="W2050" s="20"/>
    </row>
    <row r="2051" spans="1:23" ht="19.5" customHeight="1" x14ac:dyDescent="0.25">
      <c r="A2051" s="20"/>
      <c r="B2051" s="483"/>
      <c r="C2051" s="29"/>
      <c r="D2051" s="28" t="s">
        <v>98</v>
      </c>
      <c r="E2051" s="29"/>
      <c r="F2051" s="28" t="s">
        <v>78</v>
      </c>
      <c r="G2051" s="29"/>
      <c r="H2051" s="29"/>
      <c r="I2051" s="30" t="str">
        <f t="shared" si="1056"/>
        <v/>
      </c>
      <c r="J2051" s="30" t="str">
        <f t="shared" si="1057"/>
        <v/>
      </c>
      <c r="K2051" s="30" t="str">
        <f t="shared" si="1058"/>
        <v/>
      </c>
      <c r="L2051" s="30" t="str">
        <f t="shared" si="1059"/>
        <v/>
      </c>
      <c r="M2051" s="30" t="str">
        <f t="shared" si="1060"/>
        <v/>
      </c>
      <c r="N2051" s="30" t="str">
        <f t="shared" si="1061"/>
        <v/>
      </c>
      <c r="O2051" s="30" t="str">
        <f t="shared" si="1062"/>
        <v/>
      </c>
      <c r="P2051" s="30" t="str">
        <f t="shared" si="1063"/>
        <v/>
      </c>
      <c r="Q2051" s="30" t="str">
        <f t="shared" si="1064"/>
        <v/>
      </c>
      <c r="R2051" s="30" t="str">
        <f t="shared" si="1065"/>
        <v/>
      </c>
      <c r="S2051" s="30" t="str">
        <f t="shared" si="1066"/>
        <v/>
      </c>
      <c r="T2051" s="30" t="str">
        <f t="shared" si="1067"/>
        <v/>
      </c>
      <c r="U2051" s="20"/>
      <c r="V2051" s="20"/>
      <c r="W2051" s="20"/>
    </row>
    <row r="2052" spans="1:23" ht="19.5" customHeight="1" x14ac:dyDescent="0.25">
      <c r="A2052" s="20"/>
      <c r="B2052" s="483"/>
      <c r="C2052" s="29"/>
      <c r="D2052" s="28" t="s">
        <v>99</v>
      </c>
      <c r="E2052" s="29"/>
      <c r="F2052" s="28" t="s">
        <v>78</v>
      </c>
      <c r="G2052" s="29"/>
      <c r="H2052" s="29"/>
      <c r="I2052" s="30" t="str">
        <f t="shared" si="1056"/>
        <v/>
      </c>
      <c r="J2052" s="30" t="str">
        <f t="shared" si="1057"/>
        <v/>
      </c>
      <c r="K2052" s="30" t="str">
        <f t="shared" si="1058"/>
        <v/>
      </c>
      <c r="L2052" s="30" t="str">
        <f t="shared" si="1059"/>
        <v/>
      </c>
      <c r="M2052" s="30" t="str">
        <f t="shared" si="1060"/>
        <v/>
      </c>
      <c r="N2052" s="30" t="str">
        <f t="shared" si="1061"/>
        <v/>
      </c>
      <c r="O2052" s="30" t="str">
        <f t="shared" si="1062"/>
        <v/>
      </c>
      <c r="P2052" s="30" t="str">
        <f t="shared" si="1063"/>
        <v/>
      </c>
      <c r="Q2052" s="30" t="str">
        <f t="shared" si="1064"/>
        <v/>
      </c>
      <c r="R2052" s="30" t="str">
        <f t="shared" si="1065"/>
        <v/>
      </c>
      <c r="S2052" s="30" t="str">
        <f t="shared" si="1066"/>
        <v/>
      </c>
      <c r="T2052" s="30" t="str">
        <f t="shared" si="1067"/>
        <v/>
      </c>
      <c r="U2052" s="20"/>
      <c r="V2052" s="20"/>
      <c r="W2052" s="20"/>
    </row>
    <row r="2053" spans="1:23" ht="19.5" customHeight="1" x14ac:dyDescent="0.25">
      <c r="A2053" s="20"/>
      <c r="B2053" s="483"/>
      <c r="C2053" s="29"/>
      <c r="D2053" s="28" t="s">
        <v>100</v>
      </c>
      <c r="E2053" s="29"/>
      <c r="F2053" s="28" t="s">
        <v>78</v>
      </c>
      <c r="G2053" s="29"/>
      <c r="H2053" s="29"/>
      <c r="I2053" s="30" t="str">
        <f t="shared" si="1056"/>
        <v/>
      </c>
      <c r="J2053" s="30" t="str">
        <f t="shared" si="1057"/>
        <v/>
      </c>
      <c r="K2053" s="30" t="str">
        <f t="shared" si="1058"/>
        <v/>
      </c>
      <c r="L2053" s="30" t="str">
        <f t="shared" si="1059"/>
        <v/>
      </c>
      <c r="M2053" s="30" t="str">
        <f t="shared" si="1060"/>
        <v/>
      </c>
      <c r="N2053" s="30" t="str">
        <f t="shared" si="1061"/>
        <v/>
      </c>
      <c r="O2053" s="30" t="str">
        <f t="shared" si="1062"/>
        <v/>
      </c>
      <c r="P2053" s="30" t="str">
        <f t="shared" si="1063"/>
        <v/>
      </c>
      <c r="Q2053" s="30" t="str">
        <f t="shared" si="1064"/>
        <v/>
      </c>
      <c r="R2053" s="30" t="str">
        <f t="shared" si="1065"/>
        <v/>
      </c>
      <c r="S2053" s="30" t="str">
        <f t="shared" si="1066"/>
        <v/>
      </c>
      <c r="T2053" s="30" t="str">
        <f t="shared" si="1067"/>
        <v/>
      </c>
      <c r="U2053" s="20"/>
      <c r="V2053" s="20"/>
      <c r="W2053" s="20"/>
    </row>
    <row r="2054" spans="1:23" ht="19.5" customHeight="1" x14ac:dyDescent="0.25">
      <c r="A2054" s="20"/>
      <c r="B2054" s="483"/>
      <c r="C2054" s="29"/>
      <c r="D2054" s="28" t="s">
        <v>101</v>
      </c>
      <c r="E2054" s="29"/>
      <c r="F2054" s="28" t="s">
        <v>78</v>
      </c>
      <c r="G2054" s="29"/>
      <c r="H2054" s="29"/>
      <c r="I2054" s="30" t="str">
        <f t="shared" si="1056"/>
        <v/>
      </c>
      <c r="J2054" s="30" t="str">
        <f t="shared" si="1057"/>
        <v/>
      </c>
      <c r="K2054" s="30" t="str">
        <f t="shared" si="1058"/>
        <v/>
      </c>
      <c r="L2054" s="30" t="str">
        <f t="shared" si="1059"/>
        <v/>
      </c>
      <c r="M2054" s="30" t="str">
        <f t="shared" si="1060"/>
        <v/>
      </c>
      <c r="N2054" s="30" t="str">
        <f t="shared" si="1061"/>
        <v/>
      </c>
      <c r="O2054" s="30" t="str">
        <f t="shared" si="1062"/>
        <v/>
      </c>
      <c r="P2054" s="30" t="str">
        <f t="shared" si="1063"/>
        <v/>
      </c>
      <c r="Q2054" s="30" t="str">
        <f t="shared" si="1064"/>
        <v/>
      </c>
      <c r="R2054" s="30" t="str">
        <f t="shared" si="1065"/>
        <v/>
      </c>
      <c r="S2054" s="30" t="str">
        <f t="shared" si="1066"/>
        <v/>
      </c>
      <c r="T2054" s="30" t="str">
        <f t="shared" si="1067"/>
        <v/>
      </c>
      <c r="U2054" s="20"/>
      <c r="V2054" s="20"/>
      <c r="W2054" s="20"/>
    </row>
    <row r="2055" spans="1:23" ht="19.5" customHeight="1" x14ac:dyDescent="0.25">
      <c r="A2055" s="20"/>
      <c r="B2055" s="483"/>
      <c r="C2055" s="29"/>
      <c r="D2055" s="28" t="s">
        <v>102</v>
      </c>
      <c r="E2055" s="29"/>
      <c r="F2055" s="28" t="s">
        <v>78</v>
      </c>
      <c r="G2055" s="29"/>
      <c r="H2055" s="29"/>
      <c r="I2055" s="30" t="str">
        <f t="shared" si="1056"/>
        <v/>
      </c>
      <c r="J2055" s="30" t="str">
        <f t="shared" si="1057"/>
        <v/>
      </c>
      <c r="K2055" s="30" t="str">
        <f t="shared" si="1058"/>
        <v/>
      </c>
      <c r="L2055" s="30" t="str">
        <f t="shared" si="1059"/>
        <v/>
      </c>
      <c r="M2055" s="30" t="str">
        <f t="shared" si="1060"/>
        <v/>
      </c>
      <c r="N2055" s="30" t="str">
        <f t="shared" si="1061"/>
        <v/>
      </c>
      <c r="O2055" s="30" t="str">
        <f t="shared" si="1062"/>
        <v/>
      </c>
      <c r="P2055" s="30" t="str">
        <f t="shared" si="1063"/>
        <v/>
      </c>
      <c r="Q2055" s="30" t="str">
        <f t="shared" si="1064"/>
        <v/>
      </c>
      <c r="R2055" s="30" t="str">
        <f t="shared" si="1065"/>
        <v/>
      </c>
      <c r="S2055" s="30" t="str">
        <f t="shared" si="1066"/>
        <v/>
      </c>
      <c r="T2055" s="30" t="str">
        <f t="shared" si="1067"/>
        <v/>
      </c>
      <c r="U2055" s="20"/>
      <c r="V2055" s="20"/>
      <c r="W2055" s="20"/>
    </row>
    <row r="2056" spans="1:23" ht="19.5" customHeight="1" x14ac:dyDescent="0.25">
      <c r="A2056" s="20"/>
      <c r="B2056" s="483"/>
      <c r="C2056" s="29"/>
      <c r="D2056" s="28" t="s">
        <v>103</v>
      </c>
      <c r="E2056" s="29"/>
      <c r="F2056" s="28" t="s">
        <v>78</v>
      </c>
      <c r="G2056" s="29"/>
      <c r="H2056" s="29"/>
      <c r="I2056" s="30" t="str">
        <f t="shared" si="1056"/>
        <v/>
      </c>
      <c r="J2056" s="30" t="str">
        <f t="shared" si="1057"/>
        <v/>
      </c>
      <c r="K2056" s="30" t="str">
        <f t="shared" si="1058"/>
        <v/>
      </c>
      <c r="L2056" s="30" t="str">
        <f t="shared" si="1059"/>
        <v/>
      </c>
      <c r="M2056" s="30" t="str">
        <f t="shared" si="1060"/>
        <v/>
      </c>
      <c r="N2056" s="30" t="str">
        <f t="shared" si="1061"/>
        <v/>
      </c>
      <c r="O2056" s="30" t="str">
        <f t="shared" si="1062"/>
        <v/>
      </c>
      <c r="P2056" s="30" t="str">
        <f t="shared" si="1063"/>
        <v/>
      </c>
      <c r="Q2056" s="30" t="str">
        <f t="shared" si="1064"/>
        <v/>
      </c>
      <c r="R2056" s="30" t="str">
        <f t="shared" si="1065"/>
        <v/>
      </c>
      <c r="S2056" s="30" t="str">
        <f t="shared" si="1066"/>
        <v/>
      </c>
      <c r="T2056" s="30" t="str">
        <f t="shared" si="1067"/>
        <v/>
      </c>
      <c r="U2056" s="20"/>
      <c r="V2056" s="20"/>
      <c r="W2056" s="20"/>
    </row>
    <row r="2057" spans="1:23" ht="19.5" customHeight="1" x14ac:dyDescent="0.25">
      <c r="A2057" s="20"/>
      <c r="B2057" s="483"/>
      <c r="C2057" s="29"/>
      <c r="D2057" s="28" t="s">
        <v>104</v>
      </c>
      <c r="E2057" s="29"/>
      <c r="F2057" s="28" t="s">
        <v>78</v>
      </c>
      <c r="G2057" s="29"/>
      <c r="H2057" s="29"/>
      <c r="I2057" s="30" t="str">
        <f t="shared" si="1056"/>
        <v/>
      </c>
      <c r="J2057" s="30" t="str">
        <f t="shared" si="1057"/>
        <v/>
      </c>
      <c r="K2057" s="30" t="str">
        <f t="shared" si="1058"/>
        <v/>
      </c>
      <c r="L2057" s="30" t="str">
        <f t="shared" si="1059"/>
        <v/>
      </c>
      <c r="M2057" s="30" t="str">
        <f t="shared" si="1060"/>
        <v/>
      </c>
      <c r="N2057" s="30" t="str">
        <f t="shared" si="1061"/>
        <v/>
      </c>
      <c r="O2057" s="30" t="str">
        <f t="shared" si="1062"/>
        <v/>
      </c>
      <c r="P2057" s="30" t="str">
        <f t="shared" si="1063"/>
        <v/>
      </c>
      <c r="Q2057" s="30" t="str">
        <f t="shared" si="1064"/>
        <v/>
      </c>
      <c r="R2057" s="30" t="str">
        <f t="shared" si="1065"/>
        <v/>
      </c>
      <c r="S2057" s="30" t="str">
        <f t="shared" si="1066"/>
        <v/>
      </c>
      <c r="T2057" s="30" t="str">
        <f t="shared" si="1067"/>
        <v/>
      </c>
      <c r="U2057" s="20"/>
      <c r="V2057" s="20"/>
      <c r="W2057" s="20"/>
    </row>
    <row r="2058" spans="1:23" ht="19.5" customHeight="1" x14ac:dyDescent="0.25">
      <c r="A2058" s="20"/>
      <c r="B2058" s="483"/>
      <c r="C2058" s="29"/>
      <c r="D2058" s="28" t="s">
        <v>105</v>
      </c>
      <c r="E2058" s="29"/>
      <c r="F2058" s="28" t="s">
        <v>78</v>
      </c>
      <c r="G2058" s="29"/>
      <c r="H2058" s="29"/>
      <c r="I2058" s="30" t="str">
        <f t="shared" si="1056"/>
        <v/>
      </c>
      <c r="J2058" s="30" t="str">
        <f t="shared" si="1057"/>
        <v/>
      </c>
      <c r="K2058" s="30" t="str">
        <f t="shared" si="1058"/>
        <v/>
      </c>
      <c r="L2058" s="30" t="str">
        <f t="shared" si="1059"/>
        <v/>
      </c>
      <c r="M2058" s="30" t="str">
        <f t="shared" si="1060"/>
        <v/>
      </c>
      <c r="N2058" s="30" t="str">
        <f t="shared" si="1061"/>
        <v/>
      </c>
      <c r="O2058" s="30" t="str">
        <f t="shared" si="1062"/>
        <v/>
      </c>
      <c r="P2058" s="30" t="str">
        <f t="shared" si="1063"/>
        <v/>
      </c>
      <c r="Q2058" s="30" t="str">
        <f t="shared" si="1064"/>
        <v/>
      </c>
      <c r="R2058" s="30" t="str">
        <f t="shared" si="1065"/>
        <v/>
      </c>
      <c r="S2058" s="30" t="str">
        <f t="shared" si="1066"/>
        <v/>
      </c>
      <c r="T2058" s="30" t="str">
        <f t="shared" si="1067"/>
        <v/>
      </c>
      <c r="U2058" s="20"/>
      <c r="V2058" s="20"/>
      <c r="W2058" s="20"/>
    </row>
    <row r="2059" spans="1:23" ht="19.5" customHeight="1" x14ac:dyDescent="0.25">
      <c r="A2059" s="20"/>
      <c r="B2059" s="483"/>
      <c r="C2059" s="29"/>
      <c r="D2059" s="28" t="s">
        <v>106</v>
      </c>
      <c r="E2059" s="29"/>
      <c r="F2059" s="28" t="s">
        <v>78</v>
      </c>
      <c r="G2059" s="29"/>
      <c r="H2059" s="29"/>
      <c r="I2059" s="30" t="str">
        <f t="shared" si="1056"/>
        <v/>
      </c>
      <c r="J2059" s="30" t="str">
        <f t="shared" si="1057"/>
        <v/>
      </c>
      <c r="K2059" s="30" t="str">
        <f t="shared" si="1058"/>
        <v/>
      </c>
      <c r="L2059" s="30" t="str">
        <f t="shared" si="1059"/>
        <v/>
      </c>
      <c r="M2059" s="30" t="str">
        <f t="shared" si="1060"/>
        <v/>
      </c>
      <c r="N2059" s="30" t="str">
        <f t="shared" si="1061"/>
        <v/>
      </c>
      <c r="O2059" s="30" t="str">
        <f t="shared" si="1062"/>
        <v/>
      </c>
      <c r="P2059" s="30" t="str">
        <f t="shared" si="1063"/>
        <v/>
      </c>
      <c r="Q2059" s="30" t="str">
        <f t="shared" si="1064"/>
        <v/>
      </c>
      <c r="R2059" s="30" t="str">
        <f t="shared" si="1065"/>
        <v/>
      </c>
      <c r="S2059" s="30" t="str">
        <f t="shared" si="1066"/>
        <v/>
      </c>
      <c r="T2059" s="30" t="str">
        <f t="shared" si="1067"/>
        <v/>
      </c>
      <c r="U2059" s="20"/>
      <c r="V2059" s="20"/>
      <c r="W2059" s="20"/>
    </row>
    <row r="2060" spans="1:23" ht="19.5" customHeight="1" x14ac:dyDescent="0.25">
      <c r="A2060" s="20"/>
      <c r="B2060" s="483"/>
      <c r="C2060" s="29"/>
      <c r="D2060" s="28" t="s">
        <v>107</v>
      </c>
      <c r="E2060" s="29"/>
      <c r="F2060" s="28" t="s">
        <v>78</v>
      </c>
      <c r="G2060" s="29"/>
      <c r="H2060" s="29"/>
      <c r="I2060" s="30" t="str">
        <f t="shared" si="1056"/>
        <v/>
      </c>
      <c r="J2060" s="30" t="str">
        <f t="shared" si="1057"/>
        <v/>
      </c>
      <c r="K2060" s="30" t="str">
        <f t="shared" si="1058"/>
        <v/>
      </c>
      <c r="L2060" s="30" t="str">
        <f t="shared" si="1059"/>
        <v/>
      </c>
      <c r="M2060" s="30" t="str">
        <f t="shared" si="1060"/>
        <v/>
      </c>
      <c r="N2060" s="30" t="str">
        <f t="shared" si="1061"/>
        <v/>
      </c>
      <c r="O2060" s="30" t="str">
        <f t="shared" si="1062"/>
        <v/>
      </c>
      <c r="P2060" s="30" t="str">
        <f t="shared" si="1063"/>
        <v/>
      </c>
      <c r="Q2060" s="30" t="str">
        <f t="shared" si="1064"/>
        <v/>
      </c>
      <c r="R2060" s="30" t="str">
        <f t="shared" si="1065"/>
        <v/>
      </c>
      <c r="S2060" s="30" t="str">
        <f t="shared" si="1066"/>
        <v/>
      </c>
      <c r="T2060" s="30" t="str">
        <f t="shared" si="1067"/>
        <v/>
      </c>
      <c r="U2060" s="20"/>
      <c r="V2060" s="20"/>
      <c r="W2060" s="20"/>
    </row>
    <row r="2061" spans="1:23" ht="19.5" customHeight="1" x14ac:dyDescent="0.25">
      <c r="A2061" s="20"/>
      <c r="B2061" s="483"/>
      <c r="C2061" s="29"/>
      <c r="D2061" s="28" t="s">
        <v>108</v>
      </c>
      <c r="E2061" s="29"/>
      <c r="F2061" s="28" t="s">
        <v>78</v>
      </c>
      <c r="G2061" s="29"/>
      <c r="H2061" s="29"/>
      <c r="I2061" s="30" t="str">
        <f t="shared" si="1056"/>
        <v/>
      </c>
      <c r="J2061" s="30" t="str">
        <f t="shared" si="1057"/>
        <v/>
      </c>
      <c r="K2061" s="30" t="str">
        <f t="shared" si="1058"/>
        <v/>
      </c>
      <c r="L2061" s="30" t="str">
        <f t="shared" si="1059"/>
        <v/>
      </c>
      <c r="M2061" s="30" t="str">
        <f t="shared" si="1060"/>
        <v/>
      </c>
      <c r="N2061" s="30" t="str">
        <f t="shared" si="1061"/>
        <v/>
      </c>
      <c r="O2061" s="30" t="str">
        <f t="shared" si="1062"/>
        <v/>
      </c>
      <c r="P2061" s="30" t="str">
        <f t="shared" si="1063"/>
        <v/>
      </c>
      <c r="Q2061" s="30" t="str">
        <f t="shared" si="1064"/>
        <v/>
      </c>
      <c r="R2061" s="30" t="str">
        <f t="shared" si="1065"/>
        <v/>
      </c>
      <c r="S2061" s="30" t="str">
        <f t="shared" si="1066"/>
        <v/>
      </c>
      <c r="T2061" s="30" t="str">
        <f t="shared" si="1067"/>
        <v/>
      </c>
      <c r="U2061" s="20"/>
      <c r="V2061" s="20"/>
      <c r="W2061" s="20"/>
    </row>
    <row r="2062" spans="1:23" ht="19.5" customHeight="1" x14ac:dyDescent="0.25">
      <c r="A2062" s="20"/>
      <c r="B2062" s="483"/>
      <c r="C2062" s="29"/>
      <c r="D2062" s="28" t="s">
        <v>109</v>
      </c>
      <c r="E2062" s="29"/>
      <c r="F2062" s="28" t="s">
        <v>78</v>
      </c>
      <c r="G2062" s="29"/>
      <c r="H2062" s="29"/>
      <c r="I2062" s="30" t="str">
        <f t="shared" si="1056"/>
        <v/>
      </c>
      <c r="J2062" s="30" t="str">
        <f t="shared" si="1057"/>
        <v/>
      </c>
      <c r="K2062" s="30" t="str">
        <f t="shared" si="1058"/>
        <v/>
      </c>
      <c r="L2062" s="30" t="str">
        <f t="shared" si="1059"/>
        <v/>
      </c>
      <c r="M2062" s="30" t="str">
        <f t="shared" si="1060"/>
        <v/>
      </c>
      <c r="N2062" s="30" t="str">
        <f t="shared" si="1061"/>
        <v/>
      </c>
      <c r="O2062" s="30" t="str">
        <f t="shared" si="1062"/>
        <v/>
      </c>
      <c r="P2062" s="30" t="str">
        <f t="shared" si="1063"/>
        <v/>
      </c>
      <c r="Q2062" s="30" t="str">
        <f t="shared" si="1064"/>
        <v/>
      </c>
      <c r="R2062" s="30" t="str">
        <f t="shared" si="1065"/>
        <v/>
      </c>
      <c r="S2062" s="30" t="str">
        <f t="shared" si="1066"/>
        <v/>
      </c>
      <c r="T2062" s="30" t="str">
        <f t="shared" si="1067"/>
        <v/>
      </c>
      <c r="U2062" s="20"/>
      <c r="V2062" s="20"/>
      <c r="W2062" s="20"/>
    </row>
    <row r="2063" spans="1:23" ht="19.5" customHeight="1" x14ac:dyDescent="0.25">
      <c r="A2063" s="20"/>
      <c r="B2063" s="483"/>
      <c r="C2063" s="29"/>
      <c r="D2063" s="28" t="s">
        <v>110</v>
      </c>
      <c r="E2063" s="29"/>
      <c r="F2063" s="28" t="s">
        <v>78</v>
      </c>
      <c r="G2063" s="29"/>
      <c r="H2063" s="29"/>
      <c r="I2063" s="30" t="str">
        <f t="shared" si="1056"/>
        <v/>
      </c>
      <c r="J2063" s="30" t="str">
        <f t="shared" si="1057"/>
        <v/>
      </c>
      <c r="K2063" s="30" t="str">
        <f t="shared" si="1058"/>
        <v/>
      </c>
      <c r="L2063" s="30" t="str">
        <f t="shared" si="1059"/>
        <v/>
      </c>
      <c r="M2063" s="30" t="str">
        <f t="shared" si="1060"/>
        <v/>
      </c>
      <c r="N2063" s="30" t="str">
        <f t="shared" si="1061"/>
        <v/>
      </c>
      <c r="O2063" s="30" t="str">
        <f t="shared" si="1062"/>
        <v/>
      </c>
      <c r="P2063" s="30" t="str">
        <f t="shared" si="1063"/>
        <v/>
      </c>
      <c r="Q2063" s="30" t="str">
        <f t="shared" si="1064"/>
        <v/>
      </c>
      <c r="R2063" s="30" t="str">
        <f t="shared" si="1065"/>
        <v/>
      </c>
      <c r="S2063" s="30" t="str">
        <f t="shared" si="1066"/>
        <v/>
      </c>
      <c r="T2063" s="30" t="str">
        <f t="shared" si="1067"/>
        <v/>
      </c>
      <c r="U2063" s="20"/>
      <c r="V2063" s="20"/>
      <c r="W2063" s="20"/>
    </row>
    <row r="2064" spans="1:23" ht="19.5" customHeight="1" x14ac:dyDescent="0.25">
      <c r="A2064" s="20"/>
      <c r="B2064" s="483"/>
      <c r="C2064" s="29"/>
      <c r="D2064" s="28" t="s">
        <v>111</v>
      </c>
      <c r="E2064" s="29"/>
      <c r="F2064" s="28" t="s">
        <v>78</v>
      </c>
      <c r="G2064" s="29"/>
      <c r="H2064" s="29"/>
      <c r="I2064" s="30" t="str">
        <f t="shared" si="1056"/>
        <v/>
      </c>
      <c r="J2064" s="30" t="str">
        <f t="shared" si="1057"/>
        <v/>
      </c>
      <c r="K2064" s="30" t="str">
        <f t="shared" si="1058"/>
        <v/>
      </c>
      <c r="L2064" s="30" t="str">
        <f t="shared" si="1059"/>
        <v/>
      </c>
      <c r="M2064" s="30" t="str">
        <f t="shared" si="1060"/>
        <v/>
      </c>
      <c r="N2064" s="30" t="str">
        <f t="shared" si="1061"/>
        <v/>
      </c>
      <c r="O2064" s="30" t="str">
        <f t="shared" si="1062"/>
        <v/>
      </c>
      <c r="P2064" s="30" t="str">
        <f t="shared" si="1063"/>
        <v/>
      </c>
      <c r="Q2064" s="30" t="str">
        <f t="shared" si="1064"/>
        <v/>
      </c>
      <c r="R2064" s="30" t="str">
        <f t="shared" si="1065"/>
        <v/>
      </c>
      <c r="S2064" s="30" t="str">
        <f t="shared" si="1066"/>
        <v/>
      </c>
      <c r="T2064" s="30" t="str">
        <f t="shared" si="1067"/>
        <v/>
      </c>
      <c r="U2064" s="20"/>
      <c r="V2064" s="20"/>
      <c r="W2064" s="20"/>
    </row>
    <row r="2065" spans="1:36" ht="19.5" customHeight="1" x14ac:dyDescent="0.25">
      <c r="A2065" s="20"/>
      <c r="B2065" s="483"/>
      <c r="C2065" s="29"/>
      <c r="D2065" s="28" t="s">
        <v>112</v>
      </c>
      <c r="E2065" s="29"/>
      <c r="F2065" s="28" t="s">
        <v>78</v>
      </c>
      <c r="G2065" s="29"/>
      <c r="H2065" s="29"/>
      <c r="I2065" s="30" t="str">
        <f t="shared" si="1056"/>
        <v/>
      </c>
      <c r="J2065" s="30" t="str">
        <f t="shared" si="1057"/>
        <v/>
      </c>
      <c r="K2065" s="30" t="str">
        <f t="shared" si="1058"/>
        <v/>
      </c>
      <c r="L2065" s="30" t="str">
        <f t="shared" si="1059"/>
        <v/>
      </c>
      <c r="M2065" s="30" t="str">
        <f t="shared" si="1060"/>
        <v/>
      </c>
      <c r="N2065" s="30" t="str">
        <f t="shared" si="1061"/>
        <v/>
      </c>
      <c r="O2065" s="30" t="str">
        <f t="shared" si="1062"/>
        <v/>
      </c>
      <c r="P2065" s="30" t="str">
        <f t="shared" si="1063"/>
        <v/>
      </c>
      <c r="Q2065" s="30" t="str">
        <f t="shared" si="1064"/>
        <v/>
      </c>
      <c r="R2065" s="30" t="str">
        <f t="shared" si="1065"/>
        <v/>
      </c>
      <c r="S2065" s="30" t="str">
        <f t="shared" si="1066"/>
        <v/>
      </c>
      <c r="T2065" s="30" t="str">
        <f t="shared" si="1067"/>
        <v/>
      </c>
      <c r="U2065" s="20"/>
      <c r="V2065" s="20"/>
      <c r="W2065" s="20"/>
    </row>
    <row r="2066" spans="1:36" ht="19.5" customHeight="1" x14ac:dyDescent="0.25">
      <c r="A2066" s="20"/>
      <c r="B2066" s="483"/>
      <c r="C2066" s="29"/>
      <c r="D2066" s="28" t="s">
        <v>113</v>
      </c>
      <c r="E2066" s="29"/>
      <c r="F2066" s="28" t="s">
        <v>78</v>
      </c>
      <c r="G2066" s="29"/>
      <c r="H2066" s="29"/>
      <c r="I2066" s="30" t="str">
        <f t="shared" si="1056"/>
        <v/>
      </c>
      <c r="J2066" s="30" t="str">
        <f t="shared" si="1057"/>
        <v/>
      </c>
      <c r="K2066" s="30" t="str">
        <f t="shared" si="1058"/>
        <v/>
      </c>
      <c r="L2066" s="30" t="str">
        <f t="shared" si="1059"/>
        <v/>
      </c>
      <c r="M2066" s="30" t="str">
        <f t="shared" si="1060"/>
        <v/>
      </c>
      <c r="N2066" s="30" t="str">
        <f t="shared" si="1061"/>
        <v/>
      </c>
      <c r="O2066" s="30" t="str">
        <f t="shared" si="1062"/>
        <v/>
      </c>
      <c r="P2066" s="30" t="str">
        <f t="shared" si="1063"/>
        <v/>
      </c>
      <c r="Q2066" s="30" t="str">
        <f t="shared" si="1064"/>
        <v/>
      </c>
      <c r="R2066" s="30" t="str">
        <f t="shared" si="1065"/>
        <v/>
      </c>
      <c r="S2066" s="30" t="str">
        <f t="shared" si="1066"/>
        <v/>
      </c>
      <c r="T2066" s="30" t="str">
        <f t="shared" si="1067"/>
        <v/>
      </c>
      <c r="U2066" s="20"/>
      <c r="V2066" s="20"/>
      <c r="W2066" s="20"/>
    </row>
    <row r="2067" spans="1:36" ht="19.5" customHeight="1" x14ac:dyDescent="0.3">
      <c r="A2067" s="20"/>
      <c r="B2067" s="483"/>
      <c r="C2067" s="29"/>
      <c r="D2067" s="28" t="s">
        <v>114</v>
      </c>
      <c r="E2067" s="29"/>
      <c r="F2067" s="28" t="s">
        <v>115</v>
      </c>
      <c r="G2067" s="29"/>
      <c r="H2067" s="29" t="s">
        <v>40</v>
      </c>
      <c r="I2067" s="31" t="str">
        <f t="shared" ref="I2067:I2076" si="1068">IFERROR(VALUE(MID($G2067,1,FIND(CHAR(160),SUBSTITUTE($G2067,"~",CHAR(160),1))-1)),"-")</f>
        <v>-</v>
      </c>
      <c r="J2067" s="31" t="str">
        <f t="shared" ref="J2067:J2076" si="1069">IFERROR(VALUE(MID($G2067,FIND(CHAR(160),SUBSTITUTE($G2067,"~",CHAR(160),1))+1,FIND(CHAR(160),SUBSTITUTE($G2067,"~",CHAR(160),2))-FIND(CHAR(160),SUBSTITUTE($G2067,"~",CHAR(160),1))-1)),"-")</f>
        <v>-</v>
      </c>
      <c r="K2067" s="31" t="str">
        <f t="shared" ref="K2067:K2076" si="1070">IFERROR(VALUE(MID($G2067,FIND(CHAR(160),SUBSTITUTE($G2067,"~",CHAR(160),2))+1,FIND(CHAR(160),SUBSTITUTE($G2067,"~",CHAR(160),3))-FIND(CHAR(160),SUBSTITUTE($G2067,"~",CHAR(160),2))-1)),"-")</f>
        <v>-</v>
      </c>
      <c r="L2067" s="31" t="str">
        <f t="shared" ref="L2067:L2076" si="1071">IFERROR(VALUE(MID($G2067,FIND(CHAR(160),SUBSTITUTE($G2067,"~",CHAR(160),3))+1,FIND(CHAR(160),SUBSTITUTE($G2067,"~",CHAR(160),4))-FIND(CHAR(160),SUBSTITUTE($G2067,"~",CHAR(160),3))-1)),"-")</f>
        <v>-</v>
      </c>
      <c r="M2067" s="31" t="str">
        <f t="shared" ref="M2067:M2076" si="1072">IFERROR(VALUE(MID($G2067,FIND(CHAR(160),SUBSTITUTE($G2067,"~",CHAR(160),4))+1,FIND(CHAR(160),SUBSTITUTE($G2067,"~",CHAR(160),5))-FIND(CHAR(160),SUBSTITUTE($G2067,"~",CHAR(160),4))-1)),"-")</f>
        <v>-</v>
      </c>
      <c r="N2067" s="31" t="str">
        <f t="shared" ref="N2067:N2076" si="1073">IFERROR(VALUE(MID($G2067,FIND(CHAR(160),SUBSTITUTE($G2067,"~",CHAR(160),5))+1,FIND(CHAR(160),SUBSTITUTE($G2067,"~",CHAR(160),6))-FIND(CHAR(160),SUBSTITUTE($G2067,"~",CHAR(160),5))-1)),"-")</f>
        <v>-</v>
      </c>
      <c r="O2067" s="31" t="str">
        <f t="shared" ref="O2067:O2076" si="1074">IFERROR(VALUE(MID($G2067,FIND(CHAR(160),SUBSTITUTE($G2067,"~",CHAR(160),6))+1,FIND(CHAR(160),SUBSTITUTE($G2067,"~",CHAR(160),7))-FIND(CHAR(160),SUBSTITUTE($G2067,"~",CHAR(160),6))-1)),"-")</f>
        <v>-</v>
      </c>
      <c r="P2067" s="31" t="str">
        <f t="shared" ref="P2067:P2076" si="1075">IFERROR(VALUE(MID($G2067,FIND(CHAR(160),SUBSTITUTE($G2067,"~",CHAR(160),7))+1,FIND(CHAR(160),SUBSTITUTE($G2067,"~",CHAR(160),8))-FIND(CHAR(160),SUBSTITUTE($G2067,"~",CHAR(160),7))-1)),"-")</f>
        <v>-</v>
      </c>
      <c r="Q2067" s="31" t="str">
        <f t="shared" ref="Q2067:Q2076" si="1076">IFERROR(VALUE(MID($G2067,FIND(CHAR(160),SUBSTITUTE($G2067,"~",CHAR(160),8))+1,FIND(CHAR(160),SUBSTITUTE($G2067,"~",CHAR(160),9))-FIND(CHAR(160),SUBSTITUTE($G2067,"~",CHAR(160),8))-1)),"-")</f>
        <v>-</v>
      </c>
      <c r="R2067" s="31" t="str">
        <f t="shared" ref="R2067:R2076" si="1077">IFERROR(VALUE(MID($G2067,FIND(CHAR(160),SUBSTITUTE($G2067,"~",CHAR(160),9))+1,FIND(CHAR(160),SUBSTITUTE($G2067,"~",CHAR(160),10))-FIND(CHAR(160),SUBSTITUTE($G2067,"~",CHAR(160),9))-1)),"-")</f>
        <v>-</v>
      </c>
      <c r="S2067" s="31" t="str">
        <f t="shared" ref="S2067:S2076" si="1078">IFERROR(VALUE(MID($G2067,FIND(CHAR(160),SUBSTITUTE($G2067,"~",CHAR(160),10))+1,FIND(CHAR(160),SUBSTITUTE($G2067,"~",CHAR(160),11))-FIND(CHAR(160),SUBSTITUTE($G2067,"~",CHAR(160),10))-1)),"-")</f>
        <v>-</v>
      </c>
      <c r="T2067" s="31" t="str">
        <f t="shared" ref="T2067:T2076" si="1079">IFERROR(VALUE(MID($G2067,FIND(CHAR(160),SUBSTITUTE($G2067,"~",CHAR(160),11))+1,FIND(CHAR(160),SUBSTITUTE($G2067,"~",CHAR(160),12))-FIND(CHAR(160),SUBSTITUTE($G2067,"~",CHAR(160),11))-1)),"-")</f>
        <v>-</v>
      </c>
      <c r="U2067" s="20"/>
      <c r="V2067" s="20"/>
      <c r="W2067" s="20"/>
      <c r="AA2067" s="32" t="s">
        <v>116</v>
      </c>
    </row>
    <row r="2068" spans="1:36" ht="19.5" customHeight="1" x14ac:dyDescent="0.3">
      <c r="A2068" s="20"/>
      <c r="B2068" s="483"/>
      <c r="C2068" s="29"/>
      <c r="D2068" s="28"/>
      <c r="E2068" s="29"/>
      <c r="F2068" s="28" t="s">
        <v>117</v>
      </c>
      <c r="G2068" s="29"/>
      <c r="H2068" s="29" t="s">
        <v>40</v>
      </c>
      <c r="I2068" s="31" t="str">
        <f t="shared" si="1068"/>
        <v>-</v>
      </c>
      <c r="J2068" s="31" t="str">
        <f t="shared" si="1069"/>
        <v>-</v>
      </c>
      <c r="K2068" s="31" t="str">
        <f t="shared" si="1070"/>
        <v>-</v>
      </c>
      <c r="L2068" s="31" t="str">
        <f t="shared" si="1071"/>
        <v>-</v>
      </c>
      <c r="M2068" s="31" t="str">
        <f t="shared" si="1072"/>
        <v>-</v>
      </c>
      <c r="N2068" s="31" t="str">
        <f t="shared" si="1073"/>
        <v>-</v>
      </c>
      <c r="O2068" s="31" t="str">
        <f t="shared" si="1074"/>
        <v>-</v>
      </c>
      <c r="P2068" s="31" t="str">
        <f t="shared" si="1075"/>
        <v>-</v>
      </c>
      <c r="Q2068" s="31" t="str">
        <f t="shared" si="1076"/>
        <v>-</v>
      </c>
      <c r="R2068" s="31" t="str">
        <f t="shared" si="1077"/>
        <v>-</v>
      </c>
      <c r="S2068" s="31" t="str">
        <f t="shared" si="1078"/>
        <v>-</v>
      </c>
      <c r="T2068" s="31" t="str">
        <f t="shared" si="1079"/>
        <v>-</v>
      </c>
      <c r="U2068" s="20"/>
      <c r="V2068" s="20"/>
      <c r="W2068" s="20"/>
      <c r="AB2068" s="32" t="s">
        <v>118</v>
      </c>
    </row>
    <row r="2069" spans="1:36" ht="19.5" customHeight="1" x14ac:dyDescent="0.3">
      <c r="A2069" s="20"/>
      <c r="B2069" s="483"/>
      <c r="C2069" s="29"/>
      <c r="D2069" s="28"/>
      <c r="E2069" s="29"/>
      <c r="F2069" s="33" t="s">
        <v>119</v>
      </c>
      <c r="G2069" s="29"/>
      <c r="H2069" s="29" t="s">
        <v>40</v>
      </c>
      <c r="I2069" s="31" t="str">
        <f t="shared" si="1068"/>
        <v>-</v>
      </c>
      <c r="J2069" s="31" t="str">
        <f t="shared" si="1069"/>
        <v>-</v>
      </c>
      <c r="K2069" s="31" t="str">
        <f t="shared" si="1070"/>
        <v>-</v>
      </c>
      <c r="L2069" s="31" t="str">
        <f t="shared" si="1071"/>
        <v>-</v>
      </c>
      <c r="M2069" s="31" t="str">
        <f t="shared" si="1072"/>
        <v>-</v>
      </c>
      <c r="N2069" s="31" t="str">
        <f t="shared" si="1073"/>
        <v>-</v>
      </c>
      <c r="O2069" s="31" t="str">
        <f t="shared" si="1074"/>
        <v>-</v>
      </c>
      <c r="P2069" s="31" t="str">
        <f t="shared" si="1075"/>
        <v>-</v>
      </c>
      <c r="Q2069" s="31" t="str">
        <f t="shared" si="1076"/>
        <v>-</v>
      </c>
      <c r="R2069" s="31" t="str">
        <f t="shared" si="1077"/>
        <v>-</v>
      </c>
      <c r="S2069" s="31" t="str">
        <f t="shared" si="1078"/>
        <v>-</v>
      </c>
      <c r="T2069" s="31" t="str">
        <f t="shared" si="1079"/>
        <v>-</v>
      </c>
      <c r="U2069" s="20"/>
      <c r="V2069" s="20"/>
      <c r="W2069" s="20"/>
      <c r="AC2069" s="32" t="s">
        <v>118</v>
      </c>
    </row>
    <row r="2070" spans="1:36" ht="19.5" customHeight="1" x14ac:dyDescent="0.3">
      <c r="A2070" s="20"/>
      <c r="B2070" s="483"/>
      <c r="C2070" s="29"/>
      <c r="D2070" s="28"/>
      <c r="E2070" s="29"/>
      <c r="F2070" s="33" t="s">
        <v>120</v>
      </c>
      <c r="G2070" s="29"/>
      <c r="H2070" s="29" t="s">
        <v>40</v>
      </c>
      <c r="I2070" s="31" t="str">
        <f t="shared" si="1068"/>
        <v>-</v>
      </c>
      <c r="J2070" s="31" t="str">
        <f t="shared" si="1069"/>
        <v>-</v>
      </c>
      <c r="K2070" s="31" t="str">
        <f t="shared" si="1070"/>
        <v>-</v>
      </c>
      <c r="L2070" s="31" t="str">
        <f t="shared" si="1071"/>
        <v>-</v>
      </c>
      <c r="M2070" s="31" t="str">
        <f t="shared" si="1072"/>
        <v>-</v>
      </c>
      <c r="N2070" s="31" t="str">
        <f t="shared" si="1073"/>
        <v>-</v>
      </c>
      <c r="O2070" s="31" t="str">
        <f t="shared" si="1074"/>
        <v>-</v>
      </c>
      <c r="P2070" s="31" t="str">
        <f t="shared" si="1075"/>
        <v>-</v>
      </c>
      <c r="Q2070" s="31" t="str">
        <f t="shared" si="1076"/>
        <v>-</v>
      </c>
      <c r="R2070" s="31" t="str">
        <f t="shared" si="1077"/>
        <v>-</v>
      </c>
      <c r="S2070" s="31" t="str">
        <f t="shared" si="1078"/>
        <v>-</v>
      </c>
      <c r="T2070" s="31" t="str">
        <f t="shared" si="1079"/>
        <v>-</v>
      </c>
      <c r="U2070" s="20"/>
      <c r="V2070" s="20"/>
      <c r="W2070" s="20"/>
      <c r="AD2070" s="32" t="s">
        <v>118</v>
      </c>
    </row>
    <row r="2071" spans="1:36" ht="19.5" customHeight="1" x14ac:dyDescent="0.3">
      <c r="A2071" s="20"/>
      <c r="B2071" s="483"/>
      <c r="C2071" s="29"/>
      <c r="D2071" s="28"/>
      <c r="E2071" s="29"/>
      <c r="F2071" s="33" t="s">
        <v>121</v>
      </c>
      <c r="G2071" s="29"/>
      <c r="H2071" s="29" t="s">
        <v>40</v>
      </c>
      <c r="I2071" s="31" t="str">
        <f t="shared" si="1068"/>
        <v>-</v>
      </c>
      <c r="J2071" s="31" t="str">
        <f t="shared" si="1069"/>
        <v>-</v>
      </c>
      <c r="K2071" s="31" t="str">
        <f t="shared" si="1070"/>
        <v>-</v>
      </c>
      <c r="L2071" s="31" t="str">
        <f t="shared" si="1071"/>
        <v>-</v>
      </c>
      <c r="M2071" s="31" t="str">
        <f t="shared" si="1072"/>
        <v>-</v>
      </c>
      <c r="N2071" s="31" t="str">
        <f t="shared" si="1073"/>
        <v>-</v>
      </c>
      <c r="O2071" s="31" t="str">
        <f t="shared" si="1074"/>
        <v>-</v>
      </c>
      <c r="P2071" s="31" t="str">
        <f t="shared" si="1075"/>
        <v>-</v>
      </c>
      <c r="Q2071" s="31" t="str">
        <f t="shared" si="1076"/>
        <v>-</v>
      </c>
      <c r="R2071" s="31" t="str">
        <f t="shared" si="1077"/>
        <v>-</v>
      </c>
      <c r="S2071" s="31" t="str">
        <f t="shared" si="1078"/>
        <v>-</v>
      </c>
      <c r="T2071" s="31" t="str">
        <f t="shared" si="1079"/>
        <v>-</v>
      </c>
      <c r="U2071" s="20"/>
      <c r="V2071" s="20"/>
      <c r="W2071" s="20"/>
      <c r="AE2071" s="32" t="s">
        <v>116</v>
      </c>
    </row>
    <row r="2072" spans="1:36" ht="19.5" customHeight="1" x14ac:dyDescent="0.3">
      <c r="A2072" s="20"/>
      <c r="B2072" s="483"/>
      <c r="C2072" s="29"/>
      <c r="D2072" s="28"/>
      <c r="E2072" s="29"/>
      <c r="F2072" s="28" t="s">
        <v>647</v>
      </c>
      <c r="G2072" s="29"/>
      <c r="H2072" s="29" t="s">
        <v>40</v>
      </c>
      <c r="I2072" s="31" t="str">
        <f t="shared" si="1068"/>
        <v>-</v>
      </c>
      <c r="J2072" s="31" t="str">
        <f t="shared" si="1069"/>
        <v>-</v>
      </c>
      <c r="K2072" s="31" t="str">
        <f t="shared" si="1070"/>
        <v>-</v>
      </c>
      <c r="L2072" s="31" t="str">
        <f t="shared" si="1071"/>
        <v>-</v>
      </c>
      <c r="M2072" s="31" t="str">
        <f t="shared" si="1072"/>
        <v>-</v>
      </c>
      <c r="N2072" s="31" t="str">
        <f t="shared" si="1073"/>
        <v>-</v>
      </c>
      <c r="O2072" s="31" t="str">
        <f t="shared" si="1074"/>
        <v>-</v>
      </c>
      <c r="P2072" s="31" t="str">
        <f t="shared" si="1075"/>
        <v>-</v>
      </c>
      <c r="Q2072" s="31" t="str">
        <f t="shared" si="1076"/>
        <v>-</v>
      </c>
      <c r="R2072" s="31" t="str">
        <f t="shared" si="1077"/>
        <v>-</v>
      </c>
      <c r="S2072" s="31" t="str">
        <f t="shared" si="1078"/>
        <v>-</v>
      </c>
      <c r="T2072" s="31" t="str">
        <f t="shared" si="1079"/>
        <v>-</v>
      </c>
      <c r="U2072" s="20"/>
      <c r="V2072" s="20"/>
      <c r="W2072" s="20"/>
      <c r="AF2072" s="32" t="s">
        <v>118</v>
      </c>
    </row>
    <row r="2073" spans="1:36" ht="19.5" customHeight="1" x14ac:dyDescent="0.3">
      <c r="A2073" s="20"/>
      <c r="B2073" s="483"/>
      <c r="C2073" s="29"/>
      <c r="D2073" s="28"/>
      <c r="E2073" s="29"/>
      <c r="F2073" s="33" t="s">
        <v>122</v>
      </c>
      <c r="G2073" s="29"/>
      <c r="H2073" s="29" t="s">
        <v>40</v>
      </c>
      <c r="I2073" s="31" t="str">
        <f t="shared" si="1068"/>
        <v>-</v>
      </c>
      <c r="J2073" s="31" t="str">
        <f t="shared" si="1069"/>
        <v>-</v>
      </c>
      <c r="K2073" s="31" t="str">
        <f t="shared" si="1070"/>
        <v>-</v>
      </c>
      <c r="L2073" s="31" t="str">
        <f t="shared" si="1071"/>
        <v>-</v>
      </c>
      <c r="M2073" s="31" t="str">
        <f t="shared" si="1072"/>
        <v>-</v>
      </c>
      <c r="N2073" s="31" t="str">
        <f t="shared" si="1073"/>
        <v>-</v>
      </c>
      <c r="O2073" s="31" t="str">
        <f t="shared" si="1074"/>
        <v>-</v>
      </c>
      <c r="P2073" s="31" t="str">
        <f t="shared" si="1075"/>
        <v>-</v>
      </c>
      <c r="Q2073" s="31" t="str">
        <f t="shared" si="1076"/>
        <v>-</v>
      </c>
      <c r="R2073" s="31" t="str">
        <f t="shared" si="1077"/>
        <v>-</v>
      </c>
      <c r="S2073" s="31" t="str">
        <f t="shared" si="1078"/>
        <v>-</v>
      </c>
      <c r="T2073" s="31" t="str">
        <f t="shared" si="1079"/>
        <v>-</v>
      </c>
      <c r="U2073" s="20"/>
      <c r="V2073" s="20"/>
      <c r="W2073" s="20"/>
      <c r="AG2073" s="32" t="s">
        <v>118</v>
      </c>
    </row>
    <row r="2074" spans="1:36" ht="19.5" customHeight="1" x14ac:dyDescent="0.3">
      <c r="A2074" s="20"/>
      <c r="B2074" s="483"/>
      <c r="C2074" s="29"/>
      <c r="D2074" s="28"/>
      <c r="E2074" s="29"/>
      <c r="F2074" s="33" t="s">
        <v>123</v>
      </c>
      <c r="G2074" s="29"/>
      <c r="H2074" s="29" t="s">
        <v>40</v>
      </c>
      <c r="I2074" s="31" t="str">
        <f t="shared" si="1068"/>
        <v>-</v>
      </c>
      <c r="J2074" s="31" t="str">
        <f t="shared" si="1069"/>
        <v>-</v>
      </c>
      <c r="K2074" s="31" t="str">
        <f t="shared" si="1070"/>
        <v>-</v>
      </c>
      <c r="L2074" s="31" t="str">
        <f t="shared" si="1071"/>
        <v>-</v>
      </c>
      <c r="M2074" s="31" t="str">
        <f t="shared" si="1072"/>
        <v>-</v>
      </c>
      <c r="N2074" s="31" t="str">
        <f t="shared" si="1073"/>
        <v>-</v>
      </c>
      <c r="O2074" s="31" t="str">
        <f t="shared" si="1074"/>
        <v>-</v>
      </c>
      <c r="P2074" s="31" t="str">
        <f t="shared" si="1075"/>
        <v>-</v>
      </c>
      <c r="Q2074" s="31" t="str">
        <f t="shared" si="1076"/>
        <v>-</v>
      </c>
      <c r="R2074" s="31" t="str">
        <f t="shared" si="1077"/>
        <v>-</v>
      </c>
      <c r="S2074" s="31" t="str">
        <f t="shared" si="1078"/>
        <v>-</v>
      </c>
      <c r="T2074" s="31" t="str">
        <f t="shared" si="1079"/>
        <v>-</v>
      </c>
      <c r="U2074" s="20"/>
      <c r="V2074" s="20"/>
      <c r="W2074" s="20"/>
      <c r="AH2074" s="32" t="s">
        <v>118</v>
      </c>
    </row>
    <row r="2075" spans="1:36" ht="19.5" customHeight="1" x14ac:dyDescent="0.3">
      <c r="A2075" s="20"/>
      <c r="B2075" s="483"/>
      <c r="C2075" s="29"/>
      <c r="D2075" s="28"/>
      <c r="E2075" s="29"/>
      <c r="F2075" s="33" t="s">
        <v>124</v>
      </c>
      <c r="G2075" s="29"/>
      <c r="H2075" s="29" t="s">
        <v>40</v>
      </c>
      <c r="I2075" s="31" t="str">
        <f t="shared" si="1068"/>
        <v>-</v>
      </c>
      <c r="J2075" s="31" t="str">
        <f t="shared" si="1069"/>
        <v>-</v>
      </c>
      <c r="K2075" s="31" t="str">
        <f t="shared" si="1070"/>
        <v>-</v>
      </c>
      <c r="L2075" s="31" t="str">
        <f t="shared" si="1071"/>
        <v>-</v>
      </c>
      <c r="M2075" s="31" t="str">
        <f t="shared" si="1072"/>
        <v>-</v>
      </c>
      <c r="N2075" s="31" t="str">
        <f t="shared" si="1073"/>
        <v>-</v>
      </c>
      <c r="O2075" s="31" t="str">
        <f t="shared" si="1074"/>
        <v>-</v>
      </c>
      <c r="P2075" s="31" t="str">
        <f t="shared" si="1075"/>
        <v>-</v>
      </c>
      <c r="Q2075" s="31" t="str">
        <f t="shared" si="1076"/>
        <v>-</v>
      </c>
      <c r="R2075" s="31" t="str">
        <f t="shared" si="1077"/>
        <v>-</v>
      </c>
      <c r="S2075" s="31" t="str">
        <f t="shared" si="1078"/>
        <v>-</v>
      </c>
      <c r="T2075" s="31" t="str">
        <f t="shared" si="1079"/>
        <v>-</v>
      </c>
      <c r="U2075" s="20"/>
      <c r="V2075" s="20"/>
      <c r="W2075" s="20"/>
      <c r="AI2075" s="32" t="s">
        <v>116</v>
      </c>
    </row>
    <row r="2076" spans="1:36" ht="19.5" customHeight="1" x14ac:dyDescent="0.3">
      <c r="A2076" s="20"/>
      <c r="B2076" s="483"/>
      <c r="C2076" s="29"/>
      <c r="D2076" s="34"/>
      <c r="E2076" s="35"/>
      <c r="F2076" s="36" t="s">
        <v>125</v>
      </c>
      <c r="G2076" s="35"/>
      <c r="H2076" s="34" t="s">
        <v>40</v>
      </c>
      <c r="I2076" s="31" t="str">
        <f t="shared" si="1068"/>
        <v>-</v>
      </c>
      <c r="J2076" s="31" t="str">
        <f t="shared" si="1069"/>
        <v>-</v>
      </c>
      <c r="K2076" s="31" t="str">
        <f t="shared" si="1070"/>
        <v>-</v>
      </c>
      <c r="L2076" s="31" t="str">
        <f t="shared" si="1071"/>
        <v>-</v>
      </c>
      <c r="M2076" s="31" t="str">
        <f t="shared" si="1072"/>
        <v>-</v>
      </c>
      <c r="N2076" s="31" t="str">
        <f t="shared" si="1073"/>
        <v>-</v>
      </c>
      <c r="O2076" s="31" t="str">
        <f t="shared" si="1074"/>
        <v>-</v>
      </c>
      <c r="P2076" s="31" t="str">
        <f t="shared" si="1075"/>
        <v>-</v>
      </c>
      <c r="Q2076" s="31" t="str">
        <f t="shared" si="1076"/>
        <v>-</v>
      </c>
      <c r="R2076" s="31" t="str">
        <f t="shared" si="1077"/>
        <v>-</v>
      </c>
      <c r="S2076" s="31" t="str">
        <f t="shared" si="1078"/>
        <v>-</v>
      </c>
      <c r="T2076" s="31" t="str">
        <f t="shared" si="1079"/>
        <v>-</v>
      </c>
      <c r="U2076" s="20"/>
      <c r="V2076" s="20"/>
      <c r="W2076" s="20"/>
      <c r="AJ2076" s="32" t="s">
        <v>118</v>
      </c>
    </row>
    <row r="2077" spans="1:36" ht="19.5" customHeight="1" x14ac:dyDescent="0.25">
      <c r="A2077" s="20"/>
      <c r="B2077" s="483"/>
      <c r="C2077" s="27"/>
      <c r="D2077" s="28" t="s">
        <v>77</v>
      </c>
      <c r="E2077" s="29"/>
      <c r="F2077" s="28" t="s">
        <v>78</v>
      </c>
      <c r="G2077" s="29"/>
      <c r="H2077" s="30"/>
      <c r="I2077" s="30" t="str">
        <f t="shared" ref="I2077:I2112" si="1080">IFERROR(MID($G2077,1,FIND(CHAR(160),SUBSTITUTE($G2077,"~",CHAR(160),1))-1),"")</f>
        <v/>
      </c>
      <c r="J2077" s="30" t="str">
        <f t="shared" ref="J2077:J2112" si="1081">IFERROR(MID($G2077,FIND(CHAR(160),SUBSTITUTE($G2077,"~",CHAR(160),1))+1,FIND(CHAR(160),SUBSTITUTE($G2077,"~",CHAR(160),2))-FIND(CHAR(160),SUBSTITUTE($G2077,"~",CHAR(160),1))-1),"")</f>
        <v/>
      </c>
      <c r="K2077" s="30" t="str">
        <f t="shared" ref="K2077:K2112" si="1082">IFERROR(MID($G2077,FIND(CHAR(160),SUBSTITUTE($G2077,"~",CHAR(160),2))+1,FIND(CHAR(160),SUBSTITUTE($G2077,"~",CHAR(160),3))-FIND(CHAR(160),SUBSTITUTE($G2077,"~",CHAR(160),2))-1),"")</f>
        <v/>
      </c>
      <c r="L2077" s="30" t="str">
        <f t="shared" ref="L2077:L2112" si="1083">IFERROR(MID($G2077,FIND(CHAR(160),SUBSTITUTE($G2077,"~",CHAR(160),3))+1,FIND(CHAR(160),SUBSTITUTE($G2077,"~",CHAR(160),4))-FIND(CHAR(160),SUBSTITUTE($G2077,"~",CHAR(160),3))-1),"")</f>
        <v/>
      </c>
      <c r="M2077" s="30" t="str">
        <f t="shared" ref="M2077:M2112" si="1084">IFERROR(MID($G2077,FIND(CHAR(160),SUBSTITUTE($G2077,"~",CHAR(160),4))+1,FIND(CHAR(160),SUBSTITUTE($G2077,"~",CHAR(160),5))-FIND(CHAR(160),SUBSTITUTE($G2077,"~",CHAR(160),4))-1),"")</f>
        <v/>
      </c>
      <c r="N2077" s="30" t="str">
        <f t="shared" ref="N2077:N2112" si="1085">IFERROR(MID($G2077,FIND(CHAR(160),SUBSTITUTE($G2077,"~",CHAR(160),5))+1,FIND(CHAR(160),SUBSTITUTE($G2077,"~",CHAR(160),6))-FIND(CHAR(160),SUBSTITUTE($G2077,"~",CHAR(160),5))-1),"")</f>
        <v/>
      </c>
      <c r="O2077" s="30" t="str">
        <f t="shared" ref="O2077:O2112" si="1086">IFERROR(MID($G2077,FIND(CHAR(160),SUBSTITUTE($G2077,"~",CHAR(160),6))+1,FIND(CHAR(160),SUBSTITUTE($G2077,"~",CHAR(160),7))-FIND(CHAR(160),SUBSTITUTE($G2077,"~",CHAR(160),6))-1),"")</f>
        <v/>
      </c>
      <c r="P2077" s="30" t="str">
        <f t="shared" ref="P2077:P2112" si="1087">IFERROR(MID($G2077,FIND(CHAR(160),SUBSTITUTE($G2077,"~",CHAR(160),7))+1,FIND(CHAR(160),SUBSTITUTE($G2077,"~",CHAR(160),8))-FIND(CHAR(160),SUBSTITUTE($G2077,"~",CHAR(160),7))-1),"")</f>
        <v/>
      </c>
      <c r="Q2077" s="30" t="str">
        <f t="shared" ref="Q2077:Q2112" si="1088">IFERROR(MID($G2077,FIND(CHAR(160),SUBSTITUTE($G2077,"~",CHAR(160),8))+1,FIND(CHAR(160),SUBSTITUTE($G2077,"~",CHAR(160),9))-FIND(CHAR(160),SUBSTITUTE($G2077,"~",CHAR(160),8))-1),"")</f>
        <v/>
      </c>
      <c r="R2077" s="30" t="str">
        <f t="shared" ref="R2077:R2112" si="1089">IFERROR(MID($G2077,FIND(CHAR(160),SUBSTITUTE($G2077,"~",CHAR(160),9))+1,FIND(CHAR(160),SUBSTITUTE($G2077,"~",CHAR(160),10))-FIND(CHAR(160),SUBSTITUTE($G2077,"~",CHAR(160),9))-1),"")</f>
        <v/>
      </c>
      <c r="S2077" s="30" t="str">
        <f t="shared" ref="S2077:S2112" si="1090">IFERROR(MID($G2077,FIND(CHAR(160),SUBSTITUTE($G2077,"~",CHAR(160),10))+1,FIND(CHAR(160),SUBSTITUTE($G2077,"~",CHAR(160),11))-FIND(CHAR(160),SUBSTITUTE($G2077,"~",CHAR(160),10))-1),"")</f>
        <v/>
      </c>
      <c r="T2077" s="30" t="str">
        <f t="shared" ref="T2077:T2112" si="1091">IFERROR(MID($G2077,FIND(CHAR(160),SUBSTITUTE($G2077,"~",CHAR(160),11))+1,FIND(CHAR(160),SUBSTITUTE($G2077,"~",CHAR(160),12))-FIND(CHAR(160),SUBSTITUTE($G2077,"~",CHAR(160),11))-1),"")</f>
        <v/>
      </c>
      <c r="U2077" s="20"/>
      <c r="V2077" s="20"/>
      <c r="W2077" s="20"/>
    </row>
    <row r="2078" spans="1:36" ht="19.5" customHeight="1" x14ac:dyDescent="0.25">
      <c r="A2078" s="20"/>
      <c r="B2078" s="483"/>
      <c r="C2078" s="29"/>
      <c r="D2078" s="28" t="s">
        <v>79</v>
      </c>
      <c r="E2078" s="29"/>
      <c r="F2078" s="28" t="s">
        <v>78</v>
      </c>
      <c r="G2078" s="29"/>
      <c r="H2078" s="29"/>
      <c r="I2078" s="30" t="str">
        <f t="shared" si="1080"/>
        <v/>
      </c>
      <c r="J2078" s="30" t="str">
        <f t="shared" si="1081"/>
        <v/>
      </c>
      <c r="K2078" s="30" t="str">
        <f t="shared" si="1082"/>
        <v/>
      </c>
      <c r="L2078" s="30" t="str">
        <f t="shared" si="1083"/>
        <v/>
      </c>
      <c r="M2078" s="30" t="str">
        <f t="shared" si="1084"/>
        <v/>
      </c>
      <c r="N2078" s="30" t="str">
        <f t="shared" si="1085"/>
        <v/>
      </c>
      <c r="O2078" s="30" t="str">
        <f t="shared" si="1086"/>
        <v/>
      </c>
      <c r="P2078" s="30" t="str">
        <f t="shared" si="1087"/>
        <v/>
      </c>
      <c r="Q2078" s="30" t="str">
        <f t="shared" si="1088"/>
        <v/>
      </c>
      <c r="R2078" s="30" t="str">
        <f t="shared" si="1089"/>
        <v/>
      </c>
      <c r="S2078" s="30" t="str">
        <f t="shared" si="1090"/>
        <v/>
      </c>
      <c r="T2078" s="30" t="str">
        <f t="shared" si="1091"/>
        <v/>
      </c>
      <c r="U2078" s="20"/>
      <c r="V2078" s="20"/>
      <c r="W2078" s="20"/>
    </row>
    <row r="2079" spans="1:36" ht="19.5" customHeight="1" x14ac:dyDescent="0.25">
      <c r="A2079" s="20"/>
      <c r="B2079" s="483"/>
      <c r="C2079" s="29"/>
      <c r="D2079" s="28" t="s">
        <v>80</v>
      </c>
      <c r="E2079" s="29"/>
      <c r="F2079" s="28" t="s">
        <v>78</v>
      </c>
      <c r="G2079" s="29"/>
      <c r="H2079" s="29"/>
      <c r="I2079" s="30" t="str">
        <f t="shared" si="1080"/>
        <v/>
      </c>
      <c r="J2079" s="30" t="str">
        <f t="shared" si="1081"/>
        <v/>
      </c>
      <c r="K2079" s="30" t="str">
        <f t="shared" si="1082"/>
        <v/>
      </c>
      <c r="L2079" s="30" t="str">
        <f t="shared" si="1083"/>
        <v/>
      </c>
      <c r="M2079" s="30" t="str">
        <f t="shared" si="1084"/>
        <v/>
      </c>
      <c r="N2079" s="30" t="str">
        <f t="shared" si="1085"/>
        <v/>
      </c>
      <c r="O2079" s="30" t="str">
        <f t="shared" si="1086"/>
        <v/>
      </c>
      <c r="P2079" s="30" t="str">
        <f t="shared" si="1087"/>
        <v/>
      </c>
      <c r="Q2079" s="30" t="str">
        <f t="shared" si="1088"/>
        <v/>
      </c>
      <c r="R2079" s="30" t="str">
        <f t="shared" si="1089"/>
        <v/>
      </c>
      <c r="S2079" s="30" t="str">
        <f t="shared" si="1090"/>
        <v/>
      </c>
      <c r="T2079" s="30" t="str">
        <f t="shared" si="1091"/>
        <v/>
      </c>
      <c r="U2079" s="20"/>
      <c r="V2079" s="20"/>
      <c r="W2079" s="20"/>
    </row>
    <row r="2080" spans="1:36" ht="19.5" customHeight="1" x14ac:dyDescent="0.25">
      <c r="A2080" s="20"/>
      <c r="B2080" s="483"/>
      <c r="C2080" s="29"/>
      <c r="D2080" s="28" t="s">
        <v>81</v>
      </c>
      <c r="E2080" s="29"/>
      <c r="F2080" s="28" t="s">
        <v>78</v>
      </c>
      <c r="G2080" s="29"/>
      <c r="H2080" s="29"/>
      <c r="I2080" s="30" t="str">
        <f t="shared" si="1080"/>
        <v/>
      </c>
      <c r="J2080" s="30" t="str">
        <f t="shared" si="1081"/>
        <v/>
      </c>
      <c r="K2080" s="30" t="str">
        <f t="shared" si="1082"/>
        <v/>
      </c>
      <c r="L2080" s="30" t="str">
        <f t="shared" si="1083"/>
        <v/>
      </c>
      <c r="M2080" s="30" t="str">
        <f t="shared" si="1084"/>
        <v/>
      </c>
      <c r="N2080" s="30" t="str">
        <f t="shared" si="1085"/>
        <v/>
      </c>
      <c r="O2080" s="30" t="str">
        <f t="shared" si="1086"/>
        <v/>
      </c>
      <c r="P2080" s="30" t="str">
        <f t="shared" si="1087"/>
        <v/>
      </c>
      <c r="Q2080" s="30" t="str">
        <f t="shared" si="1088"/>
        <v/>
      </c>
      <c r="R2080" s="30" t="str">
        <f t="shared" si="1089"/>
        <v/>
      </c>
      <c r="S2080" s="30" t="str">
        <f t="shared" si="1090"/>
        <v/>
      </c>
      <c r="T2080" s="30" t="str">
        <f t="shared" si="1091"/>
        <v/>
      </c>
      <c r="U2080" s="20"/>
      <c r="V2080" s="20"/>
      <c r="W2080" s="20"/>
    </row>
    <row r="2081" spans="1:23" ht="19.5" customHeight="1" x14ac:dyDescent="0.25">
      <c r="A2081" s="20"/>
      <c r="B2081" s="483"/>
      <c r="C2081" s="29"/>
      <c r="D2081" s="28" t="s">
        <v>82</v>
      </c>
      <c r="E2081" s="29"/>
      <c r="F2081" s="28" t="s">
        <v>78</v>
      </c>
      <c r="G2081" s="29"/>
      <c r="H2081" s="29"/>
      <c r="I2081" s="30" t="str">
        <f t="shared" si="1080"/>
        <v/>
      </c>
      <c r="J2081" s="30" t="str">
        <f t="shared" si="1081"/>
        <v/>
      </c>
      <c r="K2081" s="30" t="str">
        <f t="shared" si="1082"/>
        <v/>
      </c>
      <c r="L2081" s="30" t="str">
        <f t="shared" si="1083"/>
        <v/>
      </c>
      <c r="M2081" s="30" t="str">
        <f t="shared" si="1084"/>
        <v/>
      </c>
      <c r="N2081" s="30" t="str">
        <f t="shared" si="1085"/>
        <v/>
      </c>
      <c r="O2081" s="30" t="str">
        <f t="shared" si="1086"/>
        <v/>
      </c>
      <c r="P2081" s="30" t="str">
        <f t="shared" si="1087"/>
        <v/>
      </c>
      <c r="Q2081" s="30" t="str">
        <f t="shared" si="1088"/>
        <v/>
      </c>
      <c r="R2081" s="30" t="str">
        <f t="shared" si="1089"/>
        <v/>
      </c>
      <c r="S2081" s="30" t="str">
        <f t="shared" si="1090"/>
        <v/>
      </c>
      <c r="T2081" s="30" t="str">
        <f t="shared" si="1091"/>
        <v/>
      </c>
      <c r="U2081" s="20"/>
      <c r="V2081" s="20"/>
      <c r="W2081" s="20"/>
    </row>
    <row r="2082" spans="1:23" ht="19.5" customHeight="1" x14ac:dyDescent="0.25">
      <c r="A2082" s="20"/>
      <c r="B2082" s="483"/>
      <c r="C2082" s="29"/>
      <c r="D2082" s="28" t="s">
        <v>83</v>
      </c>
      <c r="E2082" s="29"/>
      <c r="F2082" s="28" t="s">
        <v>78</v>
      </c>
      <c r="G2082" s="29"/>
      <c r="H2082" s="29"/>
      <c r="I2082" s="30" t="str">
        <f t="shared" si="1080"/>
        <v/>
      </c>
      <c r="J2082" s="30" t="str">
        <f t="shared" si="1081"/>
        <v/>
      </c>
      <c r="K2082" s="30" t="str">
        <f t="shared" si="1082"/>
        <v/>
      </c>
      <c r="L2082" s="30" t="str">
        <f t="shared" si="1083"/>
        <v/>
      </c>
      <c r="M2082" s="30" t="str">
        <f t="shared" si="1084"/>
        <v/>
      </c>
      <c r="N2082" s="30" t="str">
        <f t="shared" si="1085"/>
        <v/>
      </c>
      <c r="O2082" s="30" t="str">
        <f t="shared" si="1086"/>
        <v/>
      </c>
      <c r="P2082" s="30" t="str">
        <f t="shared" si="1087"/>
        <v/>
      </c>
      <c r="Q2082" s="30" t="str">
        <f t="shared" si="1088"/>
        <v/>
      </c>
      <c r="R2082" s="30" t="str">
        <f t="shared" si="1089"/>
        <v/>
      </c>
      <c r="S2082" s="30" t="str">
        <f t="shared" si="1090"/>
        <v/>
      </c>
      <c r="T2082" s="30" t="str">
        <f t="shared" si="1091"/>
        <v/>
      </c>
      <c r="U2082" s="20"/>
      <c r="V2082" s="20"/>
      <c r="W2082" s="20"/>
    </row>
    <row r="2083" spans="1:23" ht="19.5" customHeight="1" x14ac:dyDescent="0.25">
      <c r="A2083" s="20"/>
      <c r="B2083" s="483"/>
      <c r="C2083" s="29"/>
      <c r="D2083" s="28" t="s">
        <v>84</v>
      </c>
      <c r="E2083" s="29"/>
      <c r="F2083" s="28" t="s">
        <v>78</v>
      </c>
      <c r="G2083" s="29"/>
      <c r="H2083" s="29"/>
      <c r="I2083" s="30" t="str">
        <f t="shared" si="1080"/>
        <v/>
      </c>
      <c r="J2083" s="30" t="str">
        <f t="shared" si="1081"/>
        <v/>
      </c>
      <c r="K2083" s="30" t="str">
        <f t="shared" si="1082"/>
        <v/>
      </c>
      <c r="L2083" s="30" t="str">
        <f t="shared" si="1083"/>
        <v/>
      </c>
      <c r="M2083" s="30" t="str">
        <f t="shared" si="1084"/>
        <v/>
      </c>
      <c r="N2083" s="30" t="str">
        <f t="shared" si="1085"/>
        <v/>
      </c>
      <c r="O2083" s="30" t="str">
        <f t="shared" si="1086"/>
        <v/>
      </c>
      <c r="P2083" s="30" t="str">
        <f t="shared" si="1087"/>
        <v/>
      </c>
      <c r="Q2083" s="30" t="str">
        <f t="shared" si="1088"/>
        <v/>
      </c>
      <c r="R2083" s="30" t="str">
        <f t="shared" si="1089"/>
        <v/>
      </c>
      <c r="S2083" s="30" t="str">
        <f t="shared" si="1090"/>
        <v/>
      </c>
      <c r="T2083" s="30" t="str">
        <f t="shared" si="1091"/>
        <v/>
      </c>
      <c r="U2083" s="20"/>
      <c r="V2083" s="20"/>
      <c r="W2083" s="20"/>
    </row>
    <row r="2084" spans="1:23" ht="19.5" customHeight="1" x14ac:dyDescent="0.25">
      <c r="A2084" s="20"/>
      <c r="B2084" s="483"/>
      <c r="C2084" s="29"/>
      <c r="D2084" s="28" t="s">
        <v>85</v>
      </c>
      <c r="E2084" s="29"/>
      <c r="F2084" s="28" t="s">
        <v>78</v>
      </c>
      <c r="G2084" s="29"/>
      <c r="H2084" s="29"/>
      <c r="I2084" s="30" t="str">
        <f t="shared" si="1080"/>
        <v/>
      </c>
      <c r="J2084" s="30" t="str">
        <f t="shared" si="1081"/>
        <v/>
      </c>
      <c r="K2084" s="30" t="str">
        <f t="shared" si="1082"/>
        <v/>
      </c>
      <c r="L2084" s="30" t="str">
        <f t="shared" si="1083"/>
        <v/>
      </c>
      <c r="M2084" s="30" t="str">
        <f t="shared" si="1084"/>
        <v/>
      </c>
      <c r="N2084" s="30" t="str">
        <f t="shared" si="1085"/>
        <v/>
      </c>
      <c r="O2084" s="30" t="str">
        <f t="shared" si="1086"/>
        <v/>
      </c>
      <c r="P2084" s="30" t="str">
        <f t="shared" si="1087"/>
        <v/>
      </c>
      <c r="Q2084" s="30" t="str">
        <f t="shared" si="1088"/>
        <v/>
      </c>
      <c r="R2084" s="30" t="str">
        <f t="shared" si="1089"/>
        <v/>
      </c>
      <c r="S2084" s="30" t="str">
        <f t="shared" si="1090"/>
        <v/>
      </c>
      <c r="T2084" s="30" t="str">
        <f t="shared" si="1091"/>
        <v/>
      </c>
      <c r="U2084" s="20"/>
      <c r="V2084" s="20"/>
      <c r="W2084" s="20"/>
    </row>
    <row r="2085" spans="1:23" ht="19.5" customHeight="1" x14ac:dyDescent="0.25">
      <c r="A2085" s="20"/>
      <c r="B2085" s="483"/>
      <c r="C2085" s="29"/>
      <c r="D2085" s="28" t="s">
        <v>86</v>
      </c>
      <c r="E2085" s="29"/>
      <c r="F2085" s="28" t="s">
        <v>78</v>
      </c>
      <c r="G2085" s="29"/>
      <c r="H2085" s="29"/>
      <c r="I2085" s="30" t="str">
        <f t="shared" si="1080"/>
        <v/>
      </c>
      <c r="J2085" s="30" t="str">
        <f t="shared" si="1081"/>
        <v/>
      </c>
      <c r="K2085" s="30" t="str">
        <f t="shared" si="1082"/>
        <v/>
      </c>
      <c r="L2085" s="30" t="str">
        <f t="shared" si="1083"/>
        <v/>
      </c>
      <c r="M2085" s="30" t="str">
        <f t="shared" si="1084"/>
        <v/>
      </c>
      <c r="N2085" s="30" t="str">
        <f t="shared" si="1085"/>
        <v/>
      </c>
      <c r="O2085" s="30" t="str">
        <f t="shared" si="1086"/>
        <v/>
      </c>
      <c r="P2085" s="30" t="str">
        <f t="shared" si="1087"/>
        <v/>
      </c>
      <c r="Q2085" s="30" t="str">
        <f t="shared" si="1088"/>
        <v/>
      </c>
      <c r="R2085" s="30" t="str">
        <f t="shared" si="1089"/>
        <v/>
      </c>
      <c r="S2085" s="30" t="str">
        <f t="shared" si="1090"/>
        <v/>
      </c>
      <c r="T2085" s="30" t="str">
        <f t="shared" si="1091"/>
        <v/>
      </c>
      <c r="U2085" s="20"/>
      <c r="V2085" s="20"/>
      <c r="W2085" s="20"/>
    </row>
    <row r="2086" spans="1:23" ht="19.5" customHeight="1" x14ac:dyDescent="0.25">
      <c r="A2086" s="20"/>
      <c r="B2086" s="483"/>
      <c r="C2086" s="29"/>
      <c r="D2086" s="28" t="s">
        <v>87</v>
      </c>
      <c r="E2086" s="29"/>
      <c r="F2086" s="28" t="s">
        <v>78</v>
      </c>
      <c r="G2086" s="29"/>
      <c r="H2086" s="29"/>
      <c r="I2086" s="30" t="str">
        <f t="shared" si="1080"/>
        <v/>
      </c>
      <c r="J2086" s="30" t="str">
        <f t="shared" si="1081"/>
        <v/>
      </c>
      <c r="K2086" s="30" t="str">
        <f t="shared" si="1082"/>
        <v/>
      </c>
      <c r="L2086" s="30" t="str">
        <f t="shared" si="1083"/>
        <v/>
      </c>
      <c r="M2086" s="30" t="str">
        <f t="shared" si="1084"/>
        <v/>
      </c>
      <c r="N2086" s="30" t="str">
        <f t="shared" si="1085"/>
        <v/>
      </c>
      <c r="O2086" s="30" t="str">
        <f t="shared" si="1086"/>
        <v/>
      </c>
      <c r="P2086" s="30" t="str">
        <f t="shared" si="1087"/>
        <v/>
      </c>
      <c r="Q2086" s="30" t="str">
        <f t="shared" si="1088"/>
        <v/>
      </c>
      <c r="R2086" s="30" t="str">
        <f t="shared" si="1089"/>
        <v/>
      </c>
      <c r="S2086" s="30" t="str">
        <f t="shared" si="1090"/>
        <v/>
      </c>
      <c r="T2086" s="30" t="str">
        <f t="shared" si="1091"/>
        <v/>
      </c>
      <c r="U2086" s="20"/>
      <c r="V2086" s="20"/>
      <c r="W2086" s="20"/>
    </row>
    <row r="2087" spans="1:23" ht="19.5" customHeight="1" x14ac:dyDescent="0.25">
      <c r="A2087" s="20"/>
      <c r="B2087" s="483"/>
      <c r="C2087" s="29"/>
      <c r="D2087" s="28" t="s">
        <v>88</v>
      </c>
      <c r="E2087" s="29"/>
      <c r="F2087" s="28" t="s">
        <v>78</v>
      </c>
      <c r="G2087" s="29"/>
      <c r="H2087" s="29"/>
      <c r="I2087" s="30" t="str">
        <f t="shared" si="1080"/>
        <v/>
      </c>
      <c r="J2087" s="30" t="str">
        <f t="shared" si="1081"/>
        <v/>
      </c>
      <c r="K2087" s="30" t="str">
        <f t="shared" si="1082"/>
        <v/>
      </c>
      <c r="L2087" s="30" t="str">
        <f t="shared" si="1083"/>
        <v/>
      </c>
      <c r="M2087" s="30" t="str">
        <f t="shared" si="1084"/>
        <v/>
      </c>
      <c r="N2087" s="30" t="str">
        <f t="shared" si="1085"/>
        <v/>
      </c>
      <c r="O2087" s="30" t="str">
        <f t="shared" si="1086"/>
        <v/>
      </c>
      <c r="P2087" s="30" t="str">
        <f t="shared" si="1087"/>
        <v/>
      </c>
      <c r="Q2087" s="30" t="str">
        <f t="shared" si="1088"/>
        <v/>
      </c>
      <c r="R2087" s="30" t="str">
        <f t="shared" si="1089"/>
        <v/>
      </c>
      <c r="S2087" s="30" t="str">
        <f t="shared" si="1090"/>
        <v/>
      </c>
      <c r="T2087" s="30" t="str">
        <f t="shared" si="1091"/>
        <v/>
      </c>
      <c r="U2087" s="20"/>
      <c r="V2087" s="20"/>
      <c r="W2087" s="20"/>
    </row>
    <row r="2088" spans="1:23" ht="19.5" customHeight="1" x14ac:dyDescent="0.25">
      <c r="A2088" s="20"/>
      <c r="B2088" s="483"/>
      <c r="C2088" s="29"/>
      <c r="D2088" s="28" t="s">
        <v>89</v>
      </c>
      <c r="E2088" s="29"/>
      <c r="F2088" s="28" t="s">
        <v>78</v>
      </c>
      <c r="G2088" s="29"/>
      <c r="H2088" s="29"/>
      <c r="I2088" s="30" t="str">
        <f t="shared" si="1080"/>
        <v/>
      </c>
      <c r="J2088" s="30" t="str">
        <f t="shared" si="1081"/>
        <v/>
      </c>
      <c r="K2088" s="30" t="str">
        <f t="shared" si="1082"/>
        <v/>
      </c>
      <c r="L2088" s="30" t="str">
        <f t="shared" si="1083"/>
        <v/>
      </c>
      <c r="M2088" s="30" t="str">
        <f t="shared" si="1084"/>
        <v/>
      </c>
      <c r="N2088" s="30" t="str">
        <f t="shared" si="1085"/>
        <v/>
      </c>
      <c r="O2088" s="30" t="str">
        <f t="shared" si="1086"/>
        <v/>
      </c>
      <c r="P2088" s="30" t="str">
        <f t="shared" si="1087"/>
        <v/>
      </c>
      <c r="Q2088" s="30" t="str">
        <f t="shared" si="1088"/>
        <v/>
      </c>
      <c r="R2088" s="30" t="str">
        <f t="shared" si="1089"/>
        <v/>
      </c>
      <c r="S2088" s="30" t="str">
        <f t="shared" si="1090"/>
        <v/>
      </c>
      <c r="T2088" s="30" t="str">
        <f t="shared" si="1091"/>
        <v/>
      </c>
      <c r="U2088" s="20"/>
      <c r="V2088" s="20"/>
      <c r="W2088" s="20"/>
    </row>
    <row r="2089" spans="1:23" ht="19.5" customHeight="1" x14ac:dyDescent="0.25">
      <c r="A2089" s="20"/>
      <c r="B2089" s="483"/>
      <c r="C2089" s="29"/>
      <c r="D2089" s="28" t="s">
        <v>90</v>
      </c>
      <c r="E2089" s="29"/>
      <c r="F2089" s="28" t="s">
        <v>78</v>
      </c>
      <c r="G2089" s="29"/>
      <c r="H2089" s="29"/>
      <c r="I2089" s="30" t="str">
        <f t="shared" si="1080"/>
        <v/>
      </c>
      <c r="J2089" s="30" t="str">
        <f t="shared" si="1081"/>
        <v/>
      </c>
      <c r="K2089" s="30" t="str">
        <f t="shared" si="1082"/>
        <v/>
      </c>
      <c r="L2089" s="30" t="str">
        <f t="shared" si="1083"/>
        <v/>
      </c>
      <c r="M2089" s="30" t="str">
        <f t="shared" si="1084"/>
        <v/>
      </c>
      <c r="N2089" s="30" t="str">
        <f t="shared" si="1085"/>
        <v/>
      </c>
      <c r="O2089" s="30" t="str">
        <f t="shared" si="1086"/>
        <v/>
      </c>
      <c r="P2089" s="30" t="str">
        <f t="shared" si="1087"/>
        <v/>
      </c>
      <c r="Q2089" s="30" t="str">
        <f t="shared" si="1088"/>
        <v/>
      </c>
      <c r="R2089" s="30" t="str">
        <f t="shared" si="1089"/>
        <v/>
      </c>
      <c r="S2089" s="30" t="str">
        <f t="shared" si="1090"/>
        <v/>
      </c>
      <c r="T2089" s="30" t="str">
        <f t="shared" si="1091"/>
        <v/>
      </c>
      <c r="U2089" s="20"/>
      <c r="V2089" s="20"/>
      <c r="W2089" s="20"/>
    </row>
    <row r="2090" spans="1:23" ht="19.5" customHeight="1" x14ac:dyDescent="0.25">
      <c r="A2090" s="20"/>
      <c r="B2090" s="483"/>
      <c r="C2090" s="29"/>
      <c r="D2090" s="28" t="s">
        <v>91</v>
      </c>
      <c r="E2090" s="29"/>
      <c r="F2090" s="28" t="s">
        <v>78</v>
      </c>
      <c r="G2090" s="29"/>
      <c r="H2090" s="29"/>
      <c r="I2090" s="30" t="str">
        <f t="shared" si="1080"/>
        <v/>
      </c>
      <c r="J2090" s="30" t="str">
        <f t="shared" si="1081"/>
        <v/>
      </c>
      <c r="K2090" s="30" t="str">
        <f t="shared" si="1082"/>
        <v/>
      </c>
      <c r="L2090" s="30" t="str">
        <f t="shared" si="1083"/>
        <v/>
      </c>
      <c r="M2090" s="30" t="str">
        <f t="shared" si="1084"/>
        <v/>
      </c>
      <c r="N2090" s="30" t="str">
        <f t="shared" si="1085"/>
        <v/>
      </c>
      <c r="O2090" s="30" t="str">
        <f t="shared" si="1086"/>
        <v/>
      </c>
      <c r="P2090" s="30" t="str">
        <f t="shared" si="1087"/>
        <v/>
      </c>
      <c r="Q2090" s="30" t="str">
        <f t="shared" si="1088"/>
        <v/>
      </c>
      <c r="R2090" s="30" t="str">
        <f t="shared" si="1089"/>
        <v/>
      </c>
      <c r="S2090" s="30" t="str">
        <f t="shared" si="1090"/>
        <v/>
      </c>
      <c r="T2090" s="30" t="str">
        <f t="shared" si="1091"/>
        <v/>
      </c>
      <c r="U2090" s="20"/>
      <c r="V2090" s="20"/>
      <c r="W2090" s="20"/>
    </row>
    <row r="2091" spans="1:23" ht="19.5" customHeight="1" x14ac:dyDescent="0.25">
      <c r="A2091" s="20"/>
      <c r="B2091" s="483"/>
      <c r="C2091" s="29"/>
      <c r="D2091" s="28" t="s">
        <v>92</v>
      </c>
      <c r="E2091" s="29"/>
      <c r="F2091" s="28" t="s">
        <v>78</v>
      </c>
      <c r="G2091" s="29"/>
      <c r="H2091" s="29"/>
      <c r="I2091" s="30" t="str">
        <f t="shared" si="1080"/>
        <v/>
      </c>
      <c r="J2091" s="30" t="str">
        <f t="shared" si="1081"/>
        <v/>
      </c>
      <c r="K2091" s="30" t="str">
        <f t="shared" si="1082"/>
        <v/>
      </c>
      <c r="L2091" s="30" t="str">
        <f t="shared" si="1083"/>
        <v/>
      </c>
      <c r="M2091" s="30" t="str">
        <f t="shared" si="1084"/>
        <v/>
      </c>
      <c r="N2091" s="30" t="str">
        <f t="shared" si="1085"/>
        <v/>
      </c>
      <c r="O2091" s="30" t="str">
        <f t="shared" si="1086"/>
        <v/>
      </c>
      <c r="P2091" s="30" t="str">
        <f t="shared" si="1087"/>
        <v/>
      </c>
      <c r="Q2091" s="30" t="str">
        <f t="shared" si="1088"/>
        <v/>
      </c>
      <c r="R2091" s="30" t="str">
        <f t="shared" si="1089"/>
        <v/>
      </c>
      <c r="S2091" s="30" t="str">
        <f t="shared" si="1090"/>
        <v/>
      </c>
      <c r="T2091" s="30" t="str">
        <f t="shared" si="1091"/>
        <v/>
      </c>
      <c r="U2091" s="20"/>
      <c r="V2091" s="20"/>
      <c r="W2091" s="20"/>
    </row>
    <row r="2092" spans="1:23" ht="19.5" customHeight="1" x14ac:dyDescent="0.25">
      <c r="A2092" s="20"/>
      <c r="B2092" s="483"/>
      <c r="C2092" s="29"/>
      <c r="D2092" s="28" t="s">
        <v>93</v>
      </c>
      <c r="E2092" s="29"/>
      <c r="F2092" s="28" t="s">
        <v>78</v>
      </c>
      <c r="G2092" s="29"/>
      <c r="H2092" s="29"/>
      <c r="I2092" s="30" t="str">
        <f t="shared" si="1080"/>
        <v/>
      </c>
      <c r="J2092" s="30" t="str">
        <f t="shared" si="1081"/>
        <v/>
      </c>
      <c r="K2092" s="30" t="str">
        <f t="shared" si="1082"/>
        <v/>
      </c>
      <c r="L2092" s="30" t="str">
        <f t="shared" si="1083"/>
        <v/>
      </c>
      <c r="M2092" s="30" t="str">
        <f t="shared" si="1084"/>
        <v/>
      </c>
      <c r="N2092" s="30" t="str">
        <f t="shared" si="1085"/>
        <v/>
      </c>
      <c r="O2092" s="30" t="str">
        <f t="shared" si="1086"/>
        <v/>
      </c>
      <c r="P2092" s="30" t="str">
        <f t="shared" si="1087"/>
        <v/>
      </c>
      <c r="Q2092" s="30" t="str">
        <f t="shared" si="1088"/>
        <v/>
      </c>
      <c r="R2092" s="30" t="str">
        <f t="shared" si="1089"/>
        <v/>
      </c>
      <c r="S2092" s="30" t="str">
        <f t="shared" si="1090"/>
        <v/>
      </c>
      <c r="T2092" s="30" t="str">
        <f t="shared" si="1091"/>
        <v/>
      </c>
      <c r="U2092" s="20"/>
      <c r="V2092" s="20"/>
      <c r="W2092" s="20"/>
    </row>
    <row r="2093" spans="1:23" ht="19.5" customHeight="1" x14ac:dyDescent="0.25">
      <c r="A2093" s="20"/>
      <c r="B2093" s="483"/>
      <c r="C2093" s="29"/>
      <c r="D2093" s="28" t="s">
        <v>94</v>
      </c>
      <c r="E2093" s="29"/>
      <c r="F2093" s="28" t="s">
        <v>78</v>
      </c>
      <c r="G2093" s="29"/>
      <c r="H2093" s="29"/>
      <c r="I2093" s="30" t="str">
        <f t="shared" si="1080"/>
        <v/>
      </c>
      <c r="J2093" s="30" t="str">
        <f t="shared" si="1081"/>
        <v/>
      </c>
      <c r="K2093" s="30" t="str">
        <f t="shared" si="1082"/>
        <v/>
      </c>
      <c r="L2093" s="30" t="str">
        <f t="shared" si="1083"/>
        <v/>
      </c>
      <c r="M2093" s="30" t="str">
        <f t="shared" si="1084"/>
        <v/>
      </c>
      <c r="N2093" s="30" t="str">
        <f t="shared" si="1085"/>
        <v/>
      </c>
      <c r="O2093" s="30" t="str">
        <f t="shared" si="1086"/>
        <v/>
      </c>
      <c r="P2093" s="30" t="str">
        <f t="shared" si="1087"/>
        <v/>
      </c>
      <c r="Q2093" s="30" t="str">
        <f t="shared" si="1088"/>
        <v/>
      </c>
      <c r="R2093" s="30" t="str">
        <f t="shared" si="1089"/>
        <v/>
      </c>
      <c r="S2093" s="30" t="str">
        <f t="shared" si="1090"/>
        <v/>
      </c>
      <c r="T2093" s="30" t="str">
        <f t="shared" si="1091"/>
        <v/>
      </c>
      <c r="U2093" s="20"/>
      <c r="V2093" s="20"/>
      <c r="W2093" s="20"/>
    </row>
    <row r="2094" spans="1:23" ht="19.5" customHeight="1" x14ac:dyDescent="0.25">
      <c r="A2094" s="20"/>
      <c r="B2094" s="483"/>
      <c r="C2094" s="29"/>
      <c r="D2094" s="28" t="s">
        <v>95</v>
      </c>
      <c r="E2094" s="29"/>
      <c r="F2094" s="28" t="s">
        <v>78</v>
      </c>
      <c r="G2094" s="29"/>
      <c r="H2094" s="29"/>
      <c r="I2094" s="30" t="str">
        <f t="shared" si="1080"/>
        <v/>
      </c>
      <c r="J2094" s="30" t="str">
        <f t="shared" si="1081"/>
        <v/>
      </c>
      <c r="K2094" s="30" t="str">
        <f t="shared" si="1082"/>
        <v/>
      </c>
      <c r="L2094" s="30" t="str">
        <f t="shared" si="1083"/>
        <v/>
      </c>
      <c r="M2094" s="30" t="str">
        <f t="shared" si="1084"/>
        <v/>
      </c>
      <c r="N2094" s="30" t="str">
        <f t="shared" si="1085"/>
        <v/>
      </c>
      <c r="O2094" s="30" t="str">
        <f t="shared" si="1086"/>
        <v/>
      </c>
      <c r="P2094" s="30" t="str">
        <f t="shared" si="1087"/>
        <v/>
      </c>
      <c r="Q2094" s="30" t="str">
        <f t="shared" si="1088"/>
        <v/>
      </c>
      <c r="R2094" s="30" t="str">
        <f t="shared" si="1089"/>
        <v/>
      </c>
      <c r="S2094" s="30" t="str">
        <f t="shared" si="1090"/>
        <v/>
      </c>
      <c r="T2094" s="30" t="str">
        <f t="shared" si="1091"/>
        <v/>
      </c>
      <c r="U2094" s="20"/>
      <c r="V2094" s="20"/>
      <c r="W2094" s="20"/>
    </row>
    <row r="2095" spans="1:23" ht="19.5" customHeight="1" x14ac:dyDescent="0.25">
      <c r="A2095" s="20"/>
      <c r="B2095" s="483"/>
      <c r="C2095" s="29"/>
      <c r="D2095" s="28" t="s">
        <v>96</v>
      </c>
      <c r="E2095" s="29"/>
      <c r="F2095" s="28" t="s">
        <v>78</v>
      </c>
      <c r="G2095" s="29"/>
      <c r="H2095" s="29"/>
      <c r="I2095" s="30" t="str">
        <f t="shared" si="1080"/>
        <v/>
      </c>
      <c r="J2095" s="30" t="str">
        <f t="shared" si="1081"/>
        <v/>
      </c>
      <c r="K2095" s="30" t="str">
        <f t="shared" si="1082"/>
        <v/>
      </c>
      <c r="L2095" s="30" t="str">
        <f t="shared" si="1083"/>
        <v/>
      </c>
      <c r="M2095" s="30" t="str">
        <f t="shared" si="1084"/>
        <v/>
      </c>
      <c r="N2095" s="30" t="str">
        <f t="shared" si="1085"/>
        <v/>
      </c>
      <c r="O2095" s="30" t="str">
        <f t="shared" si="1086"/>
        <v/>
      </c>
      <c r="P2095" s="30" t="str">
        <f t="shared" si="1087"/>
        <v/>
      </c>
      <c r="Q2095" s="30" t="str">
        <f t="shared" si="1088"/>
        <v/>
      </c>
      <c r="R2095" s="30" t="str">
        <f t="shared" si="1089"/>
        <v/>
      </c>
      <c r="S2095" s="30" t="str">
        <f t="shared" si="1090"/>
        <v/>
      </c>
      <c r="T2095" s="30" t="str">
        <f t="shared" si="1091"/>
        <v/>
      </c>
      <c r="U2095" s="20"/>
      <c r="V2095" s="20"/>
      <c r="W2095" s="20"/>
    </row>
    <row r="2096" spans="1:23" ht="19.5" customHeight="1" x14ac:dyDescent="0.25">
      <c r="A2096" s="20"/>
      <c r="B2096" s="483"/>
      <c r="C2096" s="29"/>
      <c r="D2096" s="28" t="s">
        <v>97</v>
      </c>
      <c r="E2096" s="29"/>
      <c r="F2096" s="28" t="s">
        <v>78</v>
      </c>
      <c r="G2096" s="29"/>
      <c r="H2096" s="29"/>
      <c r="I2096" s="30" t="str">
        <f t="shared" si="1080"/>
        <v/>
      </c>
      <c r="J2096" s="30" t="str">
        <f t="shared" si="1081"/>
        <v/>
      </c>
      <c r="K2096" s="30" t="str">
        <f t="shared" si="1082"/>
        <v/>
      </c>
      <c r="L2096" s="30" t="str">
        <f t="shared" si="1083"/>
        <v/>
      </c>
      <c r="M2096" s="30" t="str">
        <f t="shared" si="1084"/>
        <v/>
      </c>
      <c r="N2096" s="30" t="str">
        <f t="shared" si="1085"/>
        <v/>
      </c>
      <c r="O2096" s="30" t="str">
        <f t="shared" si="1086"/>
        <v/>
      </c>
      <c r="P2096" s="30" t="str">
        <f t="shared" si="1087"/>
        <v/>
      </c>
      <c r="Q2096" s="30" t="str">
        <f t="shared" si="1088"/>
        <v/>
      </c>
      <c r="R2096" s="30" t="str">
        <f t="shared" si="1089"/>
        <v/>
      </c>
      <c r="S2096" s="30" t="str">
        <f t="shared" si="1090"/>
        <v/>
      </c>
      <c r="T2096" s="30" t="str">
        <f t="shared" si="1091"/>
        <v/>
      </c>
      <c r="U2096" s="20"/>
      <c r="V2096" s="20"/>
      <c r="W2096" s="20"/>
    </row>
    <row r="2097" spans="1:23" ht="19.5" customHeight="1" x14ac:dyDescent="0.25">
      <c r="A2097" s="20"/>
      <c r="B2097" s="483"/>
      <c r="C2097" s="29"/>
      <c r="D2097" s="28" t="s">
        <v>98</v>
      </c>
      <c r="E2097" s="29"/>
      <c r="F2097" s="28" t="s">
        <v>78</v>
      </c>
      <c r="G2097" s="29"/>
      <c r="H2097" s="29"/>
      <c r="I2097" s="30" t="str">
        <f t="shared" si="1080"/>
        <v/>
      </c>
      <c r="J2097" s="30" t="str">
        <f t="shared" si="1081"/>
        <v/>
      </c>
      <c r="K2097" s="30" t="str">
        <f t="shared" si="1082"/>
        <v/>
      </c>
      <c r="L2097" s="30" t="str">
        <f t="shared" si="1083"/>
        <v/>
      </c>
      <c r="M2097" s="30" t="str">
        <f t="shared" si="1084"/>
        <v/>
      </c>
      <c r="N2097" s="30" t="str">
        <f t="shared" si="1085"/>
        <v/>
      </c>
      <c r="O2097" s="30" t="str">
        <f t="shared" si="1086"/>
        <v/>
      </c>
      <c r="P2097" s="30" t="str">
        <f t="shared" si="1087"/>
        <v/>
      </c>
      <c r="Q2097" s="30" t="str">
        <f t="shared" si="1088"/>
        <v/>
      </c>
      <c r="R2097" s="30" t="str">
        <f t="shared" si="1089"/>
        <v/>
      </c>
      <c r="S2097" s="30" t="str">
        <f t="shared" si="1090"/>
        <v/>
      </c>
      <c r="T2097" s="30" t="str">
        <f t="shared" si="1091"/>
        <v/>
      </c>
      <c r="U2097" s="20"/>
      <c r="V2097" s="20"/>
      <c r="W2097" s="20"/>
    </row>
    <row r="2098" spans="1:23" ht="19.5" customHeight="1" x14ac:dyDescent="0.25">
      <c r="A2098" s="20"/>
      <c r="B2098" s="483"/>
      <c r="C2098" s="29"/>
      <c r="D2098" s="28" t="s">
        <v>99</v>
      </c>
      <c r="E2098" s="29"/>
      <c r="F2098" s="28" t="s">
        <v>78</v>
      </c>
      <c r="G2098" s="29"/>
      <c r="H2098" s="29"/>
      <c r="I2098" s="30" t="str">
        <f t="shared" si="1080"/>
        <v/>
      </c>
      <c r="J2098" s="30" t="str">
        <f t="shared" si="1081"/>
        <v/>
      </c>
      <c r="K2098" s="30" t="str">
        <f t="shared" si="1082"/>
        <v/>
      </c>
      <c r="L2098" s="30" t="str">
        <f t="shared" si="1083"/>
        <v/>
      </c>
      <c r="M2098" s="30" t="str">
        <f t="shared" si="1084"/>
        <v/>
      </c>
      <c r="N2098" s="30" t="str">
        <f t="shared" si="1085"/>
        <v/>
      </c>
      <c r="O2098" s="30" t="str">
        <f t="shared" si="1086"/>
        <v/>
      </c>
      <c r="P2098" s="30" t="str">
        <f t="shared" si="1087"/>
        <v/>
      </c>
      <c r="Q2098" s="30" t="str">
        <f t="shared" si="1088"/>
        <v/>
      </c>
      <c r="R2098" s="30" t="str">
        <f t="shared" si="1089"/>
        <v/>
      </c>
      <c r="S2098" s="30" t="str">
        <f t="shared" si="1090"/>
        <v/>
      </c>
      <c r="T2098" s="30" t="str">
        <f t="shared" si="1091"/>
        <v/>
      </c>
      <c r="U2098" s="20"/>
      <c r="V2098" s="20"/>
      <c r="W2098" s="20"/>
    </row>
    <row r="2099" spans="1:23" ht="19.5" customHeight="1" x14ac:dyDescent="0.25">
      <c r="A2099" s="20"/>
      <c r="B2099" s="483"/>
      <c r="C2099" s="29"/>
      <c r="D2099" s="28" t="s">
        <v>100</v>
      </c>
      <c r="E2099" s="29"/>
      <c r="F2099" s="28" t="s">
        <v>78</v>
      </c>
      <c r="G2099" s="29"/>
      <c r="H2099" s="29"/>
      <c r="I2099" s="30" t="str">
        <f t="shared" si="1080"/>
        <v/>
      </c>
      <c r="J2099" s="30" t="str">
        <f t="shared" si="1081"/>
        <v/>
      </c>
      <c r="K2099" s="30" t="str">
        <f t="shared" si="1082"/>
        <v/>
      </c>
      <c r="L2099" s="30" t="str">
        <f t="shared" si="1083"/>
        <v/>
      </c>
      <c r="M2099" s="30" t="str">
        <f t="shared" si="1084"/>
        <v/>
      </c>
      <c r="N2099" s="30" t="str">
        <f t="shared" si="1085"/>
        <v/>
      </c>
      <c r="O2099" s="30" t="str">
        <f t="shared" si="1086"/>
        <v/>
      </c>
      <c r="P2099" s="30" t="str">
        <f t="shared" si="1087"/>
        <v/>
      </c>
      <c r="Q2099" s="30" t="str">
        <f t="shared" si="1088"/>
        <v/>
      </c>
      <c r="R2099" s="30" t="str">
        <f t="shared" si="1089"/>
        <v/>
      </c>
      <c r="S2099" s="30" t="str">
        <f t="shared" si="1090"/>
        <v/>
      </c>
      <c r="T2099" s="30" t="str">
        <f t="shared" si="1091"/>
        <v/>
      </c>
      <c r="U2099" s="20"/>
      <c r="V2099" s="20"/>
      <c r="W2099" s="20"/>
    </row>
    <row r="2100" spans="1:23" ht="19.5" customHeight="1" x14ac:dyDescent="0.25">
      <c r="A2100" s="20"/>
      <c r="B2100" s="483"/>
      <c r="C2100" s="29"/>
      <c r="D2100" s="28" t="s">
        <v>101</v>
      </c>
      <c r="E2100" s="29"/>
      <c r="F2100" s="28" t="s">
        <v>78</v>
      </c>
      <c r="G2100" s="29"/>
      <c r="H2100" s="29"/>
      <c r="I2100" s="30" t="str">
        <f t="shared" si="1080"/>
        <v/>
      </c>
      <c r="J2100" s="30" t="str">
        <f t="shared" si="1081"/>
        <v/>
      </c>
      <c r="K2100" s="30" t="str">
        <f t="shared" si="1082"/>
        <v/>
      </c>
      <c r="L2100" s="30" t="str">
        <f t="shared" si="1083"/>
        <v/>
      </c>
      <c r="M2100" s="30" t="str">
        <f t="shared" si="1084"/>
        <v/>
      </c>
      <c r="N2100" s="30" t="str">
        <f t="shared" si="1085"/>
        <v/>
      </c>
      <c r="O2100" s="30" t="str">
        <f t="shared" si="1086"/>
        <v/>
      </c>
      <c r="P2100" s="30" t="str">
        <f t="shared" si="1087"/>
        <v/>
      </c>
      <c r="Q2100" s="30" t="str">
        <f t="shared" si="1088"/>
        <v/>
      </c>
      <c r="R2100" s="30" t="str">
        <f t="shared" si="1089"/>
        <v/>
      </c>
      <c r="S2100" s="30" t="str">
        <f t="shared" si="1090"/>
        <v/>
      </c>
      <c r="T2100" s="30" t="str">
        <f t="shared" si="1091"/>
        <v/>
      </c>
      <c r="U2100" s="20"/>
      <c r="V2100" s="20"/>
      <c r="W2100" s="20"/>
    </row>
    <row r="2101" spans="1:23" ht="19.5" customHeight="1" x14ac:dyDescent="0.25">
      <c r="A2101" s="20"/>
      <c r="B2101" s="483"/>
      <c r="C2101" s="29"/>
      <c r="D2101" s="28" t="s">
        <v>102</v>
      </c>
      <c r="E2101" s="29"/>
      <c r="F2101" s="28" t="s">
        <v>78</v>
      </c>
      <c r="G2101" s="29"/>
      <c r="H2101" s="29"/>
      <c r="I2101" s="30" t="str">
        <f t="shared" si="1080"/>
        <v/>
      </c>
      <c r="J2101" s="30" t="str">
        <f t="shared" si="1081"/>
        <v/>
      </c>
      <c r="K2101" s="30" t="str">
        <f t="shared" si="1082"/>
        <v/>
      </c>
      <c r="L2101" s="30" t="str">
        <f t="shared" si="1083"/>
        <v/>
      </c>
      <c r="M2101" s="30" t="str">
        <f t="shared" si="1084"/>
        <v/>
      </c>
      <c r="N2101" s="30" t="str">
        <f t="shared" si="1085"/>
        <v/>
      </c>
      <c r="O2101" s="30" t="str">
        <f t="shared" si="1086"/>
        <v/>
      </c>
      <c r="P2101" s="30" t="str">
        <f t="shared" si="1087"/>
        <v/>
      </c>
      <c r="Q2101" s="30" t="str">
        <f t="shared" si="1088"/>
        <v/>
      </c>
      <c r="R2101" s="30" t="str">
        <f t="shared" si="1089"/>
        <v/>
      </c>
      <c r="S2101" s="30" t="str">
        <f t="shared" si="1090"/>
        <v/>
      </c>
      <c r="T2101" s="30" t="str">
        <f t="shared" si="1091"/>
        <v/>
      </c>
      <c r="U2101" s="20"/>
      <c r="V2101" s="20"/>
      <c r="W2101" s="20"/>
    </row>
    <row r="2102" spans="1:23" ht="19.5" customHeight="1" x14ac:dyDescent="0.25">
      <c r="A2102" s="20"/>
      <c r="B2102" s="483"/>
      <c r="C2102" s="29"/>
      <c r="D2102" s="28" t="s">
        <v>103</v>
      </c>
      <c r="E2102" s="29"/>
      <c r="F2102" s="28" t="s">
        <v>78</v>
      </c>
      <c r="G2102" s="29"/>
      <c r="H2102" s="29"/>
      <c r="I2102" s="30" t="str">
        <f t="shared" si="1080"/>
        <v/>
      </c>
      <c r="J2102" s="30" t="str">
        <f t="shared" si="1081"/>
        <v/>
      </c>
      <c r="K2102" s="30" t="str">
        <f t="shared" si="1082"/>
        <v/>
      </c>
      <c r="L2102" s="30" t="str">
        <f t="shared" si="1083"/>
        <v/>
      </c>
      <c r="M2102" s="30" t="str">
        <f t="shared" si="1084"/>
        <v/>
      </c>
      <c r="N2102" s="30" t="str">
        <f t="shared" si="1085"/>
        <v/>
      </c>
      <c r="O2102" s="30" t="str">
        <f t="shared" si="1086"/>
        <v/>
      </c>
      <c r="P2102" s="30" t="str">
        <f t="shared" si="1087"/>
        <v/>
      </c>
      <c r="Q2102" s="30" t="str">
        <f t="shared" si="1088"/>
        <v/>
      </c>
      <c r="R2102" s="30" t="str">
        <f t="shared" si="1089"/>
        <v/>
      </c>
      <c r="S2102" s="30" t="str">
        <f t="shared" si="1090"/>
        <v/>
      </c>
      <c r="T2102" s="30" t="str">
        <f t="shared" si="1091"/>
        <v/>
      </c>
      <c r="U2102" s="20"/>
      <c r="V2102" s="20"/>
      <c r="W2102" s="20"/>
    </row>
    <row r="2103" spans="1:23" ht="19.5" customHeight="1" x14ac:dyDescent="0.25">
      <c r="A2103" s="20"/>
      <c r="B2103" s="483"/>
      <c r="C2103" s="29"/>
      <c r="D2103" s="28" t="s">
        <v>104</v>
      </c>
      <c r="E2103" s="29"/>
      <c r="F2103" s="28" t="s">
        <v>78</v>
      </c>
      <c r="G2103" s="29"/>
      <c r="H2103" s="29"/>
      <c r="I2103" s="30" t="str">
        <f t="shared" si="1080"/>
        <v/>
      </c>
      <c r="J2103" s="30" t="str">
        <f t="shared" si="1081"/>
        <v/>
      </c>
      <c r="K2103" s="30" t="str">
        <f t="shared" si="1082"/>
        <v/>
      </c>
      <c r="L2103" s="30" t="str">
        <f t="shared" si="1083"/>
        <v/>
      </c>
      <c r="M2103" s="30" t="str">
        <f t="shared" si="1084"/>
        <v/>
      </c>
      <c r="N2103" s="30" t="str">
        <f t="shared" si="1085"/>
        <v/>
      </c>
      <c r="O2103" s="30" t="str">
        <f t="shared" si="1086"/>
        <v/>
      </c>
      <c r="P2103" s="30" t="str">
        <f t="shared" si="1087"/>
        <v/>
      </c>
      <c r="Q2103" s="30" t="str">
        <f t="shared" si="1088"/>
        <v/>
      </c>
      <c r="R2103" s="30" t="str">
        <f t="shared" si="1089"/>
        <v/>
      </c>
      <c r="S2103" s="30" t="str">
        <f t="shared" si="1090"/>
        <v/>
      </c>
      <c r="T2103" s="30" t="str">
        <f t="shared" si="1091"/>
        <v/>
      </c>
      <c r="U2103" s="20"/>
      <c r="V2103" s="20"/>
      <c r="W2103" s="20"/>
    </row>
    <row r="2104" spans="1:23" ht="19.5" customHeight="1" x14ac:dyDescent="0.25">
      <c r="A2104" s="20"/>
      <c r="B2104" s="483"/>
      <c r="C2104" s="29"/>
      <c r="D2104" s="28" t="s">
        <v>105</v>
      </c>
      <c r="E2104" s="29"/>
      <c r="F2104" s="28" t="s">
        <v>78</v>
      </c>
      <c r="G2104" s="29"/>
      <c r="H2104" s="29"/>
      <c r="I2104" s="30" t="str">
        <f t="shared" si="1080"/>
        <v/>
      </c>
      <c r="J2104" s="30" t="str">
        <f t="shared" si="1081"/>
        <v/>
      </c>
      <c r="K2104" s="30" t="str">
        <f t="shared" si="1082"/>
        <v/>
      </c>
      <c r="L2104" s="30" t="str">
        <f t="shared" si="1083"/>
        <v/>
      </c>
      <c r="M2104" s="30" t="str">
        <f t="shared" si="1084"/>
        <v/>
      </c>
      <c r="N2104" s="30" t="str">
        <f t="shared" si="1085"/>
        <v/>
      </c>
      <c r="O2104" s="30" t="str">
        <f t="shared" si="1086"/>
        <v/>
      </c>
      <c r="P2104" s="30" t="str">
        <f t="shared" si="1087"/>
        <v/>
      </c>
      <c r="Q2104" s="30" t="str">
        <f t="shared" si="1088"/>
        <v/>
      </c>
      <c r="R2104" s="30" t="str">
        <f t="shared" si="1089"/>
        <v/>
      </c>
      <c r="S2104" s="30" t="str">
        <f t="shared" si="1090"/>
        <v/>
      </c>
      <c r="T2104" s="30" t="str">
        <f t="shared" si="1091"/>
        <v/>
      </c>
      <c r="U2104" s="20"/>
      <c r="V2104" s="20"/>
      <c r="W2104" s="20"/>
    </row>
    <row r="2105" spans="1:23" ht="19.5" customHeight="1" x14ac:dyDescent="0.25">
      <c r="A2105" s="20"/>
      <c r="B2105" s="483"/>
      <c r="C2105" s="29"/>
      <c r="D2105" s="28" t="s">
        <v>106</v>
      </c>
      <c r="E2105" s="29"/>
      <c r="F2105" s="28" t="s">
        <v>78</v>
      </c>
      <c r="G2105" s="29"/>
      <c r="H2105" s="29"/>
      <c r="I2105" s="30" t="str">
        <f t="shared" si="1080"/>
        <v/>
      </c>
      <c r="J2105" s="30" t="str">
        <f t="shared" si="1081"/>
        <v/>
      </c>
      <c r="K2105" s="30" t="str">
        <f t="shared" si="1082"/>
        <v/>
      </c>
      <c r="L2105" s="30" t="str">
        <f t="shared" si="1083"/>
        <v/>
      </c>
      <c r="M2105" s="30" t="str">
        <f t="shared" si="1084"/>
        <v/>
      </c>
      <c r="N2105" s="30" t="str">
        <f t="shared" si="1085"/>
        <v/>
      </c>
      <c r="O2105" s="30" t="str">
        <f t="shared" si="1086"/>
        <v/>
      </c>
      <c r="P2105" s="30" t="str">
        <f t="shared" si="1087"/>
        <v/>
      </c>
      <c r="Q2105" s="30" t="str">
        <f t="shared" si="1088"/>
        <v/>
      </c>
      <c r="R2105" s="30" t="str">
        <f t="shared" si="1089"/>
        <v/>
      </c>
      <c r="S2105" s="30" t="str">
        <f t="shared" si="1090"/>
        <v/>
      </c>
      <c r="T2105" s="30" t="str">
        <f t="shared" si="1091"/>
        <v/>
      </c>
      <c r="U2105" s="20"/>
      <c r="V2105" s="20"/>
      <c r="W2105" s="20"/>
    </row>
    <row r="2106" spans="1:23" ht="19.5" customHeight="1" x14ac:dyDescent="0.25">
      <c r="A2106" s="20"/>
      <c r="B2106" s="483"/>
      <c r="C2106" s="29"/>
      <c r="D2106" s="28" t="s">
        <v>107</v>
      </c>
      <c r="E2106" s="29"/>
      <c r="F2106" s="28" t="s">
        <v>78</v>
      </c>
      <c r="G2106" s="29"/>
      <c r="H2106" s="29"/>
      <c r="I2106" s="30" t="str">
        <f t="shared" si="1080"/>
        <v/>
      </c>
      <c r="J2106" s="30" t="str">
        <f t="shared" si="1081"/>
        <v/>
      </c>
      <c r="K2106" s="30" t="str">
        <f t="shared" si="1082"/>
        <v/>
      </c>
      <c r="L2106" s="30" t="str">
        <f t="shared" si="1083"/>
        <v/>
      </c>
      <c r="M2106" s="30" t="str">
        <f t="shared" si="1084"/>
        <v/>
      </c>
      <c r="N2106" s="30" t="str">
        <f t="shared" si="1085"/>
        <v/>
      </c>
      <c r="O2106" s="30" t="str">
        <f t="shared" si="1086"/>
        <v/>
      </c>
      <c r="P2106" s="30" t="str">
        <f t="shared" si="1087"/>
        <v/>
      </c>
      <c r="Q2106" s="30" t="str">
        <f t="shared" si="1088"/>
        <v/>
      </c>
      <c r="R2106" s="30" t="str">
        <f t="shared" si="1089"/>
        <v/>
      </c>
      <c r="S2106" s="30" t="str">
        <f t="shared" si="1090"/>
        <v/>
      </c>
      <c r="T2106" s="30" t="str">
        <f t="shared" si="1091"/>
        <v/>
      </c>
      <c r="U2106" s="20"/>
      <c r="V2106" s="20"/>
      <c r="W2106" s="20"/>
    </row>
    <row r="2107" spans="1:23" ht="19.5" customHeight="1" x14ac:dyDescent="0.25">
      <c r="A2107" s="20"/>
      <c r="B2107" s="483"/>
      <c r="C2107" s="29"/>
      <c r="D2107" s="28" t="s">
        <v>108</v>
      </c>
      <c r="E2107" s="29"/>
      <c r="F2107" s="28" t="s">
        <v>78</v>
      </c>
      <c r="G2107" s="29"/>
      <c r="H2107" s="29"/>
      <c r="I2107" s="30" t="str">
        <f t="shared" si="1080"/>
        <v/>
      </c>
      <c r="J2107" s="30" t="str">
        <f t="shared" si="1081"/>
        <v/>
      </c>
      <c r="K2107" s="30" t="str">
        <f t="shared" si="1082"/>
        <v/>
      </c>
      <c r="L2107" s="30" t="str">
        <f t="shared" si="1083"/>
        <v/>
      </c>
      <c r="M2107" s="30" t="str">
        <f t="shared" si="1084"/>
        <v/>
      </c>
      <c r="N2107" s="30" t="str">
        <f t="shared" si="1085"/>
        <v/>
      </c>
      <c r="O2107" s="30" t="str">
        <f t="shared" si="1086"/>
        <v/>
      </c>
      <c r="P2107" s="30" t="str">
        <f t="shared" si="1087"/>
        <v/>
      </c>
      <c r="Q2107" s="30" t="str">
        <f t="shared" si="1088"/>
        <v/>
      </c>
      <c r="R2107" s="30" t="str">
        <f t="shared" si="1089"/>
        <v/>
      </c>
      <c r="S2107" s="30" t="str">
        <f t="shared" si="1090"/>
        <v/>
      </c>
      <c r="T2107" s="30" t="str">
        <f t="shared" si="1091"/>
        <v/>
      </c>
      <c r="U2107" s="20"/>
      <c r="V2107" s="20"/>
      <c r="W2107" s="20"/>
    </row>
    <row r="2108" spans="1:23" ht="19.5" customHeight="1" x14ac:dyDescent="0.25">
      <c r="A2108" s="20"/>
      <c r="B2108" s="483"/>
      <c r="C2108" s="29"/>
      <c r="D2108" s="28" t="s">
        <v>109</v>
      </c>
      <c r="E2108" s="29"/>
      <c r="F2108" s="28" t="s">
        <v>78</v>
      </c>
      <c r="G2108" s="29"/>
      <c r="H2108" s="29"/>
      <c r="I2108" s="30" t="str">
        <f t="shared" si="1080"/>
        <v/>
      </c>
      <c r="J2108" s="30" t="str">
        <f t="shared" si="1081"/>
        <v/>
      </c>
      <c r="K2108" s="30" t="str">
        <f t="shared" si="1082"/>
        <v/>
      </c>
      <c r="L2108" s="30" t="str">
        <f t="shared" si="1083"/>
        <v/>
      </c>
      <c r="M2108" s="30" t="str">
        <f t="shared" si="1084"/>
        <v/>
      </c>
      <c r="N2108" s="30" t="str">
        <f t="shared" si="1085"/>
        <v/>
      </c>
      <c r="O2108" s="30" t="str">
        <f t="shared" si="1086"/>
        <v/>
      </c>
      <c r="P2108" s="30" t="str">
        <f t="shared" si="1087"/>
        <v/>
      </c>
      <c r="Q2108" s="30" t="str">
        <f t="shared" si="1088"/>
        <v/>
      </c>
      <c r="R2108" s="30" t="str">
        <f t="shared" si="1089"/>
        <v/>
      </c>
      <c r="S2108" s="30" t="str">
        <f t="shared" si="1090"/>
        <v/>
      </c>
      <c r="T2108" s="30" t="str">
        <f t="shared" si="1091"/>
        <v/>
      </c>
      <c r="U2108" s="20"/>
      <c r="V2108" s="20"/>
      <c r="W2108" s="20"/>
    </row>
    <row r="2109" spans="1:23" ht="19.5" customHeight="1" x14ac:dyDescent="0.25">
      <c r="A2109" s="20"/>
      <c r="B2109" s="483"/>
      <c r="C2109" s="29"/>
      <c r="D2109" s="28" t="s">
        <v>110</v>
      </c>
      <c r="E2109" s="29"/>
      <c r="F2109" s="28" t="s">
        <v>78</v>
      </c>
      <c r="G2109" s="29"/>
      <c r="H2109" s="29"/>
      <c r="I2109" s="30" t="str">
        <f t="shared" si="1080"/>
        <v/>
      </c>
      <c r="J2109" s="30" t="str">
        <f t="shared" si="1081"/>
        <v/>
      </c>
      <c r="K2109" s="30" t="str">
        <f t="shared" si="1082"/>
        <v/>
      </c>
      <c r="L2109" s="30" t="str">
        <f t="shared" si="1083"/>
        <v/>
      </c>
      <c r="M2109" s="30" t="str">
        <f t="shared" si="1084"/>
        <v/>
      </c>
      <c r="N2109" s="30" t="str">
        <f t="shared" si="1085"/>
        <v/>
      </c>
      <c r="O2109" s="30" t="str">
        <f t="shared" si="1086"/>
        <v/>
      </c>
      <c r="P2109" s="30" t="str">
        <f t="shared" si="1087"/>
        <v/>
      </c>
      <c r="Q2109" s="30" t="str">
        <f t="shared" si="1088"/>
        <v/>
      </c>
      <c r="R2109" s="30" t="str">
        <f t="shared" si="1089"/>
        <v/>
      </c>
      <c r="S2109" s="30" t="str">
        <f t="shared" si="1090"/>
        <v/>
      </c>
      <c r="T2109" s="30" t="str">
        <f t="shared" si="1091"/>
        <v/>
      </c>
      <c r="U2109" s="20"/>
      <c r="V2109" s="20"/>
      <c r="W2109" s="20"/>
    </row>
    <row r="2110" spans="1:23" ht="19.5" customHeight="1" x14ac:dyDescent="0.25">
      <c r="A2110" s="20"/>
      <c r="B2110" s="483"/>
      <c r="C2110" s="29"/>
      <c r="D2110" s="28" t="s">
        <v>111</v>
      </c>
      <c r="E2110" s="29"/>
      <c r="F2110" s="28" t="s">
        <v>78</v>
      </c>
      <c r="G2110" s="29"/>
      <c r="H2110" s="29"/>
      <c r="I2110" s="30" t="str">
        <f t="shared" si="1080"/>
        <v/>
      </c>
      <c r="J2110" s="30" t="str">
        <f t="shared" si="1081"/>
        <v/>
      </c>
      <c r="K2110" s="30" t="str">
        <f t="shared" si="1082"/>
        <v/>
      </c>
      <c r="L2110" s="30" t="str">
        <f t="shared" si="1083"/>
        <v/>
      </c>
      <c r="M2110" s="30" t="str">
        <f t="shared" si="1084"/>
        <v/>
      </c>
      <c r="N2110" s="30" t="str">
        <f t="shared" si="1085"/>
        <v/>
      </c>
      <c r="O2110" s="30" t="str">
        <f t="shared" si="1086"/>
        <v/>
      </c>
      <c r="P2110" s="30" t="str">
        <f t="shared" si="1087"/>
        <v/>
      </c>
      <c r="Q2110" s="30" t="str">
        <f t="shared" si="1088"/>
        <v/>
      </c>
      <c r="R2110" s="30" t="str">
        <f t="shared" si="1089"/>
        <v/>
      </c>
      <c r="S2110" s="30" t="str">
        <f t="shared" si="1090"/>
        <v/>
      </c>
      <c r="T2110" s="30" t="str">
        <f t="shared" si="1091"/>
        <v/>
      </c>
      <c r="U2110" s="20"/>
      <c r="V2110" s="20"/>
      <c r="W2110" s="20"/>
    </row>
    <row r="2111" spans="1:23" ht="19.5" customHeight="1" x14ac:dyDescent="0.25">
      <c r="A2111" s="20"/>
      <c r="B2111" s="483"/>
      <c r="C2111" s="29"/>
      <c r="D2111" s="28" t="s">
        <v>112</v>
      </c>
      <c r="E2111" s="29"/>
      <c r="F2111" s="28" t="s">
        <v>78</v>
      </c>
      <c r="G2111" s="29"/>
      <c r="H2111" s="29"/>
      <c r="I2111" s="30" t="str">
        <f t="shared" si="1080"/>
        <v/>
      </c>
      <c r="J2111" s="30" t="str">
        <f t="shared" si="1081"/>
        <v/>
      </c>
      <c r="K2111" s="30" t="str">
        <f t="shared" si="1082"/>
        <v/>
      </c>
      <c r="L2111" s="30" t="str">
        <f t="shared" si="1083"/>
        <v/>
      </c>
      <c r="M2111" s="30" t="str">
        <f t="shared" si="1084"/>
        <v/>
      </c>
      <c r="N2111" s="30" t="str">
        <f t="shared" si="1085"/>
        <v/>
      </c>
      <c r="O2111" s="30" t="str">
        <f t="shared" si="1086"/>
        <v/>
      </c>
      <c r="P2111" s="30" t="str">
        <f t="shared" si="1087"/>
        <v/>
      </c>
      <c r="Q2111" s="30" t="str">
        <f t="shared" si="1088"/>
        <v/>
      </c>
      <c r="R2111" s="30" t="str">
        <f t="shared" si="1089"/>
        <v/>
      </c>
      <c r="S2111" s="30" t="str">
        <f t="shared" si="1090"/>
        <v/>
      </c>
      <c r="T2111" s="30" t="str">
        <f t="shared" si="1091"/>
        <v/>
      </c>
      <c r="U2111" s="20"/>
      <c r="V2111" s="20"/>
      <c r="W2111" s="20"/>
    </row>
    <row r="2112" spans="1:23" ht="19.5" customHeight="1" x14ac:dyDescent="0.25">
      <c r="A2112" s="20"/>
      <c r="B2112" s="483"/>
      <c r="C2112" s="29"/>
      <c r="D2112" s="28" t="s">
        <v>113</v>
      </c>
      <c r="E2112" s="29"/>
      <c r="F2112" s="28" t="s">
        <v>78</v>
      </c>
      <c r="G2112" s="29"/>
      <c r="H2112" s="29"/>
      <c r="I2112" s="30" t="str">
        <f t="shared" si="1080"/>
        <v/>
      </c>
      <c r="J2112" s="30" t="str">
        <f t="shared" si="1081"/>
        <v/>
      </c>
      <c r="K2112" s="30" t="str">
        <f t="shared" si="1082"/>
        <v/>
      </c>
      <c r="L2112" s="30" t="str">
        <f t="shared" si="1083"/>
        <v/>
      </c>
      <c r="M2112" s="30" t="str">
        <f t="shared" si="1084"/>
        <v/>
      </c>
      <c r="N2112" s="30" t="str">
        <f t="shared" si="1085"/>
        <v/>
      </c>
      <c r="O2112" s="30" t="str">
        <f t="shared" si="1086"/>
        <v/>
      </c>
      <c r="P2112" s="30" t="str">
        <f t="shared" si="1087"/>
        <v/>
      </c>
      <c r="Q2112" s="30" t="str">
        <f t="shared" si="1088"/>
        <v/>
      </c>
      <c r="R2112" s="30" t="str">
        <f t="shared" si="1089"/>
        <v/>
      </c>
      <c r="S2112" s="30" t="str">
        <f t="shared" si="1090"/>
        <v/>
      </c>
      <c r="T2112" s="30" t="str">
        <f t="shared" si="1091"/>
        <v/>
      </c>
      <c r="U2112" s="20"/>
      <c r="V2112" s="20"/>
      <c r="W2112" s="20"/>
    </row>
    <row r="2113" spans="1:36" ht="19.5" customHeight="1" x14ac:dyDescent="0.3">
      <c r="A2113" s="20"/>
      <c r="B2113" s="483"/>
      <c r="C2113" s="29"/>
      <c r="D2113" s="28" t="s">
        <v>114</v>
      </c>
      <c r="E2113" s="29"/>
      <c r="F2113" s="28" t="s">
        <v>115</v>
      </c>
      <c r="G2113" s="29"/>
      <c r="H2113" s="29" t="s">
        <v>40</v>
      </c>
      <c r="I2113" s="31" t="str">
        <f t="shared" ref="I2113:I2122" si="1092">IFERROR(VALUE(MID($G2113,1,FIND(CHAR(160),SUBSTITUTE($G2113,"~",CHAR(160),1))-1)),"-")</f>
        <v>-</v>
      </c>
      <c r="J2113" s="31" t="str">
        <f t="shared" ref="J2113:J2122" si="1093">IFERROR(VALUE(MID($G2113,FIND(CHAR(160),SUBSTITUTE($G2113,"~",CHAR(160),1))+1,FIND(CHAR(160),SUBSTITUTE($G2113,"~",CHAR(160),2))-FIND(CHAR(160),SUBSTITUTE($G2113,"~",CHAR(160),1))-1)),"-")</f>
        <v>-</v>
      </c>
      <c r="K2113" s="31" t="str">
        <f t="shared" ref="K2113:K2122" si="1094">IFERROR(VALUE(MID($G2113,FIND(CHAR(160),SUBSTITUTE($G2113,"~",CHAR(160),2))+1,FIND(CHAR(160),SUBSTITUTE($G2113,"~",CHAR(160),3))-FIND(CHAR(160),SUBSTITUTE($G2113,"~",CHAR(160),2))-1)),"-")</f>
        <v>-</v>
      </c>
      <c r="L2113" s="31" t="str">
        <f t="shared" ref="L2113:L2122" si="1095">IFERROR(VALUE(MID($G2113,FIND(CHAR(160),SUBSTITUTE($G2113,"~",CHAR(160),3))+1,FIND(CHAR(160),SUBSTITUTE($G2113,"~",CHAR(160),4))-FIND(CHAR(160),SUBSTITUTE($G2113,"~",CHAR(160),3))-1)),"-")</f>
        <v>-</v>
      </c>
      <c r="M2113" s="31" t="str">
        <f t="shared" ref="M2113:M2122" si="1096">IFERROR(VALUE(MID($G2113,FIND(CHAR(160),SUBSTITUTE($G2113,"~",CHAR(160),4))+1,FIND(CHAR(160),SUBSTITUTE($G2113,"~",CHAR(160),5))-FIND(CHAR(160),SUBSTITUTE($G2113,"~",CHAR(160),4))-1)),"-")</f>
        <v>-</v>
      </c>
      <c r="N2113" s="31" t="str">
        <f t="shared" ref="N2113:N2122" si="1097">IFERROR(VALUE(MID($G2113,FIND(CHAR(160),SUBSTITUTE($G2113,"~",CHAR(160),5))+1,FIND(CHAR(160),SUBSTITUTE($G2113,"~",CHAR(160),6))-FIND(CHAR(160),SUBSTITUTE($G2113,"~",CHAR(160),5))-1)),"-")</f>
        <v>-</v>
      </c>
      <c r="O2113" s="31" t="str">
        <f t="shared" ref="O2113:O2122" si="1098">IFERROR(VALUE(MID($G2113,FIND(CHAR(160),SUBSTITUTE($G2113,"~",CHAR(160),6))+1,FIND(CHAR(160),SUBSTITUTE($G2113,"~",CHAR(160),7))-FIND(CHAR(160),SUBSTITUTE($G2113,"~",CHAR(160),6))-1)),"-")</f>
        <v>-</v>
      </c>
      <c r="P2113" s="31" t="str">
        <f t="shared" ref="P2113:P2122" si="1099">IFERROR(VALUE(MID($G2113,FIND(CHAR(160),SUBSTITUTE($G2113,"~",CHAR(160),7))+1,FIND(CHAR(160),SUBSTITUTE($G2113,"~",CHAR(160),8))-FIND(CHAR(160),SUBSTITUTE($G2113,"~",CHAR(160),7))-1)),"-")</f>
        <v>-</v>
      </c>
      <c r="Q2113" s="31" t="str">
        <f t="shared" ref="Q2113:Q2122" si="1100">IFERROR(VALUE(MID($G2113,FIND(CHAR(160),SUBSTITUTE($G2113,"~",CHAR(160),8))+1,FIND(CHAR(160),SUBSTITUTE($G2113,"~",CHAR(160),9))-FIND(CHAR(160),SUBSTITUTE($G2113,"~",CHAR(160),8))-1)),"-")</f>
        <v>-</v>
      </c>
      <c r="R2113" s="31" t="str">
        <f t="shared" ref="R2113:R2122" si="1101">IFERROR(VALUE(MID($G2113,FIND(CHAR(160),SUBSTITUTE($G2113,"~",CHAR(160),9))+1,FIND(CHAR(160),SUBSTITUTE($G2113,"~",CHAR(160),10))-FIND(CHAR(160),SUBSTITUTE($G2113,"~",CHAR(160),9))-1)),"-")</f>
        <v>-</v>
      </c>
      <c r="S2113" s="31" t="str">
        <f t="shared" ref="S2113:S2122" si="1102">IFERROR(VALUE(MID($G2113,FIND(CHAR(160),SUBSTITUTE($G2113,"~",CHAR(160),10))+1,FIND(CHAR(160),SUBSTITUTE($G2113,"~",CHAR(160),11))-FIND(CHAR(160),SUBSTITUTE($G2113,"~",CHAR(160),10))-1)),"-")</f>
        <v>-</v>
      </c>
      <c r="T2113" s="31" t="str">
        <f t="shared" ref="T2113:T2122" si="1103">IFERROR(VALUE(MID($G2113,FIND(CHAR(160),SUBSTITUTE($G2113,"~",CHAR(160),11))+1,FIND(CHAR(160),SUBSTITUTE($G2113,"~",CHAR(160),12))-FIND(CHAR(160),SUBSTITUTE($G2113,"~",CHAR(160),11))-1)),"-")</f>
        <v>-</v>
      </c>
      <c r="U2113" s="20"/>
      <c r="V2113" s="20"/>
      <c r="W2113" s="20"/>
      <c r="AA2113" s="32" t="s">
        <v>116</v>
      </c>
    </row>
    <row r="2114" spans="1:36" ht="19.5" customHeight="1" x14ac:dyDescent="0.3">
      <c r="A2114" s="20"/>
      <c r="B2114" s="483"/>
      <c r="C2114" s="29"/>
      <c r="D2114" s="28"/>
      <c r="E2114" s="29"/>
      <c r="F2114" s="28" t="s">
        <v>117</v>
      </c>
      <c r="G2114" s="29"/>
      <c r="H2114" s="29" t="s">
        <v>40</v>
      </c>
      <c r="I2114" s="31" t="str">
        <f t="shared" si="1092"/>
        <v>-</v>
      </c>
      <c r="J2114" s="31" t="str">
        <f t="shared" si="1093"/>
        <v>-</v>
      </c>
      <c r="K2114" s="31" t="str">
        <f t="shared" si="1094"/>
        <v>-</v>
      </c>
      <c r="L2114" s="31" t="str">
        <f t="shared" si="1095"/>
        <v>-</v>
      </c>
      <c r="M2114" s="31" t="str">
        <f t="shared" si="1096"/>
        <v>-</v>
      </c>
      <c r="N2114" s="31" t="str">
        <f t="shared" si="1097"/>
        <v>-</v>
      </c>
      <c r="O2114" s="31" t="str">
        <f t="shared" si="1098"/>
        <v>-</v>
      </c>
      <c r="P2114" s="31" t="str">
        <f t="shared" si="1099"/>
        <v>-</v>
      </c>
      <c r="Q2114" s="31" t="str">
        <f t="shared" si="1100"/>
        <v>-</v>
      </c>
      <c r="R2114" s="31" t="str">
        <f t="shared" si="1101"/>
        <v>-</v>
      </c>
      <c r="S2114" s="31" t="str">
        <f t="shared" si="1102"/>
        <v>-</v>
      </c>
      <c r="T2114" s="31" t="str">
        <f t="shared" si="1103"/>
        <v>-</v>
      </c>
      <c r="U2114" s="20"/>
      <c r="V2114" s="20"/>
      <c r="W2114" s="20"/>
      <c r="AB2114" s="32" t="s">
        <v>118</v>
      </c>
    </row>
    <row r="2115" spans="1:36" ht="19.5" customHeight="1" x14ac:dyDescent="0.3">
      <c r="A2115" s="20"/>
      <c r="B2115" s="483"/>
      <c r="C2115" s="29"/>
      <c r="D2115" s="28"/>
      <c r="E2115" s="29"/>
      <c r="F2115" s="33" t="s">
        <v>119</v>
      </c>
      <c r="G2115" s="29"/>
      <c r="H2115" s="29" t="s">
        <v>40</v>
      </c>
      <c r="I2115" s="31" t="str">
        <f t="shared" si="1092"/>
        <v>-</v>
      </c>
      <c r="J2115" s="31" t="str">
        <f t="shared" si="1093"/>
        <v>-</v>
      </c>
      <c r="K2115" s="31" t="str">
        <f t="shared" si="1094"/>
        <v>-</v>
      </c>
      <c r="L2115" s="31" t="str">
        <f t="shared" si="1095"/>
        <v>-</v>
      </c>
      <c r="M2115" s="31" t="str">
        <f t="shared" si="1096"/>
        <v>-</v>
      </c>
      <c r="N2115" s="31" t="str">
        <f t="shared" si="1097"/>
        <v>-</v>
      </c>
      <c r="O2115" s="31" t="str">
        <f t="shared" si="1098"/>
        <v>-</v>
      </c>
      <c r="P2115" s="31" t="str">
        <f t="shared" si="1099"/>
        <v>-</v>
      </c>
      <c r="Q2115" s="31" t="str">
        <f t="shared" si="1100"/>
        <v>-</v>
      </c>
      <c r="R2115" s="31" t="str">
        <f t="shared" si="1101"/>
        <v>-</v>
      </c>
      <c r="S2115" s="31" t="str">
        <f t="shared" si="1102"/>
        <v>-</v>
      </c>
      <c r="T2115" s="31" t="str">
        <f t="shared" si="1103"/>
        <v>-</v>
      </c>
      <c r="U2115" s="20"/>
      <c r="V2115" s="20"/>
      <c r="W2115" s="20"/>
      <c r="AC2115" s="32" t="s">
        <v>118</v>
      </c>
    </row>
    <row r="2116" spans="1:36" ht="19.5" customHeight="1" x14ac:dyDescent="0.3">
      <c r="A2116" s="20"/>
      <c r="B2116" s="483"/>
      <c r="C2116" s="29"/>
      <c r="D2116" s="28"/>
      <c r="E2116" s="29"/>
      <c r="F2116" s="33" t="s">
        <v>120</v>
      </c>
      <c r="G2116" s="29"/>
      <c r="H2116" s="29" t="s">
        <v>40</v>
      </c>
      <c r="I2116" s="31" t="str">
        <f t="shared" si="1092"/>
        <v>-</v>
      </c>
      <c r="J2116" s="31" t="str">
        <f t="shared" si="1093"/>
        <v>-</v>
      </c>
      <c r="K2116" s="31" t="str">
        <f t="shared" si="1094"/>
        <v>-</v>
      </c>
      <c r="L2116" s="31" t="str">
        <f t="shared" si="1095"/>
        <v>-</v>
      </c>
      <c r="M2116" s="31" t="str">
        <f t="shared" si="1096"/>
        <v>-</v>
      </c>
      <c r="N2116" s="31" t="str">
        <f t="shared" si="1097"/>
        <v>-</v>
      </c>
      <c r="O2116" s="31" t="str">
        <f t="shared" si="1098"/>
        <v>-</v>
      </c>
      <c r="P2116" s="31" t="str">
        <f t="shared" si="1099"/>
        <v>-</v>
      </c>
      <c r="Q2116" s="31" t="str">
        <f t="shared" si="1100"/>
        <v>-</v>
      </c>
      <c r="R2116" s="31" t="str">
        <f t="shared" si="1101"/>
        <v>-</v>
      </c>
      <c r="S2116" s="31" t="str">
        <f t="shared" si="1102"/>
        <v>-</v>
      </c>
      <c r="T2116" s="31" t="str">
        <f t="shared" si="1103"/>
        <v>-</v>
      </c>
      <c r="U2116" s="20"/>
      <c r="V2116" s="20"/>
      <c r="W2116" s="20"/>
      <c r="AD2116" s="32" t="s">
        <v>118</v>
      </c>
    </row>
    <row r="2117" spans="1:36" ht="19.5" customHeight="1" x14ac:dyDescent="0.3">
      <c r="A2117" s="20"/>
      <c r="B2117" s="483"/>
      <c r="C2117" s="29"/>
      <c r="D2117" s="28"/>
      <c r="E2117" s="29"/>
      <c r="F2117" s="33" t="s">
        <v>121</v>
      </c>
      <c r="G2117" s="29"/>
      <c r="H2117" s="29" t="s">
        <v>40</v>
      </c>
      <c r="I2117" s="31" t="str">
        <f t="shared" si="1092"/>
        <v>-</v>
      </c>
      <c r="J2117" s="31" t="str">
        <f t="shared" si="1093"/>
        <v>-</v>
      </c>
      <c r="K2117" s="31" t="str">
        <f t="shared" si="1094"/>
        <v>-</v>
      </c>
      <c r="L2117" s="31" t="str">
        <f t="shared" si="1095"/>
        <v>-</v>
      </c>
      <c r="M2117" s="31" t="str">
        <f t="shared" si="1096"/>
        <v>-</v>
      </c>
      <c r="N2117" s="31" t="str">
        <f t="shared" si="1097"/>
        <v>-</v>
      </c>
      <c r="O2117" s="31" t="str">
        <f t="shared" si="1098"/>
        <v>-</v>
      </c>
      <c r="P2117" s="31" t="str">
        <f t="shared" si="1099"/>
        <v>-</v>
      </c>
      <c r="Q2117" s="31" t="str">
        <f t="shared" si="1100"/>
        <v>-</v>
      </c>
      <c r="R2117" s="31" t="str">
        <f t="shared" si="1101"/>
        <v>-</v>
      </c>
      <c r="S2117" s="31" t="str">
        <f t="shared" si="1102"/>
        <v>-</v>
      </c>
      <c r="T2117" s="31" t="str">
        <f t="shared" si="1103"/>
        <v>-</v>
      </c>
      <c r="U2117" s="20"/>
      <c r="V2117" s="20"/>
      <c r="W2117" s="20"/>
      <c r="AE2117" s="32" t="s">
        <v>116</v>
      </c>
    </row>
    <row r="2118" spans="1:36" ht="19.5" customHeight="1" x14ac:dyDescent="0.3">
      <c r="A2118" s="20"/>
      <c r="B2118" s="483"/>
      <c r="C2118" s="29"/>
      <c r="D2118" s="28"/>
      <c r="E2118" s="29"/>
      <c r="F2118" s="28" t="s">
        <v>647</v>
      </c>
      <c r="G2118" s="29"/>
      <c r="H2118" s="29" t="s">
        <v>40</v>
      </c>
      <c r="I2118" s="31" t="str">
        <f t="shared" si="1092"/>
        <v>-</v>
      </c>
      <c r="J2118" s="31" t="str">
        <f t="shared" si="1093"/>
        <v>-</v>
      </c>
      <c r="K2118" s="31" t="str">
        <f t="shared" si="1094"/>
        <v>-</v>
      </c>
      <c r="L2118" s="31" t="str">
        <f t="shared" si="1095"/>
        <v>-</v>
      </c>
      <c r="M2118" s="31" t="str">
        <f t="shared" si="1096"/>
        <v>-</v>
      </c>
      <c r="N2118" s="31" t="str">
        <f t="shared" si="1097"/>
        <v>-</v>
      </c>
      <c r="O2118" s="31" t="str">
        <f t="shared" si="1098"/>
        <v>-</v>
      </c>
      <c r="P2118" s="31" t="str">
        <f t="shared" si="1099"/>
        <v>-</v>
      </c>
      <c r="Q2118" s="31" t="str">
        <f t="shared" si="1100"/>
        <v>-</v>
      </c>
      <c r="R2118" s="31" t="str">
        <f t="shared" si="1101"/>
        <v>-</v>
      </c>
      <c r="S2118" s="31" t="str">
        <f t="shared" si="1102"/>
        <v>-</v>
      </c>
      <c r="T2118" s="31" t="str">
        <f t="shared" si="1103"/>
        <v>-</v>
      </c>
      <c r="U2118" s="20"/>
      <c r="V2118" s="20"/>
      <c r="W2118" s="20"/>
      <c r="AF2118" s="32" t="s">
        <v>118</v>
      </c>
    </row>
    <row r="2119" spans="1:36" ht="19.5" customHeight="1" x14ac:dyDescent="0.3">
      <c r="A2119" s="20"/>
      <c r="B2119" s="483"/>
      <c r="C2119" s="29"/>
      <c r="D2119" s="28"/>
      <c r="E2119" s="29"/>
      <c r="F2119" s="33" t="s">
        <v>122</v>
      </c>
      <c r="G2119" s="29"/>
      <c r="H2119" s="29" t="s">
        <v>40</v>
      </c>
      <c r="I2119" s="31" t="str">
        <f t="shared" si="1092"/>
        <v>-</v>
      </c>
      <c r="J2119" s="31" t="str">
        <f t="shared" si="1093"/>
        <v>-</v>
      </c>
      <c r="K2119" s="31" t="str">
        <f t="shared" si="1094"/>
        <v>-</v>
      </c>
      <c r="L2119" s="31" t="str">
        <f t="shared" si="1095"/>
        <v>-</v>
      </c>
      <c r="M2119" s="31" t="str">
        <f t="shared" si="1096"/>
        <v>-</v>
      </c>
      <c r="N2119" s="31" t="str">
        <f t="shared" si="1097"/>
        <v>-</v>
      </c>
      <c r="O2119" s="31" t="str">
        <f t="shared" si="1098"/>
        <v>-</v>
      </c>
      <c r="P2119" s="31" t="str">
        <f t="shared" si="1099"/>
        <v>-</v>
      </c>
      <c r="Q2119" s="31" t="str">
        <f t="shared" si="1100"/>
        <v>-</v>
      </c>
      <c r="R2119" s="31" t="str">
        <f t="shared" si="1101"/>
        <v>-</v>
      </c>
      <c r="S2119" s="31" t="str">
        <f t="shared" si="1102"/>
        <v>-</v>
      </c>
      <c r="T2119" s="31" t="str">
        <f t="shared" si="1103"/>
        <v>-</v>
      </c>
      <c r="U2119" s="20"/>
      <c r="V2119" s="20"/>
      <c r="W2119" s="20"/>
      <c r="AG2119" s="32" t="s">
        <v>118</v>
      </c>
    </row>
    <row r="2120" spans="1:36" ht="19.5" customHeight="1" x14ac:dyDescent="0.3">
      <c r="A2120" s="20"/>
      <c r="B2120" s="483"/>
      <c r="C2120" s="29"/>
      <c r="D2120" s="28"/>
      <c r="E2120" s="29"/>
      <c r="F2120" s="33" t="s">
        <v>123</v>
      </c>
      <c r="G2120" s="29"/>
      <c r="H2120" s="29" t="s">
        <v>40</v>
      </c>
      <c r="I2120" s="31" t="str">
        <f t="shared" si="1092"/>
        <v>-</v>
      </c>
      <c r="J2120" s="31" t="str">
        <f t="shared" si="1093"/>
        <v>-</v>
      </c>
      <c r="K2120" s="31" t="str">
        <f t="shared" si="1094"/>
        <v>-</v>
      </c>
      <c r="L2120" s="31" t="str">
        <f t="shared" si="1095"/>
        <v>-</v>
      </c>
      <c r="M2120" s="31" t="str">
        <f t="shared" si="1096"/>
        <v>-</v>
      </c>
      <c r="N2120" s="31" t="str">
        <f t="shared" si="1097"/>
        <v>-</v>
      </c>
      <c r="O2120" s="31" t="str">
        <f t="shared" si="1098"/>
        <v>-</v>
      </c>
      <c r="P2120" s="31" t="str">
        <f t="shared" si="1099"/>
        <v>-</v>
      </c>
      <c r="Q2120" s="31" t="str">
        <f t="shared" si="1100"/>
        <v>-</v>
      </c>
      <c r="R2120" s="31" t="str">
        <f t="shared" si="1101"/>
        <v>-</v>
      </c>
      <c r="S2120" s="31" t="str">
        <f t="shared" si="1102"/>
        <v>-</v>
      </c>
      <c r="T2120" s="31" t="str">
        <f t="shared" si="1103"/>
        <v>-</v>
      </c>
      <c r="U2120" s="20"/>
      <c r="V2120" s="20"/>
      <c r="W2120" s="20"/>
      <c r="AH2120" s="32" t="s">
        <v>118</v>
      </c>
    </row>
    <row r="2121" spans="1:36" ht="19.5" customHeight="1" x14ac:dyDescent="0.3">
      <c r="A2121" s="20"/>
      <c r="B2121" s="483"/>
      <c r="C2121" s="29"/>
      <c r="D2121" s="28"/>
      <c r="E2121" s="29"/>
      <c r="F2121" s="33" t="s">
        <v>124</v>
      </c>
      <c r="G2121" s="29"/>
      <c r="H2121" s="29" t="s">
        <v>40</v>
      </c>
      <c r="I2121" s="31" t="str">
        <f t="shared" si="1092"/>
        <v>-</v>
      </c>
      <c r="J2121" s="31" t="str">
        <f t="shared" si="1093"/>
        <v>-</v>
      </c>
      <c r="K2121" s="31" t="str">
        <f t="shared" si="1094"/>
        <v>-</v>
      </c>
      <c r="L2121" s="31" t="str">
        <f t="shared" si="1095"/>
        <v>-</v>
      </c>
      <c r="M2121" s="31" t="str">
        <f t="shared" si="1096"/>
        <v>-</v>
      </c>
      <c r="N2121" s="31" t="str">
        <f t="shared" si="1097"/>
        <v>-</v>
      </c>
      <c r="O2121" s="31" t="str">
        <f t="shared" si="1098"/>
        <v>-</v>
      </c>
      <c r="P2121" s="31" t="str">
        <f t="shared" si="1099"/>
        <v>-</v>
      </c>
      <c r="Q2121" s="31" t="str">
        <f t="shared" si="1100"/>
        <v>-</v>
      </c>
      <c r="R2121" s="31" t="str">
        <f t="shared" si="1101"/>
        <v>-</v>
      </c>
      <c r="S2121" s="31" t="str">
        <f t="shared" si="1102"/>
        <v>-</v>
      </c>
      <c r="T2121" s="31" t="str">
        <f t="shared" si="1103"/>
        <v>-</v>
      </c>
      <c r="U2121" s="20"/>
      <c r="V2121" s="20"/>
      <c r="W2121" s="20"/>
      <c r="AI2121" s="32" t="s">
        <v>116</v>
      </c>
    </row>
    <row r="2122" spans="1:36" ht="19.5" customHeight="1" x14ac:dyDescent="0.3">
      <c r="A2122" s="20"/>
      <c r="B2122" s="483"/>
      <c r="C2122" s="29"/>
      <c r="D2122" s="34"/>
      <c r="E2122" s="35"/>
      <c r="F2122" s="36" t="s">
        <v>125</v>
      </c>
      <c r="G2122" s="35"/>
      <c r="H2122" s="34" t="s">
        <v>40</v>
      </c>
      <c r="I2122" s="31" t="str">
        <f t="shared" si="1092"/>
        <v>-</v>
      </c>
      <c r="J2122" s="31" t="str">
        <f t="shared" si="1093"/>
        <v>-</v>
      </c>
      <c r="K2122" s="31" t="str">
        <f t="shared" si="1094"/>
        <v>-</v>
      </c>
      <c r="L2122" s="31" t="str">
        <f t="shared" si="1095"/>
        <v>-</v>
      </c>
      <c r="M2122" s="31" t="str">
        <f t="shared" si="1096"/>
        <v>-</v>
      </c>
      <c r="N2122" s="31" t="str">
        <f t="shared" si="1097"/>
        <v>-</v>
      </c>
      <c r="O2122" s="31" t="str">
        <f t="shared" si="1098"/>
        <v>-</v>
      </c>
      <c r="P2122" s="31" t="str">
        <f t="shared" si="1099"/>
        <v>-</v>
      </c>
      <c r="Q2122" s="31" t="str">
        <f t="shared" si="1100"/>
        <v>-</v>
      </c>
      <c r="R2122" s="31" t="str">
        <f t="shared" si="1101"/>
        <v>-</v>
      </c>
      <c r="S2122" s="31" t="str">
        <f t="shared" si="1102"/>
        <v>-</v>
      </c>
      <c r="T2122" s="31" t="str">
        <f t="shared" si="1103"/>
        <v>-</v>
      </c>
      <c r="U2122" s="20"/>
      <c r="V2122" s="20"/>
      <c r="W2122" s="20"/>
      <c r="AJ2122" s="32" t="s">
        <v>118</v>
      </c>
    </row>
    <row r="2123" spans="1:36" ht="19.5" customHeight="1" x14ac:dyDescent="0.25">
      <c r="A2123" s="20"/>
      <c r="B2123" s="483"/>
      <c r="C2123" s="27"/>
      <c r="D2123" s="28" t="s">
        <v>77</v>
      </c>
      <c r="E2123" s="29"/>
      <c r="F2123" s="28" t="s">
        <v>78</v>
      </c>
      <c r="G2123" s="29"/>
      <c r="H2123" s="30"/>
      <c r="I2123" s="30" t="str">
        <f t="shared" ref="I2123:I2158" si="1104">IFERROR(MID($G2123,1,FIND(CHAR(160),SUBSTITUTE($G2123,"~",CHAR(160),1))-1),"")</f>
        <v/>
      </c>
      <c r="J2123" s="30" t="str">
        <f t="shared" ref="J2123:J2158" si="1105">IFERROR(MID($G2123,FIND(CHAR(160),SUBSTITUTE($G2123,"~",CHAR(160),1))+1,FIND(CHAR(160),SUBSTITUTE($G2123,"~",CHAR(160),2))-FIND(CHAR(160),SUBSTITUTE($G2123,"~",CHAR(160),1))-1),"")</f>
        <v/>
      </c>
      <c r="K2123" s="30" t="str">
        <f t="shared" ref="K2123:K2158" si="1106">IFERROR(MID($G2123,FIND(CHAR(160),SUBSTITUTE($G2123,"~",CHAR(160),2))+1,FIND(CHAR(160),SUBSTITUTE($G2123,"~",CHAR(160),3))-FIND(CHAR(160),SUBSTITUTE($G2123,"~",CHAR(160),2))-1),"")</f>
        <v/>
      </c>
      <c r="L2123" s="30" t="str">
        <f t="shared" ref="L2123:L2158" si="1107">IFERROR(MID($G2123,FIND(CHAR(160),SUBSTITUTE($G2123,"~",CHAR(160),3))+1,FIND(CHAR(160),SUBSTITUTE($G2123,"~",CHAR(160),4))-FIND(CHAR(160),SUBSTITUTE($G2123,"~",CHAR(160),3))-1),"")</f>
        <v/>
      </c>
      <c r="M2123" s="30" t="str">
        <f t="shared" ref="M2123:M2158" si="1108">IFERROR(MID($G2123,FIND(CHAR(160),SUBSTITUTE($G2123,"~",CHAR(160),4))+1,FIND(CHAR(160),SUBSTITUTE($G2123,"~",CHAR(160),5))-FIND(CHAR(160),SUBSTITUTE($G2123,"~",CHAR(160),4))-1),"")</f>
        <v/>
      </c>
      <c r="N2123" s="30" t="str">
        <f t="shared" ref="N2123:N2158" si="1109">IFERROR(MID($G2123,FIND(CHAR(160),SUBSTITUTE($G2123,"~",CHAR(160),5))+1,FIND(CHAR(160),SUBSTITUTE($G2123,"~",CHAR(160),6))-FIND(CHAR(160),SUBSTITUTE($G2123,"~",CHAR(160),5))-1),"")</f>
        <v/>
      </c>
      <c r="O2123" s="30" t="str">
        <f t="shared" ref="O2123:O2158" si="1110">IFERROR(MID($G2123,FIND(CHAR(160),SUBSTITUTE($G2123,"~",CHAR(160),6))+1,FIND(CHAR(160),SUBSTITUTE($G2123,"~",CHAR(160),7))-FIND(CHAR(160),SUBSTITUTE($G2123,"~",CHAR(160),6))-1),"")</f>
        <v/>
      </c>
      <c r="P2123" s="30" t="str">
        <f t="shared" ref="P2123:P2158" si="1111">IFERROR(MID($G2123,FIND(CHAR(160),SUBSTITUTE($G2123,"~",CHAR(160),7))+1,FIND(CHAR(160),SUBSTITUTE($G2123,"~",CHAR(160),8))-FIND(CHAR(160),SUBSTITUTE($G2123,"~",CHAR(160),7))-1),"")</f>
        <v/>
      </c>
      <c r="Q2123" s="30" t="str">
        <f t="shared" ref="Q2123:Q2158" si="1112">IFERROR(MID($G2123,FIND(CHAR(160),SUBSTITUTE($G2123,"~",CHAR(160),8))+1,FIND(CHAR(160),SUBSTITUTE($G2123,"~",CHAR(160),9))-FIND(CHAR(160),SUBSTITUTE($G2123,"~",CHAR(160),8))-1),"")</f>
        <v/>
      </c>
      <c r="R2123" s="30" t="str">
        <f t="shared" ref="R2123:R2158" si="1113">IFERROR(MID($G2123,FIND(CHAR(160),SUBSTITUTE($G2123,"~",CHAR(160),9))+1,FIND(CHAR(160),SUBSTITUTE($G2123,"~",CHAR(160),10))-FIND(CHAR(160),SUBSTITUTE($G2123,"~",CHAR(160),9))-1),"")</f>
        <v/>
      </c>
      <c r="S2123" s="30" t="str">
        <f t="shared" ref="S2123:S2158" si="1114">IFERROR(MID($G2123,FIND(CHAR(160),SUBSTITUTE($G2123,"~",CHAR(160),10))+1,FIND(CHAR(160),SUBSTITUTE($G2123,"~",CHAR(160),11))-FIND(CHAR(160),SUBSTITUTE($G2123,"~",CHAR(160),10))-1),"")</f>
        <v/>
      </c>
      <c r="T2123" s="30" t="str">
        <f t="shared" ref="T2123:T2158" si="1115">IFERROR(MID($G2123,FIND(CHAR(160),SUBSTITUTE($G2123,"~",CHAR(160),11))+1,FIND(CHAR(160),SUBSTITUTE($G2123,"~",CHAR(160),12))-FIND(CHAR(160),SUBSTITUTE($G2123,"~",CHAR(160),11))-1),"")</f>
        <v/>
      </c>
      <c r="U2123" s="20"/>
      <c r="V2123" s="20"/>
      <c r="W2123" s="20"/>
    </row>
    <row r="2124" spans="1:36" ht="19.5" customHeight="1" x14ac:dyDescent="0.25">
      <c r="A2124" s="20"/>
      <c r="B2124" s="483"/>
      <c r="C2124" s="29"/>
      <c r="D2124" s="28" t="s">
        <v>79</v>
      </c>
      <c r="E2124" s="29"/>
      <c r="F2124" s="28" t="s">
        <v>78</v>
      </c>
      <c r="G2124" s="29"/>
      <c r="H2124" s="29"/>
      <c r="I2124" s="30" t="str">
        <f t="shared" si="1104"/>
        <v/>
      </c>
      <c r="J2124" s="30" t="str">
        <f t="shared" si="1105"/>
        <v/>
      </c>
      <c r="K2124" s="30" t="str">
        <f t="shared" si="1106"/>
        <v/>
      </c>
      <c r="L2124" s="30" t="str">
        <f t="shared" si="1107"/>
        <v/>
      </c>
      <c r="M2124" s="30" t="str">
        <f t="shared" si="1108"/>
        <v/>
      </c>
      <c r="N2124" s="30" t="str">
        <f t="shared" si="1109"/>
        <v/>
      </c>
      <c r="O2124" s="30" t="str">
        <f t="shared" si="1110"/>
        <v/>
      </c>
      <c r="P2124" s="30" t="str">
        <f t="shared" si="1111"/>
        <v/>
      </c>
      <c r="Q2124" s="30" t="str">
        <f t="shared" si="1112"/>
        <v/>
      </c>
      <c r="R2124" s="30" t="str">
        <f t="shared" si="1113"/>
        <v/>
      </c>
      <c r="S2124" s="30" t="str">
        <f t="shared" si="1114"/>
        <v/>
      </c>
      <c r="T2124" s="30" t="str">
        <f t="shared" si="1115"/>
        <v/>
      </c>
      <c r="U2124" s="20"/>
      <c r="V2124" s="20"/>
      <c r="W2124" s="20"/>
    </row>
    <row r="2125" spans="1:36" ht="19.5" customHeight="1" x14ac:dyDescent="0.25">
      <c r="A2125" s="20"/>
      <c r="B2125" s="483"/>
      <c r="C2125" s="29"/>
      <c r="D2125" s="28" t="s">
        <v>80</v>
      </c>
      <c r="E2125" s="29"/>
      <c r="F2125" s="28" t="s">
        <v>78</v>
      </c>
      <c r="G2125" s="29"/>
      <c r="H2125" s="29"/>
      <c r="I2125" s="30" t="str">
        <f t="shared" si="1104"/>
        <v/>
      </c>
      <c r="J2125" s="30" t="str">
        <f t="shared" si="1105"/>
        <v/>
      </c>
      <c r="K2125" s="30" t="str">
        <f t="shared" si="1106"/>
        <v/>
      </c>
      <c r="L2125" s="30" t="str">
        <f t="shared" si="1107"/>
        <v/>
      </c>
      <c r="M2125" s="30" t="str">
        <f t="shared" si="1108"/>
        <v/>
      </c>
      <c r="N2125" s="30" t="str">
        <f t="shared" si="1109"/>
        <v/>
      </c>
      <c r="O2125" s="30" t="str">
        <f t="shared" si="1110"/>
        <v/>
      </c>
      <c r="P2125" s="30" t="str">
        <f t="shared" si="1111"/>
        <v/>
      </c>
      <c r="Q2125" s="30" t="str">
        <f t="shared" si="1112"/>
        <v/>
      </c>
      <c r="R2125" s="30" t="str">
        <f t="shared" si="1113"/>
        <v/>
      </c>
      <c r="S2125" s="30" t="str">
        <f t="shared" si="1114"/>
        <v/>
      </c>
      <c r="T2125" s="30" t="str">
        <f t="shared" si="1115"/>
        <v/>
      </c>
      <c r="U2125" s="20"/>
      <c r="V2125" s="20"/>
      <c r="W2125" s="20"/>
    </row>
    <row r="2126" spans="1:36" ht="19.5" customHeight="1" x14ac:dyDescent="0.25">
      <c r="A2126" s="20"/>
      <c r="B2126" s="483"/>
      <c r="C2126" s="29"/>
      <c r="D2126" s="28" t="s">
        <v>81</v>
      </c>
      <c r="E2126" s="29"/>
      <c r="F2126" s="28" t="s">
        <v>78</v>
      </c>
      <c r="G2126" s="29"/>
      <c r="H2126" s="29"/>
      <c r="I2126" s="30" t="str">
        <f t="shared" si="1104"/>
        <v/>
      </c>
      <c r="J2126" s="30" t="str">
        <f t="shared" si="1105"/>
        <v/>
      </c>
      <c r="K2126" s="30" t="str">
        <f t="shared" si="1106"/>
        <v/>
      </c>
      <c r="L2126" s="30" t="str">
        <f t="shared" si="1107"/>
        <v/>
      </c>
      <c r="M2126" s="30" t="str">
        <f t="shared" si="1108"/>
        <v/>
      </c>
      <c r="N2126" s="30" t="str">
        <f t="shared" si="1109"/>
        <v/>
      </c>
      <c r="O2126" s="30" t="str">
        <f t="shared" si="1110"/>
        <v/>
      </c>
      <c r="P2126" s="30" t="str">
        <f t="shared" si="1111"/>
        <v/>
      </c>
      <c r="Q2126" s="30" t="str">
        <f t="shared" si="1112"/>
        <v/>
      </c>
      <c r="R2126" s="30" t="str">
        <f t="shared" si="1113"/>
        <v/>
      </c>
      <c r="S2126" s="30" t="str">
        <f t="shared" si="1114"/>
        <v/>
      </c>
      <c r="T2126" s="30" t="str">
        <f t="shared" si="1115"/>
        <v/>
      </c>
      <c r="U2126" s="20"/>
      <c r="V2126" s="20"/>
      <c r="W2126" s="20"/>
    </row>
    <row r="2127" spans="1:36" ht="19.5" customHeight="1" x14ac:dyDescent="0.25">
      <c r="A2127" s="20"/>
      <c r="B2127" s="483"/>
      <c r="C2127" s="29"/>
      <c r="D2127" s="28" t="s">
        <v>82</v>
      </c>
      <c r="E2127" s="29"/>
      <c r="F2127" s="28" t="s">
        <v>78</v>
      </c>
      <c r="G2127" s="29"/>
      <c r="H2127" s="29"/>
      <c r="I2127" s="30" t="str">
        <f t="shared" si="1104"/>
        <v/>
      </c>
      <c r="J2127" s="30" t="str">
        <f t="shared" si="1105"/>
        <v/>
      </c>
      <c r="K2127" s="30" t="str">
        <f t="shared" si="1106"/>
        <v/>
      </c>
      <c r="L2127" s="30" t="str">
        <f t="shared" si="1107"/>
        <v/>
      </c>
      <c r="M2127" s="30" t="str">
        <f t="shared" si="1108"/>
        <v/>
      </c>
      <c r="N2127" s="30" t="str">
        <f t="shared" si="1109"/>
        <v/>
      </c>
      <c r="O2127" s="30" t="str">
        <f t="shared" si="1110"/>
        <v/>
      </c>
      <c r="P2127" s="30" t="str">
        <f t="shared" si="1111"/>
        <v/>
      </c>
      <c r="Q2127" s="30" t="str">
        <f t="shared" si="1112"/>
        <v/>
      </c>
      <c r="R2127" s="30" t="str">
        <f t="shared" si="1113"/>
        <v/>
      </c>
      <c r="S2127" s="30" t="str">
        <f t="shared" si="1114"/>
        <v/>
      </c>
      <c r="T2127" s="30" t="str">
        <f t="shared" si="1115"/>
        <v/>
      </c>
      <c r="U2127" s="20"/>
      <c r="V2127" s="20"/>
      <c r="W2127" s="20"/>
    </row>
    <row r="2128" spans="1:36" ht="19.5" customHeight="1" x14ac:dyDescent="0.25">
      <c r="A2128" s="20"/>
      <c r="B2128" s="483"/>
      <c r="C2128" s="29"/>
      <c r="D2128" s="28" t="s">
        <v>83</v>
      </c>
      <c r="E2128" s="29"/>
      <c r="F2128" s="28" t="s">
        <v>78</v>
      </c>
      <c r="G2128" s="29"/>
      <c r="H2128" s="29"/>
      <c r="I2128" s="30" t="str">
        <f t="shared" si="1104"/>
        <v/>
      </c>
      <c r="J2128" s="30" t="str">
        <f t="shared" si="1105"/>
        <v/>
      </c>
      <c r="K2128" s="30" t="str">
        <f t="shared" si="1106"/>
        <v/>
      </c>
      <c r="L2128" s="30" t="str">
        <f t="shared" si="1107"/>
        <v/>
      </c>
      <c r="M2128" s="30" t="str">
        <f t="shared" si="1108"/>
        <v/>
      </c>
      <c r="N2128" s="30" t="str">
        <f t="shared" si="1109"/>
        <v/>
      </c>
      <c r="O2128" s="30" t="str">
        <f t="shared" si="1110"/>
        <v/>
      </c>
      <c r="P2128" s="30" t="str">
        <f t="shared" si="1111"/>
        <v/>
      </c>
      <c r="Q2128" s="30" t="str">
        <f t="shared" si="1112"/>
        <v/>
      </c>
      <c r="R2128" s="30" t="str">
        <f t="shared" si="1113"/>
        <v/>
      </c>
      <c r="S2128" s="30" t="str">
        <f t="shared" si="1114"/>
        <v/>
      </c>
      <c r="T2128" s="30" t="str">
        <f t="shared" si="1115"/>
        <v/>
      </c>
      <c r="U2128" s="20"/>
      <c r="V2128" s="20"/>
      <c r="W2128" s="20"/>
    </row>
    <row r="2129" spans="1:23" ht="19.5" customHeight="1" x14ac:dyDescent="0.25">
      <c r="A2129" s="20"/>
      <c r="B2129" s="483"/>
      <c r="C2129" s="29"/>
      <c r="D2129" s="28" t="s">
        <v>84</v>
      </c>
      <c r="E2129" s="29"/>
      <c r="F2129" s="28" t="s">
        <v>78</v>
      </c>
      <c r="G2129" s="29"/>
      <c r="H2129" s="29"/>
      <c r="I2129" s="30" t="str">
        <f t="shared" si="1104"/>
        <v/>
      </c>
      <c r="J2129" s="30" t="str">
        <f t="shared" si="1105"/>
        <v/>
      </c>
      <c r="K2129" s="30" t="str">
        <f t="shared" si="1106"/>
        <v/>
      </c>
      <c r="L2129" s="30" t="str">
        <f t="shared" si="1107"/>
        <v/>
      </c>
      <c r="M2129" s="30" t="str">
        <f t="shared" si="1108"/>
        <v/>
      </c>
      <c r="N2129" s="30" t="str">
        <f t="shared" si="1109"/>
        <v/>
      </c>
      <c r="O2129" s="30" t="str">
        <f t="shared" si="1110"/>
        <v/>
      </c>
      <c r="P2129" s="30" t="str">
        <f t="shared" si="1111"/>
        <v/>
      </c>
      <c r="Q2129" s="30" t="str">
        <f t="shared" si="1112"/>
        <v/>
      </c>
      <c r="R2129" s="30" t="str">
        <f t="shared" si="1113"/>
        <v/>
      </c>
      <c r="S2129" s="30" t="str">
        <f t="shared" si="1114"/>
        <v/>
      </c>
      <c r="T2129" s="30" t="str">
        <f t="shared" si="1115"/>
        <v/>
      </c>
      <c r="U2129" s="20"/>
      <c r="V2129" s="20"/>
      <c r="W2129" s="20"/>
    </row>
    <row r="2130" spans="1:23" ht="19.5" customHeight="1" x14ac:dyDescent="0.25">
      <c r="A2130" s="20"/>
      <c r="B2130" s="483"/>
      <c r="C2130" s="29"/>
      <c r="D2130" s="28" t="s">
        <v>85</v>
      </c>
      <c r="E2130" s="29"/>
      <c r="F2130" s="28" t="s">
        <v>78</v>
      </c>
      <c r="G2130" s="29"/>
      <c r="H2130" s="29"/>
      <c r="I2130" s="30" t="str">
        <f t="shared" si="1104"/>
        <v/>
      </c>
      <c r="J2130" s="30" t="str">
        <f t="shared" si="1105"/>
        <v/>
      </c>
      <c r="K2130" s="30" t="str">
        <f t="shared" si="1106"/>
        <v/>
      </c>
      <c r="L2130" s="30" t="str">
        <f t="shared" si="1107"/>
        <v/>
      </c>
      <c r="M2130" s="30" t="str">
        <f t="shared" si="1108"/>
        <v/>
      </c>
      <c r="N2130" s="30" t="str">
        <f t="shared" si="1109"/>
        <v/>
      </c>
      <c r="O2130" s="30" t="str">
        <f t="shared" si="1110"/>
        <v/>
      </c>
      <c r="P2130" s="30" t="str">
        <f t="shared" si="1111"/>
        <v/>
      </c>
      <c r="Q2130" s="30" t="str">
        <f t="shared" si="1112"/>
        <v/>
      </c>
      <c r="R2130" s="30" t="str">
        <f t="shared" si="1113"/>
        <v/>
      </c>
      <c r="S2130" s="30" t="str">
        <f t="shared" si="1114"/>
        <v/>
      </c>
      <c r="T2130" s="30" t="str">
        <f t="shared" si="1115"/>
        <v/>
      </c>
      <c r="U2130" s="20"/>
      <c r="V2130" s="20"/>
      <c r="W2130" s="20"/>
    </row>
    <row r="2131" spans="1:23" ht="19.5" customHeight="1" x14ac:dyDescent="0.25">
      <c r="A2131" s="20"/>
      <c r="B2131" s="483"/>
      <c r="C2131" s="29"/>
      <c r="D2131" s="28" t="s">
        <v>86</v>
      </c>
      <c r="E2131" s="29"/>
      <c r="F2131" s="28" t="s">
        <v>78</v>
      </c>
      <c r="G2131" s="29"/>
      <c r="H2131" s="29"/>
      <c r="I2131" s="30" t="str">
        <f t="shared" si="1104"/>
        <v/>
      </c>
      <c r="J2131" s="30" t="str">
        <f t="shared" si="1105"/>
        <v/>
      </c>
      <c r="K2131" s="30" t="str">
        <f t="shared" si="1106"/>
        <v/>
      </c>
      <c r="L2131" s="30" t="str">
        <f t="shared" si="1107"/>
        <v/>
      </c>
      <c r="M2131" s="30" t="str">
        <f t="shared" si="1108"/>
        <v/>
      </c>
      <c r="N2131" s="30" t="str">
        <f t="shared" si="1109"/>
        <v/>
      </c>
      <c r="O2131" s="30" t="str">
        <f t="shared" si="1110"/>
        <v/>
      </c>
      <c r="P2131" s="30" t="str">
        <f t="shared" si="1111"/>
        <v/>
      </c>
      <c r="Q2131" s="30" t="str">
        <f t="shared" si="1112"/>
        <v/>
      </c>
      <c r="R2131" s="30" t="str">
        <f t="shared" si="1113"/>
        <v/>
      </c>
      <c r="S2131" s="30" t="str">
        <f t="shared" si="1114"/>
        <v/>
      </c>
      <c r="T2131" s="30" t="str">
        <f t="shared" si="1115"/>
        <v/>
      </c>
      <c r="U2131" s="20"/>
      <c r="V2131" s="20"/>
      <c r="W2131" s="20"/>
    </row>
    <row r="2132" spans="1:23" ht="19.5" customHeight="1" x14ac:dyDescent="0.25">
      <c r="A2132" s="20"/>
      <c r="B2132" s="483"/>
      <c r="C2132" s="29"/>
      <c r="D2132" s="28" t="s">
        <v>87</v>
      </c>
      <c r="E2132" s="29"/>
      <c r="F2132" s="28" t="s">
        <v>78</v>
      </c>
      <c r="G2132" s="29"/>
      <c r="H2132" s="29"/>
      <c r="I2132" s="30" t="str">
        <f t="shared" si="1104"/>
        <v/>
      </c>
      <c r="J2132" s="30" t="str">
        <f t="shared" si="1105"/>
        <v/>
      </c>
      <c r="K2132" s="30" t="str">
        <f t="shared" si="1106"/>
        <v/>
      </c>
      <c r="L2132" s="30" t="str">
        <f t="shared" si="1107"/>
        <v/>
      </c>
      <c r="M2132" s="30" t="str">
        <f t="shared" si="1108"/>
        <v/>
      </c>
      <c r="N2132" s="30" t="str">
        <f t="shared" si="1109"/>
        <v/>
      </c>
      <c r="O2132" s="30" t="str">
        <f t="shared" si="1110"/>
        <v/>
      </c>
      <c r="P2132" s="30" t="str">
        <f t="shared" si="1111"/>
        <v/>
      </c>
      <c r="Q2132" s="30" t="str">
        <f t="shared" si="1112"/>
        <v/>
      </c>
      <c r="R2132" s="30" t="str">
        <f t="shared" si="1113"/>
        <v/>
      </c>
      <c r="S2132" s="30" t="str">
        <f t="shared" si="1114"/>
        <v/>
      </c>
      <c r="T2132" s="30" t="str">
        <f t="shared" si="1115"/>
        <v/>
      </c>
      <c r="U2132" s="20"/>
      <c r="V2132" s="20"/>
      <c r="W2132" s="20"/>
    </row>
    <row r="2133" spans="1:23" ht="19.5" customHeight="1" x14ac:dyDescent="0.25">
      <c r="A2133" s="20"/>
      <c r="B2133" s="483"/>
      <c r="C2133" s="29"/>
      <c r="D2133" s="28" t="s">
        <v>88</v>
      </c>
      <c r="E2133" s="29"/>
      <c r="F2133" s="28" t="s">
        <v>78</v>
      </c>
      <c r="G2133" s="29"/>
      <c r="H2133" s="29"/>
      <c r="I2133" s="30" t="str">
        <f t="shared" si="1104"/>
        <v/>
      </c>
      <c r="J2133" s="30" t="str">
        <f t="shared" si="1105"/>
        <v/>
      </c>
      <c r="K2133" s="30" t="str">
        <f t="shared" si="1106"/>
        <v/>
      </c>
      <c r="L2133" s="30" t="str">
        <f t="shared" si="1107"/>
        <v/>
      </c>
      <c r="M2133" s="30" t="str">
        <f t="shared" si="1108"/>
        <v/>
      </c>
      <c r="N2133" s="30" t="str">
        <f t="shared" si="1109"/>
        <v/>
      </c>
      <c r="O2133" s="30" t="str">
        <f t="shared" si="1110"/>
        <v/>
      </c>
      <c r="P2133" s="30" t="str">
        <f t="shared" si="1111"/>
        <v/>
      </c>
      <c r="Q2133" s="30" t="str">
        <f t="shared" si="1112"/>
        <v/>
      </c>
      <c r="R2133" s="30" t="str">
        <f t="shared" si="1113"/>
        <v/>
      </c>
      <c r="S2133" s="30" t="str">
        <f t="shared" si="1114"/>
        <v/>
      </c>
      <c r="T2133" s="30" t="str">
        <f t="shared" si="1115"/>
        <v/>
      </c>
      <c r="U2133" s="20"/>
      <c r="V2133" s="20"/>
      <c r="W2133" s="20"/>
    </row>
    <row r="2134" spans="1:23" ht="19.5" customHeight="1" x14ac:dyDescent="0.25">
      <c r="A2134" s="20"/>
      <c r="B2134" s="483"/>
      <c r="C2134" s="29"/>
      <c r="D2134" s="28" t="s">
        <v>89</v>
      </c>
      <c r="E2134" s="29"/>
      <c r="F2134" s="28" t="s">
        <v>78</v>
      </c>
      <c r="G2134" s="29"/>
      <c r="H2134" s="29"/>
      <c r="I2134" s="30" t="str">
        <f t="shared" si="1104"/>
        <v/>
      </c>
      <c r="J2134" s="30" t="str">
        <f t="shared" si="1105"/>
        <v/>
      </c>
      <c r="K2134" s="30" t="str">
        <f t="shared" si="1106"/>
        <v/>
      </c>
      <c r="L2134" s="30" t="str">
        <f t="shared" si="1107"/>
        <v/>
      </c>
      <c r="M2134" s="30" t="str">
        <f t="shared" si="1108"/>
        <v/>
      </c>
      <c r="N2134" s="30" t="str">
        <f t="shared" si="1109"/>
        <v/>
      </c>
      <c r="O2134" s="30" t="str">
        <f t="shared" si="1110"/>
        <v/>
      </c>
      <c r="P2134" s="30" t="str">
        <f t="shared" si="1111"/>
        <v/>
      </c>
      <c r="Q2134" s="30" t="str">
        <f t="shared" si="1112"/>
        <v/>
      </c>
      <c r="R2134" s="30" t="str">
        <f t="shared" si="1113"/>
        <v/>
      </c>
      <c r="S2134" s="30" t="str">
        <f t="shared" si="1114"/>
        <v/>
      </c>
      <c r="T2134" s="30" t="str">
        <f t="shared" si="1115"/>
        <v/>
      </c>
      <c r="U2134" s="20"/>
      <c r="V2134" s="20"/>
      <c r="W2134" s="20"/>
    </row>
    <row r="2135" spans="1:23" ht="19.5" customHeight="1" x14ac:dyDescent="0.25">
      <c r="A2135" s="20"/>
      <c r="B2135" s="483"/>
      <c r="C2135" s="29"/>
      <c r="D2135" s="28" t="s">
        <v>90</v>
      </c>
      <c r="E2135" s="29"/>
      <c r="F2135" s="28" t="s">
        <v>78</v>
      </c>
      <c r="G2135" s="29"/>
      <c r="H2135" s="29"/>
      <c r="I2135" s="30" t="str">
        <f t="shared" si="1104"/>
        <v/>
      </c>
      <c r="J2135" s="30" t="str">
        <f t="shared" si="1105"/>
        <v/>
      </c>
      <c r="K2135" s="30" t="str">
        <f t="shared" si="1106"/>
        <v/>
      </c>
      <c r="L2135" s="30" t="str">
        <f t="shared" si="1107"/>
        <v/>
      </c>
      <c r="M2135" s="30" t="str">
        <f t="shared" si="1108"/>
        <v/>
      </c>
      <c r="N2135" s="30" t="str">
        <f t="shared" si="1109"/>
        <v/>
      </c>
      <c r="O2135" s="30" t="str">
        <f t="shared" si="1110"/>
        <v/>
      </c>
      <c r="P2135" s="30" t="str">
        <f t="shared" si="1111"/>
        <v/>
      </c>
      <c r="Q2135" s="30" t="str">
        <f t="shared" si="1112"/>
        <v/>
      </c>
      <c r="R2135" s="30" t="str">
        <f t="shared" si="1113"/>
        <v/>
      </c>
      <c r="S2135" s="30" t="str">
        <f t="shared" si="1114"/>
        <v/>
      </c>
      <c r="T2135" s="30" t="str">
        <f t="shared" si="1115"/>
        <v/>
      </c>
      <c r="U2135" s="20"/>
      <c r="V2135" s="20"/>
      <c r="W2135" s="20"/>
    </row>
    <row r="2136" spans="1:23" ht="19.5" customHeight="1" x14ac:dyDescent="0.25">
      <c r="A2136" s="20"/>
      <c r="B2136" s="483"/>
      <c r="C2136" s="29"/>
      <c r="D2136" s="28" t="s">
        <v>91</v>
      </c>
      <c r="E2136" s="29"/>
      <c r="F2136" s="28" t="s">
        <v>78</v>
      </c>
      <c r="G2136" s="29"/>
      <c r="H2136" s="29"/>
      <c r="I2136" s="30" t="str">
        <f t="shared" si="1104"/>
        <v/>
      </c>
      <c r="J2136" s="30" t="str">
        <f t="shared" si="1105"/>
        <v/>
      </c>
      <c r="K2136" s="30" t="str">
        <f t="shared" si="1106"/>
        <v/>
      </c>
      <c r="L2136" s="30" t="str">
        <f t="shared" si="1107"/>
        <v/>
      </c>
      <c r="M2136" s="30" t="str">
        <f t="shared" si="1108"/>
        <v/>
      </c>
      <c r="N2136" s="30" t="str">
        <f t="shared" si="1109"/>
        <v/>
      </c>
      <c r="O2136" s="30" t="str">
        <f t="shared" si="1110"/>
        <v/>
      </c>
      <c r="P2136" s="30" t="str">
        <f t="shared" si="1111"/>
        <v/>
      </c>
      <c r="Q2136" s="30" t="str">
        <f t="shared" si="1112"/>
        <v/>
      </c>
      <c r="R2136" s="30" t="str">
        <f t="shared" si="1113"/>
        <v/>
      </c>
      <c r="S2136" s="30" t="str">
        <f t="shared" si="1114"/>
        <v/>
      </c>
      <c r="T2136" s="30" t="str">
        <f t="shared" si="1115"/>
        <v/>
      </c>
      <c r="U2136" s="20"/>
      <c r="V2136" s="20"/>
      <c r="W2136" s="20"/>
    </row>
    <row r="2137" spans="1:23" ht="19.5" customHeight="1" x14ac:dyDescent="0.25">
      <c r="A2137" s="20"/>
      <c r="B2137" s="483"/>
      <c r="C2137" s="29"/>
      <c r="D2137" s="28" t="s">
        <v>92</v>
      </c>
      <c r="E2137" s="29"/>
      <c r="F2137" s="28" t="s">
        <v>78</v>
      </c>
      <c r="G2137" s="29"/>
      <c r="H2137" s="29"/>
      <c r="I2137" s="30" t="str">
        <f t="shared" si="1104"/>
        <v/>
      </c>
      <c r="J2137" s="30" t="str">
        <f t="shared" si="1105"/>
        <v/>
      </c>
      <c r="K2137" s="30" t="str">
        <f t="shared" si="1106"/>
        <v/>
      </c>
      <c r="L2137" s="30" t="str">
        <f t="shared" si="1107"/>
        <v/>
      </c>
      <c r="M2137" s="30" t="str">
        <f t="shared" si="1108"/>
        <v/>
      </c>
      <c r="N2137" s="30" t="str">
        <f t="shared" si="1109"/>
        <v/>
      </c>
      <c r="O2137" s="30" t="str">
        <f t="shared" si="1110"/>
        <v/>
      </c>
      <c r="P2137" s="30" t="str">
        <f t="shared" si="1111"/>
        <v/>
      </c>
      <c r="Q2137" s="30" t="str">
        <f t="shared" si="1112"/>
        <v/>
      </c>
      <c r="R2137" s="30" t="str">
        <f t="shared" si="1113"/>
        <v/>
      </c>
      <c r="S2137" s="30" t="str">
        <f t="shared" si="1114"/>
        <v/>
      </c>
      <c r="T2137" s="30" t="str">
        <f t="shared" si="1115"/>
        <v/>
      </c>
      <c r="U2137" s="20"/>
      <c r="V2137" s="20"/>
      <c r="W2137" s="20"/>
    </row>
    <row r="2138" spans="1:23" ht="19.5" customHeight="1" x14ac:dyDescent="0.25">
      <c r="A2138" s="20"/>
      <c r="B2138" s="483"/>
      <c r="C2138" s="29"/>
      <c r="D2138" s="28" t="s">
        <v>93</v>
      </c>
      <c r="E2138" s="29"/>
      <c r="F2138" s="28" t="s">
        <v>78</v>
      </c>
      <c r="G2138" s="29"/>
      <c r="H2138" s="29"/>
      <c r="I2138" s="30" t="str">
        <f t="shared" si="1104"/>
        <v/>
      </c>
      <c r="J2138" s="30" t="str">
        <f t="shared" si="1105"/>
        <v/>
      </c>
      <c r="K2138" s="30" t="str">
        <f t="shared" si="1106"/>
        <v/>
      </c>
      <c r="L2138" s="30" t="str">
        <f t="shared" si="1107"/>
        <v/>
      </c>
      <c r="M2138" s="30" t="str">
        <f t="shared" si="1108"/>
        <v/>
      </c>
      <c r="N2138" s="30" t="str">
        <f t="shared" si="1109"/>
        <v/>
      </c>
      <c r="O2138" s="30" t="str">
        <f t="shared" si="1110"/>
        <v/>
      </c>
      <c r="P2138" s="30" t="str">
        <f t="shared" si="1111"/>
        <v/>
      </c>
      <c r="Q2138" s="30" t="str">
        <f t="shared" si="1112"/>
        <v/>
      </c>
      <c r="R2138" s="30" t="str">
        <f t="shared" si="1113"/>
        <v/>
      </c>
      <c r="S2138" s="30" t="str">
        <f t="shared" si="1114"/>
        <v/>
      </c>
      <c r="T2138" s="30" t="str">
        <f t="shared" si="1115"/>
        <v/>
      </c>
      <c r="U2138" s="20"/>
      <c r="V2138" s="20"/>
      <c r="W2138" s="20"/>
    </row>
    <row r="2139" spans="1:23" ht="19.5" customHeight="1" x14ac:dyDescent="0.25">
      <c r="A2139" s="20"/>
      <c r="B2139" s="483"/>
      <c r="C2139" s="29"/>
      <c r="D2139" s="28" t="s">
        <v>94</v>
      </c>
      <c r="E2139" s="29"/>
      <c r="F2139" s="28" t="s">
        <v>78</v>
      </c>
      <c r="G2139" s="29"/>
      <c r="H2139" s="29"/>
      <c r="I2139" s="30" t="str">
        <f t="shared" si="1104"/>
        <v/>
      </c>
      <c r="J2139" s="30" t="str">
        <f t="shared" si="1105"/>
        <v/>
      </c>
      <c r="K2139" s="30" t="str">
        <f t="shared" si="1106"/>
        <v/>
      </c>
      <c r="L2139" s="30" t="str">
        <f t="shared" si="1107"/>
        <v/>
      </c>
      <c r="M2139" s="30" t="str">
        <f t="shared" si="1108"/>
        <v/>
      </c>
      <c r="N2139" s="30" t="str">
        <f t="shared" si="1109"/>
        <v/>
      </c>
      <c r="O2139" s="30" t="str">
        <f t="shared" si="1110"/>
        <v/>
      </c>
      <c r="P2139" s="30" t="str">
        <f t="shared" si="1111"/>
        <v/>
      </c>
      <c r="Q2139" s="30" t="str">
        <f t="shared" si="1112"/>
        <v/>
      </c>
      <c r="R2139" s="30" t="str">
        <f t="shared" si="1113"/>
        <v/>
      </c>
      <c r="S2139" s="30" t="str">
        <f t="shared" si="1114"/>
        <v/>
      </c>
      <c r="T2139" s="30" t="str">
        <f t="shared" si="1115"/>
        <v/>
      </c>
      <c r="U2139" s="20"/>
      <c r="V2139" s="20"/>
      <c r="W2139" s="20"/>
    </row>
    <row r="2140" spans="1:23" ht="19.5" customHeight="1" x14ac:dyDescent="0.25">
      <c r="A2140" s="20"/>
      <c r="B2140" s="483"/>
      <c r="C2140" s="29"/>
      <c r="D2140" s="28" t="s">
        <v>95</v>
      </c>
      <c r="E2140" s="29"/>
      <c r="F2140" s="28" t="s">
        <v>78</v>
      </c>
      <c r="G2140" s="29"/>
      <c r="H2140" s="29"/>
      <c r="I2140" s="30" t="str">
        <f t="shared" si="1104"/>
        <v/>
      </c>
      <c r="J2140" s="30" t="str">
        <f t="shared" si="1105"/>
        <v/>
      </c>
      <c r="K2140" s="30" t="str">
        <f t="shared" si="1106"/>
        <v/>
      </c>
      <c r="L2140" s="30" t="str">
        <f t="shared" si="1107"/>
        <v/>
      </c>
      <c r="M2140" s="30" t="str">
        <f t="shared" si="1108"/>
        <v/>
      </c>
      <c r="N2140" s="30" t="str">
        <f t="shared" si="1109"/>
        <v/>
      </c>
      <c r="O2140" s="30" t="str">
        <f t="shared" si="1110"/>
        <v/>
      </c>
      <c r="P2140" s="30" t="str">
        <f t="shared" si="1111"/>
        <v/>
      </c>
      <c r="Q2140" s="30" t="str">
        <f t="shared" si="1112"/>
        <v/>
      </c>
      <c r="R2140" s="30" t="str">
        <f t="shared" si="1113"/>
        <v/>
      </c>
      <c r="S2140" s="30" t="str">
        <f t="shared" si="1114"/>
        <v/>
      </c>
      <c r="T2140" s="30" t="str">
        <f t="shared" si="1115"/>
        <v/>
      </c>
      <c r="U2140" s="20"/>
      <c r="V2140" s="20"/>
      <c r="W2140" s="20"/>
    </row>
    <row r="2141" spans="1:23" ht="19.5" customHeight="1" x14ac:dyDescent="0.25">
      <c r="A2141" s="20"/>
      <c r="B2141" s="483"/>
      <c r="C2141" s="29"/>
      <c r="D2141" s="28" t="s">
        <v>96</v>
      </c>
      <c r="E2141" s="29"/>
      <c r="F2141" s="28" t="s">
        <v>78</v>
      </c>
      <c r="G2141" s="29"/>
      <c r="H2141" s="29"/>
      <c r="I2141" s="30" t="str">
        <f t="shared" si="1104"/>
        <v/>
      </c>
      <c r="J2141" s="30" t="str">
        <f t="shared" si="1105"/>
        <v/>
      </c>
      <c r="K2141" s="30" t="str">
        <f t="shared" si="1106"/>
        <v/>
      </c>
      <c r="L2141" s="30" t="str">
        <f t="shared" si="1107"/>
        <v/>
      </c>
      <c r="M2141" s="30" t="str">
        <f t="shared" si="1108"/>
        <v/>
      </c>
      <c r="N2141" s="30" t="str">
        <f t="shared" si="1109"/>
        <v/>
      </c>
      <c r="O2141" s="30" t="str">
        <f t="shared" si="1110"/>
        <v/>
      </c>
      <c r="P2141" s="30" t="str">
        <f t="shared" si="1111"/>
        <v/>
      </c>
      <c r="Q2141" s="30" t="str">
        <f t="shared" si="1112"/>
        <v/>
      </c>
      <c r="R2141" s="30" t="str">
        <f t="shared" si="1113"/>
        <v/>
      </c>
      <c r="S2141" s="30" t="str">
        <f t="shared" si="1114"/>
        <v/>
      </c>
      <c r="T2141" s="30" t="str">
        <f t="shared" si="1115"/>
        <v/>
      </c>
      <c r="U2141" s="20"/>
      <c r="V2141" s="20"/>
      <c r="W2141" s="20"/>
    </row>
    <row r="2142" spans="1:23" ht="19.5" customHeight="1" x14ac:dyDescent="0.25">
      <c r="A2142" s="20"/>
      <c r="B2142" s="483"/>
      <c r="C2142" s="29"/>
      <c r="D2142" s="28" t="s">
        <v>97</v>
      </c>
      <c r="E2142" s="29"/>
      <c r="F2142" s="28" t="s">
        <v>78</v>
      </c>
      <c r="G2142" s="29"/>
      <c r="H2142" s="29"/>
      <c r="I2142" s="30" t="str">
        <f t="shared" si="1104"/>
        <v/>
      </c>
      <c r="J2142" s="30" t="str">
        <f t="shared" si="1105"/>
        <v/>
      </c>
      <c r="K2142" s="30" t="str">
        <f t="shared" si="1106"/>
        <v/>
      </c>
      <c r="L2142" s="30" t="str">
        <f t="shared" si="1107"/>
        <v/>
      </c>
      <c r="M2142" s="30" t="str">
        <f t="shared" si="1108"/>
        <v/>
      </c>
      <c r="N2142" s="30" t="str">
        <f t="shared" si="1109"/>
        <v/>
      </c>
      <c r="O2142" s="30" t="str">
        <f t="shared" si="1110"/>
        <v/>
      </c>
      <c r="P2142" s="30" t="str">
        <f t="shared" si="1111"/>
        <v/>
      </c>
      <c r="Q2142" s="30" t="str">
        <f t="shared" si="1112"/>
        <v/>
      </c>
      <c r="R2142" s="30" t="str">
        <f t="shared" si="1113"/>
        <v/>
      </c>
      <c r="S2142" s="30" t="str">
        <f t="shared" si="1114"/>
        <v/>
      </c>
      <c r="T2142" s="30" t="str">
        <f t="shared" si="1115"/>
        <v/>
      </c>
      <c r="U2142" s="20"/>
      <c r="V2142" s="20"/>
      <c r="W2142" s="20"/>
    </row>
    <row r="2143" spans="1:23" ht="19.5" customHeight="1" x14ac:dyDescent="0.25">
      <c r="A2143" s="20"/>
      <c r="B2143" s="483"/>
      <c r="C2143" s="29"/>
      <c r="D2143" s="28" t="s">
        <v>98</v>
      </c>
      <c r="E2143" s="29"/>
      <c r="F2143" s="28" t="s">
        <v>78</v>
      </c>
      <c r="G2143" s="29"/>
      <c r="H2143" s="29"/>
      <c r="I2143" s="30" t="str">
        <f t="shared" si="1104"/>
        <v/>
      </c>
      <c r="J2143" s="30" t="str">
        <f t="shared" si="1105"/>
        <v/>
      </c>
      <c r="K2143" s="30" t="str">
        <f t="shared" si="1106"/>
        <v/>
      </c>
      <c r="L2143" s="30" t="str">
        <f t="shared" si="1107"/>
        <v/>
      </c>
      <c r="M2143" s="30" t="str">
        <f t="shared" si="1108"/>
        <v/>
      </c>
      <c r="N2143" s="30" t="str">
        <f t="shared" si="1109"/>
        <v/>
      </c>
      <c r="O2143" s="30" t="str">
        <f t="shared" si="1110"/>
        <v/>
      </c>
      <c r="P2143" s="30" t="str">
        <f t="shared" si="1111"/>
        <v/>
      </c>
      <c r="Q2143" s="30" t="str">
        <f t="shared" si="1112"/>
        <v/>
      </c>
      <c r="R2143" s="30" t="str">
        <f t="shared" si="1113"/>
        <v/>
      </c>
      <c r="S2143" s="30" t="str">
        <f t="shared" si="1114"/>
        <v/>
      </c>
      <c r="T2143" s="30" t="str">
        <f t="shared" si="1115"/>
        <v/>
      </c>
      <c r="U2143" s="20"/>
      <c r="V2143" s="20"/>
      <c r="W2143" s="20"/>
    </row>
    <row r="2144" spans="1:23" ht="19.5" customHeight="1" x14ac:dyDescent="0.25">
      <c r="A2144" s="20"/>
      <c r="B2144" s="483"/>
      <c r="C2144" s="29"/>
      <c r="D2144" s="28" t="s">
        <v>99</v>
      </c>
      <c r="E2144" s="29"/>
      <c r="F2144" s="28" t="s">
        <v>78</v>
      </c>
      <c r="G2144" s="29"/>
      <c r="H2144" s="29"/>
      <c r="I2144" s="30" t="str">
        <f t="shared" si="1104"/>
        <v/>
      </c>
      <c r="J2144" s="30" t="str">
        <f t="shared" si="1105"/>
        <v/>
      </c>
      <c r="K2144" s="30" t="str">
        <f t="shared" si="1106"/>
        <v/>
      </c>
      <c r="L2144" s="30" t="str">
        <f t="shared" si="1107"/>
        <v/>
      </c>
      <c r="M2144" s="30" t="str">
        <f t="shared" si="1108"/>
        <v/>
      </c>
      <c r="N2144" s="30" t="str">
        <f t="shared" si="1109"/>
        <v/>
      </c>
      <c r="O2144" s="30" t="str">
        <f t="shared" si="1110"/>
        <v/>
      </c>
      <c r="P2144" s="30" t="str">
        <f t="shared" si="1111"/>
        <v/>
      </c>
      <c r="Q2144" s="30" t="str">
        <f t="shared" si="1112"/>
        <v/>
      </c>
      <c r="R2144" s="30" t="str">
        <f t="shared" si="1113"/>
        <v/>
      </c>
      <c r="S2144" s="30" t="str">
        <f t="shared" si="1114"/>
        <v/>
      </c>
      <c r="T2144" s="30" t="str">
        <f t="shared" si="1115"/>
        <v/>
      </c>
      <c r="U2144" s="20"/>
      <c r="V2144" s="20"/>
      <c r="W2144" s="20"/>
    </row>
    <row r="2145" spans="1:28" ht="19.5" customHeight="1" x14ac:dyDescent="0.25">
      <c r="A2145" s="20"/>
      <c r="B2145" s="483"/>
      <c r="C2145" s="29"/>
      <c r="D2145" s="28" t="s">
        <v>100</v>
      </c>
      <c r="E2145" s="29"/>
      <c r="F2145" s="28" t="s">
        <v>78</v>
      </c>
      <c r="G2145" s="29"/>
      <c r="H2145" s="29"/>
      <c r="I2145" s="30" t="str">
        <f t="shared" si="1104"/>
        <v/>
      </c>
      <c r="J2145" s="30" t="str">
        <f t="shared" si="1105"/>
        <v/>
      </c>
      <c r="K2145" s="30" t="str">
        <f t="shared" si="1106"/>
        <v/>
      </c>
      <c r="L2145" s="30" t="str">
        <f t="shared" si="1107"/>
        <v/>
      </c>
      <c r="M2145" s="30" t="str">
        <f t="shared" si="1108"/>
        <v/>
      </c>
      <c r="N2145" s="30" t="str">
        <f t="shared" si="1109"/>
        <v/>
      </c>
      <c r="O2145" s="30" t="str">
        <f t="shared" si="1110"/>
        <v/>
      </c>
      <c r="P2145" s="30" t="str">
        <f t="shared" si="1111"/>
        <v/>
      </c>
      <c r="Q2145" s="30" t="str">
        <f t="shared" si="1112"/>
        <v/>
      </c>
      <c r="R2145" s="30" t="str">
        <f t="shared" si="1113"/>
        <v/>
      </c>
      <c r="S2145" s="30" t="str">
        <f t="shared" si="1114"/>
        <v/>
      </c>
      <c r="T2145" s="30" t="str">
        <f t="shared" si="1115"/>
        <v/>
      </c>
      <c r="U2145" s="20"/>
      <c r="V2145" s="20"/>
      <c r="W2145" s="20"/>
    </row>
    <row r="2146" spans="1:28" ht="19.5" customHeight="1" x14ac:dyDescent="0.25">
      <c r="A2146" s="20"/>
      <c r="B2146" s="483"/>
      <c r="C2146" s="29"/>
      <c r="D2146" s="28" t="s">
        <v>101</v>
      </c>
      <c r="E2146" s="29"/>
      <c r="F2146" s="28" t="s">
        <v>78</v>
      </c>
      <c r="G2146" s="29"/>
      <c r="H2146" s="29"/>
      <c r="I2146" s="30" t="str">
        <f t="shared" si="1104"/>
        <v/>
      </c>
      <c r="J2146" s="30" t="str">
        <f t="shared" si="1105"/>
        <v/>
      </c>
      <c r="K2146" s="30" t="str">
        <f t="shared" si="1106"/>
        <v/>
      </c>
      <c r="L2146" s="30" t="str">
        <f t="shared" si="1107"/>
        <v/>
      </c>
      <c r="M2146" s="30" t="str">
        <f t="shared" si="1108"/>
        <v/>
      </c>
      <c r="N2146" s="30" t="str">
        <f t="shared" si="1109"/>
        <v/>
      </c>
      <c r="O2146" s="30" t="str">
        <f t="shared" si="1110"/>
        <v/>
      </c>
      <c r="P2146" s="30" t="str">
        <f t="shared" si="1111"/>
        <v/>
      </c>
      <c r="Q2146" s="30" t="str">
        <f t="shared" si="1112"/>
        <v/>
      </c>
      <c r="R2146" s="30" t="str">
        <f t="shared" si="1113"/>
        <v/>
      </c>
      <c r="S2146" s="30" t="str">
        <f t="shared" si="1114"/>
        <v/>
      </c>
      <c r="T2146" s="30" t="str">
        <f t="shared" si="1115"/>
        <v/>
      </c>
      <c r="U2146" s="20"/>
      <c r="V2146" s="20"/>
      <c r="W2146" s="20"/>
    </row>
    <row r="2147" spans="1:28" ht="19.5" customHeight="1" x14ac:dyDescent="0.25">
      <c r="A2147" s="20"/>
      <c r="B2147" s="483"/>
      <c r="C2147" s="29"/>
      <c r="D2147" s="28" t="s">
        <v>102</v>
      </c>
      <c r="E2147" s="29"/>
      <c r="F2147" s="28" t="s">
        <v>78</v>
      </c>
      <c r="G2147" s="29"/>
      <c r="H2147" s="29"/>
      <c r="I2147" s="30" t="str">
        <f t="shared" si="1104"/>
        <v/>
      </c>
      <c r="J2147" s="30" t="str">
        <f t="shared" si="1105"/>
        <v/>
      </c>
      <c r="K2147" s="30" t="str">
        <f t="shared" si="1106"/>
        <v/>
      </c>
      <c r="L2147" s="30" t="str">
        <f t="shared" si="1107"/>
        <v/>
      </c>
      <c r="M2147" s="30" t="str">
        <f t="shared" si="1108"/>
        <v/>
      </c>
      <c r="N2147" s="30" t="str">
        <f t="shared" si="1109"/>
        <v/>
      </c>
      <c r="O2147" s="30" t="str">
        <f t="shared" si="1110"/>
        <v/>
      </c>
      <c r="P2147" s="30" t="str">
        <f t="shared" si="1111"/>
        <v/>
      </c>
      <c r="Q2147" s="30" t="str">
        <f t="shared" si="1112"/>
        <v/>
      </c>
      <c r="R2147" s="30" t="str">
        <f t="shared" si="1113"/>
        <v/>
      </c>
      <c r="S2147" s="30" t="str">
        <f t="shared" si="1114"/>
        <v/>
      </c>
      <c r="T2147" s="30" t="str">
        <f t="shared" si="1115"/>
        <v/>
      </c>
      <c r="U2147" s="20"/>
      <c r="V2147" s="20"/>
      <c r="W2147" s="20"/>
    </row>
    <row r="2148" spans="1:28" ht="19.5" customHeight="1" x14ac:dyDescent="0.25">
      <c r="A2148" s="20"/>
      <c r="B2148" s="483"/>
      <c r="C2148" s="29"/>
      <c r="D2148" s="28" t="s">
        <v>103</v>
      </c>
      <c r="E2148" s="29"/>
      <c r="F2148" s="28" t="s">
        <v>78</v>
      </c>
      <c r="G2148" s="29"/>
      <c r="H2148" s="29"/>
      <c r="I2148" s="30" t="str">
        <f t="shared" si="1104"/>
        <v/>
      </c>
      <c r="J2148" s="30" t="str">
        <f t="shared" si="1105"/>
        <v/>
      </c>
      <c r="K2148" s="30" t="str">
        <f t="shared" si="1106"/>
        <v/>
      </c>
      <c r="L2148" s="30" t="str">
        <f t="shared" si="1107"/>
        <v/>
      </c>
      <c r="M2148" s="30" t="str">
        <f t="shared" si="1108"/>
        <v/>
      </c>
      <c r="N2148" s="30" t="str">
        <f t="shared" si="1109"/>
        <v/>
      </c>
      <c r="O2148" s="30" t="str">
        <f t="shared" si="1110"/>
        <v/>
      </c>
      <c r="P2148" s="30" t="str">
        <f t="shared" si="1111"/>
        <v/>
      </c>
      <c r="Q2148" s="30" t="str">
        <f t="shared" si="1112"/>
        <v/>
      </c>
      <c r="R2148" s="30" t="str">
        <f t="shared" si="1113"/>
        <v/>
      </c>
      <c r="S2148" s="30" t="str">
        <f t="shared" si="1114"/>
        <v/>
      </c>
      <c r="T2148" s="30" t="str">
        <f t="shared" si="1115"/>
        <v/>
      </c>
      <c r="U2148" s="20"/>
      <c r="V2148" s="20"/>
      <c r="W2148" s="20"/>
    </row>
    <row r="2149" spans="1:28" ht="19.5" customHeight="1" x14ac:dyDescent="0.25">
      <c r="A2149" s="20"/>
      <c r="B2149" s="483"/>
      <c r="C2149" s="29"/>
      <c r="D2149" s="28" t="s">
        <v>104</v>
      </c>
      <c r="E2149" s="29"/>
      <c r="F2149" s="28" t="s">
        <v>78</v>
      </c>
      <c r="G2149" s="29"/>
      <c r="H2149" s="29"/>
      <c r="I2149" s="30" t="str">
        <f t="shared" si="1104"/>
        <v/>
      </c>
      <c r="J2149" s="30" t="str">
        <f t="shared" si="1105"/>
        <v/>
      </c>
      <c r="K2149" s="30" t="str">
        <f t="shared" si="1106"/>
        <v/>
      </c>
      <c r="L2149" s="30" t="str">
        <f t="shared" si="1107"/>
        <v/>
      </c>
      <c r="M2149" s="30" t="str">
        <f t="shared" si="1108"/>
        <v/>
      </c>
      <c r="N2149" s="30" t="str">
        <f t="shared" si="1109"/>
        <v/>
      </c>
      <c r="O2149" s="30" t="str">
        <f t="shared" si="1110"/>
        <v/>
      </c>
      <c r="P2149" s="30" t="str">
        <f t="shared" si="1111"/>
        <v/>
      </c>
      <c r="Q2149" s="30" t="str">
        <f t="shared" si="1112"/>
        <v/>
      </c>
      <c r="R2149" s="30" t="str">
        <f t="shared" si="1113"/>
        <v/>
      </c>
      <c r="S2149" s="30" t="str">
        <f t="shared" si="1114"/>
        <v/>
      </c>
      <c r="T2149" s="30" t="str">
        <f t="shared" si="1115"/>
        <v/>
      </c>
      <c r="U2149" s="20"/>
      <c r="V2149" s="20"/>
      <c r="W2149" s="20"/>
    </row>
    <row r="2150" spans="1:28" ht="19.5" customHeight="1" x14ac:dyDescent="0.25">
      <c r="A2150" s="20"/>
      <c r="B2150" s="483"/>
      <c r="C2150" s="29"/>
      <c r="D2150" s="28" t="s">
        <v>105</v>
      </c>
      <c r="E2150" s="29"/>
      <c r="F2150" s="28" t="s">
        <v>78</v>
      </c>
      <c r="G2150" s="29"/>
      <c r="H2150" s="29"/>
      <c r="I2150" s="30" t="str">
        <f t="shared" si="1104"/>
        <v/>
      </c>
      <c r="J2150" s="30" t="str">
        <f t="shared" si="1105"/>
        <v/>
      </c>
      <c r="K2150" s="30" t="str">
        <f t="shared" si="1106"/>
        <v/>
      </c>
      <c r="L2150" s="30" t="str">
        <f t="shared" si="1107"/>
        <v/>
      </c>
      <c r="M2150" s="30" t="str">
        <f t="shared" si="1108"/>
        <v/>
      </c>
      <c r="N2150" s="30" t="str">
        <f t="shared" si="1109"/>
        <v/>
      </c>
      <c r="O2150" s="30" t="str">
        <f t="shared" si="1110"/>
        <v/>
      </c>
      <c r="P2150" s="30" t="str">
        <f t="shared" si="1111"/>
        <v/>
      </c>
      <c r="Q2150" s="30" t="str">
        <f t="shared" si="1112"/>
        <v/>
      </c>
      <c r="R2150" s="30" t="str">
        <f t="shared" si="1113"/>
        <v/>
      </c>
      <c r="S2150" s="30" t="str">
        <f t="shared" si="1114"/>
        <v/>
      </c>
      <c r="T2150" s="30" t="str">
        <f t="shared" si="1115"/>
        <v/>
      </c>
      <c r="U2150" s="20"/>
      <c r="V2150" s="20"/>
      <c r="W2150" s="20"/>
    </row>
    <row r="2151" spans="1:28" ht="19.5" customHeight="1" x14ac:dyDescent="0.25">
      <c r="A2151" s="20"/>
      <c r="B2151" s="483"/>
      <c r="C2151" s="29"/>
      <c r="D2151" s="28" t="s">
        <v>106</v>
      </c>
      <c r="E2151" s="29"/>
      <c r="F2151" s="28" t="s">
        <v>78</v>
      </c>
      <c r="G2151" s="29"/>
      <c r="H2151" s="29"/>
      <c r="I2151" s="30" t="str">
        <f t="shared" si="1104"/>
        <v/>
      </c>
      <c r="J2151" s="30" t="str">
        <f t="shared" si="1105"/>
        <v/>
      </c>
      <c r="K2151" s="30" t="str">
        <f t="shared" si="1106"/>
        <v/>
      </c>
      <c r="L2151" s="30" t="str">
        <f t="shared" si="1107"/>
        <v/>
      </c>
      <c r="M2151" s="30" t="str">
        <f t="shared" si="1108"/>
        <v/>
      </c>
      <c r="N2151" s="30" t="str">
        <f t="shared" si="1109"/>
        <v/>
      </c>
      <c r="O2151" s="30" t="str">
        <f t="shared" si="1110"/>
        <v/>
      </c>
      <c r="P2151" s="30" t="str">
        <f t="shared" si="1111"/>
        <v/>
      </c>
      <c r="Q2151" s="30" t="str">
        <f t="shared" si="1112"/>
        <v/>
      </c>
      <c r="R2151" s="30" t="str">
        <f t="shared" si="1113"/>
        <v/>
      </c>
      <c r="S2151" s="30" t="str">
        <f t="shared" si="1114"/>
        <v/>
      </c>
      <c r="T2151" s="30" t="str">
        <f t="shared" si="1115"/>
        <v/>
      </c>
      <c r="U2151" s="20"/>
      <c r="V2151" s="20"/>
      <c r="W2151" s="20"/>
    </row>
    <row r="2152" spans="1:28" ht="19.5" customHeight="1" x14ac:dyDescent="0.25">
      <c r="A2152" s="20"/>
      <c r="B2152" s="483"/>
      <c r="C2152" s="29"/>
      <c r="D2152" s="28" t="s">
        <v>107</v>
      </c>
      <c r="E2152" s="29"/>
      <c r="F2152" s="28" t="s">
        <v>78</v>
      </c>
      <c r="G2152" s="29"/>
      <c r="H2152" s="29"/>
      <c r="I2152" s="30" t="str">
        <f t="shared" si="1104"/>
        <v/>
      </c>
      <c r="J2152" s="30" t="str">
        <f t="shared" si="1105"/>
        <v/>
      </c>
      <c r="K2152" s="30" t="str">
        <f t="shared" si="1106"/>
        <v/>
      </c>
      <c r="L2152" s="30" t="str">
        <f t="shared" si="1107"/>
        <v/>
      </c>
      <c r="M2152" s="30" t="str">
        <f t="shared" si="1108"/>
        <v/>
      </c>
      <c r="N2152" s="30" t="str">
        <f t="shared" si="1109"/>
        <v/>
      </c>
      <c r="O2152" s="30" t="str">
        <f t="shared" si="1110"/>
        <v/>
      </c>
      <c r="P2152" s="30" t="str">
        <f t="shared" si="1111"/>
        <v/>
      </c>
      <c r="Q2152" s="30" t="str">
        <f t="shared" si="1112"/>
        <v/>
      </c>
      <c r="R2152" s="30" t="str">
        <f t="shared" si="1113"/>
        <v/>
      </c>
      <c r="S2152" s="30" t="str">
        <f t="shared" si="1114"/>
        <v/>
      </c>
      <c r="T2152" s="30" t="str">
        <f t="shared" si="1115"/>
        <v/>
      </c>
      <c r="U2152" s="20"/>
      <c r="V2152" s="20"/>
      <c r="W2152" s="20"/>
    </row>
    <row r="2153" spans="1:28" ht="19.5" customHeight="1" x14ac:dyDescent="0.25">
      <c r="A2153" s="20"/>
      <c r="B2153" s="483"/>
      <c r="C2153" s="29"/>
      <c r="D2153" s="28" t="s">
        <v>108</v>
      </c>
      <c r="E2153" s="29"/>
      <c r="F2153" s="28" t="s">
        <v>78</v>
      </c>
      <c r="G2153" s="29"/>
      <c r="H2153" s="29"/>
      <c r="I2153" s="30" t="str">
        <f t="shared" si="1104"/>
        <v/>
      </c>
      <c r="J2153" s="30" t="str">
        <f t="shared" si="1105"/>
        <v/>
      </c>
      <c r="K2153" s="30" t="str">
        <f t="shared" si="1106"/>
        <v/>
      </c>
      <c r="L2153" s="30" t="str">
        <f t="shared" si="1107"/>
        <v/>
      </c>
      <c r="M2153" s="30" t="str">
        <f t="shared" si="1108"/>
        <v/>
      </c>
      <c r="N2153" s="30" t="str">
        <f t="shared" si="1109"/>
        <v/>
      </c>
      <c r="O2153" s="30" t="str">
        <f t="shared" si="1110"/>
        <v/>
      </c>
      <c r="P2153" s="30" t="str">
        <f t="shared" si="1111"/>
        <v/>
      </c>
      <c r="Q2153" s="30" t="str">
        <f t="shared" si="1112"/>
        <v/>
      </c>
      <c r="R2153" s="30" t="str">
        <f t="shared" si="1113"/>
        <v/>
      </c>
      <c r="S2153" s="30" t="str">
        <f t="shared" si="1114"/>
        <v/>
      </c>
      <c r="T2153" s="30" t="str">
        <f t="shared" si="1115"/>
        <v/>
      </c>
      <c r="U2153" s="20"/>
      <c r="V2153" s="20"/>
      <c r="W2153" s="20"/>
    </row>
    <row r="2154" spans="1:28" ht="19.5" customHeight="1" x14ac:dyDescent="0.25">
      <c r="A2154" s="20"/>
      <c r="B2154" s="483"/>
      <c r="C2154" s="29"/>
      <c r="D2154" s="28" t="s">
        <v>109</v>
      </c>
      <c r="E2154" s="29"/>
      <c r="F2154" s="28" t="s">
        <v>78</v>
      </c>
      <c r="G2154" s="29"/>
      <c r="H2154" s="29"/>
      <c r="I2154" s="30" t="str">
        <f t="shared" si="1104"/>
        <v/>
      </c>
      <c r="J2154" s="30" t="str">
        <f t="shared" si="1105"/>
        <v/>
      </c>
      <c r="K2154" s="30" t="str">
        <f t="shared" si="1106"/>
        <v/>
      </c>
      <c r="L2154" s="30" t="str">
        <f t="shared" si="1107"/>
        <v/>
      </c>
      <c r="M2154" s="30" t="str">
        <f t="shared" si="1108"/>
        <v/>
      </c>
      <c r="N2154" s="30" t="str">
        <f t="shared" si="1109"/>
        <v/>
      </c>
      <c r="O2154" s="30" t="str">
        <f t="shared" si="1110"/>
        <v/>
      </c>
      <c r="P2154" s="30" t="str">
        <f t="shared" si="1111"/>
        <v/>
      </c>
      <c r="Q2154" s="30" t="str">
        <f t="shared" si="1112"/>
        <v/>
      </c>
      <c r="R2154" s="30" t="str">
        <f t="shared" si="1113"/>
        <v/>
      </c>
      <c r="S2154" s="30" t="str">
        <f t="shared" si="1114"/>
        <v/>
      </c>
      <c r="T2154" s="30" t="str">
        <f t="shared" si="1115"/>
        <v/>
      </c>
      <c r="U2154" s="20"/>
      <c r="V2154" s="20"/>
      <c r="W2154" s="20"/>
    </row>
    <row r="2155" spans="1:28" ht="19.5" customHeight="1" x14ac:dyDescent="0.25">
      <c r="A2155" s="20"/>
      <c r="B2155" s="483"/>
      <c r="C2155" s="29"/>
      <c r="D2155" s="28" t="s">
        <v>110</v>
      </c>
      <c r="E2155" s="29"/>
      <c r="F2155" s="28" t="s">
        <v>78</v>
      </c>
      <c r="G2155" s="29"/>
      <c r="H2155" s="29"/>
      <c r="I2155" s="30" t="str">
        <f t="shared" si="1104"/>
        <v/>
      </c>
      <c r="J2155" s="30" t="str">
        <f t="shared" si="1105"/>
        <v/>
      </c>
      <c r="K2155" s="30" t="str">
        <f t="shared" si="1106"/>
        <v/>
      </c>
      <c r="L2155" s="30" t="str">
        <f t="shared" si="1107"/>
        <v/>
      </c>
      <c r="M2155" s="30" t="str">
        <f t="shared" si="1108"/>
        <v/>
      </c>
      <c r="N2155" s="30" t="str">
        <f t="shared" si="1109"/>
        <v/>
      </c>
      <c r="O2155" s="30" t="str">
        <f t="shared" si="1110"/>
        <v/>
      </c>
      <c r="P2155" s="30" t="str">
        <f t="shared" si="1111"/>
        <v/>
      </c>
      <c r="Q2155" s="30" t="str">
        <f t="shared" si="1112"/>
        <v/>
      </c>
      <c r="R2155" s="30" t="str">
        <f t="shared" si="1113"/>
        <v/>
      </c>
      <c r="S2155" s="30" t="str">
        <f t="shared" si="1114"/>
        <v/>
      </c>
      <c r="T2155" s="30" t="str">
        <f t="shared" si="1115"/>
        <v/>
      </c>
      <c r="U2155" s="20"/>
      <c r="V2155" s="20"/>
      <c r="W2155" s="20"/>
    </row>
    <row r="2156" spans="1:28" ht="19.5" customHeight="1" x14ac:dyDescent="0.25">
      <c r="A2156" s="20"/>
      <c r="B2156" s="483"/>
      <c r="C2156" s="29"/>
      <c r="D2156" s="28" t="s">
        <v>111</v>
      </c>
      <c r="E2156" s="29"/>
      <c r="F2156" s="28" t="s">
        <v>78</v>
      </c>
      <c r="G2156" s="29"/>
      <c r="H2156" s="29"/>
      <c r="I2156" s="30" t="str">
        <f t="shared" si="1104"/>
        <v/>
      </c>
      <c r="J2156" s="30" t="str">
        <f t="shared" si="1105"/>
        <v/>
      </c>
      <c r="K2156" s="30" t="str">
        <f t="shared" si="1106"/>
        <v/>
      </c>
      <c r="L2156" s="30" t="str">
        <f t="shared" si="1107"/>
        <v/>
      </c>
      <c r="M2156" s="30" t="str">
        <f t="shared" si="1108"/>
        <v/>
      </c>
      <c r="N2156" s="30" t="str">
        <f t="shared" si="1109"/>
        <v/>
      </c>
      <c r="O2156" s="30" t="str">
        <f t="shared" si="1110"/>
        <v/>
      </c>
      <c r="P2156" s="30" t="str">
        <f t="shared" si="1111"/>
        <v/>
      </c>
      <c r="Q2156" s="30" t="str">
        <f t="shared" si="1112"/>
        <v/>
      </c>
      <c r="R2156" s="30" t="str">
        <f t="shared" si="1113"/>
        <v/>
      </c>
      <c r="S2156" s="30" t="str">
        <f t="shared" si="1114"/>
        <v/>
      </c>
      <c r="T2156" s="30" t="str">
        <f t="shared" si="1115"/>
        <v/>
      </c>
      <c r="U2156" s="20"/>
      <c r="V2156" s="20"/>
      <c r="W2156" s="20"/>
    </row>
    <row r="2157" spans="1:28" ht="19.5" customHeight="1" x14ac:dyDescent="0.25">
      <c r="A2157" s="20"/>
      <c r="B2157" s="483"/>
      <c r="C2157" s="29"/>
      <c r="D2157" s="28" t="s">
        <v>112</v>
      </c>
      <c r="E2157" s="29"/>
      <c r="F2157" s="28" t="s">
        <v>78</v>
      </c>
      <c r="G2157" s="29"/>
      <c r="H2157" s="29"/>
      <c r="I2157" s="30" t="str">
        <f t="shared" si="1104"/>
        <v/>
      </c>
      <c r="J2157" s="30" t="str">
        <f t="shared" si="1105"/>
        <v/>
      </c>
      <c r="K2157" s="30" t="str">
        <f t="shared" si="1106"/>
        <v/>
      </c>
      <c r="L2157" s="30" t="str">
        <f t="shared" si="1107"/>
        <v/>
      </c>
      <c r="M2157" s="30" t="str">
        <f t="shared" si="1108"/>
        <v/>
      </c>
      <c r="N2157" s="30" t="str">
        <f t="shared" si="1109"/>
        <v/>
      </c>
      <c r="O2157" s="30" t="str">
        <f t="shared" si="1110"/>
        <v/>
      </c>
      <c r="P2157" s="30" t="str">
        <f t="shared" si="1111"/>
        <v/>
      </c>
      <c r="Q2157" s="30" t="str">
        <f t="shared" si="1112"/>
        <v/>
      </c>
      <c r="R2157" s="30" t="str">
        <f t="shared" si="1113"/>
        <v/>
      </c>
      <c r="S2157" s="30" t="str">
        <f t="shared" si="1114"/>
        <v/>
      </c>
      <c r="T2157" s="30" t="str">
        <f t="shared" si="1115"/>
        <v/>
      </c>
      <c r="U2157" s="20"/>
      <c r="V2157" s="20"/>
      <c r="W2157" s="20"/>
    </row>
    <row r="2158" spans="1:28" ht="19.5" customHeight="1" x14ac:dyDescent="0.25">
      <c r="A2158" s="20"/>
      <c r="B2158" s="483"/>
      <c r="C2158" s="29"/>
      <c r="D2158" s="28" t="s">
        <v>113</v>
      </c>
      <c r="E2158" s="29"/>
      <c r="F2158" s="28" t="s">
        <v>78</v>
      </c>
      <c r="G2158" s="29"/>
      <c r="H2158" s="29"/>
      <c r="I2158" s="30" t="str">
        <f t="shared" si="1104"/>
        <v/>
      </c>
      <c r="J2158" s="30" t="str">
        <f t="shared" si="1105"/>
        <v/>
      </c>
      <c r="K2158" s="30" t="str">
        <f t="shared" si="1106"/>
        <v/>
      </c>
      <c r="L2158" s="30" t="str">
        <f t="shared" si="1107"/>
        <v/>
      </c>
      <c r="M2158" s="30" t="str">
        <f t="shared" si="1108"/>
        <v/>
      </c>
      <c r="N2158" s="30" t="str">
        <f t="shared" si="1109"/>
        <v/>
      </c>
      <c r="O2158" s="30" t="str">
        <f t="shared" si="1110"/>
        <v/>
      </c>
      <c r="P2158" s="30" t="str">
        <f t="shared" si="1111"/>
        <v/>
      </c>
      <c r="Q2158" s="30" t="str">
        <f t="shared" si="1112"/>
        <v/>
      </c>
      <c r="R2158" s="30" t="str">
        <f t="shared" si="1113"/>
        <v/>
      </c>
      <c r="S2158" s="30" t="str">
        <f t="shared" si="1114"/>
        <v/>
      </c>
      <c r="T2158" s="30" t="str">
        <f t="shared" si="1115"/>
        <v/>
      </c>
      <c r="U2158" s="20"/>
      <c r="V2158" s="20"/>
      <c r="W2158" s="20"/>
    </row>
    <row r="2159" spans="1:28" ht="19.5" customHeight="1" x14ac:dyDescent="0.3">
      <c r="A2159" s="20"/>
      <c r="B2159" s="483"/>
      <c r="C2159" s="29"/>
      <c r="D2159" s="28" t="s">
        <v>114</v>
      </c>
      <c r="E2159" s="29"/>
      <c r="F2159" s="28" t="s">
        <v>115</v>
      </c>
      <c r="G2159" s="29"/>
      <c r="H2159" s="29" t="s">
        <v>40</v>
      </c>
      <c r="I2159" s="31" t="str">
        <f t="shared" ref="I2159:I2168" si="1116">IFERROR(VALUE(MID($G2159,1,FIND(CHAR(160),SUBSTITUTE($G2159,"~",CHAR(160),1))-1)),"-")</f>
        <v>-</v>
      </c>
      <c r="J2159" s="31" t="str">
        <f t="shared" ref="J2159:J2168" si="1117">IFERROR(VALUE(MID($G2159,FIND(CHAR(160),SUBSTITUTE($G2159,"~",CHAR(160),1))+1,FIND(CHAR(160),SUBSTITUTE($G2159,"~",CHAR(160),2))-FIND(CHAR(160),SUBSTITUTE($G2159,"~",CHAR(160),1))-1)),"-")</f>
        <v>-</v>
      </c>
      <c r="K2159" s="31" t="str">
        <f t="shared" ref="K2159:K2168" si="1118">IFERROR(VALUE(MID($G2159,FIND(CHAR(160),SUBSTITUTE($G2159,"~",CHAR(160),2))+1,FIND(CHAR(160),SUBSTITUTE($G2159,"~",CHAR(160),3))-FIND(CHAR(160),SUBSTITUTE($G2159,"~",CHAR(160),2))-1)),"-")</f>
        <v>-</v>
      </c>
      <c r="L2159" s="31" t="str">
        <f t="shared" ref="L2159:L2168" si="1119">IFERROR(VALUE(MID($G2159,FIND(CHAR(160),SUBSTITUTE($G2159,"~",CHAR(160),3))+1,FIND(CHAR(160),SUBSTITUTE($G2159,"~",CHAR(160),4))-FIND(CHAR(160),SUBSTITUTE($G2159,"~",CHAR(160),3))-1)),"-")</f>
        <v>-</v>
      </c>
      <c r="M2159" s="31" t="str">
        <f t="shared" ref="M2159:M2168" si="1120">IFERROR(VALUE(MID($G2159,FIND(CHAR(160),SUBSTITUTE($G2159,"~",CHAR(160),4))+1,FIND(CHAR(160),SUBSTITUTE($G2159,"~",CHAR(160),5))-FIND(CHAR(160),SUBSTITUTE($G2159,"~",CHAR(160),4))-1)),"-")</f>
        <v>-</v>
      </c>
      <c r="N2159" s="31" t="str">
        <f t="shared" ref="N2159:N2168" si="1121">IFERROR(VALUE(MID($G2159,FIND(CHAR(160),SUBSTITUTE($G2159,"~",CHAR(160),5))+1,FIND(CHAR(160),SUBSTITUTE($G2159,"~",CHAR(160),6))-FIND(CHAR(160),SUBSTITUTE($G2159,"~",CHAR(160),5))-1)),"-")</f>
        <v>-</v>
      </c>
      <c r="O2159" s="31" t="str">
        <f t="shared" ref="O2159:O2168" si="1122">IFERROR(VALUE(MID($G2159,FIND(CHAR(160),SUBSTITUTE($G2159,"~",CHAR(160),6))+1,FIND(CHAR(160),SUBSTITUTE($G2159,"~",CHAR(160),7))-FIND(CHAR(160),SUBSTITUTE($G2159,"~",CHAR(160),6))-1)),"-")</f>
        <v>-</v>
      </c>
      <c r="P2159" s="31" t="str">
        <f t="shared" ref="P2159:P2168" si="1123">IFERROR(VALUE(MID($G2159,FIND(CHAR(160),SUBSTITUTE($G2159,"~",CHAR(160),7))+1,FIND(CHAR(160),SUBSTITUTE($G2159,"~",CHAR(160),8))-FIND(CHAR(160),SUBSTITUTE($G2159,"~",CHAR(160),7))-1)),"-")</f>
        <v>-</v>
      </c>
      <c r="Q2159" s="31" t="str">
        <f t="shared" ref="Q2159:Q2168" si="1124">IFERROR(VALUE(MID($G2159,FIND(CHAR(160),SUBSTITUTE($G2159,"~",CHAR(160),8))+1,FIND(CHAR(160),SUBSTITUTE($G2159,"~",CHAR(160),9))-FIND(CHAR(160),SUBSTITUTE($G2159,"~",CHAR(160),8))-1)),"-")</f>
        <v>-</v>
      </c>
      <c r="R2159" s="31" t="str">
        <f t="shared" ref="R2159:R2168" si="1125">IFERROR(VALUE(MID($G2159,FIND(CHAR(160),SUBSTITUTE($G2159,"~",CHAR(160),9))+1,FIND(CHAR(160),SUBSTITUTE($G2159,"~",CHAR(160),10))-FIND(CHAR(160),SUBSTITUTE($G2159,"~",CHAR(160),9))-1)),"-")</f>
        <v>-</v>
      </c>
      <c r="S2159" s="31" t="str">
        <f t="shared" ref="S2159:S2168" si="1126">IFERROR(VALUE(MID($G2159,FIND(CHAR(160),SUBSTITUTE($G2159,"~",CHAR(160),10))+1,FIND(CHAR(160),SUBSTITUTE($G2159,"~",CHAR(160),11))-FIND(CHAR(160),SUBSTITUTE($G2159,"~",CHAR(160),10))-1)),"-")</f>
        <v>-</v>
      </c>
      <c r="T2159" s="31" t="str">
        <f t="shared" ref="T2159:T2168" si="1127">IFERROR(VALUE(MID($G2159,FIND(CHAR(160),SUBSTITUTE($G2159,"~",CHAR(160),11))+1,FIND(CHAR(160),SUBSTITUTE($G2159,"~",CHAR(160),12))-FIND(CHAR(160),SUBSTITUTE($G2159,"~",CHAR(160),11))-1)),"-")</f>
        <v>-</v>
      </c>
      <c r="U2159" s="20"/>
      <c r="V2159" s="20"/>
      <c r="W2159" s="20"/>
      <c r="AA2159" s="32" t="s">
        <v>116</v>
      </c>
    </row>
    <row r="2160" spans="1:28" ht="19.5" customHeight="1" x14ac:dyDescent="0.3">
      <c r="A2160" s="20"/>
      <c r="B2160" s="483"/>
      <c r="C2160" s="29"/>
      <c r="D2160" s="28"/>
      <c r="E2160" s="29"/>
      <c r="F2160" s="28" t="s">
        <v>117</v>
      </c>
      <c r="G2160" s="29"/>
      <c r="H2160" s="29" t="s">
        <v>40</v>
      </c>
      <c r="I2160" s="31" t="str">
        <f t="shared" si="1116"/>
        <v>-</v>
      </c>
      <c r="J2160" s="31" t="str">
        <f t="shared" si="1117"/>
        <v>-</v>
      </c>
      <c r="K2160" s="31" t="str">
        <f t="shared" si="1118"/>
        <v>-</v>
      </c>
      <c r="L2160" s="31" t="str">
        <f t="shared" si="1119"/>
        <v>-</v>
      </c>
      <c r="M2160" s="31" t="str">
        <f t="shared" si="1120"/>
        <v>-</v>
      </c>
      <c r="N2160" s="31" t="str">
        <f t="shared" si="1121"/>
        <v>-</v>
      </c>
      <c r="O2160" s="31" t="str">
        <f t="shared" si="1122"/>
        <v>-</v>
      </c>
      <c r="P2160" s="31" t="str">
        <f t="shared" si="1123"/>
        <v>-</v>
      </c>
      <c r="Q2160" s="31" t="str">
        <f t="shared" si="1124"/>
        <v>-</v>
      </c>
      <c r="R2160" s="31" t="str">
        <f t="shared" si="1125"/>
        <v>-</v>
      </c>
      <c r="S2160" s="31" t="str">
        <f t="shared" si="1126"/>
        <v>-</v>
      </c>
      <c r="T2160" s="31" t="str">
        <f t="shared" si="1127"/>
        <v>-</v>
      </c>
      <c r="U2160" s="20"/>
      <c r="V2160" s="20"/>
      <c r="W2160" s="20"/>
      <c r="AB2160" s="32" t="s">
        <v>118</v>
      </c>
    </row>
    <row r="2161" spans="1:36" ht="19.5" customHeight="1" x14ac:dyDescent="0.3">
      <c r="A2161" s="20"/>
      <c r="B2161" s="483"/>
      <c r="C2161" s="29"/>
      <c r="D2161" s="28"/>
      <c r="E2161" s="29"/>
      <c r="F2161" s="33" t="s">
        <v>119</v>
      </c>
      <c r="G2161" s="29"/>
      <c r="H2161" s="29" t="s">
        <v>40</v>
      </c>
      <c r="I2161" s="31" t="str">
        <f t="shared" si="1116"/>
        <v>-</v>
      </c>
      <c r="J2161" s="31" t="str">
        <f t="shared" si="1117"/>
        <v>-</v>
      </c>
      <c r="K2161" s="31" t="str">
        <f t="shared" si="1118"/>
        <v>-</v>
      </c>
      <c r="L2161" s="31" t="str">
        <f t="shared" si="1119"/>
        <v>-</v>
      </c>
      <c r="M2161" s="31" t="str">
        <f t="shared" si="1120"/>
        <v>-</v>
      </c>
      <c r="N2161" s="31" t="str">
        <f t="shared" si="1121"/>
        <v>-</v>
      </c>
      <c r="O2161" s="31" t="str">
        <f t="shared" si="1122"/>
        <v>-</v>
      </c>
      <c r="P2161" s="31" t="str">
        <f t="shared" si="1123"/>
        <v>-</v>
      </c>
      <c r="Q2161" s="31" t="str">
        <f t="shared" si="1124"/>
        <v>-</v>
      </c>
      <c r="R2161" s="31" t="str">
        <f t="shared" si="1125"/>
        <v>-</v>
      </c>
      <c r="S2161" s="31" t="str">
        <f t="shared" si="1126"/>
        <v>-</v>
      </c>
      <c r="T2161" s="31" t="str">
        <f t="shared" si="1127"/>
        <v>-</v>
      </c>
      <c r="U2161" s="20"/>
      <c r="V2161" s="20"/>
      <c r="W2161" s="20"/>
      <c r="AC2161" s="32" t="s">
        <v>118</v>
      </c>
    </row>
    <row r="2162" spans="1:36" ht="19.5" customHeight="1" x14ac:dyDescent="0.3">
      <c r="A2162" s="20"/>
      <c r="B2162" s="483"/>
      <c r="C2162" s="29"/>
      <c r="D2162" s="28"/>
      <c r="E2162" s="29"/>
      <c r="F2162" s="33" t="s">
        <v>120</v>
      </c>
      <c r="G2162" s="29"/>
      <c r="H2162" s="29" t="s">
        <v>40</v>
      </c>
      <c r="I2162" s="31" t="str">
        <f t="shared" si="1116"/>
        <v>-</v>
      </c>
      <c r="J2162" s="31" t="str">
        <f t="shared" si="1117"/>
        <v>-</v>
      </c>
      <c r="K2162" s="31" t="str">
        <f t="shared" si="1118"/>
        <v>-</v>
      </c>
      <c r="L2162" s="31" t="str">
        <f t="shared" si="1119"/>
        <v>-</v>
      </c>
      <c r="M2162" s="31" t="str">
        <f t="shared" si="1120"/>
        <v>-</v>
      </c>
      <c r="N2162" s="31" t="str">
        <f t="shared" si="1121"/>
        <v>-</v>
      </c>
      <c r="O2162" s="31" t="str">
        <f t="shared" si="1122"/>
        <v>-</v>
      </c>
      <c r="P2162" s="31" t="str">
        <f t="shared" si="1123"/>
        <v>-</v>
      </c>
      <c r="Q2162" s="31" t="str">
        <f t="shared" si="1124"/>
        <v>-</v>
      </c>
      <c r="R2162" s="31" t="str">
        <f t="shared" si="1125"/>
        <v>-</v>
      </c>
      <c r="S2162" s="31" t="str">
        <f t="shared" si="1126"/>
        <v>-</v>
      </c>
      <c r="T2162" s="31" t="str">
        <f t="shared" si="1127"/>
        <v>-</v>
      </c>
      <c r="U2162" s="20"/>
      <c r="V2162" s="20"/>
      <c r="W2162" s="20"/>
      <c r="AD2162" s="32" t="s">
        <v>118</v>
      </c>
    </row>
    <row r="2163" spans="1:36" ht="19.5" customHeight="1" x14ac:dyDescent="0.3">
      <c r="A2163" s="20"/>
      <c r="B2163" s="483"/>
      <c r="C2163" s="29"/>
      <c r="D2163" s="28"/>
      <c r="E2163" s="29"/>
      <c r="F2163" s="33" t="s">
        <v>121</v>
      </c>
      <c r="G2163" s="29"/>
      <c r="H2163" s="29" t="s">
        <v>40</v>
      </c>
      <c r="I2163" s="31" t="str">
        <f t="shared" si="1116"/>
        <v>-</v>
      </c>
      <c r="J2163" s="31" t="str">
        <f t="shared" si="1117"/>
        <v>-</v>
      </c>
      <c r="K2163" s="31" t="str">
        <f t="shared" si="1118"/>
        <v>-</v>
      </c>
      <c r="L2163" s="31" t="str">
        <f t="shared" si="1119"/>
        <v>-</v>
      </c>
      <c r="M2163" s="31" t="str">
        <f t="shared" si="1120"/>
        <v>-</v>
      </c>
      <c r="N2163" s="31" t="str">
        <f t="shared" si="1121"/>
        <v>-</v>
      </c>
      <c r="O2163" s="31" t="str">
        <f t="shared" si="1122"/>
        <v>-</v>
      </c>
      <c r="P2163" s="31" t="str">
        <f t="shared" si="1123"/>
        <v>-</v>
      </c>
      <c r="Q2163" s="31" t="str">
        <f t="shared" si="1124"/>
        <v>-</v>
      </c>
      <c r="R2163" s="31" t="str">
        <f t="shared" si="1125"/>
        <v>-</v>
      </c>
      <c r="S2163" s="31" t="str">
        <f t="shared" si="1126"/>
        <v>-</v>
      </c>
      <c r="T2163" s="31" t="str">
        <f t="shared" si="1127"/>
        <v>-</v>
      </c>
      <c r="U2163" s="20"/>
      <c r="V2163" s="20"/>
      <c r="W2163" s="20"/>
      <c r="AE2163" s="32" t="s">
        <v>116</v>
      </c>
    </row>
    <row r="2164" spans="1:36" ht="19.5" customHeight="1" x14ac:dyDescent="0.3">
      <c r="A2164" s="20"/>
      <c r="B2164" s="483"/>
      <c r="C2164" s="29"/>
      <c r="D2164" s="28"/>
      <c r="E2164" s="29"/>
      <c r="F2164" s="28" t="s">
        <v>647</v>
      </c>
      <c r="G2164" s="29"/>
      <c r="H2164" s="29" t="s">
        <v>40</v>
      </c>
      <c r="I2164" s="31" t="str">
        <f t="shared" si="1116"/>
        <v>-</v>
      </c>
      <c r="J2164" s="31" t="str">
        <f t="shared" si="1117"/>
        <v>-</v>
      </c>
      <c r="K2164" s="31" t="str">
        <f t="shared" si="1118"/>
        <v>-</v>
      </c>
      <c r="L2164" s="31" t="str">
        <f t="shared" si="1119"/>
        <v>-</v>
      </c>
      <c r="M2164" s="31" t="str">
        <f t="shared" si="1120"/>
        <v>-</v>
      </c>
      <c r="N2164" s="31" t="str">
        <f t="shared" si="1121"/>
        <v>-</v>
      </c>
      <c r="O2164" s="31" t="str">
        <f t="shared" si="1122"/>
        <v>-</v>
      </c>
      <c r="P2164" s="31" t="str">
        <f t="shared" si="1123"/>
        <v>-</v>
      </c>
      <c r="Q2164" s="31" t="str">
        <f t="shared" si="1124"/>
        <v>-</v>
      </c>
      <c r="R2164" s="31" t="str">
        <f t="shared" si="1125"/>
        <v>-</v>
      </c>
      <c r="S2164" s="31" t="str">
        <f t="shared" si="1126"/>
        <v>-</v>
      </c>
      <c r="T2164" s="31" t="str">
        <f t="shared" si="1127"/>
        <v>-</v>
      </c>
      <c r="U2164" s="20"/>
      <c r="V2164" s="20"/>
      <c r="W2164" s="20"/>
      <c r="AF2164" s="32" t="s">
        <v>118</v>
      </c>
    </row>
    <row r="2165" spans="1:36" ht="19.5" customHeight="1" x14ac:dyDescent="0.3">
      <c r="A2165" s="20"/>
      <c r="B2165" s="483"/>
      <c r="C2165" s="29"/>
      <c r="D2165" s="28"/>
      <c r="E2165" s="29"/>
      <c r="F2165" s="33" t="s">
        <v>122</v>
      </c>
      <c r="G2165" s="29"/>
      <c r="H2165" s="29" t="s">
        <v>40</v>
      </c>
      <c r="I2165" s="31" t="str">
        <f t="shared" si="1116"/>
        <v>-</v>
      </c>
      <c r="J2165" s="31" t="str">
        <f t="shared" si="1117"/>
        <v>-</v>
      </c>
      <c r="K2165" s="31" t="str">
        <f t="shared" si="1118"/>
        <v>-</v>
      </c>
      <c r="L2165" s="31" t="str">
        <f t="shared" si="1119"/>
        <v>-</v>
      </c>
      <c r="M2165" s="31" t="str">
        <f t="shared" si="1120"/>
        <v>-</v>
      </c>
      <c r="N2165" s="31" t="str">
        <f t="shared" si="1121"/>
        <v>-</v>
      </c>
      <c r="O2165" s="31" t="str">
        <f t="shared" si="1122"/>
        <v>-</v>
      </c>
      <c r="P2165" s="31" t="str">
        <f t="shared" si="1123"/>
        <v>-</v>
      </c>
      <c r="Q2165" s="31" t="str">
        <f t="shared" si="1124"/>
        <v>-</v>
      </c>
      <c r="R2165" s="31" t="str">
        <f t="shared" si="1125"/>
        <v>-</v>
      </c>
      <c r="S2165" s="31" t="str">
        <f t="shared" si="1126"/>
        <v>-</v>
      </c>
      <c r="T2165" s="31" t="str">
        <f t="shared" si="1127"/>
        <v>-</v>
      </c>
      <c r="U2165" s="20"/>
      <c r="V2165" s="20"/>
      <c r="W2165" s="20"/>
      <c r="AG2165" s="32" t="s">
        <v>118</v>
      </c>
    </row>
    <row r="2166" spans="1:36" ht="19.5" customHeight="1" x14ac:dyDescent="0.3">
      <c r="A2166" s="20"/>
      <c r="B2166" s="483"/>
      <c r="C2166" s="29"/>
      <c r="D2166" s="28"/>
      <c r="E2166" s="29"/>
      <c r="F2166" s="33" t="s">
        <v>123</v>
      </c>
      <c r="G2166" s="29"/>
      <c r="H2166" s="29" t="s">
        <v>40</v>
      </c>
      <c r="I2166" s="31" t="str">
        <f t="shared" si="1116"/>
        <v>-</v>
      </c>
      <c r="J2166" s="31" t="str">
        <f t="shared" si="1117"/>
        <v>-</v>
      </c>
      <c r="K2166" s="31" t="str">
        <f t="shared" si="1118"/>
        <v>-</v>
      </c>
      <c r="L2166" s="31" t="str">
        <f t="shared" si="1119"/>
        <v>-</v>
      </c>
      <c r="M2166" s="31" t="str">
        <f t="shared" si="1120"/>
        <v>-</v>
      </c>
      <c r="N2166" s="31" t="str">
        <f t="shared" si="1121"/>
        <v>-</v>
      </c>
      <c r="O2166" s="31" t="str">
        <f t="shared" si="1122"/>
        <v>-</v>
      </c>
      <c r="P2166" s="31" t="str">
        <f t="shared" si="1123"/>
        <v>-</v>
      </c>
      <c r="Q2166" s="31" t="str">
        <f t="shared" si="1124"/>
        <v>-</v>
      </c>
      <c r="R2166" s="31" t="str">
        <f t="shared" si="1125"/>
        <v>-</v>
      </c>
      <c r="S2166" s="31" t="str">
        <f t="shared" si="1126"/>
        <v>-</v>
      </c>
      <c r="T2166" s="31" t="str">
        <f t="shared" si="1127"/>
        <v>-</v>
      </c>
      <c r="U2166" s="20"/>
      <c r="V2166" s="20"/>
      <c r="W2166" s="20"/>
      <c r="AH2166" s="32" t="s">
        <v>118</v>
      </c>
    </row>
    <row r="2167" spans="1:36" ht="19.5" customHeight="1" x14ac:dyDescent="0.3">
      <c r="A2167" s="20"/>
      <c r="B2167" s="483"/>
      <c r="C2167" s="29"/>
      <c r="D2167" s="28"/>
      <c r="E2167" s="29"/>
      <c r="F2167" s="33" t="s">
        <v>124</v>
      </c>
      <c r="G2167" s="29"/>
      <c r="H2167" s="29" t="s">
        <v>40</v>
      </c>
      <c r="I2167" s="31" t="str">
        <f t="shared" si="1116"/>
        <v>-</v>
      </c>
      <c r="J2167" s="31" t="str">
        <f t="shared" si="1117"/>
        <v>-</v>
      </c>
      <c r="K2167" s="31" t="str">
        <f t="shared" si="1118"/>
        <v>-</v>
      </c>
      <c r="L2167" s="31" t="str">
        <f t="shared" si="1119"/>
        <v>-</v>
      </c>
      <c r="M2167" s="31" t="str">
        <f t="shared" si="1120"/>
        <v>-</v>
      </c>
      <c r="N2167" s="31" t="str">
        <f t="shared" si="1121"/>
        <v>-</v>
      </c>
      <c r="O2167" s="31" t="str">
        <f t="shared" si="1122"/>
        <v>-</v>
      </c>
      <c r="P2167" s="31" t="str">
        <f t="shared" si="1123"/>
        <v>-</v>
      </c>
      <c r="Q2167" s="31" t="str">
        <f t="shared" si="1124"/>
        <v>-</v>
      </c>
      <c r="R2167" s="31" t="str">
        <f t="shared" si="1125"/>
        <v>-</v>
      </c>
      <c r="S2167" s="31" t="str">
        <f t="shared" si="1126"/>
        <v>-</v>
      </c>
      <c r="T2167" s="31" t="str">
        <f t="shared" si="1127"/>
        <v>-</v>
      </c>
      <c r="U2167" s="20"/>
      <c r="V2167" s="20"/>
      <c r="W2167" s="20"/>
      <c r="AI2167" s="32" t="s">
        <v>116</v>
      </c>
    </row>
    <row r="2168" spans="1:36" ht="19.5" customHeight="1" x14ac:dyDescent="0.3">
      <c r="A2168" s="20"/>
      <c r="B2168" s="483"/>
      <c r="C2168" s="29"/>
      <c r="D2168" s="34"/>
      <c r="E2168" s="35"/>
      <c r="F2168" s="36" t="s">
        <v>125</v>
      </c>
      <c r="G2168" s="35"/>
      <c r="H2168" s="34" t="s">
        <v>40</v>
      </c>
      <c r="I2168" s="31" t="str">
        <f t="shared" si="1116"/>
        <v>-</v>
      </c>
      <c r="J2168" s="31" t="str">
        <f t="shared" si="1117"/>
        <v>-</v>
      </c>
      <c r="K2168" s="31" t="str">
        <f t="shared" si="1118"/>
        <v>-</v>
      </c>
      <c r="L2168" s="31" t="str">
        <f t="shared" si="1119"/>
        <v>-</v>
      </c>
      <c r="M2168" s="31" t="str">
        <f t="shared" si="1120"/>
        <v>-</v>
      </c>
      <c r="N2168" s="31" t="str">
        <f t="shared" si="1121"/>
        <v>-</v>
      </c>
      <c r="O2168" s="31" t="str">
        <f t="shared" si="1122"/>
        <v>-</v>
      </c>
      <c r="P2168" s="31" t="str">
        <f t="shared" si="1123"/>
        <v>-</v>
      </c>
      <c r="Q2168" s="31" t="str">
        <f t="shared" si="1124"/>
        <v>-</v>
      </c>
      <c r="R2168" s="31" t="str">
        <f t="shared" si="1125"/>
        <v>-</v>
      </c>
      <c r="S2168" s="31" t="str">
        <f t="shared" si="1126"/>
        <v>-</v>
      </c>
      <c r="T2168" s="31" t="str">
        <f t="shared" si="1127"/>
        <v>-</v>
      </c>
      <c r="U2168" s="20"/>
      <c r="V2168" s="20"/>
      <c r="W2168" s="20"/>
      <c r="AJ2168" s="32" t="s">
        <v>118</v>
      </c>
    </row>
    <row r="2169" spans="1:36" ht="19.5" customHeight="1" x14ac:dyDescent="0.25">
      <c r="A2169" s="20"/>
      <c r="B2169" s="483"/>
      <c r="C2169" s="27"/>
      <c r="D2169" s="28" t="s">
        <v>77</v>
      </c>
      <c r="E2169" s="29"/>
      <c r="F2169" s="28" t="s">
        <v>78</v>
      </c>
      <c r="G2169" s="29"/>
      <c r="H2169" s="30"/>
      <c r="I2169" s="30" t="str">
        <f t="shared" ref="I2169:I2204" si="1128">IFERROR(MID($G2169,1,FIND(CHAR(160),SUBSTITUTE($G2169,"~",CHAR(160),1))-1),"")</f>
        <v/>
      </c>
      <c r="J2169" s="30" t="str">
        <f t="shared" ref="J2169:J2204" si="1129">IFERROR(MID($G2169,FIND(CHAR(160),SUBSTITUTE($G2169,"~",CHAR(160),1))+1,FIND(CHAR(160),SUBSTITUTE($G2169,"~",CHAR(160),2))-FIND(CHAR(160),SUBSTITUTE($G2169,"~",CHAR(160),1))-1),"")</f>
        <v/>
      </c>
      <c r="K2169" s="30" t="str">
        <f t="shared" ref="K2169:K2204" si="1130">IFERROR(MID($G2169,FIND(CHAR(160),SUBSTITUTE($G2169,"~",CHAR(160),2))+1,FIND(CHAR(160),SUBSTITUTE($G2169,"~",CHAR(160),3))-FIND(CHAR(160),SUBSTITUTE($G2169,"~",CHAR(160),2))-1),"")</f>
        <v/>
      </c>
      <c r="L2169" s="30" t="str">
        <f t="shared" ref="L2169:L2204" si="1131">IFERROR(MID($G2169,FIND(CHAR(160),SUBSTITUTE($G2169,"~",CHAR(160),3))+1,FIND(CHAR(160),SUBSTITUTE($G2169,"~",CHAR(160),4))-FIND(CHAR(160),SUBSTITUTE($G2169,"~",CHAR(160),3))-1),"")</f>
        <v/>
      </c>
      <c r="M2169" s="30" t="str">
        <f t="shared" ref="M2169:M2204" si="1132">IFERROR(MID($G2169,FIND(CHAR(160),SUBSTITUTE($G2169,"~",CHAR(160),4))+1,FIND(CHAR(160),SUBSTITUTE($G2169,"~",CHAR(160),5))-FIND(CHAR(160),SUBSTITUTE($G2169,"~",CHAR(160),4))-1),"")</f>
        <v/>
      </c>
      <c r="N2169" s="30" t="str">
        <f t="shared" ref="N2169:N2204" si="1133">IFERROR(MID($G2169,FIND(CHAR(160),SUBSTITUTE($G2169,"~",CHAR(160),5))+1,FIND(CHAR(160),SUBSTITUTE($G2169,"~",CHAR(160),6))-FIND(CHAR(160),SUBSTITUTE($G2169,"~",CHAR(160),5))-1),"")</f>
        <v/>
      </c>
      <c r="O2169" s="30" t="str">
        <f t="shared" ref="O2169:O2204" si="1134">IFERROR(MID($G2169,FIND(CHAR(160),SUBSTITUTE($G2169,"~",CHAR(160),6))+1,FIND(CHAR(160),SUBSTITUTE($G2169,"~",CHAR(160),7))-FIND(CHAR(160),SUBSTITUTE($G2169,"~",CHAR(160),6))-1),"")</f>
        <v/>
      </c>
      <c r="P2169" s="30" t="str">
        <f t="shared" ref="P2169:P2204" si="1135">IFERROR(MID($G2169,FIND(CHAR(160),SUBSTITUTE($G2169,"~",CHAR(160),7))+1,FIND(CHAR(160),SUBSTITUTE($G2169,"~",CHAR(160),8))-FIND(CHAR(160),SUBSTITUTE($G2169,"~",CHAR(160),7))-1),"")</f>
        <v/>
      </c>
      <c r="Q2169" s="30" t="str">
        <f t="shared" ref="Q2169:Q2204" si="1136">IFERROR(MID($G2169,FIND(CHAR(160),SUBSTITUTE($G2169,"~",CHAR(160),8))+1,FIND(CHAR(160),SUBSTITUTE($G2169,"~",CHAR(160),9))-FIND(CHAR(160),SUBSTITUTE($G2169,"~",CHAR(160),8))-1),"")</f>
        <v/>
      </c>
      <c r="R2169" s="30" t="str">
        <f t="shared" ref="R2169:R2204" si="1137">IFERROR(MID($G2169,FIND(CHAR(160),SUBSTITUTE($G2169,"~",CHAR(160),9))+1,FIND(CHAR(160),SUBSTITUTE($G2169,"~",CHAR(160),10))-FIND(CHAR(160),SUBSTITUTE($G2169,"~",CHAR(160),9))-1),"")</f>
        <v/>
      </c>
      <c r="S2169" s="30" t="str">
        <f t="shared" ref="S2169:S2204" si="1138">IFERROR(MID($G2169,FIND(CHAR(160),SUBSTITUTE($G2169,"~",CHAR(160),10))+1,FIND(CHAR(160),SUBSTITUTE($G2169,"~",CHAR(160),11))-FIND(CHAR(160),SUBSTITUTE($G2169,"~",CHAR(160),10))-1),"")</f>
        <v/>
      </c>
      <c r="T2169" s="30" t="str">
        <f t="shared" ref="T2169:T2204" si="1139">IFERROR(MID($G2169,FIND(CHAR(160),SUBSTITUTE($G2169,"~",CHAR(160),11))+1,FIND(CHAR(160),SUBSTITUTE($G2169,"~",CHAR(160),12))-FIND(CHAR(160),SUBSTITUTE($G2169,"~",CHAR(160),11))-1),"")</f>
        <v/>
      </c>
      <c r="U2169" s="20"/>
      <c r="V2169" s="20"/>
      <c r="W2169" s="20"/>
    </row>
    <row r="2170" spans="1:36" ht="19.5" customHeight="1" x14ac:dyDescent="0.25">
      <c r="A2170" s="20"/>
      <c r="B2170" s="483"/>
      <c r="C2170" s="29"/>
      <c r="D2170" s="28" t="s">
        <v>79</v>
      </c>
      <c r="E2170" s="29"/>
      <c r="F2170" s="28" t="s">
        <v>78</v>
      </c>
      <c r="G2170" s="29"/>
      <c r="H2170" s="29"/>
      <c r="I2170" s="30" t="str">
        <f t="shared" si="1128"/>
        <v/>
      </c>
      <c r="J2170" s="30" t="str">
        <f t="shared" si="1129"/>
        <v/>
      </c>
      <c r="K2170" s="30" t="str">
        <f t="shared" si="1130"/>
        <v/>
      </c>
      <c r="L2170" s="30" t="str">
        <f t="shared" si="1131"/>
        <v/>
      </c>
      <c r="M2170" s="30" t="str">
        <f t="shared" si="1132"/>
        <v/>
      </c>
      <c r="N2170" s="30" t="str">
        <f t="shared" si="1133"/>
        <v/>
      </c>
      <c r="O2170" s="30" t="str">
        <f t="shared" si="1134"/>
        <v/>
      </c>
      <c r="P2170" s="30" t="str">
        <f t="shared" si="1135"/>
        <v/>
      </c>
      <c r="Q2170" s="30" t="str">
        <f t="shared" si="1136"/>
        <v/>
      </c>
      <c r="R2170" s="30" t="str">
        <f t="shared" si="1137"/>
        <v/>
      </c>
      <c r="S2170" s="30" t="str">
        <f t="shared" si="1138"/>
        <v/>
      </c>
      <c r="T2170" s="30" t="str">
        <f t="shared" si="1139"/>
        <v/>
      </c>
      <c r="U2170" s="20"/>
      <c r="V2170" s="20"/>
      <c r="W2170" s="20"/>
    </row>
    <row r="2171" spans="1:36" ht="19.5" customHeight="1" x14ac:dyDescent="0.25">
      <c r="A2171" s="20"/>
      <c r="B2171" s="483"/>
      <c r="C2171" s="29"/>
      <c r="D2171" s="28" t="s">
        <v>80</v>
      </c>
      <c r="E2171" s="29"/>
      <c r="F2171" s="28" t="s">
        <v>78</v>
      </c>
      <c r="G2171" s="29"/>
      <c r="H2171" s="29"/>
      <c r="I2171" s="30" t="str">
        <f t="shared" si="1128"/>
        <v/>
      </c>
      <c r="J2171" s="30" t="str">
        <f t="shared" si="1129"/>
        <v/>
      </c>
      <c r="K2171" s="30" t="str">
        <f t="shared" si="1130"/>
        <v/>
      </c>
      <c r="L2171" s="30" t="str">
        <f t="shared" si="1131"/>
        <v/>
      </c>
      <c r="M2171" s="30" t="str">
        <f t="shared" si="1132"/>
        <v/>
      </c>
      <c r="N2171" s="30" t="str">
        <f t="shared" si="1133"/>
        <v/>
      </c>
      <c r="O2171" s="30" t="str">
        <f t="shared" si="1134"/>
        <v/>
      </c>
      <c r="P2171" s="30" t="str">
        <f t="shared" si="1135"/>
        <v/>
      </c>
      <c r="Q2171" s="30" t="str">
        <f t="shared" si="1136"/>
        <v/>
      </c>
      <c r="R2171" s="30" t="str">
        <f t="shared" si="1137"/>
        <v/>
      </c>
      <c r="S2171" s="30" t="str">
        <f t="shared" si="1138"/>
        <v/>
      </c>
      <c r="T2171" s="30" t="str">
        <f t="shared" si="1139"/>
        <v/>
      </c>
      <c r="U2171" s="20"/>
      <c r="V2171" s="20"/>
      <c r="W2171" s="20"/>
    </row>
    <row r="2172" spans="1:36" ht="19.5" customHeight="1" x14ac:dyDescent="0.25">
      <c r="A2172" s="20"/>
      <c r="B2172" s="483"/>
      <c r="C2172" s="29"/>
      <c r="D2172" s="28" t="s">
        <v>81</v>
      </c>
      <c r="E2172" s="29"/>
      <c r="F2172" s="28" t="s">
        <v>78</v>
      </c>
      <c r="G2172" s="29"/>
      <c r="H2172" s="29"/>
      <c r="I2172" s="30" t="str">
        <f t="shared" si="1128"/>
        <v/>
      </c>
      <c r="J2172" s="30" t="str">
        <f t="shared" si="1129"/>
        <v/>
      </c>
      <c r="K2172" s="30" t="str">
        <f t="shared" si="1130"/>
        <v/>
      </c>
      <c r="L2172" s="30" t="str">
        <f t="shared" si="1131"/>
        <v/>
      </c>
      <c r="M2172" s="30" t="str">
        <f t="shared" si="1132"/>
        <v/>
      </c>
      <c r="N2172" s="30" t="str">
        <f t="shared" si="1133"/>
        <v/>
      </c>
      <c r="O2172" s="30" t="str">
        <f t="shared" si="1134"/>
        <v/>
      </c>
      <c r="P2172" s="30" t="str">
        <f t="shared" si="1135"/>
        <v/>
      </c>
      <c r="Q2172" s="30" t="str">
        <f t="shared" si="1136"/>
        <v/>
      </c>
      <c r="R2172" s="30" t="str">
        <f t="shared" si="1137"/>
        <v/>
      </c>
      <c r="S2172" s="30" t="str">
        <f t="shared" si="1138"/>
        <v/>
      </c>
      <c r="T2172" s="30" t="str">
        <f t="shared" si="1139"/>
        <v/>
      </c>
      <c r="U2172" s="20"/>
      <c r="V2172" s="20"/>
      <c r="W2172" s="20"/>
    </row>
    <row r="2173" spans="1:36" ht="19.5" customHeight="1" x14ac:dyDescent="0.25">
      <c r="A2173" s="20"/>
      <c r="B2173" s="483"/>
      <c r="C2173" s="29"/>
      <c r="D2173" s="28" t="s">
        <v>82</v>
      </c>
      <c r="E2173" s="29"/>
      <c r="F2173" s="28" t="s">
        <v>78</v>
      </c>
      <c r="G2173" s="29"/>
      <c r="H2173" s="29"/>
      <c r="I2173" s="30" t="str">
        <f t="shared" si="1128"/>
        <v/>
      </c>
      <c r="J2173" s="30" t="str">
        <f t="shared" si="1129"/>
        <v/>
      </c>
      <c r="K2173" s="30" t="str">
        <f t="shared" si="1130"/>
        <v/>
      </c>
      <c r="L2173" s="30" t="str">
        <f t="shared" si="1131"/>
        <v/>
      </c>
      <c r="M2173" s="30" t="str">
        <f t="shared" si="1132"/>
        <v/>
      </c>
      <c r="N2173" s="30" t="str">
        <f t="shared" si="1133"/>
        <v/>
      </c>
      <c r="O2173" s="30" t="str">
        <f t="shared" si="1134"/>
        <v/>
      </c>
      <c r="P2173" s="30" t="str">
        <f t="shared" si="1135"/>
        <v/>
      </c>
      <c r="Q2173" s="30" t="str">
        <f t="shared" si="1136"/>
        <v/>
      </c>
      <c r="R2173" s="30" t="str">
        <f t="shared" si="1137"/>
        <v/>
      </c>
      <c r="S2173" s="30" t="str">
        <f t="shared" si="1138"/>
        <v/>
      </c>
      <c r="T2173" s="30" t="str">
        <f t="shared" si="1139"/>
        <v/>
      </c>
      <c r="U2173" s="20"/>
      <c r="V2173" s="20"/>
      <c r="W2173" s="20"/>
    </row>
    <row r="2174" spans="1:36" ht="19.5" customHeight="1" x14ac:dyDescent="0.25">
      <c r="A2174" s="20"/>
      <c r="B2174" s="483"/>
      <c r="C2174" s="29"/>
      <c r="D2174" s="28" t="s">
        <v>83</v>
      </c>
      <c r="E2174" s="29"/>
      <c r="F2174" s="28" t="s">
        <v>78</v>
      </c>
      <c r="G2174" s="29"/>
      <c r="H2174" s="29"/>
      <c r="I2174" s="30" t="str">
        <f t="shared" si="1128"/>
        <v/>
      </c>
      <c r="J2174" s="30" t="str">
        <f t="shared" si="1129"/>
        <v/>
      </c>
      <c r="K2174" s="30" t="str">
        <f t="shared" si="1130"/>
        <v/>
      </c>
      <c r="L2174" s="30" t="str">
        <f t="shared" si="1131"/>
        <v/>
      </c>
      <c r="M2174" s="30" t="str">
        <f t="shared" si="1132"/>
        <v/>
      </c>
      <c r="N2174" s="30" t="str">
        <f t="shared" si="1133"/>
        <v/>
      </c>
      <c r="O2174" s="30" t="str">
        <f t="shared" si="1134"/>
        <v/>
      </c>
      <c r="P2174" s="30" t="str">
        <f t="shared" si="1135"/>
        <v/>
      </c>
      <c r="Q2174" s="30" t="str">
        <f t="shared" si="1136"/>
        <v/>
      </c>
      <c r="R2174" s="30" t="str">
        <f t="shared" si="1137"/>
        <v/>
      </c>
      <c r="S2174" s="30" t="str">
        <f t="shared" si="1138"/>
        <v/>
      </c>
      <c r="T2174" s="30" t="str">
        <f t="shared" si="1139"/>
        <v/>
      </c>
      <c r="U2174" s="20"/>
      <c r="V2174" s="20"/>
      <c r="W2174" s="20"/>
    </row>
    <row r="2175" spans="1:36" ht="19.5" customHeight="1" x14ac:dyDescent="0.25">
      <c r="A2175" s="20"/>
      <c r="B2175" s="483"/>
      <c r="C2175" s="29"/>
      <c r="D2175" s="28" t="s">
        <v>84</v>
      </c>
      <c r="E2175" s="29"/>
      <c r="F2175" s="28" t="s">
        <v>78</v>
      </c>
      <c r="G2175" s="29"/>
      <c r="H2175" s="29"/>
      <c r="I2175" s="30" t="str">
        <f t="shared" si="1128"/>
        <v/>
      </c>
      <c r="J2175" s="30" t="str">
        <f t="shared" si="1129"/>
        <v/>
      </c>
      <c r="K2175" s="30" t="str">
        <f t="shared" si="1130"/>
        <v/>
      </c>
      <c r="L2175" s="30" t="str">
        <f t="shared" si="1131"/>
        <v/>
      </c>
      <c r="M2175" s="30" t="str">
        <f t="shared" si="1132"/>
        <v/>
      </c>
      <c r="N2175" s="30" t="str">
        <f t="shared" si="1133"/>
        <v/>
      </c>
      <c r="O2175" s="30" t="str">
        <f t="shared" si="1134"/>
        <v/>
      </c>
      <c r="P2175" s="30" t="str">
        <f t="shared" si="1135"/>
        <v/>
      </c>
      <c r="Q2175" s="30" t="str">
        <f t="shared" si="1136"/>
        <v/>
      </c>
      <c r="R2175" s="30" t="str">
        <f t="shared" si="1137"/>
        <v/>
      </c>
      <c r="S2175" s="30" t="str">
        <f t="shared" si="1138"/>
        <v/>
      </c>
      <c r="T2175" s="30" t="str">
        <f t="shared" si="1139"/>
        <v/>
      </c>
      <c r="U2175" s="20"/>
      <c r="V2175" s="20"/>
      <c r="W2175" s="20"/>
    </row>
    <row r="2176" spans="1:36" ht="19.5" customHeight="1" x14ac:dyDescent="0.25">
      <c r="A2176" s="20"/>
      <c r="B2176" s="483"/>
      <c r="C2176" s="29"/>
      <c r="D2176" s="28" t="s">
        <v>85</v>
      </c>
      <c r="E2176" s="29"/>
      <c r="F2176" s="28" t="s">
        <v>78</v>
      </c>
      <c r="G2176" s="29"/>
      <c r="H2176" s="29"/>
      <c r="I2176" s="30" t="str">
        <f t="shared" si="1128"/>
        <v/>
      </c>
      <c r="J2176" s="30" t="str">
        <f t="shared" si="1129"/>
        <v/>
      </c>
      <c r="K2176" s="30" t="str">
        <f t="shared" si="1130"/>
        <v/>
      </c>
      <c r="L2176" s="30" t="str">
        <f t="shared" si="1131"/>
        <v/>
      </c>
      <c r="M2176" s="30" t="str">
        <f t="shared" si="1132"/>
        <v/>
      </c>
      <c r="N2176" s="30" t="str">
        <f t="shared" si="1133"/>
        <v/>
      </c>
      <c r="O2176" s="30" t="str">
        <f t="shared" si="1134"/>
        <v/>
      </c>
      <c r="P2176" s="30" t="str">
        <f t="shared" si="1135"/>
        <v/>
      </c>
      <c r="Q2176" s="30" t="str">
        <f t="shared" si="1136"/>
        <v/>
      </c>
      <c r="R2176" s="30" t="str">
        <f t="shared" si="1137"/>
        <v/>
      </c>
      <c r="S2176" s="30" t="str">
        <f t="shared" si="1138"/>
        <v/>
      </c>
      <c r="T2176" s="30" t="str">
        <f t="shared" si="1139"/>
        <v/>
      </c>
      <c r="U2176" s="20"/>
      <c r="V2176" s="20"/>
      <c r="W2176" s="20"/>
    </row>
    <row r="2177" spans="1:23" ht="19.5" customHeight="1" x14ac:dyDescent="0.25">
      <c r="A2177" s="20"/>
      <c r="B2177" s="483"/>
      <c r="C2177" s="29"/>
      <c r="D2177" s="28" t="s">
        <v>86</v>
      </c>
      <c r="E2177" s="29"/>
      <c r="F2177" s="28" t="s">
        <v>78</v>
      </c>
      <c r="G2177" s="29"/>
      <c r="H2177" s="29"/>
      <c r="I2177" s="30" t="str">
        <f t="shared" si="1128"/>
        <v/>
      </c>
      <c r="J2177" s="30" t="str">
        <f t="shared" si="1129"/>
        <v/>
      </c>
      <c r="K2177" s="30" t="str">
        <f t="shared" si="1130"/>
        <v/>
      </c>
      <c r="L2177" s="30" t="str">
        <f t="shared" si="1131"/>
        <v/>
      </c>
      <c r="M2177" s="30" t="str">
        <f t="shared" si="1132"/>
        <v/>
      </c>
      <c r="N2177" s="30" t="str">
        <f t="shared" si="1133"/>
        <v/>
      </c>
      <c r="O2177" s="30" t="str">
        <f t="shared" si="1134"/>
        <v/>
      </c>
      <c r="P2177" s="30" t="str">
        <f t="shared" si="1135"/>
        <v/>
      </c>
      <c r="Q2177" s="30" t="str">
        <f t="shared" si="1136"/>
        <v/>
      </c>
      <c r="R2177" s="30" t="str">
        <f t="shared" si="1137"/>
        <v/>
      </c>
      <c r="S2177" s="30" t="str">
        <f t="shared" si="1138"/>
        <v/>
      </c>
      <c r="T2177" s="30" t="str">
        <f t="shared" si="1139"/>
        <v/>
      </c>
      <c r="U2177" s="20"/>
      <c r="V2177" s="20"/>
      <c r="W2177" s="20"/>
    </row>
    <row r="2178" spans="1:23" ht="19.5" customHeight="1" x14ac:dyDescent="0.25">
      <c r="A2178" s="20"/>
      <c r="B2178" s="483"/>
      <c r="C2178" s="29"/>
      <c r="D2178" s="28" t="s">
        <v>87</v>
      </c>
      <c r="E2178" s="29"/>
      <c r="F2178" s="28" t="s">
        <v>78</v>
      </c>
      <c r="G2178" s="29"/>
      <c r="H2178" s="29"/>
      <c r="I2178" s="30" t="str">
        <f t="shared" si="1128"/>
        <v/>
      </c>
      <c r="J2178" s="30" t="str">
        <f t="shared" si="1129"/>
        <v/>
      </c>
      <c r="K2178" s="30" t="str">
        <f t="shared" si="1130"/>
        <v/>
      </c>
      <c r="L2178" s="30" t="str">
        <f t="shared" si="1131"/>
        <v/>
      </c>
      <c r="M2178" s="30" t="str">
        <f t="shared" si="1132"/>
        <v/>
      </c>
      <c r="N2178" s="30" t="str">
        <f t="shared" si="1133"/>
        <v/>
      </c>
      <c r="O2178" s="30" t="str">
        <f t="shared" si="1134"/>
        <v/>
      </c>
      <c r="P2178" s="30" t="str">
        <f t="shared" si="1135"/>
        <v/>
      </c>
      <c r="Q2178" s="30" t="str">
        <f t="shared" si="1136"/>
        <v/>
      </c>
      <c r="R2178" s="30" t="str">
        <f t="shared" si="1137"/>
        <v/>
      </c>
      <c r="S2178" s="30" t="str">
        <f t="shared" si="1138"/>
        <v/>
      </c>
      <c r="T2178" s="30" t="str">
        <f t="shared" si="1139"/>
        <v/>
      </c>
      <c r="U2178" s="20"/>
      <c r="V2178" s="20"/>
      <c r="W2178" s="20"/>
    </row>
    <row r="2179" spans="1:23" ht="19.5" customHeight="1" x14ac:dyDescent="0.25">
      <c r="A2179" s="20"/>
      <c r="B2179" s="483"/>
      <c r="C2179" s="29"/>
      <c r="D2179" s="28" t="s">
        <v>88</v>
      </c>
      <c r="E2179" s="29"/>
      <c r="F2179" s="28" t="s">
        <v>78</v>
      </c>
      <c r="G2179" s="29"/>
      <c r="H2179" s="29"/>
      <c r="I2179" s="30" t="str">
        <f t="shared" si="1128"/>
        <v/>
      </c>
      <c r="J2179" s="30" t="str">
        <f t="shared" si="1129"/>
        <v/>
      </c>
      <c r="K2179" s="30" t="str">
        <f t="shared" si="1130"/>
        <v/>
      </c>
      <c r="L2179" s="30" t="str">
        <f t="shared" si="1131"/>
        <v/>
      </c>
      <c r="M2179" s="30" t="str">
        <f t="shared" si="1132"/>
        <v/>
      </c>
      <c r="N2179" s="30" t="str">
        <f t="shared" si="1133"/>
        <v/>
      </c>
      <c r="O2179" s="30" t="str">
        <f t="shared" si="1134"/>
        <v/>
      </c>
      <c r="P2179" s="30" t="str">
        <f t="shared" si="1135"/>
        <v/>
      </c>
      <c r="Q2179" s="30" t="str">
        <f t="shared" si="1136"/>
        <v/>
      </c>
      <c r="R2179" s="30" t="str">
        <f t="shared" si="1137"/>
        <v/>
      </c>
      <c r="S2179" s="30" t="str">
        <f t="shared" si="1138"/>
        <v/>
      </c>
      <c r="T2179" s="30" t="str">
        <f t="shared" si="1139"/>
        <v/>
      </c>
      <c r="U2179" s="20"/>
      <c r="V2179" s="20"/>
      <c r="W2179" s="20"/>
    </row>
    <row r="2180" spans="1:23" ht="19.5" customHeight="1" x14ac:dyDescent="0.25">
      <c r="A2180" s="20"/>
      <c r="B2180" s="483"/>
      <c r="C2180" s="29"/>
      <c r="D2180" s="28" t="s">
        <v>89</v>
      </c>
      <c r="E2180" s="29"/>
      <c r="F2180" s="28" t="s">
        <v>78</v>
      </c>
      <c r="G2180" s="29"/>
      <c r="H2180" s="29"/>
      <c r="I2180" s="30" t="str">
        <f t="shared" si="1128"/>
        <v/>
      </c>
      <c r="J2180" s="30" t="str">
        <f t="shared" si="1129"/>
        <v/>
      </c>
      <c r="K2180" s="30" t="str">
        <f t="shared" si="1130"/>
        <v/>
      </c>
      <c r="L2180" s="30" t="str">
        <f t="shared" si="1131"/>
        <v/>
      </c>
      <c r="M2180" s="30" t="str">
        <f t="shared" si="1132"/>
        <v/>
      </c>
      <c r="N2180" s="30" t="str">
        <f t="shared" si="1133"/>
        <v/>
      </c>
      <c r="O2180" s="30" t="str">
        <f t="shared" si="1134"/>
        <v/>
      </c>
      <c r="P2180" s="30" t="str">
        <f t="shared" si="1135"/>
        <v/>
      </c>
      <c r="Q2180" s="30" t="str">
        <f t="shared" si="1136"/>
        <v/>
      </c>
      <c r="R2180" s="30" t="str">
        <f t="shared" si="1137"/>
        <v/>
      </c>
      <c r="S2180" s="30" t="str">
        <f t="shared" si="1138"/>
        <v/>
      </c>
      <c r="T2180" s="30" t="str">
        <f t="shared" si="1139"/>
        <v/>
      </c>
      <c r="U2180" s="20"/>
      <c r="V2180" s="20"/>
      <c r="W2180" s="20"/>
    </row>
    <row r="2181" spans="1:23" ht="19.5" customHeight="1" x14ac:dyDescent="0.25">
      <c r="A2181" s="20"/>
      <c r="B2181" s="483"/>
      <c r="C2181" s="29"/>
      <c r="D2181" s="28" t="s">
        <v>90</v>
      </c>
      <c r="E2181" s="29"/>
      <c r="F2181" s="28" t="s">
        <v>78</v>
      </c>
      <c r="G2181" s="29"/>
      <c r="H2181" s="29"/>
      <c r="I2181" s="30" t="str">
        <f t="shared" si="1128"/>
        <v/>
      </c>
      <c r="J2181" s="30" t="str">
        <f t="shared" si="1129"/>
        <v/>
      </c>
      <c r="K2181" s="30" t="str">
        <f t="shared" si="1130"/>
        <v/>
      </c>
      <c r="L2181" s="30" t="str">
        <f t="shared" si="1131"/>
        <v/>
      </c>
      <c r="M2181" s="30" t="str">
        <f t="shared" si="1132"/>
        <v/>
      </c>
      <c r="N2181" s="30" t="str">
        <f t="shared" si="1133"/>
        <v/>
      </c>
      <c r="O2181" s="30" t="str">
        <f t="shared" si="1134"/>
        <v/>
      </c>
      <c r="P2181" s="30" t="str">
        <f t="shared" si="1135"/>
        <v/>
      </c>
      <c r="Q2181" s="30" t="str">
        <f t="shared" si="1136"/>
        <v/>
      </c>
      <c r="R2181" s="30" t="str">
        <f t="shared" si="1137"/>
        <v/>
      </c>
      <c r="S2181" s="30" t="str">
        <f t="shared" si="1138"/>
        <v/>
      </c>
      <c r="T2181" s="30" t="str">
        <f t="shared" si="1139"/>
        <v/>
      </c>
      <c r="U2181" s="20"/>
      <c r="V2181" s="20"/>
      <c r="W2181" s="20"/>
    </row>
    <row r="2182" spans="1:23" ht="19.5" customHeight="1" x14ac:dyDescent="0.25">
      <c r="A2182" s="20"/>
      <c r="B2182" s="483"/>
      <c r="C2182" s="29"/>
      <c r="D2182" s="28" t="s">
        <v>91</v>
      </c>
      <c r="E2182" s="29"/>
      <c r="F2182" s="28" t="s">
        <v>78</v>
      </c>
      <c r="G2182" s="29"/>
      <c r="H2182" s="29"/>
      <c r="I2182" s="30" t="str">
        <f t="shared" si="1128"/>
        <v/>
      </c>
      <c r="J2182" s="30" t="str">
        <f t="shared" si="1129"/>
        <v/>
      </c>
      <c r="K2182" s="30" t="str">
        <f t="shared" si="1130"/>
        <v/>
      </c>
      <c r="L2182" s="30" t="str">
        <f t="shared" si="1131"/>
        <v/>
      </c>
      <c r="M2182" s="30" t="str">
        <f t="shared" si="1132"/>
        <v/>
      </c>
      <c r="N2182" s="30" t="str">
        <f t="shared" si="1133"/>
        <v/>
      </c>
      <c r="O2182" s="30" t="str">
        <f t="shared" si="1134"/>
        <v/>
      </c>
      <c r="P2182" s="30" t="str">
        <f t="shared" si="1135"/>
        <v/>
      </c>
      <c r="Q2182" s="30" t="str">
        <f t="shared" si="1136"/>
        <v/>
      </c>
      <c r="R2182" s="30" t="str">
        <f t="shared" si="1137"/>
        <v/>
      </c>
      <c r="S2182" s="30" t="str">
        <f t="shared" si="1138"/>
        <v/>
      </c>
      <c r="T2182" s="30" t="str">
        <f t="shared" si="1139"/>
        <v/>
      </c>
      <c r="U2182" s="20"/>
      <c r="V2182" s="20"/>
      <c r="W2182" s="20"/>
    </row>
    <row r="2183" spans="1:23" ht="19.5" customHeight="1" x14ac:dyDescent="0.25">
      <c r="A2183" s="20"/>
      <c r="B2183" s="483"/>
      <c r="C2183" s="29"/>
      <c r="D2183" s="28" t="s">
        <v>92</v>
      </c>
      <c r="E2183" s="29"/>
      <c r="F2183" s="28" t="s">
        <v>78</v>
      </c>
      <c r="G2183" s="29"/>
      <c r="H2183" s="29"/>
      <c r="I2183" s="30" t="str">
        <f t="shared" si="1128"/>
        <v/>
      </c>
      <c r="J2183" s="30" t="str">
        <f t="shared" si="1129"/>
        <v/>
      </c>
      <c r="K2183" s="30" t="str">
        <f t="shared" si="1130"/>
        <v/>
      </c>
      <c r="L2183" s="30" t="str">
        <f t="shared" si="1131"/>
        <v/>
      </c>
      <c r="M2183" s="30" t="str">
        <f t="shared" si="1132"/>
        <v/>
      </c>
      <c r="N2183" s="30" t="str">
        <f t="shared" si="1133"/>
        <v/>
      </c>
      <c r="O2183" s="30" t="str">
        <f t="shared" si="1134"/>
        <v/>
      </c>
      <c r="P2183" s="30" t="str">
        <f t="shared" si="1135"/>
        <v/>
      </c>
      <c r="Q2183" s="30" t="str">
        <f t="shared" si="1136"/>
        <v/>
      </c>
      <c r="R2183" s="30" t="str">
        <f t="shared" si="1137"/>
        <v/>
      </c>
      <c r="S2183" s="30" t="str">
        <f t="shared" si="1138"/>
        <v/>
      </c>
      <c r="T2183" s="30" t="str">
        <f t="shared" si="1139"/>
        <v/>
      </c>
      <c r="U2183" s="20"/>
      <c r="V2183" s="20"/>
      <c r="W2183" s="20"/>
    </row>
    <row r="2184" spans="1:23" ht="19.5" customHeight="1" x14ac:dyDescent="0.25">
      <c r="A2184" s="20"/>
      <c r="B2184" s="483"/>
      <c r="C2184" s="29"/>
      <c r="D2184" s="28" t="s">
        <v>93</v>
      </c>
      <c r="E2184" s="29"/>
      <c r="F2184" s="28" t="s">
        <v>78</v>
      </c>
      <c r="G2184" s="29"/>
      <c r="H2184" s="29"/>
      <c r="I2184" s="30" t="str">
        <f t="shared" si="1128"/>
        <v/>
      </c>
      <c r="J2184" s="30" t="str">
        <f t="shared" si="1129"/>
        <v/>
      </c>
      <c r="K2184" s="30" t="str">
        <f t="shared" si="1130"/>
        <v/>
      </c>
      <c r="L2184" s="30" t="str">
        <f t="shared" si="1131"/>
        <v/>
      </c>
      <c r="M2184" s="30" t="str">
        <f t="shared" si="1132"/>
        <v/>
      </c>
      <c r="N2184" s="30" t="str">
        <f t="shared" si="1133"/>
        <v/>
      </c>
      <c r="O2184" s="30" t="str">
        <f t="shared" si="1134"/>
        <v/>
      </c>
      <c r="P2184" s="30" t="str">
        <f t="shared" si="1135"/>
        <v/>
      </c>
      <c r="Q2184" s="30" t="str">
        <f t="shared" si="1136"/>
        <v/>
      </c>
      <c r="R2184" s="30" t="str">
        <f t="shared" si="1137"/>
        <v/>
      </c>
      <c r="S2184" s="30" t="str">
        <f t="shared" si="1138"/>
        <v/>
      </c>
      <c r="T2184" s="30" t="str">
        <f t="shared" si="1139"/>
        <v/>
      </c>
      <c r="U2184" s="20"/>
      <c r="V2184" s="20"/>
      <c r="W2184" s="20"/>
    </row>
    <row r="2185" spans="1:23" ht="19.5" customHeight="1" x14ac:dyDescent="0.25">
      <c r="A2185" s="20"/>
      <c r="B2185" s="483"/>
      <c r="C2185" s="29"/>
      <c r="D2185" s="28" t="s">
        <v>94</v>
      </c>
      <c r="E2185" s="29"/>
      <c r="F2185" s="28" t="s">
        <v>78</v>
      </c>
      <c r="G2185" s="29"/>
      <c r="H2185" s="29"/>
      <c r="I2185" s="30" t="str">
        <f t="shared" si="1128"/>
        <v/>
      </c>
      <c r="J2185" s="30" t="str">
        <f t="shared" si="1129"/>
        <v/>
      </c>
      <c r="K2185" s="30" t="str">
        <f t="shared" si="1130"/>
        <v/>
      </c>
      <c r="L2185" s="30" t="str">
        <f t="shared" si="1131"/>
        <v/>
      </c>
      <c r="M2185" s="30" t="str">
        <f t="shared" si="1132"/>
        <v/>
      </c>
      <c r="N2185" s="30" t="str">
        <f t="shared" si="1133"/>
        <v/>
      </c>
      <c r="O2185" s="30" t="str">
        <f t="shared" si="1134"/>
        <v/>
      </c>
      <c r="P2185" s="30" t="str">
        <f t="shared" si="1135"/>
        <v/>
      </c>
      <c r="Q2185" s="30" t="str">
        <f t="shared" si="1136"/>
        <v/>
      </c>
      <c r="R2185" s="30" t="str">
        <f t="shared" si="1137"/>
        <v/>
      </c>
      <c r="S2185" s="30" t="str">
        <f t="shared" si="1138"/>
        <v/>
      </c>
      <c r="T2185" s="30" t="str">
        <f t="shared" si="1139"/>
        <v/>
      </c>
      <c r="U2185" s="20"/>
      <c r="V2185" s="20"/>
      <c r="W2185" s="20"/>
    </row>
    <row r="2186" spans="1:23" ht="19.5" customHeight="1" x14ac:dyDescent="0.25">
      <c r="A2186" s="20"/>
      <c r="B2186" s="483"/>
      <c r="C2186" s="29"/>
      <c r="D2186" s="28" t="s">
        <v>95</v>
      </c>
      <c r="E2186" s="29"/>
      <c r="F2186" s="28" t="s">
        <v>78</v>
      </c>
      <c r="G2186" s="29"/>
      <c r="H2186" s="29"/>
      <c r="I2186" s="30" t="str">
        <f t="shared" si="1128"/>
        <v/>
      </c>
      <c r="J2186" s="30" t="str">
        <f t="shared" si="1129"/>
        <v/>
      </c>
      <c r="K2186" s="30" t="str">
        <f t="shared" si="1130"/>
        <v/>
      </c>
      <c r="L2186" s="30" t="str">
        <f t="shared" si="1131"/>
        <v/>
      </c>
      <c r="M2186" s="30" t="str">
        <f t="shared" si="1132"/>
        <v/>
      </c>
      <c r="N2186" s="30" t="str">
        <f t="shared" si="1133"/>
        <v/>
      </c>
      <c r="O2186" s="30" t="str">
        <f t="shared" si="1134"/>
        <v/>
      </c>
      <c r="P2186" s="30" t="str">
        <f t="shared" si="1135"/>
        <v/>
      </c>
      <c r="Q2186" s="30" t="str">
        <f t="shared" si="1136"/>
        <v/>
      </c>
      <c r="R2186" s="30" t="str">
        <f t="shared" si="1137"/>
        <v/>
      </c>
      <c r="S2186" s="30" t="str">
        <f t="shared" si="1138"/>
        <v/>
      </c>
      <c r="T2186" s="30" t="str">
        <f t="shared" si="1139"/>
        <v/>
      </c>
      <c r="U2186" s="20"/>
      <c r="V2186" s="20"/>
      <c r="W2186" s="20"/>
    </row>
    <row r="2187" spans="1:23" ht="19.5" customHeight="1" x14ac:dyDescent="0.25">
      <c r="A2187" s="20"/>
      <c r="B2187" s="483"/>
      <c r="C2187" s="29"/>
      <c r="D2187" s="28" t="s">
        <v>96</v>
      </c>
      <c r="E2187" s="29"/>
      <c r="F2187" s="28" t="s">
        <v>78</v>
      </c>
      <c r="G2187" s="29"/>
      <c r="H2187" s="29"/>
      <c r="I2187" s="30" t="str">
        <f t="shared" si="1128"/>
        <v/>
      </c>
      <c r="J2187" s="30" t="str">
        <f t="shared" si="1129"/>
        <v/>
      </c>
      <c r="K2187" s="30" t="str">
        <f t="shared" si="1130"/>
        <v/>
      </c>
      <c r="L2187" s="30" t="str">
        <f t="shared" si="1131"/>
        <v/>
      </c>
      <c r="M2187" s="30" t="str">
        <f t="shared" si="1132"/>
        <v/>
      </c>
      <c r="N2187" s="30" t="str">
        <f t="shared" si="1133"/>
        <v/>
      </c>
      <c r="O2187" s="30" t="str">
        <f t="shared" si="1134"/>
        <v/>
      </c>
      <c r="P2187" s="30" t="str">
        <f t="shared" si="1135"/>
        <v/>
      </c>
      <c r="Q2187" s="30" t="str">
        <f t="shared" si="1136"/>
        <v/>
      </c>
      <c r="R2187" s="30" t="str">
        <f t="shared" si="1137"/>
        <v/>
      </c>
      <c r="S2187" s="30" t="str">
        <f t="shared" si="1138"/>
        <v/>
      </c>
      <c r="T2187" s="30" t="str">
        <f t="shared" si="1139"/>
        <v/>
      </c>
      <c r="U2187" s="20"/>
      <c r="V2187" s="20"/>
      <c r="W2187" s="20"/>
    </row>
    <row r="2188" spans="1:23" ht="19.5" customHeight="1" x14ac:dyDescent="0.25">
      <c r="A2188" s="20"/>
      <c r="B2188" s="483"/>
      <c r="C2188" s="29"/>
      <c r="D2188" s="28" t="s">
        <v>97</v>
      </c>
      <c r="E2188" s="29"/>
      <c r="F2188" s="28" t="s">
        <v>78</v>
      </c>
      <c r="G2188" s="29"/>
      <c r="H2188" s="29"/>
      <c r="I2188" s="30" t="str">
        <f t="shared" si="1128"/>
        <v/>
      </c>
      <c r="J2188" s="30" t="str">
        <f t="shared" si="1129"/>
        <v/>
      </c>
      <c r="K2188" s="30" t="str">
        <f t="shared" si="1130"/>
        <v/>
      </c>
      <c r="L2188" s="30" t="str">
        <f t="shared" si="1131"/>
        <v/>
      </c>
      <c r="M2188" s="30" t="str">
        <f t="shared" si="1132"/>
        <v/>
      </c>
      <c r="N2188" s="30" t="str">
        <f t="shared" si="1133"/>
        <v/>
      </c>
      <c r="O2188" s="30" t="str">
        <f t="shared" si="1134"/>
        <v/>
      </c>
      <c r="P2188" s="30" t="str">
        <f t="shared" si="1135"/>
        <v/>
      </c>
      <c r="Q2188" s="30" t="str">
        <f t="shared" si="1136"/>
        <v/>
      </c>
      <c r="R2188" s="30" t="str">
        <f t="shared" si="1137"/>
        <v/>
      </c>
      <c r="S2188" s="30" t="str">
        <f t="shared" si="1138"/>
        <v/>
      </c>
      <c r="T2188" s="30" t="str">
        <f t="shared" si="1139"/>
        <v/>
      </c>
      <c r="U2188" s="20"/>
      <c r="V2188" s="20"/>
      <c r="W2188" s="20"/>
    </row>
    <row r="2189" spans="1:23" ht="19.5" customHeight="1" x14ac:dyDescent="0.25">
      <c r="A2189" s="20"/>
      <c r="B2189" s="483"/>
      <c r="C2189" s="29"/>
      <c r="D2189" s="28" t="s">
        <v>98</v>
      </c>
      <c r="E2189" s="29"/>
      <c r="F2189" s="28" t="s">
        <v>78</v>
      </c>
      <c r="G2189" s="29"/>
      <c r="H2189" s="29"/>
      <c r="I2189" s="30" t="str">
        <f t="shared" si="1128"/>
        <v/>
      </c>
      <c r="J2189" s="30" t="str">
        <f t="shared" si="1129"/>
        <v/>
      </c>
      <c r="K2189" s="30" t="str">
        <f t="shared" si="1130"/>
        <v/>
      </c>
      <c r="L2189" s="30" t="str">
        <f t="shared" si="1131"/>
        <v/>
      </c>
      <c r="M2189" s="30" t="str">
        <f t="shared" si="1132"/>
        <v/>
      </c>
      <c r="N2189" s="30" t="str">
        <f t="shared" si="1133"/>
        <v/>
      </c>
      <c r="O2189" s="30" t="str">
        <f t="shared" si="1134"/>
        <v/>
      </c>
      <c r="P2189" s="30" t="str">
        <f t="shared" si="1135"/>
        <v/>
      </c>
      <c r="Q2189" s="30" t="str">
        <f t="shared" si="1136"/>
        <v/>
      </c>
      <c r="R2189" s="30" t="str">
        <f t="shared" si="1137"/>
        <v/>
      </c>
      <c r="S2189" s="30" t="str">
        <f t="shared" si="1138"/>
        <v/>
      </c>
      <c r="T2189" s="30" t="str">
        <f t="shared" si="1139"/>
        <v/>
      </c>
      <c r="U2189" s="20"/>
      <c r="V2189" s="20"/>
      <c r="W2189" s="20"/>
    </row>
    <row r="2190" spans="1:23" ht="19.5" customHeight="1" x14ac:dyDescent="0.25">
      <c r="A2190" s="20"/>
      <c r="B2190" s="483"/>
      <c r="C2190" s="29"/>
      <c r="D2190" s="28" t="s">
        <v>99</v>
      </c>
      <c r="E2190" s="29"/>
      <c r="F2190" s="28" t="s">
        <v>78</v>
      </c>
      <c r="G2190" s="29"/>
      <c r="H2190" s="29"/>
      <c r="I2190" s="30" t="str">
        <f t="shared" si="1128"/>
        <v/>
      </c>
      <c r="J2190" s="30" t="str">
        <f t="shared" si="1129"/>
        <v/>
      </c>
      <c r="K2190" s="30" t="str">
        <f t="shared" si="1130"/>
        <v/>
      </c>
      <c r="L2190" s="30" t="str">
        <f t="shared" si="1131"/>
        <v/>
      </c>
      <c r="M2190" s="30" t="str">
        <f t="shared" si="1132"/>
        <v/>
      </c>
      <c r="N2190" s="30" t="str">
        <f t="shared" si="1133"/>
        <v/>
      </c>
      <c r="O2190" s="30" t="str">
        <f t="shared" si="1134"/>
        <v/>
      </c>
      <c r="P2190" s="30" t="str">
        <f t="shared" si="1135"/>
        <v/>
      </c>
      <c r="Q2190" s="30" t="str">
        <f t="shared" si="1136"/>
        <v/>
      </c>
      <c r="R2190" s="30" t="str">
        <f t="shared" si="1137"/>
        <v/>
      </c>
      <c r="S2190" s="30" t="str">
        <f t="shared" si="1138"/>
        <v/>
      </c>
      <c r="T2190" s="30" t="str">
        <f t="shared" si="1139"/>
        <v/>
      </c>
      <c r="U2190" s="20"/>
      <c r="V2190" s="20"/>
      <c r="W2190" s="20"/>
    </row>
    <row r="2191" spans="1:23" ht="19.5" customHeight="1" x14ac:dyDescent="0.25">
      <c r="A2191" s="20"/>
      <c r="B2191" s="483"/>
      <c r="C2191" s="29"/>
      <c r="D2191" s="28" t="s">
        <v>100</v>
      </c>
      <c r="E2191" s="29"/>
      <c r="F2191" s="28" t="s">
        <v>78</v>
      </c>
      <c r="G2191" s="29"/>
      <c r="H2191" s="29"/>
      <c r="I2191" s="30" t="str">
        <f t="shared" si="1128"/>
        <v/>
      </c>
      <c r="J2191" s="30" t="str">
        <f t="shared" si="1129"/>
        <v/>
      </c>
      <c r="K2191" s="30" t="str">
        <f t="shared" si="1130"/>
        <v/>
      </c>
      <c r="L2191" s="30" t="str">
        <f t="shared" si="1131"/>
        <v/>
      </c>
      <c r="M2191" s="30" t="str">
        <f t="shared" si="1132"/>
        <v/>
      </c>
      <c r="N2191" s="30" t="str">
        <f t="shared" si="1133"/>
        <v/>
      </c>
      <c r="O2191" s="30" t="str">
        <f t="shared" si="1134"/>
        <v/>
      </c>
      <c r="P2191" s="30" t="str">
        <f t="shared" si="1135"/>
        <v/>
      </c>
      <c r="Q2191" s="30" t="str">
        <f t="shared" si="1136"/>
        <v/>
      </c>
      <c r="R2191" s="30" t="str">
        <f t="shared" si="1137"/>
        <v/>
      </c>
      <c r="S2191" s="30" t="str">
        <f t="shared" si="1138"/>
        <v/>
      </c>
      <c r="T2191" s="30" t="str">
        <f t="shared" si="1139"/>
        <v/>
      </c>
      <c r="U2191" s="20"/>
      <c r="V2191" s="20"/>
      <c r="W2191" s="20"/>
    </row>
    <row r="2192" spans="1:23" ht="19.5" customHeight="1" x14ac:dyDescent="0.25">
      <c r="A2192" s="20"/>
      <c r="B2192" s="483"/>
      <c r="C2192" s="29"/>
      <c r="D2192" s="28" t="s">
        <v>101</v>
      </c>
      <c r="E2192" s="29"/>
      <c r="F2192" s="28" t="s">
        <v>78</v>
      </c>
      <c r="G2192" s="29"/>
      <c r="H2192" s="29"/>
      <c r="I2192" s="30" t="str">
        <f t="shared" si="1128"/>
        <v/>
      </c>
      <c r="J2192" s="30" t="str">
        <f t="shared" si="1129"/>
        <v/>
      </c>
      <c r="K2192" s="30" t="str">
        <f t="shared" si="1130"/>
        <v/>
      </c>
      <c r="L2192" s="30" t="str">
        <f t="shared" si="1131"/>
        <v/>
      </c>
      <c r="M2192" s="30" t="str">
        <f t="shared" si="1132"/>
        <v/>
      </c>
      <c r="N2192" s="30" t="str">
        <f t="shared" si="1133"/>
        <v/>
      </c>
      <c r="O2192" s="30" t="str">
        <f t="shared" si="1134"/>
        <v/>
      </c>
      <c r="P2192" s="30" t="str">
        <f t="shared" si="1135"/>
        <v/>
      </c>
      <c r="Q2192" s="30" t="str">
        <f t="shared" si="1136"/>
        <v/>
      </c>
      <c r="R2192" s="30" t="str">
        <f t="shared" si="1137"/>
        <v/>
      </c>
      <c r="S2192" s="30" t="str">
        <f t="shared" si="1138"/>
        <v/>
      </c>
      <c r="T2192" s="30" t="str">
        <f t="shared" si="1139"/>
        <v/>
      </c>
      <c r="U2192" s="20"/>
      <c r="V2192" s="20"/>
      <c r="W2192" s="20"/>
    </row>
    <row r="2193" spans="1:30" ht="19.5" customHeight="1" x14ac:dyDescent="0.25">
      <c r="A2193" s="20"/>
      <c r="B2193" s="483"/>
      <c r="C2193" s="29"/>
      <c r="D2193" s="28" t="s">
        <v>102</v>
      </c>
      <c r="E2193" s="29"/>
      <c r="F2193" s="28" t="s">
        <v>78</v>
      </c>
      <c r="G2193" s="29"/>
      <c r="H2193" s="29"/>
      <c r="I2193" s="30" t="str">
        <f t="shared" si="1128"/>
        <v/>
      </c>
      <c r="J2193" s="30" t="str">
        <f t="shared" si="1129"/>
        <v/>
      </c>
      <c r="K2193" s="30" t="str">
        <f t="shared" si="1130"/>
        <v/>
      </c>
      <c r="L2193" s="30" t="str">
        <f t="shared" si="1131"/>
        <v/>
      </c>
      <c r="M2193" s="30" t="str">
        <f t="shared" si="1132"/>
        <v/>
      </c>
      <c r="N2193" s="30" t="str">
        <f t="shared" si="1133"/>
        <v/>
      </c>
      <c r="O2193" s="30" t="str">
        <f t="shared" si="1134"/>
        <v/>
      </c>
      <c r="P2193" s="30" t="str">
        <f t="shared" si="1135"/>
        <v/>
      </c>
      <c r="Q2193" s="30" t="str">
        <f t="shared" si="1136"/>
        <v/>
      </c>
      <c r="R2193" s="30" t="str">
        <f t="shared" si="1137"/>
        <v/>
      </c>
      <c r="S2193" s="30" t="str">
        <f t="shared" si="1138"/>
        <v/>
      </c>
      <c r="T2193" s="30" t="str">
        <f t="shared" si="1139"/>
        <v/>
      </c>
      <c r="U2193" s="20"/>
      <c r="V2193" s="20"/>
      <c r="W2193" s="20"/>
    </row>
    <row r="2194" spans="1:30" ht="19.5" customHeight="1" x14ac:dyDescent="0.25">
      <c r="A2194" s="20"/>
      <c r="B2194" s="483"/>
      <c r="C2194" s="29"/>
      <c r="D2194" s="28" t="s">
        <v>103</v>
      </c>
      <c r="E2194" s="29"/>
      <c r="F2194" s="28" t="s">
        <v>78</v>
      </c>
      <c r="G2194" s="29"/>
      <c r="H2194" s="29"/>
      <c r="I2194" s="30" t="str">
        <f t="shared" si="1128"/>
        <v/>
      </c>
      <c r="J2194" s="30" t="str">
        <f t="shared" si="1129"/>
        <v/>
      </c>
      <c r="K2194" s="30" t="str">
        <f t="shared" si="1130"/>
        <v/>
      </c>
      <c r="L2194" s="30" t="str">
        <f t="shared" si="1131"/>
        <v/>
      </c>
      <c r="M2194" s="30" t="str">
        <f t="shared" si="1132"/>
        <v/>
      </c>
      <c r="N2194" s="30" t="str">
        <f t="shared" si="1133"/>
        <v/>
      </c>
      <c r="O2194" s="30" t="str">
        <f t="shared" si="1134"/>
        <v/>
      </c>
      <c r="P2194" s="30" t="str">
        <f t="shared" si="1135"/>
        <v/>
      </c>
      <c r="Q2194" s="30" t="str">
        <f t="shared" si="1136"/>
        <v/>
      </c>
      <c r="R2194" s="30" t="str">
        <f t="shared" si="1137"/>
        <v/>
      </c>
      <c r="S2194" s="30" t="str">
        <f t="shared" si="1138"/>
        <v/>
      </c>
      <c r="T2194" s="30" t="str">
        <f t="shared" si="1139"/>
        <v/>
      </c>
      <c r="U2194" s="20"/>
      <c r="V2194" s="20"/>
      <c r="W2194" s="20"/>
    </row>
    <row r="2195" spans="1:30" ht="19.5" customHeight="1" x14ac:dyDescent="0.25">
      <c r="A2195" s="20"/>
      <c r="B2195" s="483"/>
      <c r="C2195" s="29"/>
      <c r="D2195" s="28" t="s">
        <v>104</v>
      </c>
      <c r="E2195" s="29"/>
      <c r="F2195" s="28" t="s">
        <v>78</v>
      </c>
      <c r="G2195" s="29"/>
      <c r="H2195" s="29"/>
      <c r="I2195" s="30" t="str">
        <f t="shared" si="1128"/>
        <v/>
      </c>
      <c r="J2195" s="30" t="str">
        <f t="shared" si="1129"/>
        <v/>
      </c>
      <c r="K2195" s="30" t="str">
        <f t="shared" si="1130"/>
        <v/>
      </c>
      <c r="L2195" s="30" t="str">
        <f t="shared" si="1131"/>
        <v/>
      </c>
      <c r="M2195" s="30" t="str">
        <f t="shared" si="1132"/>
        <v/>
      </c>
      <c r="N2195" s="30" t="str">
        <f t="shared" si="1133"/>
        <v/>
      </c>
      <c r="O2195" s="30" t="str">
        <f t="shared" si="1134"/>
        <v/>
      </c>
      <c r="P2195" s="30" t="str">
        <f t="shared" si="1135"/>
        <v/>
      </c>
      <c r="Q2195" s="30" t="str">
        <f t="shared" si="1136"/>
        <v/>
      </c>
      <c r="R2195" s="30" t="str">
        <f t="shared" si="1137"/>
        <v/>
      </c>
      <c r="S2195" s="30" t="str">
        <f t="shared" si="1138"/>
        <v/>
      </c>
      <c r="T2195" s="30" t="str">
        <f t="shared" si="1139"/>
        <v/>
      </c>
      <c r="U2195" s="20"/>
      <c r="V2195" s="20"/>
      <c r="W2195" s="20"/>
    </row>
    <row r="2196" spans="1:30" ht="19.5" customHeight="1" x14ac:dyDescent="0.25">
      <c r="A2196" s="20"/>
      <c r="B2196" s="483"/>
      <c r="C2196" s="29"/>
      <c r="D2196" s="28" t="s">
        <v>105</v>
      </c>
      <c r="E2196" s="29"/>
      <c r="F2196" s="28" t="s">
        <v>78</v>
      </c>
      <c r="G2196" s="29"/>
      <c r="H2196" s="29"/>
      <c r="I2196" s="30" t="str">
        <f t="shared" si="1128"/>
        <v/>
      </c>
      <c r="J2196" s="30" t="str">
        <f t="shared" si="1129"/>
        <v/>
      </c>
      <c r="K2196" s="30" t="str">
        <f t="shared" si="1130"/>
        <v/>
      </c>
      <c r="L2196" s="30" t="str">
        <f t="shared" si="1131"/>
        <v/>
      </c>
      <c r="M2196" s="30" t="str">
        <f t="shared" si="1132"/>
        <v/>
      </c>
      <c r="N2196" s="30" t="str">
        <f t="shared" si="1133"/>
        <v/>
      </c>
      <c r="O2196" s="30" t="str">
        <f t="shared" si="1134"/>
        <v/>
      </c>
      <c r="P2196" s="30" t="str">
        <f t="shared" si="1135"/>
        <v/>
      </c>
      <c r="Q2196" s="30" t="str">
        <f t="shared" si="1136"/>
        <v/>
      </c>
      <c r="R2196" s="30" t="str">
        <f t="shared" si="1137"/>
        <v/>
      </c>
      <c r="S2196" s="30" t="str">
        <f t="shared" si="1138"/>
        <v/>
      </c>
      <c r="T2196" s="30" t="str">
        <f t="shared" si="1139"/>
        <v/>
      </c>
      <c r="U2196" s="20"/>
      <c r="V2196" s="20"/>
      <c r="W2196" s="20"/>
    </row>
    <row r="2197" spans="1:30" ht="19.5" customHeight="1" x14ac:dyDescent="0.25">
      <c r="A2197" s="20"/>
      <c r="B2197" s="483"/>
      <c r="C2197" s="29"/>
      <c r="D2197" s="28" t="s">
        <v>106</v>
      </c>
      <c r="E2197" s="29"/>
      <c r="F2197" s="28" t="s">
        <v>78</v>
      </c>
      <c r="G2197" s="29"/>
      <c r="H2197" s="29"/>
      <c r="I2197" s="30" t="str">
        <f t="shared" si="1128"/>
        <v/>
      </c>
      <c r="J2197" s="30" t="str">
        <f t="shared" si="1129"/>
        <v/>
      </c>
      <c r="K2197" s="30" t="str">
        <f t="shared" si="1130"/>
        <v/>
      </c>
      <c r="L2197" s="30" t="str">
        <f t="shared" si="1131"/>
        <v/>
      </c>
      <c r="M2197" s="30" t="str">
        <f t="shared" si="1132"/>
        <v/>
      </c>
      <c r="N2197" s="30" t="str">
        <f t="shared" si="1133"/>
        <v/>
      </c>
      <c r="O2197" s="30" t="str">
        <f t="shared" si="1134"/>
        <v/>
      </c>
      <c r="P2197" s="30" t="str">
        <f t="shared" si="1135"/>
        <v/>
      </c>
      <c r="Q2197" s="30" t="str">
        <f t="shared" si="1136"/>
        <v/>
      </c>
      <c r="R2197" s="30" t="str">
        <f t="shared" si="1137"/>
        <v/>
      </c>
      <c r="S2197" s="30" t="str">
        <f t="shared" si="1138"/>
        <v/>
      </c>
      <c r="T2197" s="30" t="str">
        <f t="shared" si="1139"/>
        <v/>
      </c>
      <c r="U2197" s="20"/>
      <c r="V2197" s="20"/>
      <c r="W2197" s="20"/>
    </row>
    <row r="2198" spans="1:30" ht="19.5" customHeight="1" x14ac:dyDescent="0.25">
      <c r="A2198" s="20"/>
      <c r="B2198" s="483"/>
      <c r="C2198" s="29"/>
      <c r="D2198" s="28" t="s">
        <v>107</v>
      </c>
      <c r="E2198" s="29"/>
      <c r="F2198" s="28" t="s">
        <v>78</v>
      </c>
      <c r="G2198" s="29"/>
      <c r="H2198" s="29"/>
      <c r="I2198" s="30" t="str">
        <f t="shared" si="1128"/>
        <v/>
      </c>
      <c r="J2198" s="30" t="str">
        <f t="shared" si="1129"/>
        <v/>
      </c>
      <c r="K2198" s="30" t="str">
        <f t="shared" si="1130"/>
        <v/>
      </c>
      <c r="L2198" s="30" t="str">
        <f t="shared" si="1131"/>
        <v/>
      </c>
      <c r="M2198" s="30" t="str">
        <f t="shared" si="1132"/>
        <v/>
      </c>
      <c r="N2198" s="30" t="str">
        <f t="shared" si="1133"/>
        <v/>
      </c>
      <c r="O2198" s="30" t="str">
        <f t="shared" si="1134"/>
        <v/>
      </c>
      <c r="P2198" s="30" t="str">
        <f t="shared" si="1135"/>
        <v/>
      </c>
      <c r="Q2198" s="30" t="str">
        <f t="shared" si="1136"/>
        <v/>
      </c>
      <c r="R2198" s="30" t="str">
        <f t="shared" si="1137"/>
        <v/>
      </c>
      <c r="S2198" s="30" t="str">
        <f t="shared" si="1138"/>
        <v/>
      </c>
      <c r="T2198" s="30" t="str">
        <f t="shared" si="1139"/>
        <v/>
      </c>
      <c r="U2198" s="20"/>
      <c r="V2198" s="20"/>
      <c r="W2198" s="20"/>
    </row>
    <row r="2199" spans="1:30" ht="19.5" customHeight="1" x14ac:dyDescent="0.25">
      <c r="A2199" s="20"/>
      <c r="B2199" s="483"/>
      <c r="C2199" s="29"/>
      <c r="D2199" s="28" t="s">
        <v>108</v>
      </c>
      <c r="E2199" s="29"/>
      <c r="F2199" s="28" t="s">
        <v>78</v>
      </c>
      <c r="G2199" s="29"/>
      <c r="H2199" s="29"/>
      <c r="I2199" s="30" t="str">
        <f t="shared" si="1128"/>
        <v/>
      </c>
      <c r="J2199" s="30" t="str">
        <f t="shared" si="1129"/>
        <v/>
      </c>
      <c r="K2199" s="30" t="str">
        <f t="shared" si="1130"/>
        <v/>
      </c>
      <c r="L2199" s="30" t="str">
        <f t="shared" si="1131"/>
        <v/>
      </c>
      <c r="M2199" s="30" t="str">
        <f t="shared" si="1132"/>
        <v/>
      </c>
      <c r="N2199" s="30" t="str">
        <f t="shared" si="1133"/>
        <v/>
      </c>
      <c r="O2199" s="30" t="str">
        <f t="shared" si="1134"/>
        <v/>
      </c>
      <c r="P2199" s="30" t="str">
        <f t="shared" si="1135"/>
        <v/>
      </c>
      <c r="Q2199" s="30" t="str">
        <f t="shared" si="1136"/>
        <v/>
      </c>
      <c r="R2199" s="30" t="str">
        <f t="shared" si="1137"/>
        <v/>
      </c>
      <c r="S2199" s="30" t="str">
        <f t="shared" si="1138"/>
        <v/>
      </c>
      <c r="T2199" s="30" t="str">
        <f t="shared" si="1139"/>
        <v/>
      </c>
      <c r="U2199" s="20"/>
      <c r="V2199" s="20"/>
      <c r="W2199" s="20"/>
    </row>
    <row r="2200" spans="1:30" ht="19.5" customHeight="1" x14ac:dyDescent="0.25">
      <c r="A2200" s="20"/>
      <c r="B2200" s="483"/>
      <c r="C2200" s="29"/>
      <c r="D2200" s="28" t="s">
        <v>109</v>
      </c>
      <c r="E2200" s="29"/>
      <c r="F2200" s="28" t="s">
        <v>78</v>
      </c>
      <c r="G2200" s="29"/>
      <c r="H2200" s="29"/>
      <c r="I2200" s="30" t="str">
        <f t="shared" si="1128"/>
        <v/>
      </c>
      <c r="J2200" s="30" t="str">
        <f t="shared" si="1129"/>
        <v/>
      </c>
      <c r="K2200" s="30" t="str">
        <f t="shared" si="1130"/>
        <v/>
      </c>
      <c r="L2200" s="30" t="str">
        <f t="shared" si="1131"/>
        <v/>
      </c>
      <c r="M2200" s="30" t="str">
        <f t="shared" si="1132"/>
        <v/>
      </c>
      <c r="N2200" s="30" t="str">
        <f t="shared" si="1133"/>
        <v/>
      </c>
      <c r="O2200" s="30" t="str">
        <f t="shared" si="1134"/>
        <v/>
      </c>
      <c r="P2200" s="30" t="str">
        <f t="shared" si="1135"/>
        <v/>
      </c>
      <c r="Q2200" s="30" t="str">
        <f t="shared" si="1136"/>
        <v/>
      </c>
      <c r="R2200" s="30" t="str">
        <f t="shared" si="1137"/>
        <v/>
      </c>
      <c r="S2200" s="30" t="str">
        <f t="shared" si="1138"/>
        <v/>
      </c>
      <c r="T2200" s="30" t="str">
        <f t="shared" si="1139"/>
        <v/>
      </c>
      <c r="U2200" s="20"/>
      <c r="V2200" s="20"/>
      <c r="W2200" s="20"/>
    </row>
    <row r="2201" spans="1:30" ht="19.5" customHeight="1" x14ac:dyDescent="0.25">
      <c r="A2201" s="20"/>
      <c r="B2201" s="483"/>
      <c r="C2201" s="29"/>
      <c r="D2201" s="28" t="s">
        <v>110</v>
      </c>
      <c r="E2201" s="29"/>
      <c r="F2201" s="28" t="s">
        <v>78</v>
      </c>
      <c r="G2201" s="29"/>
      <c r="H2201" s="29"/>
      <c r="I2201" s="30" t="str">
        <f t="shared" si="1128"/>
        <v/>
      </c>
      <c r="J2201" s="30" t="str">
        <f t="shared" si="1129"/>
        <v/>
      </c>
      <c r="K2201" s="30" t="str">
        <f t="shared" si="1130"/>
        <v/>
      </c>
      <c r="L2201" s="30" t="str">
        <f t="shared" si="1131"/>
        <v/>
      </c>
      <c r="M2201" s="30" t="str">
        <f t="shared" si="1132"/>
        <v/>
      </c>
      <c r="N2201" s="30" t="str">
        <f t="shared" si="1133"/>
        <v/>
      </c>
      <c r="O2201" s="30" t="str">
        <f t="shared" si="1134"/>
        <v/>
      </c>
      <c r="P2201" s="30" t="str">
        <f t="shared" si="1135"/>
        <v/>
      </c>
      <c r="Q2201" s="30" t="str">
        <f t="shared" si="1136"/>
        <v/>
      </c>
      <c r="R2201" s="30" t="str">
        <f t="shared" si="1137"/>
        <v/>
      </c>
      <c r="S2201" s="30" t="str">
        <f t="shared" si="1138"/>
        <v/>
      </c>
      <c r="T2201" s="30" t="str">
        <f t="shared" si="1139"/>
        <v/>
      </c>
      <c r="U2201" s="20"/>
      <c r="V2201" s="20"/>
      <c r="W2201" s="20"/>
    </row>
    <row r="2202" spans="1:30" ht="19.5" customHeight="1" x14ac:dyDescent="0.25">
      <c r="A2202" s="20"/>
      <c r="B2202" s="483"/>
      <c r="C2202" s="29"/>
      <c r="D2202" s="28" t="s">
        <v>111</v>
      </c>
      <c r="E2202" s="29"/>
      <c r="F2202" s="28" t="s">
        <v>78</v>
      </c>
      <c r="G2202" s="29"/>
      <c r="H2202" s="29"/>
      <c r="I2202" s="30" t="str">
        <f t="shared" si="1128"/>
        <v/>
      </c>
      <c r="J2202" s="30" t="str">
        <f t="shared" si="1129"/>
        <v/>
      </c>
      <c r="K2202" s="30" t="str">
        <f t="shared" si="1130"/>
        <v/>
      </c>
      <c r="L2202" s="30" t="str">
        <f t="shared" si="1131"/>
        <v/>
      </c>
      <c r="M2202" s="30" t="str">
        <f t="shared" si="1132"/>
        <v/>
      </c>
      <c r="N2202" s="30" t="str">
        <f t="shared" si="1133"/>
        <v/>
      </c>
      <c r="O2202" s="30" t="str">
        <f t="shared" si="1134"/>
        <v/>
      </c>
      <c r="P2202" s="30" t="str">
        <f t="shared" si="1135"/>
        <v/>
      </c>
      <c r="Q2202" s="30" t="str">
        <f t="shared" si="1136"/>
        <v/>
      </c>
      <c r="R2202" s="30" t="str">
        <f t="shared" si="1137"/>
        <v/>
      </c>
      <c r="S2202" s="30" t="str">
        <f t="shared" si="1138"/>
        <v/>
      </c>
      <c r="T2202" s="30" t="str">
        <f t="shared" si="1139"/>
        <v/>
      </c>
      <c r="U2202" s="20"/>
      <c r="V2202" s="20"/>
      <c r="W2202" s="20"/>
    </row>
    <row r="2203" spans="1:30" ht="19.5" customHeight="1" x14ac:dyDescent="0.25">
      <c r="A2203" s="20"/>
      <c r="B2203" s="483"/>
      <c r="C2203" s="29"/>
      <c r="D2203" s="28" t="s">
        <v>112</v>
      </c>
      <c r="E2203" s="29"/>
      <c r="F2203" s="28" t="s">
        <v>78</v>
      </c>
      <c r="G2203" s="29"/>
      <c r="H2203" s="29"/>
      <c r="I2203" s="30" t="str">
        <f t="shared" si="1128"/>
        <v/>
      </c>
      <c r="J2203" s="30" t="str">
        <f t="shared" si="1129"/>
        <v/>
      </c>
      <c r="K2203" s="30" t="str">
        <f t="shared" si="1130"/>
        <v/>
      </c>
      <c r="L2203" s="30" t="str">
        <f t="shared" si="1131"/>
        <v/>
      </c>
      <c r="M2203" s="30" t="str">
        <f t="shared" si="1132"/>
        <v/>
      </c>
      <c r="N2203" s="30" t="str">
        <f t="shared" si="1133"/>
        <v/>
      </c>
      <c r="O2203" s="30" t="str">
        <f t="shared" si="1134"/>
        <v/>
      </c>
      <c r="P2203" s="30" t="str">
        <f t="shared" si="1135"/>
        <v/>
      </c>
      <c r="Q2203" s="30" t="str">
        <f t="shared" si="1136"/>
        <v/>
      </c>
      <c r="R2203" s="30" t="str">
        <f t="shared" si="1137"/>
        <v/>
      </c>
      <c r="S2203" s="30" t="str">
        <f t="shared" si="1138"/>
        <v/>
      </c>
      <c r="T2203" s="30" t="str">
        <f t="shared" si="1139"/>
        <v/>
      </c>
      <c r="U2203" s="20"/>
      <c r="V2203" s="20"/>
      <c r="W2203" s="20"/>
    </row>
    <row r="2204" spans="1:30" ht="19.5" customHeight="1" x14ac:dyDescent="0.25">
      <c r="A2204" s="20"/>
      <c r="B2204" s="483"/>
      <c r="C2204" s="29"/>
      <c r="D2204" s="28" t="s">
        <v>113</v>
      </c>
      <c r="E2204" s="29"/>
      <c r="F2204" s="28" t="s">
        <v>78</v>
      </c>
      <c r="G2204" s="29"/>
      <c r="H2204" s="29"/>
      <c r="I2204" s="30" t="str">
        <f t="shared" si="1128"/>
        <v/>
      </c>
      <c r="J2204" s="30" t="str">
        <f t="shared" si="1129"/>
        <v/>
      </c>
      <c r="K2204" s="30" t="str">
        <f t="shared" si="1130"/>
        <v/>
      </c>
      <c r="L2204" s="30" t="str">
        <f t="shared" si="1131"/>
        <v/>
      </c>
      <c r="M2204" s="30" t="str">
        <f t="shared" si="1132"/>
        <v/>
      </c>
      <c r="N2204" s="30" t="str">
        <f t="shared" si="1133"/>
        <v/>
      </c>
      <c r="O2204" s="30" t="str">
        <f t="shared" si="1134"/>
        <v/>
      </c>
      <c r="P2204" s="30" t="str">
        <f t="shared" si="1135"/>
        <v/>
      </c>
      <c r="Q2204" s="30" t="str">
        <f t="shared" si="1136"/>
        <v/>
      </c>
      <c r="R2204" s="30" t="str">
        <f t="shared" si="1137"/>
        <v/>
      </c>
      <c r="S2204" s="30" t="str">
        <f t="shared" si="1138"/>
        <v/>
      </c>
      <c r="T2204" s="30" t="str">
        <f t="shared" si="1139"/>
        <v/>
      </c>
      <c r="U2204" s="20"/>
      <c r="V2204" s="20"/>
      <c r="W2204" s="20"/>
    </row>
    <row r="2205" spans="1:30" ht="19.5" customHeight="1" x14ac:dyDescent="0.3">
      <c r="A2205" s="20"/>
      <c r="B2205" s="483"/>
      <c r="C2205" s="29"/>
      <c r="D2205" s="28" t="s">
        <v>114</v>
      </c>
      <c r="E2205" s="29"/>
      <c r="F2205" s="28" t="s">
        <v>115</v>
      </c>
      <c r="G2205" s="29"/>
      <c r="H2205" s="29" t="s">
        <v>40</v>
      </c>
      <c r="I2205" s="31" t="str">
        <f t="shared" ref="I2205:I2214" si="1140">IFERROR(VALUE(MID($G2205,1,FIND(CHAR(160),SUBSTITUTE($G2205,"~",CHAR(160),1))-1)),"-")</f>
        <v>-</v>
      </c>
      <c r="J2205" s="31" t="str">
        <f t="shared" ref="J2205:J2214" si="1141">IFERROR(VALUE(MID($G2205,FIND(CHAR(160),SUBSTITUTE($G2205,"~",CHAR(160),1))+1,FIND(CHAR(160),SUBSTITUTE($G2205,"~",CHAR(160),2))-FIND(CHAR(160),SUBSTITUTE($G2205,"~",CHAR(160),1))-1)),"-")</f>
        <v>-</v>
      </c>
      <c r="K2205" s="31" t="str">
        <f t="shared" ref="K2205:K2214" si="1142">IFERROR(VALUE(MID($G2205,FIND(CHAR(160),SUBSTITUTE($G2205,"~",CHAR(160),2))+1,FIND(CHAR(160),SUBSTITUTE($G2205,"~",CHAR(160),3))-FIND(CHAR(160),SUBSTITUTE($G2205,"~",CHAR(160),2))-1)),"-")</f>
        <v>-</v>
      </c>
      <c r="L2205" s="31" t="str">
        <f t="shared" ref="L2205:L2214" si="1143">IFERROR(VALUE(MID($G2205,FIND(CHAR(160),SUBSTITUTE($G2205,"~",CHAR(160),3))+1,FIND(CHAR(160),SUBSTITUTE($G2205,"~",CHAR(160),4))-FIND(CHAR(160),SUBSTITUTE($G2205,"~",CHAR(160),3))-1)),"-")</f>
        <v>-</v>
      </c>
      <c r="M2205" s="31" t="str">
        <f t="shared" ref="M2205:M2214" si="1144">IFERROR(VALUE(MID($G2205,FIND(CHAR(160),SUBSTITUTE($G2205,"~",CHAR(160),4))+1,FIND(CHAR(160),SUBSTITUTE($G2205,"~",CHAR(160),5))-FIND(CHAR(160),SUBSTITUTE($G2205,"~",CHAR(160),4))-1)),"-")</f>
        <v>-</v>
      </c>
      <c r="N2205" s="31" t="str">
        <f t="shared" ref="N2205:N2214" si="1145">IFERROR(VALUE(MID($G2205,FIND(CHAR(160),SUBSTITUTE($G2205,"~",CHAR(160),5))+1,FIND(CHAR(160),SUBSTITUTE($G2205,"~",CHAR(160),6))-FIND(CHAR(160),SUBSTITUTE($G2205,"~",CHAR(160),5))-1)),"-")</f>
        <v>-</v>
      </c>
      <c r="O2205" s="31" t="str">
        <f t="shared" ref="O2205:O2214" si="1146">IFERROR(VALUE(MID($G2205,FIND(CHAR(160),SUBSTITUTE($G2205,"~",CHAR(160),6))+1,FIND(CHAR(160),SUBSTITUTE($G2205,"~",CHAR(160),7))-FIND(CHAR(160),SUBSTITUTE($G2205,"~",CHAR(160),6))-1)),"-")</f>
        <v>-</v>
      </c>
      <c r="P2205" s="31" t="str">
        <f t="shared" ref="P2205:P2214" si="1147">IFERROR(VALUE(MID($G2205,FIND(CHAR(160),SUBSTITUTE($G2205,"~",CHAR(160),7))+1,FIND(CHAR(160),SUBSTITUTE($G2205,"~",CHAR(160),8))-FIND(CHAR(160),SUBSTITUTE($G2205,"~",CHAR(160),7))-1)),"-")</f>
        <v>-</v>
      </c>
      <c r="Q2205" s="31" t="str">
        <f t="shared" ref="Q2205:Q2214" si="1148">IFERROR(VALUE(MID($G2205,FIND(CHAR(160),SUBSTITUTE($G2205,"~",CHAR(160),8))+1,FIND(CHAR(160),SUBSTITUTE($G2205,"~",CHAR(160),9))-FIND(CHAR(160),SUBSTITUTE($G2205,"~",CHAR(160),8))-1)),"-")</f>
        <v>-</v>
      </c>
      <c r="R2205" s="31" t="str">
        <f t="shared" ref="R2205:R2214" si="1149">IFERROR(VALUE(MID($G2205,FIND(CHAR(160),SUBSTITUTE($G2205,"~",CHAR(160),9))+1,FIND(CHAR(160),SUBSTITUTE($G2205,"~",CHAR(160),10))-FIND(CHAR(160),SUBSTITUTE($G2205,"~",CHAR(160),9))-1)),"-")</f>
        <v>-</v>
      </c>
      <c r="S2205" s="31" t="str">
        <f t="shared" ref="S2205:S2214" si="1150">IFERROR(VALUE(MID($G2205,FIND(CHAR(160),SUBSTITUTE($G2205,"~",CHAR(160),10))+1,FIND(CHAR(160),SUBSTITUTE($G2205,"~",CHAR(160),11))-FIND(CHAR(160),SUBSTITUTE($G2205,"~",CHAR(160),10))-1)),"-")</f>
        <v>-</v>
      </c>
      <c r="T2205" s="31" t="str">
        <f t="shared" ref="T2205:T2214" si="1151">IFERROR(VALUE(MID($G2205,FIND(CHAR(160),SUBSTITUTE($G2205,"~",CHAR(160),11))+1,FIND(CHAR(160),SUBSTITUTE($G2205,"~",CHAR(160),12))-FIND(CHAR(160),SUBSTITUTE($G2205,"~",CHAR(160),11))-1)),"-")</f>
        <v>-</v>
      </c>
      <c r="U2205" s="20"/>
      <c r="V2205" s="20"/>
      <c r="W2205" s="20"/>
      <c r="AA2205" s="32" t="s">
        <v>116</v>
      </c>
    </row>
    <row r="2206" spans="1:30" ht="19.5" customHeight="1" x14ac:dyDescent="0.3">
      <c r="A2206" s="20"/>
      <c r="B2206" s="483"/>
      <c r="C2206" s="29"/>
      <c r="D2206" s="28"/>
      <c r="E2206" s="29"/>
      <c r="F2206" s="28" t="s">
        <v>117</v>
      </c>
      <c r="G2206" s="29"/>
      <c r="H2206" s="29" t="s">
        <v>40</v>
      </c>
      <c r="I2206" s="31" t="str">
        <f t="shared" si="1140"/>
        <v>-</v>
      </c>
      <c r="J2206" s="31" t="str">
        <f t="shared" si="1141"/>
        <v>-</v>
      </c>
      <c r="K2206" s="31" t="str">
        <f t="shared" si="1142"/>
        <v>-</v>
      </c>
      <c r="L2206" s="31" t="str">
        <f t="shared" si="1143"/>
        <v>-</v>
      </c>
      <c r="M2206" s="31" t="str">
        <f t="shared" si="1144"/>
        <v>-</v>
      </c>
      <c r="N2206" s="31" t="str">
        <f t="shared" si="1145"/>
        <v>-</v>
      </c>
      <c r="O2206" s="31" t="str">
        <f t="shared" si="1146"/>
        <v>-</v>
      </c>
      <c r="P2206" s="31" t="str">
        <f t="shared" si="1147"/>
        <v>-</v>
      </c>
      <c r="Q2206" s="31" t="str">
        <f t="shared" si="1148"/>
        <v>-</v>
      </c>
      <c r="R2206" s="31" t="str">
        <f t="shared" si="1149"/>
        <v>-</v>
      </c>
      <c r="S2206" s="31" t="str">
        <f t="shared" si="1150"/>
        <v>-</v>
      </c>
      <c r="T2206" s="31" t="str">
        <f t="shared" si="1151"/>
        <v>-</v>
      </c>
      <c r="U2206" s="20"/>
      <c r="V2206" s="20"/>
      <c r="W2206" s="20"/>
      <c r="AB2206" s="32" t="s">
        <v>118</v>
      </c>
    </row>
    <row r="2207" spans="1:30" ht="19.5" customHeight="1" x14ac:dyDescent="0.3">
      <c r="A2207" s="20"/>
      <c r="B2207" s="483"/>
      <c r="C2207" s="29"/>
      <c r="D2207" s="28"/>
      <c r="E2207" s="29"/>
      <c r="F2207" s="33" t="s">
        <v>119</v>
      </c>
      <c r="G2207" s="29"/>
      <c r="H2207" s="29" t="s">
        <v>40</v>
      </c>
      <c r="I2207" s="31" t="str">
        <f t="shared" si="1140"/>
        <v>-</v>
      </c>
      <c r="J2207" s="31" t="str">
        <f t="shared" si="1141"/>
        <v>-</v>
      </c>
      <c r="K2207" s="31" t="str">
        <f t="shared" si="1142"/>
        <v>-</v>
      </c>
      <c r="L2207" s="31" t="str">
        <f t="shared" si="1143"/>
        <v>-</v>
      </c>
      <c r="M2207" s="31" t="str">
        <f t="shared" si="1144"/>
        <v>-</v>
      </c>
      <c r="N2207" s="31" t="str">
        <f t="shared" si="1145"/>
        <v>-</v>
      </c>
      <c r="O2207" s="31" t="str">
        <f t="shared" si="1146"/>
        <v>-</v>
      </c>
      <c r="P2207" s="31" t="str">
        <f t="shared" si="1147"/>
        <v>-</v>
      </c>
      <c r="Q2207" s="31" t="str">
        <f t="shared" si="1148"/>
        <v>-</v>
      </c>
      <c r="R2207" s="31" t="str">
        <f t="shared" si="1149"/>
        <v>-</v>
      </c>
      <c r="S2207" s="31" t="str">
        <f t="shared" si="1150"/>
        <v>-</v>
      </c>
      <c r="T2207" s="31" t="str">
        <f t="shared" si="1151"/>
        <v>-</v>
      </c>
      <c r="U2207" s="20"/>
      <c r="V2207" s="20"/>
      <c r="W2207" s="20"/>
      <c r="AC2207" s="32" t="s">
        <v>118</v>
      </c>
    </row>
    <row r="2208" spans="1:30" ht="19.5" customHeight="1" x14ac:dyDescent="0.3">
      <c r="A2208" s="20"/>
      <c r="B2208" s="483"/>
      <c r="C2208" s="29"/>
      <c r="D2208" s="28"/>
      <c r="E2208" s="29"/>
      <c r="F2208" s="33" t="s">
        <v>120</v>
      </c>
      <c r="G2208" s="29"/>
      <c r="H2208" s="29" t="s">
        <v>40</v>
      </c>
      <c r="I2208" s="31" t="str">
        <f t="shared" si="1140"/>
        <v>-</v>
      </c>
      <c r="J2208" s="31" t="str">
        <f t="shared" si="1141"/>
        <v>-</v>
      </c>
      <c r="K2208" s="31" t="str">
        <f t="shared" si="1142"/>
        <v>-</v>
      </c>
      <c r="L2208" s="31" t="str">
        <f t="shared" si="1143"/>
        <v>-</v>
      </c>
      <c r="M2208" s="31" t="str">
        <f t="shared" si="1144"/>
        <v>-</v>
      </c>
      <c r="N2208" s="31" t="str">
        <f t="shared" si="1145"/>
        <v>-</v>
      </c>
      <c r="O2208" s="31" t="str">
        <f t="shared" si="1146"/>
        <v>-</v>
      </c>
      <c r="P2208" s="31" t="str">
        <f t="shared" si="1147"/>
        <v>-</v>
      </c>
      <c r="Q2208" s="31" t="str">
        <f t="shared" si="1148"/>
        <v>-</v>
      </c>
      <c r="R2208" s="31" t="str">
        <f t="shared" si="1149"/>
        <v>-</v>
      </c>
      <c r="S2208" s="31" t="str">
        <f t="shared" si="1150"/>
        <v>-</v>
      </c>
      <c r="T2208" s="31" t="str">
        <f t="shared" si="1151"/>
        <v>-</v>
      </c>
      <c r="U2208" s="20"/>
      <c r="V2208" s="20"/>
      <c r="W2208" s="20"/>
      <c r="AD2208" s="32" t="s">
        <v>118</v>
      </c>
    </row>
    <row r="2209" spans="1:36" ht="19.5" customHeight="1" x14ac:dyDescent="0.3">
      <c r="A2209" s="20"/>
      <c r="B2209" s="483"/>
      <c r="C2209" s="29"/>
      <c r="D2209" s="28"/>
      <c r="E2209" s="29"/>
      <c r="F2209" s="33" t="s">
        <v>121</v>
      </c>
      <c r="G2209" s="29"/>
      <c r="H2209" s="29" t="s">
        <v>40</v>
      </c>
      <c r="I2209" s="31" t="str">
        <f t="shared" si="1140"/>
        <v>-</v>
      </c>
      <c r="J2209" s="31" t="str">
        <f t="shared" si="1141"/>
        <v>-</v>
      </c>
      <c r="K2209" s="31" t="str">
        <f t="shared" si="1142"/>
        <v>-</v>
      </c>
      <c r="L2209" s="31" t="str">
        <f t="shared" si="1143"/>
        <v>-</v>
      </c>
      <c r="M2209" s="31" t="str">
        <f t="shared" si="1144"/>
        <v>-</v>
      </c>
      <c r="N2209" s="31" t="str">
        <f t="shared" si="1145"/>
        <v>-</v>
      </c>
      <c r="O2209" s="31" t="str">
        <f t="shared" si="1146"/>
        <v>-</v>
      </c>
      <c r="P2209" s="31" t="str">
        <f t="shared" si="1147"/>
        <v>-</v>
      </c>
      <c r="Q2209" s="31" t="str">
        <f t="shared" si="1148"/>
        <v>-</v>
      </c>
      <c r="R2209" s="31" t="str">
        <f t="shared" si="1149"/>
        <v>-</v>
      </c>
      <c r="S2209" s="31" t="str">
        <f t="shared" si="1150"/>
        <v>-</v>
      </c>
      <c r="T2209" s="31" t="str">
        <f t="shared" si="1151"/>
        <v>-</v>
      </c>
      <c r="U2209" s="20"/>
      <c r="V2209" s="20"/>
      <c r="W2209" s="20"/>
      <c r="AE2209" s="32" t="s">
        <v>116</v>
      </c>
    </row>
    <row r="2210" spans="1:36" ht="19.5" customHeight="1" x14ac:dyDescent="0.3">
      <c r="A2210" s="20"/>
      <c r="B2210" s="483"/>
      <c r="C2210" s="29"/>
      <c r="D2210" s="28"/>
      <c r="E2210" s="29"/>
      <c r="F2210" s="28" t="s">
        <v>647</v>
      </c>
      <c r="G2210" s="29"/>
      <c r="H2210" s="29" t="s">
        <v>40</v>
      </c>
      <c r="I2210" s="31" t="str">
        <f t="shared" si="1140"/>
        <v>-</v>
      </c>
      <c r="J2210" s="31" t="str">
        <f t="shared" si="1141"/>
        <v>-</v>
      </c>
      <c r="K2210" s="31" t="str">
        <f t="shared" si="1142"/>
        <v>-</v>
      </c>
      <c r="L2210" s="31" t="str">
        <f t="shared" si="1143"/>
        <v>-</v>
      </c>
      <c r="M2210" s="31" t="str">
        <f t="shared" si="1144"/>
        <v>-</v>
      </c>
      <c r="N2210" s="31" t="str">
        <f t="shared" si="1145"/>
        <v>-</v>
      </c>
      <c r="O2210" s="31" t="str">
        <f t="shared" si="1146"/>
        <v>-</v>
      </c>
      <c r="P2210" s="31" t="str">
        <f t="shared" si="1147"/>
        <v>-</v>
      </c>
      <c r="Q2210" s="31" t="str">
        <f t="shared" si="1148"/>
        <v>-</v>
      </c>
      <c r="R2210" s="31" t="str">
        <f t="shared" si="1149"/>
        <v>-</v>
      </c>
      <c r="S2210" s="31" t="str">
        <f t="shared" si="1150"/>
        <v>-</v>
      </c>
      <c r="T2210" s="31" t="str">
        <f t="shared" si="1151"/>
        <v>-</v>
      </c>
      <c r="U2210" s="20"/>
      <c r="V2210" s="20"/>
      <c r="W2210" s="20"/>
      <c r="AF2210" s="32" t="s">
        <v>118</v>
      </c>
    </row>
    <row r="2211" spans="1:36" ht="19.5" customHeight="1" x14ac:dyDescent="0.3">
      <c r="A2211" s="20"/>
      <c r="B2211" s="483"/>
      <c r="C2211" s="29"/>
      <c r="D2211" s="28"/>
      <c r="E2211" s="29"/>
      <c r="F2211" s="33" t="s">
        <v>122</v>
      </c>
      <c r="G2211" s="29"/>
      <c r="H2211" s="29" t="s">
        <v>40</v>
      </c>
      <c r="I2211" s="31" t="str">
        <f t="shared" si="1140"/>
        <v>-</v>
      </c>
      <c r="J2211" s="31" t="str">
        <f t="shared" si="1141"/>
        <v>-</v>
      </c>
      <c r="K2211" s="31" t="str">
        <f t="shared" si="1142"/>
        <v>-</v>
      </c>
      <c r="L2211" s="31" t="str">
        <f t="shared" si="1143"/>
        <v>-</v>
      </c>
      <c r="M2211" s="31" t="str">
        <f t="shared" si="1144"/>
        <v>-</v>
      </c>
      <c r="N2211" s="31" t="str">
        <f t="shared" si="1145"/>
        <v>-</v>
      </c>
      <c r="O2211" s="31" t="str">
        <f t="shared" si="1146"/>
        <v>-</v>
      </c>
      <c r="P2211" s="31" t="str">
        <f t="shared" si="1147"/>
        <v>-</v>
      </c>
      <c r="Q2211" s="31" t="str">
        <f t="shared" si="1148"/>
        <v>-</v>
      </c>
      <c r="R2211" s="31" t="str">
        <f t="shared" si="1149"/>
        <v>-</v>
      </c>
      <c r="S2211" s="31" t="str">
        <f t="shared" si="1150"/>
        <v>-</v>
      </c>
      <c r="T2211" s="31" t="str">
        <f t="shared" si="1151"/>
        <v>-</v>
      </c>
      <c r="U2211" s="20"/>
      <c r="V2211" s="20"/>
      <c r="W2211" s="20"/>
      <c r="AG2211" s="32" t="s">
        <v>118</v>
      </c>
    </row>
    <row r="2212" spans="1:36" ht="19.5" customHeight="1" x14ac:dyDescent="0.3">
      <c r="A2212" s="20"/>
      <c r="B2212" s="483"/>
      <c r="C2212" s="29"/>
      <c r="D2212" s="28"/>
      <c r="E2212" s="29"/>
      <c r="F2212" s="33" t="s">
        <v>123</v>
      </c>
      <c r="G2212" s="29"/>
      <c r="H2212" s="29" t="s">
        <v>40</v>
      </c>
      <c r="I2212" s="31" t="str">
        <f t="shared" si="1140"/>
        <v>-</v>
      </c>
      <c r="J2212" s="31" t="str">
        <f t="shared" si="1141"/>
        <v>-</v>
      </c>
      <c r="K2212" s="31" t="str">
        <f t="shared" si="1142"/>
        <v>-</v>
      </c>
      <c r="L2212" s="31" t="str">
        <f t="shared" si="1143"/>
        <v>-</v>
      </c>
      <c r="M2212" s="31" t="str">
        <f t="shared" si="1144"/>
        <v>-</v>
      </c>
      <c r="N2212" s="31" t="str">
        <f t="shared" si="1145"/>
        <v>-</v>
      </c>
      <c r="O2212" s="31" t="str">
        <f t="shared" si="1146"/>
        <v>-</v>
      </c>
      <c r="P2212" s="31" t="str">
        <f t="shared" si="1147"/>
        <v>-</v>
      </c>
      <c r="Q2212" s="31" t="str">
        <f t="shared" si="1148"/>
        <v>-</v>
      </c>
      <c r="R2212" s="31" t="str">
        <f t="shared" si="1149"/>
        <v>-</v>
      </c>
      <c r="S2212" s="31" t="str">
        <f t="shared" si="1150"/>
        <v>-</v>
      </c>
      <c r="T2212" s="31" t="str">
        <f t="shared" si="1151"/>
        <v>-</v>
      </c>
      <c r="U2212" s="20"/>
      <c r="V2212" s="20"/>
      <c r="W2212" s="20"/>
      <c r="AH2212" s="32" t="s">
        <v>118</v>
      </c>
    </row>
    <row r="2213" spans="1:36" ht="19.5" customHeight="1" x14ac:dyDescent="0.3">
      <c r="A2213" s="20"/>
      <c r="B2213" s="483"/>
      <c r="C2213" s="29"/>
      <c r="D2213" s="28"/>
      <c r="E2213" s="29"/>
      <c r="F2213" s="33" t="s">
        <v>124</v>
      </c>
      <c r="G2213" s="29"/>
      <c r="H2213" s="29" t="s">
        <v>40</v>
      </c>
      <c r="I2213" s="31" t="str">
        <f t="shared" si="1140"/>
        <v>-</v>
      </c>
      <c r="J2213" s="31" t="str">
        <f t="shared" si="1141"/>
        <v>-</v>
      </c>
      <c r="K2213" s="31" t="str">
        <f t="shared" si="1142"/>
        <v>-</v>
      </c>
      <c r="L2213" s="31" t="str">
        <f t="shared" si="1143"/>
        <v>-</v>
      </c>
      <c r="M2213" s="31" t="str">
        <f t="shared" si="1144"/>
        <v>-</v>
      </c>
      <c r="N2213" s="31" t="str">
        <f t="shared" si="1145"/>
        <v>-</v>
      </c>
      <c r="O2213" s="31" t="str">
        <f t="shared" si="1146"/>
        <v>-</v>
      </c>
      <c r="P2213" s="31" t="str">
        <f t="shared" si="1147"/>
        <v>-</v>
      </c>
      <c r="Q2213" s="31" t="str">
        <f t="shared" si="1148"/>
        <v>-</v>
      </c>
      <c r="R2213" s="31" t="str">
        <f t="shared" si="1149"/>
        <v>-</v>
      </c>
      <c r="S2213" s="31" t="str">
        <f t="shared" si="1150"/>
        <v>-</v>
      </c>
      <c r="T2213" s="31" t="str">
        <f t="shared" si="1151"/>
        <v>-</v>
      </c>
      <c r="U2213" s="20"/>
      <c r="V2213" s="20"/>
      <c r="W2213" s="20"/>
      <c r="AI2213" s="32" t="s">
        <v>116</v>
      </c>
    </row>
    <row r="2214" spans="1:36" ht="19.5" customHeight="1" x14ac:dyDescent="0.3">
      <c r="A2214" s="20"/>
      <c r="B2214" s="483"/>
      <c r="C2214" s="29"/>
      <c r="D2214" s="34"/>
      <c r="E2214" s="35"/>
      <c r="F2214" s="36" t="s">
        <v>125</v>
      </c>
      <c r="G2214" s="35"/>
      <c r="H2214" s="34" t="s">
        <v>40</v>
      </c>
      <c r="I2214" s="31" t="str">
        <f t="shared" si="1140"/>
        <v>-</v>
      </c>
      <c r="J2214" s="31" t="str">
        <f t="shared" si="1141"/>
        <v>-</v>
      </c>
      <c r="K2214" s="31" t="str">
        <f t="shared" si="1142"/>
        <v>-</v>
      </c>
      <c r="L2214" s="31" t="str">
        <f t="shared" si="1143"/>
        <v>-</v>
      </c>
      <c r="M2214" s="31" t="str">
        <f t="shared" si="1144"/>
        <v>-</v>
      </c>
      <c r="N2214" s="31" t="str">
        <f t="shared" si="1145"/>
        <v>-</v>
      </c>
      <c r="O2214" s="31" t="str">
        <f t="shared" si="1146"/>
        <v>-</v>
      </c>
      <c r="P2214" s="31" t="str">
        <f t="shared" si="1147"/>
        <v>-</v>
      </c>
      <c r="Q2214" s="31" t="str">
        <f t="shared" si="1148"/>
        <v>-</v>
      </c>
      <c r="R2214" s="31" t="str">
        <f t="shared" si="1149"/>
        <v>-</v>
      </c>
      <c r="S2214" s="31" t="str">
        <f t="shared" si="1150"/>
        <v>-</v>
      </c>
      <c r="T2214" s="31" t="str">
        <f t="shared" si="1151"/>
        <v>-</v>
      </c>
      <c r="U2214" s="20"/>
      <c r="V2214" s="20"/>
      <c r="W2214" s="20"/>
      <c r="AJ2214" s="32" t="s">
        <v>118</v>
      </c>
    </row>
    <row r="2215" spans="1:36" ht="19.5" customHeight="1" x14ac:dyDescent="0.25">
      <c r="A2215" s="20"/>
      <c r="B2215" s="483"/>
      <c r="C2215" s="27"/>
      <c r="D2215" s="28" t="s">
        <v>77</v>
      </c>
      <c r="E2215" s="29"/>
      <c r="F2215" s="28" t="s">
        <v>78</v>
      </c>
      <c r="G2215" s="29"/>
      <c r="H2215" s="30"/>
      <c r="I2215" s="30" t="str">
        <f t="shared" ref="I2215:I2250" si="1152">IFERROR(MID($G2215,1,FIND(CHAR(160),SUBSTITUTE($G2215,"~",CHAR(160),1))-1),"")</f>
        <v/>
      </c>
      <c r="J2215" s="30" t="str">
        <f t="shared" ref="J2215:J2250" si="1153">IFERROR(MID($G2215,FIND(CHAR(160),SUBSTITUTE($G2215,"~",CHAR(160),1))+1,FIND(CHAR(160),SUBSTITUTE($G2215,"~",CHAR(160),2))-FIND(CHAR(160),SUBSTITUTE($G2215,"~",CHAR(160),1))-1),"")</f>
        <v/>
      </c>
      <c r="K2215" s="30" t="str">
        <f t="shared" ref="K2215:K2250" si="1154">IFERROR(MID($G2215,FIND(CHAR(160),SUBSTITUTE($G2215,"~",CHAR(160),2))+1,FIND(CHAR(160),SUBSTITUTE($G2215,"~",CHAR(160),3))-FIND(CHAR(160),SUBSTITUTE($G2215,"~",CHAR(160),2))-1),"")</f>
        <v/>
      </c>
      <c r="L2215" s="30" t="str">
        <f t="shared" ref="L2215:L2250" si="1155">IFERROR(MID($G2215,FIND(CHAR(160),SUBSTITUTE($G2215,"~",CHAR(160),3))+1,FIND(CHAR(160),SUBSTITUTE($G2215,"~",CHAR(160),4))-FIND(CHAR(160),SUBSTITUTE($G2215,"~",CHAR(160),3))-1),"")</f>
        <v/>
      </c>
      <c r="M2215" s="30" t="str">
        <f t="shared" ref="M2215:M2250" si="1156">IFERROR(MID($G2215,FIND(CHAR(160),SUBSTITUTE($G2215,"~",CHAR(160),4))+1,FIND(CHAR(160),SUBSTITUTE($G2215,"~",CHAR(160),5))-FIND(CHAR(160),SUBSTITUTE($G2215,"~",CHAR(160),4))-1),"")</f>
        <v/>
      </c>
      <c r="N2215" s="30" t="str">
        <f t="shared" ref="N2215:N2250" si="1157">IFERROR(MID($G2215,FIND(CHAR(160),SUBSTITUTE($G2215,"~",CHAR(160),5))+1,FIND(CHAR(160),SUBSTITUTE($G2215,"~",CHAR(160),6))-FIND(CHAR(160),SUBSTITUTE($G2215,"~",CHAR(160),5))-1),"")</f>
        <v/>
      </c>
      <c r="O2215" s="30" t="str">
        <f t="shared" ref="O2215:O2250" si="1158">IFERROR(MID($G2215,FIND(CHAR(160),SUBSTITUTE($G2215,"~",CHAR(160),6))+1,FIND(CHAR(160),SUBSTITUTE($G2215,"~",CHAR(160),7))-FIND(CHAR(160),SUBSTITUTE($G2215,"~",CHAR(160),6))-1),"")</f>
        <v/>
      </c>
      <c r="P2215" s="30" t="str">
        <f t="shared" ref="P2215:P2250" si="1159">IFERROR(MID($G2215,FIND(CHAR(160),SUBSTITUTE($G2215,"~",CHAR(160),7))+1,FIND(CHAR(160),SUBSTITUTE($G2215,"~",CHAR(160),8))-FIND(CHAR(160),SUBSTITUTE($G2215,"~",CHAR(160),7))-1),"")</f>
        <v/>
      </c>
      <c r="Q2215" s="30" t="str">
        <f t="shared" ref="Q2215:Q2250" si="1160">IFERROR(MID($G2215,FIND(CHAR(160),SUBSTITUTE($G2215,"~",CHAR(160),8))+1,FIND(CHAR(160),SUBSTITUTE($G2215,"~",CHAR(160),9))-FIND(CHAR(160),SUBSTITUTE($G2215,"~",CHAR(160),8))-1),"")</f>
        <v/>
      </c>
      <c r="R2215" s="30" t="str">
        <f t="shared" ref="R2215:R2250" si="1161">IFERROR(MID($G2215,FIND(CHAR(160),SUBSTITUTE($G2215,"~",CHAR(160),9))+1,FIND(CHAR(160),SUBSTITUTE($G2215,"~",CHAR(160),10))-FIND(CHAR(160),SUBSTITUTE($G2215,"~",CHAR(160),9))-1),"")</f>
        <v/>
      </c>
      <c r="S2215" s="30" t="str">
        <f t="shared" ref="S2215:S2250" si="1162">IFERROR(MID($G2215,FIND(CHAR(160),SUBSTITUTE($G2215,"~",CHAR(160),10))+1,FIND(CHAR(160),SUBSTITUTE($G2215,"~",CHAR(160),11))-FIND(CHAR(160),SUBSTITUTE($G2215,"~",CHAR(160),10))-1),"")</f>
        <v/>
      </c>
      <c r="T2215" s="30" t="str">
        <f t="shared" ref="T2215:T2250" si="1163">IFERROR(MID($G2215,FIND(CHAR(160),SUBSTITUTE($G2215,"~",CHAR(160),11))+1,FIND(CHAR(160),SUBSTITUTE($G2215,"~",CHAR(160),12))-FIND(CHAR(160),SUBSTITUTE($G2215,"~",CHAR(160),11))-1),"")</f>
        <v/>
      </c>
      <c r="U2215" s="20"/>
      <c r="V2215" s="20"/>
      <c r="W2215" s="20"/>
    </row>
    <row r="2216" spans="1:36" ht="19.5" customHeight="1" x14ac:dyDescent="0.25">
      <c r="A2216" s="20"/>
      <c r="B2216" s="483"/>
      <c r="C2216" s="29"/>
      <c r="D2216" s="28" t="s">
        <v>79</v>
      </c>
      <c r="E2216" s="29"/>
      <c r="F2216" s="28" t="s">
        <v>78</v>
      </c>
      <c r="G2216" s="29"/>
      <c r="H2216" s="29"/>
      <c r="I2216" s="30" t="str">
        <f t="shared" si="1152"/>
        <v/>
      </c>
      <c r="J2216" s="30" t="str">
        <f t="shared" si="1153"/>
        <v/>
      </c>
      <c r="K2216" s="30" t="str">
        <f t="shared" si="1154"/>
        <v/>
      </c>
      <c r="L2216" s="30" t="str">
        <f t="shared" si="1155"/>
        <v/>
      </c>
      <c r="M2216" s="30" t="str">
        <f t="shared" si="1156"/>
        <v/>
      </c>
      <c r="N2216" s="30" t="str">
        <f t="shared" si="1157"/>
        <v/>
      </c>
      <c r="O2216" s="30" t="str">
        <f t="shared" si="1158"/>
        <v/>
      </c>
      <c r="P2216" s="30" t="str">
        <f t="shared" si="1159"/>
        <v/>
      </c>
      <c r="Q2216" s="30" t="str">
        <f t="shared" si="1160"/>
        <v/>
      </c>
      <c r="R2216" s="30" t="str">
        <f t="shared" si="1161"/>
        <v/>
      </c>
      <c r="S2216" s="30" t="str">
        <f t="shared" si="1162"/>
        <v/>
      </c>
      <c r="T2216" s="30" t="str">
        <f t="shared" si="1163"/>
        <v/>
      </c>
      <c r="U2216" s="20"/>
      <c r="V2216" s="20"/>
      <c r="W2216" s="20"/>
    </row>
    <row r="2217" spans="1:36" ht="19.5" customHeight="1" x14ac:dyDescent="0.25">
      <c r="A2217" s="20"/>
      <c r="B2217" s="483"/>
      <c r="C2217" s="29"/>
      <c r="D2217" s="28" t="s">
        <v>80</v>
      </c>
      <c r="E2217" s="29"/>
      <c r="F2217" s="28" t="s">
        <v>78</v>
      </c>
      <c r="G2217" s="29"/>
      <c r="H2217" s="29"/>
      <c r="I2217" s="30" t="str">
        <f t="shared" si="1152"/>
        <v/>
      </c>
      <c r="J2217" s="30" t="str">
        <f t="shared" si="1153"/>
        <v/>
      </c>
      <c r="K2217" s="30" t="str">
        <f t="shared" si="1154"/>
        <v/>
      </c>
      <c r="L2217" s="30" t="str">
        <f t="shared" si="1155"/>
        <v/>
      </c>
      <c r="M2217" s="30" t="str">
        <f t="shared" si="1156"/>
        <v/>
      </c>
      <c r="N2217" s="30" t="str">
        <f t="shared" si="1157"/>
        <v/>
      </c>
      <c r="O2217" s="30" t="str">
        <f t="shared" si="1158"/>
        <v/>
      </c>
      <c r="P2217" s="30" t="str">
        <f t="shared" si="1159"/>
        <v/>
      </c>
      <c r="Q2217" s="30" t="str">
        <f t="shared" si="1160"/>
        <v/>
      </c>
      <c r="R2217" s="30" t="str">
        <f t="shared" si="1161"/>
        <v/>
      </c>
      <c r="S2217" s="30" t="str">
        <f t="shared" si="1162"/>
        <v/>
      </c>
      <c r="T2217" s="30" t="str">
        <f t="shared" si="1163"/>
        <v/>
      </c>
      <c r="U2217" s="20"/>
      <c r="V2217" s="20"/>
      <c r="W2217" s="20"/>
    </row>
    <row r="2218" spans="1:36" ht="19.5" customHeight="1" x14ac:dyDescent="0.25">
      <c r="A2218" s="20"/>
      <c r="B2218" s="483"/>
      <c r="C2218" s="29"/>
      <c r="D2218" s="28" t="s">
        <v>81</v>
      </c>
      <c r="E2218" s="29"/>
      <c r="F2218" s="28" t="s">
        <v>78</v>
      </c>
      <c r="G2218" s="29"/>
      <c r="H2218" s="29"/>
      <c r="I2218" s="30" t="str">
        <f t="shared" si="1152"/>
        <v/>
      </c>
      <c r="J2218" s="30" t="str">
        <f t="shared" si="1153"/>
        <v/>
      </c>
      <c r="K2218" s="30" t="str">
        <f t="shared" si="1154"/>
        <v/>
      </c>
      <c r="L2218" s="30" t="str">
        <f t="shared" si="1155"/>
        <v/>
      </c>
      <c r="M2218" s="30" t="str">
        <f t="shared" si="1156"/>
        <v/>
      </c>
      <c r="N2218" s="30" t="str">
        <f t="shared" si="1157"/>
        <v/>
      </c>
      <c r="O2218" s="30" t="str">
        <f t="shared" si="1158"/>
        <v/>
      </c>
      <c r="P2218" s="30" t="str">
        <f t="shared" si="1159"/>
        <v/>
      </c>
      <c r="Q2218" s="30" t="str">
        <f t="shared" si="1160"/>
        <v/>
      </c>
      <c r="R2218" s="30" t="str">
        <f t="shared" si="1161"/>
        <v/>
      </c>
      <c r="S2218" s="30" t="str">
        <f t="shared" si="1162"/>
        <v/>
      </c>
      <c r="T2218" s="30" t="str">
        <f t="shared" si="1163"/>
        <v/>
      </c>
      <c r="U2218" s="20"/>
      <c r="V2218" s="20"/>
      <c r="W2218" s="20"/>
    </row>
    <row r="2219" spans="1:36" ht="19.5" customHeight="1" x14ac:dyDescent="0.25">
      <c r="A2219" s="20"/>
      <c r="B2219" s="483"/>
      <c r="C2219" s="29"/>
      <c r="D2219" s="28" t="s">
        <v>82</v>
      </c>
      <c r="E2219" s="29"/>
      <c r="F2219" s="28" t="s">
        <v>78</v>
      </c>
      <c r="G2219" s="29"/>
      <c r="H2219" s="29"/>
      <c r="I2219" s="30" t="str">
        <f t="shared" si="1152"/>
        <v/>
      </c>
      <c r="J2219" s="30" t="str">
        <f t="shared" si="1153"/>
        <v/>
      </c>
      <c r="K2219" s="30" t="str">
        <f t="shared" si="1154"/>
        <v/>
      </c>
      <c r="L2219" s="30" t="str">
        <f t="shared" si="1155"/>
        <v/>
      </c>
      <c r="M2219" s="30" t="str">
        <f t="shared" si="1156"/>
        <v/>
      </c>
      <c r="N2219" s="30" t="str">
        <f t="shared" si="1157"/>
        <v/>
      </c>
      <c r="O2219" s="30" t="str">
        <f t="shared" si="1158"/>
        <v/>
      </c>
      <c r="P2219" s="30" t="str">
        <f t="shared" si="1159"/>
        <v/>
      </c>
      <c r="Q2219" s="30" t="str">
        <f t="shared" si="1160"/>
        <v/>
      </c>
      <c r="R2219" s="30" t="str">
        <f t="shared" si="1161"/>
        <v/>
      </c>
      <c r="S2219" s="30" t="str">
        <f t="shared" si="1162"/>
        <v/>
      </c>
      <c r="T2219" s="30" t="str">
        <f t="shared" si="1163"/>
        <v/>
      </c>
      <c r="U2219" s="20"/>
      <c r="V2219" s="20"/>
      <c r="W2219" s="20"/>
    </row>
    <row r="2220" spans="1:36" ht="19.5" customHeight="1" x14ac:dyDescent="0.25">
      <c r="A2220" s="20"/>
      <c r="B2220" s="483"/>
      <c r="C2220" s="29"/>
      <c r="D2220" s="28" t="s">
        <v>83</v>
      </c>
      <c r="E2220" s="29"/>
      <c r="F2220" s="28" t="s">
        <v>78</v>
      </c>
      <c r="G2220" s="29"/>
      <c r="H2220" s="29"/>
      <c r="I2220" s="30" t="str">
        <f t="shared" si="1152"/>
        <v/>
      </c>
      <c r="J2220" s="30" t="str">
        <f t="shared" si="1153"/>
        <v/>
      </c>
      <c r="K2220" s="30" t="str">
        <f t="shared" si="1154"/>
        <v/>
      </c>
      <c r="L2220" s="30" t="str">
        <f t="shared" si="1155"/>
        <v/>
      </c>
      <c r="M2220" s="30" t="str">
        <f t="shared" si="1156"/>
        <v/>
      </c>
      <c r="N2220" s="30" t="str">
        <f t="shared" si="1157"/>
        <v/>
      </c>
      <c r="O2220" s="30" t="str">
        <f t="shared" si="1158"/>
        <v/>
      </c>
      <c r="P2220" s="30" t="str">
        <f t="shared" si="1159"/>
        <v/>
      </c>
      <c r="Q2220" s="30" t="str">
        <f t="shared" si="1160"/>
        <v/>
      </c>
      <c r="R2220" s="30" t="str">
        <f t="shared" si="1161"/>
        <v/>
      </c>
      <c r="S2220" s="30" t="str">
        <f t="shared" si="1162"/>
        <v/>
      </c>
      <c r="T2220" s="30" t="str">
        <f t="shared" si="1163"/>
        <v/>
      </c>
      <c r="U2220" s="20"/>
      <c r="V2220" s="20"/>
      <c r="W2220" s="20"/>
    </row>
    <row r="2221" spans="1:36" ht="19.5" customHeight="1" x14ac:dyDescent="0.25">
      <c r="A2221" s="20"/>
      <c r="B2221" s="483"/>
      <c r="C2221" s="29"/>
      <c r="D2221" s="28" t="s">
        <v>84</v>
      </c>
      <c r="E2221" s="29"/>
      <c r="F2221" s="28" t="s">
        <v>78</v>
      </c>
      <c r="G2221" s="29"/>
      <c r="H2221" s="29"/>
      <c r="I2221" s="30" t="str">
        <f t="shared" si="1152"/>
        <v/>
      </c>
      <c r="J2221" s="30" t="str">
        <f t="shared" si="1153"/>
        <v/>
      </c>
      <c r="K2221" s="30" t="str">
        <f t="shared" si="1154"/>
        <v/>
      </c>
      <c r="L2221" s="30" t="str">
        <f t="shared" si="1155"/>
        <v/>
      </c>
      <c r="M2221" s="30" t="str">
        <f t="shared" si="1156"/>
        <v/>
      </c>
      <c r="N2221" s="30" t="str">
        <f t="shared" si="1157"/>
        <v/>
      </c>
      <c r="O2221" s="30" t="str">
        <f t="shared" si="1158"/>
        <v/>
      </c>
      <c r="P2221" s="30" t="str">
        <f t="shared" si="1159"/>
        <v/>
      </c>
      <c r="Q2221" s="30" t="str">
        <f t="shared" si="1160"/>
        <v/>
      </c>
      <c r="R2221" s="30" t="str">
        <f t="shared" si="1161"/>
        <v/>
      </c>
      <c r="S2221" s="30" t="str">
        <f t="shared" si="1162"/>
        <v/>
      </c>
      <c r="T2221" s="30" t="str">
        <f t="shared" si="1163"/>
        <v/>
      </c>
      <c r="U2221" s="20"/>
      <c r="V2221" s="20"/>
      <c r="W2221" s="20"/>
    </row>
    <row r="2222" spans="1:36" ht="19.5" customHeight="1" x14ac:dyDescent="0.25">
      <c r="A2222" s="20"/>
      <c r="B2222" s="483"/>
      <c r="C2222" s="29"/>
      <c r="D2222" s="28" t="s">
        <v>85</v>
      </c>
      <c r="E2222" s="29"/>
      <c r="F2222" s="28" t="s">
        <v>78</v>
      </c>
      <c r="G2222" s="29"/>
      <c r="H2222" s="29"/>
      <c r="I2222" s="30" t="str">
        <f t="shared" si="1152"/>
        <v/>
      </c>
      <c r="J2222" s="30" t="str">
        <f t="shared" si="1153"/>
        <v/>
      </c>
      <c r="K2222" s="30" t="str">
        <f t="shared" si="1154"/>
        <v/>
      </c>
      <c r="L2222" s="30" t="str">
        <f t="shared" si="1155"/>
        <v/>
      </c>
      <c r="M2222" s="30" t="str">
        <f t="shared" si="1156"/>
        <v/>
      </c>
      <c r="N2222" s="30" t="str">
        <f t="shared" si="1157"/>
        <v/>
      </c>
      <c r="O2222" s="30" t="str">
        <f t="shared" si="1158"/>
        <v/>
      </c>
      <c r="P2222" s="30" t="str">
        <f t="shared" si="1159"/>
        <v/>
      </c>
      <c r="Q2222" s="30" t="str">
        <f t="shared" si="1160"/>
        <v/>
      </c>
      <c r="R2222" s="30" t="str">
        <f t="shared" si="1161"/>
        <v/>
      </c>
      <c r="S2222" s="30" t="str">
        <f t="shared" si="1162"/>
        <v/>
      </c>
      <c r="T2222" s="30" t="str">
        <f t="shared" si="1163"/>
        <v/>
      </c>
      <c r="U2222" s="20"/>
      <c r="V2222" s="20"/>
      <c r="W2222" s="20"/>
    </row>
    <row r="2223" spans="1:36" ht="19.5" customHeight="1" x14ac:dyDescent="0.25">
      <c r="A2223" s="20"/>
      <c r="B2223" s="483"/>
      <c r="C2223" s="29"/>
      <c r="D2223" s="28" t="s">
        <v>86</v>
      </c>
      <c r="E2223" s="29"/>
      <c r="F2223" s="28" t="s">
        <v>78</v>
      </c>
      <c r="G2223" s="29"/>
      <c r="H2223" s="29"/>
      <c r="I2223" s="30" t="str">
        <f t="shared" si="1152"/>
        <v/>
      </c>
      <c r="J2223" s="30" t="str">
        <f t="shared" si="1153"/>
        <v/>
      </c>
      <c r="K2223" s="30" t="str">
        <f t="shared" si="1154"/>
        <v/>
      </c>
      <c r="L2223" s="30" t="str">
        <f t="shared" si="1155"/>
        <v/>
      </c>
      <c r="M2223" s="30" t="str">
        <f t="shared" si="1156"/>
        <v/>
      </c>
      <c r="N2223" s="30" t="str">
        <f t="shared" si="1157"/>
        <v/>
      </c>
      <c r="O2223" s="30" t="str">
        <f t="shared" si="1158"/>
        <v/>
      </c>
      <c r="P2223" s="30" t="str">
        <f t="shared" si="1159"/>
        <v/>
      </c>
      <c r="Q2223" s="30" t="str">
        <f t="shared" si="1160"/>
        <v/>
      </c>
      <c r="R2223" s="30" t="str">
        <f t="shared" si="1161"/>
        <v/>
      </c>
      <c r="S2223" s="30" t="str">
        <f t="shared" si="1162"/>
        <v/>
      </c>
      <c r="T2223" s="30" t="str">
        <f t="shared" si="1163"/>
        <v/>
      </c>
      <c r="U2223" s="20"/>
      <c r="V2223" s="20"/>
      <c r="W2223" s="20"/>
    </row>
    <row r="2224" spans="1:36" ht="19.5" customHeight="1" x14ac:dyDescent="0.25">
      <c r="A2224" s="20"/>
      <c r="B2224" s="483"/>
      <c r="C2224" s="29"/>
      <c r="D2224" s="28" t="s">
        <v>87</v>
      </c>
      <c r="E2224" s="29"/>
      <c r="F2224" s="28" t="s">
        <v>78</v>
      </c>
      <c r="G2224" s="29"/>
      <c r="H2224" s="29"/>
      <c r="I2224" s="30" t="str">
        <f t="shared" si="1152"/>
        <v/>
      </c>
      <c r="J2224" s="30" t="str">
        <f t="shared" si="1153"/>
        <v/>
      </c>
      <c r="K2224" s="30" t="str">
        <f t="shared" si="1154"/>
        <v/>
      </c>
      <c r="L2224" s="30" t="str">
        <f t="shared" si="1155"/>
        <v/>
      </c>
      <c r="M2224" s="30" t="str">
        <f t="shared" si="1156"/>
        <v/>
      </c>
      <c r="N2224" s="30" t="str">
        <f t="shared" si="1157"/>
        <v/>
      </c>
      <c r="O2224" s="30" t="str">
        <f t="shared" si="1158"/>
        <v/>
      </c>
      <c r="P2224" s="30" t="str">
        <f t="shared" si="1159"/>
        <v/>
      </c>
      <c r="Q2224" s="30" t="str">
        <f t="shared" si="1160"/>
        <v/>
      </c>
      <c r="R2224" s="30" t="str">
        <f t="shared" si="1161"/>
        <v/>
      </c>
      <c r="S2224" s="30" t="str">
        <f t="shared" si="1162"/>
        <v/>
      </c>
      <c r="T2224" s="30" t="str">
        <f t="shared" si="1163"/>
        <v/>
      </c>
      <c r="U2224" s="20"/>
      <c r="V2224" s="20"/>
      <c r="W2224" s="20"/>
    </row>
    <row r="2225" spans="1:23" ht="19.5" customHeight="1" x14ac:dyDescent="0.25">
      <c r="A2225" s="20"/>
      <c r="B2225" s="483"/>
      <c r="C2225" s="29"/>
      <c r="D2225" s="28" t="s">
        <v>88</v>
      </c>
      <c r="E2225" s="29"/>
      <c r="F2225" s="28" t="s">
        <v>78</v>
      </c>
      <c r="G2225" s="29"/>
      <c r="H2225" s="29"/>
      <c r="I2225" s="30" t="str">
        <f t="shared" si="1152"/>
        <v/>
      </c>
      <c r="J2225" s="30" t="str">
        <f t="shared" si="1153"/>
        <v/>
      </c>
      <c r="K2225" s="30" t="str">
        <f t="shared" si="1154"/>
        <v/>
      </c>
      <c r="L2225" s="30" t="str">
        <f t="shared" si="1155"/>
        <v/>
      </c>
      <c r="M2225" s="30" t="str">
        <f t="shared" si="1156"/>
        <v/>
      </c>
      <c r="N2225" s="30" t="str">
        <f t="shared" si="1157"/>
        <v/>
      </c>
      <c r="O2225" s="30" t="str">
        <f t="shared" si="1158"/>
        <v/>
      </c>
      <c r="P2225" s="30" t="str">
        <f t="shared" si="1159"/>
        <v/>
      </c>
      <c r="Q2225" s="30" t="str">
        <f t="shared" si="1160"/>
        <v/>
      </c>
      <c r="R2225" s="30" t="str">
        <f t="shared" si="1161"/>
        <v/>
      </c>
      <c r="S2225" s="30" t="str">
        <f t="shared" si="1162"/>
        <v/>
      </c>
      <c r="T2225" s="30" t="str">
        <f t="shared" si="1163"/>
        <v/>
      </c>
      <c r="U2225" s="20"/>
      <c r="V2225" s="20"/>
      <c r="W2225" s="20"/>
    </row>
    <row r="2226" spans="1:23" ht="19.5" customHeight="1" x14ac:dyDescent="0.25">
      <c r="A2226" s="20"/>
      <c r="B2226" s="483"/>
      <c r="C2226" s="29"/>
      <c r="D2226" s="28" t="s">
        <v>89</v>
      </c>
      <c r="E2226" s="29"/>
      <c r="F2226" s="28" t="s">
        <v>78</v>
      </c>
      <c r="G2226" s="29"/>
      <c r="H2226" s="29"/>
      <c r="I2226" s="30" t="str">
        <f t="shared" si="1152"/>
        <v/>
      </c>
      <c r="J2226" s="30" t="str">
        <f t="shared" si="1153"/>
        <v/>
      </c>
      <c r="K2226" s="30" t="str">
        <f t="shared" si="1154"/>
        <v/>
      </c>
      <c r="L2226" s="30" t="str">
        <f t="shared" si="1155"/>
        <v/>
      </c>
      <c r="M2226" s="30" t="str">
        <f t="shared" si="1156"/>
        <v/>
      </c>
      <c r="N2226" s="30" t="str">
        <f t="shared" si="1157"/>
        <v/>
      </c>
      <c r="O2226" s="30" t="str">
        <f t="shared" si="1158"/>
        <v/>
      </c>
      <c r="P2226" s="30" t="str">
        <f t="shared" si="1159"/>
        <v/>
      </c>
      <c r="Q2226" s="30" t="str">
        <f t="shared" si="1160"/>
        <v/>
      </c>
      <c r="R2226" s="30" t="str">
        <f t="shared" si="1161"/>
        <v/>
      </c>
      <c r="S2226" s="30" t="str">
        <f t="shared" si="1162"/>
        <v/>
      </c>
      <c r="T2226" s="30" t="str">
        <f t="shared" si="1163"/>
        <v/>
      </c>
      <c r="U2226" s="20"/>
      <c r="V2226" s="20"/>
      <c r="W2226" s="20"/>
    </row>
    <row r="2227" spans="1:23" ht="19.5" customHeight="1" x14ac:dyDescent="0.25">
      <c r="A2227" s="20"/>
      <c r="B2227" s="483"/>
      <c r="C2227" s="29"/>
      <c r="D2227" s="28" t="s">
        <v>90</v>
      </c>
      <c r="E2227" s="29"/>
      <c r="F2227" s="28" t="s">
        <v>78</v>
      </c>
      <c r="G2227" s="29"/>
      <c r="H2227" s="29"/>
      <c r="I2227" s="30" t="str">
        <f t="shared" si="1152"/>
        <v/>
      </c>
      <c r="J2227" s="30" t="str">
        <f t="shared" si="1153"/>
        <v/>
      </c>
      <c r="K2227" s="30" t="str">
        <f t="shared" si="1154"/>
        <v/>
      </c>
      <c r="L2227" s="30" t="str">
        <f t="shared" si="1155"/>
        <v/>
      </c>
      <c r="M2227" s="30" t="str">
        <f t="shared" si="1156"/>
        <v/>
      </c>
      <c r="N2227" s="30" t="str">
        <f t="shared" si="1157"/>
        <v/>
      </c>
      <c r="O2227" s="30" t="str">
        <f t="shared" si="1158"/>
        <v/>
      </c>
      <c r="P2227" s="30" t="str">
        <f t="shared" si="1159"/>
        <v/>
      </c>
      <c r="Q2227" s="30" t="str">
        <f t="shared" si="1160"/>
        <v/>
      </c>
      <c r="R2227" s="30" t="str">
        <f t="shared" si="1161"/>
        <v/>
      </c>
      <c r="S2227" s="30" t="str">
        <f t="shared" si="1162"/>
        <v/>
      </c>
      <c r="T2227" s="30" t="str">
        <f t="shared" si="1163"/>
        <v/>
      </c>
      <c r="U2227" s="20"/>
      <c r="V2227" s="20"/>
      <c r="W2227" s="20"/>
    </row>
    <row r="2228" spans="1:23" ht="19.5" customHeight="1" x14ac:dyDescent="0.25">
      <c r="A2228" s="20"/>
      <c r="B2228" s="483"/>
      <c r="C2228" s="29"/>
      <c r="D2228" s="28" t="s">
        <v>91</v>
      </c>
      <c r="E2228" s="29"/>
      <c r="F2228" s="28" t="s">
        <v>78</v>
      </c>
      <c r="G2228" s="29"/>
      <c r="H2228" s="29"/>
      <c r="I2228" s="30" t="str">
        <f t="shared" si="1152"/>
        <v/>
      </c>
      <c r="J2228" s="30" t="str">
        <f t="shared" si="1153"/>
        <v/>
      </c>
      <c r="K2228" s="30" t="str">
        <f t="shared" si="1154"/>
        <v/>
      </c>
      <c r="L2228" s="30" t="str">
        <f t="shared" si="1155"/>
        <v/>
      </c>
      <c r="M2228" s="30" t="str">
        <f t="shared" si="1156"/>
        <v/>
      </c>
      <c r="N2228" s="30" t="str">
        <f t="shared" si="1157"/>
        <v/>
      </c>
      <c r="O2228" s="30" t="str">
        <f t="shared" si="1158"/>
        <v/>
      </c>
      <c r="P2228" s="30" t="str">
        <f t="shared" si="1159"/>
        <v/>
      </c>
      <c r="Q2228" s="30" t="str">
        <f t="shared" si="1160"/>
        <v/>
      </c>
      <c r="R2228" s="30" t="str">
        <f t="shared" si="1161"/>
        <v/>
      </c>
      <c r="S2228" s="30" t="str">
        <f t="shared" si="1162"/>
        <v/>
      </c>
      <c r="T2228" s="30" t="str">
        <f t="shared" si="1163"/>
        <v/>
      </c>
      <c r="U2228" s="20"/>
      <c r="V2228" s="20"/>
      <c r="W2228" s="20"/>
    </row>
    <row r="2229" spans="1:23" ht="19.5" customHeight="1" x14ac:dyDescent="0.25">
      <c r="A2229" s="20"/>
      <c r="B2229" s="483"/>
      <c r="C2229" s="29"/>
      <c r="D2229" s="28" t="s">
        <v>92</v>
      </c>
      <c r="E2229" s="29"/>
      <c r="F2229" s="28" t="s">
        <v>78</v>
      </c>
      <c r="G2229" s="29"/>
      <c r="H2229" s="29"/>
      <c r="I2229" s="30" t="str">
        <f t="shared" si="1152"/>
        <v/>
      </c>
      <c r="J2229" s="30" t="str">
        <f t="shared" si="1153"/>
        <v/>
      </c>
      <c r="K2229" s="30" t="str">
        <f t="shared" si="1154"/>
        <v/>
      </c>
      <c r="L2229" s="30" t="str">
        <f t="shared" si="1155"/>
        <v/>
      </c>
      <c r="M2229" s="30" t="str">
        <f t="shared" si="1156"/>
        <v/>
      </c>
      <c r="N2229" s="30" t="str">
        <f t="shared" si="1157"/>
        <v/>
      </c>
      <c r="O2229" s="30" t="str">
        <f t="shared" si="1158"/>
        <v/>
      </c>
      <c r="P2229" s="30" t="str">
        <f t="shared" si="1159"/>
        <v/>
      </c>
      <c r="Q2229" s="30" t="str">
        <f t="shared" si="1160"/>
        <v/>
      </c>
      <c r="R2229" s="30" t="str">
        <f t="shared" si="1161"/>
        <v/>
      </c>
      <c r="S2229" s="30" t="str">
        <f t="shared" si="1162"/>
        <v/>
      </c>
      <c r="T2229" s="30" t="str">
        <f t="shared" si="1163"/>
        <v/>
      </c>
      <c r="U2229" s="20"/>
      <c r="V2229" s="20"/>
      <c r="W2229" s="20"/>
    </row>
    <row r="2230" spans="1:23" ht="19.5" customHeight="1" x14ac:dyDescent="0.25">
      <c r="A2230" s="20"/>
      <c r="B2230" s="483"/>
      <c r="C2230" s="29"/>
      <c r="D2230" s="28" t="s">
        <v>93</v>
      </c>
      <c r="E2230" s="29"/>
      <c r="F2230" s="28" t="s">
        <v>78</v>
      </c>
      <c r="G2230" s="29"/>
      <c r="H2230" s="29"/>
      <c r="I2230" s="30" t="str">
        <f t="shared" si="1152"/>
        <v/>
      </c>
      <c r="J2230" s="30" t="str">
        <f t="shared" si="1153"/>
        <v/>
      </c>
      <c r="K2230" s="30" t="str">
        <f t="shared" si="1154"/>
        <v/>
      </c>
      <c r="L2230" s="30" t="str">
        <f t="shared" si="1155"/>
        <v/>
      </c>
      <c r="M2230" s="30" t="str">
        <f t="shared" si="1156"/>
        <v/>
      </c>
      <c r="N2230" s="30" t="str">
        <f t="shared" si="1157"/>
        <v/>
      </c>
      <c r="O2230" s="30" t="str">
        <f t="shared" si="1158"/>
        <v/>
      </c>
      <c r="P2230" s="30" t="str">
        <f t="shared" si="1159"/>
        <v/>
      </c>
      <c r="Q2230" s="30" t="str">
        <f t="shared" si="1160"/>
        <v/>
      </c>
      <c r="R2230" s="30" t="str">
        <f t="shared" si="1161"/>
        <v/>
      </c>
      <c r="S2230" s="30" t="str">
        <f t="shared" si="1162"/>
        <v/>
      </c>
      <c r="T2230" s="30" t="str">
        <f t="shared" si="1163"/>
        <v/>
      </c>
      <c r="U2230" s="20"/>
      <c r="V2230" s="20"/>
      <c r="W2230" s="20"/>
    </row>
    <row r="2231" spans="1:23" ht="19.5" customHeight="1" x14ac:dyDescent="0.25">
      <c r="A2231" s="20"/>
      <c r="B2231" s="483"/>
      <c r="C2231" s="29"/>
      <c r="D2231" s="28" t="s">
        <v>94</v>
      </c>
      <c r="E2231" s="29"/>
      <c r="F2231" s="28" t="s">
        <v>78</v>
      </c>
      <c r="G2231" s="29"/>
      <c r="H2231" s="29"/>
      <c r="I2231" s="30" t="str">
        <f t="shared" si="1152"/>
        <v/>
      </c>
      <c r="J2231" s="30" t="str">
        <f t="shared" si="1153"/>
        <v/>
      </c>
      <c r="K2231" s="30" t="str">
        <f t="shared" si="1154"/>
        <v/>
      </c>
      <c r="L2231" s="30" t="str">
        <f t="shared" si="1155"/>
        <v/>
      </c>
      <c r="M2231" s="30" t="str">
        <f t="shared" si="1156"/>
        <v/>
      </c>
      <c r="N2231" s="30" t="str">
        <f t="shared" si="1157"/>
        <v/>
      </c>
      <c r="O2231" s="30" t="str">
        <f t="shared" si="1158"/>
        <v/>
      </c>
      <c r="P2231" s="30" t="str">
        <f t="shared" si="1159"/>
        <v/>
      </c>
      <c r="Q2231" s="30" t="str">
        <f t="shared" si="1160"/>
        <v/>
      </c>
      <c r="R2231" s="30" t="str">
        <f t="shared" si="1161"/>
        <v/>
      </c>
      <c r="S2231" s="30" t="str">
        <f t="shared" si="1162"/>
        <v/>
      </c>
      <c r="T2231" s="30" t="str">
        <f t="shared" si="1163"/>
        <v/>
      </c>
      <c r="U2231" s="20"/>
      <c r="V2231" s="20"/>
      <c r="W2231" s="20"/>
    </row>
    <row r="2232" spans="1:23" ht="19.5" customHeight="1" x14ac:dyDescent="0.25">
      <c r="A2232" s="20"/>
      <c r="B2232" s="483"/>
      <c r="C2232" s="29"/>
      <c r="D2232" s="28" t="s">
        <v>95</v>
      </c>
      <c r="E2232" s="29"/>
      <c r="F2232" s="28" t="s">
        <v>78</v>
      </c>
      <c r="G2232" s="29"/>
      <c r="H2232" s="29"/>
      <c r="I2232" s="30" t="str">
        <f t="shared" si="1152"/>
        <v/>
      </c>
      <c r="J2232" s="30" t="str">
        <f t="shared" si="1153"/>
        <v/>
      </c>
      <c r="K2232" s="30" t="str">
        <f t="shared" si="1154"/>
        <v/>
      </c>
      <c r="L2232" s="30" t="str">
        <f t="shared" si="1155"/>
        <v/>
      </c>
      <c r="M2232" s="30" t="str">
        <f t="shared" si="1156"/>
        <v/>
      </c>
      <c r="N2232" s="30" t="str">
        <f t="shared" si="1157"/>
        <v/>
      </c>
      <c r="O2232" s="30" t="str">
        <f t="shared" si="1158"/>
        <v/>
      </c>
      <c r="P2232" s="30" t="str">
        <f t="shared" si="1159"/>
        <v/>
      </c>
      <c r="Q2232" s="30" t="str">
        <f t="shared" si="1160"/>
        <v/>
      </c>
      <c r="R2232" s="30" t="str">
        <f t="shared" si="1161"/>
        <v/>
      </c>
      <c r="S2232" s="30" t="str">
        <f t="shared" si="1162"/>
        <v/>
      </c>
      <c r="T2232" s="30" t="str">
        <f t="shared" si="1163"/>
        <v/>
      </c>
      <c r="U2232" s="20"/>
      <c r="V2232" s="20"/>
      <c r="W2232" s="20"/>
    </row>
    <row r="2233" spans="1:23" ht="19.5" customHeight="1" x14ac:dyDescent="0.25">
      <c r="A2233" s="20"/>
      <c r="B2233" s="483"/>
      <c r="C2233" s="29"/>
      <c r="D2233" s="28" t="s">
        <v>96</v>
      </c>
      <c r="E2233" s="29"/>
      <c r="F2233" s="28" t="s">
        <v>78</v>
      </c>
      <c r="G2233" s="29"/>
      <c r="H2233" s="29"/>
      <c r="I2233" s="30" t="str">
        <f t="shared" si="1152"/>
        <v/>
      </c>
      <c r="J2233" s="30" t="str">
        <f t="shared" si="1153"/>
        <v/>
      </c>
      <c r="K2233" s="30" t="str">
        <f t="shared" si="1154"/>
        <v/>
      </c>
      <c r="L2233" s="30" t="str">
        <f t="shared" si="1155"/>
        <v/>
      </c>
      <c r="M2233" s="30" t="str">
        <f t="shared" si="1156"/>
        <v/>
      </c>
      <c r="N2233" s="30" t="str">
        <f t="shared" si="1157"/>
        <v/>
      </c>
      <c r="O2233" s="30" t="str">
        <f t="shared" si="1158"/>
        <v/>
      </c>
      <c r="P2233" s="30" t="str">
        <f t="shared" si="1159"/>
        <v/>
      </c>
      <c r="Q2233" s="30" t="str">
        <f t="shared" si="1160"/>
        <v/>
      </c>
      <c r="R2233" s="30" t="str">
        <f t="shared" si="1161"/>
        <v/>
      </c>
      <c r="S2233" s="30" t="str">
        <f t="shared" si="1162"/>
        <v/>
      </c>
      <c r="T2233" s="30" t="str">
        <f t="shared" si="1163"/>
        <v/>
      </c>
      <c r="U2233" s="20"/>
      <c r="V2233" s="20"/>
      <c r="W2233" s="20"/>
    </row>
    <row r="2234" spans="1:23" ht="19.5" customHeight="1" x14ac:dyDescent="0.25">
      <c r="A2234" s="20"/>
      <c r="B2234" s="483"/>
      <c r="C2234" s="29"/>
      <c r="D2234" s="28" t="s">
        <v>97</v>
      </c>
      <c r="E2234" s="29"/>
      <c r="F2234" s="28" t="s">
        <v>78</v>
      </c>
      <c r="G2234" s="29"/>
      <c r="H2234" s="29"/>
      <c r="I2234" s="30" t="str">
        <f t="shared" si="1152"/>
        <v/>
      </c>
      <c r="J2234" s="30" t="str">
        <f t="shared" si="1153"/>
        <v/>
      </c>
      <c r="K2234" s="30" t="str">
        <f t="shared" si="1154"/>
        <v/>
      </c>
      <c r="L2234" s="30" t="str">
        <f t="shared" si="1155"/>
        <v/>
      </c>
      <c r="M2234" s="30" t="str">
        <f t="shared" si="1156"/>
        <v/>
      </c>
      <c r="N2234" s="30" t="str">
        <f t="shared" si="1157"/>
        <v/>
      </c>
      <c r="O2234" s="30" t="str">
        <f t="shared" si="1158"/>
        <v/>
      </c>
      <c r="P2234" s="30" t="str">
        <f t="shared" si="1159"/>
        <v/>
      </c>
      <c r="Q2234" s="30" t="str">
        <f t="shared" si="1160"/>
        <v/>
      </c>
      <c r="R2234" s="30" t="str">
        <f t="shared" si="1161"/>
        <v/>
      </c>
      <c r="S2234" s="30" t="str">
        <f t="shared" si="1162"/>
        <v/>
      </c>
      <c r="T2234" s="30" t="str">
        <f t="shared" si="1163"/>
        <v/>
      </c>
      <c r="U2234" s="20"/>
      <c r="V2234" s="20"/>
      <c r="W2234" s="20"/>
    </row>
    <row r="2235" spans="1:23" ht="19.5" customHeight="1" x14ac:dyDescent="0.25">
      <c r="A2235" s="20"/>
      <c r="B2235" s="483"/>
      <c r="C2235" s="29"/>
      <c r="D2235" s="28" t="s">
        <v>98</v>
      </c>
      <c r="E2235" s="29"/>
      <c r="F2235" s="28" t="s">
        <v>78</v>
      </c>
      <c r="G2235" s="29"/>
      <c r="H2235" s="29"/>
      <c r="I2235" s="30" t="str">
        <f t="shared" si="1152"/>
        <v/>
      </c>
      <c r="J2235" s="30" t="str">
        <f t="shared" si="1153"/>
        <v/>
      </c>
      <c r="K2235" s="30" t="str">
        <f t="shared" si="1154"/>
        <v/>
      </c>
      <c r="L2235" s="30" t="str">
        <f t="shared" si="1155"/>
        <v/>
      </c>
      <c r="M2235" s="30" t="str">
        <f t="shared" si="1156"/>
        <v/>
      </c>
      <c r="N2235" s="30" t="str">
        <f t="shared" si="1157"/>
        <v/>
      </c>
      <c r="O2235" s="30" t="str">
        <f t="shared" si="1158"/>
        <v/>
      </c>
      <c r="P2235" s="30" t="str">
        <f t="shared" si="1159"/>
        <v/>
      </c>
      <c r="Q2235" s="30" t="str">
        <f t="shared" si="1160"/>
        <v/>
      </c>
      <c r="R2235" s="30" t="str">
        <f t="shared" si="1161"/>
        <v/>
      </c>
      <c r="S2235" s="30" t="str">
        <f t="shared" si="1162"/>
        <v/>
      </c>
      <c r="T2235" s="30" t="str">
        <f t="shared" si="1163"/>
        <v/>
      </c>
      <c r="U2235" s="20"/>
      <c r="V2235" s="20"/>
      <c r="W2235" s="20"/>
    </row>
    <row r="2236" spans="1:23" ht="19.5" customHeight="1" x14ac:dyDescent="0.25">
      <c r="A2236" s="20"/>
      <c r="B2236" s="483"/>
      <c r="C2236" s="29"/>
      <c r="D2236" s="28" t="s">
        <v>99</v>
      </c>
      <c r="E2236" s="29"/>
      <c r="F2236" s="28" t="s">
        <v>78</v>
      </c>
      <c r="G2236" s="29"/>
      <c r="H2236" s="29"/>
      <c r="I2236" s="30" t="str">
        <f t="shared" si="1152"/>
        <v/>
      </c>
      <c r="J2236" s="30" t="str">
        <f t="shared" si="1153"/>
        <v/>
      </c>
      <c r="K2236" s="30" t="str">
        <f t="shared" si="1154"/>
        <v/>
      </c>
      <c r="L2236" s="30" t="str">
        <f t="shared" si="1155"/>
        <v/>
      </c>
      <c r="M2236" s="30" t="str">
        <f t="shared" si="1156"/>
        <v/>
      </c>
      <c r="N2236" s="30" t="str">
        <f t="shared" si="1157"/>
        <v/>
      </c>
      <c r="O2236" s="30" t="str">
        <f t="shared" si="1158"/>
        <v/>
      </c>
      <c r="P2236" s="30" t="str">
        <f t="shared" si="1159"/>
        <v/>
      </c>
      <c r="Q2236" s="30" t="str">
        <f t="shared" si="1160"/>
        <v/>
      </c>
      <c r="R2236" s="30" t="str">
        <f t="shared" si="1161"/>
        <v/>
      </c>
      <c r="S2236" s="30" t="str">
        <f t="shared" si="1162"/>
        <v/>
      </c>
      <c r="T2236" s="30" t="str">
        <f t="shared" si="1163"/>
        <v/>
      </c>
      <c r="U2236" s="20"/>
      <c r="V2236" s="20"/>
      <c r="W2236" s="20"/>
    </row>
    <row r="2237" spans="1:23" ht="19.5" customHeight="1" x14ac:dyDescent="0.25">
      <c r="A2237" s="20"/>
      <c r="B2237" s="483"/>
      <c r="C2237" s="29"/>
      <c r="D2237" s="28" t="s">
        <v>100</v>
      </c>
      <c r="E2237" s="29"/>
      <c r="F2237" s="28" t="s">
        <v>78</v>
      </c>
      <c r="G2237" s="29"/>
      <c r="H2237" s="29"/>
      <c r="I2237" s="30" t="str">
        <f t="shared" si="1152"/>
        <v/>
      </c>
      <c r="J2237" s="30" t="str">
        <f t="shared" si="1153"/>
        <v/>
      </c>
      <c r="K2237" s="30" t="str">
        <f t="shared" si="1154"/>
        <v/>
      </c>
      <c r="L2237" s="30" t="str">
        <f t="shared" si="1155"/>
        <v/>
      </c>
      <c r="M2237" s="30" t="str">
        <f t="shared" si="1156"/>
        <v/>
      </c>
      <c r="N2237" s="30" t="str">
        <f t="shared" si="1157"/>
        <v/>
      </c>
      <c r="O2237" s="30" t="str">
        <f t="shared" si="1158"/>
        <v/>
      </c>
      <c r="P2237" s="30" t="str">
        <f t="shared" si="1159"/>
        <v/>
      </c>
      <c r="Q2237" s="30" t="str">
        <f t="shared" si="1160"/>
        <v/>
      </c>
      <c r="R2237" s="30" t="str">
        <f t="shared" si="1161"/>
        <v/>
      </c>
      <c r="S2237" s="30" t="str">
        <f t="shared" si="1162"/>
        <v/>
      </c>
      <c r="T2237" s="30" t="str">
        <f t="shared" si="1163"/>
        <v/>
      </c>
      <c r="U2237" s="20"/>
      <c r="V2237" s="20"/>
      <c r="W2237" s="20"/>
    </row>
    <row r="2238" spans="1:23" ht="19.5" customHeight="1" x14ac:dyDescent="0.25">
      <c r="A2238" s="20"/>
      <c r="B2238" s="483"/>
      <c r="C2238" s="29"/>
      <c r="D2238" s="28" t="s">
        <v>101</v>
      </c>
      <c r="E2238" s="29"/>
      <c r="F2238" s="28" t="s">
        <v>78</v>
      </c>
      <c r="G2238" s="29"/>
      <c r="H2238" s="29"/>
      <c r="I2238" s="30" t="str">
        <f t="shared" si="1152"/>
        <v/>
      </c>
      <c r="J2238" s="30" t="str">
        <f t="shared" si="1153"/>
        <v/>
      </c>
      <c r="K2238" s="30" t="str">
        <f t="shared" si="1154"/>
        <v/>
      </c>
      <c r="L2238" s="30" t="str">
        <f t="shared" si="1155"/>
        <v/>
      </c>
      <c r="M2238" s="30" t="str">
        <f t="shared" si="1156"/>
        <v/>
      </c>
      <c r="N2238" s="30" t="str">
        <f t="shared" si="1157"/>
        <v/>
      </c>
      <c r="O2238" s="30" t="str">
        <f t="shared" si="1158"/>
        <v/>
      </c>
      <c r="P2238" s="30" t="str">
        <f t="shared" si="1159"/>
        <v/>
      </c>
      <c r="Q2238" s="30" t="str">
        <f t="shared" si="1160"/>
        <v/>
      </c>
      <c r="R2238" s="30" t="str">
        <f t="shared" si="1161"/>
        <v/>
      </c>
      <c r="S2238" s="30" t="str">
        <f t="shared" si="1162"/>
        <v/>
      </c>
      <c r="T2238" s="30" t="str">
        <f t="shared" si="1163"/>
        <v/>
      </c>
      <c r="U2238" s="20"/>
      <c r="V2238" s="20"/>
      <c r="W2238" s="20"/>
    </row>
    <row r="2239" spans="1:23" ht="19.5" customHeight="1" x14ac:dyDescent="0.25">
      <c r="A2239" s="20"/>
      <c r="B2239" s="483"/>
      <c r="C2239" s="29"/>
      <c r="D2239" s="28" t="s">
        <v>102</v>
      </c>
      <c r="E2239" s="29"/>
      <c r="F2239" s="28" t="s">
        <v>78</v>
      </c>
      <c r="G2239" s="29"/>
      <c r="H2239" s="29"/>
      <c r="I2239" s="30" t="str">
        <f t="shared" si="1152"/>
        <v/>
      </c>
      <c r="J2239" s="30" t="str">
        <f t="shared" si="1153"/>
        <v/>
      </c>
      <c r="K2239" s="30" t="str">
        <f t="shared" si="1154"/>
        <v/>
      </c>
      <c r="L2239" s="30" t="str">
        <f t="shared" si="1155"/>
        <v/>
      </c>
      <c r="M2239" s="30" t="str">
        <f t="shared" si="1156"/>
        <v/>
      </c>
      <c r="N2239" s="30" t="str">
        <f t="shared" si="1157"/>
        <v/>
      </c>
      <c r="O2239" s="30" t="str">
        <f t="shared" si="1158"/>
        <v/>
      </c>
      <c r="P2239" s="30" t="str">
        <f t="shared" si="1159"/>
        <v/>
      </c>
      <c r="Q2239" s="30" t="str">
        <f t="shared" si="1160"/>
        <v/>
      </c>
      <c r="R2239" s="30" t="str">
        <f t="shared" si="1161"/>
        <v/>
      </c>
      <c r="S2239" s="30" t="str">
        <f t="shared" si="1162"/>
        <v/>
      </c>
      <c r="T2239" s="30" t="str">
        <f t="shared" si="1163"/>
        <v/>
      </c>
      <c r="U2239" s="20"/>
      <c r="V2239" s="20"/>
      <c r="W2239" s="20"/>
    </row>
    <row r="2240" spans="1:23" ht="19.5" customHeight="1" x14ac:dyDescent="0.25">
      <c r="A2240" s="20"/>
      <c r="B2240" s="483"/>
      <c r="C2240" s="29"/>
      <c r="D2240" s="28" t="s">
        <v>103</v>
      </c>
      <c r="E2240" s="29"/>
      <c r="F2240" s="28" t="s">
        <v>78</v>
      </c>
      <c r="G2240" s="29"/>
      <c r="H2240" s="29"/>
      <c r="I2240" s="30" t="str">
        <f t="shared" si="1152"/>
        <v/>
      </c>
      <c r="J2240" s="30" t="str">
        <f t="shared" si="1153"/>
        <v/>
      </c>
      <c r="K2240" s="30" t="str">
        <f t="shared" si="1154"/>
        <v/>
      </c>
      <c r="L2240" s="30" t="str">
        <f t="shared" si="1155"/>
        <v/>
      </c>
      <c r="M2240" s="30" t="str">
        <f t="shared" si="1156"/>
        <v/>
      </c>
      <c r="N2240" s="30" t="str">
        <f t="shared" si="1157"/>
        <v/>
      </c>
      <c r="O2240" s="30" t="str">
        <f t="shared" si="1158"/>
        <v/>
      </c>
      <c r="P2240" s="30" t="str">
        <f t="shared" si="1159"/>
        <v/>
      </c>
      <c r="Q2240" s="30" t="str">
        <f t="shared" si="1160"/>
        <v/>
      </c>
      <c r="R2240" s="30" t="str">
        <f t="shared" si="1161"/>
        <v/>
      </c>
      <c r="S2240" s="30" t="str">
        <f t="shared" si="1162"/>
        <v/>
      </c>
      <c r="T2240" s="30" t="str">
        <f t="shared" si="1163"/>
        <v/>
      </c>
      <c r="U2240" s="20"/>
      <c r="V2240" s="20"/>
      <c r="W2240" s="20"/>
    </row>
    <row r="2241" spans="1:32" ht="19.5" customHeight="1" x14ac:dyDescent="0.25">
      <c r="A2241" s="20"/>
      <c r="B2241" s="483"/>
      <c r="C2241" s="29"/>
      <c r="D2241" s="28" t="s">
        <v>104</v>
      </c>
      <c r="E2241" s="29"/>
      <c r="F2241" s="28" t="s">
        <v>78</v>
      </c>
      <c r="G2241" s="29"/>
      <c r="H2241" s="29"/>
      <c r="I2241" s="30" t="str">
        <f t="shared" si="1152"/>
        <v/>
      </c>
      <c r="J2241" s="30" t="str">
        <f t="shared" si="1153"/>
        <v/>
      </c>
      <c r="K2241" s="30" t="str">
        <f t="shared" si="1154"/>
        <v/>
      </c>
      <c r="L2241" s="30" t="str">
        <f t="shared" si="1155"/>
        <v/>
      </c>
      <c r="M2241" s="30" t="str">
        <f t="shared" si="1156"/>
        <v/>
      </c>
      <c r="N2241" s="30" t="str">
        <f t="shared" si="1157"/>
        <v/>
      </c>
      <c r="O2241" s="30" t="str">
        <f t="shared" si="1158"/>
        <v/>
      </c>
      <c r="P2241" s="30" t="str">
        <f t="shared" si="1159"/>
        <v/>
      </c>
      <c r="Q2241" s="30" t="str">
        <f t="shared" si="1160"/>
        <v/>
      </c>
      <c r="R2241" s="30" t="str">
        <f t="shared" si="1161"/>
        <v/>
      </c>
      <c r="S2241" s="30" t="str">
        <f t="shared" si="1162"/>
        <v/>
      </c>
      <c r="T2241" s="30" t="str">
        <f t="shared" si="1163"/>
        <v/>
      </c>
      <c r="U2241" s="20"/>
      <c r="V2241" s="20"/>
      <c r="W2241" s="20"/>
    </row>
    <row r="2242" spans="1:32" ht="19.5" customHeight="1" x14ac:dyDescent="0.25">
      <c r="A2242" s="20"/>
      <c r="B2242" s="483"/>
      <c r="C2242" s="29"/>
      <c r="D2242" s="28" t="s">
        <v>105</v>
      </c>
      <c r="E2242" s="29"/>
      <c r="F2242" s="28" t="s">
        <v>78</v>
      </c>
      <c r="G2242" s="29"/>
      <c r="H2242" s="29"/>
      <c r="I2242" s="30" t="str">
        <f t="shared" si="1152"/>
        <v/>
      </c>
      <c r="J2242" s="30" t="str">
        <f t="shared" si="1153"/>
        <v/>
      </c>
      <c r="K2242" s="30" t="str">
        <f t="shared" si="1154"/>
        <v/>
      </c>
      <c r="L2242" s="30" t="str">
        <f t="shared" si="1155"/>
        <v/>
      </c>
      <c r="M2242" s="30" t="str">
        <f t="shared" si="1156"/>
        <v/>
      </c>
      <c r="N2242" s="30" t="str">
        <f t="shared" si="1157"/>
        <v/>
      </c>
      <c r="O2242" s="30" t="str">
        <f t="shared" si="1158"/>
        <v/>
      </c>
      <c r="P2242" s="30" t="str">
        <f t="shared" si="1159"/>
        <v/>
      </c>
      <c r="Q2242" s="30" t="str">
        <f t="shared" si="1160"/>
        <v/>
      </c>
      <c r="R2242" s="30" t="str">
        <f t="shared" si="1161"/>
        <v/>
      </c>
      <c r="S2242" s="30" t="str">
        <f t="shared" si="1162"/>
        <v/>
      </c>
      <c r="T2242" s="30" t="str">
        <f t="shared" si="1163"/>
        <v/>
      </c>
      <c r="U2242" s="20"/>
      <c r="V2242" s="20"/>
      <c r="W2242" s="20"/>
    </row>
    <row r="2243" spans="1:32" ht="19.5" customHeight="1" x14ac:dyDescent="0.25">
      <c r="A2243" s="20"/>
      <c r="B2243" s="483"/>
      <c r="C2243" s="29"/>
      <c r="D2243" s="28" t="s">
        <v>106</v>
      </c>
      <c r="E2243" s="29"/>
      <c r="F2243" s="28" t="s">
        <v>78</v>
      </c>
      <c r="G2243" s="29"/>
      <c r="H2243" s="29"/>
      <c r="I2243" s="30" t="str">
        <f t="shared" si="1152"/>
        <v/>
      </c>
      <c r="J2243" s="30" t="str">
        <f t="shared" si="1153"/>
        <v/>
      </c>
      <c r="K2243" s="30" t="str">
        <f t="shared" si="1154"/>
        <v/>
      </c>
      <c r="L2243" s="30" t="str">
        <f t="shared" si="1155"/>
        <v/>
      </c>
      <c r="M2243" s="30" t="str">
        <f t="shared" si="1156"/>
        <v/>
      </c>
      <c r="N2243" s="30" t="str">
        <f t="shared" si="1157"/>
        <v/>
      </c>
      <c r="O2243" s="30" t="str">
        <f t="shared" si="1158"/>
        <v/>
      </c>
      <c r="P2243" s="30" t="str">
        <f t="shared" si="1159"/>
        <v/>
      </c>
      <c r="Q2243" s="30" t="str">
        <f t="shared" si="1160"/>
        <v/>
      </c>
      <c r="R2243" s="30" t="str">
        <f t="shared" si="1161"/>
        <v/>
      </c>
      <c r="S2243" s="30" t="str">
        <f t="shared" si="1162"/>
        <v/>
      </c>
      <c r="T2243" s="30" t="str">
        <f t="shared" si="1163"/>
        <v/>
      </c>
      <c r="U2243" s="20"/>
      <c r="V2243" s="20"/>
      <c r="W2243" s="20"/>
    </row>
    <row r="2244" spans="1:32" ht="19.5" customHeight="1" x14ac:dyDescent="0.25">
      <c r="A2244" s="20"/>
      <c r="B2244" s="483"/>
      <c r="C2244" s="29"/>
      <c r="D2244" s="28" t="s">
        <v>107</v>
      </c>
      <c r="E2244" s="29"/>
      <c r="F2244" s="28" t="s">
        <v>78</v>
      </c>
      <c r="G2244" s="29"/>
      <c r="H2244" s="29"/>
      <c r="I2244" s="30" t="str">
        <f t="shared" si="1152"/>
        <v/>
      </c>
      <c r="J2244" s="30" t="str">
        <f t="shared" si="1153"/>
        <v/>
      </c>
      <c r="K2244" s="30" t="str">
        <f t="shared" si="1154"/>
        <v/>
      </c>
      <c r="L2244" s="30" t="str">
        <f t="shared" si="1155"/>
        <v/>
      </c>
      <c r="M2244" s="30" t="str">
        <f t="shared" si="1156"/>
        <v/>
      </c>
      <c r="N2244" s="30" t="str">
        <f t="shared" si="1157"/>
        <v/>
      </c>
      <c r="O2244" s="30" t="str">
        <f t="shared" si="1158"/>
        <v/>
      </c>
      <c r="P2244" s="30" t="str">
        <f t="shared" si="1159"/>
        <v/>
      </c>
      <c r="Q2244" s="30" t="str">
        <f t="shared" si="1160"/>
        <v/>
      </c>
      <c r="R2244" s="30" t="str">
        <f t="shared" si="1161"/>
        <v/>
      </c>
      <c r="S2244" s="30" t="str">
        <f t="shared" si="1162"/>
        <v/>
      </c>
      <c r="T2244" s="30" t="str">
        <f t="shared" si="1163"/>
        <v/>
      </c>
      <c r="U2244" s="20"/>
      <c r="V2244" s="20"/>
      <c r="W2244" s="20"/>
    </row>
    <row r="2245" spans="1:32" ht="19.5" customHeight="1" x14ac:dyDescent="0.25">
      <c r="A2245" s="20"/>
      <c r="B2245" s="483"/>
      <c r="C2245" s="29"/>
      <c r="D2245" s="28" t="s">
        <v>108</v>
      </c>
      <c r="E2245" s="29"/>
      <c r="F2245" s="28" t="s">
        <v>78</v>
      </c>
      <c r="G2245" s="29"/>
      <c r="H2245" s="29"/>
      <c r="I2245" s="30" t="str">
        <f t="shared" si="1152"/>
        <v/>
      </c>
      <c r="J2245" s="30" t="str">
        <f t="shared" si="1153"/>
        <v/>
      </c>
      <c r="K2245" s="30" t="str">
        <f t="shared" si="1154"/>
        <v/>
      </c>
      <c r="L2245" s="30" t="str">
        <f t="shared" si="1155"/>
        <v/>
      </c>
      <c r="M2245" s="30" t="str">
        <f t="shared" si="1156"/>
        <v/>
      </c>
      <c r="N2245" s="30" t="str">
        <f t="shared" si="1157"/>
        <v/>
      </c>
      <c r="O2245" s="30" t="str">
        <f t="shared" si="1158"/>
        <v/>
      </c>
      <c r="P2245" s="30" t="str">
        <f t="shared" si="1159"/>
        <v/>
      </c>
      <c r="Q2245" s="30" t="str">
        <f t="shared" si="1160"/>
        <v/>
      </c>
      <c r="R2245" s="30" t="str">
        <f t="shared" si="1161"/>
        <v/>
      </c>
      <c r="S2245" s="30" t="str">
        <f t="shared" si="1162"/>
        <v/>
      </c>
      <c r="T2245" s="30" t="str">
        <f t="shared" si="1163"/>
        <v/>
      </c>
      <c r="U2245" s="20"/>
      <c r="V2245" s="20"/>
      <c r="W2245" s="20"/>
    </row>
    <row r="2246" spans="1:32" ht="19.5" customHeight="1" x14ac:dyDescent="0.25">
      <c r="A2246" s="20"/>
      <c r="B2246" s="483"/>
      <c r="C2246" s="29"/>
      <c r="D2246" s="28" t="s">
        <v>109</v>
      </c>
      <c r="E2246" s="29"/>
      <c r="F2246" s="28" t="s">
        <v>78</v>
      </c>
      <c r="G2246" s="29"/>
      <c r="H2246" s="29"/>
      <c r="I2246" s="30" t="str">
        <f t="shared" si="1152"/>
        <v/>
      </c>
      <c r="J2246" s="30" t="str">
        <f t="shared" si="1153"/>
        <v/>
      </c>
      <c r="K2246" s="30" t="str">
        <f t="shared" si="1154"/>
        <v/>
      </c>
      <c r="L2246" s="30" t="str">
        <f t="shared" si="1155"/>
        <v/>
      </c>
      <c r="M2246" s="30" t="str">
        <f t="shared" si="1156"/>
        <v/>
      </c>
      <c r="N2246" s="30" t="str">
        <f t="shared" si="1157"/>
        <v/>
      </c>
      <c r="O2246" s="30" t="str">
        <f t="shared" si="1158"/>
        <v/>
      </c>
      <c r="P2246" s="30" t="str">
        <f t="shared" si="1159"/>
        <v/>
      </c>
      <c r="Q2246" s="30" t="str">
        <f t="shared" si="1160"/>
        <v/>
      </c>
      <c r="R2246" s="30" t="str">
        <f t="shared" si="1161"/>
        <v/>
      </c>
      <c r="S2246" s="30" t="str">
        <f t="shared" si="1162"/>
        <v/>
      </c>
      <c r="T2246" s="30" t="str">
        <f t="shared" si="1163"/>
        <v/>
      </c>
      <c r="U2246" s="20"/>
      <c r="V2246" s="20"/>
      <c r="W2246" s="20"/>
    </row>
    <row r="2247" spans="1:32" ht="19.5" customHeight="1" x14ac:dyDescent="0.25">
      <c r="A2247" s="20"/>
      <c r="B2247" s="483"/>
      <c r="C2247" s="29"/>
      <c r="D2247" s="28" t="s">
        <v>110</v>
      </c>
      <c r="E2247" s="29"/>
      <c r="F2247" s="28" t="s">
        <v>78</v>
      </c>
      <c r="G2247" s="29"/>
      <c r="H2247" s="29"/>
      <c r="I2247" s="30" t="str">
        <f t="shared" si="1152"/>
        <v/>
      </c>
      <c r="J2247" s="30" t="str">
        <f t="shared" si="1153"/>
        <v/>
      </c>
      <c r="K2247" s="30" t="str">
        <f t="shared" si="1154"/>
        <v/>
      </c>
      <c r="L2247" s="30" t="str">
        <f t="shared" si="1155"/>
        <v/>
      </c>
      <c r="M2247" s="30" t="str">
        <f t="shared" si="1156"/>
        <v/>
      </c>
      <c r="N2247" s="30" t="str">
        <f t="shared" si="1157"/>
        <v/>
      </c>
      <c r="O2247" s="30" t="str">
        <f t="shared" si="1158"/>
        <v/>
      </c>
      <c r="P2247" s="30" t="str">
        <f t="shared" si="1159"/>
        <v/>
      </c>
      <c r="Q2247" s="30" t="str">
        <f t="shared" si="1160"/>
        <v/>
      </c>
      <c r="R2247" s="30" t="str">
        <f t="shared" si="1161"/>
        <v/>
      </c>
      <c r="S2247" s="30" t="str">
        <f t="shared" si="1162"/>
        <v/>
      </c>
      <c r="T2247" s="30" t="str">
        <f t="shared" si="1163"/>
        <v/>
      </c>
      <c r="U2247" s="20"/>
      <c r="V2247" s="20"/>
      <c r="W2247" s="20"/>
    </row>
    <row r="2248" spans="1:32" ht="19.5" customHeight="1" x14ac:dyDescent="0.25">
      <c r="A2248" s="20"/>
      <c r="B2248" s="483"/>
      <c r="C2248" s="29"/>
      <c r="D2248" s="28" t="s">
        <v>111</v>
      </c>
      <c r="E2248" s="29"/>
      <c r="F2248" s="28" t="s">
        <v>78</v>
      </c>
      <c r="G2248" s="29"/>
      <c r="H2248" s="29"/>
      <c r="I2248" s="30" t="str">
        <f t="shared" si="1152"/>
        <v/>
      </c>
      <c r="J2248" s="30" t="str">
        <f t="shared" si="1153"/>
        <v/>
      </c>
      <c r="K2248" s="30" t="str">
        <f t="shared" si="1154"/>
        <v/>
      </c>
      <c r="L2248" s="30" t="str">
        <f t="shared" si="1155"/>
        <v/>
      </c>
      <c r="M2248" s="30" t="str">
        <f t="shared" si="1156"/>
        <v/>
      </c>
      <c r="N2248" s="30" t="str">
        <f t="shared" si="1157"/>
        <v/>
      </c>
      <c r="O2248" s="30" t="str">
        <f t="shared" si="1158"/>
        <v/>
      </c>
      <c r="P2248" s="30" t="str">
        <f t="shared" si="1159"/>
        <v/>
      </c>
      <c r="Q2248" s="30" t="str">
        <f t="shared" si="1160"/>
        <v/>
      </c>
      <c r="R2248" s="30" t="str">
        <f t="shared" si="1161"/>
        <v/>
      </c>
      <c r="S2248" s="30" t="str">
        <f t="shared" si="1162"/>
        <v/>
      </c>
      <c r="T2248" s="30" t="str">
        <f t="shared" si="1163"/>
        <v/>
      </c>
      <c r="U2248" s="20"/>
      <c r="V2248" s="20"/>
      <c r="W2248" s="20"/>
    </row>
    <row r="2249" spans="1:32" ht="19.5" customHeight="1" x14ac:dyDescent="0.25">
      <c r="A2249" s="20"/>
      <c r="B2249" s="483"/>
      <c r="C2249" s="29"/>
      <c r="D2249" s="28" t="s">
        <v>112</v>
      </c>
      <c r="E2249" s="29"/>
      <c r="F2249" s="28" t="s">
        <v>78</v>
      </c>
      <c r="G2249" s="29"/>
      <c r="H2249" s="29"/>
      <c r="I2249" s="30" t="str">
        <f t="shared" si="1152"/>
        <v/>
      </c>
      <c r="J2249" s="30" t="str">
        <f t="shared" si="1153"/>
        <v/>
      </c>
      <c r="K2249" s="30" t="str">
        <f t="shared" si="1154"/>
        <v/>
      </c>
      <c r="L2249" s="30" t="str">
        <f t="shared" si="1155"/>
        <v/>
      </c>
      <c r="M2249" s="30" t="str">
        <f t="shared" si="1156"/>
        <v/>
      </c>
      <c r="N2249" s="30" t="str">
        <f t="shared" si="1157"/>
        <v/>
      </c>
      <c r="O2249" s="30" t="str">
        <f t="shared" si="1158"/>
        <v/>
      </c>
      <c r="P2249" s="30" t="str">
        <f t="shared" si="1159"/>
        <v/>
      </c>
      <c r="Q2249" s="30" t="str">
        <f t="shared" si="1160"/>
        <v/>
      </c>
      <c r="R2249" s="30" t="str">
        <f t="shared" si="1161"/>
        <v/>
      </c>
      <c r="S2249" s="30" t="str">
        <f t="shared" si="1162"/>
        <v/>
      </c>
      <c r="T2249" s="30" t="str">
        <f t="shared" si="1163"/>
        <v/>
      </c>
      <c r="U2249" s="20"/>
      <c r="V2249" s="20"/>
      <c r="W2249" s="20"/>
    </row>
    <row r="2250" spans="1:32" ht="19.5" customHeight="1" x14ac:dyDescent="0.25">
      <c r="A2250" s="20"/>
      <c r="B2250" s="483"/>
      <c r="C2250" s="29"/>
      <c r="D2250" s="28" t="s">
        <v>113</v>
      </c>
      <c r="E2250" s="29"/>
      <c r="F2250" s="28" t="s">
        <v>78</v>
      </c>
      <c r="G2250" s="29"/>
      <c r="H2250" s="29"/>
      <c r="I2250" s="30" t="str">
        <f t="shared" si="1152"/>
        <v/>
      </c>
      <c r="J2250" s="30" t="str">
        <f t="shared" si="1153"/>
        <v/>
      </c>
      <c r="K2250" s="30" t="str">
        <f t="shared" si="1154"/>
        <v/>
      </c>
      <c r="L2250" s="30" t="str">
        <f t="shared" si="1155"/>
        <v/>
      </c>
      <c r="M2250" s="30" t="str">
        <f t="shared" si="1156"/>
        <v/>
      </c>
      <c r="N2250" s="30" t="str">
        <f t="shared" si="1157"/>
        <v/>
      </c>
      <c r="O2250" s="30" t="str">
        <f t="shared" si="1158"/>
        <v/>
      </c>
      <c r="P2250" s="30" t="str">
        <f t="shared" si="1159"/>
        <v/>
      </c>
      <c r="Q2250" s="30" t="str">
        <f t="shared" si="1160"/>
        <v/>
      </c>
      <c r="R2250" s="30" t="str">
        <f t="shared" si="1161"/>
        <v/>
      </c>
      <c r="S2250" s="30" t="str">
        <f t="shared" si="1162"/>
        <v/>
      </c>
      <c r="T2250" s="30" t="str">
        <f t="shared" si="1163"/>
        <v/>
      </c>
      <c r="U2250" s="20"/>
      <c r="V2250" s="20"/>
      <c r="W2250" s="20"/>
    </row>
    <row r="2251" spans="1:32" ht="19.5" customHeight="1" x14ac:dyDescent="0.3">
      <c r="A2251" s="20"/>
      <c r="B2251" s="483"/>
      <c r="C2251" s="29"/>
      <c r="D2251" s="28" t="s">
        <v>114</v>
      </c>
      <c r="E2251" s="29"/>
      <c r="F2251" s="28" t="s">
        <v>115</v>
      </c>
      <c r="G2251" s="29"/>
      <c r="H2251" s="29" t="s">
        <v>40</v>
      </c>
      <c r="I2251" s="31" t="str">
        <f t="shared" ref="I2251:I2260" si="1164">IFERROR(VALUE(MID($G2251,1,FIND(CHAR(160),SUBSTITUTE($G2251,"~",CHAR(160),1))-1)),"-")</f>
        <v>-</v>
      </c>
      <c r="J2251" s="31" t="str">
        <f t="shared" ref="J2251:J2260" si="1165">IFERROR(VALUE(MID($G2251,FIND(CHAR(160),SUBSTITUTE($G2251,"~",CHAR(160),1))+1,FIND(CHAR(160),SUBSTITUTE($G2251,"~",CHAR(160),2))-FIND(CHAR(160),SUBSTITUTE($G2251,"~",CHAR(160),1))-1)),"-")</f>
        <v>-</v>
      </c>
      <c r="K2251" s="31" t="str">
        <f t="shared" ref="K2251:K2260" si="1166">IFERROR(VALUE(MID($G2251,FIND(CHAR(160),SUBSTITUTE($G2251,"~",CHAR(160),2))+1,FIND(CHAR(160),SUBSTITUTE($G2251,"~",CHAR(160),3))-FIND(CHAR(160),SUBSTITUTE($G2251,"~",CHAR(160),2))-1)),"-")</f>
        <v>-</v>
      </c>
      <c r="L2251" s="31" t="str">
        <f t="shared" ref="L2251:L2260" si="1167">IFERROR(VALUE(MID($G2251,FIND(CHAR(160),SUBSTITUTE($G2251,"~",CHAR(160),3))+1,FIND(CHAR(160),SUBSTITUTE($G2251,"~",CHAR(160),4))-FIND(CHAR(160),SUBSTITUTE($G2251,"~",CHAR(160),3))-1)),"-")</f>
        <v>-</v>
      </c>
      <c r="M2251" s="31" t="str">
        <f t="shared" ref="M2251:M2260" si="1168">IFERROR(VALUE(MID($G2251,FIND(CHAR(160),SUBSTITUTE($G2251,"~",CHAR(160),4))+1,FIND(CHAR(160),SUBSTITUTE($G2251,"~",CHAR(160),5))-FIND(CHAR(160),SUBSTITUTE($G2251,"~",CHAR(160),4))-1)),"-")</f>
        <v>-</v>
      </c>
      <c r="N2251" s="31" t="str">
        <f t="shared" ref="N2251:N2260" si="1169">IFERROR(VALUE(MID($G2251,FIND(CHAR(160),SUBSTITUTE($G2251,"~",CHAR(160),5))+1,FIND(CHAR(160),SUBSTITUTE($G2251,"~",CHAR(160),6))-FIND(CHAR(160),SUBSTITUTE($G2251,"~",CHAR(160),5))-1)),"-")</f>
        <v>-</v>
      </c>
      <c r="O2251" s="31" t="str">
        <f t="shared" ref="O2251:O2260" si="1170">IFERROR(VALUE(MID($G2251,FIND(CHAR(160),SUBSTITUTE($G2251,"~",CHAR(160),6))+1,FIND(CHAR(160),SUBSTITUTE($G2251,"~",CHAR(160),7))-FIND(CHAR(160),SUBSTITUTE($G2251,"~",CHAR(160),6))-1)),"-")</f>
        <v>-</v>
      </c>
      <c r="P2251" s="31" t="str">
        <f t="shared" ref="P2251:P2260" si="1171">IFERROR(VALUE(MID($G2251,FIND(CHAR(160),SUBSTITUTE($G2251,"~",CHAR(160),7))+1,FIND(CHAR(160),SUBSTITUTE($G2251,"~",CHAR(160),8))-FIND(CHAR(160),SUBSTITUTE($G2251,"~",CHAR(160),7))-1)),"-")</f>
        <v>-</v>
      </c>
      <c r="Q2251" s="31" t="str">
        <f t="shared" ref="Q2251:Q2260" si="1172">IFERROR(VALUE(MID($G2251,FIND(CHAR(160),SUBSTITUTE($G2251,"~",CHAR(160),8))+1,FIND(CHAR(160),SUBSTITUTE($G2251,"~",CHAR(160),9))-FIND(CHAR(160),SUBSTITUTE($G2251,"~",CHAR(160),8))-1)),"-")</f>
        <v>-</v>
      </c>
      <c r="R2251" s="31" t="str">
        <f t="shared" ref="R2251:R2260" si="1173">IFERROR(VALUE(MID($G2251,FIND(CHAR(160),SUBSTITUTE($G2251,"~",CHAR(160),9))+1,FIND(CHAR(160),SUBSTITUTE($G2251,"~",CHAR(160),10))-FIND(CHAR(160),SUBSTITUTE($G2251,"~",CHAR(160),9))-1)),"-")</f>
        <v>-</v>
      </c>
      <c r="S2251" s="31" t="str">
        <f t="shared" ref="S2251:S2260" si="1174">IFERROR(VALUE(MID($G2251,FIND(CHAR(160),SUBSTITUTE($G2251,"~",CHAR(160),10))+1,FIND(CHAR(160),SUBSTITUTE($G2251,"~",CHAR(160),11))-FIND(CHAR(160),SUBSTITUTE($G2251,"~",CHAR(160),10))-1)),"-")</f>
        <v>-</v>
      </c>
      <c r="T2251" s="31" t="str">
        <f t="shared" ref="T2251:T2260" si="1175">IFERROR(VALUE(MID($G2251,FIND(CHAR(160),SUBSTITUTE($G2251,"~",CHAR(160),11))+1,FIND(CHAR(160),SUBSTITUTE($G2251,"~",CHAR(160),12))-FIND(CHAR(160),SUBSTITUTE($G2251,"~",CHAR(160),11))-1)),"-")</f>
        <v>-</v>
      </c>
      <c r="U2251" s="20"/>
      <c r="V2251" s="20"/>
      <c r="W2251" s="20"/>
      <c r="AA2251" s="32" t="s">
        <v>116</v>
      </c>
    </row>
    <row r="2252" spans="1:32" ht="19.5" customHeight="1" x14ac:dyDescent="0.3">
      <c r="A2252" s="20"/>
      <c r="B2252" s="483"/>
      <c r="C2252" s="29"/>
      <c r="D2252" s="28"/>
      <c r="E2252" s="29"/>
      <c r="F2252" s="28" t="s">
        <v>117</v>
      </c>
      <c r="G2252" s="29"/>
      <c r="H2252" s="29" t="s">
        <v>40</v>
      </c>
      <c r="I2252" s="31" t="str">
        <f t="shared" si="1164"/>
        <v>-</v>
      </c>
      <c r="J2252" s="31" t="str">
        <f t="shared" si="1165"/>
        <v>-</v>
      </c>
      <c r="K2252" s="31" t="str">
        <f t="shared" si="1166"/>
        <v>-</v>
      </c>
      <c r="L2252" s="31" t="str">
        <f t="shared" si="1167"/>
        <v>-</v>
      </c>
      <c r="M2252" s="31" t="str">
        <f t="shared" si="1168"/>
        <v>-</v>
      </c>
      <c r="N2252" s="31" t="str">
        <f t="shared" si="1169"/>
        <v>-</v>
      </c>
      <c r="O2252" s="31" t="str">
        <f t="shared" si="1170"/>
        <v>-</v>
      </c>
      <c r="P2252" s="31" t="str">
        <f t="shared" si="1171"/>
        <v>-</v>
      </c>
      <c r="Q2252" s="31" t="str">
        <f t="shared" si="1172"/>
        <v>-</v>
      </c>
      <c r="R2252" s="31" t="str">
        <f t="shared" si="1173"/>
        <v>-</v>
      </c>
      <c r="S2252" s="31" t="str">
        <f t="shared" si="1174"/>
        <v>-</v>
      </c>
      <c r="T2252" s="31" t="str">
        <f t="shared" si="1175"/>
        <v>-</v>
      </c>
      <c r="U2252" s="20"/>
      <c r="V2252" s="20"/>
      <c r="W2252" s="20"/>
      <c r="AB2252" s="32" t="s">
        <v>118</v>
      </c>
    </row>
    <row r="2253" spans="1:32" ht="19.5" customHeight="1" x14ac:dyDescent="0.3">
      <c r="A2253" s="20"/>
      <c r="B2253" s="483"/>
      <c r="C2253" s="29"/>
      <c r="D2253" s="28"/>
      <c r="E2253" s="29"/>
      <c r="F2253" s="33" t="s">
        <v>119</v>
      </c>
      <c r="G2253" s="29"/>
      <c r="H2253" s="29" t="s">
        <v>40</v>
      </c>
      <c r="I2253" s="31" t="str">
        <f t="shared" si="1164"/>
        <v>-</v>
      </c>
      <c r="J2253" s="31" t="str">
        <f t="shared" si="1165"/>
        <v>-</v>
      </c>
      <c r="K2253" s="31" t="str">
        <f t="shared" si="1166"/>
        <v>-</v>
      </c>
      <c r="L2253" s="31" t="str">
        <f t="shared" si="1167"/>
        <v>-</v>
      </c>
      <c r="M2253" s="31" t="str">
        <f t="shared" si="1168"/>
        <v>-</v>
      </c>
      <c r="N2253" s="31" t="str">
        <f t="shared" si="1169"/>
        <v>-</v>
      </c>
      <c r="O2253" s="31" t="str">
        <f t="shared" si="1170"/>
        <v>-</v>
      </c>
      <c r="P2253" s="31" t="str">
        <f t="shared" si="1171"/>
        <v>-</v>
      </c>
      <c r="Q2253" s="31" t="str">
        <f t="shared" si="1172"/>
        <v>-</v>
      </c>
      <c r="R2253" s="31" t="str">
        <f t="shared" si="1173"/>
        <v>-</v>
      </c>
      <c r="S2253" s="31" t="str">
        <f t="shared" si="1174"/>
        <v>-</v>
      </c>
      <c r="T2253" s="31" t="str">
        <f t="shared" si="1175"/>
        <v>-</v>
      </c>
      <c r="U2253" s="20"/>
      <c r="V2253" s="20"/>
      <c r="W2253" s="20"/>
      <c r="AC2253" s="32" t="s">
        <v>118</v>
      </c>
    </row>
    <row r="2254" spans="1:32" ht="19.5" customHeight="1" x14ac:dyDescent="0.3">
      <c r="A2254" s="20"/>
      <c r="B2254" s="483"/>
      <c r="C2254" s="29"/>
      <c r="D2254" s="28"/>
      <c r="E2254" s="29"/>
      <c r="F2254" s="33" t="s">
        <v>120</v>
      </c>
      <c r="G2254" s="29"/>
      <c r="H2254" s="29" t="s">
        <v>40</v>
      </c>
      <c r="I2254" s="31" t="str">
        <f t="shared" si="1164"/>
        <v>-</v>
      </c>
      <c r="J2254" s="31" t="str">
        <f t="shared" si="1165"/>
        <v>-</v>
      </c>
      <c r="K2254" s="31" t="str">
        <f t="shared" si="1166"/>
        <v>-</v>
      </c>
      <c r="L2254" s="31" t="str">
        <f t="shared" si="1167"/>
        <v>-</v>
      </c>
      <c r="M2254" s="31" t="str">
        <f t="shared" si="1168"/>
        <v>-</v>
      </c>
      <c r="N2254" s="31" t="str">
        <f t="shared" si="1169"/>
        <v>-</v>
      </c>
      <c r="O2254" s="31" t="str">
        <f t="shared" si="1170"/>
        <v>-</v>
      </c>
      <c r="P2254" s="31" t="str">
        <f t="shared" si="1171"/>
        <v>-</v>
      </c>
      <c r="Q2254" s="31" t="str">
        <f t="shared" si="1172"/>
        <v>-</v>
      </c>
      <c r="R2254" s="31" t="str">
        <f t="shared" si="1173"/>
        <v>-</v>
      </c>
      <c r="S2254" s="31" t="str">
        <f t="shared" si="1174"/>
        <v>-</v>
      </c>
      <c r="T2254" s="31" t="str">
        <f t="shared" si="1175"/>
        <v>-</v>
      </c>
      <c r="U2254" s="20"/>
      <c r="V2254" s="20"/>
      <c r="W2254" s="20"/>
      <c r="AD2254" s="32" t="s">
        <v>118</v>
      </c>
    </row>
    <row r="2255" spans="1:32" ht="19.5" customHeight="1" x14ac:dyDescent="0.3">
      <c r="A2255" s="20"/>
      <c r="B2255" s="483"/>
      <c r="C2255" s="29"/>
      <c r="D2255" s="28"/>
      <c r="E2255" s="29"/>
      <c r="F2255" s="33" t="s">
        <v>121</v>
      </c>
      <c r="G2255" s="29"/>
      <c r="H2255" s="29" t="s">
        <v>40</v>
      </c>
      <c r="I2255" s="31" t="str">
        <f t="shared" si="1164"/>
        <v>-</v>
      </c>
      <c r="J2255" s="31" t="str">
        <f t="shared" si="1165"/>
        <v>-</v>
      </c>
      <c r="K2255" s="31" t="str">
        <f t="shared" si="1166"/>
        <v>-</v>
      </c>
      <c r="L2255" s="31" t="str">
        <f t="shared" si="1167"/>
        <v>-</v>
      </c>
      <c r="M2255" s="31" t="str">
        <f t="shared" si="1168"/>
        <v>-</v>
      </c>
      <c r="N2255" s="31" t="str">
        <f t="shared" si="1169"/>
        <v>-</v>
      </c>
      <c r="O2255" s="31" t="str">
        <f t="shared" si="1170"/>
        <v>-</v>
      </c>
      <c r="P2255" s="31" t="str">
        <f t="shared" si="1171"/>
        <v>-</v>
      </c>
      <c r="Q2255" s="31" t="str">
        <f t="shared" si="1172"/>
        <v>-</v>
      </c>
      <c r="R2255" s="31" t="str">
        <f t="shared" si="1173"/>
        <v>-</v>
      </c>
      <c r="S2255" s="31" t="str">
        <f t="shared" si="1174"/>
        <v>-</v>
      </c>
      <c r="T2255" s="31" t="str">
        <f t="shared" si="1175"/>
        <v>-</v>
      </c>
      <c r="U2255" s="20"/>
      <c r="V2255" s="20"/>
      <c r="W2255" s="20"/>
      <c r="AE2255" s="32" t="s">
        <v>116</v>
      </c>
    </row>
    <row r="2256" spans="1:32" ht="19.5" customHeight="1" x14ac:dyDescent="0.3">
      <c r="A2256" s="20"/>
      <c r="B2256" s="483"/>
      <c r="C2256" s="29"/>
      <c r="D2256" s="28"/>
      <c r="E2256" s="29"/>
      <c r="F2256" s="28" t="s">
        <v>647</v>
      </c>
      <c r="G2256" s="29"/>
      <c r="H2256" s="29" t="s">
        <v>40</v>
      </c>
      <c r="I2256" s="31" t="str">
        <f t="shared" si="1164"/>
        <v>-</v>
      </c>
      <c r="J2256" s="31" t="str">
        <f t="shared" si="1165"/>
        <v>-</v>
      </c>
      <c r="K2256" s="31" t="str">
        <f t="shared" si="1166"/>
        <v>-</v>
      </c>
      <c r="L2256" s="31" t="str">
        <f t="shared" si="1167"/>
        <v>-</v>
      </c>
      <c r="M2256" s="31" t="str">
        <f t="shared" si="1168"/>
        <v>-</v>
      </c>
      <c r="N2256" s="31" t="str">
        <f t="shared" si="1169"/>
        <v>-</v>
      </c>
      <c r="O2256" s="31" t="str">
        <f t="shared" si="1170"/>
        <v>-</v>
      </c>
      <c r="P2256" s="31" t="str">
        <f t="shared" si="1171"/>
        <v>-</v>
      </c>
      <c r="Q2256" s="31" t="str">
        <f t="shared" si="1172"/>
        <v>-</v>
      </c>
      <c r="R2256" s="31" t="str">
        <f t="shared" si="1173"/>
        <v>-</v>
      </c>
      <c r="S2256" s="31" t="str">
        <f t="shared" si="1174"/>
        <v>-</v>
      </c>
      <c r="T2256" s="31" t="str">
        <f t="shared" si="1175"/>
        <v>-</v>
      </c>
      <c r="U2256" s="20"/>
      <c r="V2256" s="20"/>
      <c r="W2256" s="20"/>
      <c r="AF2256" s="32" t="s">
        <v>118</v>
      </c>
    </row>
    <row r="2257" spans="1:36" ht="19.5" customHeight="1" x14ac:dyDescent="0.3">
      <c r="A2257" s="20"/>
      <c r="B2257" s="483"/>
      <c r="C2257" s="29"/>
      <c r="D2257" s="28"/>
      <c r="E2257" s="29"/>
      <c r="F2257" s="33" t="s">
        <v>122</v>
      </c>
      <c r="G2257" s="29"/>
      <c r="H2257" s="29" t="s">
        <v>40</v>
      </c>
      <c r="I2257" s="31" t="str">
        <f t="shared" si="1164"/>
        <v>-</v>
      </c>
      <c r="J2257" s="31" t="str">
        <f t="shared" si="1165"/>
        <v>-</v>
      </c>
      <c r="K2257" s="31" t="str">
        <f t="shared" si="1166"/>
        <v>-</v>
      </c>
      <c r="L2257" s="31" t="str">
        <f t="shared" si="1167"/>
        <v>-</v>
      </c>
      <c r="M2257" s="31" t="str">
        <f t="shared" si="1168"/>
        <v>-</v>
      </c>
      <c r="N2257" s="31" t="str">
        <f t="shared" si="1169"/>
        <v>-</v>
      </c>
      <c r="O2257" s="31" t="str">
        <f t="shared" si="1170"/>
        <v>-</v>
      </c>
      <c r="P2257" s="31" t="str">
        <f t="shared" si="1171"/>
        <v>-</v>
      </c>
      <c r="Q2257" s="31" t="str">
        <f t="shared" si="1172"/>
        <v>-</v>
      </c>
      <c r="R2257" s="31" t="str">
        <f t="shared" si="1173"/>
        <v>-</v>
      </c>
      <c r="S2257" s="31" t="str">
        <f t="shared" si="1174"/>
        <v>-</v>
      </c>
      <c r="T2257" s="31" t="str">
        <f t="shared" si="1175"/>
        <v>-</v>
      </c>
      <c r="U2257" s="20"/>
      <c r="V2257" s="20"/>
      <c r="W2257" s="20"/>
      <c r="AG2257" s="32" t="s">
        <v>118</v>
      </c>
    </row>
    <row r="2258" spans="1:36" ht="19.5" customHeight="1" x14ac:dyDescent="0.3">
      <c r="A2258" s="20"/>
      <c r="B2258" s="483"/>
      <c r="C2258" s="29"/>
      <c r="D2258" s="28"/>
      <c r="E2258" s="29"/>
      <c r="F2258" s="33" t="s">
        <v>123</v>
      </c>
      <c r="G2258" s="29"/>
      <c r="H2258" s="29" t="s">
        <v>40</v>
      </c>
      <c r="I2258" s="31" t="str">
        <f t="shared" si="1164"/>
        <v>-</v>
      </c>
      <c r="J2258" s="31" t="str">
        <f t="shared" si="1165"/>
        <v>-</v>
      </c>
      <c r="K2258" s="31" t="str">
        <f t="shared" si="1166"/>
        <v>-</v>
      </c>
      <c r="L2258" s="31" t="str">
        <f t="shared" si="1167"/>
        <v>-</v>
      </c>
      <c r="M2258" s="31" t="str">
        <f t="shared" si="1168"/>
        <v>-</v>
      </c>
      <c r="N2258" s="31" t="str">
        <f t="shared" si="1169"/>
        <v>-</v>
      </c>
      <c r="O2258" s="31" t="str">
        <f t="shared" si="1170"/>
        <v>-</v>
      </c>
      <c r="P2258" s="31" t="str">
        <f t="shared" si="1171"/>
        <v>-</v>
      </c>
      <c r="Q2258" s="31" t="str">
        <f t="shared" si="1172"/>
        <v>-</v>
      </c>
      <c r="R2258" s="31" t="str">
        <f t="shared" si="1173"/>
        <v>-</v>
      </c>
      <c r="S2258" s="31" t="str">
        <f t="shared" si="1174"/>
        <v>-</v>
      </c>
      <c r="T2258" s="31" t="str">
        <f t="shared" si="1175"/>
        <v>-</v>
      </c>
      <c r="U2258" s="20"/>
      <c r="V2258" s="20"/>
      <c r="W2258" s="20"/>
      <c r="AH2258" s="32" t="s">
        <v>118</v>
      </c>
    </row>
    <row r="2259" spans="1:36" ht="19.5" customHeight="1" x14ac:dyDescent="0.3">
      <c r="A2259" s="20"/>
      <c r="B2259" s="483"/>
      <c r="C2259" s="29"/>
      <c r="D2259" s="28"/>
      <c r="E2259" s="29"/>
      <c r="F2259" s="33" t="s">
        <v>124</v>
      </c>
      <c r="G2259" s="29"/>
      <c r="H2259" s="29" t="s">
        <v>40</v>
      </c>
      <c r="I2259" s="31" t="str">
        <f t="shared" si="1164"/>
        <v>-</v>
      </c>
      <c r="J2259" s="31" t="str">
        <f t="shared" si="1165"/>
        <v>-</v>
      </c>
      <c r="K2259" s="31" t="str">
        <f t="shared" si="1166"/>
        <v>-</v>
      </c>
      <c r="L2259" s="31" t="str">
        <f t="shared" si="1167"/>
        <v>-</v>
      </c>
      <c r="M2259" s="31" t="str">
        <f t="shared" si="1168"/>
        <v>-</v>
      </c>
      <c r="N2259" s="31" t="str">
        <f t="shared" si="1169"/>
        <v>-</v>
      </c>
      <c r="O2259" s="31" t="str">
        <f t="shared" si="1170"/>
        <v>-</v>
      </c>
      <c r="P2259" s="31" t="str">
        <f t="shared" si="1171"/>
        <v>-</v>
      </c>
      <c r="Q2259" s="31" t="str">
        <f t="shared" si="1172"/>
        <v>-</v>
      </c>
      <c r="R2259" s="31" t="str">
        <f t="shared" si="1173"/>
        <v>-</v>
      </c>
      <c r="S2259" s="31" t="str">
        <f t="shared" si="1174"/>
        <v>-</v>
      </c>
      <c r="T2259" s="31" t="str">
        <f t="shared" si="1175"/>
        <v>-</v>
      </c>
      <c r="U2259" s="20"/>
      <c r="V2259" s="20"/>
      <c r="W2259" s="20"/>
      <c r="AI2259" s="32" t="s">
        <v>116</v>
      </c>
    </row>
    <row r="2260" spans="1:36" ht="19.5" customHeight="1" x14ac:dyDescent="0.3">
      <c r="A2260" s="20"/>
      <c r="B2260" s="483"/>
      <c r="C2260" s="29"/>
      <c r="D2260" s="34"/>
      <c r="E2260" s="35"/>
      <c r="F2260" s="36" t="s">
        <v>125</v>
      </c>
      <c r="G2260" s="35"/>
      <c r="H2260" s="34" t="s">
        <v>40</v>
      </c>
      <c r="I2260" s="31" t="str">
        <f t="shared" si="1164"/>
        <v>-</v>
      </c>
      <c r="J2260" s="31" t="str">
        <f t="shared" si="1165"/>
        <v>-</v>
      </c>
      <c r="K2260" s="31" t="str">
        <f t="shared" si="1166"/>
        <v>-</v>
      </c>
      <c r="L2260" s="31" t="str">
        <f t="shared" si="1167"/>
        <v>-</v>
      </c>
      <c r="M2260" s="31" t="str">
        <f t="shared" si="1168"/>
        <v>-</v>
      </c>
      <c r="N2260" s="31" t="str">
        <f t="shared" si="1169"/>
        <v>-</v>
      </c>
      <c r="O2260" s="31" t="str">
        <f t="shared" si="1170"/>
        <v>-</v>
      </c>
      <c r="P2260" s="31" t="str">
        <f t="shared" si="1171"/>
        <v>-</v>
      </c>
      <c r="Q2260" s="31" t="str">
        <f t="shared" si="1172"/>
        <v>-</v>
      </c>
      <c r="R2260" s="31" t="str">
        <f t="shared" si="1173"/>
        <v>-</v>
      </c>
      <c r="S2260" s="31" t="str">
        <f t="shared" si="1174"/>
        <v>-</v>
      </c>
      <c r="T2260" s="31" t="str">
        <f t="shared" si="1175"/>
        <v>-</v>
      </c>
      <c r="U2260" s="20"/>
      <c r="V2260" s="20"/>
      <c r="W2260" s="20"/>
      <c r="AJ2260" s="32" t="s">
        <v>118</v>
      </c>
    </row>
    <row r="2261" spans="1:36" ht="19.5" customHeight="1" x14ac:dyDescent="0.25">
      <c r="A2261" s="20"/>
      <c r="B2261" s="483"/>
      <c r="C2261" s="27"/>
      <c r="D2261" s="28" t="s">
        <v>77</v>
      </c>
      <c r="E2261" s="29"/>
      <c r="F2261" s="28" t="s">
        <v>78</v>
      </c>
      <c r="G2261" s="29"/>
      <c r="H2261" s="30"/>
      <c r="I2261" s="30" t="str">
        <f t="shared" ref="I2261:I2296" si="1176">IFERROR(MID($G2261,1,FIND(CHAR(160),SUBSTITUTE($G2261,"~",CHAR(160),1))-1),"")</f>
        <v/>
      </c>
      <c r="J2261" s="30" t="str">
        <f t="shared" ref="J2261:J2296" si="1177">IFERROR(MID($G2261,FIND(CHAR(160),SUBSTITUTE($G2261,"~",CHAR(160),1))+1,FIND(CHAR(160),SUBSTITUTE($G2261,"~",CHAR(160),2))-FIND(CHAR(160),SUBSTITUTE($G2261,"~",CHAR(160),1))-1),"")</f>
        <v/>
      </c>
      <c r="K2261" s="30" t="str">
        <f t="shared" ref="K2261:K2296" si="1178">IFERROR(MID($G2261,FIND(CHAR(160),SUBSTITUTE($G2261,"~",CHAR(160),2))+1,FIND(CHAR(160),SUBSTITUTE($G2261,"~",CHAR(160),3))-FIND(CHAR(160),SUBSTITUTE($G2261,"~",CHAR(160),2))-1),"")</f>
        <v/>
      </c>
      <c r="L2261" s="30" t="str">
        <f t="shared" ref="L2261:L2296" si="1179">IFERROR(MID($G2261,FIND(CHAR(160),SUBSTITUTE($G2261,"~",CHAR(160),3))+1,FIND(CHAR(160),SUBSTITUTE($G2261,"~",CHAR(160),4))-FIND(CHAR(160),SUBSTITUTE($G2261,"~",CHAR(160),3))-1),"")</f>
        <v/>
      </c>
      <c r="M2261" s="30" t="str">
        <f t="shared" ref="M2261:M2296" si="1180">IFERROR(MID($G2261,FIND(CHAR(160),SUBSTITUTE($G2261,"~",CHAR(160),4))+1,FIND(CHAR(160),SUBSTITUTE($G2261,"~",CHAR(160),5))-FIND(CHAR(160),SUBSTITUTE($G2261,"~",CHAR(160),4))-1),"")</f>
        <v/>
      </c>
      <c r="N2261" s="30" t="str">
        <f t="shared" ref="N2261:N2296" si="1181">IFERROR(MID($G2261,FIND(CHAR(160),SUBSTITUTE($G2261,"~",CHAR(160),5))+1,FIND(CHAR(160),SUBSTITUTE($G2261,"~",CHAR(160),6))-FIND(CHAR(160),SUBSTITUTE($G2261,"~",CHAR(160),5))-1),"")</f>
        <v/>
      </c>
      <c r="O2261" s="30" t="str">
        <f t="shared" ref="O2261:O2296" si="1182">IFERROR(MID($G2261,FIND(CHAR(160),SUBSTITUTE($G2261,"~",CHAR(160),6))+1,FIND(CHAR(160),SUBSTITUTE($G2261,"~",CHAR(160),7))-FIND(CHAR(160),SUBSTITUTE($G2261,"~",CHAR(160),6))-1),"")</f>
        <v/>
      </c>
      <c r="P2261" s="30" t="str">
        <f t="shared" ref="P2261:P2296" si="1183">IFERROR(MID($G2261,FIND(CHAR(160),SUBSTITUTE($G2261,"~",CHAR(160),7))+1,FIND(CHAR(160),SUBSTITUTE($G2261,"~",CHAR(160),8))-FIND(CHAR(160),SUBSTITUTE($G2261,"~",CHAR(160),7))-1),"")</f>
        <v/>
      </c>
      <c r="Q2261" s="30" t="str">
        <f t="shared" ref="Q2261:Q2296" si="1184">IFERROR(MID($G2261,FIND(CHAR(160),SUBSTITUTE($G2261,"~",CHAR(160),8))+1,FIND(CHAR(160),SUBSTITUTE($G2261,"~",CHAR(160),9))-FIND(CHAR(160),SUBSTITUTE($G2261,"~",CHAR(160),8))-1),"")</f>
        <v/>
      </c>
      <c r="R2261" s="30" t="str">
        <f t="shared" ref="R2261:R2296" si="1185">IFERROR(MID($G2261,FIND(CHAR(160),SUBSTITUTE($G2261,"~",CHAR(160),9))+1,FIND(CHAR(160),SUBSTITUTE($G2261,"~",CHAR(160),10))-FIND(CHAR(160),SUBSTITUTE($G2261,"~",CHAR(160),9))-1),"")</f>
        <v/>
      </c>
      <c r="S2261" s="30" t="str">
        <f t="shared" ref="S2261:S2296" si="1186">IFERROR(MID($G2261,FIND(CHAR(160),SUBSTITUTE($G2261,"~",CHAR(160),10))+1,FIND(CHAR(160),SUBSTITUTE($G2261,"~",CHAR(160),11))-FIND(CHAR(160),SUBSTITUTE($G2261,"~",CHAR(160),10))-1),"")</f>
        <v/>
      </c>
      <c r="T2261" s="30" t="str">
        <f t="shared" ref="T2261:T2296" si="1187">IFERROR(MID($G2261,FIND(CHAR(160),SUBSTITUTE($G2261,"~",CHAR(160),11))+1,FIND(CHAR(160),SUBSTITUTE($G2261,"~",CHAR(160),12))-FIND(CHAR(160),SUBSTITUTE($G2261,"~",CHAR(160),11))-1),"")</f>
        <v/>
      </c>
      <c r="U2261" s="20"/>
      <c r="V2261" s="20"/>
      <c r="W2261" s="20"/>
    </row>
    <row r="2262" spans="1:36" ht="19.5" customHeight="1" x14ac:dyDescent="0.25">
      <c r="A2262" s="20"/>
      <c r="B2262" s="483"/>
      <c r="C2262" s="29"/>
      <c r="D2262" s="28" t="s">
        <v>79</v>
      </c>
      <c r="E2262" s="29"/>
      <c r="F2262" s="28" t="s">
        <v>78</v>
      </c>
      <c r="G2262" s="29"/>
      <c r="H2262" s="29"/>
      <c r="I2262" s="30" t="str">
        <f t="shared" si="1176"/>
        <v/>
      </c>
      <c r="J2262" s="30" t="str">
        <f t="shared" si="1177"/>
        <v/>
      </c>
      <c r="K2262" s="30" t="str">
        <f t="shared" si="1178"/>
        <v/>
      </c>
      <c r="L2262" s="30" t="str">
        <f t="shared" si="1179"/>
        <v/>
      </c>
      <c r="M2262" s="30" t="str">
        <f t="shared" si="1180"/>
        <v/>
      </c>
      <c r="N2262" s="30" t="str">
        <f t="shared" si="1181"/>
        <v/>
      </c>
      <c r="O2262" s="30" t="str">
        <f t="shared" si="1182"/>
        <v/>
      </c>
      <c r="P2262" s="30" t="str">
        <f t="shared" si="1183"/>
        <v/>
      </c>
      <c r="Q2262" s="30" t="str">
        <f t="shared" si="1184"/>
        <v/>
      </c>
      <c r="R2262" s="30" t="str">
        <f t="shared" si="1185"/>
        <v/>
      </c>
      <c r="S2262" s="30" t="str">
        <f t="shared" si="1186"/>
        <v/>
      </c>
      <c r="T2262" s="30" t="str">
        <f t="shared" si="1187"/>
        <v/>
      </c>
      <c r="U2262" s="20"/>
      <c r="V2262" s="20"/>
      <c r="W2262" s="20"/>
    </row>
    <row r="2263" spans="1:36" ht="19.5" customHeight="1" x14ac:dyDescent="0.25">
      <c r="A2263" s="20"/>
      <c r="B2263" s="483"/>
      <c r="C2263" s="29"/>
      <c r="D2263" s="28" t="s">
        <v>80</v>
      </c>
      <c r="E2263" s="29"/>
      <c r="F2263" s="28" t="s">
        <v>78</v>
      </c>
      <c r="G2263" s="29"/>
      <c r="H2263" s="29"/>
      <c r="I2263" s="30" t="str">
        <f t="shared" si="1176"/>
        <v/>
      </c>
      <c r="J2263" s="30" t="str">
        <f t="shared" si="1177"/>
        <v/>
      </c>
      <c r="K2263" s="30" t="str">
        <f t="shared" si="1178"/>
        <v/>
      </c>
      <c r="L2263" s="30" t="str">
        <f t="shared" si="1179"/>
        <v/>
      </c>
      <c r="M2263" s="30" t="str">
        <f t="shared" si="1180"/>
        <v/>
      </c>
      <c r="N2263" s="30" t="str">
        <f t="shared" si="1181"/>
        <v/>
      </c>
      <c r="O2263" s="30" t="str">
        <f t="shared" si="1182"/>
        <v/>
      </c>
      <c r="P2263" s="30" t="str">
        <f t="shared" si="1183"/>
        <v/>
      </c>
      <c r="Q2263" s="30" t="str">
        <f t="shared" si="1184"/>
        <v/>
      </c>
      <c r="R2263" s="30" t="str">
        <f t="shared" si="1185"/>
        <v/>
      </c>
      <c r="S2263" s="30" t="str">
        <f t="shared" si="1186"/>
        <v/>
      </c>
      <c r="T2263" s="30" t="str">
        <f t="shared" si="1187"/>
        <v/>
      </c>
      <c r="U2263" s="20"/>
      <c r="V2263" s="20"/>
      <c r="W2263" s="20"/>
    </row>
    <row r="2264" spans="1:36" ht="19.5" customHeight="1" x14ac:dyDescent="0.25">
      <c r="A2264" s="20"/>
      <c r="B2264" s="483"/>
      <c r="C2264" s="29"/>
      <c r="D2264" s="28" t="s">
        <v>81</v>
      </c>
      <c r="E2264" s="29"/>
      <c r="F2264" s="28" t="s">
        <v>78</v>
      </c>
      <c r="G2264" s="29"/>
      <c r="H2264" s="29"/>
      <c r="I2264" s="30" t="str">
        <f t="shared" si="1176"/>
        <v/>
      </c>
      <c r="J2264" s="30" t="str">
        <f t="shared" si="1177"/>
        <v/>
      </c>
      <c r="K2264" s="30" t="str">
        <f t="shared" si="1178"/>
        <v/>
      </c>
      <c r="L2264" s="30" t="str">
        <f t="shared" si="1179"/>
        <v/>
      </c>
      <c r="M2264" s="30" t="str">
        <f t="shared" si="1180"/>
        <v/>
      </c>
      <c r="N2264" s="30" t="str">
        <f t="shared" si="1181"/>
        <v/>
      </c>
      <c r="O2264" s="30" t="str">
        <f t="shared" si="1182"/>
        <v/>
      </c>
      <c r="P2264" s="30" t="str">
        <f t="shared" si="1183"/>
        <v/>
      </c>
      <c r="Q2264" s="30" t="str">
        <f t="shared" si="1184"/>
        <v/>
      </c>
      <c r="R2264" s="30" t="str">
        <f t="shared" si="1185"/>
        <v/>
      </c>
      <c r="S2264" s="30" t="str">
        <f t="shared" si="1186"/>
        <v/>
      </c>
      <c r="T2264" s="30" t="str">
        <f t="shared" si="1187"/>
        <v/>
      </c>
      <c r="U2264" s="20"/>
      <c r="V2264" s="20"/>
      <c r="W2264" s="20"/>
    </row>
    <row r="2265" spans="1:36" ht="19.5" customHeight="1" x14ac:dyDescent="0.25">
      <c r="A2265" s="20"/>
      <c r="B2265" s="483"/>
      <c r="C2265" s="29"/>
      <c r="D2265" s="28" t="s">
        <v>82</v>
      </c>
      <c r="E2265" s="29"/>
      <c r="F2265" s="28" t="s">
        <v>78</v>
      </c>
      <c r="G2265" s="29"/>
      <c r="H2265" s="29"/>
      <c r="I2265" s="30" t="str">
        <f t="shared" si="1176"/>
        <v/>
      </c>
      <c r="J2265" s="30" t="str">
        <f t="shared" si="1177"/>
        <v/>
      </c>
      <c r="K2265" s="30" t="str">
        <f t="shared" si="1178"/>
        <v/>
      </c>
      <c r="L2265" s="30" t="str">
        <f t="shared" si="1179"/>
        <v/>
      </c>
      <c r="M2265" s="30" t="str">
        <f t="shared" si="1180"/>
        <v/>
      </c>
      <c r="N2265" s="30" t="str">
        <f t="shared" si="1181"/>
        <v/>
      </c>
      <c r="O2265" s="30" t="str">
        <f t="shared" si="1182"/>
        <v/>
      </c>
      <c r="P2265" s="30" t="str">
        <f t="shared" si="1183"/>
        <v/>
      </c>
      <c r="Q2265" s="30" t="str">
        <f t="shared" si="1184"/>
        <v/>
      </c>
      <c r="R2265" s="30" t="str">
        <f t="shared" si="1185"/>
        <v/>
      </c>
      <c r="S2265" s="30" t="str">
        <f t="shared" si="1186"/>
        <v/>
      </c>
      <c r="T2265" s="30" t="str">
        <f t="shared" si="1187"/>
        <v/>
      </c>
      <c r="U2265" s="20"/>
      <c r="V2265" s="20"/>
      <c r="W2265" s="20"/>
    </row>
    <row r="2266" spans="1:36" ht="19.5" customHeight="1" x14ac:dyDescent="0.25">
      <c r="A2266" s="20"/>
      <c r="B2266" s="483"/>
      <c r="C2266" s="29"/>
      <c r="D2266" s="28" t="s">
        <v>83</v>
      </c>
      <c r="E2266" s="29"/>
      <c r="F2266" s="28" t="s">
        <v>78</v>
      </c>
      <c r="G2266" s="29"/>
      <c r="H2266" s="29"/>
      <c r="I2266" s="30" t="str">
        <f t="shared" si="1176"/>
        <v/>
      </c>
      <c r="J2266" s="30" t="str">
        <f t="shared" si="1177"/>
        <v/>
      </c>
      <c r="K2266" s="30" t="str">
        <f t="shared" si="1178"/>
        <v/>
      </c>
      <c r="L2266" s="30" t="str">
        <f t="shared" si="1179"/>
        <v/>
      </c>
      <c r="M2266" s="30" t="str">
        <f t="shared" si="1180"/>
        <v/>
      </c>
      <c r="N2266" s="30" t="str">
        <f t="shared" si="1181"/>
        <v/>
      </c>
      <c r="O2266" s="30" t="str">
        <f t="shared" si="1182"/>
        <v/>
      </c>
      <c r="P2266" s="30" t="str">
        <f t="shared" si="1183"/>
        <v/>
      </c>
      <c r="Q2266" s="30" t="str">
        <f t="shared" si="1184"/>
        <v/>
      </c>
      <c r="R2266" s="30" t="str">
        <f t="shared" si="1185"/>
        <v/>
      </c>
      <c r="S2266" s="30" t="str">
        <f t="shared" si="1186"/>
        <v/>
      </c>
      <c r="T2266" s="30" t="str">
        <f t="shared" si="1187"/>
        <v/>
      </c>
      <c r="U2266" s="20"/>
      <c r="V2266" s="20"/>
      <c r="W2266" s="20"/>
    </row>
    <row r="2267" spans="1:36" ht="19.5" customHeight="1" x14ac:dyDescent="0.25">
      <c r="A2267" s="20"/>
      <c r="B2267" s="483"/>
      <c r="C2267" s="29"/>
      <c r="D2267" s="28" t="s">
        <v>84</v>
      </c>
      <c r="E2267" s="29"/>
      <c r="F2267" s="28" t="s">
        <v>78</v>
      </c>
      <c r="G2267" s="29"/>
      <c r="H2267" s="29"/>
      <c r="I2267" s="30" t="str">
        <f t="shared" si="1176"/>
        <v/>
      </c>
      <c r="J2267" s="30" t="str">
        <f t="shared" si="1177"/>
        <v/>
      </c>
      <c r="K2267" s="30" t="str">
        <f t="shared" si="1178"/>
        <v/>
      </c>
      <c r="L2267" s="30" t="str">
        <f t="shared" si="1179"/>
        <v/>
      </c>
      <c r="M2267" s="30" t="str">
        <f t="shared" si="1180"/>
        <v/>
      </c>
      <c r="N2267" s="30" t="str">
        <f t="shared" si="1181"/>
        <v/>
      </c>
      <c r="O2267" s="30" t="str">
        <f t="shared" si="1182"/>
        <v/>
      </c>
      <c r="P2267" s="30" t="str">
        <f t="shared" si="1183"/>
        <v/>
      </c>
      <c r="Q2267" s="30" t="str">
        <f t="shared" si="1184"/>
        <v/>
      </c>
      <c r="R2267" s="30" t="str">
        <f t="shared" si="1185"/>
        <v/>
      </c>
      <c r="S2267" s="30" t="str">
        <f t="shared" si="1186"/>
        <v/>
      </c>
      <c r="T2267" s="30" t="str">
        <f t="shared" si="1187"/>
        <v/>
      </c>
      <c r="U2267" s="20"/>
      <c r="V2267" s="20"/>
      <c r="W2267" s="20"/>
    </row>
    <row r="2268" spans="1:36" ht="19.5" customHeight="1" x14ac:dyDescent="0.25">
      <c r="A2268" s="20"/>
      <c r="B2268" s="483"/>
      <c r="C2268" s="29"/>
      <c r="D2268" s="28" t="s">
        <v>85</v>
      </c>
      <c r="E2268" s="29"/>
      <c r="F2268" s="28" t="s">
        <v>78</v>
      </c>
      <c r="G2268" s="29"/>
      <c r="H2268" s="29"/>
      <c r="I2268" s="30" t="str">
        <f t="shared" si="1176"/>
        <v/>
      </c>
      <c r="J2268" s="30" t="str">
        <f t="shared" si="1177"/>
        <v/>
      </c>
      <c r="K2268" s="30" t="str">
        <f t="shared" si="1178"/>
        <v/>
      </c>
      <c r="L2268" s="30" t="str">
        <f t="shared" si="1179"/>
        <v/>
      </c>
      <c r="M2268" s="30" t="str">
        <f t="shared" si="1180"/>
        <v/>
      </c>
      <c r="N2268" s="30" t="str">
        <f t="shared" si="1181"/>
        <v/>
      </c>
      <c r="O2268" s="30" t="str">
        <f t="shared" si="1182"/>
        <v/>
      </c>
      <c r="P2268" s="30" t="str">
        <f t="shared" si="1183"/>
        <v/>
      </c>
      <c r="Q2268" s="30" t="str">
        <f t="shared" si="1184"/>
        <v/>
      </c>
      <c r="R2268" s="30" t="str">
        <f t="shared" si="1185"/>
        <v/>
      </c>
      <c r="S2268" s="30" t="str">
        <f t="shared" si="1186"/>
        <v/>
      </c>
      <c r="T2268" s="30" t="str">
        <f t="shared" si="1187"/>
        <v/>
      </c>
      <c r="U2268" s="20"/>
      <c r="V2268" s="20"/>
      <c r="W2268" s="20"/>
    </row>
    <row r="2269" spans="1:36" ht="19.5" customHeight="1" x14ac:dyDescent="0.25">
      <c r="A2269" s="20"/>
      <c r="B2269" s="483"/>
      <c r="C2269" s="29"/>
      <c r="D2269" s="28" t="s">
        <v>86</v>
      </c>
      <c r="E2269" s="29"/>
      <c r="F2269" s="28" t="s">
        <v>78</v>
      </c>
      <c r="G2269" s="29"/>
      <c r="H2269" s="29"/>
      <c r="I2269" s="30" t="str">
        <f t="shared" si="1176"/>
        <v/>
      </c>
      <c r="J2269" s="30" t="str">
        <f t="shared" si="1177"/>
        <v/>
      </c>
      <c r="K2269" s="30" t="str">
        <f t="shared" si="1178"/>
        <v/>
      </c>
      <c r="L2269" s="30" t="str">
        <f t="shared" si="1179"/>
        <v/>
      </c>
      <c r="M2269" s="30" t="str">
        <f t="shared" si="1180"/>
        <v/>
      </c>
      <c r="N2269" s="30" t="str">
        <f t="shared" si="1181"/>
        <v/>
      </c>
      <c r="O2269" s="30" t="str">
        <f t="shared" si="1182"/>
        <v/>
      </c>
      <c r="P2269" s="30" t="str">
        <f t="shared" si="1183"/>
        <v/>
      </c>
      <c r="Q2269" s="30" t="str">
        <f t="shared" si="1184"/>
        <v/>
      </c>
      <c r="R2269" s="30" t="str">
        <f t="shared" si="1185"/>
        <v/>
      </c>
      <c r="S2269" s="30" t="str">
        <f t="shared" si="1186"/>
        <v/>
      </c>
      <c r="T2269" s="30" t="str">
        <f t="shared" si="1187"/>
        <v/>
      </c>
      <c r="U2269" s="20"/>
      <c r="V2269" s="20"/>
      <c r="W2269" s="20"/>
    </row>
    <row r="2270" spans="1:36" ht="19.5" customHeight="1" x14ac:dyDescent="0.25">
      <c r="A2270" s="20"/>
      <c r="B2270" s="483"/>
      <c r="C2270" s="29"/>
      <c r="D2270" s="28" t="s">
        <v>87</v>
      </c>
      <c r="E2270" s="29"/>
      <c r="F2270" s="28" t="s">
        <v>78</v>
      </c>
      <c r="G2270" s="29"/>
      <c r="H2270" s="29"/>
      <c r="I2270" s="30" t="str">
        <f t="shared" si="1176"/>
        <v/>
      </c>
      <c r="J2270" s="30" t="str">
        <f t="shared" si="1177"/>
        <v/>
      </c>
      <c r="K2270" s="30" t="str">
        <f t="shared" si="1178"/>
        <v/>
      </c>
      <c r="L2270" s="30" t="str">
        <f t="shared" si="1179"/>
        <v/>
      </c>
      <c r="M2270" s="30" t="str">
        <f t="shared" si="1180"/>
        <v/>
      </c>
      <c r="N2270" s="30" t="str">
        <f t="shared" si="1181"/>
        <v/>
      </c>
      <c r="O2270" s="30" t="str">
        <f t="shared" si="1182"/>
        <v/>
      </c>
      <c r="P2270" s="30" t="str">
        <f t="shared" si="1183"/>
        <v/>
      </c>
      <c r="Q2270" s="30" t="str">
        <f t="shared" si="1184"/>
        <v/>
      </c>
      <c r="R2270" s="30" t="str">
        <f t="shared" si="1185"/>
        <v/>
      </c>
      <c r="S2270" s="30" t="str">
        <f t="shared" si="1186"/>
        <v/>
      </c>
      <c r="T2270" s="30" t="str">
        <f t="shared" si="1187"/>
        <v/>
      </c>
      <c r="U2270" s="20"/>
      <c r="V2270" s="20"/>
      <c r="W2270" s="20"/>
    </row>
    <row r="2271" spans="1:36" ht="19.5" customHeight="1" x14ac:dyDescent="0.25">
      <c r="A2271" s="20"/>
      <c r="B2271" s="483"/>
      <c r="C2271" s="29"/>
      <c r="D2271" s="28" t="s">
        <v>88</v>
      </c>
      <c r="E2271" s="29"/>
      <c r="F2271" s="28" t="s">
        <v>78</v>
      </c>
      <c r="G2271" s="29"/>
      <c r="H2271" s="29"/>
      <c r="I2271" s="30" t="str">
        <f t="shared" si="1176"/>
        <v/>
      </c>
      <c r="J2271" s="30" t="str">
        <f t="shared" si="1177"/>
        <v/>
      </c>
      <c r="K2271" s="30" t="str">
        <f t="shared" si="1178"/>
        <v/>
      </c>
      <c r="L2271" s="30" t="str">
        <f t="shared" si="1179"/>
        <v/>
      </c>
      <c r="M2271" s="30" t="str">
        <f t="shared" si="1180"/>
        <v/>
      </c>
      <c r="N2271" s="30" t="str">
        <f t="shared" si="1181"/>
        <v/>
      </c>
      <c r="O2271" s="30" t="str">
        <f t="shared" si="1182"/>
        <v/>
      </c>
      <c r="P2271" s="30" t="str">
        <f t="shared" si="1183"/>
        <v/>
      </c>
      <c r="Q2271" s="30" t="str">
        <f t="shared" si="1184"/>
        <v/>
      </c>
      <c r="R2271" s="30" t="str">
        <f t="shared" si="1185"/>
        <v/>
      </c>
      <c r="S2271" s="30" t="str">
        <f t="shared" si="1186"/>
        <v/>
      </c>
      <c r="T2271" s="30" t="str">
        <f t="shared" si="1187"/>
        <v/>
      </c>
      <c r="U2271" s="20"/>
      <c r="V2271" s="20"/>
      <c r="W2271" s="20"/>
    </row>
    <row r="2272" spans="1:36" ht="19.5" customHeight="1" x14ac:dyDescent="0.25">
      <c r="A2272" s="20"/>
      <c r="B2272" s="483"/>
      <c r="C2272" s="29"/>
      <c r="D2272" s="28" t="s">
        <v>89</v>
      </c>
      <c r="E2272" s="29"/>
      <c r="F2272" s="28" t="s">
        <v>78</v>
      </c>
      <c r="G2272" s="29"/>
      <c r="H2272" s="29"/>
      <c r="I2272" s="30" t="str">
        <f t="shared" si="1176"/>
        <v/>
      </c>
      <c r="J2272" s="30" t="str">
        <f t="shared" si="1177"/>
        <v/>
      </c>
      <c r="K2272" s="30" t="str">
        <f t="shared" si="1178"/>
        <v/>
      </c>
      <c r="L2272" s="30" t="str">
        <f t="shared" si="1179"/>
        <v/>
      </c>
      <c r="M2272" s="30" t="str">
        <f t="shared" si="1180"/>
        <v/>
      </c>
      <c r="N2272" s="30" t="str">
        <f t="shared" si="1181"/>
        <v/>
      </c>
      <c r="O2272" s="30" t="str">
        <f t="shared" si="1182"/>
        <v/>
      </c>
      <c r="P2272" s="30" t="str">
        <f t="shared" si="1183"/>
        <v/>
      </c>
      <c r="Q2272" s="30" t="str">
        <f t="shared" si="1184"/>
        <v/>
      </c>
      <c r="R2272" s="30" t="str">
        <f t="shared" si="1185"/>
        <v/>
      </c>
      <c r="S2272" s="30" t="str">
        <f t="shared" si="1186"/>
        <v/>
      </c>
      <c r="T2272" s="30" t="str">
        <f t="shared" si="1187"/>
        <v/>
      </c>
      <c r="U2272" s="20"/>
      <c r="V2272" s="20"/>
      <c r="W2272" s="20"/>
    </row>
    <row r="2273" spans="1:23" ht="19.5" customHeight="1" x14ac:dyDescent="0.25">
      <c r="A2273" s="20"/>
      <c r="B2273" s="483"/>
      <c r="C2273" s="29"/>
      <c r="D2273" s="28" t="s">
        <v>90</v>
      </c>
      <c r="E2273" s="29"/>
      <c r="F2273" s="28" t="s">
        <v>78</v>
      </c>
      <c r="G2273" s="29"/>
      <c r="H2273" s="29"/>
      <c r="I2273" s="30" t="str">
        <f t="shared" si="1176"/>
        <v/>
      </c>
      <c r="J2273" s="30" t="str">
        <f t="shared" si="1177"/>
        <v/>
      </c>
      <c r="K2273" s="30" t="str">
        <f t="shared" si="1178"/>
        <v/>
      </c>
      <c r="L2273" s="30" t="str">
        <f t="shared" si="1179"/>
        <v/>
      </c>
      <c r="M2273" s="30" t="str">
        <f t="shared" si="1180"/>
        <v/>
      </c>
      <c r="N2273" s="30" t="str">
        <f t="shared" si="1181"/>
        <v/>
      </c>
      <c r="O2273" s="30" t="str">
        <f t="shared" si="1182"/>
        <v/>
      </c>
      <c r="P2273" s="30" t="str">
        <f t="shared" si="1183"/>
        <v/>
      </c>
      <c r="Q2273" s="30" t="str">
        <f t="shared" si="1184"/>
        <v/>
      </c>
      <c r="R2273" s="30" t="str">
        <f t="shared" si="1185"/>
        <v/>
      </c>
      <c r="S2273" s="30" t="str">
        <f t="shared" si="1186"/>
        <v/>
      </c>
      <c r="T2273" s="30" t="str">
        <f t="shared" si="1187"/>
        <v/>
      </c>
      <c r="U2273" s="20"/>
      <c r="V2273" s="20"/>
      <c r="W2273" s="20"/>
    </row>
    <row r="2274" spans="1:23" ht="19.5" customHeight="1" x14ac:dyDescent="0.25">
      <c r="A2274" s="20"/>
      <c r="B2274" s="483"/>
      <c r="C2274" s="29"/>
      <c r="D2274" s="28" t="s">
        <v>91</v>
      </c>
      <c r="E2274" s="29"/>
      <c r="F2274" s="28" t="s">
        <v>78</v>
      </c>
      <c r="G2274" s="29"/>
      <c r="H2274" s="29"/>
      <c r="I2274" s="30" t="str">
        <f t="shared" si="1176"/>
        <v/>
      </c>
      <c r="J2274" s="30" t="str">
        <f t="shared" si="1177"/>
        <v/>
      </c>
      <c r="K2274" s="30" t="str">
        <f t="shared" si="1178"/>
        <v/>
      </c>
      <c r="L2274" s="30" t="str">
        <f t="shared" si="1179"/>
        <v/>
      </c>
      <c r="M2274" s="30" t="str">
        <f t="shared" si="1180"/>
        <v/>
      </c>
      <c r="N2274" s="30" t="str">
        <f t="shared" si="1181"/>
        <v/>
      </c>
      <c r="O2274" s="30" t="str">
        <f t="shared" si="1182"/>
        <v/>
      </c>
      <c r="P2274" s="30" t="str">
        <f t="shared" si="1183"/>
        <v/>
      </c>
      <c r="Q2274" s="30" t="str">
        <f t="shared" si="1184"/>
        <v/>
      </c>
      <c r="R2274" s="30" t="str">
        <f t="shared" si="1185"/>
        <v/>
      </c>
      <c r="S2274" s="30" t="str">
        <f t="shared" si="1186"/>
        <v/>
      </c>
      <c r="T2274" s="30" t="str">
        <f t="shared" si="1187"/>
        <v/>
      </c>
      <c r="U2274" s="20"/>
      <c r="V2274" s="20"/>
      <c r="W2274" s="20"/>
    </row>
    <row r="2275" spans="1:23" ht="19.5" customHeight="1" x14ac:dyDescent="0.25">
      <c r="A2275" s="20"/>
      <c r="B2275" s="483"/>
      <c r="C2275" s="29"/>
      <c r="D2275" s="28" t="s">
        <v>92</v>
      </c>
      <c r="E2275" s="29"/>
      <c r="F2275" s="28" t="s">
        <v>78</v>
      </c>
      <c r="G2275" s="29"/>
      <c r="H2275" s="29"/>
      <c r="I2275" s="30" t="str">
        <f t="shared" si="1176"/>
        <v/>
      </c>
      <c r="J2275" s="30" t="str">
        <f t="shared" si="1177"/>
        <v/>
      </c>
      <c r="K2275" s="30" t="str">
        <f t="shared" si="1178"/>
        <v/>
      </c>
      <c r="L2275" s="30" t="str">
        <f t="shared" si="1179"/>
        <v/>
      </c>
      <c r="M2275" s="30" t="str">
        <f t="shared" si="1180"/>
        <v/>
      </c>
      <c r="N2275" s="30" t="str">
        <f t="shared" si="1181"/>
        <v/>
      </c>
      <c r="O2275" s="30" t="str">
        <f t="shared" si="1182"/>
        <v/>
      </c>
      <c r="P2275" s="30" t="str">
        <f t="shared" si="1183"/>
        <v/>
      </c>
      <c r="Q2275" s="30" t="str">
        <f t="shared" si="1184"/>
        <v/>
      </c>
      <c r="R2275" s="30" t="str">
        <f t="shared" si="1185"/>
        <v/>
      </c>
      <c r="S2275" s="30" t="str">
        <f t="shared" si="1186"/>
        <v/>
      </c>
      <c r="T2275" s="30" t="str">
        <f t="shared" si="1187"/>
        <v/>
      </c>
      <c r="U2275" s="20"/>
      <c r="V2275" s="20"/>
      <c r="W2275" s="20"/>
    </row>
    <row r="2276" spans="1:23" ht="19.5" customHeight="1" x14ac:dyDescent="0.25">
      <c r="A2276" s="20"/>
      <c r="B2276" s="483"/>
      <c r="C2276" s="29"/>
      <c r="D2276" s="28" t="s">
        <v>93</v>
      </c>
      <c r="E2276" s="29"/>
      <c r="F2276" s="28" t="s">
        <v>78</v>
      </c>
      <c r="G2276" s="29"/>
      <c r="H2276" s="29"/>
      <c r="I2276" s="30" t="str">
        <f t="shared" si="1176"/>
        <v/>
      </c>
      <c r="J2276" s="30" t="str">
        <f t="shared" si="1177"/>
        <v/>
      </c>
      <c r="K2276" s="30" t="str">
        <f t="shared" si="1178"/>
        <v/>
      </c>
      <c r="L2276" s="30" t="str">
        <f t="shared" si="1179"/>
        <v/>
      </c>
      <c r="M2276" s="30" t="str">
        <f t="shared" si="1180"/>
        <v/>
      </c>
      <c r="N2276" s="30" t="str">
        <f t="shared" si="1181"/>
        <v/>
      </c>
      <c r="O2276" s="30" t="str">
        <f t="shared" si="1182"/>
        <v/>
      </c>
      <c r="P2276" s="30" t="str">
        <f t="shared" si="1183"/>
        <v/>
      </c>
      <c r="Q2276" s="30" t="str">
        <f t="shared" si="1184"/>
        <v/>
      </c>
      <c r="R2276" s="30" t="str">
        <f t="shared" si="1185"/>
        <v/>
      </c>
      <c r="S2276" s="30" t="str">
        <f t="shared" si="1186"/>
        <v/>
      </c>
      <c r="T2276" s="30" t="str">
        <f t="shared" si="1187"/>
        <v/>
      </c>
      <c r="U2276" s="20"/>
      <c r="V2276" s="20"/>
      <c r="W2276" s="20"/>
    </row>
    <row r="2277" spans="1:23" ht="19.5" customHeight="1" x14ac:dyDescent="0.25">
      <c r="A2277" s="20"/>
      <c r="B2277" s="483"/>
      <c r="C2277" s="29"/>
      <c r="D2277" s="28" t="s">
        <v>94</v>
      </c>
      <c r="E2277" s="29"/>
      <c r="F2277" s="28" t="s">
        <v>78</v>
      </c>
      <c r="G2277" s="29"/>
      <c r="H2277" s="29"/>
      <c r="I2277" s="30" t="str">
        <f t="shared" si="1176"/>
        <v/>
      </c>
      <c r="J2277" s="30" t="str">
        <f t="shared" si="1177"/>
        <v/>
      </c>
      <c r="K2277" s="30" t="str">
        <f t="shared" si="1178"/>
        <v/>
      </c>
      <c r="L2277" s="30" t="str">
        <f t="shared" si="1179"/>
        <v/>
      </c>
      <c r="M2277" s="30" t="str">
        <f t="shared" si="1180"/>
        <v/>
      </c>
      <c r="N2277" s="30" t="str">
        <f t="shared" si="1181"/>
        <v/>
      </c>
      <c r="O2277" s="30" t="str">
        <f t="shared" si="1182"/>
        <v/>
      </c>
      <c r="P2277" s="30" t="str">
        <f t="shared" si="1183"/>
        <v/>
      </c>
      <c r="Q2277" s="30" t="str">
        <f t="shared" si="1184"/>
        <v/>
      </c>
      <c r="R2277" s="30" t="str">
        <f t="shared" si="1185"/>
        <v/>
      </c>
      <c r="S2277" s="30" t="str">
        <f t="shared" si="1186"/>
        <v/>
      </c>
      <c r="T2277" s="30" t="str">
        <f t="shared" si="1187"/>
        <v/>
      </c>
      <c r="U2277" s="20"/>
      <c r="V2277" s="20"/>
      <c r="W2277" s="20"/>
    </row>
    <row r="2278" spans="1:23" ht="19.5" customHeight="1" x14ac:dyDescent="0.25">
      <c r="A2278" s="20"/>
      <c r="B2278" s="483"/>
      <c r="C2278" s="29"/>
      <c r="D2278" s="28" t="s">
        <v>95</v>
      </c>
      <c r="E2278" s="29"/>
      <c r="F2278" s="28" t="s">
        <v>78</v>
      </c>
      <c r="G2278" s="29"/>
      <c r="H2278" s="29"/>
      <c r="I2278" s="30" t="str">
        <f t="shared" si="1176"/>
        <v/>
      </c>
      <c r="J2278" s="30" t="str">
        <f t="shared" si="1177"/>
        <v/>
      </c>
      <c r="K2278" s="30" t="str">
        <f t="shared" si="1178"/>
        <v/>
      </c>
      <c r="L2278" s="30" t="str">
        <f t="shared" si="1179"/>
        <v/>
      </c>
      <c r="M2278" s="30" t="str">
        <f t="shared" si="1180"/>
        <v/>
      </c>
      <c r="N2278" s="30" t="str">
        <f t="shared" si="1181"/>
        <v/>
      </c>
      <c r="O2278" s="30" t="str">
        <f t="shared" si="1182"/>
        <v/>
      </c>
      <c r="P2278" s="30" t="str">
        <f t="shared" si="1183"/>
        <v/>
      </c>
      <c r="Q2278" s="30" t="str">
        <f t="shared" si="1184"/>
        <v/>
      </c>
      <c r="R2278" s="30" t="str">
        <f t="shared" si="1185"/>
        <v/>
      </c>
      <c r="S2278" s="30" t="str">
        <f t="shared" si="1186"/>
        <v/>
      </c>
      <c r="T2278" s="30" t="str">
        <f t="shared" si="1187"/>
        <v/>
      </c>
      <c r="U2278" s="20"/>
      <c r="V2278" s="20"/>
      <c r="W2278" s="20"/>
    </row>
    <row r="2279" spans="1:23" ht="19.5" customHeight="1" x14ac:dyDescent="0.25">
      <c r="A2279" s="20"/>
      <c r="B2279" s="483"/>
      <c r="C2279" s="29"/>
      <c r="D2279" s="28" t="s">
        <v>96</v>
      </c>
      <c r="E2279" s="29"/>
      <c r="F2279" s="28" t="s">
        <v>78</v>
      </c>
      <c r="G2279" s="29"/>
      <c r="H2279" s="29"/>
      <c r="I2279" s="30" t="str">
        <f t="shared" si="1176"/>
        <v/>
      </c>
      <c r="J2279" s="30" t="str">
        <f t="shared" si="1177"/>
        <v/>
      </c>
      <c r="K2279" s="30" t="str">
        <f t="shared" si="1178"/>
        <v/>
      </c>
      <c r="L2279" s="30" t="str">
        <f t="shared" si="1179"/>
        <v/>
      </c>
      <c r="M2279" s="30" t="str">
        <f t="shared" si="1180"/>
        <v/>
      </c>
      <c r="N2279" s="30" t="str">
        <f t="shared" si="1181"/>
        <v/>
      </c>
      <c r="O2279" s="30" t="str">
        <f t="shared" si="1182"/>
        <v/>
      </c>
      <c r="P2279" s="30" t="str">
        <f t="shared" si="1183"/>
        <v/>
      </c>
      <c r="Q2279" s="30" t="str">
        <f t="shared" si="1184"/>
        <v/>
      </c>
      <c r="R2279" s="30" t="str">
        <f t="shared" si="1185"/>
        <v/>
      </c>
      <c r="S2279" s="30" t="str">
        <f t="shared" si="1186"/>
        <v/>
      </c>
      <c r="T2279" s="30" t="str">
        <f t="shared" si="1187"/>
        <v/>
      </c>
      <c r="U2279" s="20"/>
      <c r="V2279" s="20"/>
      <c r="W2279" s="20"/>
    </row>
    <row r="2280" spans="1:23" ht="19.5" customHeight="1" x14ac:dyDescent="0.25">
      <c r="A2280" s="20"/>
      <c r="B2280" s="483"/>
      <c r="C2280" s="29"/>
      <c r="D2280" s="28" t="s">
        <v>97</v>
      </c>
      <c r="E2280" s="29"/>
      <c r="F2280" s="28" t="s">
        <v>78</v>
      </c>
      <c r="G2280" s="29"/>
      <c r="H2280" s="29"/>
      <c r="I2280" s="30" t="str">
        <f t="shared" si="1176"/>
        <v/>
      </c>
      <c r="J2280" s="30" t="str">
        <f t="shared" si="1177"/>
        <v/>
      </c>
      <c r="K2280" s="30" t="str">
        <f t="shared" si="1178"/>
        <v/>
      </c>
      <c r="L2280" s="30" t="str">
        <f t="shared" si="1179"/>
        <v/>
      </c>
      <c r="M2280" s="30" t="str">
        <f t="shared" si="1180"/>
        <v/>
      </c>
      <c r="N2280" s="30" t="str">
        <f t="shared" si="1181"/>
        <v/>
      </c>
      <c r="O2280" s="30" t="str">
        <f t="shared" si="1182"/>
        <v/>
      </c>
      <c r="P2280" s="30" t="str">
        <f t="shared" si="1183"/>
        <v/>
      </c>
      <c r="Q2280" s="30" t="str">
        <f t="shared" si="1184"/>
        <v/>
      </c>
      <c r="R2280" s="30" t="str">
        <f t="shared" si="1185"/>
        <v/>
      </c>
      <c r="S2280" s="30" t="str">
        <f t="shared" si="1186"/>
        <v/>
      </c>
      <c r="T2280" s="30" t="str">
        <f t="shared" si="1187"/>
        <v/>
      </c>
      <c r="U2280" s="20"/>
      <c r="V2280" s="20"/>
      <c r="W2280" s="20"/>
    </row>
    <row r="2281" spans="1:23" ht="19.5" customHeight="1" x14ac:dyDescent="0.25">
      <c r="A2281" s="20"/>
      <c r="B2281" s="483"/>
      <c r="C2281" s="29"/>
      <c r="D2281" s="28" t="s">
        <v>98</v>
      </c>
      <c r="E2281" s="29"/>
      <c r="F2281" s="28" t="s">
        <v>78</v>
      </c>
      <c r="G2281" s="29"/>
      <c r="H2281" s="29"/>
      <c r="I2281" s="30" t="str">
        <f t="shared" si="1176"/>
        <v/>
      </c>
      <c r="J2281" s="30" t="str">
        <f t="shared" si="1177"/>
        <v/>
      </c>
      <c r="K2281" s="30" t="str">
        <f t="shared" si="1178"/>
        <v/>
      </c>
      <c r="L2281" s="30" t="str">
        <f t="shared" si="1179"/>
        <v/>
      </c>
      <c r="M2281" s="30" t="str">
        <f t="shared" si="1180"/>
        <v/>
      </c>
      <c r="N2281" s="30" t="str">
        <f t="shared" si="1181"/>
        <v/>
      </c>
      <c r="O2281" s="30" t="str">
        <f t="shared" si="1182"/>
        <v/>
      </c>
      <c r="P2281" s="30" t="str">
        <f t="shared" si="1183"/>
        <v/>
      </c>
      <c r="Q2281" s="30" t="str">
        <f t="shared" si="1184"/>
        <v/>
      </c>
      <c r="R2281" s="30" t="str">
        <f t="shared" si="1185"/>
        <v/>
      </c>
      <c r="S2281" s="30" t="str">
        <f t="shared" si="1186"/>
        <v/>
      </c>
      <c r="T2281" s="30" t="str">
        <f t="shared" si="1187"/>
        <v/>
      </c>
      <c r="U2281" s="20"/>
      <c r="V2281" s="20"/>
      <c r="W2281" s="20"/>
    </row>
    <row r="2282" spans="1:23" ht="19.5" customHeight="1" x14ac:dyDescent="0.25">
      <c r="A2282" s="20"/>
      <c r="B2282" s="483"/>
      <c r="C2282" s="29"/>
      <c r="D2282" s="28" t="s">
        <v>99</v>
      </c>
      <c r="E2282" s="29"/>
      <c r="F2282" s="28" t="s">
        <v>78</v>
      </c>
      <c r="G2282" s="29"/>
      <c r="H2282" s="29"/>
      <c r="I2282" s="30" t="str">
        <f t="shared" si="1176"/>
        <v/>
      </c>
      <c r="J2282" s="30" t="str">
        <f t="shared" si="1177"/>
        <v/>
      </c>
      <c r="K2282" s="30" t="str">
        <f t="shared" si="1178"/>
        <v/>
      </c>
      <c r="L2282" s="30" t="str">
        <f t="shared" si="1179"/>
        <v/>
      </c>
      <c r="M2282" s="30" t="str">
        <f t="shared" si="1180"/>
        <v/>
      </c>
      <c r="N2282" s="30" t="str">
        <f t="shared" si="1181"/>
        <v/>
      </c>
      <c r="O2282" s="30" t="str">
        <f t="shared" si="1182"/>
        <v/>
      </c>
      <c r="P2282" s="30" t="str">
        <f t="shared" si="1183"/>
        <v/>
      </c>
      <c r="Q2282" s="30" t="str">
        <f t="shared" si="1184"/>
        <v/>
      </c>
      <c r="R2282" s="30" t="str">
        <f t="shared" si="1185"/>
        <v/>
      </c>
      <c r="S2282" s="30" t="str">
        <f t="shared" si="1186"/>
        <v/>
      </c>
      <c r="T2282" s="30" t="str">
        <f t="shared" si="1187"/>
        <v/>
      </c>
      <c r="U2282" s="20"/>
      <c r="V2282" s="20"/>
      <c r="W2282" s="20"/>
    </row>
    <row r="2283" spans="1:23" ht="19.5" customHeight="1" x14ac:dyDescent="0.25">
      <c r="A2283" s="20"/>
      <c r="B2283" s="483"/>
      <c r="C2283" s="29"/>
      <c r="D2283" s="28" t="s">
        <v>100</v>
      </c>
      <c r="E2283" s="29"/>
      <c r="F2283" s="28" t="s">
        <v>78</v>
      </c>
      <c r="G2283" s="29"/>
      <c r="H2283" s="29"/>
      <c r="I2283" s="30" t="str">
        <f t="shared" si="1176"/>
        <v/>
      </c>
      <c r="J2283" s="30" t="str">
        <f t="shared" si="1177"/>
        <v/>
      </c>
      <c r="K2283" s="30" t="str">
        <f t="shared" si="1178"/>
        <v/>
      </c>
      <c r="L2283" s="30" t="str">
        <f t="shared" si="1179"/>
        <v/>
      </c>
      <c r="M2283" s="30" t="str">
        <f t="shared" si="1180"/>
        <v/>
      </c>
      <c r="N2283" s="30" t="str">
        <f t="shared" si="1181"/>
        <v/>
      </c>
      <c r="O2283" s="30" t="str">
        <f t="shared" si="1182"/>
        <v/>
      </c>
      <c r="P2283" s="30" t="str">
        <f t="shared" si="1183"/>
        <v/>
      </c>
      <c r="Q2283" s="30" t="str">
        <f t="shared" si="1184"/>
        <v/>
      </c>
      <c r="R2283" s="30" t="str">
        <f t="shared" si="1185"/>
        <v/>
      </c>
      <c r="S2283" s="30" t="str">
        <f t="shared" si="1186"/>
        <v/>
      </c>
      <c r="T2283" s="30" t="str">
        <f t="shared" si="1187"/>
        <v/>
      </c>
      <c r="U2283" s="20"/>
      <c r="V2283" s="20"/>
      <c r="W2283" s="20"/>
    </row>
    <row r="2284" spans="1:23" ht="19.5" customHeight="1" x14ac:dyDescent="0.25">
      <c r="A2284" s="20"/>
      <c r="B2284" s="483"/>
      <c r="C2284" s="29"/>
      <c r="D2284" s="28" t="s">
        <v>101</v>
      </c>
      <c r="E2284" s="29"/>
      <c r="F2284" s="28" t="s">
        <v>78</v>
      </c>
      <c r="G2284" s="29"/>
      <c r="H2284" s="29"/>
      <c r="I2284" s="30" t="str">
        <f t="shared" si="1176"/>
        <v/>
      </c>
      <c r="J2284" s="30" t="str">
        <f t="shared" si="1177"/>
        <v/>
      </c>
      <c r="K2284" s="30" t="str">
        <f t="shared" si="1178"/>
        <v/>
      </c>
      <c r="L2284" s="30" t="str">
        <f t="shared" si="1179"/>
        <v/>
      </c>
      <c r="M2284" s="30" t="str">
        <f t="shared" si="1180"/>
        <v/>
      </c>
      <c r="N2284" s="30" t="str">
        <f t="shared" si="1181"/>
        <v/>
      </c>
      <c r="O2284" s="30" t="str">
        <f t="shared" si="1182"/>
        <v/>
      </c>
      <c r="P2284" s="30" t="str">
        <f t="shared" si="1183"/>
        <v/>
      </c>
      <c r="Q2284" s="30" t="str">
        <f t="shared" si="1184"/>
        <v/>
      </c>
      <c r="R2284" s="30" t="str">
        <f t="shared" si="1185"/>
        <v/>
      </c>
      <c r="S2284" s="30" t="str">
        <f t="shared" si="1186"/>
        <v/>
      </c>
      <c r="T2284" s="30" t="str">
        <f t="shared" si="1187"/>
        <v/>
      </c>
      <c r="U2284" s="20"/>
      <c r="V2284" s="20"/>
      <c r="W2284" s="20"/>
    </row>
    <row r="2285" spans="1:23" ht="19.5" customHeight="1" x14ac:dyDescent="0.25">
      <c r="A2285" s="20"/>
      <c r="B2285" s="483"/>
      <c r="C2285" s="29"/>
      <c r="D2285" s="28" t="s">
        <v>102</v>
      </c>
      <c r="E2285" s="29"/>
      <c r="F2285" s="28" t="s">
        <v>78</v>
      </c>
      <c r="G2285" s="29"/>
      <c r="H2285" s="29"/>
      <c r="I2285" s="30" t="str">
        <f t="shared" si="1176"/>
        <v/>
      </c>
      <c r="J2285" s="30" t="str">
        <f t="shared" si="1177"/>
        <v/>
      </c>
      <c r="K2285" s="30" t="str">
        <f t="shared" si="1178"/>
        <v/>
      </c>
      <c r="L2285" s="30" t="str">
        <f t="shared" si="1179"/>
        <v/>
      </c>
      <c r="M2285" s="30" t="str">
        <f t="shared" si="1180"/>
        <v/>
      </c>
      <c r="N2285" s="30" t="str">
        <f t="shared" si="1181"/>
        <v/>
      </c>
      <c r="O2285" s="30" t="str">
        <f t="shared" si="1182"/>
        <v/>
      </c>
      <c r="P2285" s="30" t="str">
        <f t="shared" si="1183"/>
        <v/>
      </c>
      <c r="Q2285" s="30" t="str">
        <f t="shared" si="1184"/>
        <v/>
      </c>
      <c r="R2285" s="30" t="str">
        <f t="shared" si="1185"/>
        <v/>
      </c>
      <c r="S2285" s="30" t="str">
        <f t="shared" si="1186"/>
        <v/>
      </c>
      <c r="T2285" s="30" t="str">
        <f t="shared" si="1187"/>
        <v/>
      </c>
      <c r="U2285" s="20"/>
      <c r="V2285" s="20"/>
      <c r="W2285" s="20"/>
    </row>
    <row r="2286" spans="1:23" ht="19.5" customHeight="1" x14ac:dyDescent="0.25">
      <c r="A2286" s="20"/>
      <c r="B2286" s="483"/>
      <c r="C2286" s="29"/>
      <c r="D2286" s="28" t="s">
        <v>103</v>
      </c>
      <c r="E2286" s="29"/>
      <c r="F2286" s="28" t="s">
        <v>78</v>
      </c>
      <c r="G2286" s="29"/>
      <c r="H2286" s="29"/>
      <c r="I2286" s="30" t="str">
        <f t="shared" si="1176"/>
        <v/>
      </c>
      <c r="J2286" s="30" t="str">
        <f t="shared" si="1177"/>
        <v/>
      </c>
      <c r="K2286" s="30" t="str">
        <f t="shared" si="1178"/>
        <v/>
      </c>
      <c r="L2286" s="30" t="str">
        <f t="shared" si="1179"/>
        <v/>
      </c>
      <c r="M2286" s="30" t="str">
        <f t="shared" si="1180"/>
        <v/>
      </c>
      <c r="N2286" s="30" t="str">
        <f t="shared" si="1181"/>
        <v/>
      </c>
      <c r="O2286" s="30" t="str">
        <f t="shared" si="1182"/>
        <v/>
      </c>
      <c r="P2286" s="30" t="str">
        <f t="shared" si="1183"/>
        <v/>
      </c>
      <c r="Q2286" s="30" t="str">
        <f t="shared" si="1184"/>
        <v/>
      </c>
      <c r="R2286" s="30" t="str">
        <f t="shared" si="1185"/>
        <v/>
      </c>
      <c r="S2286" s="30" t="str">
        <f t="shared" si="1186"/>
        <v/>
      </c>
      <c r="T2286" s="30" t="str">
        <f t="shared" si="1187"/>
        <v/>
      </c>
      <c r="U2286" s="20"/>
      <c r="V2286" s="20"/>
      <c r="W2286" s="20"/>
    </row>
    <row r="2287" spans="1:23" ht="19.5" customHeight="1" x14ac:dyDescent="0.25">
      <c r="A2287" s="20"/>
      <c r="B2287" s="483"/>
      <c r="C2287" s="29"/>
      <c r="D2287" s="28" t="s">
        <v>104</v>
      </c>
      <c r="E2287" s="29"/>
      <c r="F2287" s="28" t="s">
        <v>78</v>
      </c>
      <c r="G2287" s="29"/>
      <c r="H2287" s="29"/>
      <c r="I2287" s="30" t="str">
        <f t="shared" si="1176"/>
        <v/>
      </c>
      <c r="J2287" s="30" t="str">
        <f t="shared" si="1177"/>
        <v/>
      </c>
      <c r="K2287" s="30" t="str">
        <f t="shared" si="1178"/>
        <v/>
      </c>
      <c r="L2287" s="30" t="str">
        <f t="shared" si="1179"/>
        <v/>
      </c>
      <c r="M2287" s="30" t="str">
        <f t="shared" si="1180"/>
        <v/>
      </c>
      <c r="N2287" s="30" t="str">
        <f t="shared" si="1181"/>
        <v/>
      </c>
      <c r="O2287" s="30" t="str">
        <f t="shared" si="1182"/>
        <v/>
      </c>
      <c r="P2287" s="30" t="str">
        <f t="shared" si="1183"/>
        <v/>
      </c>
      <c r="Q2287" s="30" t="str">
        <f t="shared" si="1184"/>
        <v/>
      </c>
      <c r="R2287" s="30" t="str">
        <f t="shared" si="1185"/>
        <v/>
      </c>
      <c r="S2287" s="30" t="str">
        <f t="shared" si="1186"/>
        <v/>
      </c>
      <c r="T2287" s="30" t="str">
        <f t="shared" si="1187"/>
        <v/>
      </c>
      <c r="U2287" s="20"/>
      <c r="V2287" s="20"/>
      <c r="W2287" s="20"/>
    </row>
    <row r="2288" spans="1:23" ht="19.5" customHeight="1" x14ac:dyDescent="0.25">
      <c r="A2288" s="20"/>
      <c r="B2288" s="483"/>
      <c r="C2288" s="29"/>
      <c r="D2288" s="28" t="s">
        <v>105</v>
      </c>
      <c r="E2288" s="29"/>
      <c r="F2288" s="28" t="s">
        <v>78</v>
      </c>
      <c r="G2288" s="29"/>
      <c r="H2288" s="29"/>
      <c r="I2288" s="30" t="str">
        <f t="shared" si="1176"/>
        <v/>
      </c>
      <c r="J2288" s="30" t="str">
        <f t="shared" si="1177"/>
        <v/>
      </c>
      <c r="K2288" s="30" t="str">
        <f t="shared" si="1178"/>
        <v/>
      </c>
      <c r="L2288" s="30" t="str">
        <f t="shared" si="1179"/>
        <v/>
      </c>
      <c r="M2288" s="30" t="str">
        <f t="shared" si="1180"/>
        <v/>
      </c>
      <c r="N2288" s="30" t="str">
        <f t="shared" si="1181"/>
        <v/>
      </c>
      <c r="O2288" s="30" t="str">
        <f t="shared" si="1182"/>
        <v/>
      </c>
      <c r="P2288" s="30" t="str">
        <f t="shared" si="1183"/>
        <v/>
      </c>
      <c r="Q2288" s="30" t="str">
        <f t="shared" si="1184"/>
        <v/>
      </c>
      <c r="R2288" s="30" t="str">
        <f t="shared" si="1185"/>
        <v/>
      </c>
      <c r="S2288" s="30" t="str">
        <f t="shared" si="1186"/>
        <v/>
      </c>
      <c r="T2288" s="30" t="str">
        <f t="shared" si="1187"/>
        <v/>
      </c>
      <c r="U2288" s="20"/>
      <c r="V2288" s="20"/>
      <c r="W2288" s="20"/>
    </row>
    <row r="2289" spans="1:34" ht="19.5" customHeight="1" x14ac:dyDescent="0.25">
      <c r="A2289" s="20"/>
      <c r="B2289" s="483"/>
      <c r="C2289" s="29"/>
      <c r="D2289" s="28" t="s">
        <v>106</v>
      </c>
      <c r="E2289" s="29"/>
      <c r="F2289" s="28" t="s">
        <v>78</v>
      </c>
      <c r="G2289" s="29"/>
      <c r="H2289" s="29"/>
      <c r="I2289" s="30" t="str">
        <f t="shared" si="1176"/>
        <v/>
      </c>
      <c r="J2289" s="30" t="str">
        <f t="shared" si="1177"/>
        <v/>
      </c>
      <c r="K2289" s="30" t="str">
        <f t="shared" si="1178"/>
        <v/>
      </c>
      <c r="L2289" s="30" t="str">
        <f t="shared" si="1179"/>
        <v/>
      </c>
      <c r="M2289" s="30" t="str">
        <f t="shared" si="1180"/>
        <v/>
      </c>
      <c r="N2289" s="30" t="str">
        <f t="shared" si="1181"/>
        <v/>
      </c>
      <c r="O2289" s="30" t="str">
        <f t="shared" si="1182"/>
        <v/>
      </c>
      <c r="P2289" s="30" t="str">
        <f t="shared" si="1183"/>
        <v/>
      </c>
      <c r="Q2289" s="30" t="str">
        <f t="shared" si="1184"/>
        <v/>
      </c>
      <c r="R2289" s="30" t="str">
        <f t="shared" si="1185"/>
        <v/>
      </c>
      <c r="S2289" s="30" t="str">
        <f t="shared" si="1186"/>
        <v/>
      </c>
      <c r="T2289" s="30" t="str">
        <f t="shared" si="1187"/>
        <v/>
      </c>
      <c r="U2289" s="20"/>
      <c r="V2289" s="20"/>
      <c r="W2289" s="20"/>
    </row>
    <row r="2290" spans="1:34" ht="19.5" customHeight="1" x14ac:dyDescent="0.25">
      <c r="A2290" s="20"/>
      <c r="B2290" s="483"/>
      <c r="C2290" s="29"/>
      <c r="D2290" s="28" t="s">
        <v>107</v>
      </c>
      <c r="E2290" s="29"/>
      <c r="F2290" s="28" t="s">
        <v>78</v>
      </c>
      <c r="G2290" s="29"/>
      <c r="H2290" s="29"/>
      <c r="I2290" s="30" t="str">
        <f t="shared" si="1176"/>
        <v/>
      </c>
      <c r="J2290" s="30" t="str">
        <f t="shared" si="1177"/>
        <v/>
      </c>
      <c r="K2290" s="30" t="str">
        <f t="shared" si="1178"/>
        <v/>
      </c>
      <c r="L2290" s="30" t="str">
        <f t="shared" si="1179"/>
        <v/>
      </c>
      <c r="M2290" s="30" t="str">
        <f t="shared" si="1180"/>
        <v/>
      </c>
      <c r="N2290" s="30" t="str">
        <f t="shared" si="1181"/>
        <v/>
      </c>
      <c r="O2290" s="30" t="str">
        <f t="shared" si="1182"/>
        <v/>
      </c>
      <c r="P2290" s="30" t="str">
        <f t="shared" si="1183"/>
        <v/>
      </c>
      <c r="Q2290" s="30" t="str">
        <f t="shared" si="1184"/>
        <v/>
      </c>
      <c r="R2290" s="30" t="str">
        <f t="shared" si="1185"/>
        <v/>
      </c>
      <c r="S2290" s="30" t="str">
        <f t="shared" si="1186"/>
        <v/>
      </c>
      <c r="T2290" s="30" t="str">
        <f t="shared" si="1187"/>
        <v/>
      </c>
      <c r="U2290" s="20"/>
      <c r="V2290" s="20"/>
      <c r="W2290" s="20"/>
    </row>
    <row r="2291" spans="1:34" ht="19.5" customHeight="1" x14ac:dyDescent="0.25">
      <c r="A2291" s="20"/>
      <c r="B2291" s="483"/>
      <c r="C2291" s="29"/>
      <c r="D2291" s="28" t="s">
        <v>108</v>
      </c>
      <c r="E2291" s="29"/>
      <c r="F2291" s="28" t="s">
        <v>78</v>
      </c>
      <c r="G2291" s="29"/>
      <c r="H2291" s="29"/>
      <c r="I2291" s="30" t="str">
        <f t="shared" si="1176"/>
        <v/>
      </c>
      <c r="J2291" s="30" t="str">
        <f t="shared" si="1177"/>
        <v/>
      </c>
      <c r="K2291" s="30" t="str">
        <f t="shared" si="1178"/>
        <v/>
      </c>
      <c r="L2291" s="30" t="str">
        <f t="shared" si="1179"/>
        <v/>
      </c>
      <c r="M2291" s="30" t="str">
        <f t="shared" si="1180"/>
        <v/>
      </c>
      <c r="N2291" s="30" t="str">
        <f t="shared" si="1181"/>
        <v/>
      </c>
      <c r="O2291" s="30" t="str">
        <f t="shared" si="1182"/>
        <v/>
      </c>
      <c r="P2291" s="30" t="str">
        <f t="shared" si="1183"/>
        <v/>
      </c>
      <c r="Q2291" s="30" t="str">
        <f t="shared" si="1184"/>
        <v/>
      </c>
      <c r="R2291" s="30" t="str">
        <f t="shared" si="1185"/>
        <v/>
      </c>
      <c r="S2291" s="30" t="str">
        <f t="shared" si="1186"/>
        <v/>
      </c>
      <c r="T2291" s="30" t="str">
        <f t="shared" si="1187"/>
        <v/>
      </c>
      <c r="U2291" s="20"/>
      <c r="V2291" s="20"/>
      <c r="W2291" s="20"/>
    </row>
    <row r="2292" spans="1:34" ht="19.5" customHeight="1" x14ac:dyDescent="0.25">
      <c r="A2292" s="20"/>
      <c r="B2292" s="483"/>
      <c r="C2292" s="29"/>
      <c r="D2292" s="28" t="s">
        <v>109</v>
      </c>
      <c r="E2292" s="29"/>
      <c r="F2292" s="28" t="s">
        <v>78</v>
      </c>
      <c r="G2292" s="29"/>
      <c r="H2292" s="29"/>
      <c r="I2292" s="30" t="str">
        <f t="shared" si="1176"/>
        <v/>
      </c>
      <c r="J2292" s="30" t="str">
        <f t="shared" si="1177"/>
        <v/>
      </c>
      <c r="K2292" s="30" t="str">
        <f t="shared" si="1178"/>
        <v/>
      </c>
      <c r="L2292" s="30" t="str">
        <f t="shared" si="1179"/>
        <v/>
      </c>
      <c r="M2292" s="30" t="str">
        <f t="shared" si="1180"/>
        <v/>
      </c>
      <c r="N2292" s="30" t="str">
        <f t="shared" si="1181"/>
        <v/>
      </c>
      <c r="O2292" s="30" t="str">
        <f t="shared" si="1182"/>
        <v/>
      </c>
      <c r="P2292" s="30" t="str">
        <f t="shared" si="1183"/>
        <v/>
      </c>
      <c r="Q2292" s="30" t="str">
        <f t="shared" si="1184"/>
        <v/>
      </c>
      <c r="R2292" s="30" t="str">
        <f t="shared" si="1185"/>
        <v/>
      </c>
      <c r="S2292" s="30" t="str">
        <f t="shared" si="1186"/>
        <v/>
      </c>
      <c r="T2292" s="30" t="str">
        <f t="shared" si="1187"/>
        <v/>
      </c>
      <c r="U2292" s="20"/>
      <c r="V2292" s="20"/>
      <c r="W2292" s="20"/>
    </row>
    <row r="2293" spans="1:34" ht="19.5" customHeight="1" x14ac:dyDescent="0.25">
      <c r="A2293" s="20"/>
      <c r="B2293" s="483"/>
      <c r="C2293" s="29"/>
      <c r="D2293" s="28" t="s">
        <v>110</v>
      </c>
      <c r="E2293" s="29"/>
      <c r="F2293" s="28" t="s">
        <v>78</v>
      </c>
      <c r="G2293" s="29"/>
      <c r="H2293" s="29"/>
      <c r="I2293" s="30" t="str">
        <f t="shared" si="1176"/>
        <v/>
      </c>
      <c r="J2293" s="30" t="str">
        <f t="shared" si="1177"/>
        <v/>
      </c>
      <c r="K2293" s="30" t="str">
        <f t="shared" si="1178"/>
        <v/>
      </c>
      <c r="L2293" s="30" t="str">
        <f t="shared" si="1179"/>
        <v/>
      </c>
      <c r="M2293" s="30" t="str">
        <f t="shared" si="1180"/>
        <v/>
      </c>
      <c r="N2293" s="30" t="str">
        <f t="shared" si="1181"/>
        <v/>
      </c>
      <c r="O2293" s="30" t="str">
        <f t="shared" si="1182"/>
        <v/>
      </c>
      <c r="P2293" s="30" t="str">
        <f t="shared" si="1183"/>
        <v/>
      </c>
      <c r="Q2293" s="30" t="str">
        <f t="shared" si="1184"/>
        <v/>
      </c>
      <c r="R2293" s="30" t="str">
        <f t="shared" si="1185"/>
        <v/>
      </c>
      <c r="S2293" s="30" t="str">
        <f t="shared" si="1186"/>
        <v/>
      </c>
      <c r="T2293" s="30" t="str">
        <f t="shared" si="1187"/>
        <v/>
      </c>
      <c r="U2293" s="20"/>
      <c r="V2293" s="20"/>
      <c r="W2293" s="20"/>
    </row>
    <row r="2294" spans="1:34" ht="19.5" customHeight="1" x14ac:dyDescent="0.25">
      <c r="A2294" s="20"/>
      <c r="B2294" s="483"/>
      <c r="C2294" s="29"/>
      <c r="D2294" s="28" t="s">
        <v>111</v>
      </c>
      <c r="E2294" s="29"/>
      <c r="F2294" s="28" t="s">
        <v>78</v>
      </c>
      <c r="G2294" s="29"/>
      <c r="H2294" s="29"/>
      <c r="I2294" s="30" t="str">
        <f t="shared" si="1176"/>
        <v/>
      </c>
      <c r="J2294" s="30" t="str">
        <f t="shared" si="1177"/>
        <v/>
      </c>
      <c r="K2294" s="30" t="str">
        <f t="shared" si="1178"/>
        <v/>
      </c>
      <c r="L2294" s="30" t="str">
        <f t="shared" si="1179"/>
        <v/>
      </c>
      <c r="M2294" s="30" t="str">
        <f t="shared" si="1180"/>
        <v/>
      </c>
      <c r="N2294" s="30" t="str">
        <f t="shared" si="1181"/>
        <v/>
      </c>
      <c r="O2294" s="30" t="str">
        <f t="shared" si="1182"/>
        <v/>
      </c>
      <c r="P2294" s="30" t="str">
        <f t="shared" si="1183"/>
        <v/>
      </c>
      <c r="Q2294" s="30" t="str">
        <f t="shared" si="1184"/>
        <v/>
      </c>
      <c r="R2294" s="30" t="str">
        <f t="shared" si="1185"/>
        <v/>
      </c>
      <c r="S2294" s="30" t="str">
        <f t="shared" si="1186"/>
        <v/>
      </c>
      <c r="T2294" s="30" t="str">
        <f t="shared" si="1187"/>
        <v/>
      </c>
      <c r="U2294" s="20"/>
      <c r="V2294" s="20"/>
      <c r="W2294" s="20"/>
    </row>
    <row r="2295" spans="1:34" ht="19.5" customHeight="1" x14ac:dyDescent="0.25">
      <c r="A2295" s="20"/>
      <c r="B2295" s="483"/>
      <c r="C2295" s="29"/>
      <c r="D2295" s="28" t="s">
        <v>112</v>
      </c>
      <c r="E2295" s="29"/>
      <c r="F2295" s="28" t="s">
        <v>78</v>
      </c>
      <c r="G2295" s="29"/>
      <c r="H2295" s="29"/>
      <c r="I2295" s="30" t="str">
        <f t="shared" si="1176"/>
        <v/>
      </c>
      <c r="J2295" s="30" t="str">
        <f t="shared" si="1177"/>
        <v/>
      </c>
      <c r="K2295" s="30" t="str">
        <f t="shared" si="1178"/>
        <v/>
      </c>
      <c r="L2295" s="30" t="str">
        <f t="shared" si="1179"/>
        <v/>
      </c>
      <c r="M2295" s="30" t="str">
        <f t="shared" si="1180"/>
        <v/>
      </c>
      <c r="N2295" s="30" t="str">
        <f t="shared" si="1181"/>
        <v/>
      </c>
      <c r="O2295" s="30" t="str">
        <f t="shared" si="1182"/>
        <v/>
      </c>
      <c r="P2295" s="30" t="str">
        <f t="shared" si="1183"/>
        <v/>
      </c>
      <c r="Q2295" s="30" t="str">
        <f t="shared" si="1184"/>
        <v/>
      </c>
      <c r="R2295" s="30" t="str">
        <f t="shared" si="1185"/>
        <v/>
      </c>
      <c r="S2295" s="30" t="str">
        <f t="shared" si="1186"/>
        <v/>
      </c>
      <c r="T2295" s="30" t="str">
        <f t="shared" si="1187"/>
        <v/>
      </c>
      <c r="U2295" s="20"/>
      <c r="V2295" s="20"/>
      <c r="W2295" s="20"/>
    </row>
    <row r="2296" spans="1:34" ht="19.5" customHeight="1" x14ac:dyDescent="0.25">
      <c r="A2296" s="20"/>
      <c r="B2296" s="483"/>
      <c r="C2296" s="29"/>
      <c r="D2296" s="28" t="s">
        <v>113</v>
      </c>
      <c r="E2296" s="29"/>
      <c r="F2296" s="28" t="s">
        <v>78</v>
      </c>
      <c r="G2296" s="29"/>
      <c r="H2296" s="29"/>
      <c r="I2296" s="30" t="str">
        <f t="shared" si="1176"/>
        <v/>
      </c>
      <c r="J2296" s="30" t="str">
        <f t="shared" si="1177"/>
        <v/>
      </c>
      <c r="K2296" s="30" t="str">
        <f t="shared" si="1178"/>
        <v/>
      </c>
      <c r="L2296" s="30" t="str">
        <f t="shared" si="1179"/>
        <v/>
      </c>
      <c r="M2296" s="30" t="str">
        <f t="shared" si="1180"/>
        <v/>
      </c>
      <c r="N2296" s="30" t="str">
        <f t="shared" si="1181"/>
        <v/>
      </c>
      <c r="O2296" s="30" t="str">
        <f t="shared" si="1182"/>
        <v/>
      </c>
      <c r="P2296" s="30" t="str">
        <f t="shared" si="1183"/>
        <v/>
      </c>
      <c r="Q2296" s="30" t="str">
        <f t="shared" si="1184"/>
        <v/>
      </c>
      <c r="R2296" s="30" t="str">
        <f t="shared" si="1185"/>
        <v/>
      </c>
      <c r="S2296" s="30" t="str">
        <f t="shared" si="1186"/>
        <v/>
      </c>
      <c r="T2296" s="30" t="str">
        <f t="shared" si="1187"/>
        <v/>
      </c>
      <c r="U2296" s="20"/>
      <c r="V2296" s="20"/>
      <c r="W2296" s="20"/>
    </row>
    <row r="2297" spans="1:34" ht="19.5" customHeight="1" x14ac:dyDescent="0.3">
      <c r="A2297" s="20"/>
      <c r="B2297" s="483"/>
      <c r="C2297" s="29"/>
      <c r="D2297" s="28" t="s">
        <v>114</v>
      </c>
      <c r="E2297" s="29"/>
      <c r="F2297" s="28" t="s">
        <v>115</v>
      </c>
      <c r="G2297" s="29"/>
      <c r="H2297" s="29" t="s">
        <v>40</v>
      </c>
      <c r="I2297" s="31" t="str">
        <f t="shared" ref="I2297:I2306" si="1188">IFERROR(VALUE(MID($G2297,1,FIND(CHAR(160),SUBSTITUTE($G2297,"~",CHAR(160),1))-1)),"-")</f>
        <v>-</v>
      </c>
      <c r="J2297" s="31" t="str">
        <f t="shared" ref="J2297:J2306" si="1189">IFERROR(VALUE(MID($G2297,FIND(CHAR(160),SUBSTITUTE($G2297,"~",CHAR(160),1))+1,FIND(CHAR(160),SUBSTITUTE($G2297,"~",CHAR(160),2))-FIND(CHAR(160),SUBSTITUTE($G2297,"~",CHAR(160),1))-1)),"-")</f>
        <v>-</v>
      </c>
      <c r="K2297" s="31" t="str">
        <f t="shared" ref="K2297:K2306" si="1190">IFERROR(VALUE(MID($G2297,FIND(CHAR(160),SUBSTITUTE($G2297,"~",CHAR(160),2))+1,FIND(CHAR(160),SUBSTITUTE($G2297,"~",CHAR(160),3))-FIND(CHAR(160),SUBSTITUTE($G2297,"~",CHAR(160),2))-1)),"-")</f>
        <v>-</v>
      </c>
      <c r="L2297" s="31" t="str">
        <f t="shared" ref="L2297:L2306" si="1191">IFERROR(VALUE(MID($G2297,FIND(CHAR(160),SUBSTITUTE($G2297,"~",CHAR(160),3))+1,FIND(CHAR(160),SUBSTITUTE($G2297,"~",CHAR(160),4))-FIND(CHAR(160),SUBSTITUTE($G2297,"~",CHAR(160),3))-1)),"-")</f>
        <v>-</v>
      </c>
      <c r="M2297" s="31" t="str">
        <f t="shared" ref="M2297:M2306" si="1192">IFERROR(VALUE(MID($G2297,FIND(CHAR(160),SUBSTITUTE($G2297,"~",CHAR(160),4))+1,FIND(CHAR(160),SUBSTITUTE($G2297,"~",CHAR(160),5))-FIND(CHAR(160),SUBSTITUTE($G2297,"~",CHAR(160),4))-1)),"-")</f>
        <v>-</v>
      </c>
      <c r="N2297" s="31" t="str">
        <f t="shared" ref="N2297:N2306" si="1193">IFERROR(VALUE(MID($G2297,FIND(CHAR(160),SUBSTITUTE($G2297,"~",CHAR(160),5))+1,FIND(CHAR(160),SUBSTITUTE($G2297,"~",CHAR(160),6))-FIND(CHAR(160),SUBSTITUTE($G2297,"~",CHAR(160),5))-1)),"-")</f>
        <v>-</v>
      </c>
      <c r="O2297" s="31" t="str">
        <f t="shared" ref="O2297:O2306" si="1194">IFERROR(VALUE(MID($G2297,FIND(CHAR(160),SUBSTITUTE($G2297,"~",CHAR(160),6))+1,FIND(CHAR(160),SUBSTITUTE($G2297,"~",CHAR(160),7))-FIND(CHAR(160),SUBSTITUTE($G2297,"~",CHAR(160),6))-1)),"-")</f>
        <v>-</v>
      </c>
      <c r="P2297" s="31" t="str">
        <f t="shared" ref="P2297:P2306" si="1195">IFERROR(VALUE(MID($G2297,FIND(CHAR(160),SUBSTITUTE($G2297,"~",CHAR(160),7))+1,FIND(CHAR(160),SUBSTITUTE($G2297,"~",CHAR(160),8))-FIND(CHAR(160),SUBSTITUTE($G2297,"~",CHAR(160),7))-1)),"-")</f>
        <v>-</v>
      </c>
      <c r="Q2297" s="31" t="str">
        <f t="shared" ref="Q2297:Q2306" si="1196">IFERROR(VALUE(MID($G2297,FIND(CHAR(160),SUBSTITUTE($G2297,"~",CHAR(160),8))+1,FIND(CHAR(160),SUBSTITUTE($G2297,"~",CHAR(160),9))-FIND(CHAR(160),SUBSTITUTE($G2297,"~",CHAR(160),8))-1)),"-")</f>
        <v>-</v>
      </c>
      <c r="R2297" s="31" t="str">
        <f t="shared" ref="R2297:R2306" si="1197">IFERROR(VALUE(MID($G2297,FIND(CHAR(160),SUBSTITUTE($G2297,"~",CHAR(160),9))+1,FIND(CHAR(160),SUBSTITUTE($G2297,"~",CHAR(160),10))-FIND(CHAR(160),SUBSTITUTE($G2297,"~",CHAR(160),9))-1)),"-")</f>
        <v>-</v>
      </c>
      <c r="S2297" s="31" t="str">
        <f t="shared" ref="S2297:S2306" si="1198">IFERROR(VALUE(MID($G2297,FIND(CHAR(160),SUBSTITUTE($G2297,"~",CHAR(160),10))+1,FIND(CHAR(160),SUBSTITUTE($G2297,"~",CHAR(160),11))-FIND(CHAR(160),SUBSTITUTE($G2297,"~",CHAR(160),10))-1)),"-")</f>
        <v>-</v>
      </c>
      <c r="T2297" s="31" t="str">
        <f t="shared" ref="T2297:T2306" si="1199">IFERROR(VALUE(MID($G2297,FIND(CHAR(160),SUBSTITUTE($G2297,"~",CHAR(160),11))+1,FIND(CHAR(160),SUBSTITUTE($G2297,"~",CHAR(160),12))-FIND(CHAR(160),SUBSTITUTE($G2297,"~",CHAR(160),11))-1)),"-")</f>
        <v>-</v>
      </c>
      <c r="U2297" s="20"/>
      <c r="V2297" s="20"/>
      <c r="W2297" s="20"/>
      <c r="AA2297" s="32" t="s">
        <v>116</v>
      </c>
    </row>
    <row r="2298" spans="1:34" ht="19.5" customHeight="1" x14ac:dyDescent="0.3">
      <c r="A2298" s="20"/>
      <c r="B2298" s="483"/>
      <c r="C2298" s="29"/>
      <c r="D2298" s="28"/>
      <c r="E2298" s="29"/>
      <c r="F2298" s="28" t="s">
        <v>117</v>
      </c>
      <c r="G2298" s="29"/>
      <c r="H2298" s="29" t="s">
        <v>40</v>
      </c>
      <c r="I2298" s="31" t="str">
        <f t="shared" si="1188"/>
        <v>-</v>
      </c>
      <c r="J2298" s="31" t="str">
        <f t="shared" si="1189"/>
        <v>-</v>
      </c>
      <c r="K2298" s="31" t="str">
        <f t="shared" si="1190"/>
        <v>-</v>
      </c>
      <c r="L2298" s="31" t="str">
        <f t="shared" si="1191"/>
        <v>-</v>
      </c>
      <c r="M2298" s="31" t="str">
        <f t="shared" si="1192"/>
        <v>-</v>
      </c>
      <c r="N2298" s="31" t="str">
        <f t="shared" si="1193"/>
        <v>-</v>
      </c>
      <c r="O2298" s="31" t="str">
        <f t="shared" si="1194"/>
        <v>-</v>
      </c>
      <c r="P2298" s="31" t="str">
        <f t="shared" si="1195"/>
        <v>-</v>
      </c>
      <c r="Q2298" s="31" t="str">
        <f t="shared" si="1196"/>
        <v>-</v>
      </c>
      <c r="R2298" s="31" t="str">
        <f t="shared" si="1197"/>
        <v>-</v>
      </c>
      <c r="S2298" s="31" t="str">
        <f t="shared" si="1198"/>
        <v>-</v>
      </c>
      <c r="T2298" s="31" t="str">
        <f t="shared" si="1199"/>
        <v>-</v>
      </c>
      <c r="U2298" s="20"/>
      <c r="V2298" s="20"/>
      <c r="W2298" s="20"/>
      <c r="AB2298" s="32" t="s">
        <v>118</v>
      </c>
    </row>
    <row r="2299" spans="1:34" ht="19.5" customHeight="1" x14ac:dyDescent="0.3">
      <c r="A2299" s="20"/>
      <c r="B2299" s="483"/>
      <c r="C2299" s="29"/>
      <c r="D2299" s="28"/>
      <c r="E2299" s="29"/>
      <c r="F2299" s="33" t="s">
        <v>119</v>
      </c>
      <c r="G2299" s="29"/>
      <c r="H2299" s="29" t="s">
        <v>40</v>
      </c>
      <c r="I2299" s="31" t="str">
        <f t="shared" si="1188"/>
        <v>-</v>
      </c>
      <c r="J2299" s="31" t="str">
        <f t="shared" si="1189"/>
        <v>-</v>
      </c>
      <c r="K2299" s="31" t="str">
        <f t="shared" si="1190"/>
        <v>-</v>
      </c>
      <c r="L2299" s="31" t="str">
        <f t="shared" si="1191"/>
        <v>-</v>
      </c>
      <c r="M2299" s="31" t="str">
        <f t="shared" si="1192"/>
        <v>-</v>
      </c>
      <c r="N2299" s="31" t="str">
        <f t="shared" si="1193"/>
        <v>-</v>
      </c>
      <c r="O2299" s="31" t="str">
        <f t="shared" si="1194"/>
        <v>-</v>
      </c>
      <c r="P2299" s="31" t="str">
        <f t="shared" si="1195"/>
        <v>-</v>
      </c>
      <c r="Q2299" s="31" t="str">
        <f t="shared" si="1196"/>
        <v>-</v>
      </c>
      <c r="R2299" s="31" t="str">
        <f t="shared" si="1197"/>
        <v>-</v>
      </c>
      <c r="S2299" s="31" t="str">
        <f t="shared" si="1198"/>
        <v>-</v>
      </c>
      <c r="T2299" s="31" t="str">
        <f t="shared" si="1199"/>
        <v>-</v>
      </c>
      <c r="U2299" s="20"/>
      <c r="V2299" s="20"/>
      <c r="W2299" s="20"/>
      <c r="AC2299" s="32" t="s">
        <v>118</v>
      </c>
    </row>
    <row r="2300" spans="1:34" ht="19.5" customHeight="1" x14ac:dyDescent="0.3">
      <c r="A2300" s="20"/>
      <c r="B2300" s="483"/>
      <c r="C2300" s="29"/>
      <c r="D2300" s="28"/>
      <c r="E2300" s="29"/>
      <c r="F2300" s="33" t="s">
        <v>120</v>
      </c>
      <c r="G2300" s="29"/>
      <c r="H2300" s="29" t="s">
        <v>40</v>
      </c>
      <c r="I2300" s="31" t="str">
        <f t="shared" si="1188"/>
        <v>-</v>
      </c>
      <c r="J2300" s="31" t="str">
        <f t="shared" si="1189"/>
        <v>-</v>
      </c>
      <c r="K2300" s="31" t="str">
        <f t="shared" si="1190"/>
        <v>-</v>
      </c>
      <c r="L2300" s="31" t="str">
        <f t="shared" si="1191"/>
        <v>-</v>
      </c>
      <c r="M2300" s="31" t="str">
        <f t="shared" si="1192"/>
        <v>-</v>
      </c>
      <c r="N2300" s="31" t="str">
        <f t="shared" si="1193"/>
        <v>-</v>
      </c>
      <c r="O2300" s="31" t="str">
        <f t="shared" si="1194"/>
        <v>-</v>
      </c>
      <c r="P2300" s="31" t="str">
        <f t="shared" si="1195"/>
        <v>-</v>
      </c>
      <c r="Q2300" s="31" t="str">
        <f t="shared" si="1196"/>
        <v>-</v>
      </c>
      <c r="R2300" s="31" t="str">
        <f t="shared" si="1197"/>
        <v>-</v>
      </c>
      <c r="S2300" s="31" t="str">
        <f t="shared" si="1198"/>
        <v>-</v>
      </c>
      <c r="T2300" s="31" t="str">
        <f t="shared" si="1199"/>
        <v>-</v>
      </c>
      <c r="U2300" s="20"/>
      <c r="V2300" s="20"/>
      <c r="W2300" s="20"/>
      <c r="AD2300" s="32" t="s">
        <v>118</v>
      </c>
    </row>
    <row r="2301" spans="1:34" ht="19.5" customHeight="1" x14ac:dyDescent="0.3">
      <c r="A2301" s="20"/>
      <c r="B2301" s="483"/>
      <c r="C2301" s="29"/>
      <c r="D2301" s="28"/>
      <c r="E2301" s="29"/>
      <c r="F2301" s="33" t="s">
        <v>121</v>
      </c>
      <c r="G2301" s="29"/>
      <c r="H2301" s="29" t="s">
        <v>40</v>
      </c>
      <c r="I2301" s="31" t="str">
        <f t="shared" si="1188"/>
        <v>-</v>
      </c>
      <c r="J2301" s="31" t="str">
        <f t="shared" si="1189"/>
        <v>-</v>
      </c>
      <c r="K2301" s="31" t="str">
        <f t="shared" si="1190"/>
        <v>-</v>
      </c>
      <c r="L2301" s="31" t="str">
        <f t="shared" si="1191"/>
        <v>-</v>
      </c>
      <c r="M2301" s="31" t="str">
        <f t="shared" si="1192"/>
        <v>-</v>
      </c>
      <c r="N2301" s="31" t="str">
        <f t="shared" si="1193"/>
        <v>-</v>
      </c>
      <c r="O2301" s="31" t="str">
        <f t="shared" si="1194"/>
        <v>-</v>
      </c>
      <c r="P2301" s="31" t="str">
        <f t="shared" si="1195"/>
        <v>-</v>
      </c>
      <c r="Q2301" s="31" t="str">
        <f t="shared" si="1196"/>
        <v>-</v>
      </c>
      <c r="R2301" s="31" t="str">
        <f t="shared" si="1197"/>
        <v>-</v>
      </c>
      <c r="S2301" s="31" t="str">
        <f t="shared" si="1198"/>
        <v>-</v>
      </c>
      <c r="T2301" s="31" t="str">
        <f t="shared" si="1199"/>
        <v>-</v>
      </c>
      <c r="U2301" s="20"/>
      <c r="V2301" s="20"/>
      <c r="W2301" s="20"/>
      <c r="AE2301" s="32" t="s">
        <v>116</v>
      </c>
    </row>
    <row r="2302" spans="1:34" ht="19.5" customHeight="1" x14ac:dyDescent="0.3">
      <c r="A2302" s="20"/>
      <c r="B2302" s="483"/>
      <c r="C2302" s="29"/>
      <c r="D2302" s="28"/>
      <c r="E2302" s="29"/>
      <c r="F2302" s="28" t="s">
        <v>647</v>
      </c>
      <c r="G2302" s="29"/>
      <c r="H2302" s="29" t="s">
        <v>40</v>
      </c>
      <c r="I2302" s="31" t="str">
        <f t="shared" si="1188"/>
        <v>-</v>
      </c>
      <c r="J2302" s="31" t="str">
        <f t="shared" si="1189"/>
        <v>-</v>
      </c>
      <c r="K2302" s="31" t="str">
        <f t="shared" si="1190"/>
        <v>-</v>
      </c>
      <c r="L2302" s="31" t="str">
        <f t="shared" si="1191"/>
        <v>-</v>
      </c>
      <c r="M2302" s="31" t="str">
        <f t="shared" si="1192"/>
        <v>-</v>
      </c>
      <c r="N2302" s="31" t="str">
        <f t="shared" si="1193"/>
        <v>-</v>
      </c>
      <c r="O2302" s="31" t="str">
        <f t="shared" si="1194"/>
        <v>-</v>
      </c>
      <c r="P2302" s="31" t="str">
        <f t="shared" si="1195"/>
        <v>-</v>
      </c>
      <c r="Q2302" s="31" t="str">
        <f t="shared" si="1196"/>
        <v>-</v>
      </c>
      <c r="R2302" s="31" t="str">
        <f t="shared" si="1197"/>
        <v>-</v>
      </c>
      <c r="S2302" s="31" t="str">
        <f t="shared" si="1198"/>
        <v>-</v>
      </c>
      <c r="T2302" s="31" t="str">
        <f t="shared" si="1199"/>
        <v>-</v>
      </c>
      <c r="U2302" s="20"/>
      <c r="V2302" s="20"/>
      <c r="W2302" s="20"/>
      <c r="AF2302" s="32" t="s">
        <v>118</v>
      </c>
    </row>
    <row r="2303" spans="1:34" ht="19.5" customHeight="1" x14ac:dyDescent="0.3">
      <c r="A2303" s="20"/>
      <c r="B2303" s="483"/>
      <c r="C2303" s="29"/>
      <c r="D2303" s="28"/>
      <c r="E2303" s="29"/>
      <c r="F2303" s="33" t="s">
        <v>122</v>
      </c>
      <c r="G2303" s="29"/>
      <c r="H2303" s="29" t="s">
        <v>40</v>
      </c>
      <c r="I2303" s="31" t="str">
        <f t="shared" si="1188"/>
        <v>-</v>
      </c>
      <c r="J2303" s="31" t="str">
        <f t="shared" si="1189"/>
        <v>-</v>
      </c>
      <c r="K2303" s="31" t="str">
        <f t="shared" si="1190"/>
        <v>-</v>
      </c>
      <c r="L2303" s="31" t="str">
        <f t="shared" si="1191"/>
        <v>-</v>
      </c>
      <c r="M2303" s="31" t="str">
        <f t="shared" si="1192"/>
        <v>-</v>
      </c>
      <c r="N2303" s="31" t="str">
        <f t="shared" si="1193"/>
        <v>-</v>
      </c>
      <c r="O2303" s="31" t="str">
        <f t="shared" si="1194"/>
        <v>-</v>
      </c>
      <c r="P2303" s="31" t="str">
        <f t="shared" si="1195"/>
        <v>-</v>
      </c>
      <c r="Q2303" s="31" t="str">
        <f t="shared" si="1196"/>
        <v>-</v>
      </c>
      <c r="R2303" s="31" t="str">
        <f t="shared" si="1197"/>
        <v>-</v>
      </c>
      <c r="S2303" s="31" t="str">
        <f t="shared" si="1198"/>
        <v>-</v>
      </c>
      <c r="T2303" s="31" t="str">
        <f t="shared" si="1199"/>
        <v>-</v>
      </c>
      <c r="U2303" s="20"/>
      <c r="V2303" s="20"/>
      <c r="W2303" s="20"/>
      <c r="AG2303" s="32" t="s">
        <v>118</v>
      </c>
    </row>
    <row r="2304" spans="1:34" ht="19.5" customHeight="1" x14ac:dyDescent="0.3">
      <c r="A2304" s="20"/>
      <c r="B2304" s="483"/>
      <c r="C2304" s="29"/>
      <c r="D2304" s="28"/>
      <c r="E2304" s="29"/>
      <c r="F2304" s="33" t="s">
        <v>123</v>
      </c>
      <c r="G2304" s="29"/>
      <c r="H2304" s="29" t="s">
        <v>40</v>
      </c>
      <c r="I2304" s="31" t="str">
        <f t="shared" si="1188"/>
        <v>-</v>
      </c>
      <c r="J2304" s="31" t="str">
        <f t="shared" si="1189"/>
        <v>-</v>
      </c>
      <c r="K2304" s="31" t="str">
        <f t="shared" si="1190"/>
        <v>-</v>
      </c>
      <c r="L2304" s="31" t="str">
        <f t="shared" si="1191"/>
        <v>-</v>
      </c>
      <c r="M2304" s="31" t="str">
        <f t="shared" si="1192"/>
        <v>-</v>
      </c>
      <c r="N2304" s="31" t="str">
        <f t="shared" si="1193"/>
        <v>-</v>
      </c>
      <c r="O2304" s="31" t="str">
        <f t="shared" si="1194"/>
        <v>-</v>
      </c>
      <c r="P2304" s="31" t="str">
        <f t="shared" si="1195"/>
        <v>-</v>
      </c>
      <c r="Q2304" s="31" t="str">
        <f t="shared" si="1196"/>
        <v>-</v>
      </c>
      <c r="R2304" s="31" t="str">
        <f t="shared" si="1197"/>
        <v>-</v>
      </c>
      <c r="S2304" s="31" t="str">
        <f t="shared" si="1198"/>
        <v>-</v>
      </c>
      <c r="T2304" s="31" t="str">
        <f t="shared" si="1199"/>
        <v>-</v>
      </c>
      <c r="U2304" s="20"/>
      <c r="V2304" s="20"/>
      <c r="W2304" s="20"/>
      <c r="AH2304" s="32" t="s">
        <v>118</v>
      </c>
    </row>
    <row r="2305" spans="1:36" ht="19.5" customHeight="1" x14ac:dyDescent="0.3">
      <c r="A2305" s="20"/>
      <c r="B2305" s="483"/>
      <c r="C2305" s="29"/>
      <c r="D2305" s="28"/>
      <c r="E2305" s="29"/>
      <c r="F2305" s="33" t="s">
        <v>124</v>
      </c>
      <c r="G2305" s="29"/>
      <c r="H2305" s="29" t="s">
        <v>40</v>
      </c>
      <c r="I2305" s="31" t="str">
        <f t="shared" si="1188"/>
        <v>-</v>
      </c>
      <c r="J2305" s="31" t="str">
        <f t="shared" si="1189"/>
        <v>-</v>
      </c>
      <c r="K2305" s="31" t="str">
        <f t="shared" si="1190"/>
        <v>-</v>
      </c>
      <c r="L2305" s="31" t="str">
        <f t="shared" si="1191"/>
        <v>-</v>
      </c>
      <c r="M2305" s="31" t="str">
        <f t="shared" si="1192"/>
        <v>-</v>
      </c>
      <c r="N2305" s="31" t="str">
        <f t="shared" si="1193"/>
        <v>-</v>
      </c>
      <c r="O2305" s="31" t="str">
        <f t="shared" si="1194"/>
        <v>-</v>
      </c>
      <c r="P2305" s="31" t="str">
        <f t="shared" si="1195"/>
        <v>-</v>
      </c>
      <c r="Q2305" s="31" t="str">
        <f t="shared" si="1196"/>
        <v>-</v>
      </c>
      <c r="R2305" s="31" t="str">
        <f t="shared" si="1197"/>
        <v>-</v>
      </c>
      <c r="S2305" s="31" t="str">
        <f t="shared" si="1198"/>
        <v>-</v>
      </c>
      <c r="T2305" s="31" t="str">
        <f t="shared" si="1199"/>
        <v>-</v>
      </c>
      <c r="U2305" s="20"/>
      <c r="V2305" s="20"/>
      <c r="W2305" s="20"/>
      <c r="AI2305" s="32" t="s">
        <v>116</v>
      </c>
    </row>
    <row r="2306" spans="1:36" ht="19.5" customHeight="1" x14ac:dyDescent="0.3">
      <c r="A2306" s="20"/>
      <c r="B2306" s="483"/>
      <c r="C2306" s="29"/>
      <c r="D2306" s="34"/>
      <c r="E2306" s="35"/>
      <c r="F2306" s="36" t="s">
        <v>125</v>
      </c>
      <c r="G2306" s="35"/>
      <c r="H2306" s="34" t="s">
        <v>40</v>
      </c>
      <c r="I2306" s="31" t="str">
        <f t="shared" si="1188"/>
        <v>-</v>
      </c>
      <c r="J2306" s="31" t="str">
        <f t="shared" si="1189"/>
        <v>-</v>
      </c>
      <c r="K2306" s="31" t="str">
        <f t="shared" si="1190"/>
        <v>-</v>
      </c>
      <c r="L2306" s="31" t="str">
        <f t="shared" si="1191"/>
        <v>-</v>
      </c>
      <c r="M2306" s="31" t="str">
        <f t="shared" si="1192"/>
        <v>-</v>
      </c>
      <c r="N2306" s="31" t="str">
        <f t="shared" si="1193"/>
        <v>-</v>
      </c>
      <c r="O2306" s="31" t="str">
        <f t="shared" si="1194"/>
        <v>-</v>
      </c>
      <c r="P2306" s="31" t="str">
        <f t="shared" si="1195"/>
        <v>-</v>
      </c>
      <c r="Q2306" s="31" t="str">
        <f t="shared" si="1196"/>
        <v>-</v>
      </c>
      <c r="R2306" s="31" t="str">
        <f t="shared" si="1197"/>
        <v>-</v>
      </c>
      <c r="S2306" s="31" t="str">
        <f t="shared" si="1198"/>
        <v>-</v>
      </c>
      <c r="T2306" s="31" t="str">
        <f t="shared" si="1199"/>
        <v>-</v>
      </c>
      <c r="U2306" s="20"/>
      <c r="V2306" s="20"/>
      <c r="W2306" s="20"/>
      <c r="AJ2306" s="32" t="s">
        <v>118</v>
      </c>
    </row>
    <row r="2307" spans="1:36" ht="14.25" customHeight="1" x14ac:dyDescent="0.25">
      <c r="A2307" s="20"/>
      <c r="B2307" s="20"/>
      <c r="C2307" s="37"/>
      <c r="D2307" s="20"/>
      <c r="E2307" s="20"/>
      <c r="F2307" s="38"/>
      <c r="G2307" s="20"/>
      <c r="H2307" s="20"/>
      <c r="I2307" s="20"/>
      <c r="J2307" s="20"/>
      <c r="K2307" s="20"/>
      <c r="L2307" s="20"/>
      <c r="M2307" s="20"/>
      <c r="N2307" s="20"/>
      <c r="O2307" s="20"/>
      <c r="P2307" s="20"/>
      <c r="Q2307" s="20"/>
      <c r="R2307" s="20"/>
      <c r="S2307" s="20"/>
      <c r="T2307" s="20"/>
      <c r="U2307" s="20"/>
      <c r="V2307" s="20"/>
      <c r="W2307" s="20"/>
    </row>
    <row r="2308" spans="1:36" ht="15" hidden="1" x14ac:dyDescent="0.25">
      <c r="A2308" s="20"/>
      <c r="B2308" s="20"/>
      <c r="C2308" s="37"/>
      <c r="D2308" s="20"/>
      <c r="E2308" s="20"/>
      <c r="F2308" s="39" t="s">
        <v>119</v>
      </c>
      <c r="G2308" s="20"/>
      <c r="H2308" s="20"/>
      <c r="I2308" s="20"/>
      <c r="J2308" s="20"/>
      <c r="K2308" s="20"/>
      <c r="L2308" s="20"/>
      <c r="M2308" s="20"/>
      <c r="N2308" s="20"/>
      <c r="O2308" s="20"/>
      <c r="P2308" s="20"/>
      <c r="Q2308" s="20"/>
      <c r="R2308" s="20"/>
      <c r="S2308" s="20"/>
      <c r="T2308" s="20"/>
      <c r="U2308" s="20"/>
      <c r="V2308" s="20"/>
      <c r="W2308" s="20"/>
    </row>
    <row r="2309" spans="1:36" ht="15" hidden="1" x14ac:dyDescent="0.25">
      <c r="A2309" s="20"/>
      <c r="B2309" s="20"/>
      <c r="C2309" s="37"/>
      <c r="D2309" s="20"/>
      <c r="E2309" s="20"/>
      <c r="F2309" s="33" t="s">
        <v>120</v>
      </c>
      <c r="G2309" s="20"/>
      <c r="H2309" s="20"/>
      <c r="I2309" s="20"/>
      <c r="J2309" s="20"/>
      <c r="K2309" s="20"/>
      <c r="L2309" s="20"/>
      <c r="M2309" s="20"/>
      <c r="N2309" s="20"/>
      <c r="O2309" s="20"/>
      <c r="P2309" s="20"/>
      <c r="Q2309" s="20"/>
      <c r="R2309" s="20"/>
      <c r="S2309" s="20"/>
      <c r="T2309" s="20"/>
      <c r="U2309" s="20"/>
      <c r="V2309" s="20"/>
      <c r="W2309" s="20"/>
    </row>
    <row r="2310" spans="1:36" ht="15" hidden="1" x14ac:dyDescent="0.25">
      <c r="A2310" s="20"/>
      <c r="B2310" s="20"/>
      <c r="C2310" s="37"/>
      <c r="D2310" s="20"/>
      <c r="E2310" s="20"/>
      <c r="F2310" s="33" t="s">
        <v>121</v>
      </c>
      <c r="G2310" s="20"/>
      <c r="H2310" s="20"/>
      <c r="I2310" s="20"/>
      <c r="J2310" s="20"/>
      <c r="K2310" s="20"/>
      <c r="L2310" s="20"/>
      <c r="M2310" s="20"/>
      <c r="N2310" s="20"/>
      <c r="O2310" s="20"/>
      <c r="P2310" s="20"/>
      <c r="Q2310" s="20"/>
      <c r="R2310" s="20"/>
      <c r="S2310" s="20"/>
      <c r="T2310" s="20"/>
      <c r="U2310" s="20"/>
      <c r="V2310" s="20"/>
      <c r="W2310" s="20"/>
    </row>
    <row r="2311" spans="1:36" ht="15" hidden="1" x14ac:dyDescent="0.25">
      <c r="A2311" s="20"/>
      <c r="B2311" s="20"/>
      <c r="C2311" s="37"/>
      <c r="D2311" s="20"/>
      <c r="E2311" s="20"/>
      <c r="F2311" s="28" t="s">
        <v>647</v>
      </c>
      <c r="G2311" s="20"/>
      <c r="H2311" s="20"/>
      <c r="I2311" s="20"/>
      <c r="J2311" s="20"/>
      <c r="K2311" s="20"/>
      <c r="L2311" s="20"/>
      <c r="M2311" s="20"/>
      <c r="N2311" s="20"/>
      <c r="O2311" s="20"/>
      <c r="P2311" s="20"/>
      <c r="Q2311" s="20"/>
      <c r="R2311" s="20"/>
      <c r="S2311" s="20"/>
      <c r="T2311" s="20"/>
      <c r="U2311" s="20"/>
      <c r="V2311" s="20"/>
      <c r="W2311" s="20"/>
    </row>
    <row r="2312" spans="1:36" ht="14.25" hidden="1" customHeight="1" x14ac:dyDescent="0.25">
      <c r="A2312" s="20"/>
      <c r="B2312" s="20"/>
      <c r="C2312" s="37"/>
      <c r="D2312" s="20"/>
      <c r="E2312" s="20"/>
      <c r="F2312" s="33" t="s">
        <v>122</v>
      </c>
      <c r="G2312" s="20"/>
      <c r="H2312" s="20"/>
      <c r="I2312" s="20"/>
      <c r="J2312" s="20"/>
      <c r="K2312" s="20"/>
      <c r="L2312" s="20"/>
      <c r="M2312" s="20"/>
      <c r="N2312" s="20"/>
      <c r="O2312" s="20"/>
      <c r="P2312" s="20"/>
      <c r="Q2312" s="20"/>
      <c r="R2312" s="20"/>
      <c r="S2312" s="20"/>
      <c r="T2312" s="20"/>
      <c r="U2312" s="20"/>
      <c r="V2312" s="20"/>
      <c r="W2312" s="20"/>
    </row>
    <row r="2313" spans="1:36" ht="14.25" hidden="1" customHeight="1" x14ac:dyDescent="0.25">
      <c r="A2313" s="20"/>
      <c r="B2313" s="20"/>
      <c r="C2313" s="37"/>
      <c r="D2313" s="20"/>
      <c r="E2313" s="20"/>
      <c r="F2313" s="33" t="s">
        <v>123</v>
      </c>
      <c r="G2313" s="20"/>
      <c r="H2313" s="20"/>
      <c r="I2313" s="20"/>
      <c r="J2313" s="20"/>
      <c r="K2313" s="20"/>
      <c r="L2313" s="20"/>
      <c r="M2313" s="20"/>
      <c r="N2313" s="20"/>
      <c r="O2313" s="20"/>
      <c r="P2313" s="20"/>
      <c r="Q2313" s="20"/>
      <c r="R2313" s="20"/>
      <c r="S2313" s="20"/>
      <c r="T2313" s="20"/>
      <c r="U2313" s="20"/>
      <c r="V2313" s="20"/>
      <c r="W2313" s="20"/>
    </row>
    <row r="2314" spans="1:36" ht="14.25" hidden="1" customHeight="1" x14ac:dyDescent="0.25">
      <c r="A2314" s="20"/>
      <c r="B2314" s="20"/>
      <c r="C2314" s="37"/>
      <c r="D2314" s="20"/>
      <c r="E2314" s="20"/>
      <c r="F2314" s="33" t="s">
        <v>124</v>
      </c>
      <c r="G2314" s="20"/>
      <c r="H2314" s="20"/>
      <c r="I2314" s="20"/>
      <c r="J2314" s="20"/>
      <c r="K2314" s="20"/>
      <c r="L2314" s="20"/>
      <c r="M2314" s="20"/>
      <c r="N2314" s="20"/>
      <c r="O2314" s="20"/>
      <c r="P2314" s="20"/>
      <c r="Q2314" s="20"/>
      <c r="R2314" s="20"/>
      <c r="S2314" s="20"/>
      <c r="T2314" s="20"/>
      <c r="U2314" s="20"/>
      <c r="V2314" s="20"/>
      <c r="W2314" s="20"/>
    </row>
    <row r="2315" spans="1:36" ht="14.25" hidden="1" customHeight="1" x14ac:dyDescent="0.25">
      <c r="A2315" s="20"/>
      <c r="B2315" s="20"/>
      <c r="C2315" s="37"/>
      <c r="D2315" s="20"/>
      <c r="E2315" s="20"/>
      <c r="F2315" s="36" t="s">
        <v>125</v>
      </c>
      <c r="G2315" s="20"/>
      <c r="H2315" s="20"/>
      <c r="I2315" s="20"/>
      <c r="J2315" s="20"/>
      <c r="K2315" s="20"/>
      <c r="L2315" s="20"/>
      <c r="M2315" s="20"/>
      <c r="N2315" s="20"/>
      <c r="O2315" s="20"/>
      <c r="P2315" s="20"/>
      <c r="Q2315" s="20"/>
      <c r="R2315" s="20"/>
      <c r="S2315" s="20"/>
      <c r="T2315" s="20"/>
      <c r="U2315" s="20"/>
      <c r="V2315" s="20"/>
      <c r="W2315" s="20"/>
    </row>
    <row r="2316" spans="1:36" ht="14.25" hidden="1" customHeight="1" x14ac:dyDescent="0.25">
      <c r="A2316" s="20"/>
      <c r="B2316" s="20"/>
      <c r="C2316" s="37"/>
      <c r="D2316" s="20"/>
      <c r="E2316" s="20"/>
      <c r="F2316" s="20"/>
      <c r="G2316" s="20"/>
      <c r="H2316" s="20"/>
      <c r="I2316" s="20"/>
      <c r="J2316" s="20"/>
      <c r="K2316" s="20"/>
      <c r="L2316" s="20"/>
      <c r="M2316" s="20"/>
      <c r="N2316" s="20"/>
      <c r="O2316" s="20"/>
      <c r="P2316" s="20"/>
      <c r="Q2316" s="20"/>
      <c r="R2316" s="20"/>
      <c r="S2316" s="20"/>
      <c r="T2316" s="20"/>
      <c r="U2316" s="20"/>
      <c r="V2316" s="20"/>
      <c r="W2316" s="20"/>
    </row>
    <row r="2317" spans="1:36" ht="14.25" hidden="1" customHeight="1" x14ac:dyDescent="0.25">
      <c r="A2317" s="20"/>
      <c r="B2317" s="20"/>
      <c r="C2317" s="37"/>
      <c r="D2317" s="20"/>
      <c r="E2317" s="20"/>
      <c r="F2317" s="20"/>
      <c r="G2317" s="20"/>
      <c r="H2317" s="20"/>
      <c r="I2317" s="20"/>
      <c r="J2317" s="20"/>
      <c r="K2317" s="20"/>
      <c r="L2317" s="20"/>
      <c r="M2317" s="20"/>
      <c r="N2317" s="20"/>
      <c r="O2317" s="20"/>
      <c r="P2317" s="20"/>
      <c r="Q2317" s="20"/>
      <c r="R2317" s="20"/>
      <c r="S2317" s="20"/>
      <c r="T2317" s="20"/>
      <c r="U2317" s="20"/>
      <c r="V2317" s="20"/>
      <c r="W2317" s="20"/>
    </row>
    <row r="2318" spans="1:36" ht="14.25" hidden="1" customHeight="1" x14ac:dyDescent="0.25">
      <c r="A2318" s="20"/>
      <c r="B2318" s="20"/>
      <c r="C2318" s="37"/>
      <c r="D2318" s="20"/>
      <c r="E2318" s="20"/>
      <c r="F2318" s="20"/>
      <c r="G2318" s="20"/>
      <c r="H2318" s="20"/>
      <c r="I2318" s="20"/>
      <c r="J2318" s="20"/>
      <c r="K2318" s="20"/>
      <c r="L2318" s="20"/>
      <c r="M2318" s="20"/>
      <c r="N2318" s="20"/>
      <c r="O2318" s="20"/>
      <c r="P2318" s="20"/>
      <c r="Q2318" s="20"/>
      <c r="R2318" s="20"/>
      <c r="S2318" s="20"/>
      <c r="T2318" s="20"/>
      <c r="U2318" s="20"/>
      <c r="V2318" s="20"/>
      <c r="W2318" s="20"/>
    </row>
    <row r="2319" spans="1:36" ht="14.25" hidden="1" customHeight="1" x14ac:dyDescent="0.25">
      <c r="A2319" s="20"/>
      <c r="B2319" s="20"/>
      <c r="C2319" s="37"/>
      <c r="D2319" s="20"/>
      <c r="E2319" s="20"/>
      <c r="F2319" s="20"/>
      <c r="G2319" s="20"/>
      <c r="H2319" s="20"/>
      <c r="I2319" s="20"/>
      <c r="J2319" s="20"/>
      <c r="K2319" s="20"/>
      <c r="L2319" s="20"/>
      <c r="M2319" s="20"/>
      <c r="N2319" s="20"/>
      <c r="O2319" s="20"/>
      <c r="P2319" s="20"/>
      <c r="Q2319" s="20"/>
      <c r="R2319" s="20"/>
      <c r="S2319" s="20"/>
      <c r="T2319" s="20"/>
      <c r="U2319" s="20"/>
      <c r="V2319" s="20"/>
      <c r="W2319" s="20"/>
    </row>
    <row r="2320" spans="1:36" ht="14.25" hidden="1" customHeight="1" x14ac:dyDescent="0.25">
      <c r="A2320" s="20"/>
      <c r="B2320" s="20"/>
      <c r="C2320" s="37"/>
      <c r="D2320" s="20"/>
      <c r="E2320" s="20"/>
      <c r="F2320" s="20"/>
      <c r="G2320" s="20"/>
      <c r="H2320" s="20"/>
      <c r="I2320" s="20"/>
      <c r="J2320" s="20"/>
      <c r="K2320" s="20"/>
      <c r="L2320" s="20"/>
      <c r="M2320" s="20"/>
      <c r="N2320" s="20"/>
      <c r="O2320" s="20"/>
      <c r="P2320" s="20"/>
      <c r="Q2320" s="20"/>
      <c r="R2320" s="20"/>
      <c r="S2320" s="20"/>
      <c r="T2320" s="20"/>
      <c r="U2320" s="20"/>
      <c r="V2320" s="20"/>
      <c r="W2320" s="20"/>
    </row>
    <row r="2321" spans="1:23" ht="14.25" hidden="1" customHeight="1" x14ac:dyDescent="0.25">
      <c r="A2321" s="20"/>
      <c r="B2321" s="20"/>
      <c r="C2321" s="37"/>
      <c r="D2321" s="20"/>
      <c r="E2321" s="20"/>
      <c r="F2321" s="20"/>
      <c r="G2321" s="20"/>
      <c r="H2321" s="20"/>
      <c r="I2321" s="20"/>
      <c r="J2321" s="20"/>
      <c r="K2321" s="20"/>
      <c r="L2321" s="20"/>
      <c r="M2321" s="20"/>
      <c r="N2321" s="20"/>
      <c r="O2321" s="20"/>
      <c r="P2321" s="20"/>
      <c r="Q2321" s="20"/>
      <c r="R2321" s="20"/>
      <c r="S2321" s="20"/>
      <c r="T2321" s="20"/>
      <c r="U2321" s="20"/>
      <c r="V2321" s="20"/>
      <c r="W2321" s="20"/>
    </row>
    <row r="2322" spans="1:23" ht="14.25" hidden="1" customHeight="1" x14ac:dyDescent="0.25">
      <c r="A2322" s="20"/>
      <c r="B2322" s="20"/>
      <c r="C2322" s="37"/>
      <c r="D2322" s="20"/>
      <c r="E2322" s="20"/>
      <c r="F2322" s="20"/>
      <c r="G2322" s="20"/>
      <c r="H2322" s="20"/>
      <c r="I2322" s="20"/>
      <c r="J2322" s="20"/>
      <c r="K2322" s="20"/>
      <c r="L2322" s="20"/>
      <c r="M2322" s="20"/>
      <c r="N2322" s="20"/>
      <c r="O2322" s="20"/>
      <c r="P2322" s="20"/>
      <c r="Q2322" s="20"/>
      <c r="R2322" s="20"/>
      <c r="S2322" s="20"/>
      <c r="T2322" s="20"/>
      <c r="U2322" s="20"/>
      <c r="V2322" s="20"/>
      <c r="W2322" s="20"/>
    </row>
    <row r="2323" spans="1:23" ht="14.25" hidden="1" customHeight="1" x14ac:dyDescent="0.25">
      <c r="A2323" s="20"/>
      <c r="B2323" s="20"/>
      <c r="C2323" s="37"/>
      <c r="D2323" s="20"/>
      <c r="E2323" s="20"/>
      <c r="F2323" s="20"/>
      <c r="G2323" s="20"/>
      <c r="H2323" s="20"/>
      <c r="I2323" s="20"/>
      <c r="J2323" s="20"/>
      <c r="K2323" s="20"/>
      <c r="L2323" s="20"/>
      <c r="M2323" s="20"/>
      <c r="N2323" s="20"/>
      <c r="O2323" s="20"/>
      <c r="P2323" s="20"/>
      <c r="Q2323" s="20"/>
      <c r="R2323" s="20"/>
      <c r="S2323" s="20"/>
      <c r="T2323" s="20"/>
      <c r="U2323" s="20"/>
      <c r="V2323" s="20"/>
      <c r="W2323" s="20"/>
    </row>
    <row r="2324" spans="1:23" ht="15" hidden="1" x14ac:dyDescent="0.25">
      <c r="A2324" s="20"/>
      <c r="B2324" s="20"/>
      <c r="C2324" s="37"/>
      <c r="D2324" s="20"/>
      <c r="E2324" s="20"/>
      <c r="F2324" s="20"/>
      <c r="G2324" s="20"/>
      <c r="H2324" s="20"/>
      <c r="I2324" s="20"/>
      <c r="J2324" s="20"/>
      <c r="K2324" s="20"/>
      <c r="L2324" s="20"/>
      <c r="M2324" s="20"/>
      <c r="N2324" s="20"/>
      <c r="O2324" s="20"/>
      <c r="P2324" s="20"/>
      <c r="Q2324" s="20"/>
      <c r="R2324" s="20"/>
      <c r="S2324" s="20"/>
      <c r="T2324" s="20"/>
      <c r="U2324" s="20"/>
      <c r="V2324" s="20"/>
      <c r="W2324" s="20"/>
    </row>
    <row r="2325" spans="1:23" ht="15" hidden="1" x14ac:dyDescent="0.25">
      <c r="A2325" s="20"/>
      <c r="B2325" s="20"/>
      <c r="C2325" s="37"/>
      <c r="D2325" s="20"/>
      <c r="E2325" s="20"/>
      <c r="F2325" s="20"/>
      <c r="G2325" s="20"/>
      <c r="H2325" s="20"/>
      <c r="I2325" s="20"/>
      <c r="J2325" s="20"/>
      <c r="K2325" s="20"/>
      <c r="L2325" s="20"/>
      <c r="M2325" s="20"/>
      <c r="N2325" s="20"/>
      <c r="O2325" s="20"/>
      <c r="P2325" s="20"/>
      <c r="Q2325" s="20"/>
      <c r="R2325" s="20"/>
      <c r="S2325" s="20"/>
      <c r="T2325" s="20"/>
      <c r="U2325" s="20"/>
      <c r="V2325" s="20"/>
      <c r="W2325" s="20"/>
    </row>
    <row r="2326" spans="1:23" ht="15" hidden="1" x14ac:dyDescent="0.25">
      <c r="A2326" s="20"/>
      <c r="B2326" s="20"/>
      <c r="C2326" s="37"/>
      <c r="D2326" s="20"/>
      <c r="E2326" s="20"/>
      <c r="F2326" s="20"/>
      <c r="G2326" s="20"/>
      <c r="H2326" s="20"/>
      <c r="I2326" s="20"/>
      <c r="J2326" s="20"/>
      <c r="K2326" s="20"/>
      <c r="L2326" s="20"/>
      <c r="M2326" s="20"/>
      <c r="N2326" s="20"/>
      <c r="O2326" s="20"/>
      <c r="P2326" s="20"/>
      <c r="Q2326" s="20"/>
      <c r="R2326" s="20"/>
      <c r="S2326" s="20"/>
      <c r="T2326" s="20"/>
      <c r="U2326" s="20"/>
      <c r="V2326" s="20"/>
      <c r="W2326" s="20"/>
    </row>
    <row r="2327" spans="1:23" ht="15" hidden="1" x14ac:dyDescent="0.25">
      <c r="A2327" s="20"/>
      <c r="B2327" s="20"/>
      <c r="C2327" s="37"/>
      <c r="D2327" s="20"/>
      <c r="E2327" s="20"/>
      <c r="F2327" s="20"/>
      <c r="G2327" s="20"/>
      <c r="H2327" s="20"/>
      <c r="I2327" s="20"/>
      <c r="J2327" s="20"/>
      <c r="K2327" s="20"/>
      <c r="L2327" s="20"/>
      <c r="M2327" s="20"/>
      <c r="N2327" s="20"/>
      <c r="O2327" s="20"/>
      <c r="P2327" s="20"/>
      <c r="Q2327" s="20"/>
      <c r="R2327" s="20"/>
      <c r="S2327" s="20"/>
      <c r="T2327" s="20"/>
      <c r="U2327" s="20"/>
      <c r="V2327" s="20"/>
      <c r="W2327" s="20"/>
    </row>
    <row r="2328" spans="1:23" ht="15" hidden="1" x14ac:dyDescent="0.25">
      <c r="C2328" s="40"/>
      <c r="F2328" s="20"/>
    </row>
    <row r="2329" spans="1:23" ht="12.75" hidden="1" customHeight="1" x14ac:dyDescent="0.25">
      <c r="C2329" s="40"/>
      <c r="F2329" s="20"/>
    </row>
    <row r="2330" spans="1:23" ht="12.75" hidden="1" customHeight="1" x14ac:dyDescent="0.25">
      <c r="C2330" s="40"/>
      <c r="F2330" s="20"/>
    </row>
    <row r="2331" spans="1:23" ht="12.75" hidden="1" customHeight="1" x14ac:dyDescent="0.25">
      <c r="C2331" s="40"/>
      <c r="F2331" s="20"/>
    </row>
    <row r="2332" spans="1:23" ht="12.75" hidden="1" customHeight="1" x14ac:dyDescent="0.25">
      <c r="C2332" s="40"/>
      <c r="F2332" s="20"/>
    </row>
    <row r="2333" spans="1:23" ht="12.75" hidden="1" customHeight="1" x14ac:dyDescent="0.25">
      <c r="C2333" s="40"/>
      <c r="F2333" s="20"/>
    </row>
    <row r="2334" spans="1:23" ht="12.75" hidden="1" customHeight="1" x14ac:dyDescent="0.25">
      <c r="C2334" s="40"/>
      <c r="F2334" s="20"/>
    </row>
    <row r="2335" spans="1:23" ht="12.75" hidden="1" customHeight="1" x14ac:dyDescent="0.25">
      <c r="C2335" s="40"/>
      <c r="F2335" s="20"/>
    </row>
    <row r="2336" spans="1:23" ht="12.75" hidden="1" customHeight="1" x14ac:dyDescent="0.25">
      <c r="C2336" s="40"/>
      <c r="F2336" s="20"/>
    </row>
    <row r="2337" spans="3:6" ht="12.75" hidden="1" customHeight="1" x14ac:dyDescent="0.25">
      <c r="C2337" s="40"/>
      <c r="F2337" s="20"/>
    </row>
    <row r="2338" spans="3:6" ht="12.75" hidden="1" customHeight="1" x14ac:dyDescent="0.25">
      <c r="C2338" s="40"/>
    </row>
    <row r="2339" spans="3:6" ht="12.75" hidden="1" customHeight="1" x14ac:dyDescent="0.25">
      <c r="C2339" s="40"/>
    </row>
    <row r="2340" spans="3:6" ht="12.75" hidden="1" customHeight="1" x14ac:dyDescent="0.25">
      <c r="C2340" s="40"/>
    </row>
    <row r="2341" spans="3:6" ht="12.75" hidden="1" customHeight="1" x14ac:dyDescent="0.25">
      <c r="C2341" s="40"/>
    </row>
    <row r="2342" spans="3:6" ht="12.75" hidden="1" customHeight="1" x14ac:dyDescent="0.25">
      <c r="C2342" s="40"/>
    </row>
    <row r="2343" spans="3:6" ht="12.75" hidden="1" customHeight="1" x14ac:dyDescent="0.25">
      <c r="C2343" s="40"/>
    </row>
    <row r="2344" spans="3:6" ht="12.75" hidden="1" customHeight="1" x14ac:dyDescent="0.25">
      <c r="C2344" s="40"/>
    </row>
    <row r="2345" spans="3:6" ht="12.75" hidden="1" customHeight="1" x14ac:dyDescent="0.25">
      <c r="C2345" s="40"/>
    </row>
    <row r="2346" spans="3:6" ht="12.75" hidden="1" customHeight="1" x14ac:dyDescent="0.25">
      <c r="C2346" s="40"/>
    </row>
    <row r="2347" spans="3:6" ht="12.75" hidden="1" customHeight="1" x14ac:dyDescent="0.25">
      <c r="C2347" s="40"/>
    </row>
    <row r="2348" spans="3:6" ht="12.75" hidden="1" customHeight="1" x14ac:dyDescent="0.25">
      <c r="C2348" s="40"/>
    </row>
    <row r="2349" spans="3:6" ht="12.75" hidden="1" customHeight="1" x14ac:dyDescent="0.25">
      <c r="C2349" s="40"/>
    </row>
    <row r="2350" spans="3:6" ht="12.75" hidden="1" customHeight="1" x14ac:dyDescent="0.25">
      <c r="C2350" s="40"/>
    </row>
    <row r="2351" spans="3:6" ht="12.75" hidden="1" customHeight="1" x14ac:dyDescent="0.25">
      <c r="C2351" s="40"/>
    </row>
    <row r="2352" spans="3:6" ht="12.75" hidden="1" customHeight="1" x14ac:dyDescent="0.25">
      <c r="C2352" s="40"/>
    </row>
    <row r="2353" spans="3:3" ht="12.75" hidden="1" customHeight="1" x14ac:dyDescent="0.25">
      <c r="C2353" s="40"/>
    </row>
    <row r="2354" spans="3:3" ht="12.75" hidden="1" customHeight="1" x14ac:dyDescent="0.25">
      <c r="C2354" s="40"/>
    </row>
    <row r="2355" spans="3:3" ht="12.75" hidden="1" customHeight="1" x14ac:dyDescent="0.25">
      <c r="C2355" s="40"/>
    </row>
    <row r="2356" spans="3:3" ht="12.75" hidden="1" customHeight="1" x14ac:dyDescent="0.25">
      <c r="C2356" s="40"/>
    </row>
    <row r="2357" spans="3:3" ht="12.75" hidden="1" customHeight="1" x14ac:dyDescent="0.25">
      <c r="C2357" s="40"/>
    </row>
    <row r="2358" spans="3:3" ht="12.75" hidden="1" customHeight="1" x14ac:dyDescent="0.25">
      <c r="C2358" s="40"/>
    </row>
    <row r="2359" spans="3:3" ht="12.75" hidden="1" customHeight="1" x14ac:dyDescent="0.25">
      <c r="C2359" s="40"/>
    </row>
    <row r="2360" spans="3:3" ht="12.75" hidden="1" customHeight="1" x14ac:dyDescent="0.25">
      <c r="C2360" s="40"/>
    </row>
    <row r="2361" spans="3:3" ht="12.75" hidden="1" customHeight="1" x14ac:dyDescent="0.25">
      <c r="C2361" s="40"/>
    </row>
    <row r="2362" spans="3:3" ht="12.75" hidden="1" customHeight="1" x14ac:dyDescent="0.25">
      <c r="C2362" s="40"/>
    </row>
    <row r="2363" spans="3:3" ht="12.75" hidden="1" customHeight="1" x14ac:dyDescent="0.25">
      <c r="C2363" s="40"/>
    </row>
    <row r="2364" spans="3:3" ht="12.75" hidden="1" customHeight="1" x14ac:dyDescent="0.25">
      <c r="C2364" s="40"/>
    </row>
    <row r="2365" spans="3:3" ht="12.75" hidden="1" customHeight="1" x14ac:dyDescent="0.25">
      <c r="C2365" s="40"/>
    </row>
    <row r="2366" spans="3:3" ht="12.75" hidden="1" customHeight="1" x14ac:dyDescent="0.25">
      <c r="C2366" s="40"/>
    </row>
    <row r="2367" spans="3:3" ht="12.75" hidden="1" customHeight="1" x14ac:dyDescent="0.25">
      <c r="C2367" s="40"/>
    </row>
    <row r="2368" spans="3:3" ht="12.75" hidden="1" customHeight="1" x14ac:dyDescent="0.25">
      <c r="C2368" s="40"/>
    </row>
    <row r="2369" spans="3:3" ht="12.75" hidden="1" customHeight="1" x14ac:dyDescent="0.25">
      <c r="C2369" s="40"/>
    </row>
    <row r="2370" spans="3:3" ht="12.75" hidden="1" customHeight="1" x14ac:dyDescent="0.25">
      <c r="C2370" s="40"/>
    </row>
    <row r="2371" spans="3:3" ht="12.75" hidden="1" customHeight="1" x14ac:dyDescent="0.25">
      <c r="C2371" s="40"/>
    </row>
    <row r="2372" spans="3:3" ht="12.75" hidden="1" customHeight="1" x14ac:dyDescent="0.25">
      <c r="C2372" s="40"/>
    </row>
    <row r="2373" spans="3:3" ht="12.75" hidden="1" customHeight="1" x14ac:dyDescent="0.25">
      <c r="C2373" s="40"/>
    </row>
    <row r="2374" spans="3:3" ht="12.75" hidden="1" customHeight="1" x14ac:dyDescent="0.25">
      <c r="C2374" s="40"/>
    </row>
    <row r="2375" spans="3:3" ht="12.75" hidden="1" customHeight="1" x14ac:dyDescent="0.25">
      <c r="C2375" s="40"/>
    </row>
    <row r="2376" spans="3:3" ht="12.75" hidden="1" customHeight="1" x14ac:dyDescent="0.25">
      <c r="C2376" s="40"/>
    </row>
    <row r="2377" spans="3:3" ht="12.75" hidden="1" customHeight="1" x14ac:dyDescent="0.25">
      <c r="C2377" s="40"/>
    </row>
    <row r="2378" spans="3:3" ht="12.75" hidden="1" customHeight="1" x14ac:dyDescent="0.25">
      <c r="C2378" s="40"/>
    </row>
    <row r="2379" spans="3:3" ht="12.75" hidden="1" customHeight="1" x14ac:dyDescent="0.25">
      <c r="C2379" s="40"/>
    </row>
    <row r="2380" spans="3:3" ht="12.75" hidden="1" customHeight="1" x14ac:dyDescent="0.25">
      <c r="C2380" s="40"/>
    </row>
    <row r="2381" spans="3:3" ht="12.75" hidden="1" customHeight="1" x14ac:dyDescent="0.25">
      <c r="C2381" s="40"/>
    </row>
    <row r="2382" spans="3:3" ht="12.75" hidden="1" customHeight="1" x14ac:dyDescent="0.25">
      <c r="C2382" s="40"/>
    </row>
    <row r="2383" spans="3:3" ht="12.75" hidden="1" customHeight="1" x14ac:dyDescent="0.25">
      <c r="C2383" s="40"/>
    </row>
    <row r="2384" spans="3:3" ht="12.75" hidden="1" customHeight="1" x14ac:dyDescent="0.25">
      <c r="C2384" s="40"/>
    </row>
    <row r="2385" spans="3:3" ht="12.75" hidden="1" customHeight="1" x14ac:dyDescent="0.25">
      <c r="C2385" s="40"/>
    </row>
    <row r="2386" spans="3:3" ht="12.75" hidden="1" customHeight="1" x14ac:dyDescent="0.25">
      <c r="C2386" s="40"/>
    </row>
    <row r="2387" spans="3:3" ht="12.75" hidden="1" customHeight="1" x14ac:dyDescent="0.25">
      <c r="C2387" s="40"/>
    </row>
    <row r="2388" spans="3:3" ht="12.75" hidden="1" customHeight="1" x14ac:dyDescent="0.25">
      <c r="C2388" s="40"/>
    </row>
    <row r="2389" spans="3:3" ht="12.75" hidden="1" customHeight="1" x14ac:dyDescent="0.25">
      <c r="C2389" s="40"/>
    </row>
    <row r="2390" spans="3:3" ht="12.75" hidden="1" customHeight="1" x14ac:dyDescent="0.25">
      <c r="C2390" s="40"/>
    </row>
    <row r="2391" spans="3:3" ht="12.75" hidden="1" customHeight="1" x14ac:dyDescent="0.25">
      <c r="C2391" s="40"/>
    </row>
    <row r="2392" spans="3:3" ht="12.75" hidden="1" customHeight="1" x14ac:dyDescent="0.25">
      <c r="C2392" s="40"/>
    </row>
    <row r="2393" spans="3:3" ht="12.75" hidden="1" customHeight="1" x14ac:dyDescent="0.25">
      <c r="C2393" s="40"/>
    </row>
    <row r="2394" spans="3:3" ht="12.75" hidden="1" customHeight="1" x14ac:dyDescent="0.25">
      <c r="C2394" s="40"/>
    </row>
    <row r="2395" spans="3:3" ht="12.75" hidden="1" customHeight="1" x14ac:dyDescent="0.25">
      <c r="C2395" s="40"/>
    </row>
    <row r="2396" spans="3:3" ht="12.75" hidden="1" customHeight="1" x14ac:dyDescent="0.25">
      <c r="C2396" s="40"/>
    </row>
    <row r="2397" spans="3:3" ht="12.75" hidden="1" customHeight="1" x14ac:dyDescent="0.25">
      <c r="C2397" s="40"/>
    </row>
    <row r="2398" spans="3:3" ht="12.75" hidden="1" customHeight="1" x14ac:dyDescent="0.25">
      <c r="C2398" s="40"/>
    </row>
    <row r="2399" spans="3:3" ht="12.75" hidden="1" customHeight="1" x14ac:dyDescent="0.25">
      <c r="C2399" s="40"/>
    </row>
    <row r="2400" spans="3:3" ht="12.75" hidden="1" customHeight="1" x14ac:dyDescent="0.25">
      <c r="C2400" s="40"/>
    </row>
    <row r="2401" spans="3:3" ht="12.75" hidden="1" customHeight="1" x14ac:dyDescent="0.25">
      <c r="C2401" s="40"/>
    </row>
    <row r="2402" spans="3:3" ht="12.75" hidden="1" customHeight="1" x14ac:dyDescent="0.25">
      <c r="C2402" s="40"/>
    </row>
    <row r="2403" spans="3:3" ht="12.75" hidden="1" customHeight="1" x14ac:dyDescent="0.25">
      <c r="C2403" s="40"/>
    </row>
    <row r="2404" spans="3:3" ht="12.75" hidden="1" customHeight="1" x14ac:dyDescent="0.25">
      <c r="C2404" s="40"/>
    </row>
    <row r="2405" spans="3:3" ht="12.75" hidden="1" customHeight="1" x14ac:dyDescent="0.25">
      <c r="C2405" s="40"/>
    </row>
    <row r="2406" spans="3:3" ht="12.75" hidden="1" customHeight="1" x14ac:dyDescent="0.25">
      <c r="C2406" s="40"/>
    </row>
    <row r="2407" spans="3:3" ht="12.75" hidden="1" customHeight="1" x14ac:dyDescent="0.25">
      <c r="C2407" s="40"/>
    </row>
    <row r="2408" spans="3:3" ht="12.75" hidden="1" customHeight="1" x14ac:dyDescent="0.25">
      <c r="C2408" s="40"/>
    </row>
    <row r="2409" spans="3:3" ht="12.75" hidden="1" customHeight="1" x14ac:dyDescent="0.25">
      <c r="C2409" s="40"/>
    </row>
    <row r="2410" spans="3:3" ht="12.75" hidden="1" customHeight="1" x14ac:dyDescent="0.25">
      <c r="C2410" s="40"/>
    </row>
    <row r="2411" spans="3:3" ht="12.75" hidden="1" customHeight="1" x14ac:dyDescent="0.25">
      <c r="C2411" s="40"/>
    </row>
    <row r="2412" spans="3:3" ht="12.75" hidden="1" customHeight="1" x14ac:dyDescent="0.25">
      <c r="C2412" s="40"/>
    </row>
    <row r="2413" spans="3:3" ht="12.75" hidden="1" customHeight="1" x14ac:dyDescent="0.25">
      <c r="C2413" s="40"/>
    </row>
    <row r="2414" spans="3:3" ht="12.75" hidden="1" customHeight="1" x14ac:dyDescent="0.25">
      <c r="C2414" s="40"/>
    </row>
    <row r="2415" spans="3:3" ht="12.75" hidden="1" customHeight="1" x14ac:dyDescent="0.25">
      <c r="C2415" s="40"/>
    </row>
    <row r="2416" spans="3:3" ht="12.75" hidden="1" customHeight="1" x14ac:dyDescent="0.25">
      <c r="C2416" s="40"/>
    </row>
    <row r="2417" ht="12.75" hidden="1" customHeight="1" x14ac:dyDescent="0.25"/>
  </sheetData>
  <mergeCells count="50">
    <mergeCell ref="B1341:B1386"/>
    <mergeCell ref="B835:B880"/>
    <mergeCell ref="B881:B926"/>
    <mergeCell ref="B927:B972"/>
    <mergeCell ref="B973:B1018"/>
    <mergeCell ref="B1019:B1064"/>
    <mergeCell ref="B1065:B1110"/>
    <mergeCell ref="B1111:B1156"/>
    <mergeCell ref="B1157:B1202"/>
    <mergeCell ref="B1203:B1248"/>
    <mergeCell ref="B1249:B1294"/>
    <mergeCell ref="B1295:B1340"/>
    <mergeCell ref="B789:B834"/>
    <mergeCell ref="B283:B328"/>
    <mergeCell ref="B329:B374"/>
    <mergeCell ref="B375:B420"/>
    <mergeCell ref="B421:B466"/>
    <mergeCell ref="B467:B512"/>
    <mergeCell ref="B513:B558"/>
    <mergeCell ref="B559:B604"/>
    <mergeCell ref="B605:B650"/>
    <mergeCell ref="B651:B696"/>
    <mergeCell ref="B697:B742"/>
    <mergeCell ref="B743:B788"/>
    <mergeCell ref="B237:B282"/>
    <mergeCell ref="B7:B52"/>
    <mergeCell ref="B53:B98"/>
    <mergeCell ref="B99:B144"/>
    <mergeCell ref="B145:B190"/>
    <mergeCell ref="B191:B236"/>
    <mergeCell ref="B1387:B1432"/>
    <mergeCell ref="B1433:B1478"/>
    <mergeCell ref="B1479:B1524"/>
    <mergeCell ref="B1525:B1570"/>
    <mergeCell ref="B1571:B1616"/>
    <mergeCell ref="B1617:B1662"/>
    <mergeCell ref="B1663:B1708"/>
    <mergeCell ref="B1709:B1754"/>
    <mergeCell ref="B1755:B1800"/>
    <mergeCell ref="B1801:B1846"/>
    <mergeCell ref="B1847:B1892"/>
    <mergeCell ref="B1893:B1938"/>
    <mergeCell ref="B1939:B1984"/>
    <mergeCell ref="B1985:B2030"/>
    <mergeCell ref="B2031:B2076"/>
    <mergeCell ref="B2077:B2122"/>
    <mergeCell ref="B2123:B2168"/>
    <mergeCell ref="B2169:B2214"/>
    <mergeCell ref="B2215:B2260"/>
    <mergeCell ref="B2261:B2306"/>
  </mergeCells>
  <conditionalFormatting sqref="I7:T42">
    <cfRule type="cellIs" dxfId="49" priority="50" operator="equal">
      <formula>"No"</formula>
    </cfRule>
  </conditionalFormatting>
  <conditionalFormatting sqref="I53:T88">
    <cfRule type="cellIs" dxfId="48" priority="49" operator="equal">
      <formula>"No"</formula>
    </cfRule>
  </conditionalFormatting>
  <conditionalFormatting sqref="I99:T134">
    <cfRule type="cellIs" dxfId="47" priority="48" operator="equal">
      <formula>"No"</formula>
    </cfRule>
  </conditionalFormatting>
  <conditionalFormatting sqref="I145:T180">
    <cfRule type="cellIs" dxfId="46" priority="47" operator="equal">
      <formula>"No"</formula>
    </cfRule>
  </conditionalFormatting>
  <conditionalFormatting sqref="I191:T226">
    <cfRule type="cellIs" dxfId="45" priority="46" operator="equal">
      <formula>"No"</formula>
    </cfRule>
  </conditionalFormatting>
  <conditionalFormatting sqref="I237:T272">
    <cfRule type="cellIs" dxfId="44" priority="45" operator="equal">
      <formula>"No"</formula>
    </cfRule>
  </conditionalFormatting>
  <conditionalFormatting sqref="I283:T318">
    <cfRule type="cellIs" dxfId="43" priority="44" operator="equal">
      <formula>"No"</formula>
    </cfRule>
  </conditionalFormatting>
  <conditionalFormatting sqref="I329:T364">
    <cfRule type="cellIs" dxfId="42" priority="43" operator="equal">
      <formula>"No"</formula>
    </cfRule>
  </conditionalFormatting>
  <conditionalFormatting sqref="I375:T410">
    <cfRule type="cellIs" dxfId="41" priority="42" operator="equal">
      <formula>"No"</formula>
    </cfRule>
  </conditionalFormatting>
  <conditionalFormatting sqref="I421:T456">
    <cfRule type="cellIs" dxfId="40" priority="41" operator="equal">
      <formula>"No"</formula>
    </cfRule>
  </conditionalFormatting>
  <conditionalFormatting sqref="I467:T502">
    <cfRule type="cellIs" dxfId="39" priority="40" operator="equal">
      <formula>"No"</formula>
    </cfRule>
  </conditionalFormatting>
  <conditionalFormatting sqref="I513:T548">
    <cfRule type="cellIs" dxfId="38" priority="39" operator="equal">
      <formula>"No"</formula>
    </cfRule>
  </conditionalFormatting>
  <conditionalFormatting sqref="I559:T594">
    <cfRule type="cellIs" dxfId="37" priority="38" operator="equal">
      <formula>"No"</formula>
    </cfRule>
  </conditionalFormatting>
  <conditionalFormatting sqref="I605:T640">
    <cfRule type="cellIs" dxfId="36" priority="37" operator="equal">
      <formula>"No"</formula>
    </cfRule>
  </conditionalFormatting>
  <conditionalFormatting sqref="I651:T686">
    <cfRule type="cellIs" dxfId="35" priority="36" operator="equal">
      <formula>"No"</formula>
    </cfRule>
  </conditionalFormatting>
  <conditionalFormatting sqref="I697:T732">
    <cfRule type="cellIs" dxfId="34" priority="35" operator="equal">
      <formula>"No"</formula>
    </cfRule>
  </conditionalFormatting>
  <conditionalFormatting sqref="I743:T778">
    <cfRule type="cellIs" dxfId="33" priority="34" operator="equal">
      <formula>"No"</formula>
    </cfRule>
  </conditionalFormatting>
  <conditionalFormatting sqref="I789:T824">
    <cfRule type="cellIs" dxfId="32" priority="33" operator="equal">
      <formula>"No"</formula>
    </cfRule>
  </conditionalFormatting>
  <conditionalFormatting sqref="I835:T870">
    <cfRule type="cellIs" dxfId="31" priority="32" operator="equal">
      <formula>"No"</formula>
    </cfRule>
  </conditionalFormatting>
  <conditionalFormatting sqref="I881:T916">
    <cfRule type="cellIs" dxfId="30" priority="31" operator="equal">
      <formula>"No"</formula>
    </cfRule>
  </conditionalFormatting>
  <conditionalFormatting sqref="I927:T962">
    <cfRule type="cellIs" dxfId="29" priority="30" operator="equal">
      <formula>"No"</formula>
    </cfRule>
  </conditionalFormatting>
  <conditionalFormatting sqref="I973:T1008">
    <cfRule type="cellIs" dxfId="28" priority="29" operator="equal">
      <formula>"No"</formula>
    </cfRule>
  </conditionalFormatting>
  <conditionalFormatting sqref="I1019:T1054">
    <cfRule type="cellIs" dxfId="27" priority="28" operator="equal">
      <formula>"No"</formula>
    </cfRule>
  </conditionalFormatting>
  <conditionalFormatting sqref="I1065:T1100">
    <cfRule type="cellIs" dxfId="26" priority="27" operator="equal">
      <formula>"No"</formula>
    </cfRule>
  </conditionalFormatting>
  <conditionalFormatting sqref="I1111:T1146">
    <cfRule type="cellIs" dxfId="25" priority="26" operator="equal">
      <formula>"No"</formula>
    </cfRule>
  </conditionalFormatting>
  <conditionalFormatting sqref="I1157:T1192">
    <cfRule type="cellIs" dxfId="24" priority="25" operator="equal">
      <formula>"No"</formula>
    </cfRule>
  </conditionalFormatting>
  <conditionalFormatting sqref="I1203:T1238">
    <cfRule type="cellIs" dxfId="23" priority="24" operator="equal">
      <formula>"No"</formula>
    </cfRule>
  </conditionalFormatting>
  <conditionalFormatting sqref="I1249:T1284">
    <cfRule type="cellIs" dxfId="22" priority="23" operator="equal">
      <formula>"No"</formula>
    </cfRule>
  </conditionalFormatting>
  <conditionalFormatting sqref="I1295:T1330">
    <cfRule type="cellIs" dxfId="21" priority="22" operator="equal">
      <formula>"No"</formula>
    </cfRule>
  </conditionalFormatting>
  <conditionalFormatting sqref="I1341:T1376">
    <cfRule type="cellIs" dxfId="20" priority="21" operator="equal">
      <formula>"No"</formula>
    </cfRule>
  </conditionalFormatting>
  <conditionalFormatting sqref="I1387:T1422">
    <cfRule type="cellIs" dxfId="19" priority="20" operator="equal">
      <formula>"No"</formula>
    </cfRule>
  </conditionalFormatting>
  <conditionalFormatting sqref="I1433:T1468">
    <cfRule type="cellIs" dxfId="18" priority="19" operator="equal">
      <formula>"No"</formula>
    </cfRule>
  </conditionalFormatting>
  <conditionalFormatting sqref="I1479:T1514">
    <cfRule type="cellIs" dxfId="17" priority="18" operator="equal">
      <formula>"No"</formula>
    </cfRule>
  </conditionalFormatting>
  <conditionalFormatting sqref="I1525:T1560">
    <cfRule type="cellIs" dxfId="16" priority="17" operator="equal">
      <formula>"No"</formula>
    </cfRule>
  </conditionalFormatting>
  <conditionalFormatting sqref="I1571:T1606">
    <cfRule type="cellIs" dxfId="15" priority="16" operator="equal">
      <formula>"No"</formula>
    </cfRule>
  </conditionalFormatting>
  <conditionalFormatting sqref="I1617:T1652">
    <cfRule type="cellIs" dxfId="14" priority="15" operator="equal">
      <formula>"No"</formula>
    </cfRule>
  </conditionalFormatting>
  <conditionalFormatting sqref="I1663:T1698">
    <cfRule type="cellIs" dxfId="13" priority="14" operator="equal">
      <formula>"No"</formula>
    </cfRule>
  </conditionalFormatting>
  <conditionalFormatting sqref="I1709:T1744">
    <cfRule type="cellIs" dxfId="12" priority="13" operator="equal">
      <formula>"No"</formula>
    </cfRule>
  </conditionalFormatting>
  <conditionalFormatting sqref="I1755:T1790">
    <cfRule type="cellIs" dxfId="11" priority="12" operator="equal">
      <formula>"No"</formula>
    </cfRule>
  </conditionalFormatting>
  <conditionalFormatting sqref="I1801:T1836">
    <cfRule type="cellIs" dxfId="10" priority="11" operator="equal">
      <formula>"No"</formula>
    </cfRule>
  </conditionalFormatting>
  <conditionalFormatting sqref="I1847:T1882">
    <cfRule type="cellIs" dxfId="9" priority="10" operator="equal">
      <formula>"No"</formula>
    </cfRule>
  </conditionalFormatting>
  <conditionalFormatting sqref="I1893:T1928">
    <cfRule type="cellIs" dxfId="8" priority="9" operator="equal">
      <formula>"No"</formula>
    </cfRule>
  </conditionalFormatting>
  <conditionalFormatting sqref="I1939:T1974">
    <cfRule type="cellIs" dxfId="7" priority="8" operator="equal">
      <formula>"No"</formula>
    </cfRule>
  </conditionalFormatting>
  <conditionalFormatting sqref="I1985:T2020">
    <cfRule type="cellIs" dxfId="6" priority="7" operator="equal">
      <formula>"No"</formula>
    </cfRule>
  </conditionalFormatting>
  <conditionalFormatting sqref="I2031:T2066">
    <cfRule type="cellIs" dxfId="5" priority="6" operator="equal">
      <formula>"No"</formula>
    </cfRule>
  </conditionalFormatting>
  <conditionalFormatting sqref="I2077:T2112">
    <cfRule type="cellIs" dxfId="4" priority="5" operator="equal">
      <formula>"No"</formula>
    </cfRule>
  </conditionalFormatting>
  <conditionalFormatting sqref="I2123:T2158">
    <cfRule type="cellIs" dxfId="3" priority="4" operator="equal">
      <formula>"No"</formula>
    </cfRule>
  </conditionalFormatting>
  <conditionalFormatting sqref="I2169:T2204">
    <cfRule type="cellIs" dxfId="2" priority="3" operator="equal">
      <formula>"No"</formula>
    </cfRule>
  </conditionalFormatting>
  <conditionalFormatting sqref="I2215:T2250">
    <cfRule type="cellIs" dxfId="1" priority="2" operator="equal">
      <formula>"No"</formula>
    </cfRule>
  </conditionalFormatting>
  <conditionalFormatting sqref="I2261:T2296">
    <cfRule type="cellIs" dxfId="0" priority="1" operator="equal">
      <formula>"No"</formula>
    </cfRule>
  </conditionalFormatting>
  <pageMargins left="0.7" right="0.7" top="0.75" bottom="0.75" header="0.3" footer="0.3"/>
  <pageSetup paperSize="9" orientation="portrait"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9635-06CF-4FD4-AC67-592631B17E55}">
  <sheetPr codeName="Sheet3"/>
  <dimension ref="B1:P196"/>
  <sheetViews>
    <sheetView showGridLines="0" showRowColHeaders="0" workbookViewId="0">
      <pane ySplit="6" topLeftCell="A7" activePane="bottomLeft" state="frozen"/>
      <selection activeCell="B6" sqref="B6:C6"/>
      <selection pane="bottomLeft" activeCell="A2" sqref="A2"/>
    </sheetView>
  </sheetViews>
  <sheetFormatPr defaultColWidth="9.19921875" defaultRowHeight="15" x14ac:dyDescent="0.3"/>
  <cols>
    <col min="1" max="1" width="2.19921875" style="32" customWidth="1"/>
    <col min="2" max="2" width="13.69921875" style="32" customWidth="1"/>
    <col min="3" max="3" width="15.19921875" style="32" customWidth="1"/>
    <col min="4" max="4" width="20.19921875" style="32" customWidth="1"/>
    <col min="5" max="5" width="9.19921875" style="32"/>
    <col min="6" max="6" width="10.69921875" style="32" customWidth="1"/>
    <col min="7" max="7" width="6.69921875" style="32" customWidth="1"/>
    <col min="8" max="8" width="9.796875" style="32" customWidth="1"/>
    <col min="9" max="11" width="9.19921875" style="32"/>
    <col min="12" max="12" width="16.59765625" style="32" customWidth="1"/>
    <col min="13" max="13" width="12.3984375" style="32" customWidth="1"/>
    <col min="14" max="14" width="13.19921875" style="32" customWidth="1"/>
    <col min="15" max="15" width="20.69921875" style="32" customWidth="1"/>
    <col min="16" max="16" width="20.796875" style="32" customWidth="1"/>
    <col min="17" max="16384" width="9.19921875" style="32"/>
  </cols>
  <sheetData>
    <row r="1" spans="2:16" ht="12.75" hidden="1" customHeight="1" x14ac:dyDescent="0.3"/>
    <row r="2" spans="2:16" x14ac:dyDescent="0.3">
      <c r="B2" s="19" t="s">
        <v>1</v>
      </c>
    </row>
    <row r="3" spans="2:16" x14ac:dyDescent="0.3">
      <c r="B3" s="5"/>
    </row>
    <row r="4" spans="2:16" x14ac:dyDescent="0.3">
      <c r="B4" s="5"/>
    </row>
    <row r="6" spans="2:16" x14ac:dyDescent="0.3">
      <c r="B6" s="24" t="s">
        <v>126</v>
      </c>
      <c r="C6" s="24" t="s">
        <v>127</v>
      </c>
      <c r="D6" s="24" t="s">
        <v>128</v>
      </c>
      <c r="E6" s="24" t="s">
        <v>129</v>
      </c>
      <c r="F6" s="24" t="s">
        <v>779</v>
      </c>
      <c r="G6" s="24" t="s">
        <v>130</v>
      </c>
      <c r="H6" s="24" t="s">
        <v>131</v>
      </c>
      <c r="I6" s="24" t="s">
        <v>132</v>
      </c>
      <c r="J6" s="24" t="s">
        <v>133</v>
      </c>
      <c r="K6" s="24" t="s">
        <v>134</v>
      </c>
      <c r="L6" s="24" t="s">
        <v>115</v>
      </c>
      <c r="M6" s="24" t="s">
        <v>609</v>
      </c>
      <c r="N6" s="24" t="s">
        <v>72</v>
      </c>
      <c r="O6" s="24" t="s">
        <v>674</v>
      </c>
      <c r="P6" s="24" t="s">
        <v>675</v>
      </c>
    </row>
    <row r="7" spans="2:16" x14ac:dyDescent="0.3">
      <c r="B7" s="41"/>
      <c r="C7" s="41"/>
      <c r="D7" s="41"/>
      <c r="E7" s="41"/>
      <c r="F7" s="41"/>
      <c r="G7" s="41"/>
      <c r="H7" s="41"/>
      <c r="I7" s="41"/>
      <c r="J7" s="41"/>
      <c r="K7" s="378"/>
      <c r="L7" s="378"/>
      <c r="M7" s="379"/>
      <c r="N7" s="41"/>
      <c r="O7" s="41"/>
      <c r="P7" s="41"/>
    </row>
    <row r="8" spans="2:16" x14ac:dyDescent="0.3">
      <c r="B8" s="41"/>
      <c r="C8" s="41"/>
      <c r="D8" s="41"/>
      <c r="E8" s="41"/>
      <c r="F8" s="41"/>
      <c r="G8" s="41"/>
      <c r="H8" s="41"/>
      <c r="I8" s="41"/>
      <c r="J8" s="41"/>
      <c r="K8" s="378"/>
      <c r="L8" s="378"/>
      <c r="M8" s="379"/>
      <c r="N8" s="41"/>
      <c r="O8" s="41"/>
      <c r="P8" s="41"/>
    </row>
    <row r="9" spans="2:16" x14ac:dyDescent="0.3">
      <c r="B9" s="41"/>
      <c r="C9" s="41"/>
      <c r="D9" s="41"/>
      <c r="E9" s="41"/>
      <c r="F9" s="41"/>
      <c r="G9" s="41"/>
      <c r="H9" s="41"/>
      <c r="I9" s="41"/>
      <c r="J9" s="41"/>
      <c r="K9" s="378"/>
      <c r="L9" s="378"/>
      <c r="M9" s="379"/>
      <c r="N9" s="41"/>
      <c r="O9" s="41"/>
      <c r="P9" s="41"/>
    </row>
    <row r="10" spans="2:16" x14ac:dyDescent="0.3">
      <c r="B10" s="41"/>
      <c r="C10" s="41"/>
      <c r="D10" s="41"/>
      <c r="E10" s="41"/>
      <c r="F10" s="41"/>
      <c r="G10" s="41"/>
      <c r="H10" s="41"/>
      <c r="I10" s="41"/>
      <c r="J10" s="41"/>
      <c r="K10" s="378"/>
      <c r="L10" s="378"/>
      <c r="M10" s="379"/>
      <c r="N10" s="41"/>
      <c r="O10" s="41"/>
      <c r="P10" s="41"/>
    </row>
    <row r="11" spans="2:16" x14ac:dyDescent="0.3">
      <c r="B11" s="41"/>
      <c r="C11" s="41"/>
      <c r="D11" s="41"/>
      <c r="E11" s="41"/>
      <c r="F11" s="41"/>
      <c r="G11" s="41"/>
      <c r="H11" s="41"/>
      <c r="I11" s="41"/>
      <c r="J11" s="41"/>
      <c r="K11" s="378"/>
      <c r="L11" s="378"/>
      <c r="M11" s="379"/>
      <c r="N11" s="41"/>
      <c r="O11" s="41"/>
      <c r="P11" s="41"/>
    </row>
    <row r="12" spans="2:16" x14ac:dyDescent="0.3">
      <c r="B12" s="41"/>
      <c r="C12" s="41"/>
      <c r="D12" s="41"/>
      <c r="E12" s="41"/>
      <c r="F12" s="41"/>
      <c r="G12" s="41"/>
      <c r="H12" s="41"/>
      <c r="I12" s="41"/>
      <c r="J12" s="41"/>
      <c r="K12" s="378"/>
      <c r="L12" s="378"/>
      <c r="M12" s="379"/>
      <c r="N12" s="41"/>
      <c r="O12" s="41"/>
      <c r="P12" s="41"/>
    </row>
    <row r="13" spans="2:16" x14ac:dyDescent="0.3">
      <c r="B13" s="41"/>
      <c r="C13" s="41"/>
      <c r="D13" s="41"/>
      <c r="E13" s="41"/>
      <c r="F13" s="41"/>
      <c r="G13" s="41"/>
      <c r="H13" s="41"/>
      <c r="I13" s="41"/>
      <c r="J13" s="41"/>
      <c r="K13" s="378"/>
      <c r="L13" s="378"/>
      <c r="M13" s="379"/>
      <c r="N13" s="41"/>
      <c r="O13" s="41"/>
      <c r="P13" s="41"/>
    </row>
    <row r="14" spans="2:16" x14ac:dyDescent="0.3">
      <c r="B14" s="41"/>
      <c r="C14" s="41"/>
      <c r="D14" s="41"/>
      <c r="E14" s="41"/>
      <c r="F14" s="41"/>
      <c r="G14" s="41"/>
      <c r="H14" s="41"/>
      <c r="I14" s="41"/>
      <c r="J14" s="41"/>
      <c r="K14" s="378"/>
      <c r="L14" s="378"/>
      <c r="M14" s="379"/>
      <c r="N14" s="41"/>
      <c r="O14" s="41"/>
      <c r="P14" s="41"/>
    </row>
    <row r="15" spans="2:16" x14ac:dyDescent="0.3">
      <c r="B15" s="41"/>
      <c r="C15" s="41"/>
      <c r="D15" s="41"/>
      <c r="E15" s="41"/>
      <c r="F15" s="41"/>
      <c r="G15" s="41"/>
      <c r="H15" s="41"/>
      <c r="I15" s="41"/>
      <c r="J15" s="41"/>
      <c r="K15" s="378"/>
      <c r="L15" s="378"/>
      <c r="M15" s="379"/>
      <c r="N15" s="41"/>
      <c r="O15" s="41"/>
      <c r="P15" s="41"/>
    </row>
    <row r="16" spans="2:16" x14ac:dyDescent="0.3">
      <c r="B16" s="41"/>
      <c r="C16" s="41"/>
      <c r="D16" s="41"/>
      <c r="E16" s="41"/>
      <c r="F16" s="41"/>
      <c r="G16" s="41"/>
      <c r="H16" s="41"/>
      <c r="I16" s="41"/>
      <c r="J16" s="41"/>
      <c r="K16" s="378"/>
      <c r="L16" s="378"/>
      <c r="M16" s="379"/>
      <c r="N16" s="41"/>
      <c r="O16" s="41"/>
      <c r="P16" s="41"/>
    </row>
    <row r="17" spans="2:16" x14ac:dyDescent="0.3">
      <c r="B17" s="41"/>
      <c r="C17" s="41"/>
      <c r="D17" s="41"/>
      <c r="E17" s="41"/>
      <c r="F17" s="41"/>
      <c r="G17" s="41"/>
      <c r="H17" s="41"/>
      <c r="I17" s="41"/>
      <c r="J17" s="41"/>
      <c r="K17" s="378"/>
      <c r="L17" s="378"/>
      <c r="M17" s="379"/>
      <c r="N17" s="41"/>
      <c r="O17" s="41"/>
      <c r="P17" s="41"/>
    </row>
    <row r="18" spans="2:16" x14ac:dyDescent="0.3">
      <c r="B18" s="41"/>
      <c r="C18" s="41"/>
      <c r="D18" s="41"/>
      <c r="E18" s="41"/>
      <c r="F18" s="41"/>
      <c r="G18" s="41"/>
      <c r="H18" s="41"/>
      <c r="I18" s="41"/>
      <c r="J18" s="41"/>
      <c r="K18" s="378"/>
      <c r="L18" s="378"/>
      <c r="M18" s="379"/>
      <c r="N18" s="41"/>
      <c r="O18" s="41"/>
      <c r="P18" s="41"/>
    </row>
    <row r="19" spans="2:16" x14ac:dyDescent="0.3">
      <c r="B19" s="41"/>
      <c r="C19" s="41"/>
      <c r="D19" s="41"/>
      <c r="E19" s="41"/>
      <c r="F19" s="41"/>
      <c r="G19" s="41"/>
      <c r="H19" s="41"/>
      <c r="I19" s="41"/>
      <c r="J19" s="41"/>
      <c r="K19" s="378"/>
      <c r="L19" s="378"/>
      <c r="M19" s="379"/>
      <c r="N19" s="41"/>
      <c r="O19" s="41"/>
      <c r="P19" s="41"/>
    </row>
    <row r="20" spans="2:16" x14ac:dyDescent="0.3">
      <c r="B20" s="41"/>
      <c r="C20" s="41"/>
      <c r="D20" s="41"/>
      <c r="E20" s="41"/>
      <c r="F20" s="41"/>
      <c r="G20" s="41"/>
      <c r="H20" s="41"/>
      <c r="I20" s="41"/>
      <c r="J20" s="41"/>
      <c r="K20" s="378"/>
      <c r="L20" s="378"/>
      <c r="M20" s="379"/>
      <c r="N20" s="41"/>
      <c r="O20" s="41"/>
      <c r="P20" s="41"/>
    </row>
    <row r="21" spans="2:16" x14ac:dyDescent="0.3">
      <c r="B21" s="41"/>
      <c r="C21" s="41"/>
      <c r="D21" s="41"/>
      <c r="E21" s="41"/>
      <c r="F21" s="41"/>
      <c r="G21" s="41"/>
      <c r="H21" s="41"/>
      <c r="I21" s="41"/>
      <c r="J21" s="41"/>
      <c r="K21" s="378"/>
      <c r="L21" s="378"/>
      <c r="M21" s="379"/>
      <c r="N21" s="41"/>
      <c r="O21" s="41"/>
      <c r="P21" s="41"/>
    </row>
    <row r="22" spans="2:16" x14ac:dyDescent="0.3">
      <c r="B22" s="41"/>
      <c r="C22" s="41"/>
      <c r="D22" s="41"/>
      <c r="E22" s="41"/>
      <c r="F22" s="41"/>
      <c r="G22" s="41"/>
      <c r="H22" s="41"/>
      <c r="I22" s="41"/>
      <c r="J22" s="41"/>
      <c r="K22" s="378"/>
      <c r="L22" s="378"/>
      <c r="M22" s="379"/>
      <c r="N22" s="41"/>
      <c r="O22" s="41"/>
      <c r="P22" s="41"/>
    </row>
    <row r="23" spans="2:16" x14ac:dyDescent="0.3">
      <c r="B23" s="41"/>
      <c r="C23" s="41"/>
      <c r="D23" s="41"/>
      <c r="E23" s="41"/>
      <c r="F23" s="41"/>
      <c r="G23" s="41"/>
      <c r="H23" s="41"/>
      <c r="I23" s="41"/>
      <c r="J23" s="41"/>
      <c r="K23" s="378"/>
      <c r="L23" s="378"/>
      <c r="M23" s="379"/>
      <c r="N23" s="41"/>
      <c r="O23" s="41"/>
      <c r="P23" s="41"/>
    </row>
    <row r="24" spans="2:16" x14ac:dyDescent="0.3">
      <c r="B24" s="41"/>
      <c r="C24" s="41"/>
      <c r="D24" s="41"/>
      <c r="E24" s="41"/>
      <c r="F24" s="41"/>
      <c r="G24" s="41"/>
      <c r="H24" s="41"/>
      <c r="I24" s="41"/>
      <c r="J24" s="41"/>
      <c r="K24" s="378"/>
      <c r="L24" s="378"/>
      <c r="M24" s="379"/>
      <c r="N24" s="41"/>
      <c r="O24" s="41"/>
      <c r="P24" s="41"/>
    </row>
    <row r="25" spans="2:16" x14ac:dyDescent="0.3">
      <c r="B25" s="41"/>
      <c r="C25" s="41"/>
      <c r="D25" s="41"/>
      <c r="E25" s="41"/>
      <c r="F25" s="41"/>
      <c r="G25" s="41"/>
      <c r="H25" s="41"/>
      <c r="I25" s="41"/>
      <c r="J25" s="41"/>
      <c r="K25" s="378"/>
      <c r="L25" s="378"/>
      <c r="M25" s="379"/>
      <c r="N25" s="41"/>
      <c r="O25" s="41"/>
      <c r="P25" s="41"/>
    </row>
    <row r="26" spans="2:16" x14ac:dyDescent="0.3">
      <c r="B26" s="41"/>
      <c r="C26" s="41"/>
      <c r="D26" s="41"/>
      <c r="E26" s="41"/>
      <c r="F26" s="41"/>
      <c r="G26" s="41"/>
      <c r="H26" s="41"/>
      <c r="I26" s="41"/>
      <c r="J26" s="41"/>
      <c r="K26" s="378"/>
      <c r="L26" s="378"/>
      <c r="M26" s="379"/>
      <c r="N26" s="41"/>
      <c r="O26" s="41"/>
      <c r="P26" s="41"/>
    </row>
    <row r="27" spans="2:16" x14ac:dyDescent="0.3">
      <c r="B27" s="41"/>
      <c r="C27" s="41"/>
      <c r="D27" s="41"/>
      <c r="E27" s="41"/>
      <c r="F27" s="41"/>
      <c r="G27" s="41"/>
      <c r="H27" s="41"/>
      <c r="I27" s="41"/>
      <c r="J27" s="41"/>
      <c r="K27" s="378"/>
      <c r="L27" s="378"/>
      <c r="M27" s="379"/>
      <c r="N27" s="41"/>
      <c r="O27" s="41"/>
      <c r="P27" s="41"/>
    </row>
    <row r="28" spans="2:16" x14ac:dyDescent="0.3">
      <c r="B28" s="41"/>
      <c r="C28" s="41"/>
      <c r="D28" s="41"/>
      <c r="E28" s="41"/>
      <c r="F28" s="41"/>
      <c r="G28" s="41"/>
      <c r="H28" s="41"/>
      <c r="I28" s="41"/>
      <c r="J28" s="41"/>
      <c r="K28" s="378"/>
      <c r="L28" s="378"/>
      <c r="M28" s="379"/>
      <c r="N28" s="41"/>
      <c r="O28" s="41"/>
      <c r="P28" s="41"/>
    </row>
    <row r="29" spans="2:16" x14ac:dyDescent="0.3">
      <c r="B29" s="41"/>
      <c r="C29" s="41"/>
      <c r="D29" s="41"/>
      <c r="E29" s="41"/>
      <c r="F29" s="41"/>
      <c r="G29" s="41"/>
      <c r="H29" s="41"/>
      <c r="I29" s="41"/>
      <c r="J29" s="41"/>
      <c r="K29" s="378"/>
      <c r="L29" s="378"/>
      <c r="M29" s="379"/>
      <c r="N29" s="41"/>
      <c r="O29" s="41"/>
      <c r="P29" s="41"/>
    </row>
    <row r="30" spans="2:16" x14ac:dyDescent="0.3">
      <c r="B30" s="41"/>
      <c r="C30" s="41"/>
      <c r="D30" s="41"/>
      <c r="E30" s="41"/>
      <c r="F30" s="41"/>
      <c r="G30" s="41"/>
      <c r="H30" s="41"/>
      <c r="I30" s="41"/>
      <c r="J30" s="41"/>
      <c r="K30" s="378"/>
      <c r="L30" s="378"/>
      <c r="M30" s="379"/>
      <c r="N30" s="41"/>
      <c r="O30" s="41"/>
      <c r="P30" s="41"/>
    </row>
    <row r="31" spans="2:16" x14ac:dyDescent="0.3">
      <c r="B31" s="41"/>
      <c r="C31" s="41"/>
      <c r="D31" s="41"/>
      <c r="E31" s="41"/>
      <c r="F31" s="41"/>
      <c r="G31" s="41"/>
      <c r="H31" s="41"/>
      <c r="I31" s="41"/>
      <c r="J31" s="41"/>
      <c r="K31" s="378"/>
      <c r="L31" s="378"/>
      <c r="M31" s="379"/>
      <c r="N31" s="41"/>
      <c r="O31" s="41"/>
      <c r="P31" s="41"/>
    </row>
    <row r="32" spans="2:16" x14ac:dyDescent="0.3">
      <c r="B32" s="41"/>
      <c r="C32" s="41"/>
      <c r="D32" s="41"/>
      <c r="E32" s="41"/>
      <c r="F32" s="41"/>
      <c r="G32" s="41"/>
      <c r="H32" s="41"/>
      <c r="I32" s="41"/>
      <c r="J32" s="41"/>
      <c r="K32" s="378"/>
      <c r="L32" s="378"/>
      <c r="M32" s="379"/>
      <c r="N32" s="41"/>
      <c r="O32" s="41"/>
      <c r="P32" s="41"/>
    </row>
    <row r="33" spans="2:16" x14ac:dyDescent="0.3">
      <c r="B33" s="41"/>
      <c r="C33" s="41"/>
      <c r="D33" s="41"/>
      <c r="E33" s="41"/>
      <c r="F33" s="41"/>
      <c r="G33" s="41"/>
      <c r="H33" s="41"/>
      <c r="I33" s="41"/>
      <c r="J33" s="41"/>
      <c r="K33" s="378"/>
      <c r="L33" s="378"/>
      <c r="M33" s="379"/>
      <c r="N33" s="41"/>
      <c r="O33" s="41"/>
      <c r="P33" s="41"/>
    </row>
    <row r="34" spans="2:16" x14ac:dyDescent="0.3">
      <c r="B34" s="41"/>
      <c r="C34" s="41"/>
      <c r="D34" s="41"/>
      <c r="E34" s="41"/>
      <c r="F34" s="41"/>
      <c r="G34" s="41"/>
      <c r="H34" s="41"/>
      <c r="I34" s="41"/>
      <c r="J34" s="41"/>
      <c r="K34" s="378"/>
      <c r="L34" s="378"/>
      <c r="M34" s="379"/>
      <c r="N34" s="41"/>
      <c r="O34" s="41"/>
      <c r="P34" s="41"/>
    </row>
    <row r="35" spans="2:16" x14ac:dyDescent="0.3">
      <c r="B35" s="41"/>
      <c r="C35" s="41"/>
      <c r="D35" s="41"/>
      <c r="E35" s="41"/>
      <c r="F35" s="41"/>
      <c r="G35" s="41"/>
      <c r="H35" s="41"/>
      <c r="I35" s="41"/>
      <c r="J35" s="41"/>
      <c r="K35" s="378"/>
      <c r="L35" s="378"/>
      <c r="M35" s="379"/>
      <c r="N35" s="41"/>
      <c r="O35" s="41"/>
      <c r="P35" s="41"/>
    </row>
    <row r="36" spans="2:16" x14ac:dyDescent="0.3">
      <c r="B36" s="41"/>
      <c r="C36" s="41"/>
      <c r="D36" s="41"/>
      <c r="E36" s="41"/>
      <c r="F36" s="41"/>
      <c r="G36" s="41"/>
      <c r="H36" s="41"/>
      <c r="I36" s="41"/>
      <c r="J36" s="41"/>
      <c r="K36" s="378"/>
      <c r="L36" s="378"/>
      <c r="M36" s="379"/>
      <c r="N36" s="41"/>
      <c r="O36" s="41"/>
      <c r="P36" s="41"/>
    </row>
    <row r="37" spans="2:16" x14ac:dyDescent="0.3">
      <c r="B37" s="41"/>
      <c r="C37" s="41"/>
      <c r="D37" s="41"/>
      <c r="E37" s="41"/>
      <c r="F37" s="41"/>
      <c r="G37" s="41"/>
      <c r="H37" s="41"/>
      <c r="I37" s="41"/>
      <c r="J37" s="41"/>
      <c r="K37" s="378"/>
      <c r="L37" s="378"/>
      <c r="M37" s="379"/>
      <c r="N37" s="41"/>
      <c r="O37" s="41"/>
      <c r="P37" s="41"/>
    </row>
    <row r="38" spans="2:16" x14ac:dyDescent="0.3">
      <c r="B38" s="41"/>
      <c r="C38" s="41"/>
      <c r="D38" s="41"/>
      <c r="E38" s="41"/>
      <c r="F38" s="41"/>
      <c r="G38" s="41"/>
      <c r="H38" s="41"/>
      <c r="I38" s="41"/>
      <c r="J38" s="41"/>
      <c r="K38" s="378"/>
      <c r="L38" s="378"/>
      <c r="M38" s="379"/>
      <c r="N38" s="41"/>
      <c r="O38" s="41"/>
      <c r="P38" s="41"/>
    </row>
    <row r="39" spans="2:16" x14ac:dyDescent="0.3">
      <c r="B39" s="41"/>
      <c r="C39" s="41"/>
      <c r="D39" s="41"/>
      <c r="E39" s="41"/>
      <c r="F39" s="41"/>
      <c r="G39" s="41"/>
      <c r="H39" s="41"/>
      <c r="I39" s="41"/>
      <c r="J39" s="41"/>
      <c r="K39" s="378"/>
      <c r="L39" s="378"/>
      <c r="M39" s="379"/>
      <c r="N39" s="41"/>
      <c r="O39" s="41"/>
      <c r="P39" s="41"/>
    </row>
    <row r="40" spans="2:16" x14ac:dyDescent="0.3">
      <c r="B40" s="41"/>
      <c r="C40" s="41"/>
      <c r="D40" s="41"/>
      <c r="E40" s="41"/>
      <c r="F40" s="41"/>
      <c r="G40" s="41"/>
      <c r="H40" s="41"/>
      <c r="I40" s="41"/>
      <c r="J40" s="41"/>
      <c r="K40" s="378"/>
      <c r="L40" s="378"/>
      <c r="M40" s="379"/>
      <c r="N40" s="41"/>
      <c r="O40" s="41"/>
      <c r="P40" s="41"/>
    </row>
    <row r="41" spans="2:16" x14ac:dyDescent="0.3">
      <c r="B41" s="41"/>
      <c r="C41" s="41"/>
      <c r="D41" s="41"/>
      <c r="E41" s="41"/>
      <c r="F41" s="41"/>
      <c r="G41" s="41"/>
      <c r="H41" s="41"/>
      <c r="I41" s="41"/>
      <c r="J41" s="41"/>
      <c r="K41" s="378"/>
      <c r="L41" s="378"/>
      <c r="M41" s="379"/>
      <c r="N41" s="41"/>
      <c r="O41" s="41"/>
      <c r="P41" s="41"/>
    </row>
    <row r="42" spans="2:16" x14ac:dyDescent="0.3">
      <c r="B42" s="41"/>
      <c r="C42" s="41"/>
      <c r="D42" s="41"/>
      <c r="E42" s="41"/>
      <c r="F42" s="41"/>
      <c r="G42" s="41"/>
      <c r="H42" s="41"/>
      <c r="I42" s="41"/>
      <c r="J42" s="41"/>
      <c r="K42" s="378"/>
      <c r="L42" s="378"/>
      <c r="M42" s="379"/>
      <c r="N42" s="41"/>
      <c r="O42" s="41"/>
      <c r="P42" s="41"/>
    </row>
    <row r="43" spans="2:16" x14ac:dyDescent="0.3">
      <c r="B43" s="41"/>
      <c r="C43" s="41"/>
      <c r="D43" s="41"/>
      <c r="E43" s="41"/>
      <c r="F43" s="41"/>
      <c r="G43" s="41"/>
      <c r="H43" s="41"/>
      <c r="I43" s="41"/>
      <c r="J43" s="41"/>
      <c r="K43" s="378"/>
      <c r="L43" s="378"/>
      <c r="M43" s="379"/>
      <c r="N43" s="41"/>
      <c r="O43" s="41"/>
      <c r="P43" s="41"/>
    </row>
    <row r="44" spans="2:16" x14ac:dyDescent="0.3">
      <c r="B44" s="41"/>
      <c r="C44" s="41"/>
      <c r="D44" s="41"/>
      <c r="E44" s="41"/>
      <c r="F44" s="41"/>
      <c r="G44" s="41"/>
      <c r="H44" s="41"/>
      <c r="I44" s="41"/>
      <c r="J44" s="41"/>
      <c r="K44" s="378"/>
      <c r="L44" s="378"/>
      <c r="M44" s="379"/>
      <c r="N44" s="41"/>
      <c r="O44" s="41"/>
      <c r="P44" s="41"/>
    </row>
    <row r="45" spans="2:16" x14ac:dyDescent="0.3">
      <c r="B45" s="41"/>
      <c r="C45" s="41"/>
      <c r="D45" s="41"/>
      <c r="E45" s="41"/>
      <c r="F45" s="41"/>
      <c r="G45" s="41"/>
      <c r="H45" s="41"/>
      <c r="I45" s="41"/>
      <c r="J45" s="41"/>
      <c r="K45" s="378"/>
      <c r="L45" s="378"/>
      <c r="M45" s="379"/>
      <c r="N45" s="41"/>
      <c r="O45" s="41"/>
      <c r="P45" s="41"/>
    </row>
    <row r="46" spans="2:16" x14ac:dyDescent="0.3">
      <c r="B46" s="41"/>
      <c r="C46" s="41"/>
      <c r="D46" s="41"/>
      <c r="E46" s="41"/>
      <c r="F46" s="41"/>
      <c r="G46" s="41"/>
      <c r="H46" s="41"/>
      <c r="I46" s="41"/>
      <c r="J46" s="41"/>
      <c r="K46" s="378"/>
      <c r="L46" s="378"/>
      <c r="M46" s="379"/>
      <c r="N46" s="41"/>
      <c r="O46" s="41"/>
      <c r="P46" s="41"/>
    </row>
    <row r="47" spans="2:16" x14ac:dyDescent="0.3">
      <c r="B47" s="41"/>
      <c r="C47" s="41"/>
      <c r="D47" s="41"/>
      <c r="E47" s="41"/>
      <c r="F47" s="41"/>
      <c r="G47" s="41"/>
      <c r="H47" s="41"/>
      <c r="I47" s="41"/>
      <c r="J47" s="41"/>
      <c r="K47" s="378"/>
      <c r="L47" s="378"/>
      <c r="M47" s="379"/>
      <c r="N47" s="41"/>
      <c r="O47" s="41"/>
      <c r="P47" s="41"/>
    </row>
    <row r="48" spans="2:16" x14ac:dyDescent="0.3">
      <c r="B48" s="41"/>
      <c r="C48" s="41"/>
      <c r="D48" s="41"/>
      <c r="E48" s="41"/>
      <c r="F48" s="41"/>
      <c r="G48" s="41"/>
      <c r="H48" s="41"/>
      <c r="I48" s="41"/>
      <c r="J48" s="41"/>
      <c r="K48" s="378"/>
      <c r="L48" s="378"/>
      <c r="M48" s="379"/>
      <c r="N48" s="41"/>
      <c r="O48" s="41"/>
      <c r="P48" s="41"/>
    </row>
    <row r="49" spans="2:16" x14ac:dyDescent="0.3">
      <c r="B49" s="41"/>
      <c r="C49" s="41"/>
      <c r="D49" s="41"/>
      <c r="E49" s="41"/>
      <c r="F49" s="41"/>
      <c r="G49" s="41"/>
      <c r="H49" s="41"/>
      <c r="I49" s="41"/>
      <c r="J49" s="41"/>
      <c r="K49" s="378"/>
      <c r="L49" s="378"/>
      <c r="M49" s="379"/>
      <c r="N49" s="41"/>
      <c r="O49" s="41"/>
      <c r="P49" s="41"/>
    </row>
    <row r="50" spans="2:16" x14ac:dyDescent="0.3">
      <c r="B50" s="41"/>
      <c r="C50" s="41"/>
      <c r="D50" s="41"/>
      <c r="E50" s="41"/>
      <c r="F50" s="41"/>
      <c r="G50" s="41"/>
      <c r="H50" s="41"/>
      <c r="I50" s="41"/>
      <c r="J50" s="41"/>
      <c r="K50" s="378"/>
      <c r="L50" s="378"/>
      <c r="M50" s="379"/>
      <c r="N50" s="41"/>
      <c r="O50" s="41"/>
      <c r="P50" s="41"/>
    </row>
    <row r="51" spans="2:16" x14ac:dyDescent="0.3">
      <c r="B51" s="41"/>
      <c r="C51" s="41"/>
      <c r="D51" s="41"/>
      <c r="E51" s="41"/>
      <c r="F51" s="41"/>
      <c r="G51" s="41"/>
      <c r="H51" s="41"/>
      <c r="I51" s="41"/>
      <c r="J51" s="41"/>
      <c r="K51" s="378"/>
      <c r="L51" s="378"/>
      <c r="M51" s="379"/>
      <c r="N51" s="41"/>
      <c r="O51" s="41"/>
      <c r="P51" s="41"/>
    </row>
    <row r="52" spans="2:16" x14ac:dyDescent="0.3">
      <c r="B52" s="41"/>
      <c r="C52" s="41"/>
      <c r="D52" s="41"/>
      <c r="E52" s="41"/>
      <c r="F52" s="41"/>
      <c r="G52" s="41"/>
      <c r="H52" s="41"/>
      <c r="I52" s="41"/>
      <c r="J52" s="41"/>
      <c r="K52" s="378"/>
      <c r="L52" s="378"/>
      <c r="M52" s="379"/>
      <c r="N52" s="41"/>
      <c r="O52" s="41"/>
      <c r="P52" s="41"/>
    </row>
    <row r="53" spans="2:16" x14ac:dyDescent="0.3">
      <c r="B53" s="41"/>
      <c r="C53" s="41"/>
      <c r="D53" s="41"/>
      <c r="E53" s="41"/>
      <c r="F53" s="41"/>
      <c r="G53" s="41"/>
      <c r="H53" s="41"/>
      <c r="I53" s="41"/>
      <c r="J53" s="41"/>
      <c r="K53" s="378"/>
      <c r="L53" s="378"/>
      <c r="M53" s="379"/>
      <c r="N53" s="41"/>
      <c r="O53" s="41"/>
      <c r="P53" s="41"/>
    </row>
    <row r="54" spans="2:16" x14ac:dyDescent="0.3">
      <c r="B54" s="41"/>
      <c r="C54" s="41"/>
      <c r="D54" s="41"/>
      <c r="E54" s="41"/>
      <c r="F54" s="41"/>
      <c r="G54" s="41"/>
      <c r="H54" s="41"/>
      <c r="I54" s="41"/>
      <c r="J54" s="41"/>
      <c r="K54" s="378"/>
      <c r="L54" s="378"/>
      <c r="M54" s="379"/>
      <c r="N54" s="41"/>
      <c r="O54" s="41"/>
      <c r="P54" s="41"/>
    </row>
    <row r="55" spans="2:16" x14ac:dyDescent="0.3">
      <c r="B55" s="41"/>
      <c r="C55" s="41"/>
      <c r="D55" s="41"/>
      <c r="E55" s="41"/>
      <c r="F55" s="41"/>
      <c r="G55" s="41"/>
      <c r="H55" s="41"/>
      <c r="I55" s="41"/>
      <c r="J55" s="41"/>
      <c r="K55" s="378"/>
      <c r="L55" s="378"/>
      <c r="M55" s="379"/>
      <c r="N55" s="41"/>
      <c r="O55" s="41"/>
      <c r="P55" s="41"/>
    </row>
    <row r="56" spans="2:16" x14ac:dyDescent="0.3">
      <c r="B56" s="41"/>
      <c r="C56" s="41"/>
      <c r="D56" s="41"/>
      <c r="E56" s="41"/>
      <c r="F56" s="41"/>
      <c r="G56" s="41"/>
      <c r="H56" s="41"/>
      <c r="I56" s="41"/>
      <c r="J56" s="41"/>
      <c r="K56" s="378"/>
      <c r="L56" s="378"/>
      <c r="M56" s="379"/>
      <c r="N56" s="41"/>
      <c r="O56" s="41"/>
      <c r="P56" s="41"/>
    </row>
    <row r="57" spans="2:16" x14ac:dyDescent="0.3">
      <c r="B57" s="41"/>
      <c r="C57" s="41"/>
      <c r="D57" s="41"/>
      <c r="E57" s="41"/>
      <c r="F57" s="41"/>
      <c r="G57" s="41"/>
      <c r="H57" s="41"/>
      <c r="I57" s="41"/>
      <c r="J57" s="41"/>
      <c r="K57" s="378"/>
      <c r="L57" s="378"/>
      <c r="M57" s="379"/>
      <c r="N57" s="41"/>
      <c r="O57" s="41"/>
      <c r="P57" s="41"/>
    </row>
    <row r="58" spans="2:16" x14ac:dyDescent="0.3">
      <c r="B58" s="41"/>
      <c r="C58" s="41"/>
      <c r="D58" s="41"/>
      <c r="E58" s="41"/>
      <c r="F58" s="41"/>
      <c r="G58" s="41"/>
      <c r="H58" s="41"/>
      <c r="I58" s="41"/>
      <c r="J58" s="41"/>
      <c r="K58" s="378"/>
      <c r="L58" s="378"/>
      <c r="M58" s="379"/>
      <c r="N58" s="41"/>
      <c r="O58" s="41"/>
      <c r="P58" s="41"/>
    </row>
    <row r="59" spans="2:16" x14ac:dyDescent="0.3">
      <c r="B59" s="41"/>
      <c r="C59" s="41"/>
      <c r="D59" s="41"/>
      <c r="E59" s="41"/>
      <c r="F59" s="41"/>
      <c r="G59" s="41"/>
      <c r="H59" s="41"/>
      <c r="I59" s="41"/>
      <c r="J59" s="41"/>
      <c r="K59" s="378"/>
      <c r="L59" s="378"/>
      <c r="M59" s="379"/>
      <c r="N59" s="41"/>
      <c r="O59" s="41"/>
      <c r="P59" s="41"/>
    </row>
    <row r="60" spans="2:16" x14ac:dyDescent="0.3">
      <c r="B60" s="41"/>
      <c r="C60" s="41"/>
      <c r="D60" s="41"/>
      <c r="E60" s="41"/>
      <c r="F60" s="41"/>
      <c r="G60" s="41"/>
      <c r="H60" s="41"/>
      <c r="I60" s="41"/>
      <c r="J60" s="41"/>
      <c r="K60" s="378"/>
      <c r="L60" s="378"/>
      <c r="M60" s="379"/>
      <c r="N60" s="41"/>
      <c r="O60" s="41"/>
      <c r="P60" s="41"/>
    </row>
    <row r="61" spans="2:16" x14ac:dyDescent="0.3">
      <c r="B61" s="41"/>
      <c r="C61" s="41"/>
      <c r="D61" s="41"/>
      <c r="E61" s="41"/>
      <c r="F61" s="41"/>
      <c r="G61" s="41"/>
      <c r="H61" s="41"/>
      <c r="I61" s="41"/>
      <c r="J61" s="41"/>
      <c r="K61" s="378"/>
      <c r="L61" s="378"/>
      <c r="M61" s="379"/>
      <c r="N61" s="41"/>
      <c r="O61" s="41"/>
      <c r="P61" s="41"/>
    </row>
    <row r="62" spans="2:16" x14ac:dyDescent="0.3">
      <c r="B62" s="41"/>
      <c r="C62" s="41"/>
      <c r="D62" s="41"/>
      <c r="E62" s="41"/>
      <c r="F62" s="41"/>
      <c r="G62" s="41"/>
      <c r="H62" s="41"/>
      <c r="I62" s="41"/>
      <c r="J62" s="41"/>
      <c r="K62" s="378"/>
      <c r="L62" s="378"/>
      <c r="M62" s="379"/>
      <c r="N62" s="41"/>
      <c r="O62" s="41"/>
      <c r="P62" s="41"/>
    </row>
    <row r="63" spans="2:16" x14ac:dyDescent="0.3">
      <c r="B63" s="41"/>
      <c r="C63" s="41"/>
      <c r="D63" s="41"/>
      <c r="E63" s="41"/>
      <c r="F63" s="41"/>
      <c r="G63" s="41"/>
      <c r="H63" s="41"/>
      <c r="I63" s="41"/>
      <c r="J63" s="41"/>
      <c r="K63" s="378"/>
      <c r="L63" s="378"/>
      <c r="M63" s="379"/>
      <c r="N63" s="41"/>
      <c r="O63" s="41"/>
      <c r="P63" s="41"/>
    </row>
    <row r="64" spans="2:16" x14ac:dyDescent="0.3">
      <c r="B64" s="41"/>
      <c r="C64" s="41"/>
      <c r="D64" s="41"/>
      <c r="E64" s="41"/>
      <c r="F64" s="41"/>
      <c r="G64" s="41"/>
      <c r="H64" s="41"/>
      <c r="I64" s="41"/>
      <c r="J64" s="41"/>
      <c r="K64" s="378"/>
      <c r="L64" s="378"/>
      <c r="M64" s="379"/>
      <c r="N64" s="41"/>
      <c r="O64" s="41"/>
      <c r="P64" s="41"/>
    </row>
    <row r="65" spans="2:16" x14ac:dyDescent="0.3">
      <c r="B65" s="41"/>
      <c r="C65" s="41"/>
      <c r="D65" s="41"/>
      <c r="E65" s="41"/>
      <c r="F65" s="41"/>
      <c r="G65" s="41"/>
      <c r="H65" s="41"/>
      <c r="I65" s="41"/>
      <c r="J65" s="41"/>
      <c r="K65" s="378"/>
      <c r="L65" s="378"/>
      <c r="M65" s="379"/>
      <c r="N65" s="41"/>
      <c r="O65" s="41"/>
      <c r="P65" s="41"/>
    </row>
    <row r="66" spans="2:16" x14ac:dyDescent="0.3">
      <c r="B66" s="41"/>
      <c r="C66" s="41"/>
      <c r="D66" s="41"/>
      <c r="E66" s="41"/>
      <c r="F66" s="41"/>
      <c r="G66" s="41"/>
      <c r="H66" s="41"/>
      <c r="I66" s="41"/>
      <c r="J66" s="41"/>
      <c r="K66" s="378"/>
      <c r="L66" s="378"/>
      <c r="M66" s="379"/>
      <c r="N66" s="41"/>
      <c r="O66" s="41"/>
      <c r="P66" s="41"/>
    </row>
    <row r="67" spans="2:16" x14ac:dyDescent="0.3">
      <c r="B67" s="41"/>
      <c r="C67" s="41"/>
      <c r="D67" s="41"/>
      <c r="E67" s="41"/>
      <c r="F67" s="41"/>
      <c r="G67" s="41"/>
      <c r="H67" s="41"/>
      <c r="I67" s="41"/>
      <c r="J67" s="41"/>
      <c r="K67" s="378"/>
      <c r="L67" s="378"/>
      <c r="M67" s="379"/>
      <c r="N67" s="41"/>
      <c r="O67" s="41"/>
      <c r="P67" s="41"/>
    </row>
    <row r="68" spans="2:16" x14ac:dyDescent="0.3">
      <c r="B68" s="41"/>
      <c r="C68" s="41"/>
      <c r="D68" s="41"/>
      <c r="E68" s="41"/>
      <c r="F68" s="41"/>
      <c r="G68" s="41"/>
      <c r="H68" s="41"/>
      <c r="I68" s="41"/>
      <c r="J68" s="41"/>
      <c r="K68" s="378"/>
      <c r="L68" s="378"/>
      <c r="M68" s="379"/>
      <c r="N68" s="41"/>
      <c r="O68" s="41"/>
      <c r="P68" s="41"/>
    </row>
    <row r="69" spans="2:16" x14ac:dyDescent="0.3">
      <c r="B69" s="41"/>
      <c r="C69" s="41"/>
      <c r="D69" s="41"/>
      <c r="E69" s="41"/>
      <c r="F69" s="41"/>
      <c r="G69" s="41"/>
      <c r="H69" s="41"/>
      <c r="I69" s="41"/>
      <c r="J69" s="41"/>
      <c r="K69" s="378"/>
      <c r="L69" s="378"/>
      <c r="M69" s="379"/>
      <c r="N69" s="41"/>
      <c r="O69" s="41"/>
      <c r="P69" s="41"/>
    </row>
    <row r="70" spans="2:16" x14ac:dyDescent="0.3">
      <c r="B70" s="41"/>
      <c r="C70" s="41"/>
      <c r="D70" s="41"/>
      <c r="E70" s="41"/>
      <c r="F70" s="41"/>
      <c r="G70" s="41"/>
      <c r="H70" s="41"/>
      <c r="I70" s="41"/>
      <c r="J70" s="41"/>
      <c r="K70" s="378"/>
      <c r="L70" s="378"/>
      <c r="M70" s="379"/>
      <c r="N70" s="41"/>
      <c r="O70" s="41"/>
      <c r="P70" s="41"/>
    </row>
    <row r="71" spans="2:16" x14ac:dyDescent="0.3">
      <c r="B71" s="41"/>
      <c r="C71" s="41"/>
      <c r="D71" s="41"/>
      <c r="E71" s="41"/>
      <c r="F71" s="41"/>
      <c r="G71" s="41"/>
      <c r="H71" s="41"/>
      <c r="I71" s="41"/>
      <c r="J71" s="41"/>
      <c r="K71" s="378"/>
      <c r="L71" s="378"/>
      <c r="M71" s="379"/>
      <c r="N71" s="41"/>
      <c r="O71" s="41"/>
      <c r="P71" s="41"/>
    </row>
    <row r="72" spans="2:16" x14ac:dyDescent="0.3">
      <c r="B72" s="41"/>
      <c r="C72" s="41"/>
      <c r="D72" s="41"/>
      <c r="E72" s="41"/>
      <c r="F72" s="41"/>
      <c r="G72" s="41"/>
      <c r="H72" s="41"/>
      <c r="I72" s="41"/>
      <c r="J72" s="41"/>
      <c r="K72" s="378"/>
      <c r="L72" s="378"/>
      <c r="M72" s="379"/>
      <c r="N72" s="41"/>
      <c r="O72" s="41"/>
      <c r="P72" s="41"/>
    </row>
    <row r="73" spans="2:16" x14ac:dyDescent="0.3">
      <c r="B73" s="41"/>
      <c r="C73" s="41"/>
      <c r="D73" s="41"/>
      <c r="E73" s="41"/>
      <c r="F73" s="41"/>
      <c r="G73" s="41"/>
      <c r="H73" s="41"/>
      <c r="I73" s="41"/>
      <c r="J73" s="41"/>
      <c r="K73" s="378"/>
      <c r="L73" s="378"/>
      <c r="M73" s="379"/>
      <c r="N73" s="41"/>
      <c r="O73" s="41"/>
      <c r="P73" s="41"/>
    </row>
    <row r="74" spans="2:16" x14ac:dyDescent="0.3">
      <c r="B74" s="41"/>
      <c r="C74" s="41"/>
      <c r="D74" s="41"/>
      <c r="E74" s="41"/>
      <c r="F74" s="41"/>
      <c r="G74" s="41"/>
      <c r="H74" s="41"/>
      <c r="I74" s="41"/>
      <c r="J74" s="41"/>
      <c r="K74" s="378"/>
      <c r="L74" s="378"/>
      <c r="M74" s="379"/>
      <c r="N74" s="41"/>
      <c r="O74" s="41"/>
      <c r="P74" s="41"/>
    </row>
    <row r="75" spans="2:16" x14ac:dyDescent="0.3">
      <c r="B75" s="41"/>
      <c r="C75" s="41"/>
      <c r="D75" s="41"/>
      <c r="E75" s="41"/>
      <c r="F75" s="41"/>
      <c r="G75" s="41"/>
      <c r="H75" s="41"/>
      <c r="I75" s="41"/>
      <c r="J75" s="41"/>
      <c r="K75" s="378"/>
      <c r="L75" s="378"/>
      <c r="M75" s="379"/>
      <c r="N75" s="41"/>
      <c r="O75" s="41"/>
      <c r="P75" s="41"/>
    </row>
    <row r="76" spans="2:16" x14ac:dyDescent="0.3">
      <c r="B76" s="41"/>
      <c r="C76" s="41"/>
      <c r="D76" s="41"/>
      <c r="E76" s="41"/>
      <c r="F76" s="41"/>
      <c r="G76" s="41"/>
      <c r="H76" s="41"/>
      <c r="I76" s="41"/>
      <c r="J76" s="41"/>
      <c r="K76" s="378"/>
      <c r="L76" s="378"/>
      <c r="M76" s="379"/>
      <c r="N76" s="41"/>
      <c r="O76" s="41"/>
      <c r="P76" s="41"/>
    </row>
    <row r="77" spans="2:16" x14ac:dyDescent="0.3">
      <c r="B77" s="41"/>
      <c r="C77" s="41"/>
      <c r="D77" s="41"/>
      <c r="E77" s="41"/>
      <c r="F77" s="41"/>
      <c r="G77" s="41"/>
      <c r="H77" s="41"/>
      <c r="I77" s="41"/>
      <c r="J77" s="41"/>
      <c r="K77" s="378"/>
      <c r="L77" s="378"/>
      <c r="M77" s="379"/>
      <c r="N77" s="41"/>
      <c r="O77" s="41"/>
      <c r="P77" s="41"/>
    </row>
    <row r="78" spans="2:16" x14ac:dyDescent="0.3">
      <c r="B78" s="41"/>
      <c r="C78" s="41"/>
      <c r="D78" s="41"/>
      <c r="E78" s="41"/>
      <c r="F78" s="41"/>
      <c r="G78" s="41"/>
      <c r="H78" s="41"/>
      <c r="I78" s="41"/>
      <c r="J78" s="41"/>
      <c r="K78" s="378"/>
      <c r="L78" s="378"/>
      <c r="M78" s="379"/>
      <c r="N78" s="41"/>
      <c r="O78" s="41"/>
      <c r="P78" s="41"/>
    </row>
    <row r="79" spans="2:16" x14ac:dyDescent="0.3">
      <c r="B79" s="41"/>
      <c r="C79" s="41"/>
      <c r="D79" s="41"/>
      <c r="E79" s="41"/>
      <c r="F79" s="41"/>
      <c r="G79" s="41"/>
      <c r="H79" s="41"/>
      <c r="I79" s="41"/>
      <c r="J79" s="41"/>
      <c r="K79" s="378"/>
      <c r="L79" s="378"/>
      <c r="M79" s="379"/>
      <c r="N79" s="41"/>
      <c r="O79" s="41"/>
      <c r="P79" s="41"/>
    </row>
    <row r="80" spans="2:16" x14ac:dyDescent="0.3">
      <c r="B80" s="41"/>
      <c r="C80" s="41"/>
      <c r="D80" s="41"/>
      <c r="E80" s="41"/>
      <c r="F80" s="41"/>
      <c r="G80" s="41"/>
      <c r="H80" s="41"/>
      <c r="I80" s="41"/>
      <c r="J80" s="41"/>
      <c r="K80" s="378"/>
      <c r="L80" s="378"/>
      <c r="M80" s="379"/>
      <c r="N80" s="41"/>
      <c r="O80" s="41"/>
      <c r="P80" s="41"/>
    </row>
    <row r="81" spans="2:16" x14ac:dyDescent="0.3">
      <c r="B81" s="41"/>
      <c r="C81" s="41"/>
      <c r="D81" s="41"/>
      <c r="E81" s="41"/>
      <c r="F81" s="41"/>
      <c r="G81" s="41"/>
      <c r="H81" s="41"/>
      <c r="I81" s="41"/>
      <c r="J81" s="41"/>
      <c r="K81" s="378"/>
      <c r="L81" s="378"/>
      <c r="M81" s="379"/>
      <c r="N81" s="41"/>
      <c r="O81" s="41"/>
      <c r="P81" s="41"/>
    </row>
    <row r="82" spans="2:16" x14ac:dyDescent="0.3">
      <c r="B82" s="41"/>
      <c r="C82" s="41"/>
      <c r="D82" s="41"/>
      <c r="E82" s="41"/>
      <c r="F82" s="41"/>
      <c r="G82" s="41"/>
      <c r="H82" s="41"/>
      <c r="I82" s="41"/>
      <c r="J82" s="41"/>
      <c r="K82" s="378"/>
      <c r="L82" s="378"/>
      <c r="M82" s="379"/>
      <c r="N82" s="41"/>
      <c r="O82" s="41"/>
      <c r="P82" s="41"/>
    </row>
    <row r="83" spans="2:16" x14ac:dyDescent="0.3">
      <c r="B83" s="41"/>
      <c r="C83" s="41"/>
      <c r="D83" s="41"/>
      <c r="E83" s="41"/>
      <c r="F83" s="41"/>
      <c r="G83" s="41"/>
      <c r="H83" s="41"/>
      <c r="I83" s="41"/>
      <c r="J83" s="41"/>
      <c r="K83" s="378"/>
      <c r="L83" s="378"/>
      <c r="M83" s="379"/>
      <c r="N83" s="41"/>
      <c r="O83" s="41"/>
      <c r="P83" s="41"/>
    </row>
    <row r="84" spans="2:16" x14ac:dyDescent="0.3">
      <c r="B84" s="41"/>
      <c r="C84" s="41"/>
      <c r="D84" s="41"/>
      <c r="E84" s="41"/>
      <c r="F84" s="41"/>
      <c r="G84" s="41"/>
      <c r="H84" s="41"/>
      <c r="I84" s="41"/>
      <c r="J84" s="41"/>
      <c r="K84" s="378"/>
      <c r="L84" s="378"/>
      <c r="M84" s="379"/>
      <c r="N84" s="41"/>
      <c r="O84" s="41"/>
      <c r="P84" s="41"/>
    </row>
    <row r="85" spans="2:16" x14ac:dyDescent="0.3">
      <c r="B85" s="41"/>
      <c r="C85" s="41"/>
      <c r="D85" s="41"/>
      <c r="E85" s="41"/>
      <c r="F85" s="41"/>
      <c r="G85" s="41"/>
      <c r="H85" s="41"/>
      <c r="I85" s="41"/>
      <c r="J85" s="41"/>
      <c r="K85" s="378"/>
      <c r="L85" s="378"/>
      <c r="M85" s="379"/>
      <c r="N85" s="41"/>
      <c r="O85" s="41"/>
      <c r="P85" s="41"/>
    </row>
    <row r="86" spans="2:16" x14ac:dyDescent="0.3">
      <c r="B86" s="41"/>
      <c r="C86" s="41"/>
      <c r="D86" s="41"/>
      <c r="E86" s="41"/>
      <c r="F86" s="41"/>
      <c r="G86" s="41"/>
      <c r="H86" s="41"/>
      <c r="I86" s="41"/>
      <c r="J86" s="41"/>
      <c r="K86" s="378"/>
      <c r="L86" s="378"/>
      <c r="M86" s="379"/>
      <c r="N86" s="41"/>
      <c r="O86" s="41"/>
      <c r="P86" s="41"/>
    </row>
    <row r="87" spans="2:16" x14ac:dyDescent="0.3">
      <c r="B87" s="41"/>
      <c r="C87" s="41"/>
      <c r="D87" s="41"/>
      <c r="E87" s="41"/>
      <c r="F87" s="41"/>
      <c r="G87" s="41"/>
      <c r="H87" s="41"/>
      <c r="I87" s="41"/>
      <c r="J87" s="41"/>
      <c r="K87" s="378"/>
      <c r="L87" s="378"/>
      <c r="M87" s="379"/>
      <c r="N87" s="41"/>
      <c r="O87" s="41"/>
      <c r="P87" s="41"/>
    </row>
    <row r="88" spans="2:16" x14ac:dyDescent="0.3">
      <c r="B88" s="41"/>
      <c r="C88" s="41"/>
      <c r="D88" s="41"/>
      <c r="E88" s="41"/>
      <c r="F88" s="41"/>
      <c r="G88" s="41"/>
      <c r="H88" s="41"/>
      <c r="I88" s="41"/>
      <c r="J88" s="41"/>
      <c r="K88" s="378"/>
      <c r="L88" s="378"/>
      <c r="M88" s="379"/>
      <c r="N88" s="41"/>
      <c r="O88" s="41"/>
      <c r="P88" s="41"/>
    </row>
    <row r="89" spans="2:16" x14ac:dyDescent="0.3">
      <c r="B89" s="41"/>
      <c r="C89" s="41"/>
      <c r="D89" s="41"/>
      <c r="E89" s="41"/>
      <c r="F89" s="41"/>
      <c r="G89" s="41"/>
      <c r="H89" s="41"/>
      <c r="I89" s="41"/>
      <c r="J89" s="41"/>
      <c r="K89" s="378"/>
      <c r="L89" s="378"/>
      <c r="M89" s="379"/>
      <c r="N89" s="41"/>
      <c r="O89" s="41"/>
      <c r="P89" s="41"/>
    </row>
    <row r="90" spans="2:16" x14ac:dyDescent="0.3">
      <c r="B90" s="41"/>
      <c r="C90" s="41"/>
      <c r="D90" s="41"/>
      <c r="E90" s="41"/>
      <c r="F90" s="41"/>
      <c r="G90" s="41"/>
      <c r="H90" s="41"/>
      <c r="I90" s="41"/>
      <c r="J90" s="41"/>
      <c r="K90" s="378"/>
      <c r="L90" s="378"/>
      <c r="M90" s="379"/>
      <c r="N90" s="41"/>
      <c r="O90" s="41"/>
      <c r="P90" s="41"/>
    </row>
    <row r="91" spans="2:16" x14ac:dyDescent="0.3">
      <c r="B91" s="41"/>
      <c r="C91" s="41"/>
      <c r="D91" s="41"/>
      <c r="E91" s="41"/>
      <c r="F91" s="41"/>
      <c r="G91" s="41"/>
      <c r="H91" s="41"/>
      <c r="I91" s="41"/>
      <c r="J91" s="41"/>
      <c r="K91" s="378"/>
      <c r="L91" s="378"/>
      <c r="M91" s="379"/>
      <c r="N91" s="41"/>
      <c r="O91" s="41"/>
      <c r="P91" s="41"/>
    </row>
    <row r="92" spans="2:16" x14ac:dyDescent="0.3">
      <c r="B92" s="41"/>
      <c r="C92" s="41"/>
      <c r="D92" s="41"/>
      <c r="E92" s="41"/>
      <c r="F92" s="41"/>
      <c r="G92" s="41"/>
      <c r="H92" s="41"/>
      <c r="I92" s="41"/>
      <c r="J92" s="41"/>
      <c r="K92" s="378"/>
      <c r="L92" s="378"/>
      <c r="M92" s="379"/>
      <c r="N92" s="41"/>
      <c r="O92" s="41"/>
      <c r="P92" s="41"/>
    </row>
    <row r="93" spans="2:16" x14ac:dyDescent="0.3">
      <c r="B93" s="41"/>
      <c r="C93" s="41"/>
      <c r="D93" s="41"/>
      <c r="E93" s="41"/>
      <c r="F93" s="41"/>
      <c r="G93" s="41"/>
      <c r="H93" s="41"/>
      <c r="I93" s="41"/>
      <c r="J93" s="41"/>
      <c r="K93" s="378"/>
      <c r="L93" s="378"/>
      <c r="M93" s="379"/>
      <c r="N93" s="41"/>
      <c r="O93" s="41"/>
      <c r="P93" s="41"/>
    </row>
    <row r="94" spans="2:16" x14ac:dyDescent="0.3">
      <c r="B94" s="41"/>
      <c r="C94" s="41"/>
      <c r="D94" s="41"/>
      <c r="E94" s="41"/>
      <c r="F94" s="41"/>
      <c r="G94" s="41"/>
      <c r="H94" s="41"/>
      <c r="I94" s="41"/>
      <c r="J94" s="41"/>
      <c r="K94" s="378"/>
      <c r="L94" s="378"/>
      <c r="M94" s="379"/>
      <c r="N94" s="41"/>
      <c r="O94" s="41"/>
      <c r="P94" s="41"/>
    </row>
    <row r="95" spans="2:16" x14ac:dyDescent="0.3">
      <c r="B95" s="41"/>
      <c r="C95" s="41"/>
      <c r="D95" s="41"/>
      <c r="E95" s="41"/>
      <c r="F95" s="41"/>
      <c r="G95" s="41"/>
      <c r="H95" s="41"/>
      <c r="I95" s="41"/>
      <c r="J95" s="41"/>
      <c r="K95" s="378"/>
      <c r="L95" s="378"/>
      <c r="M95" s="379"/>
      <c r="N95" s="41"/>
      <c r="O95" s="41"/>
      <c r="P95" s="41"/>
    </row>
    <row r="96" spans="2:16" x14ac:dyDescent="0.3">
      <c r="B96" s="41"/>
      <c r="C96" s="41"/>
      <c r="D96" s="41"/>
      <c r="E96" s="41"/>
      <c r="F96" s="41"/>
      <c r="G96" s="41"/>
      <c r="H96" s="41"/>
      <c r="I96" s="41"/>
      <c r="J96" s="41"/>
      <c r="K96" s="378"/>
      <c r="L96" s="378"/>
      <c r="M96" s="379"/>
      <c r="N96" s="41"/>
      <c r="O96" s="41"/>
      <c r="P96" s="41"/>
    </row>
    <row r="97" spans="2:16" x14ac:dyDescent="0.3">
      <c r="B97" s="41"/>
      <c r="C97" s="41"/>
      <c r="D97" s="41"/>
      <c r="E97" s="41"/>
      <c r="F97" s="41"/>
      <c r="G97" s="41"/>
      <c r="H97" s="41"/>
      <c r="I97" s="41"/>
      <c r="J97" s="41"/>
      <c r="K97" s="378"/>
      <c r="L97" s="378"/>
      <c r="M97" s="379"/>
      <c r="N97" s="41"/>
      <c r="O97" s="41"/>
      <c r="P97" s="41"/>
    </row>
    <row r="98" spans="2:16" x14ac:dyDescent="0.3">
      <c r="B98" s="41"/>
      <c r="C98" s="41"/>
      <c r="D98" s="41"/>
      <c r="E98" s="41"/>
      <c r="F98" s="41"/>
      <c r="G98" s="41"/>
      <c r="H98" s="41"/>
      <c r="I98" s="41"/>
      <c r="J98" s="41"/>
      <c r="K98" s="378"/>
      <c r="L98" s="378"/>
      <c r="M98" s="379"/>
      <c r="N98" s="41"/>
      <c r="O98" s="41"/>
      <c r="P98" s="41"/>
    </row>
    <row r="99" spans="2:16" x14ac:dyDescent="0.3">
      <c r="B99" s="41"/>
      <c r="C99" s="41"/>
      <c r="D99" s="41"/>
      <c r="E99" s="41"/>
      <c r="F99" s="41"/>
      <c r="G99" s="41"/>
      <c r="H99" s="41"/>
      <c r="I99" s="41"/>
      <c r="J99" s="41"/>
      <c r="K99" s="378"/>
      <c r="L99" s="378"/>
      <c r="M99" s="379"/>
      <c r="N99" s="41"/>
      <c r="O99" s="41"/>
      <c r="P99" s="41"/>
    </row>
    <row r="100" spans="2:16" x14ac:dyDescent="0.3">
      <c r="B100" s="41"/>
      <c r="C100" s="41"/>
      <c r="D100" s="41"/>
      <c r="E100" s="41"/>
      <c r="F100" s="41"/>
      <c r="G100" s="41"/>
      <c r="H100" s="41"/>
      <c r="I100" s="41"/>
      <c r="J100" s="41"/>
      <c r="K100" s="378"/>
      <c r="L100" s="378"/>
      <c r="M100" s="379"/>
      <c r="N100" s="41"/>
      <c r="O100" s="41"/>
      <c r="P100" s="41"/>
    </row>
    <row r="101" spans="2:16" x14ac:dyDescent="0.3">
      <c r="B101" s="41"/>
      <c r="C101" s="41"/>
      <c r="D101" s="41"/>
      <c r="E101" s="41"/>
      <c r="F101" s="41"/>
      <c r="G101" s="41"/>
      <c r="H101" s="41"/>
      <c r="I101" s="41"/>
      <c r="J101" s="41"/>
      <c r="K101" s="378"/>
      <c r="L101" s="378"/>
      <c r="M101" s="379"/>
      <c r="N101" s="41"/>
      <c r="O101" s="41"/>
      <c r="P101" s="41"/>
    </row>
    <row r="102" spans="2:16" x14ac:dyDescent="0.3">
      <c r="B102" s="41"/>
      <c r="C102" s="41"/>
      <c r="D102" s="41"/>
      <c r="E102" s="41"/>
      <c r="F102" s="41"/>
      <c r="G102" s="41"/>
      <c r="H102" s="41"/>
      <c r="I102" s="41"/>
      <c r="J102" s="41"/>
      <c r="K102" s="378"/>
      <c r="L102" s="378"/>
      <c r="M102" s="379"/>
      <c r="N102" s="41"/>
      <c r="O102" s="41"/>
      <c r="P102" s="41"/>
    </row>
    <row r="103" spans="2:16" x14ac:dyDescent="0.3">
      <c r="B103" s="41"/>
      <c r="C103" s="41"/>
      <c r="D103" s="41"/>
      <c r="E103" s="41"/>
      <c r="F103" s="41"/>
      <c r="G103" s="41"/>
      <c r="H103" s="41"/>
      <c r="I103" s="41"/>
      <c r="J103" s="41"/>
      <c r="K103" s="378"/>
      <c r="L103" s="378"/>
      <c r="M103" s="379"/>
      <c r="N103" s="41"/>
      <c r="O103" s="41"/>
      <c r="P103" s="41"/>
    </row>
    <row r="104" spans="2:16" x14ac:dyDescent="0.3">
      <c r="B104" s="41"/>
      <c r="C104" s="41"/>
      <c r="D104" s="41"/>
      <c r="E104" s="41"/>
      <c r="F104" s="41"/>
      <c r="G104" s="41"/>
      <c r="H104" s="41"/>
      <c r="I104" s="41"/>
      <c r="J104" s="41"/>
      <c r="K104" s="378"/>
      <c r="L104" s="378"/>
      <c r="M104" s="379"/>
      <c r="N104" s="41"/>
      <c r="O104" s="41"/>
      <c r="P104" s="41"/>
    </row>
    <row r="105" spans="2:16" x14ac:dyDescent="0.3">
      <c r="B105" s="41"/>
      <c r="C105" s="41"/>
      <c r="D105" s="41"/>
      <c r="E105" s="41"/>
      <c r="F105" s="41"/>
      <c r="G105" s="41"/>
      <c r="H105" s="41"/>
      <c r="I105" s="41"/>
      <c r="J105" s="41"/>
      <c r="K105" s="378"/>
      <c r="L105" s="378"/>
      <c r="M105" s="379"/>
      <c r="N105" s="41"/>
      <c r="O105" s="41"/>
      <c r="P105" s="41"/>
    </row>
    <row r="106" spans="2:16" x14ac:dyDescent="0.3">
      <c r="B106" s="41"/>
      <c r="C106" s="41"/>
      <c r="D106" s="41"/>
      <c r="E106" s="41"/>
      <c r="F106" s="41"/>
      <c r="G106" s="41"/>
      <c r="H106" s="41"/>
      <c r="I106" s="41"/>
      <c r="J106" s="41"/>
      <c r="K106" s="378"/>
      <c r="L106" s="378"/>
      <c r="M106" s="379"/>
      <c r="N106" s="41"/>
      <c r="O106" s="41"/>
      <c r="P106" s="41"/>
    </row>
    <row r="107" spans="2:16" x14ac:dyDescent="0.3">
      <c r="B107" s="41"/>
      <c r="C107" s="41"/>
      <c r="D107" s="41"/>
      <c r="E107" s="41"/>
      <c r="F107" s="41"/>
      <c r="G107" s="41"/>
      <c r="H107" s="41"/>
      <c r="I107" s="41"/>
      <c r="J107" s="41"/>
      <c r="K107" s="378"/>
      <c r="L107" s="378"/>
      <c r="M107" s="379"/>
      <c r="N107" s="41"/>
      <c r="O107" s="41"/>
      <c r="P107" s="41"/>
    </row>
    <row r="108" spans="2:16" x14ac:dyDescent="0.3">
      <c r="B108" s="41"/>
      <c r="C108" s="41"/>
      <c r="D108" s="41"/>
      <c r="E108" s="41"/>
      <c r="F108" s="41"/>
      <c r="G108" s="41"/>
      <c r="H108" s="41"/>
      <c r="I108" s="41"/>
      <c r="J108" s="41"/>
      <c r="K108" s="378"/>
      <c r="L108" s="378"/>
      <c r="M108" s="379"/>
      <c r="N108" s="41"/>
      <c r="O108" s="41"/>
      <c r="P108" s="41"/>
    </row>
    <row r="109" spans="2:16" x14ac:dyDescent="0.3">
      <c r="B109" s="41"/>
      <c r="C109" s="41"/>
      <c r="D109" s="41"/>
      <c r="E109" s="41"/>
      <c r="F109" s="41"/>
      <c r="G109" s="41"/>
      <c r="H109" s="41"/>
      <c r="I109" s="41"/>
      <c r="J109" s="41"/>
      <c r="K109" s="378"/>
      <c r="L109" s="378"/>
      <c r="M109" s="379"/>
      <c r="N109" s="41"/>
      <c r="O109" s="41"/>
      <c r="P109" s="41"/>
    </row>
    <row r="110" spans="2:16" x14ac:dyDescent="0.3">
      <c r="B110" s="41"/>
      <c r="C110" s="41"/>
      <c r="D110" s="41"/>
      <c r="E110" s="41"/>
      <c r="F110" s="41"/>
      <c r="G110" s="41"/>
      <c r="H110" s="41"/>
      <c r="I110" s="41"/>
      <c r="J110" s="41"/>
      <c r="K110" s="378"/>
      <c r="L110" s="378"/>
      <c r="M110" s="379"/>
      <c r="N110" s="41"/>
      <c r="O110" s="41"/>
      <c r="P110" s="41"/>
    </row>
    <row r="111" spans="2:16" x14ac:dyDescent="0.3">
      <c r="B111" s="41"/>
      <c r="C111" s="41"/>
      <c r="D111" s="41"/>
      <c r="E111" s="41"/>
      <c r="F111" s="41"/>
      <c r="G111" s="41"/>
      <c r="H111" s="41"/>
      <c r="I111" s="41"/>
      <c r="J111" s="41"/>
      <c r="K111" s="378"/>
      <c r="L111" s="378"/>
      <c r="M111" s="379"/>
      <c r="N111" s="41"/>
      <c r="O111" s="41"/>
      <c r="P111" s="41"/>
    </row>
    <row r="112" spans="2:16" x14ac:dyDescent="0.3">
      <c r="B112" s="41"/>
      <c r="C112" s="41"/>
      <c r="D112" s="41"/>
      <c r="E112" s="41"/>
      <c r="F112" s="41"/>
      <c r="G112" s="41"/>
      <c r="H112" s="41"/>
      <c r="I112" s="41"/>
      <c r="J112" s="41"/>
      <c r="K112" s="378"/>
      <c r="L112" s="378"/>
      <c r="M112" s="379"/>
      <c r="N112" s="41"/>
      <c r="O112" s="41"/>
      <c r="P112" s="41"/>
    </row>
    <row r="113" spans="2:16" x14ac:dyDescent="0.3">
      <c r="B113" s="41"/>
      <c r="C113" s="41"/>
      <c r="D113" s="41"/>
      <c r="E113" s="41"/>
      <c r="F113" s="41"/>
      <c r="G113" s="41"/>
      <c r="H113" s="41"/>
      <c r="I113" s="41"/>
      <c r="J113" s="41"/>
      <c r="K113" s="378"/>
      <c r="L113" s="378"/>
      <c r="M113" s="379"/>
      <c r="N113" s="41"/>
      <c r="O113" s="41"/>
      <c r="P113" s="41"/>
    </row>
    <row r="114" spans="2:16" x14ac:dyDescent="0.3">
      <c r="B114" s="41"/>
      <c r="C114" s="41"/>
      <c r="D114" s="41"/>
      <c r="E114" s="41"/>
      <c r="F114" s="41"/>
      <c r="G114" s="41"/>
      <c r="H114" s="41"/>
      <c r="I114" s="41"/>
      <c r="J114" s="41"/>
      <c r="K114" s="378"/>
      <c r="L114" s="378"/>
      <c r="M114" s="379"/>
      <c r="N114" s="41"/>
      <c r="O114" s="41"/>
      <c r="P114" s="41"/>
    </row>
    <row r="115" spans="2:16" x14ac:dyDescent="0.3">
      <c r="B115" s="41"/>
      <c r="C115" s="41"/>
      <c r="D115" s="41"/>
      <c r="E115" s="41"/>
      <c r="F115" s="41"/>
      <c r="G115" s="41"/>
      <c r="H115" s="41"/>
      <c r="I115" s="41"/>
      <c r="J115" s="41"/>
      <c r="K115" s="378"/>
      <c r="L115" s="378"/>
      <c r="M115" s="379"/>
      <c r="N115" s="41"/>
      <c r="O115" s="41"/>
      <c r="P115" s="41"/>
    </row>
    <row r="116" spans="2:16" x14ac:dyDescent="0.3">
      <c r="B116" s="41"/>
      <c r="C116" s="41"/>
      <c r="D116" s="41"/>
      <c r="E116" s="41"/>
      <c r="F116" s="41"/>
      <c r="G116" s="41"/>
      <c r="H116" s="41"/>
      <c r="I116" s="41"/>
      <c r="J116" s="41"/>
      <c r="K116" s="378"/>
      <c r="L116" s="378"/>
      <c r="M116" s="379"/>
      <c r="N116" s="41"/>
      <c r="O116" s="41"/>
      <c r="P116" s="41"/>
    </row>
    <row r="117" spans="2:16" x14ac:dyDescent="0.3">
      <c r="B117" s="41"/>
      <c r="C117" s="41"/>
      <c r="D117" s="41"/>
      <c r="E117" s="41"/>
      <c r="F117" s="41"/>
      <c r="G117" s="41"/>
      <c r="H117" s="41"/>
      <c r="I117" s="41"/>
      <c r="J117" s="41"/>
      <c r="K117" s="378"/>
      <c r="L117" s="378"/>
      <c r="M117" s="379"/>
      <c r="N117" s="41"/>
      <c r="O117" s="41"/>
      <c r="P117" s="41"/>
    </row>
    <row r="118" spans="2:16" x14ac:dyDescent="0.3">
      <c r="B118" s="41"/>
      <c r="C118" s="41"/>
      <c r="D118" s="41"/>
      <c r="E118" s="41"/>
      <c r="F118" s="41"/>
      <c r="G118" s="41"/>
      <c r="H118" s="41"/>
      <c r="I118" s="41"/>
      <c r="J118" s="41"/>
      <c r="K118" s="378"/>
      <c r="L118" s="378"/>
      <c r="M118" s="379"/>
      <c r="N118" s="41"/>
      <c r="O118" s="41"/>
      <c r="P118" s="41"/>
    </row>
    <row r="119" spans="2:16" x14ac:dyDescent="0.3">
      <c r="B119" s="41"/>
      <c r="C119" s="41"/>
      <c r="D119" s="41"/>
      <c r="E119" s="41"/>
      <c r="F119" s="41"/>
      <c r="G119" s="41"/>
      <c r="H119" s="41"/>
      <c r="I119" s="41"/>
      <c r="J119" s="41"/>
      <c r="K119" s="378"/>
      <c r="L119" s="378"/>
      <c r="M119" s="379"/>
      <c r="N119" s="41"/>
      <c r="O119" s="41"/>
      <c r="P119" s="41"/>
    </row>
    <row r="120" spans="2:16" x14ac:dyDescent="0.3">
      <c r="B120" s="41"/>
      <c r="C120" s="41"/>
      <c r="D120" s="41"/>
      <c r="E120" s="41"/>
      <c r="F120" s="41"/>
      <c r="G120" s="41"/>
      <c r="H120" s="41"/>
      <c r="I120" s="41"/>
      <c r="J120" s="41"/>
      <c r="K120" s="378"/>
      <c r="L120" s="378"/>
      <c r="M120" s="379"/>
      <c r="N120" s="41"/>
      <c r="O120" s="41"/>
      <c r="P120" s="41"/>
    </row>
    <row r="121" spans="2:16" x14ac:dyDescent="0.3">
      <c r="B121" s="41"/>
      <c r="C121" s="41"/>
      <c r="D121" s="41"/>
      <c r="E121" s="41"/>
      <c r="F121" s="41"/>
      <c r="G121" s="41"/>
      <c r="H121" s="41"/>
      <c r="I121" s="41"/>
      <c r="J121" s="41"/>
      <c r="K121" s="378"/>
      <c r="L121" s="378"/>
      <c r="M121" s="379"/>
      <c r="N121" s="41"/>
      <c r="O121" s="41"/>
      <c r="P121" s="41"/>
    </row>
    <row r="122" spans="2:16" x14ac:dyDescent="0.3">
      <c r="B122" s="41"/>
      <c r="C122" s="41"/>
      <c r="D122" s="41"/>
      <c r="E122" s="41"/>
      <c r="F122" s="41"/>
      <c r="G122" s="41"/>
      <c r="H122" s="41"/>
      <c r="I122" s="41"/>
      <c r="J122" s="41"/>
      <c r="K122" s="378"/>
      <c r="L122" s="378"/>
      <c r="M122" s="379"/>
      <c r="N122" s="41"/>
      <c r="O122" s="41"/>
      <c r="P122" s="41"/>
    </row>
    <row r="123" spans="2:16" x14ac:dyDescent="0.3">
      <c r="B123" s="41"/>
      <c r="C123" s="41"/>
      <c r="D123" s="41"/>
      <c r="E123" s="41"/>
      <c r="F123" s="41"/>
      <c r="G123" s="41"/>
      <c r="H123" s="41"/>
      <c r="I123" s="41"/>
      <c r="J123" s="41"/>
      <c r="K123" s="378"/>
      <c r="L123" s="378"/>
      <c r="M123" s="379"/>
      <c r="N123" s="41"/>
      <c r="O123" s="41"/>
      <c r="P123" s="41"/>
    </row>
    <row r="124" spans="2:16" x14ac:dyDescent="0.3">
      <c r="B124" s="41"/>
      <c r="C124" s="41"/>
      <c r="D124" s="41"/>
      <c r="E124" s="41"/>
      <c r="F124" s="41"/>
      <c r="G124" s="41"/>
      <c r="H124" s="41"/>
      <c r="I124" s="41"/>
      <c r="J124" s="41"/>
      <c r="K124" s="378"/>
      <c r="L124" s="378"/>
      <c r="M124" s="379"/>
      <c r="N124" s="41"/>
      <c r="O124" s="41"/>
      <c r="P124" s="41"/>
    </row>
    <row r="125" spans="2:16" x14ac:dyDescent="0.3">
      <c r="B125" s="41"/>
      <c r="C125" s="41"/>
      <c r="D125" s="41"/>
      <c r="E125" s="41"/>
      <c r="F125" s="41"/>
      <c r="G125" s="41"/>
      <c r="H125" s="41"/>
      <c r="I125" s="41"/>
      <c r="J125" s="41"/>
      <c r="K125" s="378"/>
      <c r="L125" s="378"/>
      <c r="M125" s="379"/>
      <c r="N125" s="41"/>
      <c r="O125" s="41"/>
      <c r="P125" s="41"/>
    </row>
    <row r="126" spans="2:16" x14ac:dyDescent="0.3">
      <c r="B126" s="41"/>
      <c r="C126" s="41"/>
      <c r="D126" s="41"/>
      <c r="E126" s="41"/>
      <c r="F126" s="41"/>
      <c r="G126" s="41"/>
      <c r="H126" s="41"/>
      <c r="I126" s="41"/>
      <c r="J126" s="41"/>
      <c r="K126" s="378"/>
      <c r="L126" s="378"/>
      <c r="M126" s="379"/>
      <c r="N126" s="41"/>
      <c r="O126" s="41"/>
      <c r="P126" s="41"/>
    </row>
    <row r="127" spans="2:16" x14ac:dyDescent="0.3">
      <c r="B127" s="41"/>
      <c r="C127" s="41"/>
      <c r="D127" s="41"/>
      <c r="E127" s="41"/>
      <c r="F127" s="41"/>
      <c r="G127" s="41"/>
      <c r="H127" s="41"/>
      <c r="I127" s="41"/>
      <c r="J127" s="41"/>
      <c r="K127" s="378"/>
      <c r="L127" s="378"/>
      <c r="M127" s="379"/>
      <c r="N127" s="41"/>
      <c r="O127" s="41"/>
      <c r="P127" s="41"/>
    </row>
    <row r="128" spans="2:16" x14ac:dyDescent="0.3">
      <c r="B128" s="41"/>
      <c r="C128" s="41"/>
      <c r="D128" s="41"/>
      <c r="E128" s="41"/>
      <c r="F128" s="41"/>
      <c r="G128" s="41"/>
      <c r="H128" s="41"/>
      <c r="I128" s="41"/>
      <c r="J128" s="41"/>
      <c r="K128" s="378"/>
      <c r="L128" s="378"/>
      <c r="M128" s="379"/>
      <c r="N128" s="41"/>
      <c r="O128" s="41"/>
      <c r="P128" s="41"/>
    </row>
    <row r="129" spans="2:16" x14ac:dyDescent="0.3">
      <c r="B129" s="41"/>
      <c r="C129" s="41"/>
      <c r="D129" s="41"/>
      <c r="E129" s="41"/>
      <c r="F129" s="41"/>
      <c r="G129" s="41"/>
      <c r="H129" s="41"/>
      <c r="I129" s="41"/>
      <c r="J129" s="41"/>
      <c r="K129" s="378"/>
      <c r="L129" s="378"/>
      <c r="M129" s="379"/>
      <c r="N129" s="41"/>
      <c r="O129" s="41"/>
      <c r="P129" s="41"/>
    </row>
    <row r="130" spans="2:16" x14ac:dyDescent="0.3">
      <c r="B130" s="41"/>
      <c r="C130" s="41"/>
      <c r="D130" s="41"/>
      <c r="E130" s="41"/>
      <c r="F130" s="41"/>
      <c r="G130" s="41"/>
      <c r="H130" s="41"/>
      <c r="I130" s="41"/>
      <c r="J130" s="41"/>
      <c r="K130" s="378"/>
      <c r="L130" s="378"/>
      <c r="M130" s="379"/>
      <c r="N130" s="41"/>
      <c r="O130" s="41"/>
      <c r="P130" s="41"/>
    </row>
    <row r="131" spans="2:16" x14ac:dyDescent="0.3">
      <c r="B131" s="41"/>
      <c r="C131" s="41"/>
      <c r="D131" s="41"/>
      <c r="E131" s="41"/>
      <c r="F131" s="41"/>
      <c r="G131" s="41"/>
      <c r="H131" s="41"/>
      <c r="I131" s="41"/>
      <c r="J131" s="41"/>
      <c r="K131" s="378"/>
      <c r="L131" s="378"/>
      <c r="M131" s="379"/>
      <c r="N131" s="41"/>
      <c r="O131" s="41"/>
      <c r="P131" s="41"/>
    </row>
    <row r="132" spans="2:16" x14ac:dyDescent="0.3">
      <c r="B132" s="41"/>
      <c r="C132" s="41"/>
      <c r="D132" s="41"/>
      <c r="E132" s="41"/>
      <c r="F132" s="41"/>
      <c r="G132" s="41"/>
      <c r="H132" s="41"/>
      <c r="I132" s="41"/>
      <c r="J132" s="41"/>
      <c r="K132" s="378"/>
      <c r="L132" s="378"/>
      <c r="M132" s="379"/>
      <c r="N132" s="41"/>
      <c r="O132" s="41"/>
      <c r="P132" s="41"/>
    </row>
    <row r="133" spans="2:16" x14ac:dyDescent="0.3">
      <c r="B133" s="41"/>
      <c r="C133" s="41"/>
      <c r="D133" s="41"/>
      <c r="E133" s="41"/>
      <c r="F133" s="41"/>
      <c r="G133" s="41"/>
      <c r="H133" s="41"/>
      <c r="I133" s="41"/>
      <c r="J133" s="41"/>
      <c r="K133" s="378"/>
      <c r="L133" s="378"/>
      <c r="M133" s="379"/>
      <c r="N133" s="41"/>
      <c r="O133" s="41"/>
      <c r="P133" s="41"/>
    </row>
    <row r="134" spans="2:16" x14ac:dyDescent="0.3">
      <c r="B134" s="41"/>
      <c r="C134" s="41"/>
      <c r="D134" s="41"/>
      <c r="E134" s="41"/>
      <c r="F134" s="41"/>
      <c r="G134" s="41"/>
      <c r="H134" s="41"/>
      <c r="I134" s="41"/>
      <c r="J134" s="41"/>
      <c r="K134" s="378"/>
      <c r="L134" s="378"/>
      <c r="M134" s="379"/>
      <c r="N134" s="41"/>
      <c r="O134" s="41"/>
      <c r="P134" s="41"/>
    </row>
    <row r="135" spans="2:16" x14ac:dyDescent="0.3">
      <c r="B135" s="41"/>
      <c r="C135" s="41"/>
      <c r="D135" s="41"/>
      <c r="E135" s="41"/>
      <c r="F135" s="41"/>
      <c r="G135" s="41"/>
      <c r="H135" s="41"/>
      <c r="I135" s="41"/>
      <c r="J135" s="41"/>
      <c r="K135" s="378"/>
      <c r="L135" s="378"/>
      <c r="M135" s="379"/>
      <c r="N135" s="41"/>
      <c r="O135" s="41"/>
      <c r="P135" s="41"/>
    </row>
    <row r="136" spans="2:16" x14ac:dyDescent="0.3">
      <c r="B136" s="41"/>
      <c r="C136" s="41"/>
      <c r="D136" s="41"/>
      <c r="E136" s="41"/>
      <c r="F136" s="41"/>
      <c r="G136" s="41"/>
      <c r="H136" s="41"/>
      <c r="I136" s="41"/>
      <c r="J136" s="41"/>
      <c r="K136" s="378"/>
      <c r="L136" s="378"/>
      <c r="M136" s="379"/>
      <c r="N136" s="41"/>
      <c r="O136" s="41"/>
      <c r="P136" s="41"/>
    </row>
    <row r="137" spans="2:16" x14ac:dyDescent="0.3">
      <c r="B137" s="41"/>
      <c r="C137" s="41"/>
      <c r="D137" s="41"/>
      <c r="E137" s="41"/>
      <c r="F137" s="41"/>
      <c r="G137" s="41"/>
      <c r="H137" s="41"/>
      <c r="I137" s="41"/>
      <c r="J137" s="41"/>
      <c r="K137" s="378"/>
      <c r="L137" s="378"/>
      <c r="M137" s="379"/>
      <c r="N137" s="41"/>
      <c r="O137" s="41"/>
      <c r="P137" s="41"/>
    </row>
    <row r="138" spans="2:16" x14ac:dyDescent="0.3">
      <c r="B138" s="41"/>
      <c r="C138" s="41"/>
      <c r="D138" s="41"/>
      <c r="E138" s="41"/>
      <c r="F138" s="41"/>
      <c r="G138" s="41"/>
      <c r="H138" s="41"/>
      <c r="I138" s="41"/>
      <c r="J138" s="41"/>
      <c r="K138" s="378"/>
      <c r="L138" s="378"/>
      <c r="M138" s="379"/>
      <c r="N138" s="41"/>
      <c r="O138" s="41"/>
      <c r="P138" s="41"/>
    </row>
    <row r="139" spans="2:16" x14ac:dyDescent="0.3">
      <c r="B139" s="41"/>
      <c r="C139" s="41"/>
      <c r="D139" s="41"/>
      <c r="E139" s="41"/>
      <c r="F139" s="41"/>
      <c r="G139" s="41"/>
      <c r="H139" s="41"/>
      <c r="I139" s="41"/>
      <c r="J139" s="41"/>
      <c r="K139" s="378"/>
      <c r="L139" s="378"/>
      <c r="M139" s="379"/>
      <c r="N139" s="41"/>
      <c r="O139" s="41"/>
      <c r="P139" s="41"/>
    </row>
    <row r="140" spans="2:16" x14ac:dyDescent="0.3">
      <c r="B140" s="41"/>
      <c r="C140" s="41"/>
      <c r="D140" s="41"/>
      <c r="E140" s="41"/>
      <c r="F140" s="41"/>
      <c r="G140" s="41"/>
      <c r="H140" s="41"/>
      <c r="I140" s="41"/>
      <c r="J140" s="41"/>
      <c r="K140" s="378"/>
      <c r="L140" s="378"/>
      <c r="M140" s="379"/>
      <c r="N140" s="41"/>
      <c r="O140" s="41"/>
      <c r="P140" s="41"/>
    </row>
    <row r="141" spans="2:16" x14ac:dyDescent="0.3">
      <c r="B141" s="41"/>
      <c r="C141" s="41"/>
      <c r="D141" s="41"/>
      <c r="E141" s="41"/>
      <c r="F141" s="41"/>
      <c r="G141" s="41"/>
      <c r="H141" s="41"/>
      <c r="I141" s="41"/>
      <c r="J141" s="41"/>
      <c r="K141" s="378"/>
      <c r="L141" s="378"/>
      <c r="M141" s="379"/>
      <c r="N141" s="41"/>
      <c r="O141" s="41"/>
      <c r="P141" s="41"/>
    </row>
    <row r="142" spans="2:16" x14ac:dyDescent="0.3">
      <c r="B142" s="41"/>
      <c r="C142" s="41"/>
      <c r="D142" s="41"/>
      <c r="E142" s="41"/>
      <c r="F142" s="41"/>
      <c r="G142" s="41"/>
      <c r="H142" s="41"/>
      <c r="I142" s="41"/>
      <c r="J142" s="41"/>
      <c r="K142" s="378"/>
      <c r="L142" s="378"/>
      <c r="M142" s="379"/>
      <c r="N142" s="41"/>
      <c r="O142" s="41"/>
      <c r="P142" s="41"/>
    </row>
    <row r="143" spans="2:16" x14ac:dyDescent="0.3">
      <c r="B143" s="41"/>
      <c r="C143" s="41"/>
      <c r="D143" s="41"/>
      <c r="E143" s="41"/>
      <c r="F143" s="41"/>
      <c r="G143" s="41"/>
      <c r="H143" s="41"/>
      <c r="I143" s="41"/>
      <c r="J143" s="41"/>
      <c r="K143" s="378"/>
      <c r="L143" s="378"/>
      <c r="M143" s="379"/>
      <c r="N143" s="41"/>
      <c r="O143" s="41"/>
      <c r="P143" s="41"/>
    </row>
    <row r="144" spans="2:16" x14ac:dyDescent="0.3">
      <c r="B144" s="41"/>
      <c r="C144" s="41"/>
      <c r="D144" s="41"/>
      <c r="E144" s="41"/>
      <c r="F144" s="41"/>
      <c r="G144" s="41"/>
      <c r="H144" s="41"/>
      <c r="I144" s="41"/>
      <c r="J144" s="41"/>
      <c r="K144" s="378"/>
      <c r="L144" s="378"/>
      <c r="M144" s="379"/>
      <c r="N144" s="41"/>
      <c r="O144" s="41"/>
      <c r="P144" s="41"/>
    </row>
    <row r="145" spans="2:16" x14ac:dyDescent="0.3">
      <c r="B145" s="41"/>
      <c r="C145" s="41"/>
      <c r="D145" s="41"/>
      <c r="E145" s="41"/>
      <c r="F145" s="41"/>
      <c r="G145" s="41"/>
      <c r="H145" s="41"/>
      <c r="I145" s="41"/>
      <c r="J145" s="41"/>
      <c r="K145" s="378"/>
      <c r="L145" s="378"/>
      <c r="M145" s="379"/>
      <c r="N145" s="41"/>
      <c r="O145" s="41"/>
      <c r="P145" s="41"/>
    </row>
    <row r="146" spans="2:16" x14ac:dyDescent="0.3">
      <c r="B146" s="41"/>
      <c r="C146" s="41"/>
      <c r="D146" s="41"/>
      <c r="E146" s="41"/>
      <c r="F146" s="41"/>
      <c r="G146" s="41"/>
      <c r="H146" s="41"/>
      <c r="I146" s="41"/>
      <c r="J146" s="41"/>
      <c r="K146" s="378"/>
      <c r="L146" s="378"/>
      <c r="M146" s="379"/>
      <c r="N146" s="41"/>
      <c r="O146" s="41"/>
      <c r="P146" s="41"/>
    </row>
    <row r="147" spans="2:16" x14ac:dyDescent="0.3">
      <c r="B147" s="41"/>
      <c r="C147" s="41"/>
      <c r="D147" s="41"/>
      <c r="E147" s="41"/>
      <c r="F147" s="41"/>
      <c r="G147" s="41"/>
      <c r="H147" s="41"/>
      <c r="I147" s="41"/>
      <c r="J147" s="41"/>
      <c r="K147" s="378"/>
      <c r="L147" s="378"/>
      <c r="M147" s="379"/>
      <c r="N147" s="41"/>
      <c r="O147" s="41"/>
      <c r="P147" s="41"/>
    </row>
    <row r="148" spans="2:16" x14ac:dyDescent="0.3">
      <c r="B148" s="41"/>
      <c r="C148" s="41"/>
      <c r="D148" s="41"/>
      <c r="E148" s="41"/>
      <c r="F148" s="41"/>
      <c r="G148" s="41"/>
      <c r="H148" s="41"/>
      <c r="I148" s="41"/>
      <c r="J148" s="41"/>
      <c r="K148" s="378"/>
      <c r="L148" s="378"/>
      <c r="M148" s="379"/>
      <c r="N148" s="41"/>
      <c r="O148" s="41"/>
      <c r="P148" s="41"/>
    </row>
    <row r="149" spans="2:16" x14ac:dyDescent="0.3">
      <c r="B149" s="41"/>
      <c r="C149" s="41"/>
      <c r="D149" s="41"/>
      <c r="E149" s="41"/>
      <c r="F149" s="41"/>
      <c r="G149" s="41"/>
      <c r="H149" s="41"/>
      <c r="I149" s="41"/>
      <c r="J149" s="41"/>
      <c r="K149" s="378"/>
      <c r="L149" s="378"/>
      <c r="M149" s="379"/>
      <c r="N149" s="41"/>
      <c r="O149" s="41"/>
      <c r="P149" s="41"/>
    </row>
    <row r="150" spans="2:16" x14ac:dyDescent="0.3">
      <c r="B150" s="41"/>
      <c r="C150" s="41"/>
      <c r="D150" s="41"/>
      <c r="E150" s="41"/>
      <c r="F150" s="41"/>
      <c r="G150" s="41"/>
      <c r="H150" s="41"/>
      <c r="I150" s="41"/>
      <c r="J150" s="41"/>
      <c r="K150" s="378"/>
      <c r="L150" s="378"/>
      <c r="M150" s="379"/>
      <c r="N150" s="41"/>
      <c r="O150" s="41"/>
      <c r="P150" s="41"/>
    </row>
    <row r="151" spans="2:16" x14ac:dyDescent="0.3">
      <c r="B151" s="41"/>
      <c r="C151" s="41"/>
      <c r="D151" s="41"/>
      <c r="E151" s="41"/>
      <c r="F151" s="41"/>
      <c r="G151" s="41"/>
      <c r="H151" s="41"/>
      <c r="I151" s="41"/>
      <c r="J151" s="41"/>
      <c r="K151" s="378"/>
      <c r="L151" s="378"/>
      <c r="M151" s="379"/>
      <c r="N151" s="41"/>
      <c r="O151" s="41"/>
      <c r="P151" s="41"/>
    </row>
    <row r="152" spans="2:16" x14ac:dyDescent="0.3">
      <c r="B152" s="41"/>
      <c r="C152" s="41"/>
      <c r="D152" s="41"/>
      <c r="E152" s="41"/>
      <c r="F152" s="41"/>
      <c r="G152" s="41"/>
      <c r="H152" s="41"/>
      <c r="I152" s="41"/>
      <c r="J152" s="41"/>
      <c r="K152" s="378"/>
      <c r="L152" s="378"/>
      <c r="M152" s="379"/>
      <c r="N152" s="41"/>
      <c r="O152" s="41"/>
      <c r="P152" s="41"/>
    </row>
    <row r="153" spans="2:16" x14ac:dyDescent="0.3">
      <c r="B153" s="41"/>
      <c r="C153" s="41"/>
      <c r="D153" s="41"/>
      <c r="E153" s="41"/>
      <c r="F153" s="41"/>
      <c r="G153" s="41"/>
      <c r="H153" s="41"/>
      <c r="I153" s="41"/>
      <c r="J153" s="41"/>
      <c r="K153" s="378"/>
      <c r="L153" s="378"/>
      <c r="M153" s="379"/>
      <c r="N153" s="41"/>
      <c r="O153" s="41"/>
      <c r="P153" s="41"/>
    </row>
    <row r="154" spans="2:16" x14ac:dyDescent="0.3">
      <c r="B154" s="41"/>
      <c r="C154" s="41"/>
      <c r="D154" s="41"/>
      <c r="E154" s="41"/>
      <c r="F154" s="41"/>
      <c r="G154" s="41"/>
      <c r="H154" s="41"/>
      <c r="I154" s="41"/>
      <c r="J154" s="41"/>
      <c r="K154" s="378"/>
      <c r="L154" s="378"/>
      <c r="M154" s="379"/>
      <c r="N154" s="41"/>
      <c r="O154" s="41"/>
      <c r="P154" s="41"/>
    </row>
    <row r="155" spans="2:16" x14ac:dyDescent="0.3">
      <c r="B155" s="41"/>
      <c r="C155" s="41"/>
      <c r="D155" s="41"/>
      <c r="E155" s="41"/>
      <c r="F155" s="41"/>
      <c r="G155" s="41"/>
      <c r="H155" s="41"/>
      <c r="I155" s="41"/>
      <c r="J155" s="41"/>
      <c r="K155" s="378"/>
      <c r="L155" s="378"/>
      <c r="M155" s="379"/>
      <c r="N155" s="41"/>
      <c r="O155" s="41"/>
      <c r="P155" s="41"/>
    </row>
    <row r="156" spans="2:16" x14ac:dyDescent="0.3">
      <c r="B156" s="41"/>
      <c r="C156" s="41"/>
      <c r="D156" s="41"/>
      <c r="E156" s="41"/>
      <c r="F156" s="41"/>
      <c r="G156" s="41"/>
      <c r="H156" s="41"/>
      <c r="I156" s="41"/>
      <c r="J156" s="41"/>
      <c r="K156" s="378"/>
      <c r="L156" s="378"/>
      <c r="M156" s="379"/>
      <c r="N156" s="41"/>
      <c r="O156" s="41"/>
      <c r="P156" s="41"/>
    </row>
    <row r="157" spans="2:16" x14ac:dyDescent="0.3">
      <c r="B157" s="41"/>
      <c r="C157" s="41"/>
      <c r="D157" s="41"/>
      <c r="E157" s="41"/>
      <c r="F157" s="41"/>
      <c r="G157" s="41"/>
      <c r="H157" s="41"/>
      <c r="I157" s="41"/>
      <c r="J157" s="41"/>
      <c r="K157" s="378"/>
      <c r="L157" s="378"/>
      <c r="M157" s="379"/>
      <c r="N157" s="41"/>
      <c r="O157" s="41"/>
      <c r="P157" s="41"/>
    </row>
    <row r="158" spans="2:16" x14ac:dyDescent="0.3">
      <c r="B158" s="41"/>
      <c r="C158" s="41"/>
      <c r="D158" s="41"/>
      <c r="E158" s="41"/>
      <c r="F158" s="41"/>
      <c r="G158" s="41"/>
      <c r="H158" s="41"/>
      <c r="I158" s="41"/>
      <c r="J158" s="41"/>
      <c r="K158" s="378"/>
      <c r="L158" s="378"/>
      <c r="M158" s="379"/>
      <c r="N158" s="41"/>
      <c r="O158" s="41"/>
      <c r="P158" s="41"/>
    </row>
    <row r="159" spans="2:16" x14ac:dyDescent="0.3">
      <c r="B159" s="41"/>
      <c r="C159" s="41"/>
      <c r="D159" s="41"/>
      <c r="E159" s="41"/>
      <c r="F159" s="41"/>
      <c r="G159" s="41"/>
      <c r="H159" s="41"/>
      <c r="I159" s="41"/>
      <c r="J159" s="41"/>
      <c r="K159" s="378"/>
      <c r="L159" s="378"/>
      <c r="M159" s="379"/>
      <c r="N159" s="41"/>
      <c r="O159" s="41"/>
      <c r="P159" s="41"/>
    </row>
    <row r="160" spans="2:16" x14ac:dyDescent="0.3">
      <c r="B160" s="41"/>
      <c r="C160" s="41"/>
      <c r="D160" s="41"/>
      <c r="E160" s="41"/>
      <c r="F160" s="41"/>
      <c r="G160" s="41"/>
      <c r="H160" s="41"/>
      <c r="I160" s="41"/>
      <c r="J160" s="41"/>
      <c r="K160" s="378"/>
      <c r="L160" s="378"/>
      <c r="M160" s="379"/>
      <c r="N160" s="41"/>
      <c r="O160" s="41"/>
      <c r="P160" s="41"/>
    </row>
    <row r="161" spans="2:16" x14ac:dyDescent="0.3">
      <c r="B161" s="41"/>
      <c r="C161" s="41"/>
      <c r="D161" s="41"/>
      <c r="E161" s="41"/>
      <c r="F161" s="41"/>
      <c r="G161" s="41"/>
      <c r="H161" s="41"/>
      <c r="I161" s="41"/>
      <c r="J161" s="41"/>
      <c r="K161" s="378"/>
      <c r="L161" s="378"/>
      <c r="M161" s="379"/>
      <c r="N161" s="41"/>
      <c r="O161" s="41"/>
      <c r="P161" s="41"/>
    </row>
    <row r="162" spans="2:16" x14ac:dyDescent="0.3">
      <c r="B162" s="41"/>
      <c r="C162" s="41"/>
      <c r="D162" s="41"/>
      <c r="E162" s="41"/>
      <c r="F162" s="41"/>
      <c r="G162" s="41"/>
      <c r="H162" s="41"/>
      <c r="I162" s="41"/>
      <c r="J162" s="41"/>
      <c r="K162" s="378"/>
      <c r="L162" s="378"/>
      <c r="M162" s="379"/>
      <c r="N162" s="41"/>
      <c r="O162" s="41"/>
      <c r="P162" s="41"/>
    </row>
    <row r="163" spans="2:16" x14ac:dyDescent="0.3">
      <c r="B163" s="41"/>
      <c r="C163" s="41"/>
      <c r="D163" s="41"/>
      <c r="E163" s="41"/>
      <c r="F163" s="41"/>
      <c r="G163" s="41"/>
      <c r="H163" s="41"/>
      <c r="I163" s="41"/>
      <c r="J163" s="41"/>
      <c r="K163" s="378"/>
      <c r="L163" s="378"/>
      <c r="M163" s="379"/>
      <c r="N163" s="41"/>
      <c r="O163" s="41"/>
      <c r="P163" s="41"/>
    </row>
    <row r="164" spans="2:16" x14ac:dyDescent="0.3">
      <c r="B164" s="41"/>
      <c r="C164" s="41"/>
      <c r="D164" s="41"/>
      <c r="E164" s="41"/>
      <c r="F164" s="41"/>
      <c r="G164" s="41"/>
      <c r="H164" s="41"/>
      <c r="I164" s="41"/>
      <c r="J164" s="41"/>
      <c r="K164" s="378"/>
      <c r="L164" s="378"/>
      <c r="M164" s="379"/>
      <c r="N164" s="41"/>
      <c r="O164" s="41"/>
      <c r="P164" s="41"/>
    </row>
    <row r="165" spans="2:16" x14ac:dyDescent="0.3">
      <c r="B165" s="41"/>
      <c r="C165" s="41"/>
      <c r="D165" s="41"/>
      <c r="E165" s="41"/>
      <c r="F165" s="41"/>
      <c r="G165" s="41"/>
      <c r="H165" s="41"/>
      <c r="I165" s="41"/>
      <c r="J165" s="41"/>
      <c r="K165" s="378"/>
      <c r="L165" s="378"/>
      <c r="M165" s="379"/>
      <c r="N165" s="41"/>
      <c r="O165" s="41"/>
      <c r="P165" s="41"/>
    </row>
    <row r="166" spans="2:16" x14ac:dyDescent="0.3">
      <c r="B166" s="41"/>
      <c r="C166" s="41"/>
      <c r="D166" s="41"/>
      <c r="E166" s="41"/>
      <c r="F166" s="41"/>
      <c r="G166" s="41"/>
      <c r="H166" s="41"/>
      <c r="I166" s="41"/>
      <c r="J166" s="41"/>
      <c r="K166" s="378"/>
      <c r="L166" s="378"/>
      <c r="M166" s="379"/>
      <c r="N166" s="41"/>
      <c r="O166" s="41"/>
      <c r="P166" s="41"/>
    </row>
    <row r="167" spans="2:16" x14ac:dyDescent="0.3">
      <c r="B167" s="41"/>
      <c r="C167" s="41"/>
      <c r="D167" s="41"/>
      <c r="E167" s="41"/>
      <c r="F167" s="41"/>
      <c r="G167" s="41"/>
      <c r="H167" s="41"/>
      <c r="I167" s="41"/>
      <c r="J167" s="41"/>
      <c r="K167" s="378"/>
      <c r="L167" s="378"/>
      <c r="M167" s="379"/>
      <c r="N167" s="41"/>
      <c r="O167" s="41"/>
      <c r="P167" s="41"/>
    </row>
    <row r="168" spans="2:16" x14ac:dyDescent="0.3">
      <c r="B168" s="41"/>
      <c r="C168" s="41"/>
      <c r="D168" s="41"/>
      <c r="E168" s="41"/>
      <c r="F168" s="41"/>
      <c r="G168" s="41"/>
      <c r="H168" s="41"/>
      <c r="I168" s="41"/>
      <c r="J168" s="41"/>
      <c r="K168" s="378"/>
      <c r="L168" s="378"/>
      <c r="M168" s="379"/>
      <c r="N168" s="41"/>
      <c r="O168" s="41"/>
      <c r="P168" s="41"/>
    </row>
    <row r="169" spans="2:16" x14ac:dyDescent="0.3">
      <c r="B169" s="41"/>
      <c r="C169" s="41"/>
      <c r="D169" s="41"/>
      <c r="E169" s="41"/>
      <c r="F169" s="41"/>
      <c r="G169" s="41"/>
      <c r="H169" s="41"/>
      <c r="I169" s="41"/>
      <c r="J169" s="41"/>
      <c r="K169" s="378"/>
      <c r="L169" s="378"/>
      <c r="M169" s="379"/>
      <c r="N169" s="41"/>
      <c r="O169" s="41"/>
      <c r="P169" s="41"/>
    </row>
    <row r="170" spans="2:16" x14ac:dyDescent="0.3">
      <c r="B170" s="41"/>
      <c r="C170" s="41"/>
      <c r="D170" s="41"/>
      <c r="E170" s="41"/>
      <c r="F170" s="41"/>
      <c r="G170" s="41"/>
      <c r="H170" s="41"/>
      <c r="I170" s="41"/>
      <c r="J170" s="41"/>
      <c r="K170" s="378"/>
      <c r="L170" s="378"/>
      <c r="M170" s="379"/>
      <c r="N170" s="41"/>
      <c r="O170" s="41"/>
      <c r="P170" s="41"/>
    </row>
    <row r="171" spans="2:16" x14ac:dyDescent="0.3">
      <c r="B171" s="41"/>
      <c r="C171" s="41"/>
      <c r="D171" s="41"/>
      <c r="E171" s="41"/>
      <c r="F171" s="41"/>
      <c r="G171" s="41"/>
      <c r="H171" s="41"/>
      <c r="I171" s="41"/>
      <c r="J171" s="41"/>
      <c r="K171" s="378"/>
      <c r="L171" s="378"/>
      <c r="M171" s="379"/>
      <c r="N171" s="41"/>
      <c r="O171" s="41"/>
      <c r="P171" s="41"/>
    </row>
    <row r="172" spans="2:16" x14ac:dyDescent="0.3">
      <c r="B172" s="41"/>
      <c r="C172" s="41"/>
      <c r="D172" s="41"/>
      <c r="E172" s="41"/>
      <c r="F172" s="41"/>
      <c r="G172" s="41"/>
      <c r="H172" s="41"/>
      <c r="I172" s="41"/>
      <c r="J172" s="41"/>
      <c r="K172" s="378"/>
      <c r="L172" s="378"/>
      <c r="M172" s="379"/>
      <c r="N172" s="41"/>
      <c r="O172" s="41"/>
      <c r="P172" s="41"/>
    </row>
    <row r="173" spans="2:16" x14ac:dyDescent="0.3">
      <c r="B173" s="41"/>
      <c r="C173" s="41"/>
      <c r="D173" s="41"/>
      <c r="E173" s="41"/>
      <c r="F173" s="41"/>
      <c r="G173" s="41"/>
      <c r="H173" s="41"/>
      <c r="I173" s="41"/>
      <c r="J173" s="41"/>
      <c r="K173" s="378"/>
      <c r="L173" s="378"/>
      <c r="M173" s="379"/>
      <c r="N173" s="41"/>
      <c r="O173" s="41"/>
      <c r="P173" s="41"/>
    </row>
    <row r="174" spans="2:16" x14ac:dyDescent="0.3">
      <c r="B174" s="41"/>
      <c r="C174" s="41"/>
      <c r="D174" s="41"/>
      <c r="E174" s="41"/>
      <c r="F174" s="41"/>
      <c r="G174" s="41"/>
      <c r="H174" s="41"/>
      <c r="I174" s="41"/>
      <c r="J174" s="41"/>
      <c r="K174" s="378"/>
      <c r="L174" s="378"/>
      <c r="M174" s="379"/>
      <c r="N174" s="41"/>
      <c r="O174" s="41"/>
      <c r="P174" s="41"/>
    </row>
    <row r="175" spans="2:16" x14ac:dyDescent="0.3">
      <c r="B175" s="41"/>
      <c r="C175" s="41"/>
      <c r="D175" s="41"/>
      <c r="E175" s="41"/>
      <c r="F175" s="41"/>
      <c r="G175" s="41"/>
      <c r="H175" s="41"/>
      <c r="I175" s="41"/>
      <c r="J175" s="41"/>
      <c r="K175" s="378"/>
      <c r="L175" s="378"/>
      <c r="M175" s="379"/>
      <c r="N175" s="41"/>
      <c r="O175" s="41"/>
      <c r="P175" s="41"/>
    </row>
    <row r="176" spans="2:16" x14ac:dyDescent="0.3">
      <c r="B176" s="41"/>
      <c r="C176" s="41"/>
      <c r="D176" s="41"/>
      <c r="E176" s="41"/>
      <c r="F176" s="41"/>
      <c r="G176" s="41"/>
      <c r="H176" s="41"/>
      <c r="I176" s="41"/>
      <c r="J176" s="41"/>
      <c r="K176" s="378"/>
      <c r="L176" s="378"/>
      <c r="M176" s="379"/>
      <c r="N176" s="41"/>
      <c r="O176" s="41"/>
      <c r="P176" s="41"/>
    </row>
    <row r="177" spans="2:16" x14ac:dyDescent="0.3">
      <c r="B177" s="41"/>
      <c r="C177" s="41"/>
      <c r="D177" s="41"/>
      <c r="E177" s="41"/>
      <c r="F177" s="41"/>
      <c r="G177" s="41"/>
      <c r="H177" s="41"/>
      <c r="I177" s="41"/>
      <c r="J177" s="41"/>
      <c r="K177" s="378"/>
      <c r="L177" s="378"/>
      <c r="M177" s="379"/>
      <c r="N177" s="41"/>
      <c r="O177" s="41"/>
      <c r="P177" s="41"/>
    </row>
    <row r="178" spans="2:16" x14ac:dyDescent="0.3">
      <c r="B178" s="41"/>
      <c r="C178" s="41"/>
      <c r="D178" s="41"/>
      <c r="E178" s="41"/>
      <c r="F178" s="41"/>
      <c r="G178" s="41"/>
      <c r="H178" s="41"/>
      <c r="I178" s="41"/>
      <c r="J178" s="41"/>
      <c r="K178" s="378"/>
      <c r="L178" s="378"/>
      <c r="M178" s="379"/>
      <c r="N178" s="41"/>
      <c r="O178" s="41"/>
      <c r="P178" s="41"/>
    </row>
    <row r="179" spans="2:16" x14ac:dyDescent="0.3">
      <c r="B179" s="41"/>
      <c r="C179" s="41"/>
      <c r="D179" s="41"/>
      <c r="E179" s="41"/>
      <c r="F179" s="41"/>
      <c r="G179" s="41"/>
      <c r="H179" s="41"/>
      <c r="I179" s="41"/>
      <c r="J179" s="41"/>
      <c r="K179" s="378"/>
      <c r="L179" s="378"/>
      <c r="M179" s="379"/>
      <c r="N179" s="41"/>
      <c r="O179" s="41"/>
      <c r="P179" s="41"/>
    </row>
    <row r="180" spans="2:16" x14ac:dyDescent="0.3">
      <c r="B180" s="41"/>
      <c r="C180" s="41"/>
      <c r="D180" s="41"/>
      <c r="E180" s="41"/>
      <c r="F180" s="41"/>
      <c r="G180" s="41"/>
      <c r="H180" s="41"/>
      <c r="I180" s="41"/>
      <c r="J180" s="41"/>
      <c r="K180" s="378"/>
      <c r="L180" s="378"/>
      <c r="M180" s="379"/>
      <c r="N180" s="41"/>
      <c r="O180" s="41"/>
      <c r="P180" s="41"/>
    </row>
    <row r="181" spans="2:16" x14ac:dyDescent="0.3">
      <c r="B181" s="41"/>
      <c r="C181" s="41"/>
      <c r="D181" s="41"/>
      <c r="E181" s="41"/>
      <c r="F181" s="41"/>
      <c r="G181" s="41"/>
      <c r="H181" s="41"/>
      <c r="I181" s="41"/>
      <c r="J181" s="41"/>
      <c r="K181" s="378"/>
      <c r="L181" s="378"/>
      <c r="M181" s="379"/>
      <c r="N181" s="41"/>
      <c r="O181" s="41"/>
      <c r="P181" s="41"/>
    </row>
    <row r="182" spans="2:16" x14ac:dyDescent="0.3">
      <c r="B182" s="41"/>
      <c r="C182" s="41"/>
      <c r="D182" s="41"/>
      <c r="E182" s="41"/>
      <c r="F182" s="41"/>
      <c r="G182" s="41"/>
      <c r="H182" s="41"/>
      <c r="I182" s="41"/>
      <c r="J182" s="41"/>
      <c r="K182" s="378"/>
      <c r="L182" s="378"/>
      <c r="M182" s="379"/>
      <c r="N182" s="41"/>
      <c r="O182" s="41"/>
      <c r="P182" s="41"/>
    </row>
    <row r="183" spans="2:16" x14ac:dyDescent="0.3">
      <c r="B183" s="41"/>
      <c r="C183" s="41"/>
      <c r="D183" s="41"/>
      <c r="E183" s="41"/>
      <c r="F183" s="41"/>
      <c r="G183" s="41"/>
      <c r="H183" s="41"/>
      <c r="I183" s="41"/>
      <c r="J183" s="41"/>
      <c r="K183" s="378"/>
      <c r="L183" s="378"/>
      <c r="M183" s="379"/>
      <c r="N183" s="41"/>
      <c r="O183" s="41"/>
      <c r="P183" s="41"/>
    </row>
    <row r="184" spans="2:16" x14ac:dyDescent="0.3">
      <c r="B184" s="41"/>
      <c r="C184" s="41"/>
      <c r="D184" s="41"/>
      <c r="E184" s="41"/>
      <c r="F184" s="41"/>
      <c r="G184" s="41"/>
      <c r="H184" s="41"/>
      <c r="I184" s="41"/>
      <c r="J184" s="41"/>
      <c r="K184" s="378"/>
      <c r="L184" s="378"/>
      <c r="M184" s="379"/>
      <c r="N184" s="41"/>
      <c r="O184" s="41"/>
      <c r="P184" s="41"/>
    </row>
    <row r="185" spans="2:16" x14ac:dyDescent="0.3">
      <c r="B185" s="41"/>
      <c r="C185" s="41"/>
      <c r="D185" s="41"/>
      <c r="E185" s="41"/>
      <c r="F185" s="41"/>
      <c r="G185" s="41"/>
      <c r="H185" s="41"/>
      <c r="I185" s="41"/>
      <c r="J185" s="41"/>
      <c r="K185" s="378"/>
      <c r="L185" s="378"/>
      <c r="M185" s="379"/>
      <c r="N185" s="41"/>
      <c r="O185" s="41"/>
      <c r="P185" s="41"/>
    </row>
    <row r="186" spans="2:16" x14ac:dyDescent="0.3">
      <c r="B186" s="41"/>
      <c r="C186" s="41"/>
      <c r="D186" s="41"/>
      <c r="E186" s="41"/>
      <c r="F186" s="41"/>
      <c r="G186" s="41"/>
      <c r="H186" s="41"/>
      <c r="I186" s="41"/>
      <c r="J186" s="41"/>
      <c r="K186" s="378"/>
      <c r="L186" s="378"/>
      <c r="M186" s="379"/>
      <c r="N186" s="41"/>
      <c r="O186" s="41"/>
      <c r="P186" s="41"/>
    </row>
    <row r="187" spans="2:16" x14ac:dyDescent="0.3">
      <c r="B187" s="41"/>
      <c r="C187" s="41"/>
      <c r="D187" s="41"/>
      <c r="E187" s="41"/>
      <c r="F187" s="41"/>
      <c r="G187" s="41"/>
      <c r="H187" s="41"/>
      <c r="I187" s="41"/>
      <c r="J187" s="41"/>
      <c r="K187" s="378"/>
      <c r="L187" s="378"/>
      <c r="M187" s="379"/>
      <c r="N187" s="41"/>
      <c r="O187" s="41"/>
      <c r="P187" s="41"/>
    </row>
    <row r="188" spans="2:16" x14ac:dyDescent="0.3">
      <c r="B188" s="41"/>
      <c r="C188" s="41"/>
      <c r="D188" s="41"/>
      <c r="E188" s="41"/>
      <c r="F188" s="41"/>
      <c r="G188" s="41"/>
      <c r="H188" s="41"/>
      <c r="I188" s="41"/>
      <c r="J188" s="41"/>
      <c r="K188" s="378"/>
      <c r="L188" s="378"/>
      <c r="M188" s="379"/>
      <c r="N188" s="41"/>
      <c r="O188" s="41"/>
      <c r="P188" s="41"/>
    </row>
    <row r="189" spans="2:16" x14ac:dyDescent="0.3">
      <c r="B189" s="41"/>
      <c r="C189" s="41"/>
      <c r="D189" s="41"/>
      <c r="E189" s="41"/>
      <c r="F189" s="41"/>
      <c r="G189" s="41"/>
      <c r="H189" s="41"/>
      <c r="I189" s="41"/>
      <c r="J189" s="41"/>
      <c r="K189" s="378"/>
      <c r="L189" s="378"/>
      <c r="M189" s="379"/>
      <c r="N189" s="41"/>
      <c r="O189" s="41"/>
      <c r="P189" s="41"/>
    </row>
    <row r="190" spans="2:16" x14ac:dyDescent="0.3">
      <c r="B190" s="41"/>
      <c r="C190" s="41"/>
      <c r="D190" s="41"/>
      <c r="E190" s="41"/>
      <c r="F190" s="41"/>
      <c r="G190" s="41"/>
      <c r="H190" s="41"/>
      <c r="I190" s="41"/>
      <c r="J190" s="41"/>
      <c r="K190" s="378"/>
      <c r="L190" s="378"/>
      <c r="M190" s="379"/>
      <c r="N190" s="41"/>
      <c r="O190" s="41"/>
      <c r="P190" s="41"/>
    </row>
    <row r="191" spans="2:16" x14ac:dyDescent="0.3">
      <c r="M191" s="380"/>
    </row>
    <row r="192" spans="2:16" x14ac:dyDescent="0.3">
      <c r="M192" s="380"/>
    </row>
    <row r="193" spans="13:13" x14ac:dyDescent="0.3">
      <c r="M193" s="380"/>
    </row>
    <row r="194" spans="13:13" x14ac:dyDescent="0.3">
      <c r="M194" s="380"/>
    </row>
    <row r="195" spans="13:13" x14ac:dyDescent="0.3">
      <c r="M195" s="380"/>
    </row>
    <row r="196" spans="13:13" x14ac:dyDescent="0.3">
      <c r="M196" s="38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B500-6B21-4509-A51C-7DF1B44DE431}">
  <sheetPr codeName="Sheet4"/>
  <dimension ref="A1:JW115"/>
  <sheetViews>
    <sheetView showGridLines="0" showRowColHeaders="0" zoomScale="94" zoomScaleNormal="100" workbookViewId="0">
      <pane xSplit="2" ySplit="10" topLeftCell="C11" activePane="bottomRight" state="frozen"/>
      <selection activeCell="B6" sqref="B6:C6"/>
      <selection pane="topRight" activeCell="B6" sqref="B6:C6"/>
      <selection pane="bottomLeft" activeCell="B6" sqref="B6:C6"/>
      <selection pane="bottomRight" activeCell="A7" sqref="A7:B7"/>
    </sheetView>
  </sheetViews>
  <sheetFormatPr defaultColWidth="9.19921875" defaultRowHeight="15" x14ac:dyDescent="0.3"/>
  <cols>
    <col min="1" max="1" width="40.69921875" customWidth="1"/>
    <col min="2" max="2" width="4.69921875" customWidth="1"/>
    <col min="3" max="102" width="14.69921875" customWidth="1"/>
  </cols>
  <sheetData>
    <row r="1" spans="1:283" s="43" customFormat="1" ht="13.5" customHeight="1" x14ac:dyDescent="0.2">
      <c r="A1" s="19" t="s">
        <v>1</v>
      </c>
      <c r="B1" s="19"/>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DD1" s="44"/>
      <c r="DG1" s="44"/>
      <c r="DJ1" s="45"/>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row>
    <row r="2" spans="1:283" ht="15" customHeight="1" x14ac:dyDescent="0.3">
      <c r="A2" s="47"/>
      <c r="B2" s="47"/>
      <c r="C2" s="48" t="s">
        <v>135</v>
      </c>
      <c r="E2" s="48"/>
      <c r="G2" s="48"/>
      <c r="I2" s="48"/>
      <c r="K2" s="48"/>
      <c r="M2" s="48"/>
      <c r="O2" s="48"/>
      <c r="Q2" s="48"/>
      <c r="S2" s="48"/>
      <c r="U2" s="48"/>
      <c r="W2" s="48"/>
      <c r="Y2" s="48"/>
      <c r="AA2" s="48"/>
      <c r="AC2" s="48"/>
      <c r="AE2" s="48"/>
      <c r="AG2" s="48"/>
      <c r="AI2" s="48"/>
      <c r="AK2" s="48"/>
      <c r="AM2" s="48"/>
      <c r="AO2" s="48"/>
      <c r="AQ2" s="48"/>
      <c r="AS2" s="48"/>
      <c r="AU2" s="48"/>
      <c r="AW2" s="48"/>
      <c r="AY2" s="48"/>
      <c r="BA2" s="48"/>
      <c r="BC2" s="48"/>
      <c r="BE2" s="48"/>
      <c r="BG2" s="48"/>
      <c r="BI2" s="48"/>
      <c r="BK2" s="48"/>
      <c r="BM2" s="48"/>
      <c r="BO2" s="48"/>
      <c r="BQ2" s="48"/>
      <c r="BS2" s="48"/>
      <c r="BU2" s="48"/>
      <c r="BW2" s="48"/>
      <c r="BY2" s="48"/>
      <c r="CA2" s="48"/>
      <c r="CC2" s="48"/>
      <c r="CE2" s="48"/>
      <c r="CG2" s="48"/>
      <c r="CI2" s="48"/>
      <c r="CK2" s="48"/>
      <c r="CM2" s="48"/>
      <c r="CO2" s="48"/>
      <c r="CQ2" s="48"/>
      <c r="CS2" s="48"/>
      <c r="CU2" s="48"/>
      <c r="CW2" s="48"/>
      <c r="DD2" s="49"/>
      <c r="DG2" s="49"/>
      <c r="DJ2" s="50"/>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c r="IW2" s="51"/>
      <c r="IX2" s="51"/>
      <c r="IY2" s="51"/>
      <c r="IZ2" s="51"/>
      <c r="JA2" s="51"/>
      <c r="JB2" s="51"/>
      <c r="JC2" s="51"/>
      <c r="JD2" s="51"/>
      <c r="JE2" s="51"/>
      <c r="JF2" s="51"/>
      <c r="JG2" s="51"/>
      <c r="JH2" s="51"/>
      <c r="JI2" s="51"/>
      <c r="JJ2" s="51"/>
      <c r="JK2" s="51"/>
      <c r="JL2" s="51"/>
      <c r="JM2" s="51"/>
      <c r="JN2" s="51"/>
      <c r="JO2" s="51"/>
      <c r="JP2" s="51"/>
      <c r="JQ2" s="51"/>
      <c r="JR2" s="51"/>
      <c r="JS2" s="51"/>
      <c r="JT2" s="51"/>
      <c r="JU2" s="51"/>
      <c r="JV2" s="51"/>
      <c r="JW2" s="51"/>
    </row>
    <row r="3" spans="1:283" ht="15" customHeight="1" x14ac:dyDescent="0.3">
      <c r="A3" s="47"/>
      <c r="B3" s="47"/>
      <c r="C3" s="48"/>
      <c r="E3" s="48"/>
      <c r="G3" s="48"/>
      <c r="I3" s="48"/>
      <c r="K3" s="48"/>
      <c r="M3" s="48"/>
      <c r="O3" s="48"/>
      <c r="Q3" s="48"/>
      <c r="S3" s="48"/>
      <c r="U3" s="48"/>
      <c r="W3" s="48"/>
      <c r="Y3" s="48"/>
      <c r="AA3" s="48"/>
      <c r="AC3" s="48"/>
      <c r="AE3" s="48"/>
      <c r="AG3" s="48"/>
      <c r="AI3" s="48"/>
      <c r="AK3" s="48"/>
      <c r="AM3" s="48"/>
      <c r="AO3" s="48"/>
      <c r="AQ3" s="48"/>
      <c r="AS3" s="48"/>
      <c r="AU3" s="48"/>
      <c r="AW3" s="48"/>
      <c r="AY3" s="48"/>
      <c r="BA3" s="48"/>
      <c r="BC3" s="48"/>
      <c r="BE3" s="48"/>
      <c r="BG3" s="48"/>
      <c r="BI3" s="48"/>
      <c r="BK3" s="48"/>
      <c r="BM3" s="48"/>
      <c r="BO3" s="48"/>
      <c r="BQ3" s="48"/>
      <c r="BS3" s="48"/>
      <c r="BU3" s="48"/>
      <c r="BW3" s="48"/>
      <c r="BY3" s="48"/>
      <c r="CA3" s="48"/>
      <c r="CC3" s="48"/>
      <c r="CE3" s="48"/>
      <c r="CG3" s="48"/>
      <c r="CI3" s="48"/>
      <c r="CK3" s="48"/>
      <c r="CM3" s="48"/>
      <c r="CO3" s="48"/>
      <c r="CQ3" s="48"/>
      <c r="CS3" s="48"/>
      <c r="CU3" s="48"/>
      <c r="CW3" s="48"/>
      <c r="DD3" s="49"/>
      <c r="DG3" s="49"/>
      <c r="DJ3" s="50"/>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c r="HU3" s="51"/>
      <c r="HV3" s="51"/>
      <c r="HW3" s="51"/>
      <c r="HX3" s="51"/>
      <c r="HY3" s="51"/>
      <c r="HZ3" s="51"/>
      <c r="IA3" s="51"/>
      <c r="IB3" s="51"/>
      <c r="IC3" s="51"/>
      <c r="ID3" s="51"/>
      <c r="IE3" s="51"/>
      <c r="IF3" s="51"/>
      <c r="IG3" s="51"/>
      <c r="IH3" s="51"/>
      <c r="II3" s="51"/>
      <c r="IJ3" s="51"/>
      <c r="IK3" s="51"/>
      <c r="IL3" s="51"/>
      <c r="IM3" s="51"/>
      <c r="IN3" s="51"/>
      <c r="IO3" s="51"/>
      <c r="IP3" s="51"/>
      <c r="IQ3" s="51"/>
      <c r="IR3" s="51"/>
      <c r="IS3" s="51"/>
      <c r="IT3" s="51"/>
      <c r="IU3" s="51"/>
      <c r="IV3" s="51"/>
      <c r="IW3" s="51"/>
      <c r="IX3" s="51"/>
      <c r="IY3" s="51"/>
      <c r="IZ3" s="51"/>
      <c r="JA3" s="51"/>
      <c r="JB3" s="51"/>
      <c r="JC3" s="51"/>
      <c r="JD3" s="51"/>
      <c r="JE3" s="51"/>
      <c r="JF3" s="51"/>
      <c r="JG3" s="51"/>
      <c r="JH3" s="51"/>
      <c r="JI3" s="51"/>
      <c r="JJ3" s="51"/>
      <c r="JK3" s="51"/>
      <c r="JL3" s="51"/>
      <c r="JM3" s="51"/>
      <c r="JN3" s="51"/>
      <c r="JO3" s="51"/>
      <c r="JP3" s="51"/>
      <c r="JQ3" s="51"/>
      <c r="JR3" s="51"/>
      <c r="JS3" s="51"/>
      <c r="JT3" s="51"/>
      <c r="JU3" s="51"/>
      <c r="JV3" s="51"/>
      <c r="JW3" s="51"/>
    </row>
    <row r="4" spans="1:283" ht="15" customHeight="1" x14ac:dyDescent="0.3">
      <c r="A4" s="47"/>
      <c r="B4" s="47"/>
      <c r="C4" s="48"/>
      <c r="E4" s="48"/>
      <c r="G4" s="48"/>
      <c r="I4" s="48"/>
      <c r="K4" s="48"/>
      <c r="M4" s="48"/>
      <c r="O4" s="48"/>
      <c r="Q4" s="48"/>
      <c r="S4" s="48"/>
      <c r="U4" s="48"/>
      <c r="W4" s="48"/>
      <c r="Y4" s="48"/>
      <c r="AA4" s="48"/>
      <c r="AC4" s="48"/>
      <c r="AE4" s="48"/>
      <c r="AG4" s="48"/>
      <c r="AI4" s="48"/>
      <c r="AK4" s="48"/>
      <c r="AM4" s="48"/>
      <c r="AO4" s="48"/>
      <c r="AQ4" s="48"/>
      <c r="AS4" s="48"/>
      <c r="AU4" s="48"/>
      <c r="AW4" s="48"/>
      <c r="AY4" s="48"/>
      <c r="BA4" s="48"/>
      <c r="BC4" s="48"/>
      <c r="BE4" s="48"/>
      <c r="BG4" s="48"/>
      <c r="BI4" s="48"/>
      <c r="BK4" s="48"/>
      <c r="BM4" s="48"/>
      <c r="BO4" s="48"/>
      <c r="BQ4" s="48"/>
      <c r="BS4" s="48"/>
      <c r="BU4" s="48"/>
      <c r="BW4" s="48"/>
      <c r="BY4" s="48"/>
      <c r="CA4" s="48"/>
      <c r="CC4" s="48"/>
      <c r="CE4" s="48"/>
      <c r="CG4" s="48"/>
      <c r="CI4" s="48"/>
      <c r="CK4" s="48"/>
      <c r="CM4" s="48"/>
      <c r="CO4" s="48"/>
      <c r="CQ4" s="48"/>
      <c r="CS4" s="48"/>
      <c r="CU4" s="48"/>
      <c r="CW4" s="48"/>
      <c r="DD4" s="49"/>
      <c r="DG4" s="49"/>
      <c r="DJ4" s="50"/>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c r="FO4" s="51"/>
      <c r="FP4" s="51"/>
      <c r="FQ4" s="51"/>
      <c r="FR4" s="51"/>
      <c r="FS4" s="51"/>
      <c r="FT4" s="51"/>
      <c r="FU4" s="51"/>
      <c r="FV4" s="51"/>
      <c r="FW4" s="51"/>
      <c r="FX4" s="51"/>
      <c r="FY4" s="51"/>
      <c r="FZ4" s="51"/>
      <c r="GA4" s="51"/>
      <c r="GB4" s="51"/>
      <c r="GC4" s="51"/>
      <c r="GD4" s="51"/>
      <c r="GE4" s="51"/>
      <c r="GF4" s="51"/>
      <c r="GG4" s="51"/>
      <c r="GH4" s="51"/>
      <c r="GI4" s="51"/>
      <c r="GJ4" s="51"/>
      <c r="GK4" s="51"/>
      <c r="GL4" s="51"/>
      <c r="GM4" s="51"/>
      <c r="GN4" s="51"/>
      <c r="GO4" s="51"/>
      <c r="GP4" s="51"/>
      <c r="GQ4" s="51"/>
      <c r="GR4" s="51"/>
      <c r="GS4" s="51"/>
      <c r="GT4" s="51"/>
      <c r="GU4" s="51"/>
      <c r="GV4" s="51"/>
      <c r="GW4" s="51"/>
      <c r="GX4" s="51"/>
      <c r="GY4" s="51"/>
      <c r="GZ4" s="51"/>
      <c r="HA4" s="51"/>
      <c r="HB4" s="51"/>
      <c r="HC4" s="51"/>
      <c r="HD4" s="51"/>
      <c r="HE4" s="51"/>
      <c r="HF4" s="51"/>
      <c r="HG4" s="51"/>
      <c r="HH4" s="51"/>
      <c r="HI4" s="51"/>
      <c r="HJ4" s="51"/>
      <c r="HK4" s="51"/>
      <c r="HL4" s="51"/>
      <c r="HM4" s="51"/>
      <c r="HN4" s="51"/>
      <c r="HO4" s="51"/>
      <c r="HP4" s="51"/>
      <c r="HQ4" s="51"/>
      <c r="HR4" s="51"/>
      <c r="HS4" s="51"/>
      <c r="HT4" s="51"/>
      <c r="HU4" s="51"/>
      <c r="HV4" s="51"/>
      <c r="HW4" s="51"/>
      <c r="HX4" s="51"/>
      <c r="HY4" s="51"/>
      <c r="HZ4" s="51"/>
      <c r="IA4" s="51"/>
      <c r="IB4" s="51"/>
      <c r="IC4" s="51"/>
      <c r="ID4" s="51"/>
      <c r="IE4" s="51"/>
      <c r="IF4" s="51"/>
      <c r="IG4" s="51"/>
      <c r="IH4" s="51"/>
      <c r="II4" s="51"/>
      <c r="IJ4" s="51"/>
      <c r="IK4" s="51"/>
      <c r="IL4" s="51"/>
      <c r="IM4" s="51"/>
      <c r="IN4" s="51"/>
      <c r="IO4" s="51"/>
      <c r="IP4" s="51"/>
      <c r="IQ4" s="51"/>
      <c r="IR4" s="51"/>
      <c r="IS4" s="51"/>
      <c r="IT4" s="51"/>
      <c r="IU4" s="51"/>
      <c r="IV4" s="51"/>
      <c r="IW4" s="51"/>
      <c r="IX4" s="51"/>
      <c r="IY4" s="51"/>
      <c r="IZ4" s="51"/>
      <c r="JA4" s="51"/>
      <c r="JB4" s="51"/>
      <c r="JC4" s="51"/>
      <c r="JD4" s="51"/>
      <c r="JE4" s="51"/>
      <c r="JF4" s="51"/>
      <c r="JG4" s="51"/>
      <c r="JH4" s="51"/>
      <c r="JI4" s="51"/>
      <c r="JJ4" s="51"/>
      <c r="JK4" s="51"/>
      <c r="JL4" s="51"/>
      <c r="JM4" s="51"/>
      <c r="JN4" s="51"/>
      <c r="JO4" s="51"/>
      <c r="JP4" s="51"/>
      <c r="JQ4" s="51"/>
      <c r="JR4" s="51"/>
      <c r="JS4" s="51"/>
      <c r="JT4" s="51"/>
      <c r="JU4" s="51"/>
      <c r="JV4" s="51"/>
      <c r="JW4" s="51"/>
    </row>
    <row r="5" spans="1:283" ht="15" hidden="1" customHeight="1" x14ac:dyDescent="0.3">
      <c r="C5" s="48"/>
      <c r="E5" s="48"/>
      <c r="G5" s="48"/>
      <c r="I5" s="48"/>
      <c r="K5" s="48"/>
      <c r="M5" s="48"/>
      <c r="O5" s="48"/>
      <c r="Q5" s="48"/>
      <c r="S5" s="48"/>
      <c r="U5" s="48"/>
      <c r="W5" s="48"/>
      <c r="Y5" s="48"/>
      <c r="AA5" s="48"/>
      <c r="AC5" s="48"/>
      <c r="AE5" s="48"/>
      <c r="AG5" s="48"/>
      <c r="AI5" s="48"/>
      <c r="AK5" s="48"/>
      <c r="AM5" s="48"/>
      <c r="AO5" s="48"/>
      <c r="AQ5" s="48"/>
      <c r="AS5" s="48"/>
      <c r="AU5" s="48"/>
      <c r="AW5" s="48"/>
      <c r="AY5" s="48"/>
      <c r="BA5" s="48"/>
      <c r="BC5" s="48"/>
      <c r="BE5" s="48"/>
      <c r="BG5" s="48"/>
      <c r="BI5" s="48"/>
      <c r="BK5" s="48"/>
      <c r="BM5" s="48"/>
      <c r="BO5" s="48"/>
      <c r="BQ5" s="48"/>
      <c r="BS5" s="48"/>
      <c r="BU5" s="48"/>
      <c r="BW5" s="48"/>
      <c r="BY5" s="48"/>
      <c r="CA5" s="48"/>
      <c r="CC5" s="48"/>
      <c r="CE5" s="48"/>
      <c r="CG5" s="48"/>
      <c r="CI5" s="48"/>
      <c r="CK5" s="48"/>
      <c r="CM5" s="48"/>
      <c r="CO5" s="48"/>
      <c r="CQ5" s="48"/>
      <c r="CS5" s="48"/>
      <c r="CU5" s="48"/>
      <c r="CW5" s="48"/>
      <c r="DD5" s="49"/>
      <c r="DG5" s="49"/>
      <c r="DJ5" s="50"/>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51"/>
      <c r="HA5" s="51"/>
      <c r="HB5" s="51"/>
      <c r="HC5" s="51"/>
      <c r="HD5" s="51"/>
      <c r="HE5" s="51"/>
      <c r="HF5" s="51"/>
      <c r="HG5" s="51"/>
      <c r="HH5" s="51"/>
      <c r="HI5" s="51"/>
      <c r="HJ5" s="51"/>
      <c r="HK5" s="51"/>
      <c r="HL5" s="51"/>
      <c r="HM5" s="51"/>
      <c r="HN5" s="51"/>
      <c r="HO5" s="51"/>
      <c r="HP5" s="51"/>
      <c r="HQ5" s="51"/>
      <c r="HR5" s="51"/>
      <c r="HS5" s="51"/>
      <c r="HT5" s="51"/>
      <c r="HU5" s="51"/>
      <c r="HV5" s="51"/>
      <c r="HW5" s="51"/>
      <c r="HX5" s="51"/>
      <c r="HY5" s="51"/>
      <c r="HZ5" s="51"/>
      <c r="IA5" s="51"/>
      <c r="IB5" s="51"/>
      <c r="IC5" s="51"/>
      <c r="ID5" s="51"/>
      <c r="IE5" s="51"/>
      <c r="IF5" s="51"/>
      <c r="IG5" s="51"/>
      <c r="IH5" s="51"/>
      <c r="II5" s="51"/>
      <c r="IJ5" s="51"/>
      <c r="IK5" s="51"/>
      <c r="IL5" s="51"/>
      <c r="IM5" s="51"/>
      <c r="IN5" s="51"/>
      <c r="IO5" s="51"/>
      <c r="IP5" s="51"/>
      <c r="IQ5" s="51"/>
      <c r="IR5" s="51"/>
      <c r="IS5" s="51"/>
      <c r="IT5" s="51"/>
      <c r="IU5" s="51"/>
      <c r="IV5" s="51"/>
      <c r="IW5" s="51"/>
      <c r="IX5" s="51"/>
      <c r="IY5" s="51"/>
      <c r="IZ5" s="51"/>
      <c r="JA5" s="51"/>
      <c r="JB5" s="51"/>
      <c r="JC5" s="51"/>
      <c r="JD5" s="51"/>
      <c r="JE5" s="51"/>
      <c r="JF5" s="51"/>
      <c r="JG5" s="51"/>
      <c r="JH5" s="51"/>
      <c r="JI5" s="51"/>
      <c r="JJ5" s="51"/>
      <c r="JK5" s="51"/>
      <c r="JL5" s="51"/>
      <c r="JM5" s="51"/>
      <c r="JN5" s="51"/>
      <c r="JO5" s="51"/>
      <c r="JP5" s="51"/>
      <c r="JQ5" s="51"/>
      <c r="JR5" s="51"/>
      <c r="JS5" s="51"/>
      <c r="JT5" s="51"/>
      <c r="JU5" s="51"/>
      <c r="JV5" s="51"/>
      <c r="JW5" s="51"/>
    </row>
    <row r="6" spans="1:283" ht="15" customHeight="1" x14ac:dyDescent="0.3"/>
    <row r="7" spans="1:283" s="52" customFormat="1" ht="19.5" customHeight="1" x14ac:dyDescent="0.3">
      <c r="A7" s="486"/>
      <c r="B7" s="487"/>
      <c r="C7" s="484">
        <v>1</v>
      </c>
      <c r="D7" s="485"/>
      <c r="E7" s="484">
        <v>2</v>
      </c>
      <c r="F7" s="485"/>
      <c r="G7" s="484">
        <v>3</v>
      </c>
      <c r="H7" s="485"/>
      <c r="I7" s="484">
        <v>4</v>
      </c>
      <c r="J7" s="485"/>
      <c r="K7" s="484">
        <v>5</v>
      </c>
      <c r="L7" s="485"/>
      <c r="M7" s="484">
        <v>6</v>
      </c>
      <c r="N7" s="485"/>
      <c r="O7" s="484">
        <v>7</v>
      </c>
      <c r="P7" s="485"/>
      <c r="Q7" s="484">
        <v>8</v>
      </c>
      <c r="R7" s="485"/>
      <c r="S7" s="484">
        <v>9</v>
      </c>
      <c r="T7" s="485"/>
      <c r="U7" s="484">
        <v>10</v>
      </c>
      <c r="V7" s="485"/>
      <c r="W7" s="484">
        <v>11</v>
      </c>
      <c r="X7" s="485"/>
      <c r="Y7" s="484">
        <v>12</v>
      </c>
      <c r="Z7" s="485"/>
      <c r="AA7" s="484">
        <v>13</v>
      </c>
      <c r="AB7" s="485"/>
      <c r="AC7" s="484">
        <v>14</v>
      </c>
      <c r="AD7" s="485"/>
      <c r="AE7" s="484">
        <v>15</v>
      </c>
      <c r="AF7" s="485"/>
      <c r="AG7" s="484">
        <v>16</v>
      </c>
      <c r="AH7" s="485"/>
      <c r="AI7" s="484">
        <v>17</v>
      </c>
      <c r="AJ7" s="485"/>
      <c r="AK7" s="484">
        <v>18</v>
      </c>
      <c r="AL7" s="485"/>
      <c r="AM7" s="484">
        <v>19</v>
      </c>
      <c r="AN7" s="485"/>
      <c r="AO7" s="484">
        <v>20</v>
      </c>
      <c r="AP7" s="485"/>
      <c r="AQ7" s="484">
        <v>21</v>
      </c>
      <c r="AR7" s="485"/>
      <c r="AS7" s="484">
        <v>22</v>
      </c>
      <c r="AT7" s="485"/>
      <c r="AU7" s="484">
        <v>23</v>
      </c>
      <c r="AV7" s="485"/>
      <c r="AW7" s="484">
        <v>24</v>
      </c>
      <c r="AX7" s="485"/>
      <c r="AY7" s="484">
        <v>25</v>
      </c>
      <c r="AZ7" s="485"/>
      <c r="BA7" s="484">
        <v>26</v>
      </c>
      <c r="BB7" s="485"/>
      <c r="BC7" s="484">
        <v>27</v>
      </c>
      <c r="BD7" s="485"/>
      <c r="BE7" s="484">
        <v>28</v>
      </c>
      <c r="BF7" s="485"/>
      <c r="BG7" s="484">
        <v>29</v>
      </c>
      <c r="BH7" s="485"/>
      <c r="BI7" s="484">
        <v>30</v>
      </c>
      <c r="BJ7" s="485"/>
      <c r="BK7" s="484">
        <v>31</v>
      </c>
      <c r="BL7" s="485"/>
      <c r="BM7" s="484">
        <v>32</v>
      </c>
      <c r="BN7" s="485"/>
      <c r="BO7" s="484">
        <v>33</v>
      </c>
      <c r="BP7" s="485"/>
      <c r="BQ7" s="484">
        <v>34</v>
      </c>
      <c r="BR7" s="485"/>
      <c r="BS7" s="484">
        <v>35</v>
      </c>
      <c r="BT7" s="485"/>
      <c r="BU7" s="484">
        <v>36</v>
      </c>
      <c r="BV7" s="485"/>
      <c r="BW7" s="484">
        <v>37</v>
      </c>
      <c r="BX7" s="485"/>
      <c r="BY7" s="484">
        <v>38</v>
      </c>
      <c r="BZ7" s="485"/>
      <c r="CA7" s="484">
        <v>39</v>
      </c>
      <c r="CB7" s="485"/>
      <c r="CC7" s="484">
        <v>40</v>
      </c>
      <c r="CD7" s="485"/>
      <c r="CE7" s="484">
        <v>41</v>
      </c>
      <c r="CF7" s="485"/>
      <c r="CG7" s="484">
        <v>42</v>
      </c>
      <c r="CH7" s="485"/>
      <c r="CI7" s="484">
        <v>43</v>
      </c>
      <c r="CJ7" s="485"/>
      <c r="CK7" s="484">
        <v>44</v>
      </c>
      <c r="CL7" s="485"/>
      <c r="CM7" s="484">
        <v>45</v>
      </c>
      <c r="CN7" s="485"/>
      <c r="CO7" s="484">
        <v>46</v>
      </c>
      <c r="CP7" s="485"/>
      <c r="CQ7" s="484">
        <v>47</v>
      </c>
      <c r="CR7" s="485"/>
      <c r="CS7" s="484">
        <v>48</v>
      </c>
      <c r="CT7" s="485"/>
      <c r="CU7" s="484">
        <v>49</v>
      </c>
      <c r="CV7" s="485"/>
      <c r="CW7" s="484">
        <v>50</v>
      </c>
      <c r="CX7" s="485"/>
    </row>
    <row r="8" spans="1:283" s="53" customFormat="1" ht="19.5" customHeight="1" x14ac:dyDescent="0.3">
      <c r="A8" s="490" t="s">
        <v>136</v>
      </c>
      <c r="B8" s="491"/>
      <c r="C8" s="488" t="s">
        <v>137</v>
      </c>
      <c r="D8" s="489"/>
      <c r="E8" s="488" t="s">
        <v>137</v>
      </c>
      <c r="F8" s="489"/>
      <c r="G8" s="488" t="s">
        <v>137</v>
      </c>
      <c r="H8" s="489"/>
      <c r="I8" s="488" t="s">
        <v>137</v>
      </c>
      <c r="J8" s="489"/>
      <c r="K8" s="488" t="s">
        <v>137</v>
      </c>
      <c r="L8" s="489"/>
      <c r="M8" s="488" t="s">
        <v>137</v>
      </c>
      <c r="N8" s="489"/>
      <c r="O8" s="488" t="s">
        <v>137</v>
      </c>
      <c r="P8" s="489"/>
      <c r="Q8" s="488" t="s">
        <v>137</v>
      </c>
      <c r="R8" s="489"/>
      <c r="S8" s="488" t="s">
        <v>137</v>
      </c>
      <c r="T8" s="489"/>
      <c r="U8" s="488" t="s">
        <v>137</v>
      </c>
      <c r="V8" s="489"/>
      <c r="W8" s="488" t="s">
        <v>137</v>
      </c>
      <c r="X8" s="489"/>
      <c r="Y8" s="488" t="s">
        <v>137</v>
      </c>
      <c r="Z8" s="489"/>
      <c r="AA8" s="488" t="s">
        <v>137</v>
      </c>
      <c r="AB8" s="489"/>
      <c r="AC8" s="488" t="s">
        <v>137</v>
      </c>
      <c r="AD8" s="489"/>
      <c r="AE8" s="488" t="s">
        <v>137</v>
      </c>
      <c r="AF8" s="489"/>
      <c r="AG8" s="488" t="s">
        <v>137</v>
      </c>
      <c r="AH8" s="489"/>
      <c r="AI8" s="488" t="s">
        <v>137</v>
      </c>
      <c r="AJ8" s="489"/>
      <c r="AK8" s="488" t="s">
        <v>137</v>
      </c>
      <c r="AL8" s="489"/>
      <c r="AM8" s="488" t="s">
        <v>137</v>
      </c>
      <c r="AN8" s="489"/>
      <c r="AO8" s="488" t="s">
        <v>137</v>
      </c>
      <c r="AP8" s="489"/>
      <c r="AQ8" s="488" t="s">
        <v>137</v>
      </c>
      <c r="AR8" s="489"/>
      <c r="AS8" s="488" t="s">
        <v>137</v>
      </c>
      <c r="AT8" s="489"/>
      <c r="AU8" s="488" t="s">
        <v>137</v>
      </c>
      <c r="AV8" s="489"/>
      <c r="AW8" s="488" t="s">
        <v>137</v>
      </c>
      <c r="AX8" s="489"/>
      <c r="AY8" s="488" t="s">
        <v>137</v>
      </c>
      <c r="AZ8" s="489"/>
      <c r="BA8" s="488" t="s">
        <v>137</v>
      </c>
      <c r="BB8" s="489"/>
      <c r="BC8" s="488" t="s">
        <v>137</v>
      </c>
      <c r="BD8" s="489"/>
      <c r="BE8" s="488" t="s">
        <v>137</v>
      </c>
      <c r="BF8" s="489"/>
      <c r="BG8" s="488" t="s">
        <v>137</v>
      </c>
      <c r="BH8" s="489"/>
      <c r="BI8" s="488" t="s">
        <v>137</v>
      </c>
      <c r="BJ8" s="489"/>
      <c r="BK8" s="488" t="s">
        <v>137</v>
      </c>
      <c r="BL8" s="489"/>
      <c r="BM8" s="488" t="s">
        <v>137</v>
      </c>
      <c r="BN8" s="489"/>
      <c r="BO8" s="488" t="s">
        <v>137</v>
      </c>
      <c r="BP8" s="489"/>
      <c r="BQ8" s="488" t="s">
        <v>137</v>
      </c>
      <c r="BR8" s="489"/>
      <c r="BS8" s="488" t="s">
        <v>137</v>
      </c>
      <c r="BT8" s="489"/>
      <c r="BU8" s="488" t="s">
        <v>137</v>
      </c>
      <c r="BV8" s="489"/>
      <c r="BW8" s="488" t="s">
        <v>137</v>
      </c>
      <c r="BX8" s="489"/>
      <c r="BY8" s="488" t="s">
        <v>137</v>
      </c>
      <c r="BZ8" s="489"/>
      <c r="CA8" s="488" t="s">
        <v>137</v>
      </c>
      <c r="CB8" s="489"/>
      <c r="CC8" s="488" t="s">
        <v>137</v>
      </c>
      <c r="CD8" s="489"/>
      <c r="CE8" s="488" t="s">
        <v>137</v>
      </c>
      <c r="CF8" s="489"/>
      <c r="CG8" s="488" t="s">
        <v>137</v>
      </c>
      <c r="CH8" s="489"/>
      <c r="CI8" s="488" t="s">
        <v>137</v>
      </c>
      <c r="CJ8" s="489"/>
      <c r="CK8" s="488" t="s">
        <v>137</v>
      </c>
      <c r="CL8" s="489"/>
      <c r="CM8" s="488" t="s">
        <v>137</v>
      </c>
      <c r="CN8" s="489"/>
      <c r="CO8" s="488" t="s">
        <v>137</v>
      </c>
      <c r="CP8" s="489"/>
      <c r="CQ8" s="488" t="s">
        <v>137</v>
      </c>
      <c r="CR8" s="489"/>
      <c r="CS8" s="488" t="s">
        <v>137</v>
      </c>
      <c r="CT8" s="489"/>
      <c r="CU8" s="488" t="s">
        <v>137</v>
      </c>
      <c r="CV8" s="489"/>
      <c r="CW8" s="488" t="s">
        <v>137</v>
      </c>
      <c r="CX8" s="489"/>
    </row>
    <row r="9" spans="1:283" s="53" customFormat="1" ht="19.5" customHeight="1" x14ac:dyDescent="0.3">
      <c r="A9" s="490" t="s">
        <v>138</v>
      </c>
      <c r="B9" s="491"/>
      <c r="C9" s="492" t="str">
        <f>CONCATENATE(C22," ML | Pack ",C107)</f>
        <v>1500 ML | Pack STA</v>
      </c>
      <c r="D9" s="493"/>
      <c r="E9" s="492" t="str">
        <f>CONCATENATE(E22," ML | Pack ",E107)</f>
        <v>1500 ML | Pack STA</v>
      </c>
      <c r="F9" s="493"/>
      <c r="G9" s="492" t="str">
        <f>CONCATENATE(G22," ML | Pack ",G107)</f>
        <v>1500 ML | Pack STA</v>
      </c>
      <c r="H9" s="493"/>
      <c r="I9" s="492" t="str">
        <f>CONCATENATE(I22," ML | Pack ",I107)</f>
        <v>1500 ML | Pack STA</v>
      </c>
      <c r="J9" s="493"/>
      <c r="K9" s="492" t="str">
        <f>CONCATENATE(K22," ML | Pack ",K107)</f>
        <v>1500 ML | Pack STA</v>
      </c>
      <c r="L9" s="493"/>
      <c r="M9" s="492" t="str">
        <f>CONCATENATE(M22," ML | Pack ",M107)</f>
        <v>1500 ML | Pack STA</v>
      </c>
      <c r="N9" s="493"/>
      <c r="O9" s="492" t="str">
        <f>CONCATENATE(O22," ML | Pack ",O107)</f>
        <v>1500 ML | Pack STA</v>
      </c>
      <c r="P9" s="493"/>
      <c r="Q9" s="492" t="str">
        <f>CONCATENATE(Q22," ML | Pack ",Q107)</f>
        <v>1500 ML | Pack STA</v>
      </c>
      <c r="R9" s="493"/>
      <c r="S9" s="492" t="str">
        <f>CONCATENATE(S22," ML | Pack ",S107)</f>
        <v>1500 ML | Pack STA</v>
      </c>
      <c r="T9" s="493"/>
      <c r="U9" s="492" t="str">
        <f>CONCATENATE(U22," ML | Pack ",U107)</f>
        <v>1500 ML | Pack STA</v>
      </c>
      <c r="V9" s="493"/>
      <c r="W9" s="492" t="str">
        <f>CONCATENATE(W22," ML | Pack ",W107)</f>
        <v>1500 ML | Pack STA</v>
      </c>
      <c r="X9" s="493"/>
      <c r="Y9" s="492" t="str">
        <f>CONCATENATE(Y22," ML | Pack ",Y107)</f>
        <v>1500 ML | Pack STA</v>
      </c>
      <c r="Z9" s="493"/>
      <c r="AA9" s="492" t="str">
        <f>CONCATENATE(AA22," ML | Pack ",AA107)</f>
        <v>1500 ML | Pack STA</v>
      </c>
      <c r="AB9" s="493"/>
      <c r="AC9" s="492" t="str">
        <f>CONCATENATE(AC22," ML | Pack ",AC107)</f>
        <v>1500 ML | Pack STA</v>
      </c>
      <c r="AD9" s="493"/>
      <c r="AE9" s="492" t="str">
        <f>CONCATENATE(AE22," ML | Pack ",AE107)</f>
        <v>1500 ML | Pack STA</v>
      </c>
      <c r="AF9" s="493"/>
      <c r="AG9" s="492" t="str">
        <f>CONCATENATE(AG22," ML | Pack ",AG107)</f>
        <v>1500 ML | Pack STA</v>
      </c>
      <c r="AH9" s="493"/>
      <c r="AI9" s="492" t="str">
        <f>CONCATENATE(AI22," ML | Pack ",AI107)</f>
        <v>1500 ML | Pack STA</v>
      </c>
      <c r="AJ9" s="493"/>
      <c r="AK9" s="492" t="str">
        <f>CONCATENATE(AK22," ML | Pack ",AK107)</f>
        <v>1500 ML | Pack STA</v>
      </c>
      <c r="AL9" s="493"/>
      <c r="AM9" s="492" t="str">
        <f>CONCATENATE(AM22," ML | Pack ",AM107)</f>
        <v>1500 ML | Pack STA</v>
      </c>
      <c r="AN9" s="493"/>
      <c r="AO9" s="492" t="str">
        <f>CONCATENATE(AO22," ML | Pack ",AO107)</f>
        <v>1500 ML | Pack STA</v>
      </c>
      <c r="AP9" s="493"/>
      <c r="AQ9" s="492" t="str">
        <f>CONCATENATE(AQ22," ML | Pack ",AQ107)</f>
        <v>1500 ML | Pack STA</v>
      </c>
      <c r="AR9" s="493"/>
      <c r="AS9" s="492" t="str">
        <f>CONCATENATE(AS22," ML | Pack ",AS107)</f>
        <v>1500 ML | Pack STA</v>
      </c>
      <c r="AT9" s="493"/>
      <c r="AU9" s="492" t="str">
        <f>CONCATENATE(AU22," ML | Pack ",AU107)</f>
        <v>1500 ML | Pack STA</v>
      </c>
      <c r="AV9" s="493"/>
      <c r="AW9" s="492" t="str">
        <f>CONCATENATE(AW22," ML | Pack ",AW107)</f>
        <v>1500 ML | Pack STA</v>
      </c>
      <c r="AX9" s="493"/>
      <c r="AY9" s="492" t="str">
        <f>CONCATENATE(AY22," ML | Pack ",AY107)</f>
        <v>1500 ML | Pack STA</v>
      </c>
      <c r="AZ9" s="493"/>
      <c r="BA9" s="492" t="str">
        <f>CONCATENATE(BA22," ML | Pack ",BA107)</f>
        <v>1500 ML | Pack STA</v>
      </c>
      <c r="BB9" s="493"/>
      <c r="BC9" s="492" t="str">
        <f>CONCATENATE(BC22," ML | Pack ",BC107)</f>
        <v>1500 ML | Pack STA</v>
      </c>
      <c r="BD9" s="493"/>
      <c r="BE9" s="492" t="str">
        <f>CONCATENATE(BE22," ML | Pack ",BE107)</f>
        <v>1500 ML | Pack STA</v>
      </c>
      <c r="BF9" s="493"/>
      <c r="BG9" s="492" t="str">
        <f>CONCATENATE(BG22," ML | Pack ",BG107)</f>
        <v>1500 ML | Pack STA</v>
      </c>
      <c r="BH9" s="493"/>
      <c r="BI9" s="492" t="str">
        <f>CONCATENATE(BI22," ML | Pack ",BI107)</f>
        <v>1500 ML | Pack STA</v>
      </c>
      <c r="BJ9" s="493"/>
      <c r="BK9" s="492" t="str">
        <f>CONCATENATE(BK22," ML | Pack ",BK107)</f>
        <v>1500 ML | Pack STA</v>
      </c>
      <c r="BL9" s="493"/>
      <c r="BM9" s="492" t="str">
        <f>CONCATENATE(BM22," ML | Pack ",BM107)</f>
        <v>1500 ML | Pack STA</v>
      </c>
      <c r="BN9" s="493"/>
      <c r="BO9" s="492" t="str">
        <f>CONCATENATE(BO22," ML | Pack ",BO107)</f>
        <v>1500 ML | Pack STA</v>
      </c>
      <c r="BP9" s="493"/>
      <c r="BQ9" s="492" t="str">
        <f>CONCATENATE(BQ22," ML | Pack ",BQ107)</f>
        <v>1500 ML | Pack STA</v>
      </c>
      <c r="BR9" s="493"/>
      <c r="BS9" s="492" t="str">
        <f>CONCATENATE(BS22," ML | Pack ",BS107)</f>
        <v>1500 ML | Pack STA</v>
      </c>
      <c r="BT9" s="493"/>
      <c r="BU9" s="492" t="str">
        <f>CONCATENATE(BU22," ML | Pack ",BU107)</f>
        <v>1500 ML | Pack STA</v>
      </c>
      <c r="BV9" s="493"/>
      <c r="BW9" s="492" t="str">
        <f>CONCATENATE(BW22," ML | Pack ",BW107)</f>
        <v>1500 ML | Pack STA</v>
      </c>
      <c r="BX9" s="493"/>
      <c r="BY9" s="492" t="str">
        <f>CONCATENATE(BY22," ML | Pack ",BY107)</f>
        <v>1500 ML | Pack STA</v>
      </c>
      <c r="BZ9" s="493"/>
      <c r="CA9" s="492" t="str">
        <f>CONCATENATE(CA22," ML | Pack ",CA107)</f>
        <v>1500 ML | Pack STA</v>
      </c>
      <c r="CB9" s="493"/>
      <c r="CC9" s="492" t="str">
        <f>CONCATENATE(CC22," ML | Pack ",CC107)</f>
        <v>1500 ML | Pack STA</v>
      </c>
      <c r="CD9" s="493"/>
      <c r="CE9" s="492" t="str">
        <f>CONCATENATE(CE22," ML | Pack ",CE107)</f>
        <v>1500 ML | Pack STA</v>
      </c>
      <c r="CF9" s="493"/>
      <c r="CG9" s="492" t="str">
        <f>CONCATENATE(CG22," ML | Pack ",CG107)</f>
        <v>1500 ML | Pack STA</v>
      </c>
      <c r="CH9" s="493"/>
      <c r="CI9" s="492" t="str">
        <f>CONCATENATE(CI22," ML | Pack ",CI107)</f>
        <v>1500 ML | Pack STA</v>
      </c>
      <c r="CJ9" s="493"/>
      <c r="CK9" s="492" t="str">
        <f>CONCATENATE(CK22," ML | Pack ",CK107)</f>
        <v>1500 ML | Pack STA</v>
      </c>
      <c r="CL9" s="493"/>
      <c r="CM9" s="492" t="str">
        <f>CONCATENATE(CM22," ML | Pack ",CM107)</f>
        <v>1500 ML | Pack STA</v>
      </c>
      <c r="CN9" s="493"/>
      <c r="CO9" s="492" t="str">
        <f>CONCATENATE(CO22," ML | Pack ",CO107)</f>
        <v>1500 ML | Pack STA</v>
      </c>
      <c r="CP9" s="493"/>
      <c r="CQ9" s="492" t="str">
        <f>CONCATENATE(CQ22," ML | Pack ",CQ107)</f>
        <v>1500 ML | Pack STA</v>
      </c>
      <c r="CR9" s="493"/>
      <c r="CS9" s="492" t="str">
        <f>CONCATENATE(CS22," ML | Pack ",CS107)</f>
        <v>1500 ML | Pack STA</v>
      </c>
      <c r="CT9" s="493"/>
      <c r="CU9" s="492" t="str">
        <f>CONCATENATE(CU22," ML | Pack ",CU107)</f>
        <v>1500 ML | Pack STA</v>
      </c>
      <c r="CV9" s="493"/>
      <c r="CW9" s="492" t="str">
        <f>CONCATENATE(CW22," ML | Pack ",CW107)</f>
        <v>1500 ML | Pack STA</v>
      </c>
      <c r="CX9" s="493"/>
    </row>
    <row r="10" spans="1:283" s="53" customFormat="1" ht="19.5" customHeight="1" thickBot="1" x14ac:dyDescent="0.35">
      <c r="A10" s="496" t="s">
        <v>139</v>
      </c>
      <c r="B10" s="497"/>
      <c r="C10" s="494" t="s">
        <v>140</v>
      </c>
      <c r="D10" s="495"/>
      <c r="E10" s="494" t="s">
        <v>140</v>
      </c>
      <c r="F10" s="495"/>
      <c r="G10" s="494" t="s">
        <v>140</v>
      </c>
      <c r="H10" s="495"/>
      <c r="I10" s="494" t="s">
        <v>140</v>
      </c>
      <c r="J10" s="495"/>
      <c r="K10" s="494" t="s">
        <v>140</v>
      </c>
      <c r="L10" s="495"/>
      <c r="M10" s="494" t="s">
        <v>140</v>
      </c>
      <c r="N10" s="495"/>
      <c r="O10" s="494" t="s">
        <v>140</v>
      </c>
      <c r="P10" s="495"/>
      <c r="Q10" s="494" t="s">
        <v>140</v>
      </c>
      <c r="R10" s="495"/>
      <c r="S10" s="494" t="s">
        <v>140</v>
      </c>
      <c r="T10" s="495"/>
      <c r="U10" s="494" t="s">
        <v>140</v>
      </c>
      <c r="V10" s="495"/>
      <c r="W10" s="494" t="s">
        <v>140</v>
      </c>
      <c r="X10" s="495"/>
      <c r="Y10" s="494" t="s">
        <v>140</v>
      </c>
      <c r="Z10" s="495"/>
      <c r="AA10" s="494" t="s">
        <v>140</v>
      </c>
      <c r="AB10" s="495"/>
      <c r="AC10" s="494" t="s">
        <v>140</v>
      </c>
      <c r="AD10" s="495"/>
      <c r="AE10" s="494" t="s">
        <v>140</v>
      </c>
      <c r="AF10" s="495"/>
      <c r="AG10" s="494" t="s">
        <v>140</v>
      </c>
      <c r="AH10" s="495"/>
      <c r="AI10" s="494" t="s">
        <v>140</v>
      </c>
      <c r="AJ10" s="495"/>
      <c r="AK10" s="494" t="s">
        <v>140</v>
      </c>
      <c r="AL10" s="495"/>
      <c r="AM10" s="494" t="s">
        <v>140</v>
      </c>
      <c r="AN10" s="495"/>
      <c r="AO10" s="494" t="s">
        <v>140</v>
      </c>
      <c r="AP10" s="495"/>
      <c r="AQ10" s="494" t="s">
        <v>140</v>
      </c>
      <c r="AR10" s="495"/>
      <c r="AS10" s="494" t="s">
        <v>140</v>
      </c>
      <c r="AT10" s="495"/>
      <c r="AU10" s="494" t="s">
        <v>140</v>
      </c>
      <c r="AV10" s="495"/>
      <c r="AW10" s="494" t="s">
        <v>140</v>
      </c>
      <c r="AX10" s="495"/>
      <c r="AY10" s="494" t="s">
        <v>140</v>
      </c>
      <c r="AZ10" s="495"/>
      <c r="BA10" s="494" t="s">
        <v>140</v>
      </c>
      <c r="BB10" s="495"/>
      <c r="BC10" s="494" t="s">
        <v>140</v>
      </c>
      <c r="BD10" s="495"/>
      <c r="BE10" s="494" t="s">
        <v>140</v>
      </c>
      <c r="BF10" s="495"/>
      <c r="BG10" s="494" t="s">
        <v>140</v>
      </c>
      <c r="BH10" s="495"/>
      <c r="BI10" s="494" t="s">
        <v>140</v>
      </c>
      <c r="BJ10" s="495"/>
      <c r="BK10" s="494" t="s">
        <v>140</v>
      </c>
      <c r="BL10" s="495"/>
      <c r="BM10" s="494" t="s">
        <v>140</v>
      </c>
      <c r="BN10" s="495"/>
      <c r="BO10" s="494" t="s">
        <v>140</v>
      </c>
      <c r="BP10" s="495"/>
      <c r="BQ10" s="494" t="s">
        <v>140</v>
      </c>
      <c r="BR10" s="495"/>
      <c r="BS10" s="494" t="s">
        <v>140</v>
      </c>
      <c r="BT10" s="495"/>
      <c r="BU10" s="494" t="s">
        <v>140</v>
      </c>
      <c r="BV10" s="495"/>
      <c r="BW10" s="494" t="s">
        <v>140</v>
      </c>
      <c r="BX10" s="495"/>
      <c r="BY10" s="494" t="s">
        <v>140</v>
      </c>
      <c r="BZ10" s="495"/>
      <c r="CA10" s="494" t="s">
        <v>140</v>
      </c>
      <c r="CB10" s="495"/>
      <c r="CC10" s="494" t="s">
        <v>140</v>
      </c>
      <c r="CD10" s="495"/>
      <c r="CE10" s="494" t="s">
        <v>140</v>
      </c>
      <c r="CF10" s="495"/>
      <c r="CG10" s="494" t="s">
        <v>140</v>
      </c>
      <c r="CH10" s="495"/>
      <c r="CI10" s="494" t="s">
        <v>140</v>
      </c>
      <c r="CJ10" s="495"/>
      <c r="CK10" s="494" t="s">
        <v>140</v>
      </c>
      <c r="CL10" s="495"/>
      <c r="CM10" s="494" t="s">
        <v>140</v>
      </c>
      <c r="CN10" s="495"/>
      <c r="CO10" s="494" t="s">
        <v>140</v>
      </c>
      <c r="CP10" s="495"/>
      <c r="CQ10" s="494" t="s">
        <v>140</v>
      </c>
      <c r="CR10" s="495"/>
      <c r="CS10" s="494" t="s">
        <v>140</v>
      </c>
      <c r="CT10" s="495"/>
      <c r="CU10" s="494" t="s">
        <v>140</v>
      </c>
      <c r="CV10" s="495"/>
      <c r="CW10" s="494" t="s">
        <v>140</v>
      </c>
      <c r="CX10" s="495"/>
    </row>
    <row r="11" spans="1:283" s="53" customFormat="1" ht="19.5" customHeight="1" x14ac:dyDescent="0.3">
      <c r="A11" s="54" t="s">
        <v>141</v>
      </c>
      <c r="B11" s="55"/>
      <c r="C11" s="498" t="s">
        <v>142</v>
      </c>
      <c r="D11" s="499"/>
      <c r="E11" s="498" t="s">
        <v>142</v>
      </c>
      <c r="F11" s="499"/>
      <c r="G11" s="498" t="s">
        <v>142</v>
      </c>
      <c r="H11" s="499"/>
      <c r="I11" s="498" t="s">
        <v>142</v>
      </c>
      <c r="J11" s="499"/>
      <c r="K11" s="498" t="s">
        <v>142</v>
      </c>
      <c r="L11" s="499"/>
      <c r="M11" s="498" t="s">
        <v>142</v>
      </c>
      <c r="N11" s="499"/>
      <c r="O11" s="498" t="s">
        <v>142</v>
      </c>
      <c r="P11" s="499"/>
      <c r="Q11" s="498" t="s">
        <v>142</v>
      </c>
      <c r="R11" s="499"/>
      <c r="S11" s="498" t="s">
        <v>142</v>
      </c>
      <c r="T11" s="499"/>
      <c r="U11" s="498" t="s">
        <v>142</v>
      </c>
      <c r="V11" s="499"/>
      <c r="W11" s="498" t="s">
        <v>142</v>
      </c>
      <c r="X11" s="499"/>
      <c r="Y11" s="498" t="s">
        <v>142</v>
      </c>
      <c r="Z11" s="499"/>
      <c r="AA11" s="498" t="s">
        <v>142</v>
      </c>
      <c r="AB11" s="499"/>
      <c r="AC11" s="498" t="s">
        <v>142</v>
      </c>
      <c r="AD11" s="499"/>
      <c r="AE11" s="498" t="s">
        <v>142</v>
      </c>
      <c r="AF11" s="499"/>
      <c r="AG11" s="498" t="s">
        <v>142</v>
      </c>
      <c r="AH11" s="499"/>
      <c r="AI11" s="498" t="s">
        <v>142</v>
      </c>
      <c r="AJ11" s="499"/>
      <c r="AK11" s="498" t="s">
        <v>142</v>
      </c>
      <c r="AL11" s="499"/>
      <c r="AM11" s="498" t="s">
        <v>142</v>
      </c>
      <c r="AN11" s="499"/>
      <c r="AO11" s="498" t="s">
        <v>142</v>
      </c>
      <c r="AP11" s="499"/>
      <c r="AQ11" s="498" t="s">
        <v>142</v>
      </c>
      <c r="AR11" s="499"/>
      <c r="AS11" s="498" t="s">
        <v>142</v>
      </c>
      <c r="AT11" s="499"/>
      <c r="AU11" s="498" t="s">
        <v>142</v>
      </c>
      <c r="AV11" s="499"/>
      <c r="AW11" s="498" t="s">
        <v>142</v>
      </c>
      <c r="AX11" s="499"/>
      <c r="AY11" s="498" t="s">
        <v>142</v>
      </c>
      <c r="AZ11" s="499"/>
      <c r="BA11" s="498" t="s">
        <v>142</v>
      </c>
      <c r="BB11" s="499"/>
      <c r="BC11" s="498" t="s">
        <v>142</v>
      </c>
      <c r="BD11" s="499"/>
      <c r="BE11" s="498" t="s">
        <v>142</v>
      </c>
      <c r="BF11" s="499"/>
      <c r="BG11" s="498" t="s">
        <v>142</v>
      </c>
      <c r="BH11" s="499"/>
      <c r="BI11" s="498" t="s">
        <v>142</v>
      </c>
      <c r="BJ11" s="499"/>
      <c r="BK11" s="498" t="s">
        <v>142</v>
      </c>
      <c r="BL11" s="499"/>
      <c r="BM11" s="498" t="s">
        <v>142</v>
      </c>
      <c r="BN11" s="499"/>
      <c r="BO11" s="498" t="s">
        <v>142</v>
      </c>
      <c r="BP11" s="499"/>
      <c r="BQ11" s="498" t="s">
        <v>142</v>
      </c>
      <c r="BR11" s="499"/>
      <c r="BS11" s="498" t="s">
        <v>142</v>
      </c>
      <c r="BT11" s="499"/>
      <c r="BU11" s="498" t="s">
        <v>142</v>
      </c>
      <c r="BV11" s="499"/>
      <c r="BW11" s="498" t="s">
        <v>142</v>
      </c>
      <c r="BX11" s="499"/>
      <c r="BY11" s="498" t="s">
        <v>142</v>
      </c>
      <c r="BZ11" s="499"/>
      <c r="CA11" s="498" t="s">
        <v>142</v>
      </c>
      <c r="CB11" s="499"/>
      <c r="CC11" s="498" t="s">
        <v>142</v>
      </c>
      <c r="CD11" s="499"/>
      <c r="CE11" s="498" t="s">
        <v>142</v>
      </c>
      <c r="CF11" s="499"/>
      <c r="CG11" s="498" t="s">
        <v>142</v>
      </c>
      <c r="CH11" s="499"/>
      <c r="CI11" s="498" t="s">
        <v>142</v>
      </c>
      <c r="CJ11" s="499"/>
      <c r="CK11" s="498" t="s">
        <v>142</v>
      </c>
      <c r="CL11" s="499"/>
      <c r="CM11" s="498" t="s">
        <v>142</v>
      </c>
      <c r="CN11" s="499"/>
      <c r="CO11" s="498" t="s">
        <v>142</v>
      </c>
      <c r="CP11" s="499"/>
      <c r="CQ11" s="498" t="s">
        <v>142</v>
      </c>
      <c r="CR11" s="499"/>
      <c r="CS11" s="498" t="s">
        <v>142</v>
      </c>
      <c r="CT11" s="499"/>
      <c r="CU11" s="498" t="s">
        <v>142</v>
      </c>
      <c r="CV11" s="499"/>
      <c r="CW11" s="498" t="s">
        <v>142</v>
      </c>
      <c r="CX11" s="499"/>
    </row>
    <row r="12" spans="1:283" s="53" customFormat="1" ht="19.5" customHeight="1" x14ac:dyDescent="0.3">
      <c r="A12" s="56" t="s">
        <v>143</v>
      </c>
      <c r="B12" s="57" t="s">
        <v>40</v>
      </c>
      <c r="C12" s="500">
        <v>208.71</v>
      </c>
      <c r="D12" s="501"/>
      <c r="E12" s="500">
        <v>208.71</v>
      </c>
      <c r="F12" s="501"/>
      <c r="G12" s="500">
        <v>208.71</v>
      </c>
      <c r="H12" s="501"/>
      <c r="I12" s="500">
        <v>208.71</v>
      </c>
      <c r="J12" s="501"/>
      <c r="K12" s="500">
        <v>208.71</v>
      </c>
      <c r="L12" s="501"/>
      <c r="M12" s="500">
        <v>208.71</v>
      </c>
      <c r="N12" s="501"/>
      <c r="O12" s="500">
        <v>208.71</v>
      </c>
      <c r="P12" s="501"/>
      <c r="Q12" s="500">
        <v>208.71</v>
      </c>
      <c r="R12" s="501"/>
      <c r="S12" s="500">
        <v>208.71</v>
      </c>
      <c r="T12" s="501"/>
      <c r="U12" s="500">
        <v>208.71</v>
      </c>
      <c r="V12" s="501"/>
      <c r="W12" s="500">
        <v>208.71</v>
      </c>
      <c r="X12" s="501"/>
      <c r="Y12" s="500">
        <v>208.71</v>
      </c>
      <c r="Z12" s="501"/>
      <c r="AA12" s="500">
        <v>208.71</v>
      </c>
      <c r="AB12" s="501"/>
      <c r="AC12" s="500">
        <v>208.71</v>
      </c>
      <c r="AD12" s="501"/>
      <c r="AE12" s="500">
        <v>208.71</v>
      </c>
      <c r="AF12" s="501"/>
      <c r="AG12" s="500">
        <v>208.71</v>
      </c>
      <c r="AH12" s="501"/>
      <c r="AI12" s="500">
        <v>208.71</v>
      </c>
      <c r="AJ12" s="501"/>
      <c r="AK12" s="500">
        <v>208.71</v>
      </c>
      <c r="AL12" s="501"/>
      <c r="AM12" s="500">
        <v>208.71</v>
      </c>
      <c r="AN12" s="501"/>
      <c r="AO12" s="500">
        <v>208.71</v>
      </c>
      <c r="AP12" s="501"/>
      <c r="AQ12" s="500">
        <v>208.71</v>
      </c>
      <c r="AR12" s="501"/>
      <c r="AS12" s="500">
        <v>208.71</v>
      </c>
      <c r="AT12" s="501"/>
      <c r="AU12" s="500">
        <v>208.71</v>
      </c>
      <c r="AV12" s="501"/>
      <c r="AW12" s="500">
        <v>208.71</v>
      </c>
      <c r="AX12" s="501"/>
      <c r="AY12" s="500">
        <v>208.71</v>
      </c>
      <c r="AZ12" s="501"/>
      <c r="BA12" s="500">
        <v>208.71</v>
      </c>
      <c r="BB12" s="501"/>
      <c r="BC12" s="500">
        <v>208.71</v>
      </c>
      <c r="BD12" s="501"/>
      <c r="BE12" s="500">
        <v>208.71</v>
      </c>
      <c r="BF12" s="501"/>
      <c r="BG12" s="500">
        <v>208.71</v>
      </c>
      <c r="BH12" s="501"/>
      <c r="BI12" s="500">
        <v>208.71</v>
      </c>
      <c r="BJ12" s="501"/>
      <c r="BK12" s="500">
        <v>208.71</v>
      </c>
      <c r="BL12" s="501"/>
      <c r="BM12" s="500">
        <v>208.71</v>
      </c>
      <c r="BN12" s="501"/>
      <c r="BO12" s="500">
        <v>208.71</v>
      </c>
      <c r="BP12" s="501"/>
      <c r="BQ12" s="500">
        <v>208.71</v>
      </c>
      <c r="BR12" s="501"/>
      <c r="BS12" s="500">
        <v>208.71</v>
      </c>
      <c r="BT12" s="501"/>
      <c r="BU12" s="500">
        <v>208.71</v>
      </c>
      <c r="BV12" s="501"/>
      <c r="BW12" s="500">
        <v>208.71</v>
      </c>
      <c r="BX12" s="501"/>
      <c r="BY12" s="500">
        <v>208.71</v>
      </c>
      <c r="BZ12" s="501"/>
      <c r="CA12" s="500">
        <v>208.71</v>
      </c>
      <c r="CB12" s="501"/>
      <c r="CC12" s="500">
        <v>208.71</v>
      </c>
      <c r="CD12" s="501"/>
      <c r="CE12" s="500">
        <v>208.71</v>
      </c>
      <c r="CF12" s="501"/>
      <c r="CG12" s="500">
        <v>208.71</v>
      </c>
      <c r="CH12" s="501"/>
      <c r="CI12" s="500">
        <v>208.71</v>
      </c>
      <c r="CJ12" s="501"/>
      <c r="CK12" s="500">
        <v>208.71</v>
      </c>
      <c r="CL12" s="501"/>
      <c r="CM12" s="500">
        <v>208.71</v>
      </c>
      <c r="CN12" s="501"/>
      <c r="CO12" s="500">
        <v>208.71</v>
      </c>
      <c r="CP12" s="501"/>
      <c r="CQ12" s="500">
        <v>208.71</v>
      </c>
      <c r="CR12" s="501"/>
      <c r="CS12" s="500">
        <v>208.71</v>
      </c>
      <c r="CT12" s="501"/>
      <c r="CU12" s="500">
        <v>208.71</v>
      </c>
      <c r="CV12" s="501"/>
      <c r="CW12" s="500">
        <v>208.71</v>
      </c>
      <c r="CX12" s="501"/>
    </row>
    <row r="13" spans="1:283" s="53" customFormat="1" ht="19.5" customHeight="1" x14ac:dyDescent="0.3">
      <c r="A13" s="56" t="s">
        <v>144</v>
      </c>
      <c r="B13" s="57" t="s">
        <v>40</v>
      </c>
      <c r="C13" s="500">
        <v>256.05</v>
      </c>
      <c r="D13" s="501"/>
      <c r="E13" s="500">
        <v>256.05</v>
      </c>
      <c r="F13" s="501"/>
      <c r="G13" s="500">
        <v>256.05</v>
      </c>
      <c r="H13" s="501"/>
      <c r="I13" s="500">
        <v>256.05</v>
      </c>
      <c r="J13" s="501"/>
      <c r="K13" s="500">
        <v>256.05</v>
      </c>
      <c r="L13" s="501"/>
      <c r="M13" s="500">
        <v>256.05</v>
      </c>
      <c r="N13" s="501"/>
      <c r="O13" s="500">
        <v>256.05</v>
      </c>
      <c r="P13" s="501"/>
      <c r="Q13" s="500">
        <v>256.05</v>
      </c>
      <c r="R13" s="501"/>
      <c r="S13" s="500">
        <v>256.05</v>
      </c>
      <c r="T13" s="501"/>
      <c r="U13" s="500">
        <v>256.05</v>
      </c>
      <c r="V13" s="501"/>
      <c r="W13" s="500">
        <v>256.05</v>
      </c>
      <c r="X13" s="501"/>
      <c r="Y13" s="500">
        <v>256.05</v>
      </c>
      <c r="Z13" s="501"/>
      <c r="AA13" s="500">
        <v>256.05</v>
      </c>
      <c r="AB13" s="501"/>
      <c r="AC13" s="500">
        <v>256.05</v>
      </c>
      <c r="AD13" s="501"/>
      <c r="AE13" s="500">
        <v>256.05</v>
      </c>
      <c r="AF13" s="501"/>
      <c r="AG13" s="500">
        <v>256.05</v>
      </c>
      <c r="AH13" s="501"/>
      <c r="AI13" s="500">
        <v>256.05</v>
      </c>
      <c r="AJ13" s="501"/>
      <c r="AK13" s="500">
        <v>256.05</v>
      </c>
      <c r="AL13" s="501"/>
      <c r="AM13" s="500">
        <v>256.05</v>
      </c>
      <c r="AN13" s="501"/>
      <c r="AO13" s="500">
        <v>256.05</v>
      </c>
      <c r="AP13" s="501"/>
      <c r="AQ13" s="500">
        <v>256.05</v>
      </c>
      <c r="AR13" s="501"/>
      <c r="AS13" s="500">
        <v>256.05</v>
      </c>
      <c r="AT13" s="501"/>
      <c r="AU13" s="500">
        <v>256.05</v>
      </c>
      <c r="AV13" s="501"/>
      <c r="AW13" s="500">
        <v>256.05</v>
      </c>
      <c r="AX13" s="501"/>
      <c r="AY13" s="500">
        <v>256.05</v>
      </c>
      <c r="AZ13" s="501"/>
      <c r="BA13" s="500">
        <v>256.05</v>
      </c>
      <c r="BB13" s="501"/>
      <c r="BC13" s="500">
        <v>256.05</v>
      </c>
      <c r="BD13" s="501"/>
      <c r="BE13" s="500">
        <v>256.05</v>
      </c>
      <c r="BF13" s="501"/>
      <c r="BG13" s="500">
        <v>256.05</v>
      </c>
      <c r="BH13" s="501"/>
      <c r="BI13" s="500">
        <v>256.05</v>
      </c>
      <c r="BJ13" s="501"/>
      <c r="BK13" s="500">
        <v>256.05</v>
      </c>
      <c r="BL13" s="501"/>
      <c r="BM13" s="500">
        <v>256.05</v>
      </c>
      <c r="BN13" s="501"/>
      <c r="BO13" s="500">
        <v>256.05</v>
      </c>
      <c r="BP13" s="501"/>
      <c r="BQ13" s="500">
        <v>256.05</v>
      </c>
      <c r="BR13" s="501"/>
      <c r="BS13" s="500">
        <v>256.05</v>
      </c>
      <c r="BT13" s="501"/>
      <c r="BU13" s="500">
        <v>256.05</v>
      </c>
      <c r="BV13" s="501"/>
      <c r="BW13" s="500">
        <v>256.05</v>
      </c>
      <c r="BX13" s="501"/>
      <c r="BY13" s="500">
        <v>256.05</v>
      </c>
      <c r="BZ13" s="501"/>
      <c r="CA13" s="500">
        <v>256.05</v>
      </c>
      <c r="CB13" s="501"/>
      <c r="CC13" s="500">
        <v>256.05</v>
      </c>
      <c r="CD13" s="501"/>
      <c r="CE13" s="500">
        <v>256.05</v>
      </c>
      <c r="CF13" s="501"/>
      <c r="CG13" s="500">
        <v>256.05</v>
      </c>
      <c r="CH13" s="501"/>
      <c r="CI13" s="500">
        <v>256.05</v>
      </c>
      <c r="CJ13" s="501"/>
      <c r="CK13" s="500">
        <v>256.05</v>
      </c>
      <c r="CL13" s="501"/>
      <c r="CM13" s="500">
        <v>256.05</v>
      </c>
      <c r="CN13" s="501"/>
      <c r="CO13" s="500">
        <v>256.05</v>
      </c>
      <c r="CP13" s="501"/>
      <c r="CQ13" s="500">
        <v>256.05</v>
      </c>
      <c r="CR13" s="501"/>
      <c r="CS13" s="500">
        <v>256.05</v>
      </c>
      <c r="CT13" s="501"/>
      <c r="CU13" s="500">
        <v>256.05</v>
      </c>
      <c r="CV13" s="501"/>
      <c r="CW13" s="500">
        <v>256.05</v>
      </c>
      <c r="CX13" s="501"/>
    </row>
    <row r="14" spans="1:283" s="53" customFormat="1" ht="19.5" customHeight="1" x14ac:dyDescent="0.3">
      <c r="A14" s="56" t="s">
        <v>145</v>
      </c>
      <c r="B14" s="57" t="s">
        <v>40</v>
      </c>
      <c r="C14" s="500">
        <v>32.020000000000003</v>
      </c>
      <c r="D14" s="501"/>
      <c r="E14" s="500">
        <v>32.020000000000003</v>
      </c>
      <c r="F14" s="501"/>
      <c r="G14" s="500">
        <v>32.020000000000003</v>
      </c>
      <c r="H14" s="501"/>
      <c r="I14" s="500">
        <v>32.020000000000003</v>
      </c>
      <c r="J14" s="501"/>
      <c r="K14" s="500">
        <v>32.020000000000003</v>
      </c>
      <c r="L14" s="501"/>
      <c r="M14" s="500">
        <v>32.020000000000003</v>
      </c>
      <c r="N14" s="501"/>
      <c r="O14" s="500">
        <v>32.020000000000003</v>
      </c>
      <c r="P14" s="501"/>
      <c r="Q14" s="500">
        <v>32.020000000000003</v>
      </c>
      <c r="R14" s="501"/>
      <c r="S14" s="500">
        <v>32.020000000000003</v>
      </c>
      <c r="T14" s="501"/>
      <c r="U14" s="500">
        <v>32.020000000000003</v>
      </c>
      <c r="V14" s="501"/>
      <c r="W14" s="500">
        <v>32.020000000000003</v>
      </c>
      <c r="X14" s="501"/>
      <c r="Y14" s="500">
        <v>32.020000000000003</v>
      </c>
      <c r="Z14" s="501"/>
      <c r="AA14" s="500">
        <v>32.020000000000003</v>
      </c>
      <c r="AB14" s="501"/>
      <c r="AC14" s="500">
        <v>32.020000000000003</v>
      </c>
      <c r="AD14" s="501"/>
      <c r="AE14" s="500">
        <v>32.020000000000003</v>
      </c>
      <c r="AF14" s="501"/>
      <c r="AG14" s="500">
        <v>32.020000000000003</v>
      </c>
      <c r="AH14" s="501"/>
      <c r="AI14" s="500">
        <v>32.020000000000003</v>
      </c>
      <c r="AJ14" s="501"/>
      <c r="AK14" s="500">
        <v>32.020000000000003</v>
      </c>
      <c r="AL14" s="501"/>
      <c r="AM14" s="500">
        <v>32.020000000000003</v>
      </c>
      <c r="AN14" s="501"/>
      <c r="AO14" s="500">
        <v>32.020000000000003</v>
      </c>
      <c r="AP14" s="501"/>
      <c r="AQ14" s="500">
        <v>32.020000000000003</v>
      </c>
      <c r="AR14" s="501"/>
      <c r="AS14" s="500">
        <v>32.020000000000003</v>
      </c>
      <c r="AT14" s="501"/>
      <c r="AU14" s="500">
        <v>32.020000000000003</v>
      </c>
      <c r="AV14" s="501"/>
      <c r="AW14" s="500">
        <v>32.020000000000003</v>
      </c>
      <c r="AX14" s="501"/>
      <c r="AY14" s="500">
        <v>32.020000000000003</v>
      </c>
      <c r="AZ14" s="501"/>
      <c r="BA14" s="500">
        <v>32.020000000000003</v>
      </c>
      <c r="BB14" s="501"/>
      <c r="BC14" s="500">
        <v>32.020000000000003</v>
      </c>
      <c r="BD14" s="501"/>
      <c r="BE14" s="500">
        <v>32.020000000000003</v>
      </c>
      <c r="BF14" s="501"/>
      <c r="BG14" s="500">
        <v>32.020000000000003</v>
      </c>
      <c r="BH14" s="501"/>
      <c r="BI14" s="500">
        <v>32.020000000000003</v>
      </c>
      <c r="BJ14" s="501"/>
      <c r="BK14" s="500">
        <v>32.020000000000003</v>
      </c>
      <c r="BL14" s="501"/>
      <c r="BM14" s="500">
        <v>32.020000000000003</v>
      </c>
      <c r="BN14" s="501"/>
      <c r="BO14" s="500">
        <v>32.020000000000003</v>
      </c>
      <c r="BP14" s="501"/>
      <c r="BQ14" s="500">
        <v>32.020000000000003</v>
      </c>
      <c r="BR14" s="501"/>
      <c r="BS14" s="500">
        <v>32.020000000000003</v>
      </c>
      <c r="BT14" s="501"/>
      <c r="BU14" s="500">
        <v>32.020000000000003</v>
      </c>
      <c r="BV14" s="501"/>
      <c r="BW14" s="500">
        <v>32.020000000000003</v>
      </c>
      <c r="BX14" s="501"/>
      <c r="BY14" s="500">
        <v>32.020000000000003</v>
      </c>
      <c r="BZ14" s="501"/>
      <c r="CA14" s="500">
        <v>32.020000000000003</v>
      </c>
      <c r="CB14" s="501"/>
      <c r="CC14" s="500">
        <v>32.020000000000003</v>
      </c>
      <c r="CD14" s="501"/>
      <c r="CE14" s="500">
        <v>32.020000000000003</v>
      </c>
      <c r="CF14" s="501"/>
      <c r="CG14" s="500">
        <v>32.020000000000003</v>
      </c>
      <c r="CH14" s="501"/>
      <c r="CI14" s="500">
        <v>32.020000000000003</v>
      </c>
      <c r="CJ14" s="501"/>
      <c r="CK14" s="500">
        <v>32.020000000000003</v>
      </c>
      <c r="CL14" s="501"/>
      <c r="CM14" s="500">
        <v>32.020000000000003</v>
      </c>
      <c r="CN14" s="501"/>
      <c r="CO14" s="500">
        <v>32.020000000000003</v>
      </c>
      <c r="CP14" s="501"/>
      <c r="CQ14" s="500">
        <v>32.020000000000003</v>
      </c>
      <c r="CR14" s="501"/>
      <c r="CS14" s="500">
        <v>32.020000000000003</v>
      </c>
      <c r="CT14" s="501"/>
      <c r="CU14" s="500">
        <v>32.020000000000003</v>
      </c>
      <c r="CV14" s="501"/>
      <c r="CW14" s="500">
        <v>32.020000000000003</v>
      </c>
      <c r="CX14" s="501"/>
    </row>
    <row r="15" spans="1:283" s="53" customFormat="1" ht="19.5" hidden="1" customHeight="1" x14ac:dyDescent="0.3">
      <c r="A15" s="56" t="s">
        <v>146</v>
      </c>
      <c r="B15" s="56"/>
      <c r="C15" s="500" t="s">
        <v>147</v>
      </c>
      <c r="D15" s="501"/>
      <c r="E15" s="500" t="s">
        <v>147</v>
      </c>
      <c r="F15" s="501"/>
      <c r="G15" s="500" t="s">
        <v>147</v>
      </c>
      <c r="H15" s="501"/>
      <c r="I15" s="500" t="s">
        <v>147</v>
      </c>
      <c r="J15" s="501"/>
      <c r="K15" s="500" t="s">
        <v>147</v>
      </c>
      <c r="L15" s="501"/>
      <c r="M15" s="500" t="s">
        <v>147</v>
      </c>
      <c r="N15" s="501"/>
      <c r="O15" s="500" t="s">
        <v>147</v>
      </c>
      <c r="P15" s="501"/>
      <c r="Q15" s="500" t="s">
        <v>147</v>
      </c>
      <c r="R15" s="501"/>
      <c r="S15" s="500" t="s">
        <v>147</v>
      </c>
      <c r="T15" s="501"/>
      <c r="U15" s="500" t="s">
        <v>147</v>
      </c>
      <c r="V15" s="501"/>
      <c r="W15" s="500" t="s">
        <v>147</v>
      </c>
      <c r="X15" s="501"/>
      <c r="Y15" s="500" t="s">
        <v>147</v>
      </c>
      <c r="Z15" s="501"/>
      <c r="AA15" s="500" t="s">
        <v>147</v>
      </c>
      <c r="AB15" s="501"/>
      <c r="AC15" s="500" t="s">
        <v>147</v>
      </c>
      <c r="AD15" s="501"/>
      <c r="AE15" s="500" t="s">
        <v>147</v>
      </c>
      <c r="AF15" s="501"/>
      <c r="AG15" s="500" t="s">
        <v>147</v>
      </c>
      <c r="AH15" s="501"/>
      <c r="AI15" s="500" t="s">
        <v>147</v>
      </c>
      <c r="AJ15" s="501"/>
      <c r="AK15" s="500" t="s">
        <v>147</v>
      </c>
      <c r="AL15" s="501"/>
      <c r="AM15" s="500" t="s">
        <v>147</v>
      </c>
      <c r="AN15" s="501"/>
      <c r="AO15" s="500" t="s">
        <v>147</v>
      </c>
      <c r="AP15" s="501"/>
      <c r="AQ15" s="500" t="s">
        <v>147</v>
      </c>
      <c r="AR15" s="501"/>
      <c r="AS15" s="500" t="s">
        <v>147</v>
      </c>
      <c r="AT15" s="501"/>
      <c r="AU15" s="500" t="s">
        <v>147</v>
      </c>
      <c r="AV15" s="501"/>
      <c r="AW15" s="500" t="s">
        <v>147</v>
      </c>
      <c r="AX15" s="501"/>
      <c r="AY15" s="500" t="s">
        <v>147</v>
      </c>
      <c r="AZ15" s="501"/>
      <c r="BA15" s="500" t="s">
        <v>147</v>
      </c>
      <c r="BB15" s="501"/>
      <c r="BC15" s="500" t="s">
        <v>147</v>
      </c>
      <c r="BD15" s="501"/>
      <c r="BE15" s="500" t="s">
        <v>147</v>
      </c>
      <c r="BF15" s="501"/>
      <c r="BG15" s="500" t="s">
        <v>147</v>
      </c>
      <c r="BH15" s="501"/>
      <c r="BI15" s="500" t="s">
        <v>147</v>
      </c>
      <c r="BJ15" s="501"/>
      <c r="BK15" s="500" t="s">
        <v>147</v>
      </c>
      <c r="BL15" s="501"/>
      <c r="BM15" s="500" t="s">
        <v>147</v>
      </c>
      <c r="BN15" s="501"/>
      <c r="BO15" s="500" t="s">
        <v>147</v>
      </c>
      <c r="BP15" s="501"/>
      <c r="BQ15" s="500" t="s">
        <v>147</v>
      </c>
      <c r="BR15" s="501"/>
      <c r="BS15" s="500" t="s">
        <v>147</v>
      </c>
      <c r="BT15" s="501"/>
      <c r="BU15" s="500" t="s">
        <v>147</v>
      </c>
      <c r="BV15" s="501"/>
      <c r="BW15" s="500" t="s">
        <v>147</v>
      </c>
      <c r="BX15" s="501"/>
      <c r="BY15" s="500" t="s">
        <v>147</v>
      </c>
      <c r="BZ15" s="501"/>
      <c r="CA15" s="500" t="s">
        <v>147</v>
      </c>
      <c r="CB15" s="501"/>
      <c r="CC15" s="500" t="s">
        <v>147</v>
      </c>
      <c r="CD15" s="501"/>
      <c r="CE15" s="500" t="s">
        <v>147</v>
      </c>
      <c r="CF15" s="501"/>
      <c r="CG15" s="500" t="s">
        <v>147</v>
      </c>
      <c r="CH15" s="501"/>
      <c r="CI15" s="500" t="s">
        <v>147</v>
      </c>
      <c r="CJ15" s="501"/>
      <c r="CK15" s="500" t="s">
        <v>147</v>
      </c>
      <c r="CL15" s="501"/>
      <c r="CM15" s="500" t="s">
        <v>147</v>
      </c>
      <c r="CN15" s="501"/>
      <c r="CO15" s="500" t="s">
        <v>147</v>
      </c>
      <c r="CP15" s="501"/>
      <c r="CQ15" s="500" t="s">
        <v>147</v>
      </c>
      <c r="CR15" s="501"/>
      <c r="CS15" s="500" t="s">
        <v>147</v>
      </c>
      <c r="CT15" s="501"/>
      <c r="CU15" s="500" t="s">
        <v>147</v>
      </c>
      <c r="CV15" s="501"/>
      <c r="CW15" s="500" t="s">
        <v>147</v>
      </c>
      <c r="CX15" s="501"/>
    </row>
    <row r="16" spans="1:283" s="53" customFormat="1" ht="19.5" customHeight="1" x14ac:dyDescent="0.3">
      <c r="A16" s="56" t="s">
        <v>125</v>
      </c>
      <c r="B16" s="57" t="s">
        <v>40</v>
      </c>
      <c r="C16" s="500">
        <v>383.88</v>
      </c>
      <c r="D16" s="501"/>
      <c r="E16" s="500">
        <v>383.88</v>
      </c>
      <c r="F16" s="501"/>
      <c r="G16" s="500">
        <v>383.88</v>
      </c>
      <c r="H16" s="501"/>
      <c r="I16" s="500">
        <v>383.88</v>
      </c>
      <c r="J16" s="501"/>
      <c r="K16" s="500">
        <v>383.88</v>
      </c>
      <c r="L16" s="501"/>
      <c r="M16" s="500">
        <v>383.88</v>
      </c>
      <c r="N16" s="501"/>
      <c r="O16" s="500">
        <v>383.88</v>
      </c>
      <c r="P16" s="501"/>
      <c r="Q16" s="500">
        <v>383.88</v>
      </c>
      <c r="R16" s="501"/>
      <c r="S16" s="500">
        <v>383.88</v>
      </c>
      <c r="T16" s="501"/>
      <c r="U16" s="500">
        <v>383.88</v>
      </c>
      <c r="V16" s="501"/>
      <c r="W16" s="500">
        <v>383.88</v>
      </c>
      <c r="X16" s="501"/>
      <c r="Y16" s="500">
        <v>383.88</v>
      </c>
      <c r="Z16" s="501"/>
      <c r="AA16" s="500">
        <v>383.88</v>
      </c>
      <c r="AB16" s="501"/>
      <c r="AC16" s="500">
        <v>383.88</v>
      </c>
      <c r="AD16" s="501"/>
      <c r="AE16" s="500">
        <v>383.88</v>
      </c>
      <c r="AF16" s="501"/>
      <c r="AG16" s="500">
        <v>383.88</v>
      </c>
      <c r="AH16" s="501"/>
      <c r="AI16" s="500">
        <v>383.88</v>
      </c>
      <c r="AJ16" s="501"/>
      <c r="AK16" s="500">
        <v>383.88</v>
      </c>
      <c r="AL16" s="501"/>
      <c r="AM16" s="500">
        <v>383.88</v>
      </c>
      <c r="AN16" s="501"/>
      <c r="AO16" s="500">
        <v>383.88</v>
      </c>
      <c r="AP16" s="501"/>
      <c r="AQ16" s="500">
        <v>383.88</v>
      </c>
      <c r="AR16" s="501"/>
      <c r="AS16" s="500">
        <v>383.88</v>
      </c>
      <c r="AT16" s="501"/>
      <c r="AU16" s="500">
        <v>383.88</v>
      </c>
      <c r="AV16" s="501"/>
      <c r="AW16" s="500">
        <v>383.88</v>
      </c>
      <c r="AX16" s="501"/>
      <c r="AY16" s="500">
        <v>383.88</v>
      </c>
      <c r="AZ16" s="501"/>
      <c r="BA16" s="500">
        <v>383.88</v>
      </c>
      <c r="BB16" s="501"/>
      <c r="BC16" s="500">
        <v>383.88</v>
      </c>
      <c r="BD16" s="501"/>
      <c r="BE16" s="500">
        <v>383.88</v>
      </c>
      <c r="BF16" s="501"/>
      <c r="BG16" s="500">
        <v>383.88</v>
      </c>
      <c r="BH16" s="501"/>
      <c r="BI16" s="500">
        <v>383.88</v>
      </c>
      <c r="BJ16" s="501"/>
      <c r="BK16" s="500">
        <v>383.88</v>
      </c>
      <c r="BL16" s="501"/>
      <c r="BM16" s="500">
        <v>383.88</v>
      </c>
      <c r="BN16" s="501"/>
      <c r="BO16" s="500">
        <v>383.88</v>
      </c>
      <c r="BP16" s="501"/>
      <c r="BQ16" s="500">
        <v>383.88</v>
      </c>
      <c r="BR16" s="501"/>
      <c r="BS16" s="500">
        <v>383.88</v>
      </c>
      <c r="BT16" s="501"/>
      <c r="BU16" s="500">
        <v>383.88</v>
      </c>
      <c r="BV16" s="501"/>
      <c r="BW16" s="500">
        <v>383.88</v>
      </c>
      <c r="BX16" s="501"/>
      <c r="BY16" s="500">
        <v>383.88</v>
      </c>
      <c r="BZ16" s="501"/>
      <c r="CA16" s="500">
        <v>383.88</v>
      </c>
      <c r="CB16" s="501"/>
      <c r="CC16" s="500">
        <v>383.88</v>
      </c>
      <c r="CD16" s="501"/>
      <c r="CE16" s="500">
        <v>383.88</v>
      </c>
      <c r="CF16" s="501"/>
      <c r="CG16" s="500">
        <v>383.88</v>
      </c>
      <c r="CH16" s="501"/>
      <c r="CI16" s="500">
        <v>383.88</v>
      </c>
      <c r="CJ16" s="501"/>
      <c r="CK16" s="500">
        <v>383.88</v>
      </c>
      <c r="CL16" s="501"/>
      <c r="CM16" s="500">
        <v>383.88</v>
      </c>
      <c r="CN16" s="501"/>
      <c r="CO16" s="500">
        <v>383.88</v>
      </c>
      <c r="CP16" s="501"/>
      <c r="CQ16" s="500">
        <v>383.88</v>
      </c>
      <c r="CR16" s="501"/>
      <c r="CS16" s="500">
        <v>383.88</v>
      </c>
      <c r="CT16" s="501"/>
      <c r="CU16" s="500">
        <v>383.88</v>
      </c>
      <c r="CV16" s="501"/>
      <c r="CW16" s="500">
        <v>383.88</v>
      </c>
      <c r="CX16" s="501"/>
    </row>
    <row r="17" spans="1:102" s="53" customFormat="1" ht="19.5" customHeight="1" x14ac:dyDescent="0.3">
      <c r="A17" s="56" t="s">
        <v>148</v>
      </c>
      <c r="B17" s="56"/>
      <c r="C17" s="500">
        <f>IF(C15="Units",C23/C19,C23)</f>
        <v>3</v>
      </c>
      <c r="D17" s="501"/>
      <c r="E17" s="500">
        <f>IF(E15="Units",E23/E19,E23)</f>
        <v>3</v>
      </c>
      <c r="F17" s="501"/>
      <c r="G17" s="500">
        <f>IF(G15="Units",G23/G19,G23)</f>
        <v>3</v>
      </c>
      <c r="H17" s="501"/>
      <c r="I17" s="500">
        <f>IF(I15="Units",I23/I19,I23)</f>
        <v>3</v>
      </c>
      <c r="J17" s="501"/>
      <c r="K17" s="500">
        <f>IF(K15="Units",K23/K19,K23)</f>
        <v>3</v>
      </c>
      <c r="L17" s="501"/>
      <c r="M17" s="500">
        <f>IF(M15="Units",M23/M19,M23)</f>
        <v>3</v>
      </c>
      <c r="N17" s="501"/>
      <c r="O17" s="500">
        <f>IF(O15="Units",O23/O19,O23)</f>
        <v>3</v>
      </c>
      <c r="P17" s="501"/>
      <c r="Q17" s="500">
        <f>IF(Q15="Units",Q23/Q19,Q23)</f>
        <v>3</v>
      </c>
      <c r="R17" s="501"/>
      <c r="S17" s="500">
        <f>IF(S15="Units",S23/S19,S23)</f>
        <v>3</v>
      </c>
      <c r="T17" s="501"/>
      <c r="U17" s="500">
        <f>IF(U15="Units",U23/U19,U23)</f>
        <v>3</v>
      </c>
      <c r="V17" s="501"/>
      <c r="W17" s="500">
        <f>IF(W15="Units",W23/W19,W23)</f>
        <v>3</v>
      </c>
      <c r="X17" s="501"/>
      <c r="Y17" s="500">
        <f>IF(Y15="Units",Y23/Y19,Y23)</f>
        <v>3</v>
      </c>
      <c r="Z17" s="501"/>
      <c r="AA17" s="500">
        <f>IF(AA15="Units",AA23/AA19,AA23)</f>
        <v>3</v>
      </c>
      <c r="AB17" s="501"/>
      <c r="AC17" s="500">
        <f>IF(AC15="Units",AC23/AC19,AC23)</f>
        <v>3</v>
      </c>
      <c r="AD17" s="501"/>
      <c r="AE17" s="500">
        <f>IF(AE15="Units",AE23/AE19,AE23)</f>
        <v>3</v>
      </c>
      <c r="AF17" s="501"/>
      <c r="AG17" s="500">
        <f>IF(AG15="Units",AG23/AG19,AG23)</f>
        <v>3</v>
      </c>
      <c r="AH17" s="501"/>
      <c r="AI17" s="500">
        <f>IF(AI15="Units",AI23/AI19,AI23)</f>
        <v>3</v>
      </c>
      <c r="AJ17" s="501"/>
      <c r="AK17" s="500">
        <f>IF(AK15="Units",AK23/AK19,AK23)</f>
        <v>3</v>
      </c>
      <c r="AL17" s="501"/>
      <c r="AM17" s="500">
        <f>IF(AM15="Units",AM23/AM19,AM23)</f>
        <v>3</v>
      </c>
      <c r="AN17" s="501"/>
      <c r="AO17" s="500">
        <f>IF(AO15="Units",AO23/AO19,AO23)</f>
        <v>3</v>
      </c>
      <c r="AP17" s="501"/>
      <c r="AQ17" s="500">
        <f>IF(AQ15="Units",AQ23/AQ19,AQ23)</f>
        <v>3</v>
      </c>
      <c r="AR17" s="501"/>
      <c r="AS17" s="500">
        <f>IF(AS15="Units",AS23/AS19,AS23)</f>
        <v>3</v>
      </c>
      <c r="AT17" s="501"/>
      <c r="AU17" s="500">
        <f>IF(AU15="Units",AU23/AU19,AU23)</f>
        <v>3</v>
      </c>
      <c r="AV17" s="501"/>
      <c r="AW17" s="500">
        <f>IF(AW15="Units",AW23/AW19,AW23)</f>
        <v>3</v>
      </c>
      <c r="AX17" s="501"/>
      <c r="AY17" s="500">
        <f>IF(AY15="Units",AY23/AY19,AY23)</f>
        <v>3</v>
      </c>
      <c r="AZ17" s="501"/>
      <c r="BA17" s="500">
        <f>IF(BA15="Units",BA23/BA19,BA23)</f>
        <v>3</v>
      </c>
      <c r="BB17" s="501"/>
      <c r="BC17" s="500">
        <f>IF(BC15="Units",BC23/BC19,BC23)</f>
        <v>3</v>
      </c>
      <c r="BD17" s="501"/>
      <c r="BE17" s="500">
        <f>IF(BE15="Units",BE23/BE19,BE23)</f>
        <v>3</v>
      </c>
      <c r="BF17" s="501"/>
      <c r="BG17" s="500">
        <f>IF(BG15="Units",BG23/BG19,BG23)</f>
        <v>3</v>
      </c>
      <c r="BH17" s="501"/>
      <c r="BI17" s="500">
        <f>IF(BI15="Units",BI23/BI19,BI23)</f>
        <v>3</v>
      </c>
      <c r="BJ17" s="501"/>
      <c r="BK17" s="500">
        <f>IF(BK15="Units",BK23/BK19,BK23)</f>
        <v>3</v>
      </c>
      <c r="BL17" s="501"/>
      <c r="BM17" s="500">
        <f>IF(BM15="Units",BM23/BM19,BM23)</f>
        <v>3</v>
      </c>
      <c r="BN17" s="501"/>
      <c r="BO17" s="500">
        <f>IF(BO15="Units",BO23/BO19,BO23)</f>
        <v>3</v>
      </c>
      <c r="BP17" s="501"/>
      <c r="BQ17" s="500">
        <f>IF(BQ15="Units",BQ23/BQ19,BQ23)</f>
        <v>3</v>
      </c>
      <c r="BR17" s="501"/>
      <c r="BS17" s="500">
        <f>IF(BS15="Units",BS23/BS19,BS23)</f>
        <v>3</v>
      </c>
      <c r="BT17" s="501"/>
      <c r="BU17" s="500">
        <f>IF(BU15="Units",BU23/BU19,BU23)</f>
        <v>3</v>
      </c>
      <c r="BV17" s="501"/>
      <c r="BW17" s="500">
        <f>IF(BW15="Units",BW23/BW19,BW23)</f>
        <v>3</v>
      </c>
      <c r="BX17" s="501"/>
      <c r="BY17" s="500">
        <f>IF(BY15="Units",BY23/BY19,BY23)</f>
        <v>3</v>
      </c>
      <c r="BZ17" s="501"/>
      <c r="CA17" s="500">
        <f>IF(CA15="Units",CA23/CA19,CA23)</f>
        <v>3</v>
      </c>
      <c r="CB17" s="501"/>
      <c r="CC17" s="500">
        <f>IF(CC15="Units",CC23/CC19,CC23)</f>
        <v>3</v>
      </c>
      <c r="CD17" s="501"/>
      <c r="CE17" s="500">
        <f>IF(CE15="Units",CE23/CE19,CE23)</f>
        <v>3</v>
      </c>
      <c r="CF17" s="501"/>
      <c r="CG17" s="500">
        <f>IF(CG15="Units",CG23/CG19,CG23)</f>
        <v>3</v>
      </c>
      <c r="CH17" s="501"/>
      <c r="CI17" s="500">
        <f>IF(CI15="Units",CI23/CI19,CI23)</f>
        <v>3</v>
      </c>
      <c r="CJ17" s="501"/>
      <c r="CK17" s="500">
        <f>IF(CK15="Units",CK23/CK19,CK23)</f>
        <v>3</v>
      </c>
      <c r="CL17" s="501"/>
      <c r="CM17" s="500">
        <f>IF(CM15="Units",CM23/CM19,CM23)</f>
        <v>3</v>
      </c>
      <c r="CN17" s="501"/>
      <c r="CO17" s="500">
        <f>IF(CO15="Units",CO23/CO19,CO23)</f>
        <v>3</v>
      </c>
      <c r="CP17" s="501"/>
      <c r="CQ17" s="500">
        <f>IF(CQ15="Units",CQ23/CQ19,CQ23)</f>
        <v>3</v>
      </c>
      <c r="CR17" s="501"/>
      <c r="CS17" s="500">
        <f>IF(CS15="Units",CS23/CS19,CS23)</f>
        <v>3</v>
      </c>
      <c r="CT17" s="501"/>
      <c r="CU17" s="500">
        <f>IF(CU15="Units",CU23/CU19,CU23)</f>
        <v>3</v>
      </c>
      <c r="CV17" s="501"/>
      <c r="CW17" s="500">
        <f>IF(CW15="Units",CW23/CW19,CW23)</f>
        <v>3</v>
      </c>
      <c r="CX17" s="501"/>
    </row>
    <row r="18" spans="1:102" s="53" customFormat="1" ht="19.5" hidden="1" customHeight="1" x14ac:dyDescent="0.3">
      <c r="A18" s="56" t="s">
        <v>130</v>
      </c>
      <c r="B18" s="56"/>
      <c r="C18" s="502">
        <v>6</v>
      </c>
      <c r="D18" s="503"/>
      <c r="E18" s="502">
        <v>6</v>
      </c>
      <c r="F18" s="503"/>
      <c r="G18" s="502">
        <v>6</v>
      </c>
      <c r="H18" s="503"/>
      <c r="I18" s="502">
        <v>6</v>
      </c>
      <c r="J18" s="503"/>
      <c r="K18" s="502">
        <v>6</v>
      </c>
      <c r="L18" s="503"/>
      <c r="M18" s="502">
        <v>6</v>
      </c>
      <c r="N18" s="503"/>
      <c r="O18" s="502">
        <v>6</v>
      </c>
      <c r="P18" s="503"/>
      <c r="Q18" s="502">
        <v>6</v>
      </c>
      <c r="R18" s="503"/>
      <c r="S18" s="502">
        <v>6</v>
      </c>
      <c r="T18" s="503"/>
      <c r="U18" s="502">
        <v>6</v>
      </c>
      <c r="V18" s="503"/>
      <c r="W18" s="502">
        <v>6</v>
      </c>
      <c r="X18" s="503"/>
      <c r="Y18" s="502">
        <v>6</v>
      </c>
      <c r="Z18" s="503"/>
      <c r="AA18" s="502">
        <v>6</v>
      </c>
      <c r="AB18" s="503"/>
      <c r="AC18" s="502">
        <v>6</v>
      </c>
      <c r="AD18" s="503"/>
      <c r="AE18" s="502">
        <v>6</v>
      </c>
      <c r="AF18" s="503"/>
      <c r="AG18" s="502">
        <v>6</v>
      </c>
      <c r="AH18" s="503"/>
      <c r="AI18" s="502">
        <v>6</v>
      </c>
      <c r="AJ18" s="503"/>
      <c r="AK18" s="502">
        <v>6</v>
      </c>
      <c r="AL18" s="503"/>
      <c r="AM18" s="502">
        <v>6</v>
      </c>
      <c r="AN18" s="503"/>
      <c r="AO18" s="502">
        <v>6</v>
      </c>
      <c r="AP18" s="503"/>
      <c r="AQ18" s="502">
        <v>6</v>
      </c>
      <c r="AR18" s="503"/>
      <c r="AS18" s="502">
        <v>6</v>
      </c>
      <c r="AT18" s="503"/>
      <c r="AU18" s="502">
        <v>6</v>
      </c>
      <c r="AV18" s="503"/>
      <c r="AW18" s="502">
        <v>6</v>
      </c>
      <c r="AX18" s="503"/>
      <c r="AY18" s="502">
        <v>6</v>
      </c>
      <c r="AZ18" s="503"/>
      <c r="BA18" s="502">
        <v>6</v>
      </c>
      <c r="BB18" s="503"/>
      <c r="BC18" s="502">
        <v>6</v>
      </c>
      <c r="BD18" s="503"/>
      <c r="BE18" s="502">
        <v>6</v>
      </c>
      <c r="BF18" s="503"/>
      <c r="BG18" s="502">
        <v>6</v>
      </c>
      <c r="BH18" s="503"/>
      <c r="BI18" s="502">
        <v>6</v>
      </c>
      <c r="BJ18" s="503"/>
      <c r="BK18" s="502">
        <v>6</v>
      </c>
      <c r="BL18" s="503"/>
      <c r="BM18" s="502">
        <v>6</v>
      </c>
      <c r="BN18" s="503"/>
      <c r="BO18" s="502">
        <v>6</v>
      </c>
      <c r="BP18" s="503"/>
      <c r="BQ18" s="502">
        <v>6</v>
      </c>
      <c r="BR18" s="503"/>
      <c r="BS18" s="502">
        <v>6</v>
      </c>
      <c r="BT18" s="503"/>
      <c r="BU18" s="502">
        <v>6</v>
      </c>
      <c r="BV18" s="503"/>
      <c r="BW18" s="502">
        <v>6</v>
      </c>
      <c r="BX18" s="503"/>
      <c r="BY18" s="502">
        <v>6</v>
      </c>
      <c r="BZ18" s="503"/>
      <c r="CA18" s="502">
        <v>6</v>
      </c>
      <c r="CB18" s="503"/>
      <c r="CC18" s="502">
        <v>6</v>
      </c>
      <c r="CD18" s="503"/>
      <c r="CE18" s="502">
        <v>6</v>
      </c>
      <c r="CF18" s="503"/>
      <c r="CG18" s="502">
        <v>6</v>
      </c>
      <c r="CH18" s="503"/>
      <c r="CI18" s="502">
        <v>6</v>
      </c>
      <c r="CJ18" s="503"/>
      <c r="CK18" s="502">
        <v>6</v>
      </c>
      <c r="CL18" s="503"/>
      <c r="CM18" s="502">
        <v>6</v>
      </c>
      <c r="CN18" s="503"/>
      <c r="CO18" s="502">
        <v>6</v>
      </c>
      <c r="CP18" s="503"/>
      <c r="CQ18" s="502">
        <v>6</v>
      </c>
      <c r="CR18" s="503"/>
      <c r="CS18" s="502">
        <v>6</v>
      </c>
      <c r="CT18" s="503"/>
      <c r="CU18" s="502">
        <v>6</v>
      </c>
      <c r="CV18" s="503"/>
      <c r="CW18" s="502">
        <v>6</v>
      </c>
      <c r="CX18" s="503"/>
    </row>
    <row r="19" spans="1:102" s="53" customFormat="1" ht="19.5" hidden="1" customHeight="1" x14ac:dyDescent="0.3">
      <c r="A19" s="56" t="s">
        <v>149</v>
      </c>
      <c r="B19" s="56"/>
      <c r="C19" s="502">
        <v>2</v>
      </c>
      <c r="D19" s="503"/>
      <c r="E19" s="502">
        <v>2</v>
      </c>
      <c r="F19" s="503"/>
      <c r="G19" s="502">
        <v>2</v>
      </c>
      <c r="H19" s="503"/>
      <c r="I19" s="502">
        <v>2</v>
      </c>
      <c r="J19" s="503"/>
      <c r="K19" s="502">
        <v>2</v>
      </c>
      <c r="L19" s="503"/>
      <c r="M19" s="502">
        <v>2</v>
      </c>
      <c r="N19" s="503"/>
      <c r="O19" s="502">
        <v>2</v>
      </c>
      <c r="P19" s="503"/>
      <c r="Q19" s="502">
        <v>2</v>
      </c>
      <c r="R19" s="503"/>
      <c r="S19" s="502">
        <v>2</v>
      </c>
      <c r="T19" s="503"/>
      <c r="U19" s="502">
        <v>2</v>
      </c>
      <c r="V19" s="503"/>
      <c r="W19" s="502">
        <v>2</v>
      </c>
      <c r="X19" s="503"/>
      <c r="Y19" s="502">
        <v>2</v>
      </c>
      <c r="Z19" s="503"/>
      <c r="AA19" s="502">
        <v>2</v>
      </c>
      <c r="AB19" s="503"/>
      <c r="AC19" s="502">
        <v>2</v>
      </c>
      <c r="AD19" s="503"/>
      <c r="AE19" s="502">
        <v>2</v>
      </c>
      <c r="AF19" s="503"/>
      <c r="AG19" s="502">
        <v>2</v>
      </c>
      <c r="AH19" s="503"/>
      <c r="AI19" s="502">
        <v>2</v>
      </c>
      <c r="AJ19" s="503"/>
      <c r="AK19" s="502">
        <v>2</v>
      </c>
      <c r="AL19" s="503"/>
      <c r="AM19" s="502">
        <v>2</v>
      </c>
      <c r="AN19" s="503"/>
      <c r="AO19" s="502">
        <v>2</v>
      </c>
      <c r="AP19" s="503"/>
      <c r="AQ19" s="502">
        <v>2</v>
      </c>
      <c r="AR19" s="503"/>
      <c r="AS19" s="502">
        <v>2</v>
      </c>
      <c r="AT19" s="503"/>
      <c r="AU19" s="502">
        <v>2</v>
      </c>
      <c r="AV19" s="503"/>
      <c r="AW19" s="502">
        <v>2</v>
      </c>
      <c r="AX19" s="503"/>
      <c r="AY19" s="502">
        <v>2</v>
      </c>
      <c r="AZ19" s="503"/>
      <c r="BA19" s="502">
        <v>2</v>
      </c>
      <c r="BB19" s="503"/>
      <c r="BC19" s="502">
        <v>2</v>
      </c>
      <c r="BD19" s="503"/>
      <c r="BE19" s="502">
        <v>2</v>
      </c>
      <c r="BF19" s="503"/>
      <c r="BG19" s="502">
        <v>2</v>
      </c>
      <c r="BH19" s="503"/>
      <c r="BI19" s="502">
        <v>2</v>
      </c>
      <c r="BJ19" s="503"/>
      <c r="BK19" s="502">
        <v>2</v>
      </c>
      <c r="BL19" s="503"/>
      <c r="BM19" s="502">
        <v>2</v>
      </c>
      <c r="BN19" s="503"/>
      <c r="BO19" s="502">
        <v>2</v>
      </c>
      <c r="BP19" s="503"/>
      <c r="BQ19" s="502">
        <v>2</v>
      </c>
      <c r="BR19" s="503"/>
      <c r="BS19" s="502">
        <v>2</v>
      </c>
      <c r="BT19" s="503"/>
      <c r="BU19" s="502">
        <v>2</v>
      </c>
      <c r="BV19" s="503"/>
      <c r="BW19" s="502">
        <v>2</v>
      </c>
      <c r="BX19" s="503"/>
      <c r="BY19" s="502">
        <v>2</v>
      </c>
      <c r="BZ19" s="503"/>
      <c r="CA19" s="502">
        <v>2</v>
      </c>
      <c r="CB19" s="503"/>
      <c r="CC19" s="502">
        <v>2</v>
      </c>
      <c r="CD19" s="503"/>
      <c r="CE19" s="502">
        <v>2</v>
      </c>
      <c r="CF19" s="503"/>
      <c r="CG19" s="502">
        <v>2</v>
      </c>
      <c r="CH19" s="503"/>
      <c r="CI19" s="502">
        <v>2</v>
      </c>
      <c r="CJ19" s="503"/>
      <c r="CK19" s="502">
        <v>2</v>
      </c>
      <c r="CL19" s="503"/>
      <c r="CM19" s="502">
        <v>2</v>
      </c>
      <c r="CN19" s="503"/>
      <c r="CO19" s="502">
        <v>2</v>
      </c>
      <c r="CP19" s="503"/>
      <c r="CQ19" s="502">
        <v>2</v>
      </c>
      <c r="CR19" s="503"/>
      <c r="CS19" s="502">
        <v>2</v>
      </c>
      <c r="CT19" s="503"/>
      <c r="CU19" s="502">
        <v>2</v>
      </c>
      <c r="CV19" s="503"/>
      <c r="CW19" s="502">
        <v>2</v>
      </c>
      <c r="CX19" s="503"/>
    </row>
    <row r="20" spans="1:102" s="53" customFormat="1" ht="19.5" hidden="1" customHeight="1" x14ac:dyDescent="0.3">
      <c r="A20" s="56" t="s">
        <v>150</v>
      </c>
      <c r="B20" s="56"/>
      <c r="C20" s="502">
        <v>3</v>
      </c>
      <c r="D20" s="503"/>
      <c r="E20" s="502">
        <v>3</v>
      </c>
      <c r="F20" s="503"/>
      <c r="G20" s="502">
        <v>3</v>
      </c>
      <c r="H20" s="503"/>
      <c r="I20" s="502">
        <v>3</v>
      </c>
      <c r="J20" s="503"/>
      <c r="K20" s="502">
        <v>3</v>
      </c>
      <c r="L20" s="503"/>
      <c r="M20" s="502">
        <v>3</v>
      </c>
      <c r="N20" s="503"/>
      <c r="O20" s="502">
        <v>3</v>
      </c>
      <c r="P20" s="503"/>
      <c r="Q20" s="502">
        <v>3</v>
      </c>
      <c r="R20" s="503"/>
      <c r="S20" s="502">
        <v>3</v>
      </c>
      <c r="T20" s="503"/>
      <c r="U20" s="502">
        <v>3</v>
      </c>
      <c r="V20" s="503"/>
      <c r="W20" s="502">
        <v>3</v>
      </c>
      <c r="X20" s="503"/>
      <c r="Y20" s="502">
        <v>3</v>
      </c>
      <c r="Z20" s="503"/>
      <c r="AA20" s="502">
        <v>3</v>
      </c>
      <c r="AB20" s="503"/>
      <c r="AC20" s="502">
        <v>3</v>
      </c>
      <c r="AD20" s="503"/>
      <c r="AE20" s="502">
        <v>3</v>
      </c>
      <c r="AF20" s="503"/>
      <c r="AG20" s="502">
        <v>3</v>
      </c>
      <c r="AH20" s="503"/>
      <c r="AI20" s="502">
        <v>3</v>
      </c>
      <c r="AJ20" s="503"/>
      <c r="AK20" s="502">
        <v>3</v>
      </c>
      <c r="AL20" s="503"/>
      <c r="AM20" s="502">
        <v>3</v>
      </c>
      <c r="AN20" s="503"/>
      <c r="AO20" s="502">
        <v>3</v>
      </c>
      <c r="AP20" s="503"/>
      <c r="AQ20" s="502">
        <v>3</v>
      </c>
      <c r="AR20" s="503"/>
      <c r="AS20" s="502">
        <v>3</v>
      </c>
      <c r="AT20" s="503"/>
      <c r="AU20" s="502">
        <v>3</v>
      </c>
      <c r="AV20" s="503"/>
      <c r="AW20" s="502">
        <v>3</v>
      </c>
      <c r="AX20" s="503"/>
      <c r="AY20" s="502">
        <v>3</v>
      </c>
      <c r="AZ20" s="503"/>
      <c r="BA20" s="502">
        <v>3</v>
      </c>
      <c r="BB20" s="503"/>
      <c r="BC20" s="502">
        <v>3</v>
      </c>
      <c r="BD20" s="503"/>
      <c r="BE20" s="502">
        <v>3</v>
      </c>
      <c r="BF20" s="503"/>
      <c r="BG20" s="502">
        <v>3</v>
      </c>
      <c r="BH20" s="503"/>
      <c r="BI20" s="502">
        <v>3</v>
      </c>
      <c r="BJ20" s="503"/>
      <c r="BK20" s="502">
        <v>3</v>
      </c>
      <c r="BL20" s="503"/>
      <c r="BM20" s="502">
        <v>3</v>
      </c>
      <c r="BN20" s="503"/>
      <c r="BO20" s="502">
        <v>3</v>
      </c>
      <c r="BP20" s="503"/>
      <c r="BQ20" s="502">
        <v>3</v>
      </c>
      <c r="BR20" s="503"/>
      <c r="BS20" s="502">
        <v>3</v>
      </c>
      <c r="BT20" s="503"/>
      <c r="BU20" s="502">
        <v>3</v>
      </c>
      <c r="BV20" s="503"/>
      <c r="BW20" s="502">
        <v>3</v>
      </c>
      <c r="BX20" s="503"/>
      <c r="BY20" s="502">
        <v>3</v>
      </c>
      <c r="BZ20" s="503"/>
      <c r="CA20" s="502">
        <v>3</v>
      </c>
      <c r="CB20" s="503"/>
      <c r="CC20" s="502">
        <v>3</v>
      </c>
      <c r="CD20" s="503"/>
      <c r="CE20" s="502">
        <v>3</v>
      </c>
      <c r="CF20" s="503"/>
      <c r="CG20" s="502">
        <v>3</v>
      </c>
      <c r="CH20" s="503"/>
      <c r="CI20" s="502">
        <v>3</v>
      </c>
      <c r="CJ20" s="503"/>
      <c r="CK20" s="502">
        <v>3</v>
      </c>
      <c r="CL20" s="503"/>
      <c r="CM20" s="502">
        <v>3</v>
      </c>
      <c r="CN20" s="503"/>
      <c r="CO20" s="502">
        <v>3</v>
      </c>
      <c r="CP20" s="503"/>
      <c r="CQ20" s="502">
        <v>3</v>
      </c>
      <c r="CR20" s="503"/>
      <c r="CS20" s="502">
        <v>3</v>
      </c>
      <c r="CT20" s="503"/>
      <c r="CU20" s="502">
        <v>3</v>
      </c>
      <c r="CV20" s="503"/>
      <c r="CW20" s="502">
        <v>3</v>
      </c>
      <c r="CX20" s="503"/>
    </row>
    <row r="21" spans="1:102" s="53" customFormat="1" ht="19.5" customHeight="1" x14ac:dyDescent="0.3">
      <c r="A21" s="56" t="s">
        <v>151</v>
      </c>
      <c r="B21" s="56"/>
      <c r="C21" s="504" t="str">
        <f>IFERROR(IF(OR(C18="",C19="",C20=""),"-",CONCATENATE(C18," : ",C19," * ",C20)),"-")</f>
        <v>6 : 2 * 3</v>
      </c>
      <c r="D21" s="505"/>
      <c r="E21" s="504" t="str">
        <f>IFERROR(IF(OR(E18="",E19="",E20=""),"-",CONCATENATE(E18," : ",E19," * ",E20)),"-")</f>
        <v>6 : 2 * 3</v>
      </c>
      <c r="F21" s="505"/>
      <c r="G21" s="504" t="str">
        <f>IFERROR(IF(OR(G18="",G19="",G20=""),"-",CONCATENATE(G18," : ",G19," * ",G20)),"-")</f>
        <v>6 : 2 * 3</v>
      </c>
      <c r="H21" s="505"/>
      <c r="I21" s="504" t="str">
        <f>IFERROR(IF(OR(I18="",I19="",I20=""),"-",CONCATENATE(I18," : ",I19," * ",I20)),"-")</f>
        <v>6 : 2 * 3</v>
      </c>
      <c r="J21" s="505"/>
      <c r="K21" s="504" t="str">
        <f>IFERROR(IF(OR(K18="",K19="",K20=""),"-",CONCATENATE(K18," : ",K19," * ",K20)),"-")</f>
        <v>6 : 2 * 3</v>
      </c>
      <c r="L21" s="505"/>
      <c r="M21" s="504" t="str">
        <f>IFERROR(IF(OR(M18="",M19="",M20=""),"-",CONCATENATE(M18," : ",M19," * ",M20)),"-")</f>
        <v>6 : 2 * 3</v>
      </c>
      <c r="N21" s="505"/>
      <c r="O21" s="504" t="str">
        <f>IFERROR(IF(OR(O18="",O19="",O20=""),"-",CONCATENATE(O18," : ",O19," * ",O20)),"-")</f>
        <v>6 : 2 * 3</v>
      </c>
      <c r="P21" s="505"/>
      <c r="Q21" s="504" t="str">
        <f>IFERROR(IF(OR(Q18="",Q19="",Q20=""),"-",CONCATENATE(Q18," : ",Q19," * ",Q20)),"-")</f>
        <v>6 : 2 * 3</v>
      </c>
      <c r="R21" s="505"/>
      <c r="S21" s="504" t="str">
        <f>IFERROR(IF(OR(S18="",S19="",S20=""),"-",CONCATENATE(S18," : ",S19," * ",S20)),"-")</f>
        <v>6 : 2 * 3</v>
      </c>
      <c r="T21" s="505"/>
      <c r="U21" s="504" t="str">
        <f>IFERROR(IF(OR(U18="",U19="",U20=""),"-",CONCATENATE(U18," : ",U19," * ",U20)),"-")</f>
        <v>6 : 2 * 3</v>
      </c>
      <c r="V21" s="505"/>
      <c r="W21" s="504" t="str">
        <f>IFERROR(IF(OR(W18="",W19="",W20=""),"-",CONCATENATE(W18," : ",W19," * ",W20)),"-")</f>
        <v>6 : 2 * 3</v>
      </c>
      <c r="X21" s="505"/>
      <c r="Y21" s="504" t="str">
        <f>IFERROR(IF(OR(Y18="",Y19="",Y20=""),"-",CONCATENATE(Y18," : ",Y19," * ",Y20)),"-")</f>
        <v>6 : 2 * 3</v>
      </c>
      <c r="Z21" s="505"/>
      <c r="AA21" s="504" t="str">
        <f>IFERROR(IF(OR(AA18="",AA19="",AA20=""),"-",CONCATENATE(AA18," : ",AA19," * ",AA20)),"-")</f>
        <v>6 : 2 * 3</v>
      </c>
      <c r="AB21" s="505"/>
      <c r="AC21" s="504" t="str">
        <f>IFERROR(IF(OR(AC18="",AC19="",AC20=""),"-",CONCATENATE(AC18," : ",AC19," * ",AC20)),"-")</f>
        <v>6 : 2 * 3</v>
      </c>
      <c r="AD21" s="505"/>
      <c r="AE21" s="504" t="str">
        <f>IFERROR(IF(OR(AE18="",AE19="",AE20=""),"-",CONCATENATE(AE18," : ",AE19," * ",AE20)),"-")</f>
        <v>6 : 2 * 3</v>
      </c>
      <c r="AF21" s="505"/>
      <c r="AG21" s="504" t="str">
        <f>IFERROR(IF(OR(AG18="",AG19="",AG20=""),"-",CONCATENATE(AG18," : ",AG19," * ",AG20)),"-")</f>
        <v>6 : 2 * 3</v>
      </c>
      <c r="AH21" s="505"/>
      <c r="AI21" s="504" t="str">
        <f>IFERROR(IF(OR(AI18="",AI19="",AI20=""),"-",CONCATENATE(AI18," : ",AI19," * ",AI20)),"-")</f>
        <v>6 : 2 * 3</v>
      </c>
      <c r="AJ21" s="505"/>
      <c r="AK21" s="504" t="str">
        <f>IFERROR(IF(OR(AK18="",AK19="",AK20=""),"-",CONCATENATE(AK18," : ",AK19," * ",AK20)),"-")</f>
        <v>6 : 2 * 3</v>
      </c>
      <c r="AL21" s="505"/>
      <c r="AM21" s="504" t="str">
        <f>IFERROR(IF(OR(AM18="",AM19="",AM20=""),"-",CONCATENATE(AM18," : ",AM19," * ",AM20)),"-")</f>
        <v>6 : 2 * 3</v>
      </c>
      <c r="AN21" s="505"/>
      <c r="AO21" s="504" t="str">
        <f>IFERROR(IF(OR(AO18="",AO19="",AO20=""),"-",CONCATENATE(AO18," : ",AO19," * ",AO20)),"-")</f>
        <v>6 : 2 * 3</v>
      </c>
      <c r="AP21" s="505"/>
      <c r="AQ21" s="504" t="str">
        <f>IFERROR(IF(OR(AQ18="",AQ19="",AQ20=""),"-",CONCATENATE(AQ18," : ",AQ19," * ",AQ20)),"-")</f>
        <v>6 : 2 * 3</v>
      </c>
      <c r="AR21" s="505"/>
      <c r="AS21" s="504" t="str">
        <f>IFERROR(IF(OR(AS18="",AS19="",AS20=""),"-",CONCATENATE(AS18," : ",AS19," * ",AS20)),"-")</f>
        <v>6 : 2 * 3</v>
      </c>
      <c r="AT21" s="505"/>
      <c r="AU21" s="504" t="str">
        <f>IFERROR(IF(OR(AU18="",AU19="",AU20=""),"-",CONCATENATE(AU18," : ",AU19," * ",AU20)),"-")</f>
        <v>6 : 2 * 3</v>
      </c>
      <c r="AV21" s="505"/>
      <c r="AW21" s="504" t="str">
        <f>IFERROR(IF(OR(AW18="",AW19="",AW20=""),"-",CONCATENATE(AW18," : ",AW19," * ",AW20)),"-")</f>
        <v>6 : 2 * 3</v>
      </c>
      <c r="AX21" s="505"/>
      <c r="AY21" s="504" t="str">
        <f>IFERROR(IF(OR(AY18="",AY19="",AY20=""),"-",CONCATENATE(AY18," : ",AY19," * ",AY20)),"-")</f>
        <v>6 : 2 * 3</v>
      </c>
      <c r="AZ21" s="505"/>
      <c r="BA21" s="504" t="str">
        <f>IFERROR(IF(OR(BA18="",BA19="",BA20=""),"-",CONCATENATE(BA18," : ",BA19," * ",BA20)),"-")</f>
        <v>6 : 2 * 3</v>
      </c>
      <c r="BB21" s="505"/>
      <c r="BC21" s="504" t="str">
        <f>IFERROR(IF(OR(BC18="",BC19="",BC20=""),"-",CONCATENATE(BC18," : ",BC19," * ",BC20)),"-")</f>
        <v>6 : 2 * 3</v>
      </c>
      <c r="BD21" s="505"/>
      <c r="BE21" s="504" t="str">
        <f>IFERROR(IF(OR(BE18="",BE19="",BE20=""),"-",CONCATENATE(BE18," : ",BE19," * ",BE20)),"-")</f>
        <v>6 : 2 * 3</v>
      </c>
      <c r="BF21" s="505"/>
      <c r="BG21" s="504" t="str">
        <f>IFERROR(IF(OR(BG18="",BG19="",BG20=""),"-",CONCATENATE(BG18," : ",BG19," * ",BG20)),"-")</f>
        <v>6 : 2 * 3</v>
      </c>
      <c r="BH21" s="505"/>
      <c r="BI21" s="504" t="str">
        <f>IFERROR(IF(OR(BI18="",BI19="",BI20=""),"-",CONCATENATE(BI18," : ",BI19," * ",BI20)),"-")</f>
        <v>6 : 2 * 3</v>
      </c>
      <c r="BJ21" s="505"/>
      <c r="BK21" s="504" t="str">
        <f>IFERROR(IF(OR(BK18="",BK19="",BK20=""),"-",CONCATENATE(BK18," : ",BK19," * ",BK20)),"-")</f>
        <v>6 : 2 * 3</v>
      </c>
      <c r="BL21" s="505"/>
      <c r="BM21" s="504" t="str">
        <f>IFERROR(IF(OR(BM18="",BM19="",BM20=""),"-",CONCATENATE(BM18," : ",BM19," * ",BM20)),"-")</f>
        <v>6 : 2 * 3</v>
      </c>
      <c r="BN21" s="505"/>
      <c r="BO21" s="504" t="str">
        <f>IFERROR(IF(OR(BO18="",BO19="",BO20=""),"-",CONCATENATE(BO18," : ",BO19," * ",BO20)),"-")</f>
        <v>6 : 2 * 3</v>
      </c>
      <c r="BP21" s="505"/>
      <c r="BQ21" s="504" t="str">
        <f>IFERROR(IF(OR(BQ18="",BQ19="",BQ20=""),"-",CONCATENATE(BQ18," : ",BQ19," * ",BQ20)),"-")</f>
        <v>6 : 2 * 3</v>
      </c>
      <c r="BR21" s="505"/>
      <c r="BS21" s="504" t="str">
        <f>IFERROR(IF(OR(BS18="",BS19="",BS20=""),"-",CONCATENATE(BS18," : ",BS19," * ",BS20)),"-")</f>
        <v>6 : 2 * 3</v>
      </c>
      <c r="BT21" s="505"/>
      <c r="BU21" s="504" t="str">
        <f>IFERROR(IF(OR(BU18="",BU19="",BU20=""),"-",CONCATENATE(BU18," : ",BU19," * ",BU20)),"-")</f>
        <v>6 : 2 * 3</v>
      </c>
      <c r="BV21" s="505"/>
      <c r="BW21" s="504" t="str">
        <f>IFERROR(IF(OR(BW18="",BW19="",BW20=""),"-",CONCATENATE(BW18," : ",BW19," * ",BW20)),"-")</f>
        <v>6 : 2 * 3</v>
      </c>
      <c r="BX21" s="505"/>
      <c r="BY21" s="504" t="str">
        <f>IFERROR(IF(OR(BY18="",BY19="",BY20=""),"-",CONCATENATE(BY18," : ",BY19," * ",BY20)),"-")</f>
        <v>6 : 2 * 3</v>
      </c>
      <c r="BZ21" s="505"/>
      <c r="CA21" s="504" t="str">
        <f>IFERROR(IF(OR(CA18="",CA19="",CA20=""),"-",CONCATENATE(CA18," : ",CA19," * ",CA20)),"-")</f>
        <v>6 : 2 * 3</v>
      </c>
      <c r="CB21" s="505"/>
      <c r="CC21" s="504" t="str">
        <f>IFERROR(IF(OR(CC18="",CC19="",CC20=""),"-",CONCATENATE(CC18," : ",CC19," * ",CC20)),"-")</f>
        <v>6 : 2 * 3</v>
      </c>
      <c r="CD21" s="505"/>
      <c r="CE21" s="504" t="str">
        <f>IFERROR(IF(OR(CE18="",CE19="",CE20=""),"-",CONCATENATE(CE18," : ",CE19," * ",CE20)),"-")</f>
        <v>6 : 2 * 3</v>
      </c>
      <c r="CF21" s="505"/>
      <c r="CG21" s="504" t="str">
        <f>IFERROR(IF(OR(CG18="",CG19="",CG20=""),"-",CONCATENATE(CG18," : ",CG19," * ",CG20)),"-")</f>
        <v>6 : 2 * 3</v>
      </c>
      <c r="CH21" s="505"/>
      <c r="CI21" s="504" t="str">
        <f>IFERROR(IF(OR(CI18="",CI19="",CI20=""),"-",CONCATENATE(CI18," : ",CI19," * ",CI20)),"-")</f>
        <v>6 : 2 * 3</v>
      </c>
      <c r="CJ21" s="505"/>
      <c r="CK21" s="504" t="str">
        <f>IFERROR(IF(OR(CK18="",CK19="",CK20=""),"-",CONCATENATE(CK18," : ",CK19," * ",CK20)),"-")</f>
        <v>6 : 2 * 3</v>
      </c>
      <c r="CL21" s="505"/>
      <c r="CM21" s="504" t="str">
        <f>IFERROR(IF(OR(CM18="",CM19="",CM20=""),"-",CONCATENATE(CM18," : ",CM19," * ",CM20)),"-")</f>
        <v>6 : 2 * 3</v>
      </c>
      <c r="CN21" s="505"/>
      <c r="CO21" s="504" t="str">
        <f>IFERROR(IF(OR(CO18="",CO19="",CO20=""),"-",CONCATENATE(CO18," : ",CO19," * ",CO20)),"-")</f>
        <v>6 : 2 * 3</v>
      </c>
      <c r="CP21" s="505"/>
      <c r="CQ21" s="504" t="str">
        <f>IFERROR(IF(OR(CQ18="",CQ19="",CQ20=""),"-",CONCATENATE(CQ18," : ",CQ19," * ",CQ20)),"-")</f>
        <v>6 : 2 * 3</v>
      </c>
      <c r="CR21" s="505"/>
      <c r="CS21" s="504" t="str">
        <f>IFERROR(IF(OR(CS18="",CS19="",CS20=""),"-",CONCATENATE(CS18," : ",CS19," * ",CS20)),"-")</f>
        <v>6 : 2 * 3</v>
      </c>
      <c r="CT21" s="505"/>
      <c r="CU21" s="504" t="str">
        <f>IFERROR(IF(OR(CU18="",CU19="",CU20=""),"-",CONCATENATE(CU18," : ",CU19," * ",CU20)),"-")</f>
        <v>6 : 2 * 3</v>
      </c>
      <c r="CV21" s="505"/>
      <c r="CW21" s="504" t="str">
        <f>IFERROR(IF(OR(CW18="",CW19="",CW20=""),"-",CONCATENATE(CW18," : ",CW19," * ",CW20)),"-")</f>
        <v>6 : 2 * 3</v>
      </c>
      <c r="CX21" s="505"/>
    </row>
    <row r="22" spans="1:102" s="53" customFormat="1" ht="19.5" hidden="1" customHeight="1" x14ac:dyDescent="0.3">
      <c r="A22" s="56" t="s">
        <v>152</v>
      </c>
      <c r="B22" s="56"/>
      <c r="C22" s="58">
        <v>1500</v>
      </c>
      <c r="D22" s="59"/>
      <c r="E22" s="58">
        <v>1500</v>
      </c>
      <c r="F22" s="59"/>
      <c r="G22" s="58">
        <v>1500</v>
      </c>
      <c r="H22" s="59"/>
      <c r="I22" s="58">
        <v>1500</v>
      </c>
      <c r="J22" s="59"/>
      <c r="K22" s="58">
        <v>1500</v>
      </c>
      <c r="L22" s="59"/>
      <c r="M22" s="58">
        <v>1500</v>
      </c>
      <c r="N22" s="59"/>
      <c r="O22" s="58">
        <v>1500</v>
      </c>
      <c r="P22" s="59"/>
      <c r="Q22" s="58">
        <v>1500</v>
      </c>
      <c r="R22" s="59"/>
      <c r="S22" s="58">
        <v>1500</v>
      </c>
      <c r="T22" s="59"/>
      <c r="U22" s="58">
        <v>1500</v>
      </c>
      <c r="V22" s="59"/>
      <c r="W22" s="58">
        <v>1500</v>
      </c>
      <c r="X22" s="59"/>
      <c r="Y22" s="58">
        <v>1500</v>
      </c>
      <c r="Z22" s="59"/>
      <c r="AA22" s="58">
        <v>1500</v>
      </c>
      <c r="AB22" s="59"/>
      <c r="AC22" s="58">
        <v>1500</v>
      </c>
      <c r="AD22" s="59"/>
      <c r="AE22" s="58">
        <v>1500</v>
      </c>
      <c r="AF22" s="59"/>
      <c r="AG22" s="58">
        <v>1500</v>
      </c>
      <c r="AH22" s="59"/>
      <c r="AI22" s="58">
        <v>1500</v>
      </c>
      <c r="AJ22" s="59"/>
      <c r="AK22" s="58">
        <v>1500</v>
      </c>
      <c r="AL22" s="59"/>
      <c r="AM22" s="58">
        <v>1500</v>
      </c>
      <c r="AN22" s="59"/>
      <c r="AO22" s="58">
        <v>1500</v>
      </c>
      <c r="AP22" s="59"/>
      <c r="AQ22" s="58">
        <v>1500</v>
      </c>
      <c r="AR22" s="59"/>
      <c r="AS22" s="58">
        <v>1500</v>
      </c>
      <c r="AT22" s="59"/>
      <c r="AU22" s="58">
        <v>1500</v>
      </c>
      <c r="AV22" s="59"/>
      <c r="AW22" s="58">
        <v>1500</v>
      </c>
      <c r="AX22" s="59"/>
      <c r="AY22" s="58">
        <v>1500</v>
      </c>
      <c r="AZ22" s="59"/>
      <c r="BA22" s="58">
        <v>1500</v>
      </c>
      <c r="BB22" s="59"/>
      <c r="BC22" s="58">
        <v>1500</v>
      </c>
      <c r="BD22" s="59"/>
      <c r="BE22" s="58">
        <v>1500</v>
      </c>
      <c r="BF22" s="59"/>
      <c r="BG22" s="58">
        <v>1500</v>
      </c>
      <c r="BH22" s="59"/>
      <c r="BI22" s="58">
        <v>1500</v>
      </c>
      <c r="BJ22" s="59"/>
      <c r="BK22" s="58">
        <v>1500</v>
      </c>
      <c r="BL22" s="59"/>
      <c r="BM22" s="58">
        <v>1500</v>
      </c>
      <c r="BN22" s="59"/>
      <c r="BO22" s="58">
        <v>1500</v>
      </c>
      <c r="BP22" s="59"/>
      <c r="BQ22" s="58">
        <v>1500</v>
      </c>
      <c r="BR22" s="59"/>
      <c r="BS22" s="58">
        <v>1500</v>
      </c>
      <c r="BT22" s="59"/>
      <c r="BU22" s="58">
        <v>1500</v>
      </c>
      <c r="BV22" s="59"/>
      <c r="BW22" s="58">
        <v>1500</v>
      </c>
      <c r="BX22" s="59"/>
      <c r="BY22" s="58">
        <v>1500</v>
      </c>
      <c r="BZ22" s="59"/>
      <c r="CA22" s="58">
        <v>1500</v>
      </c>
      <c r="CB22" s="59"/>
      <c r="CC22" s="58">
        <v>1500</v>
      </c>
      <c r="CD22" s="59"/>
      <c r="CE22" s="58">
        <v>1500</v>
      </c>
      <c r="CF22" s="59"/>
      <c r="CG22" s="58">
        <v>1500</v>
      </c>
      <c r="CH22" s="59"/>
      <c r="CI22" s="58">
        <v>1500</v>
      </c>
      <c r="CJ22" s="59"/>
      <c r="CK22" s="58">
        <v>1500</v>
      </c>
      <c r="CL22" s="59"/>
      <c r="CM22" s="58">
        <v>1500</v>
      </c>
      <c r="CN22" s="59"/>
      <c r="CO22" s="58">
        <v>1500</v>
      </c>
      <c r="CP22" s="59"/>
      <c r="CQ22" s="58">
        <v>1500</v>
      </c>
      <c r="CR22" s="59"/>
      <c r="CS22" s="58">
        <v>1500</v>
      </c>
      <c r="CT22" s="59"/>
      <c r="CU22" s="58">
        <v>1500</v>
      </c>
      <c r="CV22" s="59"/>
      <c r="CW22" s="58">
        <v>1500</v>
      </c>
      <c r="CX22" s="59"/>
    </row>
    <row r="23" spans="1:102" s="53" customFormat="1" ht="19.5" hidden="1" customHeight="1" x14ac:dyDescent="0.3">
      <c r="A23" s="56" t="s">
        <v>153</v>
      </c>
      <c r="B23" s="56"/>
      <c r="C23" s="58">
        <v>3</v>
      </c>
      <c r="D23" s="60"/>
      <c r="E23" s="58">
        <v>3</v>
      </c>
      <c r="F23" s="60"/>
      <c r="G23" s="58">
        <v>3</v>
      </c>
      <c r="H23" s="60"/>
      <c r="I23" s="58">
        <v>3</v>
      </c>
      <c r="J23" s="60"/>
      <c r="K23" s="58">
        <v>3</v>
      </c>
      <c r="L23" s="60"/>
      <c r="M23" s="58">
        <v>3</v>
      </c>
      <c r="N23" s="60"/>
      <c r="O23" s="58">
        <v>3</v>
      </c>
      <c r="P23" s="60"/>
      <c r="Q23" s="58">
        <v>3</v>
      </c>
      <c r="R23" s="60"/>
      <c r="S23" s="58">
        <v>3</v>
      </c>
      <c r="T23" s="60"/>
      <c r="U23" s="58">
        <v>3</v>
      </c>
      <c r="V23" s="60"/>
      <c r="W23" s="58">
        <v>3</v>
      </c>
      <c r="X23" s="60"/>
      <c r="Y23" s="58">
        <v>3</v>
      </c>
      <c r="Z23" s="60"/>
      <c r="AA23" s="58">
        <v>3</v>
      </c>
      <c r="AB23" s="60"/>
      <c r="AC23" s="58">
        <v>3</v>
      </c>
      <c r="AD23" s="60"/>
      <c r="AE23" s="58">
        <v>3</v>
      </c>
      <c r="AF23" s="60"/>
      <c r="AG23" s="58">
        <v>3</v>
      </c>
      <c r="AH23" s="60"/>
      <c r="AI23" s="58">
        <v>3</v>
      </c>
      <c r="AJ23" s="60"/>
      <c r="AK23" s="58">
        <v>3</v>
      </c>
      <c r="AL23" s="60"/>
      <c r="AM23" s="58">
        <v>3</v>
      </c>
      <c r="AN23" s="60"/>
      <c r="AO23" s="58">
        <v>3</v>
      </c>
      <c r="AP23" s="60"/>
      <c r="AQ23" s="58">
        <v>3</v>
      </c>
      <c r="AR23" s="60"/>
      <c r="AS23" s="58">
        <v>3</v>
      </c>
      <c r="AT23" s="60"/>
      <c r="AU23" s="58">
        <v>3</v>
      </c>
      <c r="AV23" s="60"/>
      <c r="AW23" s="58">
        <v>3</v>
      </c>
      <c r="AX23" s="60"/>
      <c r="AY23" s="58">
        <v>3</v>
      </c>
      <c r="AZ23" s="60"/>
      <c r="BA23" s="58">
        <v>3</v>
      </c>
      <c r="BB23" s="60"/>
      <c r="BC23" s="58">
        <v>3</v>
      </c>
      <c r="BD23" s="60"/>
      <c r="BE23" s="58">
        <v>3</v>
      </c>
      <c r="BF23" s="60"/>
      <c r="BG23" s="58">
        <v>3</v>
      </c>
      <c r="BH23" s="60"/>
      <c r="BI23" s="58">
        <v>3</v>
      </c>
      <c r="BJ23" s="60"/>
      <c r="BK23" s="58">
        <v>3</v>
      </c>
      <c r="BL23" s="60"/>
      <c r="BM23" s="58">
        <v>3</v>
      </c>
      <c r="BN23" s="60"/>
      <c r="BO23" s="58">
        <v>3</v>
      </c>
      <c r="BP23" s="60"/>
      <c r="BQ23" s="58">
        <v>3</v>
      </c>
      <c r="BR23" s="60"/>
      <c r="BS23" s="58">
        <v>3</v>
      </c>
      <c r="BT23" s="60"/>
      <c r="BU23" s="58">
        <v>3</v>
      </c>
      <c r="BV23" s="60"/>
      <c r="BW23" s="58">
        <v>3</v>
      </c>
      <c r="BX23" s="60"/>
      <c r="BY23" s="58">
        <v>3</v>
      </c>
      <c r="BZ23" s="60"/>
      <c r="CA23" s="58">
        <v>3</v>
      </c>
      <c r="CB23" s="60"/>
      <c r="CC23" s="58">
        <v>3</v>
      </c>
      <c r="CD23" s="60"/>
      <c r="CE23" s="58">
        <v>3</v>
      </c>
      <c r="CF23" s="60"/>
      <c r="CG23" s="58">
        <v>3</v>
      </c>
      <c r="CH23" s="60"/>
      <c r="CI23" s="58">
        <v>3</v>
      </c>
      <c r="CJ23" s="60"/>
      <c r="CK23" s="58">
        <v>3</v>
      </c>
      <c r="CL23" s="60"/>
      <c r="CM23" s="58">
        <v>3</v>
      </c>
      <c r="CN23" s="60"/>
      <c r="CO23" s="58">
        <v>3</v>
      </c>
      <c r="CP23" s="60"/>
      <c r="CQ23" s="58">
        <v>3</v>
      </c>
      <c r="CR23" s="60"/>
      <c r="CS23" s="58">
        <v>3</v>
      </c>
      <c r="CT23" s="60"/>
      <c r="CU23" s="58">
        <v>3</v>
      </c>
      <c r="CV23" s="60"/>
      <c r="CW23" s="58">
        <v>3</v>
      </c>
      <c r="CX23" s="60"/>
    </row>
    <row r="24" spans="1:102" s="53" customFormat="1" ht="15" customHeight="1" x14ac:dyDescent="0.3">
      <c r="A24" s="61"/>
      <c r="B24" s="62"/>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53" customFormat="1" ht="19.5" hidden="1" customHeight="1" x14ac:dyDescent="0.3">
      <c r="A25" s="56" t="s">
        <v>154</v>
      </c>
      <c r="B25" s="56"/>
      <c r="C25" s="506" t="s">
        <v>155</v>
      </c>
      <c r="D25" s="507"/>
      <c r="E25" s="506" t="s">
        <v>155</v>
      </c>
      <c r="F25" s="507"/>
      <c r="G25" s="506" t="s">
        <v>155</v>
      </c>
      <c r="H25" s="507"/>
      <c r="I25" s="506" t="s">
        <v>155</v>
      </c>
      <c r="J25" s="507"/>
      <c r="K25" s="506" t="s">
        <v>155</v>
      </c>
      <c r="L25" s="507"/>
      <c r="M25" s="506" t="s">
        <v>155</v>
      </c>
      <c r="N25" s="507"/>
      <c r="O25" s="506" t="s">
        <v>155</v>
      </c>
      <c r="P25" s="507"/>
      <c r="Q25" s="506" t="s">
        <v>155</v>
      </c>
      <c r="R25" s="507"/>
      <c r="S25" s="506" t="s">
        <v>155</v>
      </c>
      <c r="T25" s="507"/>
      <c r="U25" s="506" t="s">
        <v>155</v>
      </c>
      <c r="V25" s="507"/>
      <c r="W25" s="506" t="s">
        <v>155</v>
      </c>
      <c r="X25" s="507"/>
      <c r="Y25" s="506" t="s">
        <v>155</v>
      </c>
      <c r="Z25" s="507"/>
      <c r="AA25" s="506" t="s">
        <v>155</v>
      </c>
      <c r="AB25" s="507"/>
      <c r="AC25" s="506" t="s">
        <v>155</v>
      </c>
      <c r="AD25" s="507"/>
      <c r="AE25" s="506" t="s">
        <v>155</v>
      </c>
      <c r="AF25" s="507"/>
      <c r="AG25" s="506" t="s">
        <v>155</v>
      </c>
      <c r="AH25" s="507"/>
      <c r="AI25" s="506" t="s">
        <v>155</v>
      </c>
      <c r="AJ25" s="507"/>
      <c r="AK25" s="506" t="s">
        <v>155</v>
      </c>
      <c r="AL25" s="507"/>
      <c r="AM25" s="506" t="s">
        <v>155</v>
      </c>
      <c r="AN25" s="507"/>
      <c r="AO25" s="506" t="s">
        <v>155</v>
      </c>
      <c r="AP25" s="507"/>
      <c r="AQ25" s="506" t="s">
        <v>155</v>
      </c>
      <c r="AR25" s="507"/>
      <c r="AS25" s="506" t="s">
        <v>155</v>
      </c>
      <c r="AT25" s="507"/>
      <c r="AU25" s="506" t="s">
        <v>155</v>
      </c>
      <c r="AV25" s="507"/>
      <c r="AW25" s="506" t="s">
        <v>155</v>
      </c>
      <c r="AX25" s="507"/>
      <c r="AY25" s="506" t="s">
        <v>155</v>
      </c>
      <c r="AZ25" s="507"/>
      <c r="BA25" s="506" t="s">
        <v>155</v>
      </c>
      <c r="BB25" s="507"/>
      <c r="BC25" s="506" t="s">
        <v>155</v>
      </c>
      <c r="BD25" s="507"/>
      <c r="BE25" s="506" t="s">
        <v>155</v>
      </c>
      <c r="BF25" s="507"/>
      <c r="BG25" s="506" t="s">
        <v>155</v>
      </c>
      <c r="BH25" s="507"/>
      <c r="BI25" s="506" t="s">
        <v>155</v>
      </c>
      <c r="BJ25" s="507"/>
      <c r="BK25" s="506" t="s">
        <v>155</v>
      </c>
      <c r="BL25" s="507"/>
      <c r="BM25" s="506" t="s">
        <v>155</v>
      </c>
      <c r="BN25" s="507"/>
      <c r="BO25" s="506" t="s">
        <v>155</v>
      </c>
      <c r="BP25" s="507"/>
      <c r="BQ25" s="506" t="s">
        <v>155</v>
      </c>
      <c r="BR25" s="507"/>
      <c r="BS25" s="506" t="s">
        <v>155</v>
      </c>
      <c r="BT25" s="507"/>
      <c r="BU25" s="506" t="s">
        <v>155</v>
      </c>
      <c r="BV25" s="507"/>
      <c r="BW25" s="506" t="s">
        <v>155</v>
      </c>
      <c r="BX25" s="507"/>
      <c r="BY25" s="506" t="s">
        <v>155</v>
      </c>
      <c r="BZ25" s="507"/>
      <c r="CA25" s="506" t="s">
        <v>155</v>
      </c>
      <c r="CB25" s="507"/>
      <c r="CC25" s="506" t="s">
        <v>155</v>
      </c>
      <c r="CD25" s="507"/>
      <c r="CE25" s="506" t="s">
        <v>155</v>
      </c>
      <c r="CF25" s="507"/>
      <c r="CG25" s="506" t="s">
        <v>155</v>
      </c>
      <c r="CH25" s="507"/>
      <c r="CI25" s="506" t="s">
        <v>155</v>
      </c>
      <c r="CJ25" s="507"/>
      <c r="CK25" s="506" t="s">
        <v>155</v>
      </c>
      <c r="CL25" s="507"/>
      <c r="CM25" s="506" t="s">
        <v>155</v>
      </c>
      <c r="CN25" s="507"/>
      <c r="CO25" s="506" t="s">
        <v>155</v>
      </c>
      <c r="CP25" s="507"/>
      <c r="CQ25" s="506" t="s">
        <v>155</v>
      </c>
      <c r="CR25" s="507"/>
      <c r="CS25" s="506" t="s">
        <v>155</v>
      </c>
      <c r="CT25" s="507"/>
      <c r="CU25" s="506" t="s">
        <v>155</v>
      </c>
      <c r="CV25" s="507"/>
      <c r="CW25" s="506" t="s">
        <v>155</v>
      </c>
      <c r="CX25" s="507"/>
    </row>
    <row r="26" spans="1:102" s="53" customFormat="1" ht="19.5" customHeight="1" thickBot="1" x14ac:dyDescent="0.35">
      <c r="A26" s="496" t="s">
        <v>156</v>
      </c>
      <c r="B26" s="497"/>
      <c r="C26" s="508" t="str">
        <f>REPLACE(C25,1,2,IF(C27="Enticers","Enticers","FG"))</f>
        <v>FG 1</v>
      </c>
      <c r="D26" s="509"/>
      <c r="E26" s="508" t="str">
        <f>REPLACE(E25,1,2,IF(E27="Enticers","Enticers","FG"))</f>
        <v>FG 1</v>
      </c>
      <c r="F26" s="509"/>
      <c r="G26" s="508" t="str">
        <f>REPLACE(G25,1,2,IF(G27="Enticers","Enticers","FG"))</f>
        <v>FG 1</v>
      </c>
      <c r="H26" s="509"/>
      <c r="I26" s="508" t="str">
        <f>REPLACE(I25,1,2,IF(I27="Enticers","Enticers","FG"))</f>
        <v>FG 1</v>
      </c>
      <c r="J26" s="509"/>
      <c r="K26" s="508" t="str">
        <f>REPLACE(K25,1,2,IF(K27="Enticers","Enticers","FG"))</f>
        <v>FG 1</v>
      </c>
      <c r="L26" s="509"/>
      <c r="M26" s="508" t="str">
        <f>REPLACE(M25,1,2,IF(M27="Enticers","Enticers","FG"))</f>
        <v>FG 1</v>
      </c>
      <c r="N26" s="509"/>
      <c r="O26" s="508" t="str">
        <f>REPLACE(O25,1,2,IF(O27="Enticers","Enticers","FG"))</f>
        <v>FG 1</v>
      </c>
      <c r="P26" s="509"/>
      <c r="Q26" s="508" t="str">
        <f>REPLACE(Q25,1,2,IF(Q27="Enticers","Enticers","FG"))</f>
        <v>FG 1</v>
      </c>
      <c r="R26" s="509"/>
      <c r="S26" s="508" t="str">
        <f>REPLACE(S25,1,2,IF(S27="Enticers","Enticers","FG"))</f>
        <v>FG 1</v>
      </c>
      <c r="T26" s="509"/>
      <c r="U26" s="508" t="str">
        <f>REPLACE(U25,1,2,IF(U27="Enticers","Enticers","FG"))</f>
        <v>FG 1</v>
      </c>
      <c r="V26" s="509"/>
      <c r="W26" s="508" t="str">
        <f>REPLACE(W25,1,2,IF(W27="Enticers","Enticers","FG"))</f>
        <v>FG 1</v>
      </c>
      <c r="X26" s="509"/>
      <c r="Y26" s="508" t="str">
        <f>REPLACE(Y25,1,2,IF(Y27="Enticers","Enticers","FG"))</f>
        <v>FG 1</v>
      </c>
      <c r="Z26" s="509"/>
      <c r="AA26" s="508" t="str">
        <f>REPLACE(AA25,1,2,IF(AA27="Enticers","Enticers","FG"))</f>
        <v>FG 1</v>
      </c>
      <c r="AB26" s="509"/>
      <c r="AC26" s="508" t="str">
        <f>REPLACE(AC25,1,2,IF(AC27="Enticers","Enticers","FG"))</f>
        <v>FG 1</v>
      </c>
      <c r="AD26" s="509"/>
      <c r="AE26" s="508" t="str">
        <f>REPLACE(AE25,1,2,IF(AE27="Enticers","Enticers","FG"))</f>
        <v>FG 1</v>
      </c>
      <c r="AF26" s="509"/>
      <c r="AG26" s="508" t="str">
        <f>REPLACE(AG25,1,2,IF(AG27="Enticers","Enticers","FG"))</f>
        <v>FG 1</v>
      </c>
      <c r="AH26" s="509"/>
      <c r="AI26" s="508" t="str">
        <f>REPLACE(AI25,1,2,IF(AI27="Enticers","Enticers","FG"))</f>
        <v>FG 1</v>
      </c>
      <c r="AJ26" s="509"/>
      <c r="AK26" s="508" t="str">
        <f>REPLACE(AK25,1,2,IF(AK27="Enticers","Enticers","FG"))</f>
        <v>FG 1</v>
      </c>
      <c r="AL26" s="509"/>
      <c r="AM26" s="508" t="str">
        <f>REPLACE(AM25,1,2,IF(AM27="Enticers","Enticers","FG"))</f>
        <v>FG 1</v>
      </c>
      <c r="AN26" s="509"/>
      <c r="AO26" s="508" t="str">
        <f>REPLACE(AO25,1,2,IF(AO27="Enticers","Enticers","FG"))</f>
        <v>FG 1</v>
      </c>
      <c r="AP26" s="509"/>
      <c r="AQ26" s="508" t="str">
        <f>REPLACE(AQ25,1,2,IF(AQ27="Enticers","Enticers","FG"))</f>
        <v>FG 1</v>
      </c>
      <c r="AR26" s="509"/>
      <c r="AS26" s="508" t="str">
        <f>REPLACE(AS25,1,2,IF(AS27="Enticers","Enticers","FG"))</f>
        <v>FG 1</v>
      </c>
      <c r="AT26" s="509"/>
      <c r="AU26" s="508" t="str">
        <f>REPLACE(AU25,1,2,IF(AU27="Enticers","Enticers","FG"))</f>
        <v>FG 1</v>
      </c>
      <c r="AV26" s="509"/>
      <c r="AW26" s="508" t="str">
        <f>REPLACE(AW25,1,2,IF(AW27="Enticers","Enticers","FG"))</f>
        <v>FG 1</v>
      </c>
      <c r="AX26" s="509"/>
      <c r="AY26" s="508" t="str">
        <f>REPLACE(AY25,1,2,IF(AY27="Enticers","Enticers","FG"))</f>
        <v>FG 1</v>
      </c>
      <c r="AZ26" s="509"/>
      <c r="BA26" s="508" t="str">
        <f>REPLACE(BA25,1,2,IF(BA27="Enticers","Enticers","FG"))</f>
        <v>FG 1</v>
      </c>
      <c r="BB26" s="509"/>
      <c r="BC26" s="508" t="str">
        <f>REPLACE(BC25,1,2,IF(BC27="Enticers","Enticers","FG"))</f>
        <v>FG 1</v>
      </c>
      <c r="BD26" s="509"/>
      <c r="BE26" s="508" t="str">
        <f>REPLACE(BE25,1,2,IF(BE27="Enticers","Enticers","FG"))</f>
        <v>FG 1</v>
      </c>
      <c r="BF26" s="509"/>
      <c r="BG26" s="508" t="str">
        <f>REPLACE(BG25,1,2,IF(BG27="Enticers","Enticers","FG"))</f>
        <v>FG 1</v>
      </c>
      <c r="BH26" s="509"/>
      <c r="BI26" s="508" t="str">
        <f>REPLACE(BI25,1,2,IF(BI27="Enticers","Enticers","FG"))</f>
        <v>FG 1</v>
      </c>
      <c r="BJ26" s="509"/>
      <c r="BK26" s="508" t="str">
        <f>REPLACE(BK25,1,2,IF(BK27="Enticers","Enticers","FG"))</f>
        <v>FG 1</v>
      </c>
      <c r="BL26" s="509"/>
      <c r="BM26" s="508" t="str">
        <f>REPLACE(BM25,1,2,IF(BM27="Enticers","Enticers","FG"))</f>
        <v>FG 1</v>
      </c>
      <c r="BN26" s="509"/>
      <c r="BO26" s="508" t="str">
        <f>REPLACE(BO25,1,2,IF(BO27="Enticers","Enticers","FG"))</f>
        <v>FG 1</v>
      </c>
      <c r="BP26" s="509"/>
      <c r="BQ26" s="508" t="str">
        <f>REPLACE(BQ25,1,2,IF(BQ27="Enticers","Enticers","FG"))</f>
        <v>FG 1</v>
      </c>
      <c r="BR26" s="509"/>
      <c r="BS26" s="508" t="str">
        <f>REPLACE(BS25,1,2,IF(BS27="Enticers","Enticers","FG"))</f>
        <v>FG 1</v>
      </c>
      <c r="BT26" s="509"/>
      <c r="BU26" s="508" t="str">
        <f>REPLACE(BU25,1,2,IF(BU27="Enticers","Enticers","FG"))</f>
        <v>FG 1</v>
      </c>
      <c r="BV26" s="509"/>
      <c r="BW26" s="508" t="str">
        <f>REPLACE(BW25,1,2,IF(BW27="Enticers","Enticers","FG"))</f>
        <v>FG 1</v>
      </c>
      <c r="BX26" s="509"/>
      <c r="BY26" s="508" t="str">
        <f>REPLACE(BY25,1,2,IF(BY27="Enticers","Enticers","FG"))</f>
        <v>FG 1</v>
      </c>
      <c r="BZ26" s="509"/>
      <c r="CA26" s="508" t="str">
        <f>REPLACE(CA25,1,2,IF(CA27="Enticers","Enticers","FG"))</f>
        <v>FG 1</v>
      </c>
      <c r="CB26" s="509"/>
      <c r="CC26" s="508" t="str">
        <f>REPLACE(CC25,1,2,IF(CC27="Enticers","Enticers","FG"))</f>
        <v>FG 1</v>
      </c>
      <c r="CD26" s="509"/>
      <c r="CE26" s="508" t="str">
        <f>REPLACE(CE25,1,2,IF(CE27="Enticers","Enticers","FG"))</f>
        <v>FG 1</v>
      </c>
      <c r="CF26" s="509"/>
      <c r="CG26" s="508" t="str">
        <f>REPLACE(CG25,1,2,IF(CG27="Enticers","Enticers","FG"))</f>
        <v>FG 1</v>
      </c>
      <c r="CH26" s="509"/>
      <c r="CI26" s="508" t="str">
        <f>REPLACE(CI25,1,2,IF(CI27="Enticers","Enticers","FG"))</f>
        <v>FG 1</v>
      </c>
      <c r="CJ26" s="509"/>
      <c r="CK26" s="508" t="str">
        <f>REPLACE(CK25,1,2,IF(CK27="Enticers","Enticers","FG"))</f>
        <v>FG 1</v>
      </c>
      <c r="CL26" s="509"/>
      <c r="CM26" s="508" t="str">
        <f>REPLACE(CM25,1,2,IF(CM27="Enticers","Enticers","FG"))</f>
        <v>FG 1</v>
      </c>
      <c r="CN26" s="509"/>
      <c r="CO26" s="508" t="str">
        <f>REPLACE(CO25,1,2,IF(CO27="Enticers","Enticers","FG"))</f>
        <v>FG 1</v>
      </c>
      <c r="CP26" s="509"/>
      <c r="CQ26" s="508" t="str">
        <f>REPLACE(CQ25,1,2,IF(CQ27="Enticers","Enticers","FG"))</f>
        <v>FG 1</v>
      </c>
      <c r="CR26" s="509"/>
      <c r="CS26" s="508" t="str">
        <f>REPLACE(CS25,1,2,IF(CS27="Enticers","Enticers","FG"))</f>
        <v>FG 1</v>
      </c>
      <c r="CT26" s="509"/>
      <c r="CU26" s="508" t="str">
        <f>REPLACE(CU25,1,2,IF(CU27="Enticers","Enticers","FG"))</f>
        <v>FG 1</v>
      </c>
      <c r="CV26" s="509"/>
      <c r="CW26" s="508" t="str">
        <f>REPLACE(CW25,1,2,IF(CW27="Enticers","Enticers","FG"))</f>
        <v>FG 1</v>
      </c>
      <c r="CX26" s="509"/>
    </row>
    <row r="27" spans="1:102" s="53" customFormat="1" ht="19.5" hidden="1" customHeight="1" x14ac:dyDescent="0.3">
      <c r="A27" s="56" t="s">
        <v>157</v>
      </c>
      <c r="B27" s="61"/>
      <c r="C27" s="510" t="s">
        <v>158</v>
      </c>
      <c r="D27" s="511"/>
      <c r="E27" s="510" t="s">
        <v>158</v>
      </c>
      <c r="F27" s="511"/>
      <c r="G27" s="510" t="s">
        <v>158</v>
      </c>
      <c r="H27" s="511"/>
      <c r="I27" s="510" t="s">
        <v>158</v>
      </c>
      <c r="J27" s="511"/>
      <c r="K27" s="510" t="s">
        <v>158</v>
      </c>
      <c r="L27" s="511"/>
      <c r="M27" s="510" t="s">
        <v>158</v>
      </c>
      <c r="N27" s="511"/>
      <c r="O27" s="510" t="s">
        <v>158</v>
      </c>
      <c r="P27" s="511"/>
      <c r="Q27" s="510" t="s">
        <v>158</v>
      </c>
      <c r="R27" s="511"/>
      <c r="S27" s="510" t="s">
        <v>158</v>
      </c>
      <c r="T27" s="511"/>
      <c r="U27" s="510" t="s">
        <v>158</v>
      </c>
      <c r="V27" s="511"/>
      <c r="W27" s="510" t="s">
        <v>158</v>
      </c>
      <c r="X27" s="511"/>
      <c r="Y27" s="510" t="s">
        <v>158</v>
      </c>
      <c r="Z27" s="511"/>
      <c r="AA27" s="510" t="s">
        <v>158</v>
      </c>
      <c r="AB27" s="511"/>
      <c r="AC27" s="510" t="s">
        <v>158</v>
      </c>
      <c r="AD27" s="511"/>
      <c r="AE27" s="510" t="s">
        <v>158</v>
      </c>
      <c r="AF27" s="511"/>
      <c r="AG27" s="510" t="s">
        <v>158</v>
      </c>
      <c r="AH27" s="511"/>
      <c r="AI27" s="510" t="s">
        <v>158</v>
      </c>
      <c r="AJ27" s="511"/>
      <c r="AK27" s="510" t="s">
        <v>158</v>
      </c>
      <c r="AL27" s="511"/>
      <c r="AM27" s="510" t="s">
        <v>158</v>
      </c>
      <c r="AN27" s="511"/>
      <c r="AO27" s="510" t="s">
        <v>158</v>
      </c>
      <c r="AP27" s="511"/>
      <c r="AQ27" s="510" t="s">
        <v>158</v>
      </c>
      <c r="AR27" s="511"/>
      <c r="AS27" s="510" t="s">
        <v>158</v>
      </c>
      <c r="AT27" s="511"/>
      <c r="AU27" s="510" t="s">
        <v>158</v>
      </c>
      <c r="AV27" s="511"/>
      <c r="AW27" s="510" t="s">
        <v>158</v>
      </c>
      <c r="AX27" s="511"/>
      <c r="AY27" s="510" t="s">
        <v>158</v>
      </c>
      <c r="AZ27" s="511"/>
      <c r="BA27" s="510" t="s">
        <v>158</v>
      </c>
      <c r="BB27" s="511"/>
      <c r="BC27" s="510" t="s">
        <v>158</v>
      </c>
      <c r="BD27" s="511"/>
      <c r="BE27" s="510" t="s">
        <v>158</v>
      </c>
      <c r="BF27" s="511"/>
      <c r="BG27" s="510" t="s">
        <v>158</v>
      </c>
      <c r="BH27" s="511"/>
      <c r="BI27" s="510" t="s">
        <v>158</v>
      </c>
      <c r="BJ27" s="511"/>
      <c r="BK27" s="510" t="s">
        <v>158</v>
      </c>
      <c r="BL27" s="511"/>
      <c r="BM27" s="510" t="s">
        <v>158</v>
      </c>
      <c r="BN27" s="511"/>
      <c r="BO27" s="510" t="s">
        <v>158</v>
      </c>
      <c r="BP27" s="511"/>
      <c r="BQ27" s="510" t="s">
        <v>158</v>
      </c>
      <c r="BR27" s="511"/>
      <c r="BS27" s="510" t="s">
        <v>158</v>
      </c>
      <c r="BT27" s="511"/>
      <c r="BU27" s="510" t="s">
        <v>158</v>
      </c>
      <c r="BV27" s="511"/>
      <c r="BW27" s="510" t="s">
        <v>158</v>
      </c>
      <c r="BX27" s="511"/>
      <c r="BY27" s="510" t="s">
        <v>158</v>
      </c>
      <c r="BZ27" s="511"/>
      <c r="CA27" s="510" t="s">
        <v>158</v>
      </c>
      <c r="CB27" s="511"/>
      <c r="CC27" s="510" t="s">
        <v>158</v>
      </c>
      <c r="CD27" s="511"/>
      <c r="CE27" s="510" t="s">
        <v>158</v>
      </c>
      <c r="CF27" s="511"/>
      <c r="CG27" s="510" t="s">
        <v>158</v>
      </c>
      <c r="CH27" s="511"/>
      <c r="CI27" s="510" t="s">
        <v>158</v>
      </c>
      <c r="CJ27" s="511"/>
      <c r="CK27" s="510" t="s">
        <v>158</v>
      </c>
      <c r="CL27" s="511"/>
      <c r="CM27" s="510" t="s">
        <v>158</v>
      </c>
      <c r="CN27" s="511"/>
      <c r="CO27" s="510" t="s">
        <v>158</v>
      </c>
      <c r="CP27" s="511"/>
      <c r="CQ27" s="510" t="s">
        <v>158</v>
      </c>
      <c r="CR27" s="511"/>
      <c r="CS27" s="510" t="s">
        <v>158</v>
      </c>
      <c r="CT27" s="511"/>
      <c r="CU27" s="510" t="s">
        <v>158</v>
      </c>
      <c r="CV27" s="511"/>
      <c r="CW27" s="510" t="s">
        <v>158</v>
      </c>
      <c r="CX27" s="511"/>
    </row>
    <row r="28" spans="1:102" s="53" customFormat="1" ht="19.5" customHeight="1" x14ac:dyDescent="0.3">
      <c r="A28" s="56" t="s">
        <v>159</v>
      </c>
      <c r="B28" s="56"/>
      <c r="C28" s="512" t="s">
        <v>160</v>
      </c>
      <c r="D28" s="513"/>
      <c r="E28" s="512" t="s">
        <v>160</v>
      </c>
      <c r="F28" s="513"/>
      <c r="G28" s="512" t="s">
        <v>160</v>
      </c>
      <c r="H28" s="513"/>
      <c r="I28" s="512" t="s">
        <v>160</v>
      </c>
      <c r="J28" s="513"/>
      <c r="K28" s="512" t="s">
        <v>160</v>
      </c>
      <c r="L28" s="513"/>
      <c r="M28" s="512" t="s">
        <v>160</v>
      </c>
      <c r="N28" s="513"/>
      <c r="O28" s="512" t="s">
        <v>160</v>
      </c>
      <c r="P28" s="513"/>
      <c r="Q28" s="512" t="s">
        <v>160</v>
      </c>
      <c r="R28" s="513"/>
      <c r="S28" s="512" t="s">
        <v>160</v>
      </c>
      <c r="T28" s="513"/>
      <c r="U28" s="512" t="s">
        <v>160</v>
      </c>
      <c r="V28" s="513"/>
      <c r="W28" s="512" t="s">
        <v>160</v>
      </c>
      <c r="X28" s="513"/>
      <c r="Y28" s="512" t="s">
        <v>160</v>
      </c>
      <c r="Z28" s="513"/>
      <c r="AA28" s="512" t="s">
        <v>160</v>
      </c>
      <c r="AB28" s="513"/>
      <c r="AC28" s="512" t="s">
        <v>160</v>
      </c>
      <c r="AD28" s="513"/>
      <c r="AE28" s="512" t="s">
        <v>160</v>
      </c>
      <c r="AF28" s="513"/>
      <c r="AG28" s="512" t="s">
        <v>160</v>
      </c>
      <c r="AH28" s="513"/>
      <c r="AI28" s="512" t="s">
        <v>160</v>
      </c>
      <c r="AJ28" s="513"/>
      <c r="AK28" s="512" t="s">
        <v>160</v>
      </c>
      <c r="AL28" s="513"/>
      <c r="AM28" s="512" t="s">
        <v>160</v>
      </c>
      <c r="AN28" s="513"/>
      <c r="AO28" s="512" t="s">
        <v>160</v>
      </c>
      <c r="AP28" s="513"/>
      <c r="AQ28" s="512" t="s">
        <v>160</v>
      </c>
      <c r="AR28" s="513"/>
      <c r="AS28" s="512" t="s">
        <v>160</v>
      </c>
      <c r="AT28" s="513"/>
      <c r="AU28" s="512" t="s">
        <v>160</v>
      </c>
      <c r="AV28" s="513"/>
      <c r="AW28" s="512" t="s">
        <v>160</v>
      </c>
      <c r="AX28" s="513"/>
      <c r="AY28" s="512" t="s">
        <v>160</v>
      </c>
      <c r="AZ28" s="513"/>
      <c r="BA28" s="512" t="s">
        <v>160</v>
      </c>
      <c r="BB28" s="513"/>
      <c r="BC28" s="512" t="s">
        <v>160</v>
      </c>
      <c r="BD28" s="513"/>
      <c r="BE28" s="512" t="s">
        <v>160</v>
      </c>
      <c r="BF28" s="513"/>
      <c r="BG28" s="512" t="s">
        <v>160</v>
      </c>
      <c r="BH28" s="513"/>
      <c r="BI28" s="512" t="s">
        <v>160</v>
      </c>
      <c r="BJ28" s="513"/>
      <c r="BK28" s="512" t="s">
        <v>160</v>
      </c>
      <c r="BL28" s="513"/>
      <c r="BM28" s="512" t="s">
        <v>160</v>
      </c>
      <c r="BN28" s="513"/>
      <c r="BO28" s="512" t="s">
        <v>160</v>
      </c>
      <c r="BP28" s="513"/>
      <c r="BQ28" s="512" t="s">
        <v>160</v>
      </c>
      <c r="BR28" s="513"/>
      <c r="BS28" s="512" t="s">
        <v>160</v>
      </c>
      <c r="BT28" s="513"/>
      <c r="BU28" s="512" t="s">
        <v>160</v>
      </c>
      <c r="BV28" s="513"/>
      <c r="BW28" s="512" t="s">
        <v>160</v>
      </c>
      <c r="BX28" s="513"/>
      <c r="BY28" s="512" t="s">
        <v>160</v>
      </c>
      <c r="BZ28" s="513"/>
      <c r="CA28" s="512" t="s">
        <v>160</v>
      </c>
      <c r="CB28" s="513"/>
      <c r="CC28" s="512" t="s">
        <v>160</v>
      </c>
      <c r="CD28" s="513"/>
      <c r="CE28" s="512" t="s">
        <v>160</v>
      </c>
      <c r="CF28" s="513"/>
      <c r="CG28" s="512" t="s">
        <v>160</v>
      </c>
      <c r="CH28" s="513"/>
      <c r="CI28" s="512" t="s">
        <v>160</v>
      </c>
      <c r="CJ28" s="513"/>
      <c r="CK28" s="512" t="s">
        <v>160</v>
      </c>
      <c r="CL28" s="513"/>
      <c r="CM28" s="512" t="s">
        <v>160</v>
      </c>
      <c r="CN28" s="513"/>
      <c r="CO28" s="512" t="s">
        <v>160</v>
      </c>
      <c r="CP28" s="513"/>
      <c r="CQ28" s="512" t="s">
        <v>160</v>
      </c>
      <c r="CR28" s="513"/>
      <c r="CS28" s="512" t="s">
        <v>160</v>
      </c>
      <c r="CT28" s="513"/>
      <c r="CU28" s="512" t="s">
        <v>160</v>
      </c>
      <c r="CV28" s="513"/>
      <c r="CW28" s="512" t="s">
        <v>160</v>
      </c>
      <c r="CX28" s="513"/>
    </row>
    <row r="29" spans="1:102" s="53" customFormat="1" ht="19.5" hidden="1" customHeight="1" x14ac:dyDescent="0.3">
      <c r="A29" s="64" t="s">
        <v>161</v>
      </c>
      <c r="B29" s="64"/>
      <c r="C29" s="514" t="s">
        <v>162</v>
      </c>
      <c r="D29" s="515"/>
      <c r="E29" s="514" t="s">
        <v>162</v>
      </c>
      <c r="F29" s="515"/>
      <c r="G29" s="514" t="s">
        <v>162</v>
      </c>
      <c r="H29" s="515"/>
      <c r="I29" s="514" t="s">
        <v>162</v>
      </c>
      <c r="J29" s="515"/>
      <c r="K29" s="514" t="s">
        <v>162</v>
      </c>
      <c r="L29" s="515"/>
      <c r="M29" s="514" t="s">
        <v>162</v>
      </c>
      <c r="N29" s="515"/>
      <c r="O29" s="514" t="s">
        <v>162</v>
      </c>
      <c r="P29" s="515"/>
      <c r="Q29" s="514" t="s">
        <v>162</v>
      </c>
      <c r="R29" s="515"/>
      <c r="S29" s="514" t="s">
        <v>162</v>
      </c>
      <c r="T29" s="515"/>
      <c r="U29" s="514" t="s">
        <v>162</v>
      </c>
      <c r="V29" s="515"/>
      <c r="W29" s="514" t="s">
        <v>162</v>
      </c>
      <c r="X29" s="515"/>
      <c r="Y29" s="514" t="s">
        <v>162</v>
      </c>
      <c r="Z29" s="515"/>
      <c r="AA29" s="514" t="s">
        <v>162</v>
      </c>
      <c r="AB29" s="515"/>
      <c r="AC29" s="514" t="s">
        <v>162</v>
      </c>
      <c r="AD29" s="515"/>
      <c r="AE29" s="514" t="s">
        <v>162</v>
      </c>
      <c r="AF29" s="515"/>
      <c r="AG29" s="514" t="s">
        <v>162</v>
      </c>
      <c r="AH29" s="515"/>
      <c r="AI29" s="514" t="s">
        <v>162</v>
      </c>
      <c r="AJ29" s="515"/>
      <c r="AK29" s="514" t="s">
        <v>162</v>
      </c>
      <c r="AL29" s="515"/>
      <c r="AM29" s="514" t="s">
        <v>162</v>
      </c>
      <c r="AN29" s="515"/>
      <c r="AO29" s="514" t="s">
        <v>162</v>
      </c>
      <c r="AP29" s="515"/>
      <c r="AQ29" s="514" t="s">
        <v>162</v>
      </c>
      <c r="AR29" s="515"/>
      <c r="AS29" s="514" t="s">
        <v>162</v>
      </c>
      <c r="AT29" s="515"/>
      <c r="AU29" s="514" t="s">
        <v>162</v>
      </c>
      <c r="AV29" s="515"/>
      <c r="AW29" s="514" t="s">
        <v>162</v>
      </c>
      <c r="AX29" s="515"/>
      <c r="AY29" s="514" t="s">
        <v>162</v>
      </c>
      <c r="AZ29" s="515"/>
      <c r="BA29" s="514" t="s">
        <v>162</v>
      </c>
      <c r="BB29" s="515"/>
      <c r="BC29" s="514" t="s">
        <v>162</v>
      </c>
      <c r="BD29" s="515"/>
      <c r="BE29" s="514" t="s">
        <v>162</v>
      </c>
      <c r="BF29" s="515"/>
      <c r="BG29" s="514" t="s">
        <v>162</v>
      </c>
      <c r="BH29" s="515"/>
      <c r="BI29" s="514" t="s">
        <v>162</v>
      </c>
      <c r="BJ29" s="515"/>
      <c r="BK29" s="514" t="s">
        <v>162</v>
      </c>
      <c r="BL29" s="515"/>
      <c r="BM29" s="514" t="s">
        <v>162</v>
      </c>
      <c r="BN29" s="515"/>
      <c r="BO29" s="514" t="s">
        <v>162</v>
      </c>
      <c r="BP29" s="515"/>
      <c r="BQ29" s="514" t="s">
        <v>162</v>
      </c>
      <c r="BR29" s="515"/>
      <c r="BS29" s="514" t="s">
        <v>162</v>
      </c>
      <c r="BT29" s="515"/>
      <c r="BU29" s="514" t="s">
        <v>162</v>
      </c>
      <c r="BV29" s="515"/>
      <c r="BW29" s="514" t="s">
        <v>162</v>
      </c>
      <c r="BX29" s="515"/>
      <c r="BY29" s="514" t="s">
        <v>162</v>
      </c>
      <c r="BZ29" s="515"/>
      <c r="CA29" s="514" t="s">
        <v>162</v>
      </c>
      <c r="CB29" s="515"/>
      <c r="CC29" s="514" t="s">
        <v>162</v>
      </c>
      <c r="CD29" s="515"/>
      <c r="CE29" s="514" t="s">
        <v>162</v>
      </c>
      <c r="CF29" s="515"/>
      <c r="CG29" s="514" t="s">
        <v>162</v>
      </c>
      <c r="CH29" s="515"/>
      <c r="CI29" s="514" t="s">
        <v>162</v>
      </c>
      <c r="CJ29" s="515"/>
      <c r="CK29" s="514" t="s">
        <v>162</v>
      </c>
      <c r="CL29" s="515"/>
      <c r="CM29" s="514" t="s">
        <v>162</v>
      </c>
      <c r="CN29" s="515"/>
      <c r="CO29" s="514" t="s">
        <v>162</v>
      </c>
      <c r="CP29" s="515"/>
      <c r="CQ29" s="514" t="s">
        <v>162</v>
      </c>
      <c r="CR29" s="515"/>
      <c r="CS29" s="514" t="s">
        <v>162</v>
      </c>
      <c r="CT29" s="515"/>
      <c r="CU29" s="514" t="s">
        <v>162</v>
      </c>
      <c r="CV29" s="515"/>
      <c r="CW29" s="514" t="s">
        <v>162</v>
      </c>
      <c r="CX29" s="515"/>
    </row>
    <row r="30" spans="1:102" s="53" customFormat="1" ht="19.5" hidden="1" customHeight="1" x14ac:dyDescent="0.3">
      <c r="A30" s="56" t="s">
        <v>163</v>
      </c>
      <c r="B30" s="56"/>
      <c r="C30" s="516">
        <v>12</v>
      </c>
      <c r="D30" s="517"/>
      <c r="E30" s="516">
        <v>12</v>
      </c>
      <c r="F30" s="517"/>
      <c r="G30" s="516">
        <v>12</v>
      </c>
      <c r="H30" s="517"/>
      <c r="I30" s="516">
        <v>12</v>
      </c>
      <c r="J30" s="517"/>
      <c r="K30" s="516">
        <v>12</v>
      </c>
      <c r="L30" s="517"/>
      <c r="M30" s="516">
        <v>12</v>
      </c>
      <c r="N30" s="517"/>
      <c r="O30" s="516">
        <v>12</v>
      </c>
      <c r="P30" s="517"/>
      <c r="Q30" s="516">
        <v>12</v>
      </c>
      <c r="R30" s="517"/>
      <c r="S30" s="516">
        <v>12</v>
      </c>
      <c r="T30" s="517"/>
      <c r="U30" s="516">
        <v>12</v>
      </c>
      <c r="V30" s="517"/>
      <c r="W30" s="516">
        <v>12</v>
      </c>
      <c r="X30" s="517"/>
      <c r="Y30" s="516">
        <v>12</v>
      </c>
      <c r="Z30" s="517"/>
      <c r="AA30" s="516">
        <v>12</v>
      </c>
      <c r="AB30" s="517"/>
      <c r="AC30" s="516">
        <v>12</v>
      </c>
      <c r="AD30" s="517"/>
      <c r="AE30" s="516">
        <v>12</v>
      </c>
      <c r="AF30" s="517"/>
      <c r="AG30" s="516">
        <v>12</v>
      </c>
      <c r="AH30" s="517"/>
      <c r="AI30" s="516">
        <v>12</v>
      </c>
      <c r="AJ30" s="517"/>
      <c r="AK30" s="516">
        <v>12</v>
      </c>
      <c r="AL30" s="517"/>
      <c r="AM30" s="516">
        <v>12</v>
      </c>
      <c r="AN30" s="517"/>
      <c r="AO30" s="516">
        <v>12</v>
      </c>
      <c r="AP30" s="517"/>
      <c r="AQ30" s="516">
        <v>12</v>
      </c>
      <c r="AR30" s="517"/>
      <c r="AS30" s="516">
        <v>12</v>
      </c>
      <c r="AT30" s="517"/>
      <c r="AU30" s="516">
        <v>12</v>
      </c>
      <c r="AV30" s="517"/>
      <c r="AW30" s="516">
        <v>12</v>
      </c>
      <c r="AX30" s="517"/>
      <c r="AY30" s="516">
        <v>12</v>
      </c>
      <c r="AZ30" s="517"/>
      <c r="BA30" s="516">
        <v>12</v>
      </c>
      <c r="BB30" s="517"/>
      <c r="BC30" s="516">
        <v>12</v>
      </c>
      <c r="BD30" s="517"/>
      <c r="BE30" s="516">
        <v>12</v>
      </c>
      <c r="BF30" s="517"/>
      <c r="BG30" s="516">
        <v>12</v>
      </c>
      <c r="BH30" s="517"/>
      <c r="BI30" s="516">
        <v>12</v>
      </c>
      <c r="BJ30" s="517"/>
      <c r="BK30" s="516">
        <v>12</v>
      </c>
      <c r="BL30" s="517"/>
      <c r="BM30" s="516">
        <v>12</v>
      </c>
      <c r="BN30" s="517"/>
      <c r="BO30" s="516">
        <v>12</v>
      </c>
      <c r="BP30" s="517"/>
      <c r="BQ30" s="516">
        <v>12</v>
      </c>
      <c r="BR30" s="517"/>
      <c r="BS30" s="516">
        <v>12</v>
      </c>
      <c r="BT30" s="517"/>
      <c r="BU30" s="516">
        <v>12</v>
      </c>
      <c r="BV30" s="517"/>
      <c r="BW30" s="516">
        <v>12</v>
      </c>
      <c r="BX30" s="517"/>
      <c r="BY30" s="516">
        <v>12</v>
      </c>
      <c r="BZ30" s="517"/>
      <c r="CA30" s="516">
        <v>12</v>
      </c>
      <c r="CB30" s="517"/>
      <c r="CC30" s="516">
        <v>12</v>
      </c>
      <c r="CD30" s="517"/>
      <c r="CE30" s="516">
        <v>12</v>
      </c>
      <c r="CF30" s="517"/>
      <c r="CG30" s="516">
        <v>12</v>
      </c>
      <c r="CH30" s="517"/>
      <c r="CI30" s="516">
        <v>12</v>
      </c>
      <c r="CJ30" s="517"/>
      <c r="CK30" s="516">
        <v>12</v>
      </c>
      <c r="CL30" s="517"/>
      <c r="CM30" s="516">
        <v>12</v>
      </c>
      <c r="CN30" s="517"/>
      <c r="CO30" s="516">
        <v>12</v>
      </c>
      <c r="CP30" s="517"/>
      <c r="CQ30" s="516">
        <v>12</v>
      </c>
      <c r="CR30" s="517"/>
      <c r="CS30" s="516">
        <v>12</v>
      </c>
      <c r="CT30" s="517"/>
      <c r="CU30" s="516">
        <v>12</v>
      </c>
      <c r="CV30" s="517"/>
      <c r="CW30" s="516">
        <v>12</v>
      </c>
      <c r="CX30" s="517"/>
    </row>
    <row r="31" spans="1:102" s="53" customFormat="1" ht="19.5" hidden="1" customHeight="1" x14ac:dyDescent="0.3">
      <c r="A31" s="56" t="s">
        <v>164</v>
      </c>
      <c r="B31" s="56"/>
      <c r="C31" s="518">
        <v>12</v>
      </c>
      <c r="D31" s="519"/>
      <c r="E31" s="518">
        <v>12</v>
      </c>
      <c r="F31" s="519"/>
      <c r="G31" s="518">
        <v>12</v>
      </c>
      <c r="H31" s="519"/>
      <c r="I31" s="518">
        <v>12</v>
      </c>
      <c r="J31" s="519"/>
      <c r="K31" s="518">
        <v>12</v>
      </c>
      <c r="L31" s="519"/>
      <c r="M31" s="518">
        <v>12</v>
      </c>
      <c r="N31" s="519"/>
      <c r="O31" s="518">
        <v>12</v>
      </c>
      <c r="P31" s="519"/>
      <c r="Q31" s="518">
        <v>12</v>
      </c>
      <c r="R31" s="519"/>
      <c r="S31" s="518">
        <v>12</v>
      </c>
      <c r="T31" s="519"/>
      <c r="U31" s="518">
        <v>12</v>
      </c>
      <c r="V31" s="519"/>
      <c r="W31" s="518">
        <v>12</v>
      </c>
      <c r="X31" s="519"/>
      <c r="Y31" s="518">
        <v>12</v>
      </c>
      <c r="Z31" s="519"/>
      <c r="AA31" s="518">
        <v>12</v>
      </c>
      <c r="AB31" s="519"/>
      <c r="AC31" s="518">
        <v>12</v>
      </c>
      <c r="AD31" s="519"/>
      <c r="AE31" s="518">
        <v>12</v>
      </c>
      <c r="AF31" s="519"/>
      <c r="AG31" s="518">
        <v>12</v>
      </c>
      <c r="AH31" s="519"/>
      <c r="AI31" s="518">
        <v>12</v>
      </c>
      <c r="AJ31" s="519"/>
      <c r="AK31" s="518">
        <v>12</v>
      </c>
      <c r="AL31" s="519"/>
      <c r="AM31" s="518">
        <v>12</v>
      </c>
      <c r="AN31" s="519"/>
      <c r="AO31" s="518">
        <v>12</v>
      </c>
      <c r="AP31" s="519"/>
      <c r="AQ31" s="518">
        <v>12</v>
      </c>
      <c r="AR31" s="519"/>
      <c r="AS31" s="518">
        <v>12</v>
      </c>
      <c r="AT31" s="519"/>
      <c r="AU31" s="518">
        <v>12</v>
      </c>
      <c r="AV31" s="519"/>
      <c r="AW31" s="518">
        <v>12</v>
      </c>
      <c r="AX31" s="519"/>
      <c r="AY31" s="518">
        <v>12</v>
      </c>
      <c r="AZ31" s="519"/>
      <c r="BA31" s="518">
        <v>12</v>
      </c>
      <c r="BB31" s="519"/>
      <c r="BC31" s="518">
        <v>12</v>
      </c>
      <c r="BD31" s="519"/>
      <c r="BE31" s="518">
        <v>12</v>
      </c>
      <c r="BF31" s="519"/>
      <c r="BG31" s="518">
        <v>12</v>
      </c>
      <c r="BH31" s="519"/>
      <c r="BI31" s="518">
        <v>12</v>
      </c>
      <c r="BJ31" s="519"/>
      <c r="BK31" s="518">
        <v>12</v>
      </c>
      <c r="BL31" s="519"/>
      <c r="BM31" s="518">
        <v>12</v>
      </c>
      <c r="BN31" s="519"/>
      <c r="BO31" s="518">
        <v>12</v>
      </c>
      <c r="BP31" s="519"/>
      <c r="BQ31" s="518">
        <v>12</v>
      </c>
      <c r="BR31" s="519"/>
      <c r="BS31" s="518">
        <v>12</v>
      </c>
      <c r="BT31" s="519"/>
      <c r="BU31" s="518">
        <v>12</v>
      </c>
      <c r="BV31" s="519"/>
      <c r="BW31" s="518">
        <v>12</v>
      </c>
      <c r="BX31" s="519"/>
      <c r="BY31" s="518">
        <v>12</v>
      </c>
      <c r="BZ31" s="519"/>
      <c r="CA31" s="518">
        <v>12</v>
      </c>
      <c r="CB31" s="519"/>
      <c r="CC31" s="518">
        <v>12</v>
      </c>
      <c r="CD31" s="519"/>
      <c r="CE31" s="518">
        <v>12</v>
      </c>
      <c r="CF31" s="519"/>
      <c r="CG31" s="518">
        <v>12</v>
      </c>
      <c r="CH31" s="519"/>
      <c r="CI31" s="518">
        <v>12</v>
      </c>
      <c r="CJ31" s="519"/>
      <c r="CK31" s="518">
        <v>12</v>
      </c>
      <c r="CL31" s="519"/>
      <c r="CM31" s="518">
        <v>12</v>
      </c>
      <c r="CN31" s="519"/>
      <c r="CO31" s="518">
        <v>12</v>
      </c>
      <c r="CP31" s="519"/>
      <c r="CQ31" s="518">
        <v>12</v>
      </c>
      <c r="CR31" s="519"/>
      <c r="CS31" s="518">
        <v>12</v>
      </c>
      <c r="CT31" s="519"/>
      <c r="CU31" s="518">
        <v>12</v>
      </c>
      <c r="CV31" s="519"/>
      <c r="CW31" s="518">
        <v>12</v>
      </c>
      <c r="CX31" s="519"/>
    </row>
    <row r="32" spans="1:102" s="53" customFormat="1" ht="19.5" hidden="1" customHeight="1" x14ac:dyDescent="0.3">
      <c r="A32" s="56" t="s">
        <v>165</v>
      </c>
      <c r="B32" s="56"/>
      <c r="C32" s="518">
        <v>1</v>
      </c>
      <c r="D32" s="519"/>
      <c r="E32" s="518">
        <v>1</v>
      </c>
      <c r="F32" s="519"/>
      <c r="G32" s="518">
        <v>1</v>
      </c>
      <c r="H32" s="519"/>
      <c r="I32" s="518">
        <v>1</v>
      </c>
      <c r="J32" s="519"/>
      <c r="K32" s="518">
        <v>1</v>
      </c>
      <c r="L32" s="519"/>
      <c r="M32" s="518">
        <v>1</v>
      </c>
      <c r="N32" s="519"/>
      <c r="O32" s="518">
        <v>1</v>
      </c>
      <c r="P32" s="519"/>
      <c r="Q32" s="518">
        <v>1</v>
      </c>
      <c r="R32" s="519"/>
      <c r="S32" s="518">
        <v>1</v>
      </c>
      <c r="T32" s="519"/>
      <c r="U32" s="518">
        <v>1</v>
      </c>
      <c r="V32" s="519"/>
      <c r="W32" s="518">
        <v>1</v>
      </c>
      <c r="X32" s="519"/>
      <c r="Y32" s="518">
        <v>1</v>
      </c>
      <c r="Z32" s="519"/>
      <c r="AA32" s="518">
        <v>1</v>
      </c>
      <c r="AB32" s="519"/>
      <c r="AC32" s="518">
        <v>1</v>
      </c>
      <c r="AD32" s="519"/>
      <c r="AE32" s="518">
        <v>1</v>
      </c>
      <c r="AF32" s="519"/>
      <c r="AG32" s="518">
        <v>1</v>
      </c>
      <c r="AH32" s="519"/>
      <c r="AI32" s="518">
        <v>1</v>
      </c>
      <c r="AJ32" s="519"/>
      <c r="AK32" s="518">
        <v>1</v>
      </c>
      <c r="AL32" s="519"/>
      <c r="AM32" s="518">
        <v>1</v>
      </c>
      <c r="AN32" s="519"/>
      <c r="AO32" s="518">
        <v>1</v>
      </c>
      <c r="AP32" s="519"/>
      <c r="AQ32" s="518">
        <v>1</v>
      </c>
      <c r="AR32" s="519"/>
      <c r="AS32" s="518">
        <v>1</v>
      </c>
      <c r="AT32" s="519"/>
      <c r="AU32" s="518">
        <v>1</v>
      </c>
      <c r="AV32" s="519"/>
      <c r="AW32" s="518">
        <v>1</v>
      </c>
      <c r="AX32" s="519"/>
      <c r="AY32" s="518">
        <v>1</v>
      </c>
      <c r="AZ32" s="519"/>
      <c r="BA32" s="518">
        <v>1</v>
      </c>
      <c r="BB32" s="519"/>
      <c r="BC32" s="518">
        <v>1</v>
      </c>
      <c r="BD32" s="519"/>
      <c r="BE32" s="518">
        <v>1</v>
      </c>
      <c r="BF32" s="519"/>
      <c r="BG32" s="518">
        <v>1</v>
      </c>
      <c r="BH32" s="519"/>
      <c r="BI32" s="518">
        <v>1</v>
      </c>
      <c r="BJ32" s="519"/>
      <c r="BK32" s="518">
        <v>1</v>
      </c>
      <c r="BL32" s="519"/>
      <c r="BM32" s="518">
        <v>1</v>
      </c>
      <c r="BN32" s="519"/>
      <c r="BO32" s="518">
        <v>1</v>
      </c>
      <c r="BP32" s="519"/>
      <c r="BQ32" s="518">
        <v>1</v>
      </c>
      <c r="BR32" s="519"/>
      <c r="BS32" s="518">
        <v>1</v>
      </c>
      <c r="BT32" s="519"/>
      <c r="BU32" s="518">
        <v>1</v>
      </c>
      <c r="BV32" s="519"/>
      <c r="BW32" s="518">
        <v>1</v>
      </c>
      <c r="BX32" s="519"/>
      <c r="BY32" s="518">
        <v>1</v>
      </c>
      <c r="BZ32" s="519"/>
      <c r="CA32" s="518">
        <v>1</v>
      </c>
      <c r="CB32" s="519"/>
      <c r="CC32" s="518">
        <v>1</v>
      </c>
      <c r="CD32" s="519"/>
      <c r="CE32" s="518">
        <v>1</v>
      </c>
      <c r="CF32" s="519"/>
      <c r="CG32" s="518">
        <v>1</v>
      </c>
      <c r="CH32" s="519"/>
      <c r="CI32" s="518">
        <v>1</v>
      </c>
      <c r="CJ32" s="519"/>
      <c r="CK32" s="518">
        <v>1</v>
      </c>
      <c r="CL32" s="519"/>
      <c r="CM32" s="518">
        <v>1</v>
      </c>
      <c r="CN32" s="519"/>
      <c r="CO32" s="518">
        <v>1</v>
      </c>
      <c r="CP32" s="519"/>
      <c r="CQ32" s="518">
        <v>1</v>
      </c>
      <c r="CR32" s="519"/>
      <c r="CS32" s="518">
        <v>1</v>
      </c>
      <c r="CT32" s="519"/>
      <c r="CU32" s="518">
        <v>1</v>
      </c>
      <c r="CV32" s="519"/>
      <c r="CW32" s="518">
        <v>1</v>
      </c>
      <c r="CX32" s="519"/>
    </row>
    <row r="33" spans="1:102" s="53" customFormat="1" ht="19.5" customHeight="1" x14ac:dyDescent="0.3">
      <c r="A33" s="64" t="s">
        <v>161</v>
      </c>
      <c r="B33" s="56"/>
      <c r="C33" s="514" t="str">
        <f>CONCATENATE(C29," X ",C31," X ",C32)</f>
        <v>750ml X 12 X 1</v>
      </c>
      <c r="D33" s="515"/>
      <c r="E33" s="514" t="str">
        <f>CONCATENATE(E29," X ",E31," X ",E32)</f>
        <v>750ml X 12 X 1</v>
      </c>
      <c r="F33" s="515"/>
      <c r="G33" s="514" t="str">
        <f>CONCATENATE(G29," X ",G31," X ",G32)</f>
        <v>750ml X 12 X 1</v>
      </c>
      <c r="H33" s="515"/>
      <c r="I33" s="514" t="str">
        <f>CONCATENATE(I29," X ",I31," X ",I32)</f>
        <v>750ml X 12 X 1</v>
      </c>
      <c r="J33" s="515"/>
      <c r="K33" s="514" t="str">
        <f>CONCATENATE(K29," X ",K31," X ",K32)</f>
        <v>750ml X 12 X 1</v>
      </c>
      <c r="L33" s="515"/>
      <c r="M33" s="514" t="str">
        <f>CONCATENATE(M29," X ",M31," X ",M32)</f>
        <v>750ml X 12 X 1</v>
      </c>
      <c r="N33" s="515"/>
      <c r="O33" s="514" t="str">
        <f>CONCATENATE(O29," X ",O31," X ",O32)</f>
        <v>750ml X 12 X 1</v>
      </c>
      <c r="P33" s="515"/>
      <c r="Q33" s="514" t="str">
        <f>CONCATENATE(Q29," X ",Q31," X ",Q32)</f>
        <v>750ml X 12 X 1</v>
      </c>
      <c r="R33" s="515"/>
      <c r="S33" s="514" t="str">
        <f>CONCATENATE(S29," X ",S31," X ",S32)</f>
        <v>750ml X 12 X 1</v>
      </c>
      <c r="T33" s="515"/>
      <c r="U33" s="514" t="str">
        <f>CONCATENATE(U29," X ",U31," X ",U32)</f>
        <v>750ml X 12 X 1</v>
      </c>
      <c r="V33" s="515"/>
      <c r="W33" s="514" t="str">
        <f>CONCATENATE(W29," X ",W31," X ",W32)</f>
        <v>750ml X 12 X 1</v>
      </c>
      <c r="X33" s="515"/>
      <c r="Y33" s="514" t="str">
        <f>CONCATENATE(Y29," X ",Y31," X ",Y32)</f>
        <v>750ml X 12 X 1</v>
      </c>
      <c r="Z33" s="515"/>
      <c r="AA33" s="514" t="str">
        <f>CONCATENATE(AA29," X ",AA31," X ",AA32)</f>
        <v>750ml X 12 X 1</v>
      </c>
      <c r="AB33" s="515"/>
      <c r="AC33" s="514" t="str">
        <f>CONCATENATE(AC29," X ",AC31," X ",AC32)</f>
        <v>750ml X 12 X 1</v>
      </c>
      <c r="AD33" s="515"/>
      <c r="AE33" s="514" t="str">
        <f>CONCATENATE(AE29," X ",AE31," X ",AE32)</f>
        <v>750ml X 12 X 1</v>
      </c>
      <c r="AF33" s="515"/>
      <c r="AG33" s="514" t="str">
        <f>CONCATENATE(AG29," X ",AG31," X ",AG32)</f>
        <v>750ml X 12 X 1</v>
      </c>
      <c r="AH33" s="515"/>
      <c r="AI33" s="514" t="str">
        <f>CONCATENATE(AI29," X ",AI31," X ",AI32)</f>
        <v>750ml X 12 X 1</v>
      </c>
      <c r="AJ33" s="515"/>
      <c r="AK33" s="514" t="str">
        <f>CONCATENATE(AK29," X ",AK31," X ",AK32)</f>
        <v>750ml X 12 X 1</v>
      </c>
      <c r="AL33" s="515"/>
      <c r="AM33" s="514" t="str">
        <f>CONCATENATE(AM29," X ",AM31," X ",AM32)</f>
        <v>750ml X 12 X 1</v>
      </c>
      <c r="AN33" s="515"/>
      <c r="AO33" s="514" t="str">
        <f>CONCATENATE(AO29," X ",AO31," X ",AO32)</f>
        <v>750ml X 12 X 1</v>
      </c>
      <c r="AP33" s="515"/>
      <c r="AQ33" s="514" t="str">
        <f>CONCATENATE(AQ29," X ",AQ31," X ",AQ32)</f>
        <v>750ml X 12 X 1</v>
      </c>
      <c r="AR33" s="515"/>
      <c r="AS33" s="514" t="str">
        <f>CONCATENATE(AS29," X ",AS31," X ",AS32)</f>
        <v>750ml X 12 X 1</v>
      </c>
      <c r="AT33" s="515"/>
      <c r="AU33" s="514" t="str">
        <f>CONCATENATE(AU29," X ",AU31," X ",AU32)</f>
        <v>750ml X 12 X 1</v>
      </c>
      <c r="AV33" s="515"/>
      <c r="AW33" s="514" t="str">
        <f>CONCATENATE(AW29," X ",AW31," X ",AW32)</f>
        <v>750ml X 12 X 1</v>
      </c>
      <c r="AX33" s="515"/>
      <c r="AY33" s="514" t="str">
        <f>CONCATENATE(AY29," X ",AY31," X ",AY32)</f>
        <v>750ml X 12 X 1</v>
      </c>
      <c r="AZ33" s="515"/>
      <c r="BA33" s="514" t="str">
        <f>CONCATENATE(BA29," X ",BA31," X ",BA32)</f>
        <v>750ml X 12 X 1</v>
      </c>
      <c r="BB33" s="515"/>
      <c r="BC33" s="514" t="str">
        <f>CONCATENATE(BC29," X ",BC31," X ",BC32)</f>
        <v>750ml X 12 X 1</v>
      </c>
      <c r="BD33" s="515"/>
      <c r="BE33" s="514" t="str">
        <f>CONCATENATE(BE29," X ",BE31," X ",BE32)</f>
        <v>750ml X 12 X 1</v>
      </c>
      <c r="BF33" s="515"/>
      <c r="BG33" s="514" t="str">
        <f>CONCATENATE(BG29," X ",BG31," X ",BG32)</f>
        <v>750ml X 12 X 1</v>
      </c>
      <c r="BH33" s="515"/>
      <c r="BI33" s="514" t="str">
        <f>CONCATENATE(BI29," X ",BI31," X ",BI32)</f>
        <v>750ml X 12 X 1</v>
      </c>
      <c r="BJ33" s="515"/>
      <c r="BK33" s="514" t="str">
        <f>CONCATENATE(BK29," X ",BK31," X ",BK32)</f>
        <v>750ml X 12 X 1</v>
      </c>
      <c r="BL33" s="515"/>
      <c r="BM33" s="514" t="str">
        <f>CONCATENATE(BM29," X ",BM31," X ",BM32)</f>
        <v>750ml X 12 X 1</v>
      </c>
      <c r="BN33" s="515"/>
      <c r="BO33" s="514" t="str">
        <f>CONCATENATE(BO29," X ",BO31," X ",BO32)</f>
        <v>750ml X 12 X 1</v>
      </c>
      <c r="BP33" s="515"/>
      <c r="BQ33" s="514" t="str">
        <f>CONCATENATE(BQ29," X ",BQ31," X ",BQ32)</f>
        <v>750ml X 12 X 1</v>
      </c>
      <c r="BR33" s="515"/>
      <c r="BS33" s="514" t="str">
        <f>CONCATENATE(BS29," X ",BS31," X ",BS32)</f>
        <v>750ml X 12 X 1</v>
      </c>
      <c r="BT33" s="515"/>
      <c r="BU33" s="514" t="str">
        <f>CONCATENATE(BU29," X ",BU31," X ",BU32)</f>
        <v>750ml X 12 X 1</v>
      </c>
      <c r="BV33" s="515"/>
      <c r="BW33" s="514" t="str">
        <f>CONCATENATE(BW29," X ",BW31," X ",BW32)</f>
        <v>750ml X 12 X 1</v>
      </c>
      <c r="BX33" s="515"/>
      <c r="BY33" s="514" t="str">
        <f>CONCATENATE(BY29," X ",BY31," X ",BY32)</f>
        <v>750ml X 12 X 1</v>
      </c>
      <c r="BZ33" s="515"/>
      <c r="CA33" s="514" t="str">
        <f>CONCATENATE(CA29," X ",CA31," X ",CA32)</f>
        <v>750ml X 12 X 1</v>
      </c>
      <c r="CB33" s="515"/>
      <c r="CC33" s="514" t="str">
        <f>CONCATENATE(CC29," X ",CC31," X ",CC32)</f>
        <v>750ml X 12 X 1</v>
      </c>
      <c r="CD33" s="515"/>
      <c r="CE33" s="514" t="str">
        <f>CONCATENATE(CE29," X ",CE31," X ",CE32)</f>
        <v>750ml X 12 X 1</v>
      </c>
      <c r="CF33" s="515"/>
      <c r="CG33" s="514" t="str">
        <f>CONCATENATE(CG29," X ",CG31," X ",CG32)</f>
        <v>750ml X 12 X 1</v>
      </c>
      <c r="CH33" s="515"/>
      <c r="CI33" s="514" t="str">
        <f>CONCATENATE(CI29," X ",CI31," X ",CI32)</f>
        <v>750ml X 12 X 1</v>
      </c>
      <c r="CJ33" s="515"/>
      <c r="CK33" s="514" t="str">
        <f>CONCATENATE(CK29," X ",CK31," X ",CK32)</f>
        <v>750ml X 12 X 1</v>
      </c>
      <c r="CL33" s="515"/>
      <c r="CM33" s="514" t="str">
        <f>CONCATENATE(CM29," X ",CM31," X ",CM32)</f>
        <v>750ml X 12 X 1</v>
      </c>
      <c r="CN33" s="515"/>
      <c r="CO33" s="514" t="str">
        <f>CONCATENATE(CO29," X ",CO31," X ",CO32)</f>
        <v>750ml X 12 X 1</v>
      </c>
      <c r="CP33" s="515"/>
      <c r="CQ33" s="514" t="str">
        <f>CONCATENATE(CQ29," X ",CQ31," X ",CQ32)</f>
        <v>750ml X 12 X 1</v>
      </c>
      <c r="CR33" s="515"/>
      <c r="CS33" s="514" t="str">
        <f>CONCATENATE(CS29," X ",CS31," X ",CS32)</f>
        <v>750ml X 12 X 1</v>
      </c>
      <c r="CT33" s="515"/>
      <c r="CU33" s="514" t="str">
        <f>CONCATENATE(CU29," X ",CU31," X ",CU32)</f>
        <v>750ml X 12 X 1</v>
      </c>
      <c r="CV33" s="515"/>
      <c r="CW33" s="514" t="str">
        <f>CONCATENATE(CW29," X ",CW31," X ",CW32)</f>
        <v>750ml X 12 X 1</v>
      </c>
      <c r="CX33" s="515"/>
    </row>
    <row r="34" spans="1:102" s="53" customFormat="1" ht="19.5" customHeight="1" x14ac:dyDescent="0.3">
      <c r="A34" s="64" t="s">
        <v>166</v>
      </c>
      <c r="B34" s="65" t="s">
        <v>40</v>
      </c>
      <c r="C34" s="520">
        <v>203.71</v>
      </c>
      <c r="D34" s="521"/>
      <c r="E34" s="520">
        <v>203.71</v>
      </c>
      <c r="F34" s="521"/>
      <c r="G34" s="520">
        <v>203.71</v>
      </c>
      <c r="H34" s="521"/>
      <c r="I34" s="520">
        <v>203.71</v>
      </c>
      <c r="J34" s="521"/>
      <c r="K34" s="520">
        <v>203.71</v>
      </c>
      <c r="L34" s="521"/>
      <c r="M34" s="520">
        <v>203.71</v>
      </c>
      <c r="N34" s="521"/>
      <c r="O34" s="520">
        <v>203.71</v>
      </c>
      <c r="P34" s="521"/>
      <c r="Q34" s="520">
        <v>203.71</v>
      </c>
      <c r="R34" s="521"/>
      <c r="S34" s="520">
        <v>203.71</v>
      </c>
      <c r="T34" s="521"/>
      <c r="U34" s="520">
        <v>203.71</v>
      </c>
      <c r="V34" s="521"/>
      <c r="W34" s="520">
        <v>203.71</v>
      </c>
      <c r="X34" s="521"/>
      <c r="Y34" s="520">
        <v>203.71</v>
      </c>
      <c r="Z34" s="521"/>
      <c r="AA34" s="520">
        <v>203.71</v>
      </c>
      <c r="AB34" s="521"/>
      <c r="AC34" s="520">
        <v>203.71</v>
      </c>
      <c r="AD34" s="521"/>
      <c r="AE34" s="520">
        <v>203.71</v>
      </c>
      <c r="AF34" s="521"/>
      <c r="AG34" s="520">
        <v>203.71</v>
      </c>
      <c r="AH34" s="521"/>
      <c r="AI34" s="520">
        <v>203.71</v>
      </c>
      <c r="AJ34" s="521"/>
      <c r="AK34" s="520">
        <v>203.71</v>
      </c>
      <c r="AL34" s="521"/>
      <c r="AM34" s="520">
        <v>203.71</v>
      </c>
      <c r="AN34" s="521"/>
      <c r="AO34" s="520">
        <v>203.71</v>
      </c>
      <c r="AP34" s="521"/>
      <c r="AQ34" s="520">
        <v>203.71</v>
      </c>
      <c r="AR34" s="521"/>
      <c r="AS34" s="520">
        <v>203.71</v>
      </c>
      <c r="AT34" s="521"/>
      <c r="AU34" s="520">
        <v>203.71</v>
      </c>
      <c r="AV34" s="521"/>
      <c r="AW34" s="520">
        <v>203.71</v>
      </c>
      <c r="AX34" s="521"/>
      <c r="AY34" s="520">
        <v>203.71</v>
      </c>
      <c r="AZ34" s="521"/>
      <c r="BA34" s="520">
        <v>203.71</v>
      </c>
      <c r="BB34" s="521"/>
      <c r="BC34" s="520">
        <v>203.71</v>
      </c>
      <c r="BD34" s="521"/>
      <c r="BE34" s="520">
        <v>203.71</v>
      </c>
      <c r="BF34" s="521"/>
      <c r="BG34" s="520">
        <v>203.71</v>
      </c>
      <c r="BH34" s="521"/>
      <c r="BI34" s="520">
        <v>203.71</v>
      </c>
      <c r="BJ34" s="521"/>
      <c r="BK34" s="520">
        <v>203.71</v>
      </c>
      <c r="BL34" s="521"/>
      <c r="BM34" s="520">
        <v>203.71</v>
      </c>
      <c r="BN34" s="521"/>
      <c r="BO34" s="520">
        <v>203.71</v>
      </c>
      <c r="BP34" s="521"/>
      <c r="BQ34" s="520">
        <v>203.71</v>
      </c>
      <c r="BR34" s="521"/>
      <c r="BS34" s="520">
        <v>203.71</v>
      </c>
      <c r="BT34" s="521"/>
      <c r="BU34" s="520">
        <v>203.71</v>
      </c>
      <c r="BV34" s="521"/>
      <c r="BW34" s="520">
        <v>203.71</v>
      </c>
      <c r="BX34" s="521"/>
      <c r="BY34" s="520">
        <v>203.71</v>
      </c>
      <c r="BZ34" s="521"/>
      <c r="CA34" s="520">
        <v>203.71</v>
      </c>
      <c r="CB34" s="521"/>
      <c r="CC34" s="520">
        <v>203.71</v>
      </c>
      <c r="CD34" s="521"/>
      <c r="CE34" s="520">
        <v>203.71</v>
      </c>
      <c r="CF34" s="521"/>
      <c r="CG34" s="520">
        <v>203.71</v>
      </c>
      <c r="CH34" s="521"/>
      <c r="CI34" s="520">
        <v>203.71</v>
      </c>
      <c r="CJ34" s="521"/>
      <c r="CK34" s="520">
        <v>203.71</v>
      </c>
      <c r="CL34" s="521"/>
      <c r="CM34" s="520">
        <v>203.71</v>
      </c>
      <c r="CN34" s="521"/>
      <c r="CO34" s="520">
        <v>203.71</v>
      </c>
      <c r="CP34" s="521"/>
      <c r="CQ34" s="520">
        <v>203.71</v>
      </c>
      <c r="CR34" s="521"/>
      <c r="CS34" s="520">
        <v>203.71</v>
      </c>
      <c r="CT34" s="521"/>
      <c r="CU34" s="520">
        <v>203.71</v>
      </c>
      <c r="CV34" s="521"/>
      <c r="CW34" s="520">
        <v>203.71</v>
      </c>
      <c r="CX34" s="521"/>
    </row>
    <row r="35" spans="1:102" s="53" customFormat="1" ht="19.5" customHeight="1" x14ac:dyDescent="0.3">
      <c r="A35" s="64" t="s">
        <v>167</v>
      </c>
      <c r="B35" s="65" t="s">
        <v>40</v>
      </c>
      <c r="C35" s="520">
        <v>256.05</v>
      </c>
      <c r="D35" s="521"/>
      <c r="E35" s="520">
        <v>256.05</v>
      </c>
      <c r="F35" s="521"/>
      <c r="G35" s="520">
        <v>256.05</v>
      </c>
      <c r="H35" s="521"/>
      <c r="I35" s="520">
        <v>256.05</v>
      </c>
      <c r="J35" s="521"/>
      <c r="K35" s="520">
        <v>256.05</v>
      </c>
      <c r="L35" s="521"/>
      <c r="M35" s="520">
        <v>256.05</v>
      </c>
      <c r="N35" s="521"/>
      <c r="O35" s="520">
        <v>256.05</v>
      </c>
      <c r="P35" s="521"/>
      <c r="Q35" s="520">
        <v>256.05</v>
      </c>
      <c r="R35" s="521"/>
      <c r="S35" s="520">
        <v>256.05</v>
      </c>
      <c r="T35" s="521"/>
      <c r="U35" s="520">
        <v>256.05</v>
      </c>
      <c r="V35" s="521"/>
      <c r="W35" s="520">
        <v>256.05</v>
      </c>
      <c r="X35" s="521"/>
      <c r="Y35" s="520">
        <v>256.05</v>
      </c>
      <c r="Z35" s="521"/>
      <c r="AA35" s="520">
        <v>256.05</v>
      </c>
      <c r="AB35" s="521"/>
      <c r="AC35" s="520">
        <v>256.05</v>
      </c>
      <c r="AD35" s="521"/>
      <c r="AE35" s="520">
        <v>256.05</v>
      </c>
      <c r="AF35" s="521"/>
      <c r="AG35" s="520">
        <v>256.05</v>
      </c>
      <c r="AH35" s="521"/>
      <c r="AI35" s="520">
        <v>256.05</v>
      </c>
      <c r="AJ35" s="521"/>
      <c r="AK35" s="520">
        <v>256.05</v>
      </c>
      <c r="AL35" s="521"/>
      <c r="AM35" s="520">
        <v>256.05</v>
      </c>
      <c r="AN35" s="521"/>
      <c r="AO35" s="520">
        <v>256.05</v>
      </c>
      <c r="AP35" s="521"/>
      <c r="AQ35" s="520">
        <v>256.05</v>
      </c>
      <c r="AR35" s="521"/>
      <c r="AS35" s="520">
        <v>256.05</v>
      </c>
      <c r="AT35" s="521"/>
      <c r="AU35" s="520">
        <v>256.05</v>
      </c>
      <c r="AV35" s="521"/>
      <c r="AW35" s="520">
        <v>256.05</v>
      </c>
      <c r="AX35" s="521"/>
      <c r="AY35" s="520">
        <v>256.05</v>
      </c>
      <c r="AZ35" s="521"/>
      <c r="BA35" s="520">
        <v>256.05</v>
      </c>
      <c r="BB35" s="521"/>
      <c r="BC35" s="520">
        <v>256.05</v>
      </c>
      <c r="BD35" s="521"/>
      <c r="BE35" s="520">
        <v>256.05</v>
      </c>
      <c r="BF35" s="521"/>
      <c r="BG35" s="520">
        <v>256.05</v>
      </c>
      <c r="BH35" s="521"/>
      <c r="BI35" s="520">
        <v>256.05</v>
      </c>
      <c r="BJ35" s="521"/>
      <c r="BK35" s="520">
        <v>256.05</v>
      </c>
      <c r="BL35" s="521"/>
      <c r="BM35" s="520">
        <v>256.05</v>
      </c>
      <c r="BN35" s="521"/>
      <c r="BO35" s="520">
        <v>256.05</v>
      </c>
      <c r="BP35" s="521"/>
      <c r="BQ35" s="520">
        <v>256.05</v>
      </c>
      <c r="BR35" s="521"/>
      <c r="BS35" s="520">
        <v>256.05</v>
      </c>
      <c r="BT35" s="521"/>
      <c r="BU35" s="520">
        <v>256.05</v>
      </c>
      <c r="BV35" s="521"/>
      <c r="BW35" s="520">
        <v>256.05</v>
      </c>
      <c r="BX35" s="521"/>
      <c r="BY35" s="520">
        <v>256.05</v>
      </c>
      <c r="BZ35" s="521"/>
      <c r="CA35" s="520">
        <v>256.05</v>
      </c>
      <c r="CB35" s="521"/>
      <c r="CC35" s="520">
        <v>256.05</v>
      </c>
      <c r="CD35" s="521"/>
      <c r="CE35" s="520">
        <v>256.05</v>
      </c>
      <c r="CF35" s="521"/>
      <c r="CG35" s="520">
        <v>256.05</v>
      </c>
      <c r="CH35" s="521"/>
      <c r="CI35" s="520">
        <v>256.05</v>
      </c>
      <c r="CJ35" s="521"/>
      <c r="CK35" s="520">
        <v>256.05</v>
      </c>
      <c r="CL35" s="521"/>
      <c r="CM35" s="520">
        <v>256.05</v>
      </c>
      <c r="CN35" s="521"/>
      <c r="CO35" s="520">
        <v>256.05</v>
      </c>
      <c r="CP35" s="521"/>
      <c r="CQ35" s="520">
        <v>256.05</v>
      </c>
      <c r="CR35" s="521"/>
      <c r="CS35" s="520">
        <v>256.05</v>
      </c>
      <c r="CT35" s="521"/>
      <c r="CU35" s="520">
        <v>256.05</v>
      </c>
      <c r="CV35" s="521"/>
      <c r="CW35" s="520">
        <v>256.05</v>
      </c>
      <c r="CX35" s="521"/>
    </row>
    <row r="36" spans="1:102" s="53" customFormat="1" ht="19.5" customHeight="1" x14ac:dyDescent="0.3">
      <c r="A36" s="64" t="s">
        <v>168</v>
      </c>
      <c r="B36" s="65" t="s">
        <v>40</v>
      </c>
      <c r="C36" s="520">
        <v>383.88111099999998</v>
      </c>
      <c r="D36" s="521"/>
      <c r="E36" s="520">
        <v>383.88111099999998</v>
      </c>
      <c r="F36" s="521"/>
      <c r="G36" s="520">
        <v>383.88111099999998</v>
      </c>
      <c r="H36" s="521"/>
      <c r="I36" s="520">
        <v>383.88111099999998</v>
      </c>
      <c r="J36" s="521"/>
      <c r="K36" s="520">
        <v>383.88111099999998</v>
      </c>
      <c r="L36" s="521"/>
      <c r="M36" s="520">
        <v>383.88111099999998</v>
      </c>
      <c r="N36" s="521"/>
      <c r="O36" s="520">
        <v>383.88111099999998</v>
      </c>
      <c r="P36" s="521"/>
      <c r="Q36" s="520">
        <v>383.88111099999998</v>
      </c>
      <c r="R36" s="521"/>
      <c r="S36" s="520">
        <v>383.88111099999998</v>
      </c>
      <c r="T36" s="521"/>
      <c r="U36" s="520">
        <v>383.88111099999998</v>
      </c>
      <c r="V36" s="521"/>
      <c r="W36" s="520">
        <v>383.88111099999998</v>
      </c>
      <c r="X36" s="521"/>
      <c r="Y36" s="520">
        <v>383.88111099999998</v>
      </c>
      <c r="Z36" s="521"/>
      <c r="AA36" s="520">
        <v>383.88111099999998</v>
      </c>
      <c r="AB36" s="521"/>
      <c r="AC36" s="520">
        <v>383.88111099999998</v>
      </c>
      <c r="AD36" s="521"/>
      <c r="AE36" s="520">
        <v>383.88111099999998</v>
      </c>
      <c r="AF36" s="521"/>
      <c r="AG36" s="520">
        <v>383.88111099999998</v>
      </c>
      <c r="AH36" s="521"/>
      <c r="AI36" s="520">
        <v>383.88111099999998</v>
      </c>
      <c r="AJ36" s="521"/>
      <c r="AK36" s="520">
        <v>383.88111099999998</v>
      </c>
      <c r="AL36" s="521"/>
      <c r="AM36" s="520">
        <v>383.88111099999998</v>
      </c>
      <c r="AN36" s="521"/>
      <c r="AO36" s="520">
        <v>383.88111099999998</v>
      </c>
      <c r="AP36" s="521"/>
      <c r="AQ36" s="520">
        <v>383.88111099999998</v>
      </c>
      <c r="AR36" s="521"/>
      <c r="AS36" s="520">
        <v>383.88111099999998</v>
      </c>
      <c r="AT36" s="521"/>
      <c r="AU36" s="520">
        <v>383.88111099999998</v>
      </c>
      <c r="AV36" s="521"/>
      <c r="AW36" s="520">
        <v>383.88111099999998</v>
      </c>
      <c r="AX36" s="521"/>
      <c r="AY36" s="520">
        <v>383.88111099999998</v>
      </c>
      <c r="AZ36" s="521"/>
      <c r="BA36" s="520">
        <v>383.88111099999998</v>
      </c>
      <c r="BB36" s="521"/>
      <c r="BC36" s="520">
        <v>383.88111099999998</v>
      </c>
      <c r="BD36" s="521"/>
      <c r="BE36" s="520">
        <v>383.88111099999998</v>
      </c>
      <c r="BF36" s="521"/>
      <c r="BG36" s="520">
        <v>383.88111099999998</v>
      </c>
      <c r="BH36" s="521"/>
      <c r="BI36" s="520">
        <v>383.88111099999998</v>
      </c>
      <c r="BJ36" s="521"/>
      <c r="BK36" s="520">
        <v>383.88111099999998</v>
      </c>
      <c r="BL36" s="521"/>
      <c r="BM36" s="520">
        <v>383.88111099999998</v>
      </c>
      <c r="BN36" s="521"/>
      <c r="BO36" s="520">
        <v>383.88111099999998</v>
      </c>
      <c r="BP36" s="521"/>
      <c r="BQ36" s="520">
        <v>383.88111099999998</v>
      </c>
      <c r="BR36" s="521"/>
      <c r="BS36" s="520">
        <v>383.88111099999998</v>
      </c>
      <c r="BT36" s="521"/>
      <c r="BU36" s="520">
        <v>383.88111099999998</v>
      </c>
      <c r="BV36" s="521"/>
      <c r="BW36" s="520">
        <v>383.88111099999998</v>
      </c>
      <c r="BX36" s="521"/>
      <c r="BY36" s="520">
        <v>383.88111099999998</v>
      </c>
      <c r="BZ36" s="521"/>
      <c r="CA36" s="520">
        <v>383.88111099999998</v>
      </c>
      <c r="CB36" s="521"/>
      <c r="CC36" s="520">
        <v>383.88111099999998</v>
      </c>
      <c r="CD36" s="521"/>
      <c r="CE36" s="520">
        <v>383.88111099999998</v>
      </c>
      <c r="CF36" s="521"/>
      <c r="CG36" s="520">
        <v>383.88111099999998</v>
      </c>
      <c r="CH36" s="521"/>
      <c r="CI36" s="520">
        <v>383.88111099999998</v>
      </c>
      <c r="CJ36" s="521"/>
      <c r="CK36" s="520">
        <v>383.88111099999998</v>
      </c>
      <c r="CL36" s="521"/>
      <c r="CM36" s="520">
        <v>383.88111099999998</v>
      </c>
      <c r="CN36" s="521"/>
      <c r="CO36" s="520">
        <v>383.88111099999998</v>
      </c>
      <c r="CP36" s="521"/>
      <c r="CQ36" s="520">
        <v>383.88111099999998</v>
      </c>
      <c r="CR36" s="521"/>
      <c r="CS36" s="520">
        <v>383.88111099999998</v>
      </c>
      <c r="CT36" s="521"/>
      <c r="CU36" s="520">
        <v>383.88111099999998</v>
      </c>
      <c r="CV36" s="521"/>
      <c r="CW36" s="520">
        <v>383.88111099999998</v>
      </c>
      <c r="CX36" s="521"/>
    </row>
    <row r="37" spans="1:102" s="53" customFormat="1" ht="19.5" hidden="1" customHeight="1" x14ac:dyDescent="0.3">
      <c r="A37" s="56" t="s">
        <v>169</v>
      </c>
      <c r="B37" s="65" t="s">
        <v>40</v>
      </c>
      <c r="C37" s="522">
        <f>IFERROR(C36*C68*C31,0)</f>
        <v>4606.5733319999999</v>
      </c>
      <c r="D37" s="523"/>
      <c r="E37" s="522">
        <f>IFERROR(E36*E68*E31,0)</f>
        <v>4606.5733319999999</v>
      </c>
      <c r="F37" s="523"/>
      <c r="G37" s="522">
        <f>IFERROR(G36*G68*G31,0)</f>
        <v>4606.5733319999999</v>
      </c>
      <c r="H37" s="523"/>
      <c r="I37" s="522">
        <f>IFERROR(I36*I68*I31,0)</f>
        <v>4606.5733319999999</v>
      </c>
      <c r="J37" s="523"/>
      <c r="K37" s="522">
        <f>IFERROR(K36*K68*K31,0)</f>
        <v>4606.5733319999999</v>
      </c>
      <c r="L37" s="523"/>
      <c r="M37" s="522">
        <f>IFERROR(M36*M68*M31,0)</f>
        <v>4606.5733319999999</v>
      </c>
      <c r="N37" s="523"/>
      <c r="O37" s="522">
        <f>IFERROR(O36*O68*O31,0)</f>
        <v>4606.5733319999999</v>
      </c>
      <c r="P37" s="523"/>
      <c r="Q37" s="522">
        <f>IFERROR(Q36*Q68*Q31,0)</f>
        <v>4606.5733319999999</v>
      </c>
      <c r="R37" s="523"/>
      <c r="S37" s="522">
        <f>IFERROR(S36*S68*S31,0)</f>
        <v>4606.5733319999999</v>
      </c>
      <c r="T37" s="523"/>
      <c r="U37" s="522">
        <f>IFERROR(U36*U68*U31,0)</f>
        <v>4606.5733319999999</v>
      </c>
      <c r="V37" s="523"/>
      <c r="W37" s="522">
        <f>IFERROR(W36*W68*W31,0)</f>
        <v>4606.5733319999999</v>
      </c>
      <c r="X37" s="523"/>
      <c r="Y37" s="522">
        <f>IFERROR(Y36*Y68*Y31,0)</f>
        <v>4606.5733319999999</v>
      </c>
      <c r="Z37" s="523"/>
      <c r="AA37" s="522">
        <f>IFERROR(AA36*AA68*AA31,0)</f>
        <v>4606.5733319999999</v>
      </c>
      <c r="AB37" s="523"/>
      <c r="AC37" s="522">
        <f>IFERROR(AC36*AC68*AC31,0)</f>
        <v>4606.5733319999999</v>
      </c>
      <c r="AD37" s="523"/>
      <c r="AE37" s="522">
        <f>IFERROR(AE36*AE68*AE31,0)</f>
        <v>4606.5733319999999</v>
      </c>
      <c r="AF37" s="523"/>
      <c r="AG37" s="522">
        <f>IFERROR(AG36*AG68*AG31,0)</f>
        <v>4606.5733319999999</v>
      </c>
      <c r="AH37" s="523"/>
      <c r="AI37" s="522">
        <f>IFERROR(AI36*AI68*AI31,0)</f>
        <v>4606.5733319999999</v>
      </c>
      <c r="AJ37" s="523"/>
      <c r="AK37" s="522">
        <f>IFERROR(AK36*AK68*AK31,0)</f>
        <v>4606.5733319999999</v>
      </c>
      <c r="AL37" s="523"/>
      <c r="AM37" s="522">
        <f>IFERROR(AM36*AM68*AM31,0)</f>
        <v>4606.5733319999999</v>
      </c>
      <c r="AN37" s="523"/>
      <c r="AO37" s="522">
        <f>IFERROR(AO36*AO68*AO31,0)</f>
        <v>4606.5733319999999</v>
      </c>
      <c r="AP37" s="523"/>
      <c r="AQ37" s="522">
        <f>IFERROR(AQ36*AQ68*AQ31,0)</f>
        <v>4606.5733319999999</v>
      </c>
      <c r="AR37" s="523"/>
      <c r="AS37" s="522">
        <f>IFERROR(AS36*AS68*AS31,0)</f>
        <v>4606.5733319999999</v>
      </c>
      <c r="AT37" s="523"/>
      <c r="AU37" s="522">
        <f>IFERROR(AU36*AU68*AU31,0)</f>
        <v>4606.5733319999999</v>
      </c>
      <c r="AV37" s="523"/>
      <c r="AW37" s="522">
        <f>IFERROR(AW36*AW68*AW31,0)</f>
        <v>4606.5733319999999</v>
      </c>
      <c r="AX37" s="523"/>
      <c r="AY37" s="522">
        <f>IFERROR(AY36*AY68*AY31,0)</f>
        <v>4606.5733319999999</v>
      </c>
      <c r="AZ37" s="523"/>
      <c r="BA37" s="522">
        <f>IFERROR(BA36*BA68*BA31,0)</f>
        <v>4606.5733319999999</v>
      </c>
      <c r="BB37" s="523"/>
      <c r="BC37" s="522">
        <f>IFERROR(BC36*BC68*BC31,0)</f>
        <v>4606.5733319999999</v>
      </c>
      <c r="BD37" s="523"/>
      <c r="BE37" s="522">
        <f>IFERROR(BE36*BE68*BE31,0)</f>
        <v>4606.5733319999999</v>
      </c>
      <c r="BF37" s="523"/>
      <c r="BG37" s="522">
        <f>IFERROR(BG36*BG68*BG31,0)</f>
        <v>4606.5733319999999</v>
      </c>
      <c r="BH37" s="523"/>
      <c r="BI37" s="522">
        <f>IFERROR(BI36*BI68*BI31,0)</f>
        <v>4606.5733319999999</v>
      </c>
      <c r="BJ37" s="523"/>
      <c r="BK37" s="522">
        <f>IFERROR(BK36*BK68*BK31,0)</f>
        <v>4606.5733319999999</v>
      </c>
      <c r="BL37" s="523"/>
      <c r="BM37" s="522">
        <f>IFERROR(BM36*BM68*BM31,0)</f>
        <v>4606.5733319999999</v>
      </c>
      <c r="BN37" s="523"/>
      <c r="BO37" s="522">
        <f>IFERROR(BO36*BO68*BO31,0)</f>
        <v>4606.5733319999999</v>
      </c>
      <c r="BP37" s="523"/>
      <c r="BQ37" s="522">
        <f>IFERROR(BQ36*BQ68*BQ31,0)</f>
        <v>4606.5733319999999</v>
      </c>
      <c r="BR37" s="523"/>
      <c r="BS37" s="522">
        <f>IFERROR(BS36*BS68*BS31,0)</f>
        <v>4606.5733319999999</v>
      </c>
      <c r="BT37" s="523"/>
      <c r="BU37" s="522">
        <f>IFERROR(BU36*BU68*BU31,0)</f>
        <v>4606.5733319999999</v>
      </c>
      <c r="BV37" s="523"/>
      <c r="BW37" s="522">
        <f>IFERROR(BW36*BW68*BW31,0)</f>
        <v>4606.5733319999999</v>
      </c>
      <c r="BX37" s="523"/>
      <c r="BY37" s="522">
        <f>IFERROR(BY36*BY68*BY31,0)</f>
        <v>4606.5733319999999</v>
      </c>
      <c r="BZ37" s="523"/>
      <c r="CA37" s="522">
        <f>IFERROR(CA36*CA68*CA31,0)</f>
        <v>4606.5733319999999</v>
      </c>
      <c r="CB37" s="523"/>
      <c r="CC37" s="522">
        <f>IFERROR(CC36*CC68*CC31,0)</f>
        <v>4606.5733319999999</v>
      </c>
      <c r="CD37" s="523"/>
      <c r="CE37" s="522">
        <f>IFERROR(CE36*CE68*CE31,0)</f>
        <v>4606.5733319999999</v>
      </c>
      <c r="CF37" s="523"/>
      <c r="CG37" s="522">
        <f>IFERROR(CG36*CG68*CG31,0)</f>
        <v>4606.5733319999999</v>
      </c>
      <c r="CH37" s="523"/>
      <c r="CI37" s="522">
        <f>IFERROR(CI36*CI68*CI31,0)</f>
        <v>4606.5733319999999</v>
      </c>
      <c r="CJ37" s="523"/>
      <c r="CK37" s="522">
        <f>IFERROR(CK36*CK68*CK31,0)</f>
        <v>4606.5733319999999</v>
      </c>
      <c r="CL37" s="523"/>
      <c r="CM37" s="522">
        <f>IFERROR(CM36*CM68*CM31,0)</f>
        <v>4606.5733319999999</v>
      </c>
      <c r="CN37" s="523"/>
      <c r="CO37" s="522">
        <f>IFERROR(CO36*CO68*CO31,0)</f>
        <v>4606.5733319999999</v>
      </c>
      <c r="CP37" s="523"/>
      <c r="CQ37" s="522">
        <f>IFERROR(CQ36*CQ68*CQ31,0)</f>
        <v>4606.5733319999999</v>
      </c>
      <c r="CR37" s="523"/>
      <c r="CS37" s="522">
        <f>IFERROR(CS36*CS68*CS31,0)</f>
        <v>4606.5733319999999</v>
      </c>
      <c r="CT37" s="523"/>
      <c r="CU37" s="522">
        <f>IFERROR(CU36*CU68*CU31,0)</f>
        <v>4606.5733319999999</v>
      </c>
      <c r="CV37" s="523"/>
      <c r="CW37" s="522">
        <f>IFERROR(CW36*CW68*CW31,0)</f>
        <v>4606.5733319999999</v>
      </c>
      <c r="CX37" s="523"/>
    </row>
    <row r="38" spans="1:102" s="53" customFormat="1" ht="15" customHeight="1" x14ac:dyDescent="0.3">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row>
    <row r="39" spans="1:102" s="53" customFormat="1" ht="19.5" customHeight="1" thickBot="1" x14ac:dyDescent="0.35">
      <c r="A39" s="496" t="s">
        <v>170</v>
      </c>
      <c r="B39" s="497"/>
      <c r="C39" s="508" t="str">
        <f>REPLACE(C25,1,2,IF(C27="Enticers","Enticers","FG"))</f>
        <v>FG 1</v>
      </c>
      <c r="D39" s="509"/>
      <c r="E39" s="508" t="str">
        <f>REPLACE(E25,1,2,IF(E27="Enticers","Enticers","FG"))</f>
        <v>FG 1</v>
      </c>
      <c r="F39" s="509"/>
      <c r="G39" s="508" t="str">
        <f>REPLACE(G25,1,2,IF(G27="Enticers","Enticers","FG"))</f>
        <v>FG 1</v>
      </c>
      <c r="H39" s="509"/>
      <c r="I39" s="508" t="str">
        <f>REPLACE(I25,1,2,IF(I27="Enticers","Enticers","FG"))</f>
        <v>FG 1</v>
      </c>
      <c r="J39" s="509"/>
      <c r="K39" s="508" t="str">
        <f>REPLACE(K25,1,2,IF(K27="Enticers","Enticers","FG"))</f>
        <v>FG 1</v>
      </c>
      <c r="L39" s="509"/>
      <c r="M39" s="508" t="str">
        <f>REPLACE(M25,1,2,IF(M27="Enticers","Enticers","FG"))</f>
        <v>FG 1</v>
      </c>
      <c r="N39" s="509"/>
      <c r="O39" s="508" t="str">
        <f>REPLACE(O25,1,2,IF(O27="Enticers","Enticers","FG"))</f>
        <v>FG 1</v>
      </c>
      <c r="P39" s="509"/>
      <c r="Q39" s="508" t="str">
        <f>REPLACE(Q25,1,2,IF(Q27="Enticers","Enticers","FG"))</f>
        <v>FG 1</v>
      </c>
      <c r="R39" s="509"/>
      <c r="S39" s="508" t="str">
        <f>REPLACE(S25,1,2,IF(S27="Enticers","Enticers","FG"))</f>
        <v>FG 1</v>
      </c>
      <c r="T39" s="509"/>
      <c r="U39" s="508" t="str">
        <f>REPLACE(U25,1,2,IF(U27="Enticers","Enticers","FG"))</f>
        <v>FG 1</v>
      </c>
      <c r="V39" s="509"/>
      <c r="W39" s="508" t="str">
        <f>REPLACE(W25,1,2,IF(W27="Enticers","Enticers","FG"))</f>
        <v>FG 1</v>
      </c>
      <c r="X39" s="509"/>
      <c r="Y39" s="508" t="str">
        <f>REPLACE(Y25,1,2,IF(Y27="Enticers","Enticers","FG"))</f>
        <v>FG 1</v>
      </c>
      <c r="Z39" s="509"/>
      <c r="AA39" s="508" t="str">
        <f>REPLACE(AA25,1,2,IF(AA27="Enticers","Enticers","FG"))</f>
        <v>FG 1</v>
      </c>
      <c r="AB39" s="509"/>
      <c r="AC39" s="508" t="str">
        <f>REPLACE(AC25,1,2,IF(AC27="Enticers","Enticers","FG"))</f>
        <v>FG 1</v>
      </c>
      <c r="AD39" s="509"/>
      <c r="AE39" s="508" t="str">
        <f>REPLACE(AE25,1,2,IF(AE27="Enticers","Enticers","FG"))</f>
        <v>FG 1</v>
      </c>
      <c r="AF39" s="509"/>
      <c r="AG39" s="508" t="str">
        <f>REPLACE(AG25,1,2,IF(AG27="Enticers","Enticers","FG"))</f>
        <v>FG 1</v>
      </c>
      <c r="AH39" s="509"/>
      <c r="AI39" s="508" t="str">
        <f>REPLACE(AI25,1,2,IF(AI27="Enticers","Enticers","FG"))</f>
        <v>FG 1</v>
      </c>
      <c r="AJ39" s="509"/>
      <c r="AK39" s="508" t="str">
        <f>REPLACE(AK25,1,2,IF(AK27="Enticers","Enticers","FG"))</f>
        <v>FG 1</v>
      </c>
      <c r="AL39" s="509"/>
      <c r="AM39" s="508" t="str">
        <f>REPLACE(AM25,1,2,IF(AM27="Enticers","Enticers","FG"))</f>
        <v>FG 1</v>
      </c>
      <c r="AN39" s="509"/>
      <c r="AO39" s="508" t="str">
        <f>REPLACE(AO25,1,2,IF(AO27="Enticers","Enticers","FG"))</f>
        <v>FG 1</v>
      </c>
      <c r="AP39" s="509"/>
      <c r="AQ39" s="508" t="str">
        <f>REPLACE(AQ25,1,2,IF(AQ27="Enticers","Enticers","FG"))</f>
        <v>FG 1</v>
      </c>
      <c r="AR39" s="509"/>
      <c r="AS39" s="508" t="str">
        <f>REPLACE(AS25,1,2,IF(AS27="Enticers","Enticers","FG"))</f>
        <v>FG 1</v>
      </c>
      <c r="AT39" s="509"/>
      <c r="AU39" s="508" t="str">
        <f>REPLACE(AU25,1,2,IF(AU27="Enticers","Enticers","FG"))</f>
        <v>FG 1</v>
      </c>
      <c r="AV39" s="509"/>
      <c r="AW39" s="508" t="str">
        <f>REPLACE(AW25,1,2,IF(AW27="Enticers","Enticers","FG"))</f>
        <v>FG 1</v>
      </c>
      <c r="AX39" s="509"/>
      <c r="AY39" s="508" t="str">
        <f>REPLACE(AY25,1,2,IF(AY27="Enticers","Enticers","FG"))</f>
        <v>FG 1</v>
      </c>
      <c r="AZ39" s="509"/>
      <c r="BA39" s="508" t="str">
        <f>REPLACE(BA25,1,2,IF(BA27="Enticers","Enticers","FG"))</f>
        <v>FG 1</v>
      </c>
      <c r="BB39" s="509"/>
      <c r="BC39" s="508" t="str">
        <f>REPLACE(BC25,1,2,IF(BC27="Enticers","Enticers","FG"))</f>
        <v>FG 1</v>
      </c>
      <c r="BD39" s="509"/>
      <c r="BE39" s="508" t="str">
        <f>REPLACE(BE25,1,2,IF(BE27="Enticers","Enticers","FG"))</f>
        <v>FG 1</v>
      </c>
      <c r="BF39" s="509"/>
      <c r="BG39" s="508" t="str">
        <f>REPLACE(BG25,1,2,IF(BG27="Enticers","Enticers","FG"))</f>
        <v>FG 1</v>
      </c>
      <c r="BH39" s="509"/>
      <c r="BI39" s="508" t="str">
        <f>REPLACE(BI25,1,2,IF(BI27="Enticers","Enticers","FG"))</f>
        <v>FG 1</v>
      </c>
      <c r="BJ39" s="509"/>
      <c r="BK39" s="508" t="str">
        <f>REPLACE(BK25,1,2,IF(BK27="Enticers","Enticers","FG"))</f>
        <v>FG 1</v>
      </c>
      <c r="BL39" s="509"/>
      <c r="BM39" s="508" t="str">
        <f>REPLACE(BM25,1,2,IF(BM27="Enticers","Enticers","FG"))</f>
        <v>FG 1</v>
      </c>
      <c r="BN39" s="509"/>
      <c r="BO39" s="508" t="str">
        <f>REPLACE(BO25,1,2,IF(BO27="Enticers","Enticers","FG"))</f>
        <v>FG 1</v>
      </c>
      <c r="BP39" s="509"/>
      <c r="BQ39" s="508" t="str">
        <f>REPLACE(BQ25,1,2,IF(BQ27="Enticers","Enticers","FG"))</f>
        <v>FG 1</v>
      </c>
      <c r="BR39" s="509"/>
      <c r="BS39" s="508" t="str">
        <f>REPLACE(BS25,1,2,IF(BS27="Enticers","Enticers","FG"))</f>
        <v>FG 1</v>
      </c>
      <c r="BT39" s="509"/>
      <c r="BU39" s="508" t="str">
        <f>REPLACE(BU25,1,2,IF(BU27="Enticers","Enticers","FG"))</f>
        <v>FG 1</v>
      </c>
      <c r="BV39" s="509"/>
      <c r="BW39" s="508" t="str">
        <f>REPLACE(BW25,1,2,IF(BW27="Enticers","Enticers","FG"))</f>
        <v>FG 1</v>
      </c>
      <c r="BX39" s="509"/>
      <c r="BY39" s="508" t="str">
        <f>REPLACE(BY25,1,2,IF(BY27="Enticers","Enticers","FG"))</f>
        <v>FG 1</v>
      </c>
      <c r="BZ39" s="509"/>
      <c r="CA39" s="508" t="str">
        <f>REPLACE(CA25,1,2,IF(CA27="Enticers","Enticers","FG"))</f>
        <v>FG 1</v>
      </c>
      <c r="CB39" s="509"/>
      <c r="CC39" s="508" t="str">
        <f>REPLACE(CC25,1,2,IF(CC27="Enticers","Enticers","FG"))</f>
        <v>FG 1</v>
      </c>
      <c r="CD39" s="509"/>
      <c r="CE39" s="508" t="str">
        <f>REPLACE(CE25,1,2,IF(CE27="Enticers","Enticers","FG"))</f>
        <v>FG 1</v>
      </c>
      <c r="CF39" s="509"/>
      <c r="CG39" s="508" t="str">
        <f>REPLACE(CG25,1,2,IF(CG27="Enticers","Enticers","FG"))</f>
        <v>FG 1</v>
      </c>
      <c r="CH39" s="509"/>
      <c r="CI39" s="508" t="str">
        <f>REPLACE(CI25,1,2,IF(CI27="Enticers","Enticers","FG"))</f>
        <v>FG 1</v>
      </c>
      <c r="CJ39" s="509"/>
      <c r="CK39" s="508" t="str">
        <f>REPLACE(CK25,1,2,IF(CK27="Enticers","Enticers","FG"))</f>
        <v>FG 1</v>
      </c>
      <c r="CL39" s="509"/>
      <c r="CM39" s="508" t="str">
        <f>REPLACE(CM25,1,2,IF(CM27="Enticers","Enticers","FG"))</f>
        <v>FG 1</v>
      </c>
      <c r="CN39" s="509"/>
      <c r="CO39" s="508" t="str">
        <f>REPLACE(CO25,1,2,IF(CO27="Enticers","Enticers","FG"))</f>
        <v>FG 1</v>
      </c>
      <c r="CP39" s="509"/>
      <c r="CQ39" s="508" t="str">
        <f>REPLACE(CQ25,1,2,IF(CQ27="Enticers","Enticers","FG"))</f>
        <v>FG 1</v>
      </c>
      <c r="CR39" s="509"/>
      <c r="CS39" s="508" t="str">
        <f>REPLACE(CS25,1,2,IF(CS27="Enticers","Enticers","FG"))</f>
        <v>FG 1</v>
      </c>
      <c r="CT39" s="509"/>
      <c r="CU39" s="508" t="str">
        <f>REPLACE(CU25,1,2,IF(CU27="Enticers","Enticers","FG"))</f>
        <v>FG 1</v>
      </c>
      <c r="CV39" s="509"/>
      <c r="CW39" s="508" t="str">
        <f>REPLACE(CW25,1,2,IF(CW27="Enticers","Enticers","FG"))</f>
        <v>FG 1</v>
      </c>
      <c r="CX39" s="509"/>
    </row>
    <row r="40" spans="1:102" s="53" customFormat="1" ht="19.5" customHeight="1" x14ac:dyDescent="0.3">
      <c r="A40" s="64" t="str">
        <f>IF($C$27="Enticers","Enticer Quantity Cases","FG Quantity Cases")</f>
        <v>FG Quantity Cases</v>
      </c>
      <c r="B40" s="66"/>
      <c r="C40" s="520">
        <f>IF(C105="Cases",D105,IFERROR(D105/C31,1))</f>
        <v>1</v>
      </c>
      <c r="D40" s="521"/>
      <c r="E40" s="520">
        <f>IF(E105="Cases",F105,IFERROR(F105/E31,1))</f>
        <v>1</v>
      </c>
      <c r="F40" s="521"/>
      <c r="G40" s="520">
        <f>IF(G105="Cases",H105,IFERROR(H105/G31,1))</f>
        <v>1</v>
      </c>
      <c r="H40" s="521"/>
      <c r="I40" s="520">
        <f>IF(I105="Cases",J105,IFERROR(J105/I31,1))</f>
        <v>1</v>
      </c>
      <c r="J40" s="521"/>
      <c r="K40" s="520">
        <f>IF(K105="Cases",L105,IFERROR(L105/K31,1))</f>
        <v>1</v>
      </c>
      <c r="L40" s="521"/>
      <c r="M40" s="520">
        <f>IF(M105="Cases",N105,IFERROR(N105/M31,1))</f>
        <v>1</v>
      </c>
      <c r="N40" s="521"/>
      <c r="O40" s="520">
        <f>IF(O105="Cases",P105,IFERROR(P105/O31,1))</f>
        <v>1</v>
      </c>
      <c r="P40" s="521"/>
      <c r="Q40" s="520">
        <f>IF(Q105="Cases",R105,IFERROR(R105/Q31,1))</f>
        <v>1</v>
      </c>
      <c r="R40" s="521"/>
      <c r="S40" s="520">
        <f>IF(S105="Cases",T105,IFERROR(T105/S31,1))</f>
        <v>1</v>
      </c>
      <c r="T40" s="521"/>
      <c r="U40" s="520">
        <f>IF(U105="Cases",V105,IFERROR(V105/U31,1))</f>
        <v>1</v>
      </c>
      <c r="V40" s="521"/>
      <c r="W40" s="520">
        <f>IF(W105="Cases",X105,IFERROR(X105/W31,1))</f>
        <v>1</v>
      </c>
      <c r="X40" s="521"/>
      <c r="Y40" s="520">
        <f>IF(Y105="Cases",Z105,IFERROR(Z105/Y31,1))</f>
        <v>1</v>
      </c>
      <c r="Z40" s="521"/>
      <c r="AA40" s="520">
        <f>IF(AA105="Cases",AB105,IFERROR(AB105/AA31,1))</f>
        <v>1</v>
      </c>
      <c r="AB40" s="521"/>
      <c r="AC40" s="520">
        <f>IF(AC105="Cases",AD105,IFERROR(AD105/AC31,1))</f>
        <v>1</v>
      </c>
      <c r="AD40" s="521"/>
      <c r="AE40" s="520">
        <f>IF(AE105="Cases",AF105,IFERROR(AF105/AE31,1))</f>
        <v>1</v>
      </c>
      <c r="AF40" s="521"/>
      <c r="AG40" s="520">
        <f>IF(AG105="Cases",AH105,IFERROR(AH105/AG31,1))</f>
        <v>1</v>
      </c>
      <c r="AH40" s="521"/>
      <c r="AI40" s="520">
        <f>IF(AI105="Cases",AJ105,IFERROR(AJ105/AI31,1))</f>
        <v>1</v>
      </c>
      <c r="AJ40" s="521"/>
      <c r="AK40" s="520">
        <f>IF(AK105="Cases",AL105,IFERROR(AL105/AK31,1))</f>
        <v>1</v>
      </c>
      <c r="AL40" s="521"/>
      <c r="AM40" s="520">
        <f>IF(AM105="Cases",AN105,IFERROR(AN105/AM31,1))</f>
        <v>1</v>
      </c>
      <c r="AN40" s="521"/>
      <c r="AO40" s="520">
        <f>IF(AO105="Cases",AP105,IFERROR(AP105/AO31,1))</f>
        <v>1</v>
      </c>
      <c r="AP40" s="521"/>
      <c r="AQ40" s="520">
        <f>IF(AQ105="Cases",AR105,IFERROR(AR105/AQ31,1))</f>
        <v>1</v>
      </c>
      <c r="AR40" s="521"/>
      <c r="AS40" s="520">
        <f>IF(AS105="Cases",AT105,IFERROR(AT105/AS31,1))</f>
        <v>1</v>
      </c>
      <c r="AT40" s="521"/>
      <c r="AU40" s="520">
        <f>IF(AU105="Cases",AV105,IFERROR(AV105/AU31,1))</f>
        <v>1</v>
      </c>
      <c r="AV40" s="521"/>
      <c r="AW40" s="520">
        <f>IF(AW105="Cases",AX105,IFERROR(AX105/AW31,1))</f>
        <v>1</v>
      </c>
      <c r="AX40" s="521"/>
      <c r="AY40" s="520">
        <f>IF(AY105="Cases",AZ105,IFERROR(AZ105/AY31,1))</f>
        <v>1</v>
      </c>
      <c r="AZ40" s="521"/>
      <c r="BA40" s="520">
        <f>IF(BA105="Cases",BB105,IFERROR(BB105/BA31,1))</f>
        <v>1</v>
      </c>
      <c r="BB40" s="521"/>
      <c r="BC40" s="520">
        <f>IF(BC105="Cases",BD105,IFERROR(BD105/BC31,1))</f>
        <v>1</v>
      </c>
      <c r="BD40" s="521"/>
      <c r="BE40" s="520">
        <f>IF(BE105="Cases",BF105,IFERROR(BF105/BE31,1))</f>
        <v>1</v>
      </c>
      <c r="BF40" s="521"/>
      <c r="BG40" s="520">
        <f>IF(BG105="Cases",BH105,IFERROR(BH105/BG31,1))</f>
        <v>1</v>
      </c>
      <c r="BH40" s="521"/>
      <c r="BI40" s="520">
        <f>IF(BI105="Cases",BJ105,IFERROR(BJ105/BI31,1))</f>
        <v>1</v>
      </c>
      <c r="BJ40" s="521"/>
      <c r="BK40" s="520">
        <f>IF(BK105="Cases",BL105,IFERROR(BL105/BK31,1))</f>
        <v>1</v>
      </c>
      <c r="BL40" s="521"/>
      <c r="BM40" s="520">
        <f>IF(BM105="Cases",BN105,IFERROR(BN105/BM31,1))</f>
        <v>1</v>
      </c>
      <c r="BN40" s="521"/>
      <c r="BO40" s="520">
        <f>IF(BO105="Cases",BP105,IFERROR(BP105/BO31,1))</f>
        <v>1</v>
      </c>
      <c r="BP40" s="521"/>
      <c r="BQ40" s="520">
        <f>IF(BQ105="Cases",BR105,IFERROR(BR105/BQ31,1))</f>
        <v>1</v>
      </c>
      <c r="BR40" s="521"/>
      <c r="BS40" s="520">
        <f>IF(BS105="Cases",BT105,IFERROR(BT105/BS31,1))</f>
        <v>1</v>
      </c>
      <c r="BT40" s="521"/>
      <c r="BU40" s="520">
        <f>IF(BU105="Cases",BV105,IFERROR(BV105/BU31,1))</f>
        <v>1</v>
      </c>
      <c r="BV40" s="521"/>
      <c r="BW40" s="520">
        <f>IF(BW105="Cases",BX105,IFERROR(BX105/BW31,1))</f>
        <v>1</v>
      </c>
      <c r="BX40" s="521"/>
      <c r="BY40" s="520">
        <f>IF(BY105="Cases",BZ105,IFERROR(BZ105/BY31,1))</f>
        <v>1</v>
      </c>
      <c r="BZ40" s="521"/>
      <c r="CA40" s="520">
        <f>IF(CA105="Cases",CB105,IFERROR(CB105/CA31,1))</f>
        <v>1</v>
      </c>
      <c r="CB40" s="521"/>
      <c r="CC40" s="520">
        <f>IF(CC105="Cases",CD105,IFERROR(CD105/CC31,1))</f>
        <v>1</v>
      </c>
      <c r="CD40" s="521"/>
      <c r="CE40" s="520">
        <f>IF(CE105="Cases",CF105,IFERROR(CF105/CE31,1))</f>
        <v>1</v>
      </c>
      <c r="CF40" s="521"/>
      <c r="CG40" s="520">
        <f>IF(CG105="Cases",CH105,IFERROR(CH105/CG31,1))</f>
        <v>1</v>
      </c>
      <c r="CH40" s="521"/>
      <c r="CI40" s="520">
        <f>IF(CI105="Cases",CJ105,IFERROR(CJ105/CI31,1))</f>
        <v>1</v>
      </c>
      <c r="CJ40" s="521"/>
      <c r="CK40" s="520">
        <f>IF(CK105="Cases",CL105,IFERROR(CL105/CK31,1))</f>
        <v>1</v>
      </c>
      <c r="CL40" s="521"/>
      <c r="CM40" s="520">
        <f>IF(CM105="Cases",CN105,IFERROR(CN105/CM31,1))</f>
        <v>1</v>
      </c>
      <c r="CN40" s="521"/>
      <c r="CO40" s="520">
        <f>IF(CO105="Cases",CP105,IFERROR(CP105/CO31,1))</f>
        <v>1</v>
      </c>
      <c r="CP40" s="521"/>
      <c r="CQ40" s="520">
        <f>IF(CQ105="Cases",CR105,IFERROR(CR105/CQ31,1))</f>
        <v>1</v>
      </c>
      <c r="CR40" s="521"/>
      <c r="CS40" s="520">
        <f>IF(CS105="Cases",CT105,IFERROR(CT105/CS31,1))</f>
        <v>1</v>
      </c>
      <c r="CT40" s="521"/>
      <c r="CU40" s="520">
        <f>IF(CU105="Cases",CV105,IFERROR(CV105/CU31,1))</f>
        <v>1</v>
      </c>
      <c r="CV40" s="521"/>
      <c r="CW40" s="520">
        <f>IF(CW105="Cases",CX105,IFERROR(CX105/CW31,1))</f>
        <v>1</v>
      </c>
      <c r="CX40" s="521"/>
    </row>
    <row r="41" spans="1:102" s="53" customFormat="1" ht="19.5" customHeight="1" x14ac:dyDescent="0.3">
      <c r="A41" s="56" t="str">
        <f>IF($C$27="Enticers","Enticer Quantity Units","FG Quantity Units")</f>
        <v>FG Quantity Units</v>
      </c>
      <c r="B41" s="64"/>
      <c r="C41" s="500">
        <f>IFERROR(C40*C31,1)</f>
        <v>12</v>
      </c>
      <c r="D41" s="501"/>
      <c r="E41" s="500">
        <f>IFERROR(E40*E31,1)</f>
        <v>12</v>
      </c>
      <c r="F41" s="501"/>
      <c r="G41" s="500">
        <f>IFERROR(G40*G31,1)</f>
        <v>12</v>
      </c>
      <c r="H41" s="501"/>
      <c r="I41" s="500">
        <f>IFERROR(I40*I31,1)</f>
        <v>12</v>
      </c>
      <c r="J41" s="501"/>
      <c r="K41" s="500">
        <f>IFERROR(K40*K31,1)</f>
        <v>12</v>
      </c>
      <c r="L41" s="501"/>
      <c r="M41" s="500">
        <f>IFERROR(M40*M31,1)</f>
        <v>12</v>
      </c>
      <c r="N41" s="501"/>
      <c r="O41" s="500">
        <f>IFERROR(O40*O31,1)</f>
        <v>12</v>
      </c>
      <c r="P41" s="501"/>
      <c r="Q41" s="500">
        <f>IFERROR(Q40*Q31,1)</f>
        <v>12</v>
      </c>
      <c r="R41" s="501"/>
      <c r="S41" s="500">
        <f>IFERROR(S40*S31,1)</f>
        <v>12</v>
      </c>
      <c r="T41" s="501"/>
      <c r="U41" s="500">
        <f>IFERROR(U40*U31,1)</f>
        <v>12</v>
      </c>
      <c r="V41" s="501"/>
      <c r="W41" s="500">
        <f>IFERROR(W40*W31,1)</f>
        <v>12</v>
      </c>
      <c r="X41" s="501"/>
      <c r="Y41" s="500">
        <f>IFERROR(Y40*Y31,1)</f>
        <v>12</v>
      </c>
      <c r="Z41" s="501"/>
      <c r="AA41" s="500">
        <f>IFERROR(AA40*AA31,1)</f>
        <v>12</v>
      </c>
      <c r="AB41" s="501"/>
      <c r="AC41" s="500">
        <f>IFERROR(AC40*AC31,1)</f>
        <v>12</v>
      </c>
      <c r="AD41" s="501"/>
      <c r="AE41" s="500">
        <f>IFERROR(AE40*AE31,1)</f>
        <v>12</v>
      </c>
      <c r="AF41" s="501"/>
      <c r="AG41" s="500">
        <f>IFERROR(AG40*AG31,1)</f>
        <v>12</v>
      </c>
      <c r="AH41" s="501"/>
      <c r="AI41" s="500">
        <f>IFERROR(AI40*AI31,1)</f>
        <v>12</v>
      </c>
      <c r="AJ41" s="501"/>
      <c r="AK41" s="500">
        <f>IFERROR(AK40*AK31,1)</f>
        <v>12</v>
      </c>
      <c r="AL41" s="501"/>
      <c r="AM41" s="500">
        <f>IFERROR(AM40*AM31,1)</f>
        <v>12</v>
      </c>
      <c r="AN41" s="501"/>
      <c r="AO41" s="500">
        <f>IFERROR(AO40*AO31,1)</f>
        <v>12</v>
      </c>
      <c r="AP41" s="501"/>
      <c r="AQ41" s="500">
        <f>IFERROR(AQ40*AQ31,1)</f>
        <v>12</v>
      </c>
      <c r="AR41" s="501"/>
      <c r="AS41" s="500">
        <f>IFERROR(AS40*AS31,1)</f>
        <v>12</v>
      </c>
      <c r="AT41" s="501"/>
      <c r="AU41" s="500">
        <f>IFERROR(AU40*AU31,1)</f>
        <v>12</v>
      </c>
      <c r="AV41" s="501"/>
      <c r="AW41" s="500">
        <f>IFERROR(AW40*AW31,1)</f>
        <v>12</v>
      </c>
      <c r="AX41" s="501"/>
      <c r="AY41" s="500">
        <f>IFERROR(AY40*AY31,1)</f>
        <v>12</v>
      </c>
      <c r="AZ41" s="501"/>
      <c r="BA41" s="500">
        <f>IFERROR(BA40*BA31,1)</f>
        <v>12</v>
      </c>
      <c r="BB41" s="501"/>
      <c r="BC41" s="500">
        <f>IFERROR(BC40*BC31,1)</f>
        <v>12</v>
      </c>
      <c r="BD41" s="501"/>
      <c r="BE41" s="500">
        <f>IFERROR(BE40*BE31,1)</f>
        <v>12</v>
      </c>
      <c r="BF41" s="501"/>
      <c r="BG41" s="500">
        <f>IFERROR(BG40*BG31,1)</f>
        <v>12</v>
      </c>
      <c r="BH41" s="501"/>
      <c r="BI41" s="500">
        <f>IFERROR(BI40*BI31,1)</f>
        <v>12</v>
      </c>
      <c r="BJ41" s="501"/>
      <c r="BK41" s="500">
        <f>IFERROR(BK40*BK31,1)</f>
        <v>12</v>
      </c>
      <c r="BL41" s="501"/>
      <c r="BM41" s="500">
        <f>IFERROR(BM40*BM31,1)</f>
        <v>12</v>
      </c>
      <c r="BN41" s="501"/>
      <c r="BO41" s="500">
        <f>IFERROR(BO40*BO31,1)</f>
        <v>12</v>
      </c>
      <c r="BP41" s="501"/>
      <c r="BQ41" s="500">
        <f>IFERROR(BQ40*BQ31,1)</f>
        <v>12</v>
      </c>
      <c r="BR41" s="501"/>
      <c r="BS41" s="500">
        <f>IFERROR(BS40*BS31,1)</f>
        <v>12</v>
      </c>
      <c r="BT41" s="501"/>
      <c r="BU41" s="500">
        <f>IFERROR(BU40*BU31,1)</f>
        <v>12</v>
      </c>
      <c r="BV41" s="501"/>
      <c r="BW41" s="500">
        <f>IFERROR(BW40*BW31,1)</f>
        <v>12</v>
      </c>
      <c r="BX41" s="501"/>
      <c r="BY41" s="500">
        <f>IFERROR(BY40*BY31,1)</f>
        <v>12</v>
      </c>
      <c r="BZ41" s="501"/>
      <c r="CA41" s="500">
        <f>IFERROR(CA40*CA31,1)</f>
        <v>12</v>
      </c>
      <c r="CB41" s="501"/>
      <c r="CC41" s="500">
        <f>IFERROR(CC40*CC31,1)</f>
        <v>12</v>
      </c>
      <c r="CD41" s="501"/>
      <c r="CE41" s="500">
        <f>IFERROR(CE40*CE31,1)</f>
        <v>12</v>
      </c>
      <c r="CF41" s="501"/>
      <c r="CG41" s="500">
        <f>IFERROR(CG40*CG31,1)</f>
        <v>12</v>
      </c>
      <c r="CH41" s="501"/>
      <c r="CI41" s="500">
        <f>IFERROR(CI40*CI31,1)</f>
        <v>12</v>
      </c>
      <c r="CJ41" s="501"/>
      <c r="CK41" s="500">
        <f>IFERROR(CK40*CK31,1)</f>
        <v>12</v>
      </c>
      <c r="CL41" s="501"/>
      <c r="CM41" s="500">
        <f>IFERROR(CM40*CM31,1)</f>
        <v>12</v>
      </c>
      <c r="CN41" s="501"/>
      <c r="CO41" s="500">
        <f>IFERROR(CO40*CO31,1)</f>
        <v>12</v>
      </c>
      <c r="CP41" s="501"/>
      <c r="CQ41" s="500">
        <f>IFERROR(CQ40*CQ31,1)</f>
        <v>12</v>
      </c>
      <c r="CR41" s="501"/>
      <c r="CS41" s="500">
        <f>IFERROR(CS40*CS31,1)</f>
        <v>12</v>
      </c>
      <c r="CT41" s="501"/>
      <c r="CU41" s="500">
        <f>IFERROR(CU40*CU31,1)</f>
        <v>12</v>
      </c>
      <c r="CV41" s="501"/>
      <c r="CW41" s="500">
        <f>IFERROR(CW40*CW31,1)</f>
        <v>12</v>
      </c>
      <c r="CX41" s="501"/>
    </row>
    <row r="42" spans="1:102" s="53" customFormat="1" ht="19.5" customHeight="1" x14ac:dyDescent="0.3">
      <c r="A42" s="64" t="str">
        <f>IF($C$27="Enticers","Enticer Limit Cases","FG Limit Cases")</f>
        <v>FG Limit Cases</v>
      </c>
      <c r="B42" s="67"/>
      <c r="C42" s="520">
        <f>IF(C106="Cases",D106,IFERROR(D106/C31,1))</f>
        <v>0.16666666666666666</v>
      </c>
      <c r="D42" s="521"/>
      <c r="E42" s="520">
        <f>IF(E106="Cases",F106,IFERROR(F106/E31,1))</f>
        <v>0.16666666666666666</v>
      </c>
      <c r="F42" s="521"/>
      <c r="G42" s="520">
        <f>IF(G106="Cases",H106,IFERROR(H106/G31,1))</f>
        <v>0.16666666666666666</v>
      </c>
      <c r="H42" s="521"/>
      <c r="I42" s="520">
        <f>IF(I106="Cases",J106,IFERROR(J106/I31,1))</f>
        <v>0.16666666666666666</v>
      </c>
      <c r="J42" s="521"/>
      <c r="K42" s="520">
        <f>IF(K106="Cases",L106,IFERROR(L106/K31,1))</f>
        <v>0.16666666666666666</v>
      </c>
      <c r="L42" s="521"/>
      <c r="M42" s="520">
        <f>IF(M106="Cases",N106,IFERROR(N106/M31,1))</f>
        <v>0.16666666666666666</v>
      </c>
      <c r="N42" s="521"/>
      <c r="O42" s="520">
        <f>IF(O106="Cases",P106,IFERROR(P106/O31,1))</f>
        <v>0.16666666666666666</v>
      </c>
      <c r="P42" s="521"/>
      <c r="Q42" s="520">
        <f>IF(Q106="Cases",R106,IFERROR(R106/Q31,1))</f>
        <v>0.16666666666666666</v>
      </c>
      <c r="R42" s="521"/>
      <c r="S42" s="520">
        <f>IF(S106="Cases",T106,IFERROR(T106/S31,1))</f>
        <v>0.16666666666666666</v>
      </c>
      <c r="T42" s="521"/>
      <c r="U42" s="520">
        <f>IF(U106="Cases",V106,IFERROR(V106/U31,1))</f>
        <v>0.16666666666666666</v>
      </c>
      <c r="V42" s="521"/>
      <c r="W42" s="520">
        <f>IF(W106="Cases",X106,IFERROR(X106/W31,1))</f>
        <v>0.16666666666666666</v>
      </c>
      <c r="X42" s="521"/>
      <c r="Y42" s="520">
        <f>IF(Y106="Cases",Z106,IFERROR(Z106/Y31,1))</f>
        <v>0.16666666666666666</v>
      </c>
      <c r="Z42" s="521"/>
      <c r="AA42" s="520">
        <f>IF(AA106="Cases",AB106,IFERROR(AB106/AA31,1))</f>
        <v>0.16666666666666666</v>
      </c>
      <c r="AB42" s="521"/>
      <c r="AC42" s="520">
        <f>IF(AC106="Cases",AD106,IFERROR(AD106/AC31,1))</f>
        <v>0.16666666666666666</v>
      </c>
      <c r="AD42" s="521"/>
      <c r="AE42" s="520">
        <f>IF(AE106="Cases",AF106,IFERROR(AF106/AE31,1))</f>
        <v>0.16666666666666666</v>
      </c>
      <c r="AF42" s="521"/>
      <c r="AG42" s="520">
        <f>IF(AG106="Cases",AH106,IFERROR(AH106/AG31,1))</f>
        <v>0.16666666666666666</v>
      </c>
      <c r="AH42" s="521"/>
      <c r="AI42" s="520">
        <f>IF(AI106="Cases",AJ106,IFERROR(AJ106/AI31,1))</f>
        <v>0.16666666666666666</v>
      </c>
      <c r="AJ42" s="521"/>
      <c r="AK42" s="520">
        <f>IF(AK106="Cases",AL106,IFERROR(AL106/AK31,1))</f>
        <v>0.16666666666666666</v>
      </c>
      <c r="AL42" s="521"/>
      <c r="AM42" s="520">
        <f>IF(AM106="Cases",AN106,IFERROR(AN106/AM31,1))</f>
        <v>0.16666666666666666</v>
      </c>
      <c r="AN42" s="521"/>
      <c r="AO42" s="520">
        <f>IF(AO106="Cases",AP106,IFERROR(AP106/AO31,1))</f>
        <v>0.16666666666666666</v>
      </c>
      <c r="AP42" s="521"/>
      <c r="AQ42" s="520">
        <f>IF(AQ106="Cases",AR106,IFERROR(AR106/AQ31,1))</f>
        <v>0.16666666666666666</v>
      </c>
      <c r="AR42" s="521"/>
      <c r="AS42" s="520">
        <f>IF(AS106="Cases",AT106,IFERROR(AT106/AS31,1))</f>
        <v>0.16666666666666666</v>
      </c>
      <c r="AT42" s="521"/>
      <c r="AU42" s="520">
        <f>IF(AU106="Cases",AV106,IFERROR(AV106/AU31,1))</f>
        <v>0.16666666666666666</v>
      </c>
      <c r="AV42" s="521"/>
      <c r="AW42" s="520">
        <f>IF(AW106="Cases",AX106,IFERROR(AX106/AW31,1))</f>
        <v>0.16666666666666666</v>
      </c>
      <c r="AX42" s="521"/>
      <c r="AY42" s="520">
        <f>IF(AY106="Cases",AZ106,IFERROR(AZ106/AY31,1))</f>
        <v>0.16666666666666666</v>
      </c>
      <c r="AZ42" s="521"/>
      <c r="BA42" s="520">
        <f>IF(BA106="Cases",BB106,IFERROR(BB106/BA31,1))</f>
        <v>0.16666666666666666</v>
      </c>
      <c r="BB42" s="521"/>
      <c r="BC42" s="520">
        <f>IF(BC106="Cases",BD106,IFERROR(BD106/BC31,1))</f>
        <v>0.16666666666666666</v>
      </c>
      <c r="BD42" s="521"/>
      <c r="BE42" s="520">
        <f>IF(BE106="Cases",BF106,IFERROR(BF106/BE31,1))</f>
        <v>0.16666666666666666</v>
      </c>
      <c r="BF42" s="521"/>
      <c r="BG42" s="520">
        <f>IF(BG106="Cases",BH106,IFERROR(BH106/BG31,1))</f>
        <v>0.16666666666666666</v>
      </c>
      <c r="BH42" s="521"/>
      <c r="BI42" s="520">
        <f>IF(BI106="Cases",BJ106,IFERROR(BJ106/BI31,1))</f>
        <v>0.16666666666666666</v>
      </c>
      <c r="BJ42" s="521"/>
      <c r="BK42" s="520">
        <f>IF(BK106="Cases",BL106,IFERROR(BL106/BK31,1))</f>
        <v>0.16666666666666666</v>
      </c>
      <c r="BL42" s="521"/>
      <c r="BM42" s="520">
        <f>IF(BM106="Cases",BN106,IFERROR(BN106/BM31,1))</f>
        <v>0.16666666666666666</v>
      </c>
      <c r="BN42" s="521"/>
      <c r="BO42" s="520">
        <f>IF(BO106="Cases",BP106,IFERROR(BP106/BO31,1))</f>
        <v>0.16666666666666666</v>
      </c>
      <c r="BP42" s="521"/>
      <c r="BQ42" s="520">
        <f>IF(BQ106="Cases",BR106,IFERROR(BR106/BQ31,1))</f>
        <v>0.16666666666666666</v>
      </c>
      <c r="BR42" s="521"/>
      <c r="BS42" s="520">
        <f>IF(BS106="Cases",BT106,IFERROR(BT106/BS31,1))</f>
        <v>0.16666666666666666</v>
      </c>
      <c r="BT42" s="521"/>
      <c r="BU42" s="520">
        <f>IF(BU106="Cases",BV106,IFERROR(BV106/BU31,1))</f>
        <v>0.16666666666666666</v>
      </c>
      <c r="BV42" s="521"/>
      <c r="BW42" s="520">
        <f>IF(BW106="Cases",BX106,IFERROR(BX106/BW31,1))</f>
        <v>0.16666666666666666</v>
      </c>
      <c r="BX42" s="521"/>
      <c r="BY42" s="520">
        <f>IF(BY106="Cases",BZ106,IFERROR(BZ106/BY31,1))</f>
        <v>0.16666666666666666</v>
      </c>
      <c r="BZ42" s="521"/>
      <c r="CA42" s="520">
        <f>IF(CA106="Cases",CB106,IFERROR(CB106/CA31,1))</f>
        <v>0.16666666666666666</v>
      </c>
      <c r="CB42" s="521"/>
      <c r="CC42" s="520">
        <f>IF(CC106="Cases",CD106,IFERROR(CD106/CC31,1))</f>
        <v>0.16666666666666666</v>
      </c>
      <c r="CD42" s="521"/>
      <c r="CE42" s="520">
        <f>IF(CE106="Cases",CF106,IFERROR(CF106/CE31,1))</f>
        <v>0.16666666666666666</v>
      </c>
      <c r="CF42" s="521"/>
      <c r="CG42" s="520">
        <f>IF(CG106="Cases",CH106,IFERROR(CH106/CG31,1))</f>
        <v>0.16666666666666666</v>
      </c>
      <c r="CH42" s="521"/>
      <c r="CI42" s="520">
        <f>IF(CI106="Cases",CJ106,IFERROR(CJ106/CI31,1))</f>
        <v>0.16666666666666666</v>
      </c>
      <c r="CJ42" s="521"/>
      <c r="CK42" s="520">
        <f>IF(CK106="Cases",CL106,IFERROR(CL106/CK31,1))</f>
        <v>0.16666666666666666</v>
      </c>
      <c r="CL42" s="521"/>
      <c r="CM42" s="520">
        <f>IF(CM106="Cases",CN106,IFERROR(CN106/CM31,1))</f>
        <v>0.16666666666666666</v>
      </c>
      <c r="CN42" s="521"/>
      <c r="CO42" s="520">
        <f>IF(CO106="Cases",CP106,IFERROR(CP106/CO31,1))</f>
        <v>0.16666666666666666</v>
      </c>
      <c r="CP42" s="521"/>
      <c r="CQ42" s="520">
        <f>IF(CQ106="Cases",CR106,IFERROR(CR106/CQ31,1))</f>
        <v>0.16666666666666666</v>
      </c>
      <c r="CR42" s="521"/>
      <c r="CS42" s="520">
        <f>IF(CS106="Cases",CT106,IFERROR(CT106/CS31,1))</f>
        <v>0.16666666666666666</v>
      </c>
      <c r="CT42" s="521"/>
      <c r="CU42" s="520">
        <f>IF(CU106="Cases",CV106,IFERROR(CV106/CU31,1))</f>
        <v>0.16666666666666666</v>
      </c>
      <c r="CV42" s="521"/>
      <c r="CW42" s="520">
        <f>IF(CW106="Cases",CX106,IFERROR(CX106/CW31,1))</f>
        <v>0.16666666666666666</v>
      </c>
      <c r="CX42" s="521"/>
    </row>
    <row r="43" spans="1:102" s="53" customFormat="1" ht="19.5" customHeight="1" x14ac:dyDescent="0.3">
      <c r="A43" s="56" t="str">
        <f>IF($C$27="Enticers","Enticer Limit Units","FG Limit Units")</f>
        <v>FG Limit Units</v>
      </c>
      <c r="B43" s="68"/>
      <c r="C43" s="500">
        <f>IFERROR(C42*C31,1)</f>
        <v>2</v>
      </c>
      <c r="D43" s="501"/>
      <c r="E43" s="500">
        <f>IFERROR(E42*E31,1)</f>
        <v>2</v>
      </c>
      <c r="F43" s="501"/>
      <c r="G43" s="500">
        <f>IFERROR(G42*G31,1)</f>
        <v>2</v>
      </c>
      <c r="H43" s="501"/>
      <c r="I43" s="500">
        <f>IFERROR(I42*I31,1)</f>
        <v>2</v>
      </c>
      <c r="J43" s="501"/>
      <c r="K43" s="500">
        <f>IFERROR(K42*K31,1)</f>
        <v>2</v>
      </c>
      <c r="L43" s="501"/>
      <c r="M43" s="500">
        <f>IFERROR(M42*M31,1)</f>
        <v>2</v>
      </c>
      <c r="N43" s="501"/>
      <c r="O43" s="500">
        <f>IFERROR(O42*O31,1)</f>
        <v>2</v>
      </c>
      <c r="P43" s="501"/>
      <c r="Q43" s="500">
        <f>IFERROR(Q42*Q31,1)</f>
        <v>2</v>
      </c>
      <c r="R43" s="501"/>
      <c r="S43" s="500">
        <f>IFERROR(S42*S31,1)</f>
        <v>2</v>
      </c>
      <c r="T43" s="501"/>
      <c r="U43" s="500">
        <f>IFERROR(U42*U31,1)</f>
        <v>2</v>
      </c>
      <c r="V43" s="501"/>
      <c r="W43" s="500">
        <f>IFERROR(W42*W31,1)</f>
        <v>2</v>
      </c>
      <c r="X43" s="501"/>
      <c r="Y43" s="500">
        <f>IFERROR(Y42*Y31,1)</f>
        <v>2</v>
      </c>
      <c r="Z43" s="501"/>
      <c r="AA43" s="500">
        <f>IFERROR(AA42*AA31,1)</f>
        <v>2</v>
      </c>
      <c r="AB43" s="501"/>
      <c r="AC43" s="500">
        <f>IFERROR(AC42*AC31,1)</f>
        <v>2</v>
      </c>
      <c r="AD43" s="501"/>
      <c r="AE43" s="500">
        <f>IFERROR(AE42*AE31,1)</f>
        <v>2</v>
      </c>
      <c r="AF43" s="501"/>
      <c r="AG43" s="500">
        <f>IFERROR(AG42*AG31,1)</f>
        <v>2</v>
      </c>
      <c r="AH43" s="501"/>
      <c r="AI43" s="500">
        <f>IFERROR(AI42*AI31,1)</f>
        <v>2</v>
      </c>
      <c r="AJ43" s="501"/>
      <c r="AK43" s="500">
        <f>IFERROR(AK42*AK31,1)</f>
        <v>2</v>
      </c>
      <c r="AL43" s="501"/>
      <c r="AM43" s="500">
        <f>IFERROR(AM42*AM31,1)</f>
        <v>2</v>
      </c>
      <c r="AN43" s="501"/>
      <c r="AO43" s="500">
        <f>IFERROR(AO42*AO31,1)</f>
        <v>2</v>
      </c>
      <c r="AP43" s="501"/>
      <c r="AQ43" s="500">
        <f>IFERROR(AQ42*AQ31,1)</f>
        <v>2</v>
      </c>
      <c r="AR43" s="501"/>
      <c r="AS43" s="500">
        <f>IFERROR(AS42*AS31,1)</f>
        <v>2</v>
      </c>
      <c r="AT43" s="501"/>
      <c r="AU43" s="500">
        <f>IFERROR(AU42*AU31,1)</f>
        <v>2</v>
      </c>
      <c r="AV43" s="501"/>
      <c r="AW43" s="500">
        <f>IFERROR(AW42*AW31,1)</f>
        <v>2</v>
      </c>
      <c r="AX43" s="501"/>
      <c r="AY43" s="500">
        <f>IFERROR(AY42*AY31,1)</f>
        <v>2</v>
      </c>
      <c r="AZ43" s="501"/>
      <c r="BA43" s="500">
        <f>IFERROR(BA42*BA31,1)</f>
        <v>2</v>
      </c>
      <c r="BB43" s="501"/>
      <c r="BC43" s="500">
        <f>IFERROR(BC42*BC31,1)</f>
        <v>2</v>
      </c>
      <c r="BD43" s="501"/>
      <c r="BE43" s="500">
        <f>IFERROR(BE42*BE31,1)</f>
        <v>2</v>
      </c>
      <c r="BF43" s="501"/>
      <c r="BG43" s="500">
        <f>IFERROR(BG42*BG31,1)</f>
        <v>2</v>
      </c>
      <c r="BH43" s="501"/>
      <c r="BI43" s="500">
        <f>IFERROR(BI42*BI31,1)</f>
        <v>2</v>
      </c>
      <c r="BJ43" s="501"/>
      <c r="BK43" s="500">
        <f>IFERROR(BK42*BK31,1)</f>
        <v>2</v>
      </c>
      <c r="BL43" s="501"/>
      <c r="BM43" s="500">
        <f>IFERROR(BM42*BM31,1)</f>
        <v>2</v>
      </c>
      <c r="BN43" s="501"/>
      <c r="BO43" s="500">
        <f>IFERROR(BO42*BO31,1)</f>
        <v>2</v>
      </c>
      <c r="BP43" s="501"/>
      <c r="BQ43" s="500">
        <f>IFERROR(BQ42*BQ31,1)</f>
        <v>2</v>
      </c>
      <c r="BR43" s="501"/>
      <c r="BS43" s="500">
        <f>IFERROR(BS42*BS31,1)</f>
        <v>2</v>
      </c>
      <c r="BT43" s="501"/>
      <c r="BU43" s="500">
        <f>IFERROR(BU42*BU31,1)</f>
        <v>2</v>
      </c>
      <c r="BV43" s="501"/>
      <c r="BW43" s="500">
        <f>IFERROR(BW42*BW31,1)</f>
        <v>2</v>
      </c>
      <c r="BX43" s="501"/>
      <c r="BY43" s="500">
        <f>IFERROR(BY42*BY31,1)</f>
        <v>2</v>
      </c>
      <c r="BZ43" s="501"/>
      <c r="CA43" s="500">
        <f>IFERROR(CA42*CA31,1)</f>
        <v>2</v>
      </c>
      <c r="CB43" s="501"/>
      <c r="CC43" s="500">
        <f>IFERROR(CC42*CC31,1)</f>
        <v>2</v>
      </c>
      <c r="CD43" s="501"/>
      <c r="CE43" s="500">
        <f>IFERROR(CE42*CE31,1)</f>
        <v>2</v>
      </c>
      <c r="CF43" s="501"/>
      <c r="CG43" s="500">
        <f>IFERROR(CG42*CG31,1)</f>
        <v>2</v>
      </c>
      <c r="CH43" s="501"/>
      <c r="CI43" s="500">
        <f>IFERROR(CI42*CI31,1)</f>
        <v>2</v>
      </c>
      <c r="CJ43" s="501"/>
      <c r="CK43" s="500">
        <f>IFERROR(CK42*CK31,1)</f>
        <v>2</v>
      </c>
      <c r="CL43" s="501"/>
      <c r="CM43" s="500">
        <f>IFERROR(CM42*CM31,1)</f>
        <v>2</v>
      </c>
      <c r="CN43" s="501"/>
      <c r="CO43" s="500">
        <f>IFERROR(CO42*CO31,1)</f>
        <v>2</v>
      </c>
      <c r="CP43" s="501"/>
      <c r="CQ43" s="500">
        <f>IFERROR(CQ42*CQ31,1)</f>
        <v>2</v>
      </c>
      <c r="CR43" s="501"/>
      <c r="CS43" s="500">
        <f>IFERROR(CS42*CS31,1)</f>
        <v>2</v>
      </c>
      <c r="CT43" s="501"/>
      <c r="CU43" s="500">
        <f>IFERROR(CU42*CU31,1)</f>
        <v>2</v>
      </c>
      <c r="CV43" s="501"/>
      <c r="CW43" s="500">
        <f>IFERROR(CW42*CW31,1)</f>
        <v>2</v>
      </c>
      <c r="CX43" s="501"/>
    </row>
    <row r="44" spans="1:102" s="53" customFormat="1" ht="15" customHeight="1" x14ac:dyDescent="0.3">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c r="CW44" s="63"/>
      <c r="CX44" s="63"/>
    </row>
    <row r="45" spans="1:102" s="53" customFormat="1" ht="19.5" customHeight="1" thickBot="1" x14ac:dyDescent="0.35">
      <c r="A45" s="496" t="s">
        <v>171</v>
      </c>
      <c r="B45" s="497"/>
      <c r="C45" s="508" t="str">
        <f>REPLACE(C25,1,2,IF(C27="Enticers","Enticers","FG"))</f>
        <v>FG 1</v>
      </c>
      <c r="D45" s="509"/>
      <c r="E45" s="508" t="str">
        <f>REPLACE(E25,1,2,IF(E27="Enticers","Enticers","FG"))</f>
        <v>FG 1</v>
      </c>
      <c r="F45" s="509"/>
      <c r="G45" s="508" t="str">
        <f>REPLACE(G25,1,2,IF(G27="Enticers","Enticers","FG"))</f>
        <v>FG 1</v>
      </c>
      <c r="H45" s="509"/>
      <c r="I45" s="508" t="str">
        <f>REPLACE(I25,1,2,IF(I27="Enticers","Enticers","FG"))</f>
        <v>FG 1</v>
      </c>
      <c r="J45" s="509"/>
      <c r="K45" s="508" t="str">
        <f>REPLACE(K25,1,2,IF(K27="Enticers","Enticers","FG"))</f>
        <v>FG 1</v>
      </c>
      <c r="L45" s="509"/>
      <c r="M45" s="508" t="str">
        <f>REPLACE(M25,1,2,IF(M27="Enticers","Enticers","FG"))</f>
        <v>FG 1</v>
      </c>
      <c r="N45" s="509"/>
      <c r="O45" s="508" t="str">
        <f>REPLACE(O25,1,2,IF(O27="Enticers","Enticers","FG"))</f>
        <v>FG 1</v>
      </c>
      <c r="P45" s="509"/>
      <c r="Q45" s="508" t="str">
        <f>REPLACE(Q25,1,2,IF(Q27="Enticers","Enticers","FG"))</f>
        <v>FG 1</v>
      </c>
      <c r="R45" s="509"/>
      <c r="S45" s="508" t="str">
        <f>REPLACE(S25,1,2,IF(S27="Enticers","Enticers","FG"))</f>
        <v>FG 1</v>
      </c>
      <c r="T45" s="509"/>
      <c r="U45" s="508" t="str">
        <f>REPLACE(U25,1,2,IF(U27="Enticers","Enticers","FG"))</f>
        <v>FG 1</v>
      </c>
      <c r="V45" s="509"/>
      <c r="W45" s="508" t="str">
        <f>REPLACE(W25,1,2,IF(W27="Enticers","Enticers","FG"))</f>
        <v>FG 1</v>
      </c>
      <c r="X45" s="509"/>
      <c r="Y45" s="508" t="str">
        <f>REPLACE(Y25,1,2,IF(Y27="Enticers","Enticers","FG"))</f>
        <v>FG 1</v>
      </c>
      <c r="Z45" s="509"/>
      <c r="AA45" s="508" t="str">
        <f>REPLACE(AA25,1,2,IF(AA27="Enticers","Enticers","FG"))</f>
        <v>FG 1</v>
      </c>
      <c r="AB45" s="509"/>
      <c r="AC45" s="508" t="str">
        <f>REPLACE(AC25,1,2,IF(AC27="Enticers","Enticers","FG"))</f>
        <v>FG 1</v>
      </c>
      <c r="AD45" s="509"/>
      <c r="AE45" s="508" t="str">
        <f>REPLACE(AE25,1,2,IF(AE27="Enticers","Enticers","FG"))</f>
        <v>FG 1</v>
      </c>
      <c r="AF45" s="509"/>
      <c r="AG45" s="508" t="str">
        <f>REPLACE(AG25,1,2,IF(AG27="Enticers","Enticers","FG"))</f>
        <v>FG 1</v>
      </c>
      <c r="AH45" s="509"/>
      <c r="AI45" s="508" t="str">
        <f>REPLACE(AI25,1,2,IF(AI27="Enticers","Enticers","FG"))</f>
        <v>FG 1</v>
      </c>
      <c r="AJ45" s="509"/>
      <c r="AK45" s="508" t="str">
        <f>REPLACE(AK25,1,2,IF(AK27="Enticers","Enticers","FG"))</f>
        <v>FG 1</v>
      </c>
      <c r="AL45" s="509"/>
      <c r="AM45" s="508" t="str">
        <f>REPLACE(AM25,1,2,IF(AM27="Enticers","Enticers","FG"))</f>
        <v>FG 1</v>
      </c>
      <c r="AN45" s="509"/>
      <c r="AO45" s="508" t="str">
        <f>REPLACE(AO25,1,2,IF(AO27="Enticers","Enticers","FG"))</f>
        <v>FG 1</v>
      </c>
      <c r="AP45" s="509"/>
      <c r="AQ45" s="508" t="str">
        <f>REPLACE(AQ25,1,2,IF(AQ27="Enticers","Enticers","FG"))</f>
        <v>FG 1</v>
      </c>
      <c r="AR45" s="509"/>
      <c r="AS45" s="508" t="str">
        <f>REPLACE(AS25,1,2,IF(AS27="Enticers","Enticers","FG"))</f>
        <v>FG 1</v>
      </c>
      <c r="AT45" s="509"/>
      <c r="AU45" s="508" t="str">
        <f>REPLACE(AU25,1,2,IF(AU27="Enticers","Enticers","FG"))</f>
        <v>FG 1</v>
      </c>
      <c r="AV45" s="509"/>
      <c r="AW45" s="508" t="str">
        <f>REPLACE(AW25,1,2,IF(AW27="Enticers","Enticers","FG"))</f>
        <v>FG 1</v>
      </c>
      <c r="AX45" s="509"/>
      <c r="AY45" s="508" t="str">
        <f>REPLACE(AY25,1,2,IF(AY27="Enticers","Enticers","FG"))</f>
        <v>FG 1</v>
      </c>
      <c r="AZ45" s="509"/>
      <c r="BA45" s="508" t="str">
        <f>REPLACE(BA25,1,2,IF(BA27="Enticers","Enticers","FG"))</f>
        <v>FG 1</v>
      </c>
      <c r="BB45" s="509"/>
      <c r="BC45" s="508" t="str">
        <f>REPLACE(BC25,1,2,IF(BC27="Enticers","Enticers","FG"))</f>
        <v>FG 1</v>
      </c>
      <c r="BD45" s="509"/>
      <c r="BE45" s="508" t="str">
        <f>REPLACE(BE25,1,2,IF(BE27="Enticers","Enticers","FG"))</f>
        <v>FG 1</v>
      </c>
      <c r="BF45" s="509"/>
      <c r="BG45" s="508" t="str">
        <f>REPLACE(BG25,1,2,IF(BG27="Enticers","Enticers","FG"))</f>
        <v>FG 1</v>
      </c>
      <c r="BH45" s="509"/>
      <c r="BI45" s="508" t="str">
        <f>REPLACE(BI25,1,2,IF(BI27="Enticers","Enticers","FG"))</f>
        <v>FG 1</v>
      </c>
      <c r="BJ45" s="509"/>
      <c r="BK45" s="508" t="str">
        <f>REPLACE(BK25,1,2,IF(BK27="Enticers","Enticers","FG"))</f>
        <v>FG 1</v>
      </c>
      <c r="BL45" s="509"/>
      <c r="BM45" s="508" t="str">
        <f>REPLACE(BM25,1,2,IF(BM27="Enticers","Enticers","FG"))</f>
        <v>FG 1</v>
      </c>
      <c r="BN45" s="509"/>
      <c r="BO45" s="508" t="str">
        <f>REPLACE(BO25,1,2,IF(BO27="Enticers","Enticers","FG"))</f>
        <v>FG 1</v>
      </c>
      <c r="BP45" s="509"/>
      <c r="BQ45" s="508" t="str">
        <f>REPLACE(BQ25,1,2,IF(BQ27="Enticers","Enticers","FG"))</f>
        <v>FG 1</v>
      </c>
      <c r="BR45" s="509"/>
      <c r="BS45" s="508" t="str">
        <f>REPLACE(BS25,1,2,IF(BS27="Enticers","Enticers","FG"))</f>
        <v>FG 1</v>
      </c>
      <c r="BT45" s="509"/>
      <c r="BU45" s="508" t="str">
        <f>REPLACE(BU25,1,2,IF(BU27="Enticers","Enticers","FG"))</f>
        <v>FG 1</v>
      </c>
      <c r="BV45" s="509"/>
      <c r="BW45" s="508" t="str">
        <f>REPLACE(BW25,1,2,IF(BW27="Enticers","Enticers","FG"))</f>
        <v>FG 1</v>
      </c>
      <c r="BX45" s="509"/>
      <c r="BY45" s="508" t="str">
        <f>REPLACE(BY25,1,2,IF(BY27="Enticers","Enticers","FG"))</f>
        <v>FG 1</v>
      </c>
      <c r="BZ45" s="509"/>
      <c r="CA45" s="508" t="str">
        <f>REPLACE(CA25,1,2,IF(CA27="Enticers","Enticers","FG"))</f>
        <v>FG 1</v>
      </c>
      <c r="CB45" s="509"/>
      <c r="CC45" s="508" t="str">
        <f>REPLACE(CC25,1,2,IF(CC27="Enticers","Enticers","FG"))</f>
        <v>FG 1</v>
      </c>
      <c r="CD45" s="509"/>
      <c r="CE45" s="508" t="str">
        <f>REPLACE(CE25,1,2,IF(CE27="Enticers","Enticers","FG"))</f>
        <v>FG 1</v>
      </c>
      <c r="CF45" s="509"/>
      <c r="CG45" s="508" t="str">
        <f>REPLACE(CG25,1,2,IF(CG27="Enticers","Enticers","FG"))</f>
        <v>FG 1</v>
      </c>
      <c r="CH45" s="509"/>
      <c r="CI45" s="508" t="str">
        <f>REPLACE(CI25,1,2,IF(CI27="Enticers","Enticers","FG"))</f>
        <v>FG 1</v>
      </c>
      <c r="CJ45" s="509"/>
      <c r="CK45" s="508" t="str">
        <f>REPLACE(CK25,1,2,IF(CK27="Enticers","Enticers","FG"))</f>
        <v>FG 1</v>
      </c>
      <c r="CL45" s="509"/>
      <c r="CM45" s="508" t="str">
        <f>REPLACE(CM25,1,2,IF(CM27="Enticers","Enticers","FG"))</f>
        <v>FG 1</v>
      </c>
      <c r="CN45" s="509"/>
      <c r="CO45" s="508" t="str">
        <f>REPLACE(CO25,1,2,IF(CO27="Enticers","Enticers","FG"))</f>
        <v>FG 1</v>
      </c>
      <c r="CP45" s="509"/>
      <c r="CQ45" s="508" t="str">
        <f>REPLACE(CQ25,1,2,IF(CQ27="Enticers","Enticers","FG"))</f>
        <v>FG 1</v>
      </c>
      <c r="CR45" s="509"/>
      <c r="CS45" s="508" t="str">
        <f>REPLACE(CS25,1,2,IF(CS27="Enticers","Enticers","FG"))</f>
        <v>FG 1</v>
      </c>
      <c r="CT45" s="509"/>
      <c r="CU45" s="508" t="str">
        <f>REPLACE(CU25,1,2,IF(CU27="Enticers","Enticers","FG"))</f>
        <v>FG 1</v>
      </c>
      <c r="CV45" s="509"/>
      <c r="CW45" s="508" t="str">
        <f>REPLACE(CW25,1,2,IF(CW27="Enticers","Enticers","FG"))</f>
        <v>FG 1</v>
      </c>
      <c r="CX45" s="509"/>
    </row>
    <row r="46" spans="1:102" s="53" customFormat="1" ht="19.5" customHeight="1" x14ac:dyDescent="0.3">
      <c r="A46" s="69" t="s">
        <v>172</v>
      </c>
      <c r="B46" s="69"/>
      <c r="C46" s="70" t="str">
        <f>$A$12</f>
        <v>Landed</v>
      </c>
      <c r="D46" s="70" t="str">
        <f>$A$13</f>
        <v>Net List</v>
      </c>
      <c r="E46" s="70" t="str">
        <f>$A$12</f>
        <v>Landed</v>
      </c>
      <c r="F46" s="70" t="str">
        <f>$A$13</f>
        <v>Net List</v>
      </c>
      <c r="G46" s="70" t="str">
        <f>$A$12</f>
        <v>Landed</v>
      </c>
      <c r="H46" s="70" t="str">
        <f>$A$13</f>
        <v>Net List</v>
      </c>
      <c r="I46" s="70" t="str">
        <f>$A$12</f>
        <v>Landed</v>
      </c>
      <c r="J46" s="70" t="str">
        <f>$A$13</f>
        <v>Net List</v>
      </c>
      <c r="K46" s="70" t="str">
        <f>$A$12</f>
        <v>Landed</v>
      </c>
      <c r="L46" s="70" t="str">
        <f>$A$13</f>
        <v>Net List</v>
      </c>
      <c r="M46" s="70" t="str">
        <f>$A$12</f>
        <v>Landed</v>
      </c>
      <c r="N46" s="70" t="str">
        <f>$A$13</f>
        <v>Net List</v>
      </c>
      <c r="O46" s="70" t="str">
        <f>$A$12</f>
        <v>Landed</v>
      </c>
      <c r="P46" s="70" t="str">
        <f>$A$13</f>
        <v>Net List</v>
      </c>
      <c r="Q46" s="70" t="str">
        <f>$A$12</f>
        <v>Landed</v>
      </c>
      <c r="R46" s="70" t="str">
        <f>$A$13</f>
        <v>Net List</v>
      </c>
      <c r="S46" s="70" t="str">
        <f>$A$12</f>
        <v>Landed</v>
      </c>
      <c r="T46" s="70" t="str">
        <f>$A$13</f>
        <v>Net List</v>
      </c>
      <c r="U46" s="70" t="str">
        <f>$A$12</f>
        <v>Landed</v>
      </c>
      <c r="V46" s="70" t="str">
        <f>$A$13</f>
        <v>Net List</v>
      </c>
      <c r="W46" s="70" t="str">
        <f>$A$12</f>
        <v>Landed</v>
      </c>
      <c r="X46" s="70" t="str">
        <f>$A$13</f>
        <v>Net List</v>
      </c>
      <c r="Y46" s="70" t="str">
        <f>$A$12</f>
        <v>Landed</v>
      </c>
      <c r="Z46" s="70" t="str">
        <f>$A$13</f>
        <v>Net List</v>
      </c>
      <c r="AA46" s="70" t="str">
        <f>$A$12</f>
        <v>Landed</v>
      </c>
      <c r="AB46" s="70" t="str">
        <f>$A$13</f>
        <v>Net List</v>
      </c>
      <c r="AC46" s="70" t="str">
        <f>$A$12</f>
        <v>Landed</v>
      </c>
      <c r="AD46" s="70" t="str">
        <f>$A$13</f>
        <v>Net List</v>
      </c>
      <c r="AE46" s="70" t="str">
        <f>$A$12</f>
        <v>Landed</v>
      </c>
      <c r="AF46" s="70" t="str">
        <f>$A$13</f>
        <v>Net List</v>
      </c>
      <c r="AG46" s="70" t="str">
        <f>$A$12</f>
        <v>Landed</v>
      </c>
      <c r="AH46" s="70" t="str">
        <f>$A$13</f>
        <v>Net List</v>
      </c>
      <c r="AI46" s="70" t="str">
        <f>$A$12</f>
        <v>Landed</v>
      </c>
      <c r="AJ46" s="70" t="str">
        <f>$A$13</f>
        <v>Net List</v>
      </c>
      <c r="AK46" s="70" t="str">
        <f>$A$12</f>
        <v>Landed</v>
      </c>
      <c r="AL46" s="70" t="str">
        <f>$A$13</f>
        <v>Net List</v>
      </c>
      <c r="AM46" s="70" t="str">
        <f>$A$12</f>
        <v>Landed</v>
      </c>
      <c r="AN46" s="70" t="str">
        <f>$A$13</f>
        <v>Net List</v>
      </c>
      <c r="AO46" s="70" t="str">
        <f>$A$12</f>
        <v>Landed</v>
      </c>
      <c r="AP46" s="70" t="str">
        <f>$A$13</f>
        <v>Net List</v>
      </c>
      <c r="AQ46" s="70" t="str">
        <f>$A$12</f>
        <v>Landed</v>
      </c>
      <c r="AR46" s="70" t="str">
        <f>$A$13</f>
        <v>Net List</v>
      </c>
      <c r="AS46" s="70" t="str">
        <f>$A$12</f>
        <v>Landed</v>
      </c>
      <c r="AT46" s="70" t="str">
        <f>$A$13</f>
        <v>Net List</v>
      </c>
      <c r="AU46" s="70" t="str">
        <f>$A$12</f>
        <v>Landed</v>
      </c>
      <c r="AV46" s="70" t="str">
        <f>$A$13</f>
        <v>Net List</v>
      </c>
      <c r="AW46" s="70" t="str">
        <f>$A$12</f>
        <v>Landed</v>
      </c>
      <c r="AX46" s="70" t="str">
        <f>$A$13</f>
        <v>Net List</v>
      </c>
      <c r="AY46" s="70" t="str">
        <f>$A$12</f>
        <v>Landed</v>
      </c>
      <c r="AZ46" s="70" t="str">
        <f>$A$13</f>
        <v>Net List</v>
      </c>
      <c r="BA46" s="70" t="str">
        <f>$A$12</f>
        <v>Landed</v>
      </c>
      <c r="BB46" s="70" t="str">
        <f>$A$13</f>
        <v>Net List</v>
      </c>
      <c r="BC46" s="70" t="str">
        <f>$A$12</f>
        <v>Landed</v>
      </c>
      <c r="BD46" s="70" t="str">
        <f>$A$13</f>
        <v>Net List</v>
      </c>
      <c r="BE46" s="70" t="str">
        <f>$A$12</f>
        <v>Landed</v>
      </c>
      <c r="BF46" s="70" t="str">
        <f>$A$13</f>
        <v>Net List</v>
      </c>
      <c r="BG46" s="70" t="str">
        <f>$A$12</f>
        <v>Landed</v>
      </c>
      <c r="BH46" s="70" t="str">
        <f>$A$13</f>
        <v>Net List</v>
      </c>
      <c r="BI46" s="70" t="str">
        <f>$A$12</f>
        <v>Landed</v>
      </c>
      <c r="BJ46" s="70" t="str">
        <f>$A$13</f>
        <v>Net List</v>
      </c>
      <c r="BK46" s="70" t="str">
        <f>$A$12</f>
        <v>Landed</v>
      </c>
      <c r="BL46" s="70" t="str">
        <f>$A$13</f>
        <v>Net List</v>
      </c>
      <c r="BM46" s="70" t="str">
        <f>$A$12</f>
        <v>Landed</v>
      </c>
      <c r="BN46" s="70" t="str">
        <f>$A$13</f>
        <v>Net List</v>
      </c>
      <c r="BO46" s="70" t="str">
        <f>$A$12</f>
        <v>Landed</v>
      </c>
      <c r="BP46" s="70" t="str">
        <f>$A$13</f>
        <v>Net List</v>
      </c>
      <c r="BQ46" s="70" t="str">
        <f>$A$12</f>
        <v>Landed</v>
      </c>
      <c r="BR46" s="70" t="str">
        <f>$A$13</f>
        <v>Net List</v>
      </c>
      <c r="BS46" s="70" t="str">
        <f>$A$12</f>
        <v>Landed</v>
      </c>
      <c r="BT46" s="70" t="str">
        <f>$A$13</f>
        <v>Net List</v>
      </c>
      <c r="BU46" s="70" t="str">
        <f>$A$12</f>
        <v>Landed</v>
      </c>
      <c r="BV46" s="70" t="str">
        <f>$A$13</f>
        <v>Net List</v>
      </c>
      <c r="BW46" s="70" t="str">
        <f>$A$12</f>
        <v>Landed</v>
      </c>
      <c r="BX46" s="70" t="str">
        <f>$A$13</f>
        <v>Net List</v>
      </c>
      <c r="BY46" s="70" t="str">
        <f>$A$12</f>
        <v>Landed</v>
      </c>
      <c r="BZ46" s="70" t="str">
        <f>$A$13</f>
        <v>Net List</v>
      </c>
      <c r="CA46" s="70" t="str">
        <f>$A$12</f>
        <v>Landed</v>
      </c>
      <c r="CB46" s="70" t="str">
        <f>$A$13</f>
        <v>Net List</v>
      </c>
      <c r="CC46" s="70" t="str">
        <f>$A$12</f>
        <v>Landed</v>
      </c>
      <c r="CD46" s="70" t="str">
        <f>$A$13</f>
        <v>Net List</v>
      </c>
      <c r="CE46" s="70" t="str">
        <f>$A$12</f>
        <v>Landed</v>
      </c>
      <c r="CF46" s="70" t="str">
        <f>$A$13</f>
        <v>Net List</v>
      </c>
      <c r="CG46" s="70" t="str">
        <f>$A$12</f>
        <v>Landed</v>
      </c>
      <c r="CH46" s="70" t="str">
        <f>$A$13</f>
        <v>Net List</v>
      </c>
      <c r="CI46" s="70" t="str">
        <f>$A$12</f>
        <v>Landed</v>
      </c>
      <c r="CJ46" s="70" t="str">
        <f>$A$13</f>
        <v>Net List</v>
      </c>
      <c r="CK46" s="70" t="str">
        <f>$A$12</f>
        <v>Landed</v>
      </c>
      <c r="CL46" s="70" t="str">
        <f>$A$13</f>
        <v>Net List</v>
      </c>
      <c r="CM46" s="70" t="str">
        <f>$A$12</f>
        <v>Landed</v>
      </c>
      <c r="CN46" s="70" t="str">
        <f>$A$13</f>
        <v>Net List</v>
      </c>
      <c r="CO46" s="70" t="str">
        <f>$A$12</f>
        <v>Landed</v>
      </c>
      <c r="CP46" s="70" t="str">
        <f>$A$13</f>
        <v>Net List</v>
      </c>
      <c r="CQ46" s="70" t="str">
        <f>$A$12</f>
        <v>Landed</v>
      </c>
      <c r="CR46" s="70" t="str">
        <f>$A$13</f>
        <v>Net List</v>
      </c>
      <c r="CS46" s="70" t="str">
        <f>$A$12</f>
        <v>Landed</v>
      </c>
      <c r="CT46" s="70" t="str">
        <f>$A$13</f>
        <v>Net List</v>
      </c>
      <c r="CU46" s="70" t="str">
        <f>$A$12</f>
        <v>Landed</v>
      </c>
      <c r="CV46" s="70" t="str">
        <f>$A$13</f>
        <v>Net List</v>
      </c>
      <c r="CW46" s="70" t="str">
        <f>$A$12</f>
        <v>Landed</v>
      </c>
      <c r="CX46" s="70" t="str">
        <f>$A$13</f>
        <v>Net List</v>
      </c>
    </row>
    <row r="47" spans="1:102" s="53" customFormat="1" ht="19.5" hidden="1" customHeight="1" x14ac:dyDescent="0.3">
      <c r="A47" s="56" t="s">
        <v>173</v>
      </c>
      <c r="B47" s="56"/>
      <c r="C47" s="58" t="s">
        <v>174</v>
      </c>
      <c r="D47" s="71"/>
      <c r="E47" s="58" t="s">
        <v>174</v>
      </c>
      <c r="F47" s="71"/>
      <c r="G47" s="58" t="s">
        <v>174</v>
      </c>
      <c r="H47" s="71"/>
      <c r="I47" s="58" t="s">
        <v>174</v>
      </c>
      <c r="J47" s="71"/>
      <c r="K47" s="58" t="s">
        <v>174</v>
      </c>
      <c r="L47" s="71"/>
      <c r="M47" s="58" t="s">
        <v>174</v>
      </c>
      <c r="N47" s="71"/>
      <c r="O47" s="58" t="s">
        <v>174</v>
      </c>
      <c r="P47" s="71"/>
      <c r="Q47" s="58" t="s">
        <v>174</v>
      </c>
      <c r="R47" s="71"/>
      <c r="S47" s="58" t="s">
        <v>174</v>
      </c>
      <c r="T47" s="71"/>
      <c r="U47" s="58" t="s">
        <v>174</v>
      </c>
      <c r="V47" s="71"/>
      <c r="W47" s="58" t="s">
        <v>174</v>
      </c>
      <c r="X47" s="71"/>
      <c r="Y47" s="58" t="s">
        <v>174</v>
      </c>
      <c r="Z47" s="71"/>
      <c r="AA47" s="58" t="s">
        <v>174</v>
      </c>
      <c r="AB47" s="71"/>
      <c r="AC47" s="58" t="s">
        <v>174</v>
      </c>
      <c r="AD47" s="71"/>
      <c r="AE47" s="58" t="s">
        <v>174</v>
      </c>
      <c r="AF47" s="71"/>
      <c r="AG47" s="58" t="s">
        <v>174</v>
      </c>
      <c r="AH47" s="71"/>
      <c r="AI47" s="58" t="s">
        <v>174</v>
      </c>
      <c r="AJ47" s="71"/>
      <c r="AK47" s="58" t="s">
        <v>174</v>
      </c>
      <c r="AL47" s="71"/>
      <c r="AM47" s="58" t="s">
        <v>174</v>
      </c>
      <c r="AN47" s="71"/>
      <c r="AO47" s="58" t="s">
        <v>174</v>
      </c>
      <c r="AP47" s="71"/>
      <c r="AQ47" s="58" t="s">
        <v>174</v>
      </c>
      <c r="AR47" s="71"/>
      <c r="AS47" s="58" t="s">
        <v>174</v>
      </c>
      <c r="AT47" s="71"/>
      <c r="AU47" s="58" t="s">
        <v>174</v>
      </c>
      <c r="AV47" s="71"/>
      <c r="AW47" s="58" t="s">
        <v>174</v>
      </c>
      <c r="AX47" s="71"/>
      <c r="AY47" s="58" t="s">
        <v>174</v>
      </c>
      <c r="AZ47" s="71"/>
      <c r="BA47" s="58" t="s">
        <v>174</v>
      </c>
      <c r="BB47" s="71"/>
      <c r="BC47" s="58" t="s">
        <v>174</v>
      </c>
      <c r="BD47" s="71"/>
      <c r="BE47" s="58" t="s">
        <v>174</v>
      </c>
      <c r="BF47" s="71"/>
      <c r="BG47" s="58" t="s">
        <v>174</v>
      </c>
      <c r="BH47" s="71"/>
      <c r="BI47" s="58" t="s">
        <v>174</v>
      </c>
      <c r="BJ47" s="71"/>
      <c r="BK47" s="58" t="s">
        <v>174</v>
      </c>
      <c r="BL47" s="71"/>
      <c r="BM47" s="58" t="s">
        <v>174</v>
      </c>
      <c r="BN47" s="71"/>
      <c r="BO47" s="58" t="s">
        <v>174</v>
      </c>
      <c r="BP47" s="71"/>
      <c r="BQ47" s="58" t="s">
        <v>174</v>
      </c>
      <c r="BR47" s="71"/>
      <c r="BS47" s="58" t="s">
        <v>174</v>
      </c>
      <c r="BT47" s="71"/>
      <c r="BU47" s="58" t="s">
        <v>174</v>
      </c>
      <c r="BV47" s="71"/>
      <c r="BW47" s="58" t="s">
        <v>174</v>
      </c>
      <c r="BX47" s="71"/>
      <c r="BY47" s="58" t="s">
        <v>174</v>
      </c>
      <c r="BZ47" s="71"/>
      <c r="CA47" s="58" t="s">
        <v>174</v>
      </c>
      <c r="CB47" s="71"/>
      <c r="CC47" s="58" t="s">
        <v>174</v>
      </c>
      <c r="CD47" s="71"/>
      <c r="CE47" s="58" t="s">
        <v>174</v>
      </c>
      <c r="CF47" s="71"/>
      <c r="CG47" s="58" t="s">
        <v>174</v>
      </c>
      <c r="CH47" s="71"/>
      <c r="CI47" s="58" t="s">
        <v>174</v>
      </c>
      <c r="CJ47" s="71"/>
      <c r="CK47" s="58" t="s">
        <v>174</v>
      </c>
      <c r="CL47" s="71"/>
      <c r="CM47" s="58" t="s">
        <v>174</v>
      </c>
      <c r="CN47" s="71"/>
      <c r="CO47" s="58" t="s">
        <v>174</v>
      </c>
      <c r="CP47" s="71"/>
      <c r="CQ47" s="58" t="s">
        <v>174</v>
      </c>
      <c r="CR47" s="71"/>
      <c r="CS47" s="58" t="s">
        <v>174</v>
      </c>
      <c r="CT47" s="71"/>
      <c r="CU47" s="58" t="s">
        <v>174</v>
      </c>
      <c r="CV47" s="71"/>
      <c r="CW47" s="58" t="s">
        <v>174</v>
      </c>
      <c r="CX47" s="71"/>
    </row>
    <row r="48" spans="1:102" s="53" customFormat="1" ht="19.5" hidden="1" customHeight="1" x14ac:dyDescent="0.3">
      <c r="A48" s="56" t="s">
        <v>175</v>
      </c>
      <c r="B48" s="56"/>
      <c r="C48" s="58" t="s">
        <v>174</v>
      </c>
      <c r="D48" s="71"/>
      <c r="E48" s="58" t="s">
        <v>174</v>
      </c>
      <c r="F48" s="71"/>
      <c r="G48" s="58" t="s">
        <v>174</v>
      </c>
      <c r="H48" s="71"/>
      <c r="I48" s="58" t="s">
        <v>174</v>
      </c>
      <c r="J48" s="71"/>
      <c r="K48" s="58" t="s">
        <v>174</v>
      </c>
      <c r="L48" s="71"/>
      <c r="M48" s="58" t="s">
        <v>174</v>
      </c>
      <c r="N48" s="71"/>
      <c r="O48" s="58" t="s">
        <v>174</v>
      </c>
      <c r="P48" s="71"/>
      <c r="Q48" s="58" t="s">
        <v>174</v>
      </c>
      <c r="R48" s="71"/>
      <c r="S48" s="58" t="s">
        <v>174</v>
      </c>
      <c r="T48" s="71"/>
      <c r="U48" s="58" t="s">
        <v>174</v>
      </c>
      <c r="V48" s="71"/>
      <c r="W48" s="58" t="s">
        <v>174</v>
      </c>
      <c r="X48" s="71"/>
      <c r="Y48" s="58" t="s">
        <v>174</v>
      </c>
      <c r="Z48" s="71"/>
      <c r="AA48" s="58" t="s">
        <v>174</v>
      </c>
      <c r="AB48" s="71"/>
      <c r="AC48" s="58" t="s">
        <v>174</v>
      </c>
      <c r="AD48" s="71"/>
      <c r="AE48" s="58" t="s">
        <v>174</v>
      </c>
      <c r="AF48" s="71"/>
      <c r="AG48" s="58" t="s">
        <v>174</v>
      </c>
      <c r="AH48" s="71"/>
      <c r="AI48" s="58" t="s">
        <v>174</v>
      </c>
      <c r="AJ48" s="71"/>
      <c r="AK48" s="58" t="s">
        <v>174</v>
      </c>
      <c r="AL48" s="71"/>
      <c r="AM48" s="58" t="s">
        <v>174</v>
      </c>
      <c r="AN48" s="71"/>
      <c r="AO48" s="58" t="s">
        <v>174</v>
      </c>
      <c r="AP48" s="71"/>
      <c r="AQ48" s="58" t="s">
        <v>174</v>
      </c>
      <c r="AR48" s="71"/>
      <c r="AS48" s="58" t="s">
        <v>174</v>
      </c>
      <c r="AT48" s="71"/>
      <c r="AU48" s="58" t="s">
        <v>174</v>
      </c>
      <c r="AV48" s="71"/>
      <c r="AW48" s="58" t="s">
        <v>174</v>
      </c>
      <c r="AX48" s="71"/>
      <c r="AY48" s="58" t="s">
        <v>174</v>
      </c>
      <c r="AZ48" s="71"/>
      <c r="BA48" s="58" t="s">
        <v>174</v>
      </c>
      <c r="BB48" s="71"/>
      <c r="BC48" s="58" t="s">
        <v>174</v>
      </c>
      <c r="BD48" s="71"/>
      <c r="BE48" s="58" t="s">
        <v>174</v>
      </c>
      <c r="BF48" s="71"/>
      <c r="BG48" s="58" t="s">
        <v>174</v>
      </c>
      <c r="BH48" s="71"/>
      <c r="BI48" s="58" t="s">
        <v>174</v>
      </c>
      <c r="BJ48" s="71"/>
      <c r="BK48" s="58" t="s">
        <v>174</v>
      </c>
      <c r="BL48" s="71"/>
      <c r="BM48" s="58" t="s">
        <v>174</v>
      </c>
      <c r="BN48" s="71"/>
      <c r="BO48" s="58" t="s">
        <v>174</v>
      </c>
      <c r="BP48" s="71"/>
      <c r="BQ48" s="58" t="s">
        <v>174</v>
      </c>
      <c r="BR48" s="71"/>
      <c r="BS48" s="58" t="s">
        <v>174</v>
      </c>
      <c r="BT48" s="71"/>
      <c r="BU48" s="58" t="s">
        <v>174</v>
      </c>
      <c r="BV48" s="71"/>
      <c r="BW48" s="58" t="s">
        <v>174</v>
      </c>
      <c r="BX48" s="71"/>
      <c r="BY48" s="58" t="s">
        <v>174</v>
      </c>
      <c r="BZ48" s="71"/>
      <c r="CA48" s="58" t="s">
        <v>174</v>
      </c>
      <c r="CB48" s="71"/>
      <c r="CC48" s="58" t="s">
        <v>174</v>
      </c>
      <c r="CD48" s="71"/>
      <c r="CE48" s="58" t="s">
        <v>174</v>
      </c>
      <c r="CF48" s="71"/>
      <c r="CG48" s="58" t="s">
        <v>174</v>
      </c>
      <c r="CH48" s="71"/>
      <c r="CI48" s="58" t="s">
        <v>174</v>
      </c>
      <c r="CJ48" s="71"/>
      <c r="CK48" s="58" t="s">
        <v>174</v>
      </c>
      <c r="CL48" s="71"/>
      <c r="CM48" s="58" t="s">
        <v>174</v>
      </c>
      <c r="CN48" s="71"/>
      <c r="CO48" s="58" t="s">
        <v>174</v>
      </c>
      <c r="CP48" s="71"/>
      <c r="CQ48" s="58" t="s">
        <v>174</v>
      </c>
      <c r="CR48" s="71"/>
      <c r="CS48" s="58" t="s">
        <v>174</v>
      </c>
      <c r="CT48" s="71"/>
      <c r="CU48" s="58" t="s">
        <v>174</v>
      </c>
      <c r="CV48" s="71"/>
      <c r="CW48" s="58" t="s">
        <v>174</v>
      </c>
      <c r="CX48" s="71"/>
    </row>
    <row r="49" spans="1:102" s="53" customFormat="1" ht="19.5" customHeight="1" x14ac:dyDescent="0.3">
      <c r="A49" s="56" t="s">
        <v>176</v>
      </c>
      <c r="B49" s="57" t="s">
        <v>40</v>
      </c>
      <c r="C49" s="72">
        <f>IF(C46="Landed",C34*C68,C35*C68)</f>
        <v>203.71</v>
      </c>
      <c r="D49" s="72">
        <f>IF(D46="Landed",C34*C68,C35*C68)</f>
        <v>256.05</v>
      </c>
      <c r="E49" s="72">
        <f>IF(E46="Landed",E34*E68,E35*E68)</f>
        <v>203.71</v>
      </c>
      <c r="F49" s="72">
        <f>IF(F46="Landed",E34*E68,E35*E68)</f>
        <v>256.05</v>
      </c>
      <c r="G49" s="72">
        <f>IF(G46="Landed",G34*G68,G35*G68)</f>
        <v>203.71</v>
      </c>
      <c r="H49" s="72">
        <f>IF(H46="Landed",G34*G68,G35*G68)</f>
        <v>256.05</v>
      </c>
      <c r="I49" s="72">
        <f>IF(I46="Landed",I34*I68,I35*I68)</f>
        <v>203.71</v>
      </c>
      <c r="J49" s="72">
        <f>IF(J46="Landed",I34*I68,I35*I68)</f>
        <v>256.05</v>
      </c>
      <c r="K49" s="72">
        <f>IF(K46="Landed",K34*K68,K35*K68)</f>
        <v>203.71</v>
      </c>
      <c r="L49" s="72">
        <f>IF(L46="Landed",K34*K68,K35*K68)</f>
        <v>256.05</v>
      </c>
      <c r="M49" s="72">
        <f>IF(M46="Landed",M34*M68,M35*M68)</f>
        <v>203.71</v>
      </c>
      <c r="N49" s="72">
        <f>IF(N46="Landed",M34*M68,M35*M68)</f>
        <v>256.05</v>
      </c>
      <c r="O49" s="72">
        <f>IF(O46="Landed",O34*O68,O35*O68)</f>
        <v>203.71</v>
      </c>
      <c r="P49" s="72">
        <f>IF(P46="Landed",O34*O68,O35*O68)</f>
        <v>256.05</v>
      </c>
      <c r="Q49" s="72">
        <f>IF(Q46="Landed",Q34*Q68,Q35*Q68)</f>
        <v>203.71</v>
      </c>
      <c r="R49" s="72">
        <f>IF(R46="Landed",Q34*Q68,Q35*Q68)</f>
        <v>256.05</v>
      </c>
      <c r="S49" s="72">
        <f>IF(S46="Landed",S34*S68,S35*S68)</f>
        <v>203.71</v>
      </c>
      <c r="T49" s="72">
        <f>IF(T46="Landed",S34*S68,S35*S68)</f>
        <v>256.05</v>
      </c>
      <c r="U49" s="72">
        <f>IF(U46="Landed",U34*U68,U35*U68)</f>
        <v>203.71</v>
      </c>
      <c r="V49" s="72">
        <f>IF(V46="Landed",U34*U68,U35*U68)</f>
        <v>256.05</v>
      </c>
      <c r="W49" s="72">
        <f>IF(W46="Landed",W34*W68,W35*W68)</f>
        <v>203.71</v>
      </c>
      <c r="X49" s="72">
        <f>IF(X46="Landed",W34*W68,W35*W68)</f>
        <v>256.05</v>
      </c>
      <c r="Y49" s="72">
        <f>IF(Y46="Landed",Y34*Y68,Y35*Y68)</f>
        <v>203.71</v>
      </c>
      <c r="Z49" s="72">
        <f>IF(Z46="Landed",Y34*Y68,Y35*Y68)</f>
        <v>256.05</v>
      </c>
      <c r="AA49" s="72">
        <f>IF(AA46="Landed",AA34*AA68,AA35*AA68)</f>
        <v>203.71</v>
      </c>
      <c r="AB49" s="72">
        <f>IF(AB46="Landed",AA34*AA68,AA35*AA68)</f>
        <v>256.05</v>
      </c>
      <c r="AC49" s="72">
        <f>IF(AC46="Landed",AC34*AC68,AC35*AC68)</f>
        <v>203.71</v>
      </c>
      <c r="AD49" s="72">
        <f>IF(AD46="Landed",AC34*AC68,AC35*AC68)</f>
        <v>256.05</v>
      </c>
      <c r="AE49" s="72">
        <f>IF(AE46="Landed",AE34*AE68,AE35*AE68)</f>
        <v>203.71</v>
      </c>
      <c r="AF49" s="72">
        <f>IF(AF46="Landed",AE34*AE68,AE35*AE68)</f>
        <v>256.05</v>
      </c>
      <c r="AG49" s="72">
        <f>IF(AG46="Landed",AG34*AG68,AG35*AG68)</f>
        <v>203.71</v>
      </c>
      <c r="AH49" s="72">
        <f>IF(AH46="Landed",AG34*AG68,AG35*AG68)</f>
        <v>256.05</v>
      </c>
      <c r="AI49" s="72">
        <f>IF(AI46="Landed",AI34*AI68,AI35*AI68)</f>
        <v>203.71</v>
      </c>
      <c r="AJ49" s="72">
        <f>IF(AJ46="Landed",AI34*AI68,AI35*AI68)</f>
        <v>256.05</v>
      </c>
      <c r="AK49" s="72">
        <f>IF(AK46="Landed",AK34*AK68,AK35*AK68)</f>
        <v>203.71</v>
      </c>
      <c r="AL49" s="72">
        <f>IF(AL46="Landed",AK34*AK68,AK35*AK68)</f>
        <v>256.05</v>
      </c>
      <c r="AM49" s="72">
        <f>IF(AM46="Landed",AM34*AM68,AM35*AM68)</f>
        <v>203.71</v>
      </c>
      <c r="AN49" s="72">
        <f>IF(AN46="Landed",AM34*AM68,AM35*AM68)</f>
        <v>256.05</v>
      </c>
      <c r="AO49" s="72">
        <f>IF(AO46="Landed",AO34*AO68,AO35*AO68)</f>
        <v>203.71</v>
      </c>
      <c r="AP49" s="72">
        <f>IF(AP46="Landed",AO34*AO68,AO35*AO68)</f>
        <v>256.05</v>
      </c>
      <c r="AQ49" s="72">
        <f>IF(AQ46="Landed",AQ34*AQ68,AQ35*AQ68)</f>
        <v>203.71</v>
      </c>
      <c r="AR49" s="72">
        <f>IF(AR46="Landed",AQ34*AQ68,AQ35*AQ68)</f>
        <v>256.05</v>
      </c>
      <c r="AS49" s="72">
        <f>IF(AS46="Landed",AS34*AS68,AS35*AS68)</f>
        <v>203.71</v>
      </c>
      <c r="AT49" s="72">
        <f>IF(AT46="Landed",AS34*AS68,AS35*AS68)</f>
        <v>256.05</v>
      </c>
      <c r="AU49" s="72">
        <f>IF(AU46="Landed",AU34*AU68,AU35*AU68)</f>
        <v>203.71</v>
      </c>
      <c r="AV49" s="72">
        <f>IF(AV46="Landed",AU34*AU68,AU35*AU68)</f>
        <v>256.05</v>
      </c>
      <c r="AW49" s="72">
        <f>IF(AW46="Landed",AW34*AW68,AW35*AW68)</f>
        <v>203.71</v>
      </c>
      <c r="AX49" s="72">
        <f>IF(AX46="Landed",AW34*AW68,AW35*AW68)</f>
        <v>256.05</v>
      </c>
      <c r="AY49" s="72">
        <f>IF(AY46="Landed",AY34*AY68,AY35*AY68)</f>
        <v>203.71</v>
      </c>
      <c r="AZ49" s="72">
        <f>IF(AZ46="Landed",AY34*AY68,AY35*AY68)</f>
        <v>256.05</v>
      </c>
      <c r="BA49" s="72">
        <f>IF(BA46="Landed",BA34*BA68,BA35*BA68)</f>
        <v>203.71</v>
      </c>
      <c r="BB49" s="72">
        <f>IF(BB46="Landed",BA34*BA68,BA35*BA68)</f>
        <v>256.05</v>
      </c>
      <c r="BC49" s="72">
        <f>IF(BC46="Landed",BC34*BC68,BC35*BC68)</f>
        <v>203.71</v>
      </c>
      <c r="BD49" s="72">
        <f>IF(BD46="Landed",BC34*BC68,BC35*BC68)</f>
        <v>256.05</v>
      </c>
      <c r="BE49" s="72">
        <f>IF(BE46="Landed",BE34*BE68,BE35*BE68)</f>
        <v>203.71</v>
      </c>
      <c r="BF49" s="72">
        <f>IF(BF46="Landed",BE34*BE68,BE35*BE68)</f>
        <v>256.05</v>
      </c>
      <c r="BG49" s="72">
        <f>IF(BG46="Landed",BG34*BG68,BG35*BG68)</f>
        <v>203.71</v>
      </c>
      <c r="BH49" s="72">
        <f>IF(BH46="Landed",BG34*BG68,BG35*BG68)</f>
        <v>256.05</v>
      </c>
      <c r="BI49" s="72">
        <f>IF(BI46="Landed",BI34*BI68,BI35*BI68)</f>
        <v>203.71</v>
      </c>
      <c r="BJ49" s="72">
        <f>IF(BJ46="Landed",BI34*BI68,BI35*BI68)</f>
        <v>256.05</v>
      </c>
      <c r="BK49" s="72">
        <f>IF(BK46="Landed",BK34*BK68,BK35*BK68)</f>
        <v>203.71</v>
      </c>
      <c r="BL49" s="72">
        <f>IF(BL46="Landed",BK34*BK68,BK35*BK68)</f>
        <v>256.05</v>
      </c>
      <c r="BM49" s="72">
        <f>IF(BM46="Landed",BM34*BM68,BM35*BM68)</f>
        <v>203.71</v>
      </c>
      <c r="BN49" s="72">
        <f>IF(BN46="Landed",BM34*BM68,BM35*BM68)</f>
        <v>256.05</v>
      </c>
      <c r="BO49" s="72">
        <f>IF(BO46="Landed",BO34*BO68,BO35*BO68)</f>
        <v>203.71</v>
      </c>
      <c r="BP49" s="72">
        <f>IF(BP46="Landed",BO34*BO68,BO35*BO68)</f>
        <v>256.05</v>
      </c>
      <c r="BQ49" s="72">
        <f>IF(BQ46="Landed",BQ34*BQ68,BQ35*BQ68)</f>
        <v>203.71</v>
      </c>
      <c r="BR49" s="72">
        <f>IF(BR46="Landed",BQ34*BQ68,BQ35*BQ68)</f>
        <v>256.05</v>
      </c>
      <c r="BS49" s="72">
        <f>IF(BS46="Landed",BS34*BS68,BS35*BS68)</f>
        <v>203.71</v>
      </c>
      <c r="BT49" s="72">
        <f>IF(BT46="Landed",BS34*BS68,BS35*BS68)</f>
        <v>256.05</v>
      </c>
      <c r="BU49" s="72">
        <f>IF(BU46="Landed",BU34*BU68,BU35*BU68)</f>
        <v>203.71</v>
      </c>
      <c r="BV49" s="72">
        <f>IF(BV46="Landed",BU34*BU68,BU35*BU68)</f>
        <v>256.05</v>
      </c>
      <c r="BW49" s="72">
        <f>IF(BW46="Landed",BW34*BW68,BW35*BW68)</f>
        <v>203.71</v>
      </c>
      <c r="BX49" s="72">
        <f>IF(BX46="Landed",BW34*BW68,BW35*BW68)</f>
        <v>256.05</v>
      </c>
      <c r="BY49" s="72">
        <f>IF(BY46="Landed",BY34*BY68,BY35*BY68)</f>
        <v>203.71</v>
      </c>
      <c r="BZ49" s="72">
        <f>IF(BZ46="Landed",BY34*BY68,BY35*BY68)</f>
        <v>256.05</v>
      </c>
      <c r="CA49" s="72">
        <f>IF(CA46="Landed",CA34*CA68,CA35*CA68)</f>
        <v>203.71</v>
      </c>
      <c r="CB49" s="72">
        <f>IF(CB46="Landed",CA34*CA68,CA35*CA68)</f>
        <v>256.05</v>
      </c>
      <c r="CC49" s="72">
        <f>IF(CC46="Landed",CC34*CC68,CC35*CC68)</f>
        <v>203.71</v>
      </c>
      <c r="CD49" s="72">
        <f>IF(CD46="Landed",CC34*CC68,CC35*CC68)</f>
        <v>256.05</v>
      </c>
      <c r="CE49" s="72">
        <f>IF(CE46="Landed",CE34*CE68,CE35*CE68)</f>
        <v>203.71</v>
      </c>
      <c r="CF49" s="72">
        <f>IF(CF46="Landed",CE34*CE68,CE35*CE68)</f>
        <v>256.05</v>
      </c>
      <c r="CG49" s="72">
        <f>IF(CG46="Landed",CG34*CG68,CG35*CG68)</f>
        <v>203.71</v>
      </c>
      <c r="CH49" s="72">
        <f>IF(CH46="Landed",CG34*CG68,CG35*CG68)</f>
        <v>256.05</v>
      </c>
      <c r="CI49" s="72">
        <f>IF(CI46="Landed",CI34*CI68,CI35*CI68)</f>
        <v>203.71</v>
      </c>
      <c r="CJ49" s="72">
        <f>IF(CJ46="Landed",CI34*CI68,CI35*CI68)</f>
        <v>256.05</v>
      </c>
      <c r="CK49" s="72">
        <f>IF(CK46="Landed",CK34*CK68,CK35*CK68)</f>
        <v>203.71</v>
      </c>
      <c r="CL49" s="72">
        <f>IF(CL46="Landed",CK34*CK68,CK35*CK68)</f>
        <v>256.05</v>
      </c>
      <c r="CM49" s="72">
        <f>IF(CM46="Landed",CM34*CM68,CM35*CM68)</f>
        <v>203.71</v>
      </c>
      <c r="CN49" s="72">
        <f>IF(CN46="Landed",CM34*CM68,CM35*CM68)</f>
        <v>256.05</v>
      </c>
      <c r="CO49" s="72">
        <f>IF(CO46="Landed",CO34*CO68,CO35*CO68)</f>
        <v>203.71</v>
      </c>
      <c r="CP49" s="72">
        <f>IF(CP46="Landed",CO34*CO68,CO35*CO68)</f>
        <v>256.05</v>
      </c>
      <c r="CQ49" s="72">
        <f>IF(CQ46="Landed",CQ34*CQ68,CQ35*CQ68)</f>
        <v>203.71</v>
      </c>
      <c r="CR49" s="72">
        <f>IF(CR46="Landed",CQ34*CQ68,CQ35*CQ68)</f>
        <v>256.05</v>
      </c>
      <c r="CS49" s="72">
        <f>IF(CS46="Landed",CS34*CS68,CS35*CS68)</f>
        <v>203.71</v>
      </c>
      <c r="CT49" s="72">
        <f>IF(CT46="Landed",CS34*CS68,CS35*CS68)</f>
        <v>256.05</v>
      </c>
      <c r="CU49" s="72">
        <f>IF(CU46="Landed",CU34*CU68,CU35*CU68)</f>
        <v>203.71</v>
      </c>
      <c r="CV49" s="72">
        <f>IF(CV46="Landed",CU34*CU68,CU35*CU68)</f>
        <v>256.05</v>
      </c>
      <c r="CW49" s="72">
        <f>IF(CW46="Landed",CW34*CW68,CW35*CW68)</f>
        <v>203.71</v>
      </c>
      <c r="CX49" s="72">
        <f>IF(CX46="Landed",CW34*CW68,CW35*CW68)</f>
        <v>256.05</v>
      </c>
    </row>
    <row r="50" spans="1:102" s="53" customFormat="1" ht="19.5" hidden="1" customHeight="1" x14ac:dyDescent="0.3">
      <c r="A50" s="56" t="str">
        <f>IF(C27="Enticers","Enticer Amount*","Enticer Amount")</f>
        <v>Enticer Amount</v>
      </c>
      <c r="B50" s="57" t="s">
        <v>40</v>
      </c>
      <c r="C50" s="73">
        <v>0</v>
      </c>
      <c r="D50" s="73"/>
      <c r="E50" s="73">
        <v>0</v>
      </c>
      <c r="F50" s="73"/>
      <c r="G50" s="73">
        <v>0</v>
      </c>
      <c r="H50" s="73"/>
      <c r="I50" s="73">
        <v>0</v>
      </c>
      <c r="J50" s="73"/>
      <c r="K50" s="73">
        <v>0</v>
      </c>
      <c r="L50" s="73"/>
      <c r="M50" s="73">
        <v>0</v>
      </c>
      <c r="N50" s="73"/>
      <c r="O50" s="73">
        <v>0</v>
      </c>
      <c r="P50" s="73"/>
      <c r="Q50" s="73">
        <v>0</v>
      </c>
      <c r="R50" s="73"/>
      <c r="S50" s="73">
        <v>0</v>
      </c>
      <c r="T50" s="73"/>
      <c r="U50" s="73">
        <v>0</v>
      </c>
      <c r="V50" s="73"/>
      <c r="W50" s="73">
        <v>0</v>
      </c>
      <c r="X50" s="73"/>
      <c r="Y50" s="73">
        <v>0</v>
      </c>
      <c r="Z50" s="73"/>
      <c r="AA50" s="73">
        <v>0</v>
      </c>
      <c r="AB50" s="73"/>
      <c r="AC50" s="73">
        <v>0</v>
      </c>
      <c r="AD50" s="73"/>
      <c r="AE50" s="73">
        <v>0</v>
      </c>
      <c r="AF50" s="73"/>
      <c r="AG50" s="73">
        <v>0</v>
      </c>
      <c r="AH50" s="73"/>
      <c r="AI50" s="73">
        <v>0</v>
      </c>
      <c r="AJ50" s="73"/>
      <c r="AK50" s="73">
        <v>0</v>
      </c>
      <c r="AL50" s="73"/>
      <c r="AM50" s="73">
        <v>0</v>
      </c>
      <c r="AN50" s="73"/>
      <c r="AO50" s="73">
        <v>0</v>
      </c>
      <c r="AP50" s="73"/>
      <c r="AQ50" s="73">
        <v>0</v>
      </c>
      <c r="AR50" s="73"/>
      <c r="AS50" s="73">
        <v>0</v>
      </c>
      <c r="AT50" s="73"/>
      <c r="AU50" s="73">
        <v>0</v>
      </c>
      <c r="AV50" s="73"/>
      <c r="AW50" s="73">
        <v>0</v>
      </c>
      <c r="AX50" s="73"/>
      <c r="AY50" s="73">
        <v>0</v>
      </c>
      <c r="AZ50" s="73"/>
      <c r="BA50" s="73">
        <v>0</v>
      </c>
      <c r="BB50" s="73"/>
      <c r="BC50" s="73">
        <v>0</v>
      </c>
      <c r="BD50" s="73"/>
      <c r="BE50" s="73">
        <v>0</v>
      </c>
      <c r="BF50" s="73"/>
      <c r="BG50" s="73">
        <v>0</v>
      </c>
      <c r="BH50" s="73"/>
      <c r="BI50" s="73">
        <v>0</v>
      </c>
      <c r="BJ50" s="73"/>
      <c r="BK50" s="73">
        <v>0</v>
      </c>
      <c r="BL50" s="73"/>
      <c r="BM50" s="73">
        <v>0</v>
      </c>
      <c r="BN50" s="73"/>
      <c r="BO50" s="73">
        <v>0</v>
      </c>
      <c r="BP50" s="73"/>
      <c r="BQ50" s="73">
        <v>0</v>
      </c>
      <c r="BR50" s="73"/>
      <c r="BS50" s="73">
        <v>0</v>
      </c>
      <c r="BT50" s="73"/>
      <c r="BU50" s="73">
        <v>0</v>
      </c>
      <c r="BV50" s="73"/>
      <c r="BW50" s="73">
        <v>0</v>
      </c>
      <c r="BX50" s="73"/>
      <c r="BY50" s="73">
        <v>0</v>
      </c>
      <c r="BZ50" s="73"/>
      <c r="CA50" s="73">
        <v>0</v>
      </c>
      <c r="CB50" s="73"/>
      <c r="CC50" s="73">
        <v>0</v>
      </c>
      <c r="CD50" s="73"/>
      <c r="CE50" s="73">
        <v>0</v>
      </c>
      <c r="CF50" s="73"/>
      <c r="CG50" s="73">
        <v>0</v>
      </c>
      <c r="CH50" s="73"/>
      <c r="CI50" s="73">
        <v>0</v>
      </c>
      <c r="CJ50" s="73"/>
      <c r="CK50" s="73">
        <v>0</v>
      </c>
      <c r="CL50" s="73"/>
      <c r="CM50" s="73">
        <v>0</v>
      </c>
      <c r="CN50" s="73"/>
      <c r="CO50" s="73">
        <v>0</v>
      </c>
      <c r="CP50" s="73"/>
      <c r="CQ50" s="73">
        <v>0</v>
      </c>
      <c r="CR50" s="73"/>
      <c r="CS50" s="73">
        <v>0</v>
      </c>
      <c r="CT50" s="73"/>
      <c r="CU50" s="73">
        <v>0</v>
      </c>
      <c r="CV50" s="73"/>
      <c r="CW50" s="73">
        <v>0</v>
      </c>
      <c r="CX50" s="73"/>
    </row>
    <row r="51" spans="1:102" s="53" customFormat="1" ht="19.5" hidden="1" customHeight="1" x14ac:dyDescent="0.3">
      <c r="A51" s="56" t="s">
        <v>177</v>
      </c>
      <c r="B51" s="57" t="s">
        <v>40</v>
      </c>
      <c r="C51" s="73">
        <f>C49-IF(C27="Enticer",(IFERROR(C68*C69,0)),0)</f>
        <v>203.71</v>
      </c>
      <c r="D51" s="73">
        <f>D49-IF(C27="Enticer",(IFERROR(C68*C69,0)),0)</f>
        <v>256.05</v>
      </c>
      <c r="E51" s="73">
        <f>E49-IF(E27="Enticer",(IFERROR(E68*E69,0)),0)</f>
        <v>203.71</v>
      </c>
      <c r="F51" s="73">
        <f>F49-IF(E27="Enticer",(IFERROR(E68*E69,0)),0)</f>
        <v>256.05</v>
      </c>
      <c r="G51" s="73">
        <f>G49-IF(G27="Enticer",(IFERROR(G68*G69,0)),0)</f>
        <v>203.71</v>
      </c>
      <c r="H51" s="73">
        <f>H49-IF(G27="Enticer",(IFERROR(G68*G69,0)),0)</f>
        <v>256.05</v>
      </c>
      <c r="I51" s="73">
        <f>I49-IF(I27="Enticer",(IFERROR(I68*I69,0)),0)</f>
        <v>203.71</v>
      </c>
      <c r="J51" s="73">
        <f>J49-IF(I27="Enticer",(IFERROR(I68*I69,0)),0)</f>
        <v>256.05</v>
      </c>
      <c r="K51" s="73">
        <f>K49-IF(K27="Enticer",(IFERROR(K68*K69,0)),0)</f>
        <v>203.71</v>
      </c>
      <c r="L51" s="73">
        <f>L49-IF(K27="Enticer",(IFERROR(K68*K69,0)),0)</f>
        <v>256.05</v>
      </c>
      <c r="M51" s="73">
        <f>M49-IF(M27="Enticer",(IFERROR(M68*M69,0)),0)</f>
        <v>203.71</v>
      </c>
      <c r="N51" s="73">
        <f>N49-IF(M27="Enticer",(IFERROR(M68*M69,0)),0)</f>
        <v>256.05</v>
      </c>
      <c r="O51" s="73">
        <f>O49-IF(O27="Enticer",(IFERROR(O68*O69,0)),0)</f>
        <v>203.71</v>
      </c>
      <c r="P51" s="73">
        <f>P49-IF(O27="Enticer",(IFERROR(O68*O69,0)),0)</f>
        <v>256.05</v>
      </c>
      <c r="Q51" s="73">
        <f>Q49-IF(Q27="Enticer",(IFERROR(Q68*Q69,0)),0)</f>
        <v>203.71</v>
      </c>
      <c r="R51" s="73">
        <f>R49-IF(Q27="Enticer",(IFERROR(Q68*Q69,0)),0)</f>
        <v>256.05</v>
      </c>
      <c r="S51" s="73">
        <f>S49-IF(S27="Enticer",(IFERROR(S68*S69,0)),0)</f>
        <v>203.71</v>
      </c>
      <c r="T51" s="73">
        <f>T49-IF(S27="Enticer",(IFERROR(S68*S69,0)),0)</f>
        <v>256.05</v>
      </c>
      <c r="U51" s="73">
        <f>U49-IF(U27="Enticer",(IFERROR(U68*U69,0)),0)</f>
        <v>203.71</v>
      </c>
      <c r="V51" s="73">
        <f>V49-IF(U27="Enticer",(IFERROR(U68*U69,0)),0)</f>
        <v>256.05</v>
      </c>
      <c r="W51" s="73">
        <f>W49-IF(W27="Enticer",(IFERROR(W68*W69,0)),0)</f>
        <v>203.71</v>
      </c>
      <c r="X51" s="73">
        <f>X49-IF(W27="Enticer",(IFERROR(W68*W69,0)),0)</f>
        <v>256.05</v>
      </c>
      <c r="Y51" s="73">
        <f>Y49-IF(Y27="Enticer",(IFERROR(Y68*Y69,0)),0)</f>
        <v>203.71</v>
      </c>
      <c r="Z51" s="73">
        <f>Z49-IF(Y27="Enticer",(IFERROR(Y68*Y69,0)),0)</f>
        <v>256.05</v>
      </c>
      <c r="AA51" s="73">
        <f>AA49-IF(AA27="Enticer",(IFERROR(AA68*AA69,0)),0)</f>
        <v>203.71</v>
      </c>
      <c r="AB51" s="73">
        <f>AB49-IF(AA27="Enticer",(IFERROR(AA68*AA69,0)),0)</f>
        <v>256.05</v>
      </c>
      <c r="AC51" s="73">
        <f>AC49-IF(AC27="Enticer",(IFERROR(AC68*AC69,0)),0)</f>
        <v>203.71</v>
      </c>
      <c r="AD51" s="73">
        <f>AD49-IF(AC27="Enticer",(IFERROR(AC68*AC69,0)),0)</f>
        <v>256.05</v>
      </c>
      <c r="AE51" s="73">
        <f>AE49-IF(AE27="Enticer",(IFERROR(AE68*AE69,0)),0)</f>
        <v>203.71</v>
      </c>
      <c r="AF51" s="73">
        <f>AF49-IF(AE27="Enticer",(IFERROR(AE68*AE69,0)),0)</f>
        <v>256.05</v>
      </c>
      <c r="AG51" s="73">
        <f>AG49-IF(AG27="Enticer",(IFERROR(AG68*AG69,0)),0)</f>
        <v>203.71</v>
      </c>
      <c r="AH51" s="73">
        <f>AH49-IF(AG27="Enticer",(IFERROR(AG68*AG69,0)),0)</f>
        <v>256.05</v>
      </c>
      <c r="AI51" s="73">
        <f>AI49-IF(AI27="Enticer",(IFERROR(AI68*AI69,0)),0)</f>
        <v>203.71</v>
      </c>
      <c r="AJ51" s="73">
        <f>AJ49-IF(AI27="Enticer",(IFERROR(AI68*AI69,0)),0)</f>
        <v>256.05</v>
      </c>
      <c r="AK51" s="73">
        <f>AK49-IF(AK27="Enticer",(IFERROR(AK68*AK69,0)),0)</f>
        <v>203.71</v>
      </c>
      <c r="AL51" s="73">
        <f>AL49-IF(AK27="Enticer",(IFERROR(AK68*AK69,0)),0)</f>
        <v>256.05</v>
      </c>
      <c r="AM51" s="73">
        <f>AM49-IF(AM27="Enticer",(IFERROR(AM68*AM69,0)),0)</f>
        <v>203.71</v>
      </c>
      <c r="AN51" s="73">
        <f>AN49-IF(AM27="Enticer",(IFERROR(AM68*AM69,0)),0)</f>
        <v>256.05</v>
      </c>
      <c r="AO51" s="73">
        <f>AO49-IF(AO27="Enticer",(IFERROR(AO68*AO69,0)),0)</f>
        <v>203.71</v>
      </c>
      <c r="AP51" s="73">
        <f>AP49-IF(AO27="Enticer",(IFERROR(AO68*AO69,0)),0)</f>
        <v>256.05</v>
      </c>
      <c r="AQ51" s="73">
        <f>AQ49-IF(AQ27="Enticer",(IFERROR(AQ68*AQ69,0)),0)</f>
        <v>203.71</v>
      </c>
      <c r="AR51" s="73">
        <f>AR49-IF(AQ27="Enticer",(IFERROR(AQ68*AQ69,0)),0)</f>
        <v>256.05</v>
      </c>
      <c r="AS51" s="73">
        <f>AS49-IF(AS27="Enticer",(IFERROR(AS68*AS69,0)),0)</f>
        <v>203.71</v>
      </c>
      <c r="AT51" s="73">
        <f>AT49-IF(AS27="Enticer",(IFERROR(AS68*AS69,0)),0)</f>
        <v>256.05</v>
      </c>
      <c r="AU51" s="73">
        <f>AU49-IF(AU27="Enticer",(IFERROR(AU68*AU69,0)),0)</f>
        <v>203.71</v>
      </c>
      <c r="AV51" s="73">
        <f>AV49-IF(AU27="Enticer",(IFERROR(AU68*AU69,0)),0)</f>
        <v>256.05</v>
      </c>
      <c r="AW51" s="73">
        <f>AW49-IF(AW27="Enticer",(IFERROR(AW68*AW69,0)),0)</f>
        <v>203.71</v>
      </c>
      <c r="AX51" s="73">
        <f>AX49-IF(AW27="Enticer",(IFERROR(AW68*AW69,0)),0)</f>
        <v>256.05</v>
      </c>
      <c r="AY51" s="73">
        <f>AY49-IF(AY27="Enticer",(IFERROR(AY68*AY69,0)),0)</f>
        <v>203.71</v>
      </c>
      <c r="AZ51" s="73">
        <f>AZ49-IF(AY27="Enticer",(IFERROR(AY68*AY69,0)),0)</f>
        <v>256.05</v>
      </c>
      <c r="BA51" s="73">
        <f>BA49-IF(BA27="Enticer",(IFERROR(BA68*BA69,0)),0)</f>
        <v>203.71</v>
      </c>
      <c r="BB51" s="73">
        <f>BB49-IF(BA27="Enticer",(IFERROR(BA68*BA69,0)),0)</f>
        <v>256.05</v>
      </c>
      <c r="BC51" s="73">
        <f>BC49-IF(BC27="Enticer",(IFERROR(BC68*BC69,0)),0)</f>
        <v>203.71</v>
      </c>
      <c r="BD51" s="73">
        <f>BD49-IF(BC27="Enticer",(IFERROR(BC68*BC69,0)),0)</f>
        <v>256.05</v>
      </c>
      <c r="BE51" s="73">
        <f>BE49-IF(BE27="Enticer",(IFERROR(BE68*BE69,0)),0)</f>
        <v>203.71</v>
      </c>
      <c r="BF51" s="73">
        <f>BF49-IF(BE27="Enticer",(IFERROR(BE68*BE69,0)),0)</f>
        <v>256.05</v>
      </c>
      <c r="BG51" s="73">
        <f>BG49-IF(BG27="Enticer",(IFERROR(BG68*BG69,0)),0)</f>
        <v>203.71</v>
      </c>
      <c r="BH51" s="73">
        <f>BH49-IF(BG27="Enticer",(IFERROR(BG68*BG69,0)),0)</f>
        <v>256.05</v>
      </c>
      <c r="BI51" s="73">
        <f>BI49-IF(BI27="Enticer",(IFERROR(BI68*BI69,0)),0)</f>
        <v>203.71</v>
      </c>
      <c r="BJ51" s="73">
        <f>BJ49-IF(BI27="Enticer",(IFERROR(BI68*BI69,0)),0)</f>
        <v>256.05</v>
      </c>
      <c r="BK51" s="73">
        <f>BK49-IF(BK27="Enticer",(IFERROR(BK68*BK69,0)),0)</f>
        <v>203.71</v>
      </c>
      <c r="BL51" s="73">
        <f>BL49-IF(BK27="Enticer",(IFERROR(BK68*BK69,0)),0)</f>
        <v>256.05</v>
      </c>
      <c r="BM51" s="73">
        <f>BM49-IF(BM27="Enticer",(IFERROR(BM68*BM69,0)),0)</f>
        <v>203.71</v>
      </c>
      <c r="BN51" s="73">
        <f>BN49-IF(BM27="Enticer",(IFERROR(BM68*BM69,0)),0)</f>
        <v>256.05</v>
      </c>
      <c r="BO51" s="73">
        <f>BO49-IF(BO27="Enticer",(IFERROR(BO68*BO69,0)),0)</f>
        <v>203.71</v>
      </c>
      <c r="BP51" s="73">
        <f>BP49-IF(BO27="Enticer",(IFERROR(BO68*BO69,0)),0)</f>
        <v>256.05</v>
      </c>
      <c r="BQ51" s="73">
        <f>BQ49-IF(BQ27="Enticer",(IFERROR(BQ68*BQ69,0)),0)</f>
        <v>203.71</v>
      </c>
      <c r="BR51" s="73">
        <f>BR49-IF(BQ27="Enticer",(IFERROR(BQ68*BQ69,0)),0)</f>
        <v>256.05</v>
      </c>
      <c r="BS51" s="73">
        <f>BS49-IF(BS27="Enticer",(IFERROR(BS68*BS69,0)),0)</f>
        <v>203.71</v>
      </c>
      <c r="BT51" s="73">
        <f>BT49-IF(BS27="Enticer",(IFERROR(BS68*BS69,0)),0)</f>
        <v>256.05</v>
      </c>
      <c r="BU51" s="73">
        <f>BU49-IF(BU27="Enticer",(IFERROR(BU68*BU69,0)),0)</f>
        <v>203.71</v>
      </c>
      <c r="BV51" s="73">
        <f>BV49-IF(BU27="Enticer",(IFERROR(BU68*BU69,0)),0)</f>
        <v>256.05</v>
      </c>
      <c r="BW51" s="73">
        <f>BW49-IF(BW27="Enticer",(IFERROR(BW68*BW69,0)),0)</f>
        <v>203.71</v>
      </c>
      <c r="BX51" s="73">
        <f>BX49-IF(BW27="Enticer",(IFERROR(BW68*BW69,0)),0)</f>
        <v>256.05</v>
      </c>
      <c r="BY51" s="73">
        <f>BY49-IF(BY27="Enticer",(IFERROR(BY68*BY69,0)),0)</f>
        <v>203.71</v>
      </c>
      <c r="BZ51" s="73">
        <f>BZ49-IF(BY27="Enticer",(IFERROR(BY68*BY69,0)),0)</f>
        <v>256.05</v>
      </c>
      <c r="CA51" s="73">
        <f>CA49-IF(CA27="Enticer",(IFERROR(CA68*CA69,0)),0)</f>
        <v>203.71</v>
      </c>
      <c r="CB51" s="73">
        <f>CB49-IF(CA27="Enticer",(IFERROR(CA68*CA69,0)),0)</f>
        <v>256.05</v>
      </c>
      <c r="CC51" s="73">
        <f>CC49-IF(CC27="Enticer",(IFERROR(CC68*CC69,0)),0)</f>
        <v>203.71</v>
      </c>
      <c r="CD51" s="73">
        <f>CD49-IF(CC27="Enticer",(IFERROR(CC68*CC69,0)),0)</f>
        <v>256.05</v>
      </c>
      <c r="CE51" s="73">
        <f>CE49-IF(CE27="Enticer",(IFERROR(CE68*CE69,0)),0)</f>
        <v>203.71</v>
      </c>
      <c r="CF51" s="73">
        <f>CF49-IF(CE27="Enticer",(IFERROR(CE68*CE69,0)),0)</f>
        <v>256.05</v>
      </c>
      <c r="CG51" s="73">
        <f>CG49-IF(CG27="Enticer",(IFERROR(CG68*CG69,0)),0)</f>
        <v>203.71</v>
      </c>
      <c r="CH51" s="73">
        <f>CH49-IF(CG27="Enticer",(IFERROR(CG68*CG69,0)),0)</f>
        <v>256.05</v>
      </c>
      <c r="CI51" s="73">
        <f>CI49-IF(CI27="Enticer",(IFERROR(CI68*CI69,0)),0)</f>
        <v>203.71</v>
      </c>
      <c r="CJ51" s="73">
        <f>CJ49-IF(CI27="Enticer",(IFERROR(CI68*CI69,0)),0)</f>
        <v>256.05</v>
      </c>
      <c r="CK51" s="73">
        <f>CK49-IF(CK27="Enticer",(IFERROR(CK68*CK69,0)),0)</f>
        <v>203.71</v>
      </c>
      <c r="CL51" s="73">
        <f>CL49-IF(CK27="Enticer",(IFERROR(CK68*CK69,0)),0)</f>
        <v>256.05</v>
      </c>
      <c r="CM51" s="73">
        <f>CM49-IF(CM27="Enticer",(IFERROR(CM68*CM69,0)),0)</f>
        <v>203.71</v>
      </c>
      <c r="CN51" s="73">
        <f>CN49-IF(CM27="Enticer",(IFERROR(CM68*CM69,0)),0)</f>
        <v>256.05</v>
      </c>
      <c r="CO51" s="73">
        <f>CO49-IF(CO27="Enticer",(IFERROR(CO68*CO69,0)),0)</f>
        <v>203.71</v>
      </c>
      <c r="CP51" s="73">
        <f>CP49-IF(CO27="Enticer",(IFERROR(CO68*CO69,0)),0)</f>
        <v>256.05</v>
      </c>
      <c r="CQ51" s="73">
        <f>CQ49-IF(CQ27="Enticer",(IFERROR(CQ68*CQ69,0)),0)</f>
        <v>203.71</v>
      </c>
      <c r="CR51" s="73">
        <f>CR49-IF(CQ27="Enticer",(IFERROR(CQ68*CQ69,0)),0)</f>
        <v>256.05</v>
      </c>
      <c r="CS51" s="73">
        <f>CS49-IF(CS27="Enticer",(IFERROR(CS68*CS69,0)),0)</f>
        <v>203.71</v>
      </c>
      <c r="CT51" s="73">
        <f>CT49-IF(CS27="Enticer",(IFERROR(CS68*CS69,0)),0)</f>
        <v>256.05</v>
      </c>
      <c r="CU51" s="73">
        <f>CU49-IF(CU27="Enticer",(IFERROR(CU68*CU69,0)),0)</f>
        <v>203.71</v>
      </c>
      <c r="CV51" s="73">
        <f>CV49-IF(CU27="Enticer",(IFERROR(CU68*CU69,0)),0)</f>
        <v>256.05</v>
      </c>
      <c r="CW51" s="73">
        <f>CW49-IF(CW27="Enticer",(IFERROR(CW68*CW69,0)),0)</f>
        <v>203.71</v>
      </c>
      <c r="CX51" s="73">
        <f>CX49-IF(CW27="Enticer",(IFERROR(CW68*CW69,0)),0)</f>
        <v>256.05</v>
      </c>
    </row>
    <row r="52" spans="1:102" s="53" customFormat="1" ht="19.5" customHeight="1" x14ac:dyDescent="0.3">
      <c r="A52" s="56" t="s">
        <v>178</v>
      </c>
      <c r="B52" s="57" t="s">
        <v>40</v>
      </c>
      <c r="C52" s="72">
        <f>IFERROR(C51/C68,0)</f>
        <v>203.71</v>
      </c>
      <c r="D52" s="72">
        <f>IFERROR(D51/C68,0)</f>
        <v>256.05</v>
      </c>
      <c r="E52" s="72">
        <f>IFERROR(E51/E68,0)</f>
        <v>203.71</v>
      </c>
      <c r="F52" s="72">
        <f>IFERROR(F51/E68,0)</f>
        <v>256.05</v>
      </c>
      <c r="G52" s="72">
        <f>IFERROR(G51/G68,0)</f>
        <v>203.71</v>
      </c>
      <c r="H52" s="72">
        <f>IFERROR(H51/G68,0)</f>
        <v>256.05</v>
      </c>
      <c r="I52" s="72">
        <f>IFERROR(I51/I68,0)</f>
        <v>203.71</v>
      </c>
      <c r="J52" s="72">
        <f>IFERROR(J51/I68,0)</f>
        <v>256.05</v>
      </c>
      <c r="K52" s="72">
        <f>IFERROR(K51/K68,0)</f>
        <v>203.71</v>
      </c>
      <c r="L52" s="72">
        <f>IFERROR(L51/K68,0)</f>
        <v>256.05</v>
      </c>
      <c r="M52" s="72">
        <f>IFERROR(M51/M68,0)</f>
        <v>203.71</v>
      </c>
      <c r="N52" s="72">
        <f>IFERROR(N51/M68,0)</f>
        <v>256.05</v>
      </c>
      <c r="O52" s="72">
        <f>IFERROR(O51/O68,0)</f>
        <v>203.71</v>
      </c>
      <c r="P52" s="72">
        <f>IFERROR(P51/O68,0)</f>
        <v>256.05</v>
      </c>
      <c r="Q52" s="72">
        <f>IFERROR(Q51/Q68,0)</f>
        <v>203.71</v>
      </c>
      <c r="R52" s="72">
        <f>IFERROR(R51/Q68,0)</f>
        <v>256.05</v>
      </c>
      <c r="S52" s="72">
        <f>IFERROR(S51/S68,0)</f>
        <v>203.71</v>
      </c>
      <c r="T52" s="72">
        <f>IFERROR(T51/S68,0)</f>
        <v>256.05</v>
      </c>
      <c r="U52" s="72">
        <f>IFERROR(U51/U68,0)</f>
        <v>203.71</v>
      </c>
      <c r="V52" s="72">
        <f>IFERROR(V51/U68,0)</f>
        <v>256.05</v>
      </c>
      <c r="W52" s="72">
        <f>IFERROR(W51/W68,0)</f>
        <v>203.71</v>
      </c>
      <c r="X52" s="72">
        <f>IFERROR(X51/W68,0)</f>
        <v>256.05</v>
      </c>
      <c r="Y52" s="72">
        <f>IFERROR(Y51/Y68,0)</f>
        <v>203.71</v>
      </c>
      <c r="Z52" s="72">
        <f>IFERROR(Z51/Y68,0)</f>
        <v>256.05</v>
      </c>
      <c r="AA52" s="72">
        <f>IFERROR(AA51/AA68,0)</f>
        <v>203.71</v>
      </c>
      <c r="AB52" s="72">
        <f>IFERROR(AB51/AA68,0)</f>
        <v>256.05</v>
      </c>
      <c r="AC52" s="72">
        <f>IFERROR(AC51/AC68,0)</f>
        <v>203.71</v>
      </c>
      <c r="AD52" s="72">
        <f>IFERROR(AD51/AC68,0)</f>
        <v>256.05</v>
      </c>
      <c r="AE52" s="72">
        <f>IFERROR(AE51/AE68,0)</f>
        <v>203.71</v>
      </c>
      <c r="AF52" s="72">
        <f>IFERROR(AF51/AE68,0)</f>
        <v>256.05</v>
      </c>
      <c r="AG52" s="72">
        <f>IFERROR(AG51/AG68,0)</f>
        <v>203.71</v>
      </c>
      <c r="AH52" s="72">
        <f>IFERROR(AH51/AG68,0)</f>
        <v>256.05</v>
      </c>
      <c r="AI52" s="72">
        <f>IFERROR(AI51/AI68,0)</f>
        <v>203.71</v>
      </c>
      <c r="AJ52" s="72">
        <f>IFERROR(AJ51/AI68,0)</f>
        <v>256.05</v>
      </c>
      <c r="AK52" s="72">
        <f>IFERROR(AK51/AK68,0)</f>
        <v>203.71</v>
      </c>
      <c r="AL52" s="72">
        <f>IFERROR(AL51/AK68,0)</f>
        <v>256.05</v>
      </c>
      <c r="AM52" s="72">
        <f>IFERROR(AM51/AM68,0)</f>
        <v>203.71</v>
      </c>
      <c r="AN52" s="72">
        <f>IFERROR(AN51/AM68,0)</f>
        <v>256.05</v>
      </c>
      <c r="AO52" s="72">
        <f>IFERROR(AO51/AO68,0)</f>
        <v>203.71</v>
      </c>
      <c r="AP52" s="72">
        <f>IFERROR(AP51/AO68,0)</f>
        <v>256.05</v>
      </c>
      <c r="AQ52" s="72">
        <f>IFERROR(AQ51/AQ68,0)</f>
        <v>203.71</v>
      </c>
      <c r="AR52" s="72">
        <f>IFERROR(AR51/AQ68,0)</f>
        <v>256.05</v>
      </c>
      <c r="AS52" s="72">
        <f>IFERROR(AS51/AS68,0)</f>
        <v>203.71</v>
      </c>
      <c r="AT52" s="72">
        <f>IFERROR(AT51/AS68,0)</f>
        <v>256.05</v>
      </c>
      <c r="AU52" s="72">
        <f>IFERROR(AU51/AU68,0)</f>
        <v>203.71</v>
      </c>
      <c r="AV52" s="72">
        <f>IFERROR(AV51/AU68,0)</f>
        <v>256.05</v>
      </c>
      <c r="AW52" s="72">
        <f>IFERROR(AW51/AW68,0)</f>
        <v>203.71</v>
      </c>
      <c r="AX52" s="72">
        <f>IFERROR(AX51/AW68,0)</f>
        <v>256.05</v>
      </c>
      <c r="AY52" s="72">
        <f>IFERROR(AY51/AY68,0)</f>
        <v>203.71</v>
      </c>
      <c r="AZ52" s="72">
        <f>IFERROR(AZ51/AY68,0)</f>
        <v>256.05</v>
      </c>
      <c r="BA52" s="72">
        <f>IFERROR(BA51/BA68,0)</f>
        <v>203.71</v>
      </c>
      <c r="BB52" s="72">
        <f>IFERROR(BB51/BA68,0)</f>
        <v>256.05</v>
      </c>
      <c r="BC52" s="72">
        <f>IFERROR(BC51/BC68,0)</f>
        <v>203.71</v>
      </c>
      <c r="BD52" s="72">
        <f>IFERROR(BD51/BC68,0)</f>
        <v>256.05</v>
      </c>
      <c r="BE52" s="72">
        <f>IFERROR(BE51/BE68,0)</f>
        <v>203.71</v>
      </c>
      <c r="BF52" s="72">
        <f>IFERROR(BF51/BE68,0)</f>
        <v>256.05</v>
      </c>
      <c r="BG52" s="72">
        <f>IFERROR(BG51/BG68,0)</f>
        <v>203.71</v>
      </c>
      <c r="BH52" s="72">
        <f>IFERROR(BH51/BG68,0)</f>
        <v>256.05</v>
      </c>
      <c r="BI52" s="72">
        <f>IFERROR(BI51/BI68,0)</f>
        <v>203.71</v>
      </c>
      <c r="BJ52" s="72">
        <f>IFERROR(BJ51/BI68,0)</f>
        <v>256.05</v>
      </c>
      <c r="BK52" s="72">
        <f>IFERROR(BK51/BK68,0)</f>
        <v>203.71</v>
      </c>
      <c r="BL52" s="72">
        <f>IFERROR(BL51/BK68,0)</f>
        <v>256.05</v>
      </c>
      <c r="BM52" s="72">
        <f>IFERROR(BM51/BM68,0)</f>
        <v>203.71</v>
      </c>
      <c r="BN52" s="72">
        <f>IFERROR(BN51/BM68,0)</f>
        <v>256.05</v>
      </c>
      <c r="BO52" s="72">
        <f>IFERROR(BO51/BO68,0)</f>
        <v>203.71</v>
      </c>
      <c r="BP52" s="72">
        <f>IFERROR(BP51/BO68,0)</f>
        <v>256.05</v>
      </c>
      <c r="BQ52" s="72">
        <f>IFERROR(BQ51/BQ68,0)</f>
        <v>203.71</v>
      </c>
      <c r="BR52" s="72">
        <f>IFERROR(BR51/BQ68,0)</f>
        <v>256.05</v>
      </c>
      <c r="BS52" s="72">
        <f>IFERROR(BS51/BS68,0)</f>
        <v>203.71</v>
      </c>
      <c r="BT52" s="72">
        <f>IFERROR(BT51/BS68,0)</f>
        <v>256.05</v>
      </c>
      <c r="BU52" s="72">
        <f>IFERROR(BU51/BU68,0)</f>
        <v>203.71</v>
      </c>
      <c r="BV52" s="72">
        <f>IFERROR(BV51/BU68,0)</f>
        <v>256.05</v>
      </c>
      <c r="BW52" s="72">
        <f>IFERROR(BW51/BW68,0)</f>
        <v>203.71</v>
      </c>
      <c r="BX52" s="72">
        <f>IFERROR(BX51/BW68,0)</f>
        <v>256.05</v>
      </c>
      <c r="BY52" s="72">
        <f>IFERROR(BY51/BY68,0)</f>
        <v>203.71</v>
      </c>
      <c r="BZ52" s="72">
        <f>IFERROR(BZ51/BY68,0)</f>
        <v>256.05</v>
      </c>
      <c r="CA52" s="72">
        <f>IFERROR(CA51/CA68,0)</f>
        <v>203.71</v>
      </c>
      <c r="CB52" s="72">
        <f>IFERROR(CB51/CA68,0)</f>
        <v>256.05</v>
      </c>
      <c r="CC52" s="72">
        <f>IFERROR(CC51/CC68,0)</f>
        <v>203.71</v>
      </c>
      <c r="CD52" s="72">
        <f>IFERROR(CD51/CC68,0)</f>
        <v>256.05</v>
      </c>
      <c r="CE52" s="72">
        <f>IFERROR(CE51/CE68,0)</f>
        <v>203.71</v>
      </c>
      <c r="CF52" s="72">
        <f>IFERROR(CF51/CE68,0)</f>
        <v>256.05</v>
      </c>
      <c r="CG52" s="72">
        <f>IFERROR(CG51/CG68,0)</f>
        <v>203.71</v>
      </c>
      <c r="CH52" s="72">
        <f>IFERROR(CH51/CG68,0)</f>
        <v>256.05</v>
      </c>
      <c r="CI52" s="72">
        <f>IFERROR(CI51/CI68,0)</f>
        <v>203.71</v>
      </c>
      <c r="CJ52" s="72">
        <f>IFERROR(CJ51/CI68,0)</f>
        <v>256.05</v>
      </c>
      <c r="CK52" s="72">
        <f>IFERROR(CK51/CK68,0)</f>
        <v>203.71</v>
      </c>
      <c r="CL52" s="72">
        <f>IFERROR(CL51/CK68,0)</f>
        <v>256.05</v>
      </c>
      <c r="CM52" s="72">
        <f>IFERROR(CM51/CM68,0)</f>
        <v>203.71</v>
      </c>
      <c r="CN52" s="72">
        <f>IFERROR(CN51/CM68,0)</f>
        <v>256.05</v>
      </c>
      <c r="CO52" s="72">
        <f>IFERROR(CO51/CO68,0)</f>
        <v>203.71</v>
      </c>
      <c r="CP52" s="72">
        <f>IFERROR(CP51/CO68,0)</f>
        <v>256.05</v>
      </c>
      <c r="CQ52" s="72">
        <f>IFERROR(CQ51/CQ68,0)</f>
        <v>203.71</v>
      </c>
      <c r="CR52" s="72">
        <f>IFERROR(CR51/CQ68,0)</f>
        <v>256.05</v>
      </c>
      <c r="CS52" s="72">
        <f>IFERROR(CS51/CS68,0)</f>
        <v>203.71</v>
      </c>
      <c r="CT52" s="72">
        <f>IFERROR(CT51/CS68,0)</f>
        <v>256.05</v>
      </c>
      <c r="CU52" s="72">
        <f>IFERROR(CU51/CU68,0)</f>
        <v>203.71</v>
      </c>
      <c r="CV52" s="72">
        <f>IFERROR(CV51/CU68,0)</f>
        <v>256.05</v>
      </c>
      <c r="CW52" s="72">
        <f>IFERROR(CW51/CW68,0)</f>
        <v>203.71</v>
      </c>
      <c r="CX52" s="72">
        <f>IFERROR(CX51/CW68,0)</f>
        <v>256.05</v>
      </c>
    </row>
    <row r="53" spans="1:102" s="53" customFormat="1" ht="19.5" hidden="1" customHeight="1" x14ac:dyDescent="0.3">
      <c r="A53" s="56" t="s">
        <v>179</v>
      </c>
      <c r="B53" s="56"/>
      <c r="C53" s="58" t="str">
        <f>C54</f>
        <v>$/Case</v>
      </c>
      <c r="D53" s="58"/>
      <c r="E53" s="58" t="str">
        <f>E54</f>
        <v>$/Case</v>
      </c>
      <c r="F53" s="58"/>
      <c r="G53" s="58" t="str">
        <f>G54</f>
        <v>$/Case</v>
      </c>
      <c r="H53" s="58"/>
      <c r="I53" s="58" t="str">
        <f>I54</f>
        <v>$/Case</v>
      </c>
      <c r="J53" s="58"/>
      <c r="K53" s="58" t="str">
        <f>K54</f>
        <v>$/Case</v>
      </c>
      <c r="L53" s="58"/>
      <c r="M53" s="58" t="str">
        <f>M54</f>
        <v>$/Case</v>
      </c>
      <c r="N53" s="58"/>
      <c r="O53" s="58" t="str">
        <f>O54</f>
        <v>$/Case</v>
      </c>
      <c r="P53" s="58"/>
      <c r="Q53" s="58" t="str">
        <f>Q54</f>
        <v>$/Case</v>
      </c>
      <c r="R53" s="58"/>
      <c r="S53" s="58" t="str">
        <f>S54</f>
        <v>$/Case</v>
      </c>
      <c r="T53" s="58"/>
      <c r="U53" s="58" t="str">
        <f>U54</f>
        <v>$/Case</v>
      </c>
      <c r="V53" s="58"/>
      <c r="W53" s="58" t="str">
        <f>W54</f>
        <v>$/Case</v>
      </c>
      <c r="X53" s="58"/>
      <c r="Y53" s="58" t="str">
        <f>Y54</f>
        <v>$/Case</v>
      </c>
      <c r="Z53" s="58"/>
      <c r="AA53" s="58" t="str">
        <f>AA54</f>
        <v>$/Case</v>
      </c>
      <c r="AB53" s="58"/>
      <c r="AC53" s="58" t="str">
        <f>AC54</f>
        <v>$/Case</v>
      </c>
      <c r="AD53" s="58"/>
      <c r="AE53" s="58" t="str">
        <f>AE54</f>
        <v>$/Case</v>
      </c>
      <c r="AF53" s="58"/>
      <c r="AG53" s="58" t="str">
        <f>AG54</f>
        <v>$/Case</v>
      </c>
      <c r="AH53" s="58"/>
      <c r="AI53" s="58" t="str">
        <f>AI54</f>
        <v>$/Case</v>
      </c>
      <c r="AJ53" s="58"/>
      <c r="AK53" s="58" t="str">
        <f>AK54</f>
        <v>$/Case</v>
      </c>
      <c r="AL53" s="58"/>
      <c r="AM53" s="58" t="str">
        <f>AM54</f>
        <v>$/Case</v>
      </c>
      <c r="AN53" s="58"/>
      <c r="AO53" s="58" t="str">
        <f>AO54</f>
        <v>$/Case</v>
      </c>
      <c r="AP53" s="58"/>
      <c r="AQ53" s="58" t="str">
        <f>AQ54</f>
        <v>$/Case</v>
      </c>
      <c r="AR53" s="58"/>
      <c r="AS53" s="58" t="str">
        <f>AS54</f>
        <v>$/Case</v>
      </c>
      <c r="AT53" s="58"/>
      <c r="AU53" s="58" t="str">
        <f>AU54</f>
        <v>$/Case</v>
      </c>
      <c r="AV53" s="58"/>
      <c r="AW53" s="58" t="str">
        <f>AW54</f>
        <v>$/Case</v>
      </c>
      <c r="AX53" s="58"/>
      <c r="AY53" s="58" t="str">
        <f>AY54</f>
        <v>$/Case</v>
      </c>
      <c r="AZ53" s="58"/>
      <c r="BA53" s="58" t="str">
        <f>BA54</f>
        <v>$/Case</v>
      </c>
      <c r="BB53" s="58"/>
      <c r="BC53" s="58" t="str">
        <f>BC54</f>
        <v>$/Case</v>
      </c>
      <c r="BD53" s="58"/>
      <c r="BE53" s="58" t="str">
        <f>BE54</f>
        <v>$/Case</v>
      </c>
      <c r="BF53" s="58"/>
      <c r="BG53" s="58" t="str">
        <f>BG54</f>
        <v>$/Case</v>
      </c>
      <c r="BH53" s="58"/>
      <c r="BI53" s="58" t="str">
        <f>BI54</f>
        <v>$/Case</v>
      </c>
      <c r="BJ53" s="58"/>
      <c r="BK53" s="58" t="str">
        <f>BK54</f>
        <v>$/Case</v>
      </c>
      <c r="BL53" s="58"/>
      <c r="BM53" s="58" t="str">
        <f>BM54</f>
        <v>$/Case</v>
      </c>
      <c r="BN53" s="58"/>
      <c r="BO53" s="58" t="str">
        <f>BO54</f>
        <v>$/Case</v>
      </c>
      <c r="BP53" s="58"/>
      <c r="BQ53" s="58" t="str">
        <f>BQ54</f>
        <v>$/Case</v>
      </c>
      <c r="BR53" s="58"/>
      <c r="BS53" s="58" t="str">
        <f>BS54</f>
        <v>$/Case</v>
      </c>
      <c r="BT53" s="58"/>
      <c r="BU53" s="58" t="str">
        <f>BU54</f>
        <v>$/Case</v>
      </c>
      <c r="BV53" s="58"/>
      <c r="BW53" s="58" t="str">
        <f>BW54</f>
        <v>$/Case</v>
      </c>
      <c r="BX53" s="58"/>
      <c r="BY53" s="58" t="str">
        <f>BY54</f>
        <v>$/Case</v>
      </c>
      <c r="BZ53" s="58"/>
      <c r="CA53" s="58" t="str">
        <f>CA54</f>
        <v>$/Case</v>
      </c>
      <c r="CB53" s="58"/>
      <c r="CC53" s="58" t="str">
        <f>CC54</f>
        <v>$/Case</v>
      </c>
      <c r="CD53" s="58"/>
      <c r="CE53" s="58" t="str">
        <f>CE54</f>
        <v>$/Case</v>
      </c>
      <c r="CF53" s="58"/>
      <c r="CG53" s="58" t="str">
        <f>CG54</f>
        <v>$/Case</v>
      </c>
      <c r="CH53" s="58"/>
      <c r="CI53" s="58" t="str">
        <f>CI54</f>
        <v>$/Case</v>
      </c>
      <c r="CJ53" s="58"/>
      <c r="CK53" s="58" t="str">
        <f>CK54</f>
        <v>$/Case</v>
      </c>
      <c r="CL53" s="58"/>
      <c r="CM53" s="58" t="str">
        <f>CM54</f>
        <v>$/Case</v>
      </c>
      <c r="CN53" s="58"/>
      <c r="CO53" s="58" t="str">
        <f>CO54</f>
        <v>$/Case</v>
      </c>
      <c r="CP53" s="58"/>
      <c r="CQ53" s="58" t="str">
        <f>CQ54</f>
        <v>$/Case</v>
      </c>
      <c r="CR53" s="58"/>
      <c r="CS53" s="58" t="str">
        <f>CS54</f>
        <v>$/Case</v>
      </c>
      <c r="CT53" s="58"/>
      <c r="CU53" s="58" t="str">
        <f>CU54</f>
        <v>$/Case</v>
      </c>
      <c r="CV53" s="58"/>
      <c r="CW53" s="58" t="str">
        <f>CW54</f>
        <v>$/Case</v>
      </c>
      <c r="CX53" s="58"/>
    </row>
    <row r="54" spans="1:102" s="53" customFormat="1" ht="19.5" hidden="1" customHeight="1" x14ac:dyDescent="0.3">
      <c r="A54" s="56" t="s">
        <v>180</v>
      </c>
      <c r="B54" s="56"/>
      <c r="C54" s="58" t="s">
        <v>174</v>
      </c>
      <c r="D54" s="58"/>
      <c r="E54" s="58" t="s">
        <v>174</v>
      </c>
      <c r="F54" s="58"/>
      <c r="G54" s="58" t="s">
        <v>174</v>
      </c>
      <c r="H54" s="58"/>
      <c r="I54" s="58" t="s">
        <v>174</v>
      </c>
      <c r="J54" s="58"/>
      <c r="K54" s="58" t="s">
        <v>174</v>
      </c>
      <c r="L54" s="58"/>
      <c r="M54" s="58" t="s">
        <v>174</v>
      </c>
      <c r="N54" s="58"/>
      <c r="O54" s="58" t="s">
        <v>174</v>
      </c>
      <c r="P54" s="58"/>
      <c r="Q54" s="58" t="s">
        <v>174</v>
      </c>
      <c r="R54" s="58"/>
      <c r="S54" s="58" t="s">
        <v>174</v>
      </c>
      <c r="T54" s="58"/>
      <c r="U54" s="58" t="s">
        <v>174</v>
      </c>
      <c r="V54" s="58"/>
      <c r="W54" s="58" t="s">
        <v>174</v>
      </c>
      <c r="X54" s="58"/>
      <c r="Y54" s="58" t="s">
        <v>174</v>
      </c>
      <c r="Z54" s="58"/>
      <c r="AA54" s="58" t="s">
        <v>174</v>
      </c>
      <c r="AB54" s="58"/>
      <c r="AC54" s="58" t="s">
        <v>174</v>
      </c>
      <c r="AD54" s="58"/>
      <c r="AE54" s="58" t="s">
        <v>174</v>
      </c>
      <c r="AF54" s="58"/>
      <c r="AG54" s="58" t="s">
        <v>174</v>
      </c>
      <c r="AH54" s="58"/>
      <c r="AI54" s="58" t="s">
        <v>174</v>
      </c>
      <c r="AJ54" s="58"/>
      <c r="AK54" s="58" t="s">
        <v>174</v>
      </c>
      <c r="AL54" s="58"/>
      <c r="AM54" s="58" t="s">
        <v>174</v>
      </c>
      <c r="AN54" s="58"/>
      <c r="AO54" s="58" t="s">
        <v>174</v>
      </c>
      <c r="AP54" s="58"/>
      <c r="AQ54" s="58" t="s">
        <v>174</v>
      </c>
      <c r="AR54" s="58"/>
      <c r="AS54" s="58" t="s">
        <v>174</v>
      </c>
      <c r="AT54" s="58"/>
      <c r="AU54" s="58" t="s">
        <v>174</v>
      </c>
      <c r="AV54" s="58"/>
      <c r="AW54" s="58" t="s">
        <v>174</v>
      </c>
      <c r="AX54" s="58"/>
      <c r="AY54" s="58" t="s">
        <v>174</v>
      </c>
      <c r="AZ54" s="58"/>
      <c r="BA54" s="58" t="s">
        <v>174</v>
      </c>
      <c r="BB54" s="58"/>
      <c r="BC54" s="58" t="s">
        <v>174</v>
      </c>
      <c r="BD54" s="58"/>
      <c r="BE54" s="58" t="s">
        <v>174</v>
      </c>
      <c r="BF54" s="58"/>
      <c r="BG54" s="58" t="s">
        <v>174</v>
      </c>
      <c r="BH54" s="58"/>
      <c r="BI54" s="58" t="s">
        <v>174</v>
      </c>
      <c r="BJ54" s="58"/>
      <c r="BK54" s="58" t="s">
        <v>174</v>
      </c>
      <c r="BL54" s="58"/>
      <c r="BM54" s="58" t="s">
        <v>174</v>
      </c>
      <c r="BN54" s="58"/>
      <c r="BO54" s="58" t="s">
        <v>174</v>
      </c>
      <c r="BP54" s="58"/>
      <c r="BQ54" s="58" t="s">
        <v>174</v>
      </c>
      <c r="BR54" s="58"/>
      <c r="BS54" s="58" t="s">
        <v>174</v>
      </c>
      <c r="BT54" s="58"/>
      <c r="BU54" s="58" t="s">
        <v>174</v>
      </c>
      <c r="BV54" s="58"/>
      <c r="BW54" s="58" t="s">
        <v>174</v>
      </c>
      <c r="BX54" s="58"/>
      <c r="BY54" s="58" t="s">
        <v>174</v>
      </c>
      <c r="BZ54" s="58"/>
      <c r="CA54" s="58" t="s">
        <v>174</v>
      </c>
      <c r="CB54" s="58"/>
      <c r="CC54" s="58" t="s">
        <v>174</v>
      </c>
      <c r="CD54" s="58"/>
      <c r="CE54" s="58" t="s">
        <v>174</v>
      </c>
      <c r="CF54" s="58"/>
      <c r="CG54" s="58" t="s">
        <v>174</v>
      </c>
      <c r="CH54" s="58"/>
      <c r="CI54" s="58" t="s">
        <v>174</v>
      </c>
      <c r="CJ54" s="58"/>
      <c r="CK54" s="58" t="s">
        <v>174</v>
      </c>
      <c r="CL54" s="58"/>
      <c r="CM54" s="58" t="s">
        <v>174</v>
      </c>
      <c r="CN54" s="58"/>
      <c r="CO54" s="58" t="s">
        <v>174</v>
      </c>
      <c r="CP54" s="58"/>
      <c r="CQ54" s="58" t="s">
        <v>174</v>
      </c>
      <c r="CR54" s="58"/>
      <c r="CS54" s="58" t="s">
        <v>174</v>
      </c>
      <c r="CT54" s="58"/>
      <c r="CU54" s="58" t="s">
        <v>174</v>
      </c>
      <c r="CV54" s="58"/>
      <c r="CW54" s="58" t="s">
        <v>174</v>
      </c>
      <c r="CX54" s="58"/>
    </row>
    <row r="55" spans="1:102" s="53" customFormat="1" ht="19.5" customHeight="1" x14ac:dyDescent="0.3">
      <c r="A55" s="64" t="s">
        <v>181</v>
      </c>
      <c r="B55" s="57"/>
      <c r="C55" s="74" t="str">
        <f>C54</f>
        <v>$/Case</v>
      </c>
      <c r="D55" s="75">
        <v>40.022199999999998</v>
      </c>
      <c r="E55" s="74" t="str">
        <f>E54</f>
        <v>$/Case</v>
      </c>
      <c r="F55" s="75">
        <v>40.022199999999998</v>
      </c>
      <c r="G55" s="74" t="str">
        <f>G54</f>
        <v>$/Case</v>
      </c>
      <c r="H55" s="75">
        <v>40.022199999999998</v>
      </c>
      <c r="I55" s="74" t="str">
        <f>I54</f>
        <v>$/Case</v>
      </c>
      <c r="J55" s="75">
        <v>40.022199999999998</v>
      </c>
      <c r="K55" s="74" t="str">
        <f>K54</f>
        <v>$/Case</v>
      </c>
      <c r="L55" s="75">
        <v>40.022199999999998</v>
      </c>
      <c r="M55" s="74" t="str">
        <f>M54</f>
        <v>$/Case</v>
      </c>
      <c r="N55" s="75">
        <v>40.022199999999998</v>
      </c>
      <c r="O55" s="74" t="str">
        <f>O54</f>
        <v>$/Case</v>
      </c>
      <c r="P55" s="75">
        <v>40.022199999999998</v>
      </c>
      <c r="Q55" s="74" t="str">
        <f>Q54</f>
        <v>$/Case</v>
      </c>
      <c r="R55" s="75">
        <v>40.022199999999998</v>
      </c>
      <c r="S55" s="74" t="str">
        <f>S54</f>
        <v>$/Case</v>
      </c>
      <c r="T55" s="75">
        <v>40.022199999999998</v>
      </c>
      <c r="U55" s="74" t="str">
        <f>U54</f>
        <v>$/Case</v>
      </c>
      <c r="V55" s="75">
        <v>40.022199999999998</v>
      </c>
      <c r="W55" s="74" t="str">
        <f>W54</f>
        <v>$/Case</v>
      </c>
      <c r="X55" s="75">
        <v>40.022199999999998</v>
      </c>
      <c r="Y55" s="74" t="str">
        <f>Y54</f>
        <v>$/Case</v>
      </c>
      <c r="Z55" s="75">
        <v>40.022199999999998</v>
      </c>
      <c r="AA55" s="74" t="str">
        <f>AA54</f>
        <v>$/Case</v>
      </c>
      <c r="AB55" s="75">
        <v>40.022199999999998</v>
      </c>
      <c r="AC55" s="74" t="str">
        <f>AC54</f>
        <v>$/Case</v>
      </c>
      <c r="AD55" s="75">
        <v>40.022199999999998</v>
      </c>
      <c r="AE55" s="74" t="str">
        <f>AE54</f>
        <v>$/Case</v>
      </c>
      <c r="AF55" s="75">
        <v>40.022199999999998</v>
      </c>
      <c r="AG55" s="74" t="str">
        <f>AG54</f>
        <v>$/Case</v>
      </c>
      <c r="AH55" s="75">
        <v>40.022199999999998</v>
      </c>
      <c r="AI55" s="74" t="str">
        <f>AI54</f>
        <v>$/Case</v>
      </c>
      <c r="AJ55" s="75">
        <v>40.022199999999998</v>
      </c>
      <c r="AK55" s="74" t="str">
        <f>AK54</f>
        <v>$/Case</v>
      </c>
      <c r="AL55" s="75">
        <v>40.022199999999998</v>
      </c>
      <c r="AM55" s="74" t="str">
        <f>AM54</f>
        <v>$/Case</v>
      </c>
      <c r="AN55" s="75">
        <v>40.022199999999998</v>
      </c>
      <c r="AO55" s="74" t="str">
        <f>AO54</f>
        <v>$/Case</v>
      </c>
      <c r="AP55" s="75">
        <v>40.022199999999998</v>
      </c>
      <c r="AQ55" s="74" t="str">
        <f>AQ54</f>
        <v>$/Case</v>
      </c>
      <c r="AR55" s="75">
        <v>40.022199999999998</v>
      </c>
      <c r="AS55" s="74" t="str">
        <f>AS54</f>
        <v>$/Case</v>
      </c>
      <c r="AT55" s="75">
        <v>40.022199999999998</v>
      </c>
      <c r="AU55" s="74" t="str">
        <f>AU54</f>
        <v>$/Case</v>
      </c>
      <c r="AV55" s="75">
        <v>40.022199999999998</v>
      </c>
      <c r="AW55" s="74" t="str">
        <f>AW54</f>
        <v>$/Case</v>
      </c>
      <c r="AX55" s="75">
        <v>40.022199999999998</v>
      </c>
      <c r="AY55" s="74" t="str">
        <f>AY54</f>
        <v>$/Case</v>
      </c>
      <c r="AZ55" s="75">
        <v>40.022199999999998</v>
      </c>
      <c r="BA55" s="74" t="str">
        <f>BA54</f>
        <v>$/Case</v>
      </c>
      <c r="BB55" s="75">
        <v>40.022199999999998</v>
      </c>
      <c r="BC55" s="74" t="str">
        <f>BC54</f>
        <v>$/Case</v>
      </c>
      <c r="BD55" s="75">
        <v>40.022199999999998</v>
      </c>
      <c r="BE55" s="74" t="str">
        <f>BE54</f>
        <v>$/Case</v>
      </c>
      <c r="BF55" s="75">
        <v>40.022199999999998</v>
      </c>
      <c r="BG55" s="74" t="str">
        <f>BG54</f>
        <v>$/Case</v>
      </c>
      <c r="BH55" s="75">
        <v>40.022199999999998</v>
      </c>
      <c r="BI55" s="74" t="str">
        <f>BI54</f>
        <v>$/Case</v>
      </c>
      <c r="BJ55" s="75">
        <v>40.022199999999998</v>
      </c>
      <c r="BK55" s="74" t="str">
        <f>BK54</f>
        <v>$/Case</v>
      </c>
      <c r="BL55" s="75">
        <v>40.022199999999998</v>
      </c>
      <c r="BM55" s="74" t="str">
        <f>BM54</f>
        <v>$/Case</v>
      </c>
      <c r="BN55" s="75">
        <v>40.022199999999998</v>
      </c>
      <c r="BO55" s="74" t="str">
        <f>BO54</f>
        <v>$/Case</v>
      </c>
      <c r="BP55" s="75">
        <v>40.022199999999998</v>
      </c>
      <c r="BQ55" s="74" t="str">
        <f>BQ54</f>
        <v>$/Case</v>
      </c>
      <c r="BR55" s="75">
        <v>40.022199999999998</v>
      </c>
      <c r="BS55" s="74" t="str">
        <f>BS54</f>
        <v>$/Case</v>
      </c>
      <c r="BT55" s="75">
        <v>40.022199999999998</v>
      </c>
      <c r="BU55" s="74" t="str">
        <f>BU54</f>
        <v>$/Case</v>
      </c>
      <c r="BV55" s="75">
        <v>40.022199999999998</v>
      </c>
      <c r="BW55" s="74" t="str">
        <f>BW54</f>
        <v>$/Case</v>
      </c>
      <c r="BX55" s="75">
        <v>40.022199999999998</v>
      </c>
      <c r="BY55" s="74" t="str">
        <f>BY54</f>
        <v>$/Case</v>
      </c>
      <c r="BZ55" s="75">
        <v>40.022199999999998</v>
      </c>
      <c r="CA55" s="74" t="str">
        <f>CA54</f>
        <v>$/Case</v>
      </c>
      <c r="CB55" s="75">
        <v>40.022199999999998</v>
      </c>
      <c r="CC55" s="74" t="str">
        <f>CC54</f>
        <v>$/Case</v>
      </c>
      <c r="CD55" s="75">
        <v>40.022199999999998</v>
      </c>
      <c r="CE55" s="74" t="str">
        <f>CE54</f>
        <v>$/Case</v>
      </c>
      <c r="CF55" s="75">
        <v>40.022199999999998</v>
      </c>
      <c r="CG55" s="74" t="str">
        <f>CG54</f>
        <v>$/Case</v>
      </c>
      <c r="CH55" s="75">
        <v>40.022199999999998</v>
      </c>
      <c r="CI55" s="74" t="str">
        <f>CI54</f>
        <v>$/Case</v>
      </c>
      <c r="CJ55" s="75">
        <v>40.022199999999998</v>
      </c>
      <c r="CK55" s="74" t="str">
        <f>CK54</f>
        <v>$/Case</v>
      </c>
      <c r="CL55" s="75">
        <v>40.022199999999998</v>
      </c>
      <c r="CM55" s="74" t="str">
        <f>CM54</f>
        <v>$/Case</v>
      </c>
      <c r="CN55" s="75">
        <v>40.022199999999998</v>
      </c>
      <c r="CO55" s="74" t="str">
        <f>CO54</f>
        <v>$/Case</v>
      </c>
      <c r="CP55" s="75">
        <v>40.022199999999998</v>
      </c>
      <c r="CQ55" s="74" t="str">
        <f>CQ54</f>
        <v>$/Case</v>
      </c>
      <c r="CR55" s="75">
        <v>40.022199999999998</v>
      </c>
      <c r="CS55" s="74" t="str">
        <f>CS54</f>
        <v>$/Case</v>
      </c>
      <c r="CT55" s="75">
        <v>40.022199999999998</v>
      </c>
      <c r="CU55" s="74" t="str">
        <f>CU54</f>
        <v>$/Case</v>
      </c>
      <c r="CV55" s="75">
        <v>40.022199999999998</v>
      </c>
      <c r="CW55" s="74" t="str">
        <f>CW54</f>
        <v>$/Case</v>
      </c>
      <c r="CX55" s="75">
        <v>40.022199999999998</v>
      </c>
    </row>
    <row r="56" spans="1:102" s="53" customFormat="1" ht="19.5" customHeight="1" x14ac:dyDescent="0.3">
      <c r="A56" s="56" t="s">
        <v>182</v>
      </c>
      <c r="B56" s="57" t="s">
        <v>40</v>
      </c>
      <c r="C56" s="72">
        <f>IF(C54="%",(D55*C52)/100,D55)</f>
        <v>40.022199999999998</v>
      </c>
      <c r="D56" s="72">
        <f>C56</f>
        <v>40.022199999999998</v>
      </c>
      <c r="E56" s="72">
        <f>IF(E54="%",(F55*E52)/100,F55)</f>
        <v>40.022199999999998</v>
      </c>
      <c r="F56" s="72">
        <f>E56</f>
        <v>40.022199999999998</v>
      </c>
      <c r="G56" s="72">
        <f>IF(G54="%",(H55*G52)/100,H55)</f>
        <v>40.022199999999998</v>
      </c>
      <c r="H56" s="72">
        <f>G56</f>
        <v>40.022199999999998</v>
      </c>
      <c r="I56" s="72">
        <f>IF(I54="%",(J55*I52)/100,J55)</f>
        <v>40.022199999999998</v>
      </c>
      <c r="J56" s="72">
        <f>I56</f>
        <v>40.022199999999998</v>
      </c>
      <c r="K56" s="72">
        <f>IF(K54="%",(L55*K52)/100,L55)</f>
        <v>40.022199999999998</v>
      </c>
      <c r="L56" s="72">
        <f>K56</f>
        <v>40.022199999999998</v>
      </c>
      <c r="M56" s="72">
        <f>IF(M54="%",(N55*M52)/100,N55)</f>
        <v>40.022199999999998</v>
      </c>
      <c r="N56" s="72">
        <f>M56</f>
        <v>40.022199999999998</v>
      </c>
      <c r="O56" s="72">
        <f>IF(O54="%",(P55*O52)/100,P55)</f>
        <v>40.022199999999998</v>
      </c>
      <c r="P56" s="72">
        <f>O56</f>
        <v>40.022199999999998</v>
      </c>
      <c r="Q56" s="72">
        <f>IF(Q54="%",(R55*Q52)/100,R55)</f>
        <v>40.022199999999998</v>
      </c>
      <c r="R56" s="72">
        <f>Q56</f>
        <v>40.022199999999998</v>
      </c>
      <c r="S56" s="72">
        <f>IF(S54="%",(T55*S52)/100,T55)</f>
        <v>40.022199999999998</v>
      </c>
      <c r="T56" s="72">
        <f>S56</f>
        <v>40.022199999999998</v>
      </c>
      <c r="U56" s="72">
        <f>IF(U54="%",(V55*U52)/100,V55)</f>
        <v>40.022199999999998</v>
      </c>
      <c r="V56" s="72">
        <f>U56</f>
        <v>40.022199999999998</v>
      </c>
      <c r="W56" s="72">
        <f>IF(W54="%",(X55*W52)/100,X55)</f>
        <v>40.022199999999998</v>
      </c>
      <c r="X56" s="72">
        <f>W56</f>
        <v>40.022199999999998</v>
      </c>
      <c r="Y56" s="72">
        <f>IF(Y54="%",(Z55*Y52)/100,Z55)</f>
        <v>40.022199999999998</v>
      </c>
      <c r="Z56" s="72">
        <f>Y56</f>
        <v>40.022199999999998</v>
      </c>
      <c r="AA56" s="72">
        <f>IF(AA54="%",(AB55*AA52)/100,AB55)</f>
        <v>40.022199999999998</v>
      </c>
      <c r="AB56" s="72">
        <f>AA56</f>
        <v>40.022199999999998</v>
      </c>
      <c r="AC56" s="72">
        <f>IF(AC54="%",(AD55*AC52)/100,AD55)</f>
        <v>40.022199999999998</v>
      </c>
      <c r="AD56" s="72">
        <f>AC56</f>
        <v>40.022199999999998</v>
      </c>
      <c r="AE56" s="72">
        <f>IF(AE54="%",(AF55*AE52)/100,AF55)</f>
        <v>40.022199999999998</v>
      </c>
      <c r="AF56" s="72">
        <f>AE56</f>
        <v>40.022199999999998</v>
      </c>
      <c r="AG56" s="72">
        <f>IF(AG54="%",(AH55*AG52)/100,AH55)</f>
        <v>40.022199999999998</v>
      </c>
      <c r="AH56" s="72">
        <f>AG56</f>
        <v>40.022199999999998</v>
      </c>
      <c r="AI56" s="72">
        <f>IF(AI54="%",(AJ55*AI52)/100,AJ55)</f>
        <v>40.022199999999998</v>
      </c>
      <c r="AJ56" s="72">
        <f>AI56</f>
        <v>40.022199999999998</v>
      </c>
      <c r="AK56" s="72">
        <f>IF(AK54="%",(AL55*AK52)/100,AL55)</f>
        <v>40.022199999999998</v>
      </c>
      <c r="AL56" s="72">
        <f>AK56</f>
        <v>40.022199999999998</v>
      </c>
      <c r="AM56" s="72">
        <f>IF(AM54="%",(AN55*AM52)/100,AN55)</f>
        <v>40.022199999999998</v>
      </c>
      <c r="AN56" s="72">
        <f>AM56</f>
        <v>40.022199999999998</v>
      </c>
      <c r="AO56" s="72">
        <f>IF(AO54="%",(AP55*AO52)/100,AP55)</f>
        <v>40.022199999999998</v>
      </c>
      <c r="AP56" s="72">
        <f>AO56</f>
        <v>40.022199999999998</v>
      </c>
      <c r="AQ56" s="72">
        <f>IF(AQ54="%",(AR55*AQ52)/100,AR55)</f>
        <v>40.022199999999998</v>
      </c>
      <c r="AR56" s="72">
        <f>AQ56</f>
        <v>40.022199999999998</v>
      </c>
      <c r="AS56" s="72">
        <f>IF(AS54="%",(AT55*AS52)/100,AT55)</f>
        <v>40.022199999999998</v>
      </c>
      <c r="AT56" s="72">
        <f>AS56</f>
        <v>40.022199999999998</v>
      </c>
      <c r="AU56" s="72">
        <f>IF(AU54="%",(AV55*AU52)/100,AV55)</f>
        <v>40.022199999999998</v>
      </c>
      <c r="AV56" s="72">
        <f>AU56</f>
        <v>40.022199999999998</v>
      </c>
      <c r="AW56" s="72">
        <f>IF(AW54="%",(AX55*AW52)/100,AX55)</f>
        <v>40.022199999999998</v>
      </c>
      <c r="AX56" s="72">
        <f>AW56</f>
        <v>40.022199999999998</v>
      </c>
      <c r="AY56" s="72">
        <f>IF(AY54="%",(AZ55*AY52)/100,AZ55)</f>
        <v>40.022199999999998</v>
      </c>
      <c r="AZ56" s="72">
        <f>AY56</f>
        <v>40.022199999999998</v>
      </c>
      <c r="BA56" s="72">
        <f>IF(BA54="%",(BB55*BA52)/100,BB55)</f>
        <v>40.022199999999998</v>
      </c>
      <c r="BB56" s="72">
        <f>BA56</f>
        <v>40.022199999999998</v>
      </c>
      <c r="BC56" s="72">
        <f>IF(BC54="%",(BD55*BC52)/100,BD55)</f>
        <v>40.022199999999998</v>
      </c>
      <c r="BD56" s="72">
        <f>BC56</f>
        <v>40.022199999999998</v>
      </c>
      <c r="BE56" s="72">
        <f>IF(BE54="%",(BF55*BE52)/100,BF55)</f>
        <v>40.022199999999998</v>
      </c>
      <c r="BF56" s="72">
        <f>BE56</f>
        <v>40.022199999999998</v>
      </c>
      <c r="BG56" s="72">
        <f>IF(BG54="%",(BH55*BG52)/100,BH55)</f>
        <v>40.022199999999998</v>
      </c>
      <c r="BH56" s="72">
        <f>BG56</f>
        <v>40.022199999999998</v>
      </c>
      <c r="BI56" s="72">
        <f>IF(BI54="%",(BJ55*BI52)/100,BJ55)</f>
        <v>40.022199999999998</v>
      </c>
      <c r="BJ56" s="72">
        <f>BI56</f>
        <v>40.022199999999998</v>
      </c>
      <c r="BK56" s="72">
        <f>IF(BK54="%",(BL55*BK52)/100,BL55)</f>
        <v>40.022199999999998</v>
      </c>
      <c r="BL56" s="72">
        <f>BK56</f>
        <v>40.022199999999998</v>
      </c>
      <c r="BM56" s="72">
        <f>IF(BM54="%",(BN55*BM52)/100,BN55)</f>
        <v>40.022199999999998</v>
      </c>
      <c r="BN56" s="72">
        <f>BM56</f>
        <v>40.022199999999998</v>
      </c>
      <c r="BO56" s="72">
        <f>IF(BO54="%",(BP55*BO52)/100,BP55)</f>
        <v>40.022199999999998</v>
      </c>
      <c r="BP56" s="72">
        <f>BO56</f>
        <v>40.022199999999998</v>
      </c>
      <c r="BQ56" s="72">
        <f>IF(BQ54="%",(BR55*BQ52)/100,BR55)</f>
        <v>40.022199999999998</v>
      </c>
      <c r="BR56" s="72">
        <f>BQ56</f>
        <v>40.022199999999998</v>
      </c>
      <c r="BS56" s="72">
        <f>IF(BS54="%",(BT55*BS52)/100,BT55)</f>
        <v>40.022199999999998</v>
      </c>
      <c r="BT56" s="72">
        <f>BS56</f>
        <v>40.022199999999998</v>
      </c>
      <c r="BU56" s="72">
        <f>IF(BU54="%",(BV55*BU52)/100,BV55)</f>
        <v>40.022199999999998</v>
      </c>
      <c r="BV56" s="72">
        <f>BU56</f>
        <v>40.022199999999998</v>
      </c>
      <c r="BW56" s="72">
        <f>IF(BW54="%",(BX55*BW52)/100,BX55)</f>
        <v>40.022199999999998</v>
      </c>
      <c r="BX56" s="72">
        <f>BW56</f>
        <v>40.022199999999998</v>
      </c>
      <c r="BY56" s="72">
        <f>IF(BY54="%",(BZ55*BY52)/100,BZ55)</f>
        <v>40.022199999999998</v>
      </c>
      <c r="BZ56" s="72">
        <f>BY56</f>
        <v>40.022199999999998</v>
      </c>
      <c r="CA56" s="72">
        <f>IF(CA54="%",(CB55*CA52)/100,CB55)</f>
        <v>40.022199999999998</v>
      </c>
      <c r="CB56" s="72">
        <f>CA56</f>
        <v>40.022199999999998</v>
      </c>
      <c r="CC56" s="72">
        <f>IF(CC54="%",(CD55*CC52)/100,CD55)</f>
        <v>40.022199999999998</v>
      </c>
      <c r="CD56" s="72">
        <f>CC56</f>
        <v>40.022199999999998</v>
      </c>
      <c r="CE56" s="72">
        <f>IF(CE54="%",(CF55*CE52)/100,CF55)</f>
        <v>40.022199999999998</v>
      </c>
      <c r="CF56" s="72">
        <f>CE56</f>
        <v>40.022199999999998</v>
      </c>
      <c r="CG56" s="72">
        <f>IF(CG54="%",(CH55*CG52)/100,CH55)</f>
        <v>40.022199999999998</v>
      </c>
      <c r="CH56" s="72">
        <f>CG56</f>
        <v>40.022199999999998</v>
      </c>
      <c r="CI56" s="72">
        <f>IF(CI54="%",(CJ55*CI52)/100,CJ55)</f>
        <v>40.022199999999998</v>
      </c>
      <c r="CJ56" s="72">
        <f>CI56</f>
        <v>40.022199999999998</v>
      </c>
      <c r="CK56" s="72">
        <f>IF(CK54="%",(CL55*CK52)/100,CL55)</f>
        <v>40.022199999999998</v>
      </c>
      <c r="CL56" s="72">
        <f>CK56</f>
        <v>40.022199999999998</v>
      </c>
      <c r="CM56" s="72">
        <f>IF(CM54="%",(CN55*CM52)/100,CN55)</f>
        <v>40.022199999999998</v>
      </c>
      <c r="CN56" s="72">
        <f>CM56</f>
        <v>40.022199999999998</v>
      </c>
      <c r="CO56" s="72">
        <f>IF(CO54="%",(CP55*CO52)/100,CP55)</f>
        <v>40.022199999999998</v>
      </c>
      <c r="CP56" s="72">
        <f>CO56</f>
        <v>40.022199999999998</v>
      </c>
      <c r="CQ56" s="72">
        <f>IF(CQ54="%",(CR55*CQ52)/100,CR55)</f>
        <v>40.022199999999998</v>
      </c>
      <c r="CR56" s="72">
        <f>CQ56</f>
        <v>40.022199999999998</v>
      </c>
      <c r="CS56" s="72">
        <f>IF(CS54="%",(CT55*CS52)/100,CT55)</f>
        <v>40.022199999999998</v>
      </c>
      <c r="CT56" s="72">
        <f>CS56</f>
        <v>40.022199999999998</v>
      </c>
      <c r="CU56" s="72">
        <f>IF(CU54="%",(CV55*CU52)/100,CV55)</f>
        <v>40.022199999999998</v>
      </c>
      <c r="CV56" s="72">
        <f>CU56</f>
        <v>40.022199999999998</v>
      </c>
      <c r="CW56" s="72">
        <f>IF(CW54="%",(CX55*CW52)/100,CX55)</f>
        <v>40.022199999999998</v>
      </c>
      <c r="CX56" s="72">
        <f>CW56</f>
        <v>40.022199999999998</v>
      </c>
    </row>
    <row r="57" spans="1:102" s="53" customFormat="1" ht="19.5" customHeight="1" x14ac:dyDescent="0.3">
      <c r="A57" s="56" t="s">
        <v>183</v>
      </c>
      <c r="B57" s="56"/>
      <c r="C57" s="76">
        <f t="shared" ref="C57:AH57" si="0">IFERROR((C56/C52),0)</f>
        <v>0.19646654557950025</v>
      </c>
      <c r="D57" s="76">
        <f t="shared" si="0"/>
        <v>0.15630619019722708</v>
      </c>
      <c r="E57" s="76">
        <f t="shared" si="0"/>
        <v>0.19646654557950025</v>
      </c>
      <c r="F57" s="76">
        <f t="shared" si="0"/>
        <v>0.15630619019722708</v>
      </c>
      <c r="G57" s="76">
        <f t="shared" si="0"/>
        <v>0.19646654557950025</v>
      </c>
      <c r="H57" s="76">
        <f t="shared" si="0"/>
        <v>0.15630619019722708</v>
      </c>
      <c r="I57" s="76">
        <f t="shared" si="0"/>
        <v>0.19646654557950025</v>
      </c>
      <c r="J57" s="76">
        <f t="shared" si="0"/>
        <v>0.15630619019722708</v>
      </c>
      <c r="K57" s="76">
        <f t="shared" si="0"/>
        <v>0.19646654557950025</v>
      </c>
      <c r="L57" s="76">
        <f t="shared" si="0"/>
        <v>0.15630619019722708</v>
      </c>
      <c r="M57" s="76">
        <f t="shared" si="0"/>
        <v>0.19646654557950025</v>
      </c>
      <c r="N57" s="76">
        <f t="shared" si="0"/>
        <v>0.15630619019722708</v>
      </c>
      <c r="O57" s="76">
        <f t="shared" si="0"/>
        <v>0.19646654557950025</v>
      </c>
      <c r="P57" s="76">
        <f t="shared" si="0"/>
        <v>0.15630619019722708</v>
      </c>
      <c r="Q57" s="76">
        <f t="shared" si="0"/>
        <v>0.19646654557950025</v>
      </c>
      <c r="R57" s="76">
        <f t="shared" si="0"/>
        <v>0.15630619019722708</v>
      </c>
      <c r="S57" s="76">
        <f t="shared" si="0"/>
        <v>0.19646654557950025</v>
      </c>
      <c r="T57" s="76">
        <f t="shared" si="0"/>
        <v>0.15630619019722708</v>
      </c>
      <c r="U57" s="76">
        <f t="shared" si="0"/>
        <v>0.19646654557950025</v>
      </c>
      <c r="V57" s="76">
        <f t="shared" si="0"/>
        <v>0.15630619019722708</v>
      </c>
      <c r="W57" s="76">
        <f t="shared" si="0"/>
        <v>0.19646654557950025</v>
      </c>
      <c r="X57" s="76">
        <f t="shared" si="0"/>
        <v>0.15630619019722708</v>
      </c>
      <c r="Y57" s="76">
        <f t="shared" si="0"/>
        <v>0.19646654557950025</v>
      </c>
      <c r="Z57" s="76">
        <f t="shared" si="0"/>
        <v>0.15630619019722708</v>
      </c>
      <c r="AA57" s="76">
        <f t="shared" si="0"/>
        <v>0.19646654557950025</v>
      </c>
      <c r="AB57" s="76">
        <f t="shared" si="0"/>
        <v>0.15630619019722708</v>
      </c>
      <c r="AC57" s="76">
        <f t="shared" si="0"/>
        <v>0.19646654557950025</v>
      </c>
      <c r="AD57" s="76">
        <f t="shared" si="0"/>
        <v>0.15630619019722708</v>
      </c>
      <c r="AE57" s="76">
        <f t="shared" si="0"/>
        <v>0.19646654557950025</v>
      </c>
      <c r="AF57" s="76">
        <f t="shared" si="0"/>
        <v>0.15630619019722708</v>
      </c>
      <c r="AG57" s="76">
        <f t="shared" si="0"/>
        <v>0.19646654557950025</v>
      </c>
      <c r="AH57" s="76">
        <f t="shared" si="0"/>
        <v>0.15630619019722708</v>
      </c>
      <c r="AI57" s="76">
        <f t="shared" ref="AI57:BN57" si="1">IFERROR((AI56/AI52),0)</f>
        <v>0.19646654557950025</v>
      </c>
      <c r="AJ57" s="76">
        <f t="shared" si="1"/>
        <v>0.15630619019722708</v>
      </c>
      <c r="AK57" s="76">
        <f t="shared" si="1"/>
        <v>0.19646654557950025</v>
      </c>
      <c r="AL57" s="76">
        <f t="shared" si="1"/>
        <v>0.15630619019722708</v>
      </c>
      <c r="AM57" s="76">
        <f t="shared" si="1"/>
        <v>0.19646654557950025</v>
      </c>
      <c r="AN57" s="76">
        <f t="shared" si="1"/>
        <v>0.15630619019722708</v>
      </c>
      <c r="AO57" s="76">
        <f t="shared" si="1"/>
        <v>0.19646654557950025</v>
      </c>
      <c r="AP57" s="76">
        <f t="shared" si="1"/>
        <v>0.15630619019722708</v>
      </c>
      <c r="AQ57" s="76">
        <f t="shared" si="1"/>
        <v>0.19646654557950025</v>
      </c>
      <c r="AR57" s="76">
        <f t="shared" si="1"/>
        <v>0.15630619019722708</v>
      </c>
      <c r="AS57" s="76">
        <f t="shared" si="1"/>
        <v>0.19646654557950025</v>
      </c>
      <c r="AT57" s="76">
        <f t="shared" si="1"/>
        <v>0.15630619019722708</v>
      </c>
      <c r="AU57" s="76">
        <f t="shared" si="1"/>
        <v>0.19646654557950025</v>
      </c>
      <c r="AV57" s="76">
        <f t="shared" si="1"/>
        <v>0.15630619019722708</v>
      </c>
      <c r="AW57" s="76">
        <f t="shared" si="1"/>
        <v>0.19646654557950025</v>
      </c>
      <c r="AX57" s="76">
        <f t="shared" si="1"/>
        <v>0.15630619019722708</v>
      </c>
      <c r="AY57" s="76">
        <f t="shared" si="1"/>
        <v>0.19646654557950025</v>
      </c>
      <c r="AZ57" s="76">
        <f t="shared" si="1"/>
        <v>0.15630619019722708</v>
      </c>
      <c r="BA57" s="76">
        <f t="shared" si="1"/>
        <v>0.19646654557950025</v>
      </c>
      <c r="BB57" s="76">
        <f t="shared" si="1"/>
        <v>0.15630619019722708</v>
      </c>
      <c r="BC57" s="76">
        <f t="shared" si="1"/>
        <v>0.19646654557950025</v>
      </c>
      <c r="BD57" s="76">
        <f t="shared" si="1"/>
        <v>0.15630619019722708</v>
      </c>
      <c r="BE57" s="76">
        <f t="shared" si="1"/>
        <v>0.19646654557950025</v>
      </c>
      <c r="BF57" s="76">
        <f t="shared" si="1"/>
        <v>0.15630619019722708</v>
      </c>
      <c r="BG57" s="76">
        <f t="shared" si="1"/>
        <v>0.19646654557950025</v>
      </c>
      <c r="BH57" s="76">
        <f t="shared" si="1"/>
        <v>0.15630619019722708</v>
      </c>
      <c r="BI57" s="76">
        <f t="shared" si="1"/>
        <v>0.19646654557950025</v>
      </c>
      <c r="BJ57" s="76">
        <f t="shared" si="1"/>
        <v>0.15630619019722708</v>
      </c>
      <c r="BK57" s="76">
        <f t="shared" si="1"/>
        <v>0.19646654557950025</v>
      </c>
      <c r="BL57" s="76">
        <f t="shared" si="1"/>
        <v>0.15630619019722708</v>
      </c>
      <c r="BM57" s="76">
        <f t="shared" si="1"/>
        <v>0.19646654557950025</v>
      </c>
      <c r="BN57" s="76">
        <f t="shared" si="1"/>
        <v>0.15630619019722708</v>
      </c>
      <c r="BO57" s="76">
        <f t="shared" ref="BO57:CT57" si="2">IFERROR((BO56/BO52),0)</f>
        <v>0.19646654557950025</v>
      </c>
      <c r="BP57" s="76">
        <f t="shared" si="2"/>
        <v>0.15630619019722708</v>
      </c>
      <c r="BQ57" s="76">
        <f t="shared" si="2"/>
        <v>0.19646654557950025</v>
      </c>
      <c r="BR57" s="76">
        <f t="shared" si="2"/>
        <v>0.15630619019722708</v>
      </c>
      <c r="BS57" s="76">
        <f t="shared" si="2"/>
        <v>0.19646654557950025</v>
      </c>
      <c r="BT57" s="76">
        <f t="shared" si="2"/>
        <v>0.15630619019722708</v>
      </c>
      <c r="BU57" s="76">
        <f t="shared" si="2"/>
        <v>0.19646654557950025</v>
      </c>
      <c r="BV57" s="76">
        <f t="shared" si="2"/>
        <v>0.15630619019722708</v>
      </c>
      <c r="BW57" s="76">
        <f t="shared" si="2"/>
        <v>0.19646654557950025</v>
      </c>
      <c r="BX57" s="76">
        <f t="shared" si="2"/>
        <v>0.15630619019722708</v>
      </c>
      <c r="BY57" s="76">
        <f t="shared" si="2"/>
        <v>0.19646654557950025</v>
      </c>
      <c r="BZ57" s="76">
        <f t="shared" si="2"/>
        <v>0.15630619019722708</v>
      </c>
      <c r="CA57" s="76">
        <f t="shared" si="2"/>
        <v>0.19646654557950025</v>
      </c>
      <c r="CB57" s="76">
        <f t="shared" si="2"/>
        <v>0.15630619019722708</v>
      </c>
      <c r="CC57" s="76">
        <f t="shared" si="2"/>
        <v>0.19646654557950025</v>
      </c>
      <c r="CD57" s="76">
        <f t="shared" si="2"/>
        <v>0.15630619019722708</v>
      </c>
      <c r="CE57" s="76">
        <f t="shared" si="2"/>
        <v>0.19646654557950025</v>
      </c>
      <c r="CF57" s="76">
        <f t="shared" si="2"/>
        <v>0.15630619019722708</v>
      </c>
      <c r="CG57" s="76">
        <f t="shared" si="2"/>
        <v>0.19646654557950025</v>
      </c>
      <c r="CH57" s="76">
        <f t="shared" si="2"/>
        <v>0.15630619019722708</v>
      </c>
      <c r="CI57" s="76">
        <f t="shared" si="2"/>
        <v>0.19646654557950025</v>
      </c>
      <c r="CJ57" s="76">
        <f t="shared" si="2"/>
        <v>0.15630619019722708</v>
      </c>
      <c r="CK57" s="76">
        <f t="shared" si="2"/>
        <v>0.19646654557950025</v>
      </c>
      <c r="CL57" s="76">
        <f t="shared" si="2"/>
        <v>0.15630619019722708</v>
      </c>
      <c r="CM57" s="76">
        <f t="shared" si="2"/>
        <v>0.19646654557950025</v>
      </c>
      <c r="CN57" s="76">
        <f t="shared" si="2"/>
        <v>0.15630619019722708</v>
      </c>
      <c r="CO57" s="76">
        <f t="shared" si="2"/>
        <v>0.19646654557950025</v>
      </c>
      <c r="CP57" s="76">
        <f t="shared" si="2"/>
        <v>0.15630619019722708</v>
      </c>
      <c r="CQ57" s="76">
        <f t="shared" si="2"/>
        <v>0.19646654557950025</v>
      </c>
      <c r="CR57" s="76">
        <f t="shared" si="2"/>
        <v>0.15630619019722708</v>
      </c>
      <c r="CS57" s="76">
        <f t="shared" si="2"/>
        <v>0.19646654557950025</v>
      </c>
      <c r="CT57" s="76">
        <f t="shared" si="2"/>
        <v>0.15630619019722708</v>
      </c>
      <c r="CU57" s="76">
        <f t="shared" ref="CU57:CX57" si="3">IFERROR((CU56/CU52),0)</f>
        <v>0.19646654557950025</v>
      </c>
      <c r="CV57" s="76">
        <f t="shared" si="3"/>
        <v>0.15630619019722708</v>
      </c>
      <c r="CW57" s="76">
        <f t="shared" si="3"/>
        <v>0.19646654557950025</v>
      </c>
      <c r="CX57" s="76">
        <f t="shared" si="3"/>
        <v>0.15630619019722708</v>
      </c>
    </row>
    <row r="58" spans="1:102" s="53" customFormat="1" ht="19.5" customHeight="1" x14ac:dyDescent="0.3">
      <c r="A58" s="56" t="s">
        <v>184</v>
      </c>
      <c r="B58" s="57" t="s">
        <v>40</v>
      </c>
      <c r="C58" s="72">
        <f t="shared" ref="C58:AH58" si="4">C52-C56</f>
        <v>163.68780000000001</v>
      </c>
      <c r="D58" s="72">
        <f t="shared" si="4"/>
        <v>216.02780000000001</v>
      </c>
      <c r="E58" s="72">
        <f t="shared" si="4"/>
        <v>163.68780000000001</v>
      </c>
      <c r="F58" s="72">
        <f t="shared" si="4"/>
        <v>216.02780000000001</v>
      </c>
      <c r="G58" s="72">
        <f t="shared" si="4"/>
        <v>163.68780000000001</v>
      </c>
      <c r="H58" s="72">
        <f t="shared" si="4"/>
        <v>216.02780000000001</v>
      </c>
      <c r="I58" s="72">
        <f t="shared" si="4"/>
        <v>163.68780000000001</v>
      </c>
      <c r="J58" s="72">
        <f t="shared" si="4"/>
        <v>216.02780000000001</v>
      </c>
      <c r="K58" s="72">
        <f t="shared" si="4"/>
        <v>163.68780000000001</v>
      </c>
      <c r="L58" s="72">
        <f t="shared" si="4"/>
        <v>216.02780000000001</v>
      </c>
      <c r="M58" s="72">
        <f t="shared" si="4"/>
        <v>163.68780000000001</v>
      </c>
      <c r="N58" s="72">
        <f t="shared" si="4"/>
        <v>216.02780000000001</v>
      </c>
      <c r="O58" s="72">
        <f t="shared" si="4"/>
        <v>163.68780000000001</v>
      </c>
      <c r="P58" s="72">
        <f t="shared" si="4"/>
        <v>216.02780000000001</v>
      </c>
      <c r="Q58" s="72">
        <f t="shared" si="4"/>
        <v>163.68780000000001</v>
      </c>
      <c r="R58" s="72">
        <f t="shared" si="4"/>
        <v>216.02780000000001</v>
      </c>
      <c r="S58" s="72">
        <f t="shared" si="4"/>
        <v>163.68780000000001</v>
      </c>
      <c r="T58" s="72">
        <f t="shared" si="4"/>
        <v>216.02780000000001</v>
      </c>
      <c r="U58" s="72">
        <f t="shared" si="4"/>
        <v>163.68780000000001</v>
      </c>
      <c r="V58" s="72">
        <f t="shared" si="4"/>
        <v>216.02780000000001</v>
      </c>
      <c r="W58" s="72">
        <f t="shared" si="4"/>
        <v>163.68780000000001</v>
      </c>
      <c r="X58" s="72">
        <f t="shared" si="4"/>
        <v>216.02780000000001</v>
      </c>
      <c r="Y58" s="72">
        <f t="shared" si="4"/>
        <v>163.68780000000001</v>
      </c>
      <c r="Z58" s="72">
        <f t="shared" si="4"/>
        <v>216.02780000000001</v>
      </c>
      <c r="AA58" s="72">
        <f t="shared" si="4"/>
        <v>163.68780000000001</v>
      </c>
      <c r="AB58" s="72">
        <f t="shared" si="4"/>
        <v>216.02780000000001</v>
      </c>
      <c r="AC58" s="72">
        <f t="shared" si="4"/>
        <v>163.68780000000001</v>
      </c>
      <c r="AD58" s="72">
        <f t="shared" si="4"/>
        <v>216.02780000000001</v>
      </c>
      <c r="AE58" s="72">
        <f t="shared" si="4"/>
        <v>163.68780000000001</v>
      </c>
      <c r="AF58" s="72">
        <f t="shared" si="4"/>
        <v>216.02780000000001</v>
      </c>
      <c r="AG58" s="72">
        <f t="shared" si="4"/>
        <v>163.68780000000001</v>
      </c>
      <c r="AH58" s="72">
        <f t="shared" si="4"/>
        <v>216.02780000000001</v>
      </c>
      <c r="AI58" s="72">
        <f t="shared" ref="AI58:BN58" si="5">AI52-AI56</f>
        <v>163.68780000000001</v>
      </c>
      <c r="AJ58" s="72">
        <f t="shared" si="5"/>
        <v>216.02780000000001</v>
      </c>
      <c r="AK58" s="72">
        <f t="shared" si="5"/>
        <v>163.68780000000001</v>
      </c>
      <c r="AL58" s="72">
        <f t="shared" si="5"/>
        <v>216.02780000000001</v>
      </c>
      <c r="AM58" s="72">
        <f t="shared" si="5"/>
        <v>163.68780000000001</v>
      </c>
      <c r="AN58" s="72">
        <f t="shared" si="5"/>
        <v>216.02780000000001</v>
      </c>
      <c r="AO58" s="72">
        <f t="shared" si="5"/>
        <v>163.68780000000001</v>
      </c>
      <c r="AP58" s="72">
        <f t="shared" si="5"/>
        <v>216.02780000000001</v>
      </c>
      <c r="AQ58" s="72">
        <f t="shared" si="5"/>
        <v>163.68780000000001</v>
      </c>
      <c r="AR58" s="72">
        <f t="shared" si="5"/>
        <v>216.02780000000001</v>
      </c>
      <c r="AS58" s="72">
        <f t="shared" si="5"/>
        <v>163.68780000000001</v>
      </c>
      <c r="AT58" s="72">
        <f t="shared" si="5"/>
        <v>216.02780000000001</v>
      </c>
      <c r="AU58" s="72">
        <f t="shared" si="5"/>
        <v>163.68780000000001</v>
      </c>
      <c r="AV58" s="72">
        <f t="shared" si="5"/>
        <v>216.02780000000001</v>
      </c>
      <c r="AW58" s="72">
        <f t="shared" si="5"/>
        <v>163.68780000000001</v>
      </c>
      <c r="AX58" s="72">
        <f t="shared" si="5"/>
        <v>216.02780000000001</v>
      </c>
      <c r="AY58" s="72">
        <f t="shared" si="5"/>
        <v>163.68780000000001</v>
      </c>
      <c r="AZ58" s="72">
        <f t="shared" si="5"/>
        <v>216.02780000000001</v>
      </c>
      <c r="BA58" s="72">
        <f t="shared" si="5"/>
        <v>163.68780000000001</v>
      </c>
      <c r="BB58" s="72">
        <f t="shared" si="5"/>
        <v>216.02780000000001</v>
      </c>
      <c r="BC58" s="72">
        <f t="shared" si="5"/>
        <v>163.68780000000001</v>
      </c>
      <c r="BD58" s="72">
        <f t="shared" si="5"/>
        <v>216.02780000000001</v>
      </c>
      <c r="BE58" s="72">
        <f t="shared" si="5"/>
        <v>163.68780000000001</v>
      </c>
      <c r="BF58" s="72">
        <f t="shared" si="5"/>
        <v>216.02780000000001</v>
      </c>
      <c r="BG58" s="72">
        <f t="shared" si="5"/>
        <v>163.68780000000001</v>
      </c>
      <c r="BH58" s="72">
        <f t="shared" si="5"/>
        <v>216.02780000000001</v>
      </c>
      <c r="BI58" s="72">
        <f t="shared" si="5"/>
        <v>163.68780000000001</v>
      </c>
      <c r="BJ58" s="72">
        <f t="shared" si="5"/>
        <v>216.02780000000001</v>
      </c>
      <c r="BK58" s="72">
        <f t="shared" si="5"/>
        <v>163.68780000000001</v>
      </c>
      <c r="BL58" s="72">
        <f t="shared" si="5"/>
        <v>216.02780000000001</v>
      </c>
      <c r="BM58" s="72">
        <f t="shared" si="5"/>
        <v>163.68780000000001</v>
      </c>
      <c r="BN58" s="72">
        <f t="shared" si="5"/>
        <v>216.02780000000001</v>
      </c>
      <c r="BO58" s="72">
        <f t="shared" ref="BO58:CX58" si="6">BO52-BO56</f>
        <v>163.68780000000001</v>
      </c>
      <c r="BP58" s="72">
        <f t="shared" si="6"/>
        <v>216.02780000000001</v>
      </c>
      <c r="BQ58" s="72">
        <f t="shared" si="6"/>
        <v>163.68780000000001</v>
      </c>
      <c r="BR58" s="72">
        <f t="shared" si="6"/>
        <v>216.02780000000001</v>
      </c>
      <c r="BS58" s="72">
        <f t="shared" si="6"/>
        <v>163.68780000000001</v>
      </c>
      <c r="BT58" s="72">
        <f t="shared" si="6"/>
        <v>216.02780000000001</v>
      </c>
      <c r="BU58" s="72">
        <f t="shared" si="6"/>
        <v>163.68780000000001</v>
      </c>
      <c r="BV58" s="72">
        <f t="shared" si="6"/>
        <v>216.02780000000001</v>
      </c>
      <c r="BW58" s="72">
        <f t="shared" si="6"/>
        <v>163.68780000000001</v>
      </c>
      <c r="BX58" s="72">
        <f t="shared" si="6"/>
        <v>216.02780000000001</v>
      </c>
      <c r="BY58" s="72">
        <f t="shared" si="6"/>
        <v>163.68780000000001</v>
      </c>
      <c r="BZ58" s="72">
        <f t="shared" si="6"/>
        <v>216.02780000000001</v>
      </c>
      <c r="CA58" s="72">
        <f t="shared" si="6"/>
        <v>163.68780000000001</v>
      </c>
      <c r="CB58" s="72">
        <f t="shared" si="6"/>
        <v>216.02780000000001</v>
      </c>
      <c r="CC58" s="72">
        <f t="shared" si="6"/>
        <v>163.68780000000001</v>
      </c>
      <c r="CD58" s="72">
        <f t="shared" si="6"/>
        <v>216.02780000000001</v>
      </c>
      <c r="CE58" s="72">
        <f t="shared" si="6"/>
        <v>163.68780000000001</v>
      </c>
      <c r="CF58" s="72">
        <f t="shared" si="6"/>
        <v>216.02780000000001</v>
      </c>
      <c r="CG58" s="72">
        <f t="shared" si="6"/>
        <v>163.68780000000001</v>
      </c>
      <c r="CH58" s="72">
        <f t="shared" si="6"/>
        <v>216.02780000000001</v>
      </c>
      <c r="CI58" s="72">
        <f t="shared" si="6"/>
        <v>163.68780000000001</v>
      </c>
      <c r="CJ58" s="72">
        <f t="shared" si="6"/>
        <v>216.02780000000001</v>
      </c>
      <c r="CK58" s="72">
        <f t="shared" si="6"/>
        <v>163.68780000000001</v>
      </c>
      <c r="CL58" s="72">
        <f t="shared" si="6"/>
        <v>216.02780000000001</v>
      </c>
      <c r="CM58" s="72">
        <f t="shared" si="6"/>
        <v>163.68780000000001</v>
      </c>
      <c r="CN58" s="72">
        <f t="shared" si="6"/>
        <v>216.02780000000001</v>
      </c>
      <c r="CO58" s="72">
        <f t="shared" si="6"/>
        <v>163.68780000000001</v>
      </c>
      <c r="CP58" s="72">
        <f t="shared" si="6"/>
        <v>216.02780000000001</v>
      </c>
      <c r="CQ58" s="72">
        <f t="shared" si="6"/>
        <v>163.68780000000001</v>
      </c>
      <c r="CR58" s="72">
        <f t="shared" si="6"/>
        <v>216.02780000000001</v>
      </c>
      <c r="CS58" s="72">
        <f t="shared" si="6"/>
        <v>163.68780000000001</v>
      </c>
      <c r="CT58" s="72">
        <f t="shared" si="6"/>
        <v>216.02780000000001</v>
      </c>
      <c r="CU58" s="72">
        <f t="shared" si="6"/>
        <v>163.68780000000001</v>
      </c>
      <c r="CV58" s="72">
        <f t="shared" si="6"/>
        <v>216.02780000000001</v>
      </c>
      <c r="CW58" s="72">
        <f t="shared" si="6"/>
        <v>163.68780000000001</v>
      </c>
      <c r="CX58" s="72">
        <f t="shared" si="6"/>
        <v>216.02780000000001</v>
      </c>
    </row>
    <row r="59" spans="1:102" s="53" customFormat="1" ht="19.5" customHeight="1" x14ac:dyDescent="0.3">
      <c r="A59" s="56" t="s">
        <v>185</v>
      </c>
      <c r="B59" s="56"/>
      <c r="C59" s="76">
        <f t="shared" ref="C59:AH59" si="7">IFERROR((C58/C52),0)</f>
        <v>0.80353345442049973</v>
      </c>
      <c r="D59" s="76">
        <f t="shared" si="7"/>
        <v>0.84369380980277286</v>
      </c>
      <c r="E59" s="76">
        <f t="shared" si="7"/>
        <v>0.80353345442049973</v>
      </c>
      <c r="F59" s="76">
        <f t="shared" si="7"/>
        <v>0.84369380980277286</v>
      </c>
      <c r="G59" s="76">
        <f t="shared" si="7"/>
        <v>0.80353345442049973</v>
      </c>
      <c r="H59" s="76">
        <f t="shared" si="7"/>
        <v>0.84369380980277286</v>
      </c>
      <c r="I59" s="76">
        <f t="shared" si="7"/>
        <v>0.80353345442049973</v>
      </c>
      <c r="J59" s="76">
        <f t="shared" si="7"/>
        <v>0.84369380980277286</v>
      </c>
      <c r="K59" s="76">
        <f t="shared" si="7"/>
        <v>0.80353345442049973</v>
      </c>
      <c r="L59" s="76">
        <f t="shared" si="7"/>
        <v>0.84369380980277286</v>
      </c>
      <c r="M59" s="76">
        <f t="shared" si="7"/>
        <v>0.80353345442049973</v>
      </c>
      <c r="N59" s="76">
        <f t="shared" si="7"/>
        <v>0.84369380980277286</v>
      </c>
      <c r="O59" s="76">
        <f t="shared" si="7"/>
        <v>0.80353345442049973</v>
      </c>
      <c r="P59" s="76">
        <f t="shared" si="7"/>
        <v>0.84369380980277286</v>
      </c>
      <c r="Q59" s="76">
        <f t="shared" si="7"/>
        <v>0.80353345442049973</v>
      </c>
      <c r="R59" s="76">
        <f t="shared" si="7"/>
        <v>0.84369380980277286</v>
      </c>
      <c r="S59" s="76">
        <f t="shared" si="7"/>
        <v>0.80353345442049973</v>
      </c>
      <c r="T59" s="76">
        <f t="shared" si="7"/>
        <v>0.84369380980277286</v>
      </c>
      <c r="U59" s="76">
        <f t="shared" si="7"/>
        <v>0.80353345442049973</v>
      </c>
      <c r="V59" s="76">
        <f t="shared" si="7"/>
        <v>0.84369380980277286</v>
      </c>
      <c r="W59" s="76">
        <f t="shared" si="7"/>
        <v>0.80353345442049973</v>
      </c>
      <c r="X59" s="76">
        <f t="shared" si="7"/>
        <v>0.84369380980277286</v>
      </c>
      <c r="Y59" s="76">
        <f t="shared" si="7"/>
        <v>0.80353345442049973</v>
      </c>
      <c r="Z59" s="76">
        <f t="shared" si="7"/>
        <v>0.84369380980277286</v>
      </c>
      <c r="AA59" s="76">
        <f t="shared" si="7"/>
        <v>0.80353345442049973</v>
      </c>
      <c r="AB59" s="76">
        <f t="shared" si="7"/>
        <v>0.84369380980277286</v>
      </c>
      <c r="AC59" s="76">
        <f t="shared" si="7"/>
        <v>0.80353345442049973</v>
      </c>
      <c r="AD59" s="76">
        <f t="shared" si="7"/>
        <v>0.84369380980277286</v>
      </c>
      <c r="AE59" s="76">
        <f t="shared" si="7"/>
        <v>0.80353345442049973</v>
      </c>
      <c r="AF59" s="76">
        <f t="shared" si="7"/>
        <v>0.84369380980277286</v>
      </c>
      <c r="AG59" s="76">
        <f t="shared" si="7"/>
        <v>0.80353345442049973</v>
      </c>
      <c r="AH59" s="76">
        <f t="shared" si="7"/>
        <v>0.84369380980277286</v>
      </c>
      <c r="AI59" s="76">
        <f t="shared" ref="AI59:BN59" si="8">IFERROR((AI58/AI52),0)</f>
        <v>0.80353345442049973</v>
      </c>
      <c r="AJ59" s="76">
        <f t="shared" si="8"/>
        <v>0.84369380980277286</v>
      </c>
      <c r="AK59" s="76">
        <f t="shared" si="8"/>
        <v>0.80353345442049973</v>
      </c>
      <c r="AL59" s="76">
        <f t="shared" si="8"/>
        <v>0.84369380980277286</v>
      </c>
      <c r="AM59" s="76">
        <f t="shared" si="8"/>
        <v>0.80353345442049973</v>
      </c>
      <c r="AN59" s="76">
        <f t="shared" si="8"/>
        <v>0.84369380980277286</v>
      </c>
      <c r="AO59" s="76">
        <f t="shared" si="8"/>
        <v>0.80353345442049973</v>
      </c>
      <c r="AP59" s="76">
        <f t="shared" si="8"/>
        <v>0.84369380980277286</v>
      </c>
      <c r="AQ59" s="76">
        <f t="shared" si="8"/>
        <v>0.80353345442049973</v>
      </c>
      <c r="AR59" s="76">
        <f t="shared" si="8"/>
        <v>0.84369380980277286</v>
      </c>
      <c r="AS59" s="76">
        <f t="shared" si="8"/>
        <v>0.80353345442049973</v>
      </c>
      <c r="AT59" s="76">
        <f t="shared" si="8"/>
        <v>0.84369380980277286</v>
      </c>
      <c r="AU59" s="76">
        <f t="shared" si="8"/>
        <v>0.80353345442049973</v>
      </c>
      <c r="AV59" s="76">
        <f t="shared" si="8"/>
        <v>0.84369380980277286</v>
      </c>
      <c r="AW59" s="76">
        <f t="shared" si="8"/>
        <v>0.80353345442049973</v>
      </c>
      <c r="AX59" s="76">
        <f t="shared" si="8"/>
        <v>0.84369380980277286</v>
      </c>
      <c r="AY59" s="76">
        <f t="shared" si="8"/>
        <v>0.80353345442049973</v>
      </c>
      <c r="AZ59" s="76">
        <f t="shared" si="8"/>
        <v>0.84369380980277286</v>
      </c>
      <c r="BA59" s="76">
        <f t="shared" si="8"/>
        <v>0.80353345442049973</v>
      </c>
      <c r="BB59" s="76">
        <f t="shared" si="8"/>
        <v>0.84369380980277286</v>
      </c>
      <c r="BC59" s="76">
        <f t="shared" si="8"/>
        <v>0.80353345442049973</v>
      </c>
      <c r="BD59" s="76">
        <f t="shared" si="8"/>
        <v>0.84369380980277286</v>
      </c>
      <c r="BE59" s="76">
        <f t="shared" si="8"/>
        <v>0.80353345442049973</v>
      </c>
      <c r="BF59" s="76">
        <f t="shared" si="8"/>
        <v>0.84369380980277286</v>
      </c>
      <c r="BG59" s="76">
        <f t="shared" si="8"/>
        <v>0.80353345442049973</v>
      </c>
      <c r="BH59" s="76">
        <f t="shared" si="8"/>
        <v>0.84369380980277286</v>
      </c>
      <c r="BI59" s="76">
        <f t="shared" si="8"/>
        <v>0.80353345442049973</v>
      </c>
      <c r="BJ59" s="76">
        <f t="shared" si="8"/>
        <v>0.84369380980277286</v>
      </c>
      <c r="BK59" s="76">
        <f t="shared" si="8"/>
        <v>0.80353345442049973</v>
      </c>
      <c r="BL59" s="76">
        <f t="shared" si="8"/>
        <v>0.84369380980277286</v>
      </c>
      <c r="BM59" s="76">
        <f t="shared" si="8"/>
        <v>0.80353345442049973</v>
      </c>
      <c r="BN59" s="76">
        <f t="shared" si="8"/>
        <v>0.84369380980277286</v>
      </c>
      <c r="BO59" s="76">
        <f t="shared" ref="BO59:CT59" si="9">IFERROR((BO58/BO52),0)</f>
        <v>0.80353345442049973</v>
      </c>
      <c r="BP59" s="76">
        <f t="shared" si="9"/>
        <v>0.84369380980277286</v>
      </c>
      <c r="BQ59" s="76">
        <f t="shared" si="9"/>
        <v>0.80353345442049973</v>
      </c>
      <c r="BR59" s="76">
        <f t="shared" si="9"/>
        <v>0.84369380980277286</v>
      </c>
      <c r="BS59" s="76">
        <f t="shared" si="9"/>
        <v>0.80353345442049973</v>
      </c>
      <c r="BT59" s="76">
        <f t="shared" si="9"/>
        <v>0.84369380980277286</v>
      </c>
      <c r="BU59" s="76">
        <f t="shared" si="9"/>
        <v>0.80353345442049973</v>
      </c>
      <c r="BV59" s="76">
        <f t="shared" si="9"/>
        <v>0.84369380980277286</v>
      </c>
      <c r="BW59" s="76">
        <f t="shared" si="9"/>
        <v>0.80353345442049973</v>
      </c>
      <c r="BX59" s="76">
        <f t="shared" si="9"/>
        <v>0.84369380980277286</v>
      </c>
      <c r="BY59" s="76">
        <f t="shared" si="9"/>
        <v>0.80353345442049973</v>
      </c>
      <c r="BZ59" s="76">
        <f t="shared" si="9"/>
        <v>0.84369380980277286</v>
      </c>
      <c r="CA59" s="76">
        <f t="shared" si="9"/>
        <v>0.80353345442049973</v>
      </c>
      <c r="CB59" s="76">
        <f t="shared" si="9"/>
        <v>0.84369380980277286</v>
      </c>
      <c r="CC59" s="76">
        <f t="shared" si="9"/>
        <v>0.80353345442049973</v>
      </c>
      <c r="CD59" s="76">
        <f t="shared" si="9"/>
        <v>0.84369380980277286</v>
      </c>
      <c r="CE59" s="76">
        <f t="shared" si="9"/>
        <v>0.80353345442049973</v>
      </c>
      <c r="CF59" s="76">
        <f t="shared" si="9"/>
        <v>0.84369380980277286</v>
      </c>
      <c r="CG59" s="76">
        <f t="shared" si="9"/>
        <v>0.80353345442049973</v>
      </c>
      <c r="CH59" s="76">
        <f t="shared" si="9"/>
        <v>0.84369380980277286</v>
      </c>
      <c r="CI59" s="76">
        <f t="shared" si="9"/>
        <v>0.80353345442049973</v>
      </c>
      <c r="CJ59" s="76">
        <f t="shared" si="9"/>
        <v>0.84369380980277286</v>
      </c>
      <c r="CK59" s="76">
        <f t="shared" si="9"/>
        <v>0.80353345442049973</v>
      </c>
      <c r="CL59" s="76">
        <f t="shared" si="9"/>
        <v>0.84369380980277286</v>
      </c>
      <c r="CM59" s="76">
        <f t="shared" si="9"/>
        <v>0.80353345442049973</v>
      </c>
      <c r="CN59" s="76">
        <f t="shared" si="9"/>
        <v>0.84369380980277286</v>
      </c>
      <c r="CO59" s="76">
        <f t="shared" si="9"/>
        <v>0.80353345442049973</v>
      </c>
      <c r="CP59" s="76">
        <f t="shared" si="9"/>
        <v>0.84369380980277286</v>
      </c>
      <c r="CQ59" s="76">
        <f t="shared" si="9"/>
        <v>0.80353345442049973</v>
      </c>
      <c r="CR59" s="76">
        <f t="shared" si="9"/>
        <v>0.84369380980277286</v>
      </c>
      <c r="CS59" s="76">
        <f t="shared" si="9"/>
        <v>0.80353345442049973</v>
      </c>
      <c r="CT59" s="76">
        <f t="shared" si="9"/>
        <v>0.84369380980277286</v>
      </c>
      <c r="CU59" s="76">
        <f t="shared" ref="CU59:CX59" si="10">IFERROR((CU58/CU52),0)</f>
        <v>0.80353345442049973</v>
      </c>
      <c r="CV59" s="76">
        <f t="shared" si="10"/>
        <v>0.84369380980277286</v>
      </c>
      <c r="CW59" s="76">
        <f t="shared" si="10"/>
        <v>0.80353345442049973</v>
      </c>
      <c r="CX59" s="76">
        <f t="shared" si="10"/>
        <v>0.84369380980277286</v>
      </c>
    </row>
    <row r="60" spans="1:102" s="53" customFormat="1" ht="19.5" hidden="1" customHeight="1" x14ac:dyDescent="0.3">
      <c r="A60" s="56" t="s">
        <v>186</v>
      </c>
      <c r="B60" s="57" t="s">
        <v>40</v>
      </c>
      <c r="C60" s="73">
        <f>IFERROR(C51/C17,0)</f>
        <v>67.903333333333336</v>
      </c>
      <c r="D60" s="73">
        <f>IFERROR(D51/C17,0)</f>
        <v>85.350000000000009</v>
      </c>
      <c r="E60" s="73">
        <f>IFERROR(E51/E17,0)</f>
        <v>67.903333333333336</v>
      </c>
      <c r="F60" s="73">
        <f>IFERROR(F51/E17,0)</f>
        <v>85.350000000000009</v>
      </c>
      <c r="G60" s="73">
        <f>IFERROR(G51/G17,0)</f>
        <v>67.903333333333336</v>
      </c>
      <c r="H60" s="73">
        <f>IFERROR(H51/G17,0)</f>
        <v>85.350000000000009</v>
      </c>
      <c r="I60" s="73">
        <f>IFERROR(I51/I17,0)</f>
        <v>67.903333333333336</v>
      </c>
      <c r="J60" s="73">
        <f>IFERROR(J51/I17,0)</f>
        <v>85.350000000000009</v>
      </c>
      <c r="K60" s="73">
        <f>IFERROR(K51/K17,0)</f>
        <v>67.903333333333336</v>
      </c>
      <c r="L60" s="73">
        <f>IFERROR(L51/K17,0)</f>
        <v>85.350000000000009</v>
      </c>
      <c r="M60" s="73">
        <f>IFERROR(M51/M17,0)</f>
        <v>67.903333333333336</v>
      </c>
      <c r="N60" s="73">
        <f>IFERROR(N51/M17,0)</f>
        <v>85.350000000000009</v>
      </c>
      <c r="O60" s="73">
        <f>IFERROR(O51/O17,0)</f>
        <v>67.903333333333336</v>
      </c>
      <c r="P60" s="73">
        <f>IFERROR(P51/O17,0)</f>
        <v>85.350000000000009</v>
      </c>
      <c r="Q60" s="73">
        <f>IFERROR(Q51/Q17,0)</f>
        <v>67.903333333333336</v>
      </c>
      <c r="R60" s="73">
        <f>IFERROR(R51/Q17,0)</f>
        <v>85.350000000000009</v>
      </c>
      <c r="S60" s="73">
        <f>IFERROR(S51/S17,0)</f>
        <v>67.903333333333336</v>
      </c>
      <c r="T60" s="73">
        <f>IFERROR(T51/S17,0)</f>
        <v>85.350000000000009</v>
      </c>
      <c r="U60" s="73">
        <f>IFERROR(U51/U17,0)</f>
        <v>67.903333333333336</v>
      </c>
      <c r="V60" s="73">
        <f>IFERROR(V51/U17,0)</f>
        <v>85.350000000000009</v>
      </c>
      <c r="W60" s="73">
        <f>IFERROR(W51/W17,0)</f>
        <v>67.903333333333336</v>
      </c>
      <c r="X60" s="73">
        <f>IFERROR(X51/W17,0)</f>
        <v>85.350000000000009</v>
      </c>
      <c r="Y60" s="73">
        <f>IFERROR(Y51/Y17,0)</f>
        <v>67.903333333333336</v>
      </c>
      <c r="Z60" s="73">
        <f>IFERROR(Z51/Y17,0)</f>
        <v>85.350000000000009</v>
      </c>
      <c r="AA60" s="73">
        <f>IFERROR(AA51/AA17,0)</f>
        <v>67.903333333333336</v>
      </c>
      <c r="AB60" s="73">
        <f>IFERROR(AB51/AA17,0)</f>
        <v>85.350000000000009</v>
      </c>
      <c r="AC60" s="73">
        <f>IFERROR(AC51/AC17,0)</f>
        <v>67.903333333333336</v>
      </c>
      <c r="AD60" s="73">
        <f>IFERROR(AD51/AC17,0)</f>
        <v>85.350000000000009</v>
      </c>
      <c r="AE60" s="73">
        <f>IFERROR(AE51/AE17,0)</f>
        <v>67.903333333333336</v>
      </c>
      <c r="AF60" s="73">
        <f>IFERROR(AF51/AE17,0)</f>
        <v>85.350000000000009</v>
      </c>
      <c r="AG60" s="73">
        <f>IFERROR(AG51/AG17,0)</f>
        <v>67.903333333333336</v>
      </c>
      <c r="AH60" s="73">
        <f>IFERROR(AH51/AG17,0)</f>
        <v>85.350000000000009</v>
      </c>
      <c r="AI60" s="73">
        <f>IFERROR(AI51/AI17,0)</f>
        <v>67.903333333333336</v>
      </c>
      <c r="AJ60" s="73">
        <f>IFERROR(AJ51/AI17,0)</f>
        <v>85.350000000000009</v>
      </c>
      <c r="AK60" s="73">
        <f>IFERROR(AK51/AK17,0)</f>
        <v>67.903333333333336</v>
      </c>
      <c r="AL60" s="73">
        <f>IFERROR(AL51/AK17,0)</f>
        <v>85.350000000000009</v>
      </c>
      <c r="AM60" s="73">
        <f>IFERROR(AM51/AM17,0)</f>
        <v>67.903333333333336</v>
      </c>
      <c r="AN60" s="73">
        <f>IFERROR(AN51/AM17,0)</f>
        <v>85.350000000000009</v>
      </c>
      <c r="AO60" s="73">
        <f>IFERROR(AO51/AO17,0)</f>
        <v>67.903333333333336</v>
      </c>
      <c r="AP60" s="73">
        <f>IFERROR(AP51/AO17,0)</f>
        <v>85.350000000000009</v>
      </c>
      <c r="AQ60" s="73">
        <f>IFERROR(AQ51/AQ17,0)</f>
        <v>67.903333333333336</v>
      </c>
      <c r="AR60" s="73">
        <f>IFERROR(AR51/AQ17,0)</f>
        <v>85.350000000000009</v>
      </c>
      <c r="AS60" s="73">
        <f>IFERROR(AS51/AS17,0)</f>
        <v>67.903333333333336</v>
      </c>
      <c r="AT60" s="73">
        <f>IFERROR(AT51/AS17,0)</f>
        <v>85.350000000000009</v>
      </c>
      <c r="AU60" s="73">
        <f>IFERROR(AU51/AU17,0)</f>
        <v>67.903333333333336</v>
      </c>
      <c r="AV60" s="73">
        <f>IFERROR(AV51/AU17,0)</f>
        <v>85.350000000000009</v>
      </c>
      <c r="AW60" s="73">
        <f>IFERROR(AW51/AW17,0)</f>
        <v>67.903333333333336</v>
      </c>
      <c r="AX60" s="73">
        <f>IFERROR(AX51/AW17,0)</f>
        <v>85.350000000000009</v>
      </c>
      <c r="AY60" s="73">
        <f>IFERROR(AY51/AY17,0)</f>
        <v>67.903333333333336</v>
      </c>
      <c r="AZ60" s="73">
        <f>IFERROR(AZ51/AY17,0)</f>
        <v>85.350000000000009</v>
      </c>
      <c r="BA60" s="73">
        <f>IFERROR(BA51/BA17,0)</f>
        <v>67.903333333333336</v>
      </c>
      <c r="BB60" s="73">
        <f>IFERROR(BB51/BA17,0)</f>
        <v>85.350000000000009</v>
      </c>
      <c r="BC60" s="73">
        <f>IFERROR(BC51/BC17,0)</f>
        <v>67.903333333333336</v>
      </c>
      <c r="BD60" s="73">
        <f>IFERROR(BD51/BC17,0)</f>
        <v>85.350000000000009</v>
      </c>
      <c r="BE60" s="73">
        <f>IFERROR(BE51/BE17,0)</f>
        <v>67.903333333333336</v>
      </c>
      <c r="BF60" s="73">
        <f>IFERROR(BF51/BE17,0)</f>
        <v>85.350000000000009</v>
      </c>
      <c r="BG60" s="73">
        <f>IFERROR(BG51/BG17,0)</f>
        <v>67.903333333333336</v>
      </c>
      <c r="BH60" s="73">
        <f>IFERROR(BH51/BG17,0)</f>
        <v>85.350000000000009</v>
      </c>
      <c r="BI60" s="73">
        <f>IFERROR(BI51/BI17,0)</f>
        <v>67.903333333333336</v>
      </c>
      <c r="BJ60" s="73">
        <f>IFERROR(BJ51/BI17,0)</f>
        <v>85.350000000000009</v>
      </c>
      <c r="BK60" s="73">
        <f>IFERROR(BK51/BK17,0)</f>
        <v>67.903333333333336</v>
      </c>
      <c r="BL60" s="73">
        <f>IFERROR(BL51/BK17,0)</f>
        <v>85.350000000000009</v>
      </c>
      <c r="BM60" s="73">
        <f>IFERROR(BM51/BM17,0)</f>
        <v>67.903333333333336</v>
      </c>
      <c r="BN60" s="73">
        <f>IFERROR(BN51/BM17,0)</f>
        <v>85.350000000000009</v>
      </c>
      <c r="BO60" s="73">
        <f>IFERROR(BO51/BO17,0)</f>
        <v>67.903333333333336</v>
      </c>
      <c r="BP60" s="73">
        <f>IFERROR(BP51/BO17,0)</f>
        <v>85.350000000000009</v>
      </c>
      <c r="BQ60" s="73">
        <f>IFERROR(BQ51/BQ17,0)</f>
        <v>67.903333333333336</v>
      </c>
      <c r="BR60" s="73">
        <f>IFERROR(BR51/BQ17,0)</f>
        <v>85.350000000000009</v>
      </c>
      <c r="BS60" s="73">
        <f>IFERROR(BS51/BS17,0)</f>
        <v>67.903333333333336</v>
      </c>
      <c r="BT60" s="73">
        <f>IFERROR(BT51/BS17,0)</f>
        <v>85.350000000000009</v>
      </c>
      <c r="BU60" s="73">
        <f>IFERROR(BU51/BU17,0)</f>
        <v>67.903333333333336</v>
      </c>
      <c r="BV60" s="73">
        <f>IFERROR(BV51/BU17,0)</f>
        <v>85.350000000000009</v>
      </c>
      <c r="BW60" s="73">
        <f>IFERROR(BW51/BW17,0)</f>
        <v>67.903333333333336</v>
      </c>
      <c r="BX60" s="73">
        <f>IFERROR(BX51/BW17,0)</f>
        <v>85.350000000000009</v>
      </c>
      <c r="BY60" s="73">
        <f>IFERROR(BY51/BY17,0)</f>
        <v>67.903333333333336</v>
      </c>
      <c r="BZ60" s="73">
        <f>IFERROR(BZ51/BY17,0)</f>
        <v>85.350000000000009</v>
      </c>
      <c r="CA60" s="73">
        <f>IFERROR(CA51/CA17,0)</f>
        <v>67.903333333333336</v>
      </c>
      <c r="CB60" s="73">
        <f>IFERROR(CB51/CA17,0)</f>
        <v>85.350000000000009</v>
      </c>
      <c r="CC60" s="73">
        <f>IFERROR(CC51/CC17,0)</f>
        <v>67.903333333333336</v>
      </c>
      <c r="CD60" s="73">
        <f>IFERROR(CD51/CC17,0)</f>
        <v>85.350000000000009</v>
      </c>
      <c r="CE60" s="73">
        <f>IFERROR(CE51/CE17,0)</f>
        <v>67.903333333333336</v>
      </c>
      <c r="CF60" s="73">
        <f>IFERROR(CF51/CE17,0)</f>
        <v>85.350000000000009</v>
      </c>
      <c r="CG60" s="73">
        <f>IFERROR(CG51/CG17,0)</f>
        <v>67.903333333333336</v>
      </c>
      <c r="CH60" s="73">
        <f>IFERROR(CH51/CG17,0)</f>
        <v>85.350000000000009</v>
      </c>
      <c r="CI60" s="73">
        <f>IFERROR(CI51/CI17,0)</f>
        <v>67.903333333333336</v>
      </c>
      <c r="CJ60" s="73">
        <f>IFERROR(CJ51/CI17,0)</f>
        <v>85.350000000000009</v>
      </c>
      <c r="CK60" s="73">
        <f>IFERROR(CK51/CK17,0)</f>
        <v>67.903333333333336</v>
      </c>
      <c r="CL60" s="73">
        <f>IFERROR(CL51/CK17,0)</f>
        <v>85.350000000000009</v>
      </c>
      <c r="CM60" s="73">
        <f>IFERROR(CM51/CM17,0)</f>
        <v>67.903333333333336</v>
      </c>
      <c r="CN60" s="73">
        <f>IFERROR(CN51/CM17,0)</f>
        <v>85.350000000000009</v>
      </c>
      <c r="CO60" s="73">
        <f>IFERROR(CO51/CO17,0)</f>
        <v>67.903333333333336</v>
      </c>
      <c r="CP60" s="73">
        <f>IFERROR(CP51/CO17,0)</f>
        <v>85.350000000000009</v>
      </c>
      <c r="CQ60" s="73">
        <f>IFERROR(CQ51/CQ17,0)</f>
        <v>67.903333333333336</v>
      </c>
      <c r="CR60" s="73">
        <f>IFERROR(CR51/CQ17,0)</f>
        <v>85.350000000000009</v>
      </c>
      <c r="CS60" s="73">
        <f>IFERROR(CS51/CS17,0)</f>
        <v>67.903333333333336</v>
      </c>
      <c r="CT60" s="73">
        <f>IFERROR(CT51/CS17,0)</f>
        <v>85.350000000000009</v>
      </c>
      <c r="CU60" s="73">
        <f>IFERROR(CU51/CU17,0)</f>
        <v>67.903333333333336</v>
      </c>
      <c r="CV60" s="73">
        <f>IFERROR(CV51/CU17,0)</f>
        <v>85.350000000000009</v>
      </c>
      <c r="CW60" s="73">
        <f>IFERROR(CW51/CW17,0)</f>
        <v>67.903333333333336</v>
      </c>
      <c r="CX60" s="73">
        <f>IFERROR(CX51/CW17,0)</f>
        <v>85.350000000000009</v>
      </c>
    </row>
    <row r="61" spans="1:102" s="53" customFormat="1" ht="19.5" hidden="1" customHeight="1" x14ac:dyDescent="0.3">
      <c r="A61" s="56" t="s">
        <v>187</v>
      </c>
      <c r="B61" s="56"/>
      <c r="C61" s="58">
        <f t="shared" ref="C61:AH61" si="11">IFERROR(C57*C60,0)</f>
        <v>13.340733333333333</v>
      </c>
      <c r="D61" s="58">
        <f t="shared" si="11"/>
        <v>13.340733333333333</v>
      </c>
      <c r="E61" s="58">
        <f t="shared" si="11"/>
        <v>13.340733333333333</v>
      </c>
      <c r="F61" s="58">
        <f t="shared" si="11"/>
        <v>13.340733333333333</v>
      </c>
      <c r="G61" s="58">
        <f t="shared" si="11"/>
        <v>13.340733333333333</v>
      </c>
      <c r="H61" s="58">
        <f t="shared" si="11"/>
        <v>13.340733333333333</v>
      </c>
      <c r="I61" s="58">
        <f t="shared" si="11"/>
        <v>13.340733333333333</v>
      </c>
      <c r="J61" s="58">
        <f t="shared" si="11"/>
        <v>13.340733333333333</v>
      </c>
      <c r="K61" s="58">
        <f t="shared" si="11"/>
        <v>13.340733333333333</v>
      </c>
      <c r="L61" s="58">
        <f t="shared" si="11"/>
        <v>13.340733333333333</v>
      </c>
      <c r="M61" s="58">
        <f t="shared" si="11"/>
        <v>13.340733333333333</v>
      </c>
      <c r="N61" s="58">
        <f t="shared" si="11"/>
        <v>13.340733333333333</v>
      </c>
      <c r="O61" s="58">
        <f t="shared" si="11"/>
        <v>13.340733333333333</v>
      </c>
      <c r="P61" s="58">
        <f t="shared" si="11"/>
        <v>13.340733333333333</v>
      </c>
      <c r="Q61" s="58">
        <f t="shared" si="11"/>
        <v>13.340733333333333</v>
      </c>
      <c r="R61" s="58">
        <f t="shared" si="11"/>
        <v>13.340733333333333</v>
      </c>
      <c r="S61" s="58">
        <f t="shared" si="11"/>
        <v>13.340733333333333</v>
      </c>
      <c r="T61" s="58">
        <f t="shared" si="11"/>
        <v>13.340733333333333</v>
      </c>
      <c r="U61" s="58">
        <f t="shared" si="11"/>
        <v>13.340733333333333</v>
      </c>
      <c r="V61" s="58">
        <f t="shared" si="11"/>
        <v>13.340733333333333</v>
      </c>
      <c r="W61" s="58">
        <f t="shared" si="11"/>
        <v>13.340733333333333</v>
      </c>
      <c r="X61" s="58">
        <f t="shared" si="11"/>
        <v>13.340733333333333</v>
      </c>
      <c r="Y61" s="58">
        <f t="shared" si="11"/>
        <v>13.340733333333333</v>
      </c>
      <c r="Z61" s="58">
        <f t="shared" si="11"/>
        <v>13.340733333333333</v>
      </c>
      <c r="AA61" s="58">
        <f t="shared" si="11"/>
        <v>13.340733333333333</v>
      </c>
      <c r="AB61" s="58">
        <f t="shared" si="11"/>
        <v>13.340733333333333</v>
      </c>
      <c r="AC61" s="58">
        <f t="shared" si="11"/>
        <v>13.340733333333333</v>
      </c>
      <c r="AD61" s="58">
        <f t="shared" si="11"/>
        <v>13.340733333333333</v>
      </c>
      <c r="AE61" s="58">
        <f t="shared" si="11"/>
        <v>13.340733333333333</v>
      </c>
      <c r="AF61" s="58">
        <f t="shared" si="11"/>
        <v>13.340733333333333</v>
      </c>
      <c r="AG61" s="58">
        <f t="shared" si="11"/>
        <v>13.340733333333333</v>
      </c>
      <c r="AH61" s="58">
        <f t="shared" si="11"/>
        <v>13.340733333333333</v>
      </c>
      <c r="AI61" s="58">
        <f t="shared" ref="AI61:BN61" si="12">IFERROR(AI57*AI60,0)</f>
        <v>13.340733333333333</v>
      </c>
      <c r="AJ61" s="58">
        <f t="shared" si="12"/>
        <v>13.340733333333333</v>
      </c>
      <c r="AK61" s="58">
        <f t="shared" si="12"/>
        <v>13.340733333333333</v>
      </c>
      <c r="AL61" s="58">
        <f t="shared" si="12"/>
        <v>13.340733333333333</v>
      </c>
      <c r="AM61" s="58">
        <f t="shared" si="12"/>
        <v>13.340733333333333</v>
      </c>
      <c r="AN61" s="58">
        <f t="shared" si="12"/>
        <v>13.340733333333333</v>
      </c>
      <c r="AO61" s="58">
        <f t="shared" si="12"/>
        <v>13.340733333333333</v>
      </c>
      <c r="AP61" s="58">
        <f t="shared" si="12"/>
        <v>13.340733333333333</v>
      </c>
      <c r="AQ61" s="58">
        <f t="shared" si="12"/>
        <v>13.340733333333333</v>
      </c>
      <c r="AR61" s="58">
        <f t="shared" si="12"/>
        <v>13.340733333333333</v>
      </c>
      <c r="AS61" s="58">
        <f t="shared" si="12"/>
        <v>13.340733333333333</v>
      </c>
      <c r="AT61" s="58">
        <f t="shared" si="12"/>
        <v>13.340733333333333</v>
      </c>
      <c r="AU61" s="58">
        <f t="shared" si="12"/>
        <v>13.340733333333333</v>
      </c>
      <c r="AV61" s="58">
        <f t="shared" si="12"/>
        <v>13.340733333333333</v>
      </c>
      <c r="AW61" s="58">
        <f t="shared" si="12"/>
        <v>13.340733333333333</v>
      </c>
      <c r="AX61" s="58">
        <f t="shared" si="12"/>
        <v>13.340733333333333</v>
      </c>
      <c r="AY61" s="58">
        <f t="shared" si="12"/>
        <v>13.340733333333333</v>
      </c>
      <c r="AZ61" s="58">
        <f t="shared" si="12"/>
        <v>13.340733333333333</v>
      </c>
      <c r="BA61" s="58">
        <f t="shared" si="12"/>
        <v>13.340733333333333</v>
      </c>
      <c r="BB61" s="58">
        <f t="shared" si="12"/>
        <v>13.340733333333333</v>
      </c>
      <c r="BC61" s="58">
        <f t="shared" si="12"/>
        <v>13.340733333333333</v>
      </c>
      <c r="BD61" s="58">
        <f t="shared" si="12"/>
        <v>13.340733333333333</v>
      </c>
      <c r="BE61" s="58">
        <f t="shared" si="12"/>
        <v>13.340733333333333</v>
      </c>
      <c r="BF61" s="58">
        <f t="shared" si="12"/>
        <v>13.340733333333333</v>
      </c>
      <c r="BG61" s="58">
        <f t="shared" si="12"/>
        <v>13.340733333333333</v>
      </c>
      <c r="BH61" s="58">
        <f t="shared" si="12"/>
        <v>13.340733333333333</v>
      </c>
      <c r="BI61" s="58">
        <f t="shared" si="12"/>
        <v>13.340733333333333</v>
      </c>
      <c r="BJ61" s="58">
        <f t="shared" si="12"/>
        <v>13.340733333333333</v>
      </c>
      <c r="BK61" s="58">
        <f t="shared" si="12"/>
        <v>13.340733333333333</v>
      </c>
      <c r="BL61" s="58">
        <f t="shared" si="12"/>
        <v>13.340733333333333</v>
      </c>
      <c r="BM61" s="58">
        <f t="shared" si="12"/>
        <v>13.340733333333333</v>
      </c>
      <c r="BN61" s="58">
        <f t="shared" si="12"/>
        <v>13.340733333333333</v>
      </c>
      <c r="BO61" s="58">
        <f t="shared" ref="BO61:CT61" si="13">IFERROR(BO57*BO60,0)</f>
        <v>13.340733333333333</v>
      </c>
      <c r="BP61" s="58">
        <f t="shared" si="13"/>
        <v>13.340733333333333</v>
      </c>
      <c r="BQ61" s="58">
        <f t="shared" si="13"/>
        <v>13.340733333333333</v>
      </c>
      <c r="BR61" s="58">
        <f t="shared" si="13"/>
        <v>13.340733333333333</v>
      </c>
      <c r="BS61" s="58">
        <f t="shared" si="13"/>
        <v>13.340733333333333</v>
      </c>
      <c r="BT61" s="58">
        <f t="shared" si="13"/>
        <v>13.340733333333333</v>
      </c>
      <c r="BU61" s="58">
        <f t="shared" si="13"/>
        <v>13.340733333333333</v>
      </c>
      <c r="BV61" s="58">
        <f t="shared" si="13"/>
        <v>13.340733333333333</v>
      </c>
      <c r="BW61" s="58">
        <f t="shared" si="13"/>
        <v>13.340733333333333</v>
      </c>
      <c r="BX61" s="58">
        <f t="shared" si="13"/>
        <v>13.340733333333333</v>
      </c>
      <c r="BY61" s="58">
        <f t="shared" si="13"/>
        <v>13.340733333333333</v>
      </c>
      <c r="BZ61" s="58">
        <f t="shared" si="13"/>
        <v>13.340733333333333</v>
      </c>
      <c r="CA61" s="58">
        <f t="shared" si="13"/>
        <v>13.340733333333333</v>
      </c>
      <c r="CB61" s="58">
        <f t="shared" si="13"/>
        <v>13.340733333333333</v>
      </c>
      <c r="CC61" s="58">
        <f t="shared" si="13"/>
        <v>13.340733333333333</v>
      </c>
      <c r="CD61" s="58">
        <f t="shared" si="13"/>
        <v>13.340733333333333</v>
      </c>
      <c r="CE61" s="58">
        <f t="shared" si="13"/>
        <v>13.340733333333333</v>
      </c>
      <c r="CF61" s="58">
        <f t="shared" si="13"/>
        <v>13.340733333333333</v>
      </c>
      <c r="CG61" s="58">
        <f t="shared" si="13"/>
        <v>13.340733333333333</v>
      </c>
      <c r="CH61" s="58">
        <f t="shared" si="13"/>
        <v>13.340733333333333</v>
      </c>
      <c r="CI61" s="58">
        <f t="shared" si="13"/>
        <v>13.340733333333333</v>
      </c>
      <c r="CJ61" s="58">
        <f t="shared" si="13"/>
        <v>13.340733333333333</v>
      </c>
      <c r="CK61" s="58">
        <f t="shared" si="13"/>
        <v>13.340733333333333</v>
      </c>
      <c r="CL61" s="58">
        <f t="shared" si="13"/>
        <v>13.340733333333333</v>
      </c>
      <c r="CM61" s="58">
        <f t="shared" si="13"/>
        <v>13.340733333333333</v>
      </c>
      <c r="CN61" s="58">
        <f t="shared" si="13"/>
        <v>13.340733333333333</v>
      </c>
      <c r="CO61" s="58">
        <f t="shared" si="13"/>
        <v>13.340733333333333</v>
      </c>
      <c r="CP61" s="58">
        <f t="shared" si="13"/>
        <v>13.340733333333333</v>
      </c>
      <c r="CQ61" s="58">
        <f t="shared" si="13"/>
        <v>13.340733333333333</v>
      </c>
      <c r="CR61" s="58">
        <f t="shared" si="13"/>
        <v>13.340733333333333</v>
      </c>
      <c r="CS61" s="58">
        <f t="shared" si="13"/>
        <v>13.340733333333333</v>
      </c>
      <c r="CT61" s="58">
        <f t="shared" si="13"/>
        <v>13.340733333333333</v>
      </c>
      <c r="CU61" s="58">
        <f t="shared" ref="CU61:CX61" si="14">IFERROR(CU57*CU60,0)</f>
        <v>13.340733333333333</v>
      </c>
      <c r="CV61" s="58">
        <f t="shared" si="14"/>
        <v>13.340733333333333</v>
      </c>
      <c r="CW61" s="58">
        <f t="shared" si="14"/>
        <v>13.340733333333333</v>
      </c>
      <c r="CX61" s="58">
        <f t="shared" si="14"/>
        <v>13.340733333333333</v>
      </c>
    </row>
    <row r="62" spans="1:102" s="53" customFormat="1" ht="19.5" hidden="1" customHeight="1" x14ac:dyDescent="0.3">
      <c r="A62" s="56" t="s">
        <v>188</v>
      </c>
      <c r="B62" s="56"/>
      <c r="C62" s="58">
        <f t="shared" ref="C62:AH62" si="15">IFERROR(C59*C60,0)</f>
        <v>54.562600000000003</v>
      </c>
      <c r="D62" s="58">
        <f t="shared" si="15"/>
        <v>72.009266666666676</v>
      </c>
      <c r="E62" s="58">
        <f t="shared" si="15"/>
        <v>54.562600000000003</v>
      </c>
      <c r="F62" s="58">
        <f t="shared" si="15"/>
        <v>72.009266666666676</v>
      </c>
      <c r="G62" s="58">
        <f t="shared" si="15"/>
        <v>54.562600000000003</v>
      </c>
      <c r="H62" s="58">
        <f t="shared" si="15"/>
        <v>72.009266666666676</v>
      </c>
      <c r="I62" s="58">
        <f t="shared" si="15"/>
        <v>54.562600000000003</v>
      </c>
      <c r="J62" s="58">
        <f t="shared" si="15"/>
        <v>72.009266666666676</v>
      </c>
      <c r="K62" s="58">
        <f t="shared" si="15"/>
        <v>54.562600000000003</v>
      </c>
      <c r="L62" s="58">
        <f t="shared" si="15"/>
        <v>72.009266666666676</v>
      </c>
      <c r="M62" s="58">
        <f t="shared" si="15"/>
        <v>54.562600000000003</v>
      </c>
      <c r="N62" s="58">
        <f t="shared" si="15"/>
        <v>72.009266666666676</v>
      </c>
      <c r="O62" s="58">
        <f t="shared" si="15"/>
        <v>54.562600000000003</v>
      </c>
      <c r="P62" s="58">
        <f t="shared" si="15"/>
        <v>72.009266666666676</v>
      </c>
      <c r="Q62" s="58">
        <f t="shared" si="15"/>
        <v>54.562600000000003</v>
      </c>
      <c r="R62" s="58">
        <f t="shared" si="15"/>
        <v>72.009266666666676</v>
      </c>
      <c r="S62" s="58">
        <f t="shared" si="15"/>
        <v>54.562600000000003</v>
      </c>
      <c r="T62" s="58">
        <f t="shared" si="15"/>
        <v>72.009266666666676</v>
      </c>
      <c r="U62" s="58">
        <f t="shared" si="15"/>
        <v>54.562600000000003</v>
      </c>
      <c r="V62" s="58">
        <f t="shared" si="15"/>
        <v>72.009266666666676</v>
      </c>
      <c r="W62" s="58">
        <f t="shared" si="15"/>
        <v>54.562600000000003</v>
      </c>
      <c r="X62" s="58">
        <f t="shared" si="15"/>
        <v>72.009266666666676</v>
      </c>
      <c r="Y62" s="58">
        <f t="shared" si="15"/>
        <v>54.562600000000003</v>
      </c>
      <c r="Z62" s="58">
        <f t="shared" si="15"/>
        <v>72.009266666666676</v>
      </c>
      <c r="AA62" s="58">
        <f t="shared" si="15"/>
        <v>54.562600000000003</v>
      </c>
      <c r="AB62" s="58">
        <f t="shared" si="15"/>
        <v>72.009266666666676</v>
      </c>
      <c r="AC62" s="58">
        <f t="shared" si="15"/>
        <v>54.562600000000003</v>
      </c>
      <c r="AD62" s="58">
        <f t="shared" si="15"/>
        <v>72.009266666666676</v>
      </c>
      <c r="AE62" s="58">
        <f t="shared" si="15"/>
        <v>54.562600000000003</v>
      </c>
      <c r="AF62" s="58">
        <f t="shared" si="15"/>
        <v>72.009266666666676</v>
      </c>
      <c r="AG62" s="58">
        <f t="shared" si="15"/>
        <v>54.562600000000003</v>
      </c>
      <c r="AH62" s="58">
        <f t="shared" si="15"/>
        <v>72.009266666666676</v>
      </c>
      <c r="AI62" s="58">
        <f t="shared" ref="AI62:BN62" si="16">IFERROR(AI59*AI60,0)</f>
        <v>54.562600000000003</v>
      </c>
      <c r="AJ62" s="58">
        <f t="shared" si="16"/>
        <v>72.009266666666676</v>
      </c>
      <c r="AK62" s="58">
        <f t="shared" si="16"/>
        <v>54.562600000000003</v>
      </c>
      <c r="AL62" s="58">
        <f t="shared" si="16"/>
        <v>72.009266666666676</v>
      </c>
      <c r="AM62" s="58">
        <f t="shared" si="16"/>
        <v>54.562600000000003</v>
      </c>
      <c r="AN62" s="58">
        <f t="shared" si="16"/>
        <v>72.009266666666676</v>
      </c>
      <c r="AO62" s="58">
        <f t="shared" si="16"/>
        <v>54.562600000000003</v>
      </c>
      <c r="AP62" s="58">
        <f t="shared" si="16"/>
        <v>72.009266666666676</v>
      </c>
      <c r="AQ62" s="58">
        <f t="shared" si="16"/>
        <v>54.562600000000003</v>
      </c>
      <c r="AR62" s="58">
        <f t="shared" si="16"/>
        <v>72.009266666666676</v>
      </c>
      <c r="AS62" s="58">
        <f t="shared" si="16"/>
        <v>54.562600000000003</v>
      </c>
      <c r="AT62" s="58">
        <f t="shared" si="16"/>
        <v>72.009266666666676</v>
      </c>
      <c r="AU62" s="58">
        <f t="shared" si="16"/>
        <v>54.562600000000003</v>
      </c>
      <c r="AV62" s="58">
        <f t="shared" si="16"/>
        <v>72.009266666666676</v>
      </c>
      <c r="AW62" s="58">
        <f t="shared" si="16"/>
        <v>54.562600000000003</v>
      </c>
      <c r="AX62" s="58">
        <f t="shared" si="16"/>
        <v>72.009266666666676</v>
      </c>
      <c r="AY62" s="58">
        <f t="shared" si="16"/>
        <v>54.562600000000003</v>
      </c>
      <c r="AZ62" s="58">
        <f t="shared" si="16"/>
        <v>72.009266666666676</v>
      </c>
      <c r="BA62" s="58">
        <f t="shared" si="16"/>
        <v>54.562600000000003</v>
      </c>
      <c r="BB62" s="58">
        <f t="shared" si="16"/>
        <v>72.009266666666676</v>
      </c>
      <c r="BC62" s="58">
        <f t="shared" si="16"/>
        <v>54.562600000000003</v>
      </c>
      <c r="BD62" s="58">
        <f t="shared" si="16"/>
        <v>72.009266666666676</v>
      </c>
      <c r="BE62" s="58">
        <f t="shared" si="16"/>
        <v>54.562600000000003</v>
      </c>
      <c r="BF62" s="58">
        <f t="shared" si="16"/>
        <v>72.009266666666676</v>
      </c>
      <c r="BG62" s="58">
        <f t="shared" si="16"/>
        <v>54.562600000000003</v>
      </c>
      <c r="BH62" s="58">
        <f t="shared" si="16"/>
        <v>72.009266666666676</v>
      </c>
      <c r="BI62" s="58">
        <f t="shared" si="16"/>
        <v>54.562600000000003</v>
      </c>
      <c r="BJ62" s="58">
        <f t="shared" si="16"/>
        <v>72.009266666666676</v>
      </c>
      <c r="BK62" s="58">
        <f t="shared" si="16"/>
        <v>54.562600000000003</v>
      </c>
      <c r="BL62" s="58">
        <f t="shared" si="16"/>
        <v>72.009266666666676</v>
      </c>
      <c r="BM62" s="58">
        <f t="shared" si="16"/>
        <v>54.562600000000003</v>
      </c>
      <c r="BN62" s="58">
        <f t="shared" si="16"/>
        <v>72.009266666666676</v>
      </c>
      <c r="BO62" s="58">
        <f t="shared" ref="BO62:CX62" si="17">IFERROR(BO59*BO60,0)</f>
        <v>54.562600000000003</v>
      </c>
      <c r="BP62" s="58">
        <f t="shared" si="17"/>
        <v>72.009266666666676</v>
      </c>
      <c r="BQ62" s="58">
        <f t="shared" si="17"/>
        <v>54.562600000000003</v>
      </c>
      <c r="BR62" s="58">
        <f t="shared" si="17"/>
        <v>72.009266666666676</v>
      </c>
      <c r="BS62" s="58">
        <f t="shared" si="17"/>
        <v>54.562600000000003</v>
      </c>
      <c r="BT62" s="58">
        <f t="shared" si="17"/>
        <v>72.009266666666676</v>
      </c>
      <c r="BU62" s="58">
        <f t="shared" si="17"/>
        <v>54.562600000000003</v>
      </c>
      <c r="BV62" s="58">
        <f t="shared" si="17"/>
        <v>72.009266666666676</v>
      </c>
      <c r="BW62" s="58">
        <f t="shared" si="17"/>
        <v>54.562600000000003</v>
      </c>
      <c r="BX62" s="58">
        <f t="shared" si="17"/>
        <v>72.009266666666676</v>
      </c>
      <c r="BY62" s="58">
        <f t="shared" si="17"/>
        <v>54.562600000000003</v>
      </c>
      <c r="BZ62" s="58">
        <f t="shared" si="17"/>
        <v>72.009266666666676</v>
      </c>
      <c r="CA62" s="58">
        <f t="shared" si="17"/>
        <v>54.562600000000003</v>
      </c>
      <c r="CB62" s="58">
        <f t="shared" si="17"/>
        <v>72.009266666666676</v>
      </c>
      <c r="CC62" s="58">
        <f t="shared" si="17"/>
        <v>54.562600000000003</v>
      </c>
      <c r="CD62" s="58">
        <f t="shared" si="17"/>
        <v>72.009266666666676</v>
      </c>
      <c r="CE62" s="58">
        <f t="shared" si="17"/>
        <v>54.562600000000003</v>
      </c>
      <c r="CF62" s="58">
        <f t="shared" si="17"/>
        <v>72.009266666666676</v>
      </c>
      <c r="CG62" s="58">
        <f t="shared" si="17"/>
        <v>54.562600000000003</v>
      </c>
      <c r="CH62" s="58">
        <f t="shared" si="17"/>
        <v>72.009266666666676</v>
      </c>
      <c r="CI62" s="58">
        <f t="shared" si="17"/>
        <v>54.562600000000003</v>
      </c>
      <c r="CJ62" s="58">
        <f t="shared" si="17"/>
        <v>72.009266666666676</v>
      </c>
      <c r="CK62" s="58">
        <f t="shared" si="17"/>
        <v>54.562600000000003</v>
      </c>
      <c r="CL62" s="58">
        <f t="shared" si="17"/>
        <v>72.009266666666676</v>
      </c>
      <c r="CM62" s="58">
        <f t="shared" si="17"/>
        <v>54.562600000000003</v>
      </c>
      <c r="CN62" s="58">
        <f t="shared" si="17"/>
        <v>72.009266666666676</v>
      </c>
      <c r="CO62" s="58">
        <f t="shared" si="17"/>
        <v>54.562600000000003</v>
      </c>
      <c r="CP62" s="58">
        <f t="shared" si="17"/>
        <v>72.009266666666676</v>
      </c>
      <c r="CQ62" s="58">
        <f t="shared" si="17"/>
        <v>54.562600000000003</v>
      </c>
      <c r="CR62" s="58">
        <f t="shared" si="17"/>
        <v>72.009266666666676</v>
      </c>
      <c r="CS62" s="58">
        <f t="shared" si="17"/>
        <v>54.562600000000003</v>
      </c>
      <c r="CT62" s="58">
        <f t="shared" si="17"/>
        <v>72.009266666666676</v>
      </c>
      <c r="CU62" s="58">
        <f t="shared" si="17"/>
        <v>54.562600000000003</v>
      </c>
      <c r="CV62" s="58">
        <f t="shared" si="17"/>
        <v>72.009266666666676</v>
      </c>
      <c r="CW62" s="58">
        <f t="shared" si="17"/>
        <v>54.562600000000003</v>
      </c>
      <c r="CX62" s="58">
        <f t="shared" si="17"/>
        <v>72.009266666666676</v>
      </c>
    </row>
    <row r="63" spans="1:102" s="53" customFormat="1" ht="19.5" hidden="1" customHeight="1" x14ac:dyDescent="0.3">
      <c r="A63" s="56" t="s">
        <v>189</v>
      </c>
      <c r="B63" s="56"/>
      <c r="C63" s="502">
        <f>IFERROR((C58*C68)/C17,0)</f>
        <v>54.562600000000003</v>
      </c>
      <c r="D63" s="502"/>
      <c r="E63" s="502">
        <f>IFERROR((E58*E68)/E17,0)</f>
        <v>54.562600000000003</v>
      </c>
      <c r="F63" s="502"/>
      <c r="G63" s="502">
        <f>IFERROR((G58*G68)/G17,0)</f>
        <v>54.562600000000003</v>
      </c>
      <c r="H63" s="502"/>
      <c r="I63" s="502">
        <f>IFERROR((I58*I68)/I17,0)</f>
        <v>54.562600000000003</v>
      </c>
      <c r="J63" s="502"/>
      <c r="K63" s="502">
        <f>IFERROR((K58*K68)/K17,0)</f>
        <v>54.562600000000003</v>
      </c>
      <c r="L63" s="502"/>
      <c r="M63" s="502">
        <f>IFERROR((M58*M68)/M17,0)</f>
        <v>54.562600000000003</v>
      </c>
      <c r="N63" s="502"/>
      <c r="O63" s="502">
        <f>IFERROR((O58*O68)/O17,0)</f>
        <v>54.562600000000003</v>
      </c>
      <c r="P63" s="502"/>
      <c r="Q63" s="502">
        <f>IFERROR((Q58*Q68)/Q17,0)</f>
        <v>54.562600000000003</v>
      </c>
      <c r="R63" s="502"/>
      <c r="S63" s="502">
        <f>IFERROR((S58*S68)/S17,0)</f>
        <v>54.562600000000003</v>
      </c>
      <c r="T63" s="502"/>
      <c r="U63" s="502">
        <f>IFERROR((U58*U68)/U17,0)</f>
        <v>54.562600000000003</v>
      </c>
      <c r="V63" s="502"/>
      <c r="W63" s="502">
        <f>IFERROR((W58*W68)/W17,0)</f>
        <v>54.562600000000003</v>
      </c>
      <c r="X63" s="502"/>
      <c r="Y63" s="502">
        <f>IFERROR((Y58*Y68)/Y17,0)</f>
        <v>54.562600000000003</v>
      </c>
      <c r="Z63" s="502"/>
      <c r="AA63" s="502">
        <f>IFERROR((AA58*AA68)/AA17,0)</f>
        <v>54.562600000000003</v>
      </c>
      <c r="AB63" s="502"/>
      <c r="AC63" s="502">
        <f>IFERROR((AC58*AC68)/AC17,0)</f>
        <v>54.562600000000003</v>
      </c>
      <c r="AD63" s="502"/>
      <c r="AE63" s="502">
        <f>IFERROR((AE58*AE68)/AE17,0)</f>
        <v>54.562600000000003</v>
      </c>
      <c r="AF63" s="502"/>
      <c r="AG63" s="502">
        <f>IFERROR((AG58*AG68)/AG17,0)</f>
        <v>54.562600000000003</v>
      </c>
      <c r="AH63" s="502"/>
      <c r="AI63" s="502">
        <f>IFERROR((AI58*AI68)/AI17,0)</f>
        <v>54.562600000000003</v>
      </c>
      <c r="AJ63" s="502"/>
      <c r="AK63" s="502">
        <f>IFERROR((AK58*AK68)/AK17,0)</f>
        <v>54.562600000000003</v>
      </c>
      <c r="AL63" s="502"/>
      <c r="AM63" s="502">
        <f>IFERROR((AM58*AM68)/AM17,0)</f>
        <v>54.562600000000003</v>
      </c>
      <c r="AN63" s="502"/>
      <c r="AO63" s="502">
        <f>IFERROR((AO58*AO68)/AO17,0)</f>
        <v>54.562600000000003</v>
      </c>
      <c r="AP63" s="502"/>
      <c r="AQ63" s="502">
        <f>IFERROR((AQ58*AQ68)/AQ17,0)</f>
        <v>54.562600000000003</v>
      </c>
      <c r="AR63" s="502"/>
      <c r="AS63" s="502">
        <f>IFERROR((AS58*AS68)/AS17,0)</f>
        <v>54.562600000000003</v>
      </c>
      <c r="AT63" s="502"/>
      <c r="AU63" s="502">
        <f>IFERROR((AU58*AU68)/AU17,0)</f>
        <v>54.562600000000003</v>
      </c>
      <c r="AV63" s="502"/>
      <c r="AW63" s="502">
        <f>IFERROR((AW58*AW68)/AW17,0)</f>
        <v>54.562600000000003</v>
      </c>
      <c r="AX63" s="502"/>
      <c r="AY63" s="502">
        <f>IFERROR((AY58*AY68)/AY17,0)</f>
        <v>54.562600000000003</v>
      </c>
      <c r="AZ63" s="502"/>
      <c r="BA63" s="502">
        <f>IFERROR((BA58*BA68)/BA17,0)</f>
        <v>54.562600000000003</v>
      </c>
      <c r="BB63" s="502"/>
      <c r="BC63" s="502">
        <f>IFERROR((BC58*BC68)/BC17,0)</f>
        <v>54.562600000000003</v>
      </c>
      <c r="BD63" s="502"/>
      <c r="BE63" s="502">
        <f>IFERROR((BE58*BE68)/BE17,0)</f>
        <v>54.562600000000003</v>
      </c>
      <c r="BF63" s="502"/>
      <c r="BG63" s="502">
        <f>IFERROR((BG58*BG68)/BG17,0)</f>
        <v>54.562600000000003</v>
      </c>
      <c r="BH63" s="502"/>
      <c r="BI63" s="502">
        <f>IFERROR((BI58*BI68)/BI17,0)</f>
        <v>54.562600000000003</v>
      </c>
      <c r="BJ63" s="502"/>
      <c r="BK63" s="502">
        <f>IFERROR((BK58*BK68)/BK17,0)</f>
        <v>54.562600000000003</v>
      </c>
      <c r="BL63" s="502"/>
      <c r="BM63" s="502">
        <f>IFERROR((BM58*BM68)/BM17,0)</f>
        <v>54.562600000000003</v>
      </c>
      <c r="BN63" s="502"/>
      <c r="BO63" s="502">
        <f>IFERROR((BO58*BO68)/BO17,0)</f>
        <v>54.562600000000003</v>
      </c>
      <c r="BP63" s="502"/>
      <c r="BQ63" s="502">
        <f>IFERROR((BQ58*BQ68)/BQ17,0)</f>
        <v>54.562600000000003</v>
      </c>
      <c r="BR63" s="502"/>
      <c r="BS63" s="502">
        <f>IFERROR((BS58*BS68)/BS17,0)</f>
        <v>54.562600000000003</v>
      </c>
      <c r="BT63" s="502"/>
      <c r="BU63" s="502">
        <f>IFERROR((BU58*BU68)/BU17,0)</f>
        <v>54.562600000000003</v>
      </c>
      <c r="BV63" s="502"/>
      <c r="BW63" s="502">
        <f>IFERROR((BW58*BW68)/BW17,0)</f>
        <v>54.562600000000003</v>
      </c>
      <c r="BX63" s="502"/>
      <c r="BY63" s="502">
        <f>IFERROR((BY58*BY68)/BY17,0)</f>
        <v>54.562600000000003</v>
      </c>
      <c r="BZ63" s="502"/>
      <c r="CA63" s="502">
        <f>IFERROR((CA58*CA68)/CA17,0)</f>
        <v>54.562600000000003</v>
      </c>
      <c r="CB63" s="502"/>
      <c r="CC63" s="502">
        <f>IFERROR((CC58*CC68)/CC17,0)</f>
        <v>54.562600000000003</v>
      </c>
      <c r="CD63" s="502"/>
      <c r="CE63" s="502">
        <f>IFERROR((CE58*CE68)/CE17,0)</f>
        <v>54.562600000000003</v>
      </c>
      <c r="CF63" s="502"/>
      <c r="CG63" s="502">
        <f>IFERROR((CG58*CG68)/CG17,0)</f>
        <v>54.562600000000003</v>
      </c>
      <c r="CH63" s="502"/>
      <c r="CI63" s="502">
        <f>IFERROR((CI58*CI68)/CI17,0)</f>
        <v>54.562600000000003</v>
      </c>
      <c r="CJ63" s="502"/>
      <c r="CK63" s="502">
        <f>IFERROR((CK58*CK68)/CK17,0)</f>
        <v>54.562600000000003</v>
      </c>
      <c r="CL63" s="502"/>
      <c r="CM63" s="502">
        <f>IFERROR((CM58*CM68)/CM17,0)</f>
        <v>54.562600000000003</v>
      </c>
      <c r="CN63" s="502"/>
      <c r="CO63" s="502">
        <f>IFERROR((CO58*CO68)/CO17,0)</f>
        <v>54.562600000000003</v>
      </c>
      <c r="CP63" s="502"/>
      <c r="CQ63" s="502">
        <f>IFERROR((CQ58*CQ68)/CQ17,0)</f>
        <v>54.562600000000003</v>
      </c>
      <c r="CR63" s="502"/>
      <c r="CS63" s="502">
        <f>IFERROR((CS58*CS68)/CS17,0)</f>
        <v>54.562600000000003</v>
      </c>
      <c r="CT63" s="502"/>
      <c r="CU63" s="502">
        <f>IFERROR((CU58*CU68)/CU17,0)</f>
        <v>54.562600000000003</v>
      </c>
      <c r="CV63" s="502"/>
      <c r="CW63" s="502">
        <f>IFERROR((CW58*CW68)/CW17,0)</f>
        <v>54.562600000000003</v>
      </c>
      <c r="CX63" s="502"/>
    </row>
    <row r="64" spans="1:102" s="53" customFormat="1" ht="19.5" hidden="1" customHeight="1" x14ac:dyDescent="0.3">
      <c r="A64" s="56" t="s">
        <v>190</v>
      </c>
      <c r="B64" s="56"/>
      <c r="C64" s="502">
        <f>IFERROR((C56*C68)/C17,0)</f>
        <v>13.340733333333333</v>
      </c>
      <c r="D64" s="502"/>
      <c r="E64" s="502">
        <f>IFERROR((E56*E68)/E17,0)</f>
        <v>13.340733333333333</v>
      </c>
      <c r="F64" s="502"/>
      <c r="G64" s="502">
        <f>IFERROR((G56*G68)/G17,0)</f>
        <v>13.340733333333333</v>
      </c>
      <c r="H64" s="502"/>
      <c r="I64" s="502">
        <f>IFERROR((I56*I68)/I17,0)</f>
        <v>13.340733333333333</v>
      </c>
      <c r="J64" s="502"/>
      <c r="K64" s="502">
        <f>IFERROR((K56*K68)/K17,0)</f>
        <v>13.340733333333333</v>
      </c>
      <c r="L64" s="502"/>
      <c r="M64" s="502">
        <f>IFERROR((M56*M68)/M17,0)</f>
        <v>13.340733333333333</v>
      </c>
      <c r="N64" s="502"/>
      <c r="O64" s="502">
        <f>IFERROR((O56*O68)/O17,0)</f>
        <v>13.340733333333333</v>
      </c>
      <c r="P64" s="502"/>
      <c r="Q64" s="502">
        <f>IFERROR((Q56*Q68)/Q17,0)</f>
        <v>13.340733333333333</v>
      </c>
      <c r="R64" s="502"/>
      <c r="S64" s="502">
        <f>IFERROR((S56*S68)/S17,0)</f>
        <v>13.340733333333333</v>
      </c>
      <c r="T64" s="502"/>
      <c r="U64" s="502">
        <f>IFERROR((U56*U68)/U17,0)</f>
        <v>13.340733333333333</v>
      </c>
      <c r="V64" s="502"/>
      <c r="W64" s="502">
        <f>IFERROR((W56*W68)/W17,0)</f>
        <v>13.340733333333333</v>
      </c>
      <c r="X64" s="502"/>
      <c r="Y64" s="502">
        <f>IFERROR((Y56*Y68)/Y17,0)</f>
        <v>13.340733333333333</v>
      </c>
      <c r="Z64" s="502"/>
      <c r="AA64" s="502">
        <f>IFERROR((AA56*AA68)/AA17,0)</f>
        <v>13.340733333333333</v>
      </c>
      <c r="AB64" s="502"/>
      <c r="AC64" s="502">
        <f>IFERROR((AC56*AC68)/AC17,0)</f>
        <v>13.340733333333333</v>
      </c>
      <c r="AD64" s="502"/>
      <c r="AE64" s="502">
        <f>IFERROR((AE56*AE68)/AE17,0)</f>
        <v>13.340733333333333</v>
      </c>
      <c r="AF64" s="502"/>
      <c r="AG64" s="502">
        <f>IFERROR((AG56*AG68)/AG17,0)</f>
        <v>13.340733333333333</v>
      </c>
      <c r="AH64" s="502"/>
      <c r="AI64" s="502">
        <f>IFERROR((AI56*AI68)/AI17,0)</f>
        <v>13.340733333333333</v>
      </c>
      <c r="AJ64" s="502"/>
      <c r="AK64" s="502">
        <f>IFERROR((AK56*AK68)/AK17,0)</f>
        <v>13.340733333333333</v>
      </c>
      <c r="AL64" s="502"/>
      <c r="AM64" s="502">
        <f>IFERROR((AM56*AM68)/AM17,0)</f>
        <v>13.340733333333333</v>
      </c>
      <c r="AN64" s="502"/>
      <c r="AO64" s="502">
        <f>IFERROR((AO56*AO68)/AO17,0)</f>
        <v>13.340733333333333</v>
      </c>
      <c r="AP64" s="502"/>
      <c r="AQ64" s="502">
        <f>IFERROR((AQ56*AQ68)/AQ17,0)</f>
        <v>13.340733333333333</v>
      </c>
      <c r="AR64" s="502"/>
      <c r="AS64" s="502">
        <f>IFERROR((AS56*AS68)/AS17,0)</f>
        <v>13.340733333333333</v>
      </c>
      <c r="AT64" s="502"/>
      <c r="AU64" s="502">
        <f>IFERROR((AU56*AU68)/AU17,0)</f>
        <v>13.340733333333333</v>
      </c>
      <c r="AV64" s="502"/>
      <c r="AW64" s="502">
        <f>IFERROR((AW56*AW68)/AW17,0)</f>
        <v>13.340733333333333</v>
      </c>
      <c r="AX64" s="502"/>
      <c r="AY64" s="502">
        <f>IFERROR((AY56*AY68)/AY17,0)</f>
        <v>13.340733333333333</v>
      </c>
      <c r="AZ64" s="502"/>
      <c r="BA64" s="502">
        <f>IFERROR((BA56*BA68)/BA17,0)</f>
        <v>13.340733333333333</v>
      </c>
      <c r="BB64" s="502"/>
      <c r="BC64" s="502">
        <f>IFERROR((BC56*BC68)/BC17,0)</f>
        <v>13.340733333333333</v>
      </c>
      <c r="BD64" s="502"/>
      <c r="BE64" s="502">
        <f>IFERROR((BE56*BE68)/BE17,0)</f>
        <v>13.340733333333333</v>
      </c>
      <c r="BF64" s="502"/>
      <c r="BG64" s="502">
        <f>IFERROR((BG56*BG68)/BG17,0)</f>
        <v>13.340733333333333</v>
      </c>
      <c r="BH64" s="502"/>
      <c r="BI64" s="502">
        <f>IFERROR((BI56*BI68)/BI17,0)</f>
        <v>13.340733333333333</v>
      </c>
      <c r="BJ64" s="502"/>
      <c r="BK64" s="502">
        <f>IFERROR((BK56*BK68)/BK17,0)</f>
        <v>13.340733333333333</v>
      </c>
      <c r="BL64" s="502"/>
      <c r="BM64" s="502">
        <f>IFERROR((BM56*BM68)/BM17,0)</f>
        <v>13.340733333333333</v>
      </c>
      <c r="BN64" s="502"/>
      <c r="BO64" s="502">
        <f>IFERROR((BO56*BO68)/BO17,0)</f>
        <v>13.340733333333333</v>
      </c>
      <c r="BP64" s="502"/>
      <c r="BQ64" s="502">
        <f>IFERROR((BQ56*BQ68)/BQ17,0)</f>
        <v>13.340733333333333</v>
      </c>
      <c r="BR64" s="502"/>
      <c r="BS64" s="502">
        <f>IFERROR((BS56*BS68)/BS17,0)</f>
        <v>13.340733333333333</v>
      </c>
      <c r="BT64" s="502"/>
      <c r="BU64" s="502">
        <f>IFERROR((BU56*BU68)/BU17,0)</f>
        <v>13.340733333333333</v>
      </c>
      <c r="BV64" s="502"/>
      <c r="BW64" s="502">
        <f>IFERROR((BW56*BW68)/BW17,0)</f>
        <v>13.340733333333333</v>
      </c>
      <c r="BX64" s="502"/>
      <c r="BY64" s="502">
        <f>IFERROR((BY56*BY68)/BY17,0)</f>
        <v>13.340733333333333</v>
      </c>
      <c r="BZ64" s="502"/>
      <c r="CA64" s="502">
        <f>IFERROR((CA56*CA68)/CA17,0)</f>
        <v>13.340733333333333</v>
      </c>
      <c r="CB64" s="502"/>
      <c r="CC64" s="502">
        <f>IFERROR((CC56*CC68)/CC17,0)</f>
        <v>13.340733333333333</v>
      </c>
      <c r="CD64" s="502"/>
      <c r="CE64" s="502">
        <f>IFERROR((CE56*CE68)/CE17,0)</f>
        <v>13.340733333333333</v>
      </c>
      <c r="CF64" s="502"/>
      <c r="CG64" s="502">
        <f>IFERROR((CG56*CG68)/CG17,0)</f>
        <v>13.340733333333333</v>
      </c>
      <c r="CH64" s="502"/>
      <c r="CI64" s="502">
        <f>IFERROR((CI56*CI68)/CI17,0)</f>
        <v>13.340733333333333</v>
      </c>
      <c r="CJ64" s="502"/>
      <c r="CK64" s="502">
        <f>IFERROR((CK56*CK68)/CK17,0)</f>
        <v>13.340733333333333</v>
      </c>
      <c r="CL64" s="502"/>
      <c r="CM64" s="502">
        <f>IFERROR((CM56*CM68)/CM17,0)</f>
        <v>13.340733333333333</v>
      </c>
      <c r="CN64" s="502"/>
      <c r="CO64" s="502">
        <f>IFERROR((CO56*CO68)/CO17,0)</f>
        <v>13.340733333333333</v>
      </c>
      <c r="CP64" s="502"/>
      <c r="CQ64" s="502">
        <f>IFERROR((CQ56*CQ68)/CQ17,0)</f>
        <v>13.340733333333333</v>
      </c>
      <c r="CR64" s="502"/>
      <c r="CS64" s="502">
        <f>IFERROR((CS56*CS68)/CS17,0)</f>
        <v>13.340733333333333</v>
      </c>
      <c r="CT64" s="502"/>
      <c r="CU64" s="502">
        <f>IFERROR((CU56*CU68)/CU17,0)</f>
        <v>13.340733333333333</v>
      </c>
      <c r="CV64" s="502"/>
      <c r="CW64" s="502">
        <f>IFERROR((CW56*CW68)/CW17,0)</f>
        <v>13.340733333333333</v>
      </c>
      <c r="CX64" s="502"/>
    </row>
    <row r="65" spans="1:102" s="53" customFormat="1" ht="19.5" customHeight="1" x14ac:dyDescent="0.3">
      <c r="A65" s="56" t="s">
        <v>158</v>
      </c>
      <c r="B65" s="57" t="s">
        <v>40</v>
      </c>
      <c r="C65" s="72">
        <f>IFERROR(C51/C17,0)</f>
        <v>67.903333333333336</v>
      </c>
      <c r="D65" s="72">
        <f>IFERROR(D51/C17,0)</f>
        <v>85.350000000000009</v>
      </c>
      <c r="E65" s="72">
        <f>IFERROR(E51/E17,0)</f>
        <v>67.903333333333336</v>
      </c>
      <c r="F65" s="72">
        <f>IFERROR(F51/E17,0)</f>
        <v>85.350000000000009</v>
      </c>
      <c r="G65" s="72">
        <f>IFERROR(G51/G17,0)</f>
        <v>67.903333333333336</v>
      </c>
      <c r="H65" s="72">
        <f>IFERROR(H51/G17,0)</f>
        <v>85.350000000000009</v>
      </c>
      <c r="I65" s="72">
        <f>IFERROR(I51/I17,0)</f>
        <v>67.903333333333336</v>
      </c>
      <c r="J65" s="72">
        <f>IFERROR(J51/I17,0)</f>
        <v>85.350000000000009</v>
      </c>
      <c r="K65" s="72">
        <f>IFERROR(K51/K17,0)</f>
        <v>67.903333333333336</v>
      </c>
      <c r="L65" s="72">
        <f>IFERROR(L51/K17,0)</f>
        <v>85.350000000000009</v>
      </c>
      <c r="M65" s="72">
        <f>IFERROR(M51/M17,0)</f>
        <v>67.903333333333336</v>
      </c>
      <c r="N65" s="72">
        <f>IFERROR(N51/M17,0)</f>
        <v>85.350000000000009</v>
      </c>
      <c r="O65" s="72">
        <f>IFERROR(O51/O17,0)</f>
        <v>67.903333333333336</v>
      </c>
      <c r="P65" s="72">
        <f>IFERROR(P51/O17,0)</f>
        <v>85.350000000000009</v>
      </c>
      <c r="Q65" s="72">
        <f>IFERROR(Q51/Q17,0)</f>
        <v>67.903333333333336</v>
      </c>
      <c r="R65" s="72">
        <f>IFERROR(R51/Q17,0)</f>
        <v>85.350000000000009</v>
      </c>
      <c r="S65" s="72">
        <f>IFERROR(S51/S17,0)</f>
        <v>67.903333333333336</v>
      </c>
      <c r="T65" s="72">
        <f>IFERROR(T51/S17,0)</f>
        <v>85.350000000000009</v>
      </c>
      <c r="U65" s="72">
        <f>IFERROR(U51/U17,0)</f>
        <v>67.903333333333336</v>
      </c>
      <c r="V65" s="72">
        <f>IFERROR(V51/U17,0)</f>
        <v>85.350000000000009</v>
      </c>
      <c r="W65" s="72">
        <f>IFERROR(W51/W17,0)</f>
        <v>67.903333333333336</v>
      </c>
      <c r="X65" s="72">
        <f>IFERROR(X51/W17,0)</f>
        <v>85.350000000000009</v>
      </c>
      <c r="Y65" s="72">
        <f>IFERROR(Y51/Y17,0)</f>
        <v>67.903333333333336</v>
      </c>
      <c r="Z65" s="72">
        <f>IFERROR(Z51/Y17,0)</f>
        <v>85.350000000000009</v>
      </c>
      <c r="AA65" s="72">
        <f>IFERROR(AA51/AA17,0)</f>
        <v>67.903333333333336</v>
      </c>
      <c r="AB65" s="72">
        <f>IFERROR(AB51/AA17,0)</f>
        <v>85.350000000000009</v>
      </c>
      <c r="AC65" s="72">
        <f>IFERROR(AC51/AC17,0)</f>
        <v>67.903333333333336</v>
      </c>
      <c r="AD65" s="72">
        <f>IFERROR(AD51/AC17,0)</f>
        <v>85.350000000000009</v>
      </c>
      <c r="AE65" s="72">
        <f>IFERROR(AE51/AE17,0)</f>
        <v>67.903333333333336</v>
      </c>
      <c r="AF65" s="72">
        <f>IFERROR(AF51/AE17,0)</f>
        <v>85.350000000000009</v>
      </c>
      <c r="AG65" s="72">
        <f>IFERROR(AG51/AG17,0)</f>
        <v>67.903333333333336</v>
      </c>
      <c r="AH65" s="72">
        <f>IFERROR(AH51/AG17,0)</f>
        <v>85.350000000000009</v>
      </c>
      <c r="AI65" s="72">
        <f>IFERROR(AI51/AI17,0)</f>
        <v>67.903333333333336</v>
      </c>
      <c r="AJ65" s="72">
        <f>IFERROR(AJ51/AI17,0)</f>
        <v>85.350000000000009</v>
      </c>
      <c r="AK65" s="72">
        <f>IFERROR(AK51/AK17,0)</f>
        <v>67.903333333333336</v>
      </c>
      <c r="AL65" s="72">
        <f>IFERROR(AL51/AK17,0)</f>
        <v>85.350000000000009</v>
      </c>
      <c r="AM65" s="72">
        <f>IFERROR(AM51/AM17,0)</f>
        <v>67.903333333333336</v>
      </c>
      <c r="AN65" s="72">
        <f>IFERROR(AN51/AM17,0)</f>
        <v>85.350000000000009</v>
      </c>
      <c r="AO65" s="72">
        <f>IFERROR(AO51/AO17,0)</f>
        <v>67.903333333333336</v>
      </c>
      <c r="AP65" s="72">
        <f>IFERROR(AP51/AO17,0)</f>
        <v>85.350000000000009</v>
      </c>
      <c r="AQ65" s="72">
        <f>IFERROR(AQ51/AQ17,0)</f>
        <v>67.903333333333336</v>
      </c>
      <c r="AR65" s="72">
        <f>IFERROR(AR51/AQ17,0)</f>
        <v>85.350000000000009</v>
      </c>
      <c r="AS65" s="72">
        <f>IFERROR(AS51/AS17,0)</f>
        <v>67.903333333333336</v>
      </c>
      <c r="AT65" s="72">
        <f>IFERROR(AT51/AS17,0)</f>
        <v>85.350000000000009</v>
      </c>
      <c r="AU65" s="72">
        <f>IFERROR(AU51/AU17,0)</f>
        <v>67.903333333333336</v>
      </c>
      <c r="AV65" s="72">
        <f>IFERROR(AV51/AU17,0)</f>
        <v>85.350000000000009</v>
      </c>
      <c r="AW65" s="72">
        <f>IFERROR(AW51/AW17,0)</f>
        <v>67.903333333333336</v>
      </c>
      <c r="AX65" s="72">
        <f>IFERROR(AX51/AW17,0)</f>
        <v>85.350000000000009</v>
      </c>
      <c r="AY65" s="72">
        <f>IFERROR(AY51/AY17,0)</f>
        <v>67.903333333333336</v>
      </c>
      <c r="AZ65" s="72">
        <f>IFERROR(AZ51/AY17,0)</f>
        <v>85.350000000000009</v>
      </c>
      <c r="BA65" s="72">
        <f>IFERROR(BA51/BA17,0)</f>
        <v>67.903333333333336</v>
      </c>
      <c r="BB65" s="72">
        <f>IFERROR(BB51/BA17,0)</f>
        <v>85.350000000000009</v>
      </c>
      <c r="BC65" s="72">
        <f>IFERROR(BC51/BC17,0)</f>
        <v>67.903333333333336</v>
      </c>
      <c r="BD65" s="72">
        <f>IFERROR(BD51/BC17,0)</f>
        <v>85.350000000000009</v>
      </c>
      <c r="BE65" s="72">
        <f>IFERROR(BE51/BE17,0)</f>
        <v>67.903333333333336</v>
      </c>
      <c r="BF65" s="72">
        <f>IFERROR(BF51/BE17,0)</f>
        <v>85.350000000000009</v>
      </c>
      <c r="BG65" s="72">
        <f>IFERROR(BG51/BG17,0)</f>
        <v>67.903333333333336</v>
      </c>
      <c r="BH65" s="72">
        <f>IFERROR(BH51/BG17,0)</f>
        <v>85.350000000000009</v>
      </c>
      <c r="BI65" s="72">
        <f>IFERROR(BI51/BI17,0)</f>
        <v>67.903333333333336</v>
      </c>
      <c r="BJ65" s="72">
        <f>IFERROR(BJ51/BI17,0)</f>
        <v>85.350000000000009</v>
      </c>
      <c r="BK65" s="72">
        <f>IFERROR(BK51/BK17,0)</f>
        <v>67.903333333333336</v>
      </c>
      <c r="BL65" s="72">
        <f>IFERROR(BL51/BK17,0)</f>
        <v>85.350000000000009</v>
      </c>
      <c r="BM65" s="72">
        <f>IFERROR(BM51/BM17,0)</f>
        <v>67.903333333333336</v>
      </c>
      <c r="BN65" s="72">
        <f>IFERROR(BN51/BM17,0)</f>
        <v>85.350000000000009</v>
      </c>
      <c r="BO65" s="72">
        <f>IFERROR(BO51/BO17,0)</f>
        <v>67.903333333333336</v>
      </c>
      <c r="BP65" s="72">
        <f>IFERROR(BP51/BO17,0)</f>
        <v>85.350000000000009</v>
      </c>
      <c r="BQ65" s="72">
        <f>IFERROR(BQ51/BQ17,0)</f>
        <v>67.903333333333336</v>
      </c>
      <c r="BR65" s="72">
        <f>IFERROR(BR51/BQ17,0)</f>
        <v>85.350000000000009</v>
      </c>
      <c r="BS65" s="72">
        <f>IFERROR(BS51/BS17,0)</f>
        <v>67.903333333333336</v>
      </c>
      <c r="BT65" s="72">
        <f>IFERROR(BT51/BS17,0)</f>
        <v>85.350000000000009</v>
      </c>
      <c r="BU65" s="72">
        <f>IFERROR(BU51/BU17,0)</f>
        <v>67.903333333333336</v>
      </c>
      <c r="BV65" s="72">
        <f>IFERROR(BV51/BU17,0)</f>
        <v>85.350000000000009</v>
      </c>
      <c r="BW65" s="72">
        <f>IFERROR(BW51/BW17,0)</f>
        <v>67.903333333333336</v>
      </c>
      <c r="BX65" s="72">
        <f>IFERROR(BX51/BW17,0)</f>
        <v>85.350000000000009</v>
      </c>
      <c r="BY65" s="72">
        <f>IFERROR(BY51/BY17,0)</f>
        <v>67.903333333333336</v>
      </c>
      <c r="BZ65" s="72">
        <f>IFERROR(BZ51/BY17,0)</f>
        <v>85.350000000000009</v>
      </c>
      <c r="CA65" s="72">
        <f>IFERROR(CA51/CA17,0)</f>
        <v>67.903333333333336</v>
      </c>
      <c r="CB65" s="72">
        <f>IFERROR(CB51/CA17,0)</f>
        <v>85.350000000000009</v>
      </c>
      <c r="CC65" s="72">
        <f>IFERROR(CC51/CC17,0)</f>
        <v>67.903333333333336</v>
      </c>
      <c r="CD65" s="72">
        <f>IFERROR(CD51/CC17,0)</f>
        <v>85.350000000000009</v>
      </c>
      <c r="CE65" s="72">
        <f>IFERROR(CE51/CE17,0)</f>
        <v>67.903333333333336</v>
      </c>
      <c r="CF65" s="72">
        <f>IFERROR(CF51/CE17,0)</f>
        <v>85.350000000000009</v>
      </c>
      <c r="CG65" s="72">
        <f>IFERROR(CG51/CG17,0)</f>
        <v>67.903333333333336</v>
      </c>
      <c r="CH65" s="72">
        <f>IFERROR(CH51/CG17,0)</f>
        <v>85.350000000000009</v>
      </c>
      <c r="CI65" s="72">
        <f>IFERROR(CI51/CI17,0)</f>
        <v>67.903333333333336</v>
      </c>
      <c r="CJ65" s="72">
        <f>IFERROR(CJ51/CI17,0)</f>
        <v>85.350000000000009</v>
      </c>
      <c r="CK65" s="72">
        <f>IFERROR(CK51/CK17,0)</f>
        <v>67.903333333333336</v>
      </c>
      <c r="CL65" s="72">
        <f>IFERROR(CL51/CK17,0)</f>
        <v>85.350000000000009</v>
      </c>
      <c r="CM65" s="72">
        <f>IFERROR(CM51/CM17,0)</f>
        <v>67.903333333333336</v>
      </c>
      <c r="CN65" s="72">
        <f>IFERROR(CN51/CM17,0)</f>
        <v>85.350000000000009</v>
      </c>
      <c r="CO65" s="72">
        <f>IFERROR(CO51/CO17,0)</f>
        <v>67.903333333333336</v>
      </c>
      <c r="CP65" s="72">
        <f>IFERROR(CP51/CO17,0)</f>
        <v>85.350000000000009</v>
      </c>
      <c r="CQ65" s="72">
        <f>IFERROR(CQ51/CQ17,0)</f>
        <v>67.903333333333336</v>
      </c>
      <c r="CR65" s="72">
        <f>IFERROR(CR51/CQ17,0)</f>
        <v>85.350000000000009</v>
      </c>
      <c r="CS65" s="72">
        <f>IFERROR(CS51/CS17,0)</f>
        <v>67.903333333333336</v>
      </c>
      <c r="CT65" s="72">
        <f>IFERROR(CT51/CS17,0)</f>
        <v>85.350000000000009</v>
      </c>
      <c r="CU65" s="72">
        <f>IFERROR(CU51/CU17,0)</f>
        <v>67.903333333333336</v>
      </c>
      <c r="CV65" s="72">
        <f>IFERROR(CV51/CU17,0)</f>
        <v>85.350000000000009</v>
      </c>
      <c r="CW65" s="72">
        <f>IFERROR(CW51/CW17,0)</f>
        <v>67.903333333333336</v>
      </c>
      <c r="CX65" s="72">
        <f>IFERROR(CX51/CW17,0)</f>
        <v>85.350000000000009</v>
      </c>
    </row>
    <row r="66" spans="1:102" s="53" customFormat="1" ht="19.5" customHeight="1" x14ac:dyDescent="0.3">
      <c r="A66" s="56" t="s">
        <v>191</v>
      </c>
      <c r="B66" s="57" t="s">
        <v>40</v>
      </c>
      <c r="C66" s="72">
        <f t="shared" ref="C66:AH66" si="18">IFERROR(C65*C57,0)</f>
        <v>13.340733333333333</v>
      </c>
      <c r="D66" s="72">
        <f t="shared" si="18"/>
        <v>13.340733333333333</v>
      </c>
      <c r="E66" s="72">
        <f t="shared" si="18"/>
        <v>13.340733333333333</v>
      </c>
      <c r="F66" s="72">
        <f t="shared" si="18"/>
        <v>13.340733333333333</v>
      </c>
      <c r="G66" s="72">
        <f t="shared" si="18"/>
        <v>13.340733333333333</v>
      </c>
      <c r="H66" s="72">
        <f t="shared" si="18"/>
        <v>13.340733333333333</v>
      </c>
      <c r="I66" s="72">
        <f t="shared" si="18"/>
        <v>13.340733333333333</v>
      </c>
      <c r="J66" s="72">
        <f t="shared" si="18"/>
        <v>13.340733333333333</v>
      </c>
      <c r="K66" s="72">
        <f t="shared" si="18"/>
        <v>13.340733333333333</v>
      </c>
      <c r="L66" s="72">
        <f t="shared" si="18"/>
        <v>13.340733333333333</v>
      </c>
      <c r="M66" s="72">
        <f t="shared" si="18"/>
        <v>13.340733333333333</v>
      </c>
      <c r="N66" s="72">
        <f t="shared" si="18"/>
        <v>13.340733333333333</v>
      </c>
      <c r="O66" s="72">
        <f t="shared" si="18"/>
        <v>13.340733333333333</v>
      </c>
      <c r="P66" s="72">
        <f t="shared" si="18"/>
        <v>13.340733333333333</v>
      </c>
      <c r="Q66" s="72">
        <f t="shared" si="18"/>
        <v>13.340733333333333</v>
      </c>
      <c r="R66" s="72">
        <f t="shared" si="18"/>
        <v>13.340733333333333</v>
      </c>
      <c r="S66" s="72">
        <f t="shared" si="18"/>
        <v>13.340733333333333</v>
      </c>
      <c r="T66" s="72">
        <f t="shared" si="18"/>
        <v>13.340733333333333</v>
      </c>
      <c r="U66" s="72">
        <f t="shared" si="18"/>
        <v>13.340733333333333</v>
      </c>
      <c r="V66" s="72">
        <f t="shared" si="18"/>
        <v>13.340733333333333</v>
      </c>
      <c r="W66" s="72">
        <f t="shared" si="18"/>
        <v>13.340733333333333</v>
      </c>
      <c r="X66" s="72">
        <f t="shared" si="18"/>
        <v>13.340733333333333</v>
      </c>
      <c r="Y66" s="72">
        <f t="shared" si="18"/>
        <v>13.340733333333333</v>
      </c>
      <c r="Z66" s="72">
        <f t="shared" si="18"/>
        <v>13.340733333333333</v>
      </c>
      <c r="AA66" s="72">
        <f t="shared" si="18"/>
        <v>13.340733333333333</v>
      </c>
      <c r="AB66" s="72">
        <f t="shared" si="18"/>
        <v>13.340733333333333</v>
      </c>
      <c r="AC66" s="72">
        <f t="shared" si="18"/>
        <v>13.340733333333333</v>
      </c>
      <c r="AD66" s="72">
        <f t="shared" si="18"/>
        <v>13.340733333333333</v>
      </c>
      <c r="AE66" s="72">
        <f t="shared" si="18"/>
        <v>13.340733333333333</v>
      </c>
      <c r="AF66" s="72">
        <f t="shared" si="18"/>
        <v>13.340733333333333</v>
      </c>
      <c r="AG66" s="72">
        <f t="shared" si="18"/>
        <v>13.340733333333333</v>
      </c>
      <c r="AH66" s="72">
        <f t="shared" si="18"/>
        <v>13.340733333333333</v>
      </c>
      <c r="AI66" s="72">
        <f t="shared" ref="AI66:BN66" si="19">IFERROR(AI65*AI57,0)</f>
        <v>13.340733333333333</v>
      </c>
      <c r="AJ66" s="72">
        <f t="shared" si="19"/>
        <v>13.340733333333333</v>
      </c>
      <c r="AK66" s="72">
        <f t="shared" si="19"/>
        <v>13.340733333333333</v>
      </c>
      <c r="AL66" s="72">
        <f t="shared" si="19"/>
        <v>13.340733333333333</v>
      </c>
      <c r="AM66" s="72">
        <f t="shared" si="19"/>
        <v>13.340733333333333</v>
      </c>
      <c r="AN66" s="72">
        <f t="shared" si="19"/>
        <v>13.340733333333333</v>
      </c>
      <c r="AO66" s="72">
        <f t="shared" si="19"/>
        <v>13.340733333333333</v>
      </c>
      <c r="AP66" s="72">
        <f t="shared" si="19"/>
        <v>13.340733333333333</v>
      </c>
      <c r="AQ66" s="72">
        <f t="shared" si="19"/>
        <v>13.340733333333333</v>
      </c>
      <c r="AR66" s="72">
        <f t="shared" si="19"/>
        <v>13.340733333333333</v>
      </c>
      <c r="AS66" s="72">
        <f t="shared" si="19"/>
        <v>13.340733333333333</v>
      </c>
      <c r="AT66" s="72">
        <f t="shared" si="19"/>
        <v>13.340733333333333</v>
      </c>
      <c r="AU66" s="72">
        <f t="shared" si="19"/>
        <v>13.340733333333333</v>
      </c>
      <c r="AV66" s="72">
        <f t="shared" si="19"/>
        <v>13.340733333333333</v>
      </c>
      <c r="AW66" s="72">
        <f t="shared" si="19"/>
        <v>13.340733333333333</v>
      </c>
      <c r="AX66" s="72">
        <f t="shared" si="19"/>
        <v>13.340733333333333</v>
      </c>
      <c r="AY66" s="72">
        <f t="shared" si="19"/>
        <v>13.340733333333333</v>
      </c>
      <c r="AZ66" s="72">
        <f t="shared" si="19"/>
        <v>13.340733333333333</v>
      </c>
      <c r="BA66" s="72">
        <f t="shared" si="19"/>
        <v>13.340733333333333</v>
      </c>
      <c r="BB66" s="72">
        <f t="shared" si="19"/>
        <v>13.340733333333333</v>
      </c>
      <c r="BC66" s="72">
        <f t="shared" si="19"/>
        <v>13.340733333333333</v>
      </c>
      <c r="BD66" s="72">
        <f t="shared" si="19"/>
        <v>13.340733333333333</v>
      </c>
      <c r="BE66" s="72">
        <f t="shared" si="19"/>
        <v>13.340733333333333</v>
      </c>
      <c r="BF66" s="72">
        <f t="shared" si="19"/>
        <v>13.340733333333333</v>
      </c>
      <c r="BG66" s="72">
        <f t="shared" si="19"/>
        <v>13.340733333333333</v>
      </c>
      <c r="BH66" s="72">
        <f t="shared" si="19"/>
        <v>13.340733333333333</v>
      </c>
      <c r="BI66" s="72">
        <f t="shared" si="19"/>
        <v>13.340733333333333</v>
      </c>
      <c r="BJ66" s="72">
        <f t="shared" si="19"/>
        <v>13.340733333333333</v>
      </c>
      <c r="BK66" s="72">
        <f t="shared" si="19"/>
        <v>13.340733333333333</v>
      </c>
      <c r="BL66" s="72">
        <f t="shared" si="19"/>
        <v>13.340733333333333</v>
      </c>
      <c r="BM66" s="72">
        <f t="shared" si="19"/>
        <v>13.340733333333333</v>
      </c>
      <c r="BN66" s="72">
        <f t="shared" si="19"/>
        <v>13.340733333333333</v>
      </c>
      <c r="BO66" s="72">
        <f t="shared" ref="BO66:CT66" si="20">IFERROR(BO65*BO57,0)</f>
        <v>13.340733333333333</v>
      </c>
      <c r="BP66" s="72">
        <f t="shared" si="20"/>
        <v>13.340733333333333</v>
      </c>
      <c r="BQ66" s="72">
        <f t="shared" si="20"/>
        <v>13.340733333333333</v>
      </c>
      <c r="BR66" s="72">
        <f t="shared" si="20"/>
        <v>13.340733333333333</v>
      </c>
      <c r="BS66" s="72">
        <f t="shared" si="20"/>
        <v>13.340733333333333</v>
      </c>
      <c r="BT66" s="72">
        <f t="shared" si="20"/>
        <v>13.340733333333333</v>
      </c>
      <c r="BU66" s="72">
        <f t="shared" si="20"/>
        <v>13.340733333333333</v>
      </c>
      <c r="BV66" s="72">
        <f t="shared" si="20"/>
        <v>13.340733333333333</v>
      </c>
      <c r="BW66" s="72">
        <f t="shared" si="20"/>
        <v>13.340733333333333</v>
      </c>
      <c r="BX66" s="72">
        <f t="shared" si="20"/>
        <v>13.340733333333333</v>
      </c>
      <c r="BY66" s="72">
        <f t="shared" si="20"/>
        <v>13.340733333333333</v>
      </c>
      <c r="BZ66" s="72">
        <f t="shared" si="20"/>
        <v>13.340733333333333</v>
      </c>
      <c r="CA66" s="72">
        <f t="shared" si="20"/>
        <v>13.340733333333333</v>
      </c>
      <c r="CB66" s="72">
        <f t="shared" si="20"/>
        <v>13.340733333333333</v>
      </c>
      <c r="CC66" s="72">
        <f t="shared" si="20"/>
        <v>13.340733333333333</v>
      </c>
      <c r="CD66" s="72">
        <f t="shared" si="20"/>
        <v>13.340733333333333</v>
      </c>
      <c r="CE66" s="72">
        <f t="shared" si="20"/>
        <v>13.340733333333333</v>
      </c>
      <c r="CF66" s="72">
        <f t="shared" si="20"/>
        <v>13.340733333333333</v>
      </c>
      <c r="CG66" s="72">
        <f t="shared" si="20"/>
        <v>13.340733333333333</v>
      </c>
      <c r="CH66" s="72">
        <f t="shared" si="20"/>
        <v>13.340733333333333</v>
      </c>
      <c r="CI66" s="72">
        <f t="shared" si="20"/>
        <v>13.340733333333333</v>
      </c>
      <c r="CJ66" s="72">
        <f t="shared" si="20"/>
        <v>13.340733333333333</v>
      </c>
      <c r="CK66" s="72">
        <f t="shared" si="20"/>
        <v>13.340733333333333</v>
      </c>
      <c r="CL66" s="72">
        <f t="shared" si="20"/>
        <v>13.340733333333333</v>
      </c>
      <c r="CM66" s="72">
        <f t="shared" si="20"/>
        <v>13.340733333333333</v>
      </c>
      <c r="CN66" s="72">
        <f t="shared" si="20"/>
        <v>13.340733333333333</v>
      </c>
      <c r="CO66" s="72">
        <f t="shared" si="20"/>
        <v>13.340733333333333</v>
      </c>
      <c r="CP66" s="72">
        <f t="shared" si="20"/>
        <v>13.340733333333333</v>
      </c>
      <c r="CQ66" s="72">
        <f t="shared" si="20"/>
        <v>13.340733333333333</v>
      </c>
      <c r="CR66" s="72">
        <f t="shared" si="20"/>
        <v>13.340733333333333</v>
      </c>
      <c r="CS66" s="72">
        <f t="shared" si="20"/>
        <v>13.340733333333333</v>
      </c>
      <c r="CT66" s="72">
        <f t="shared" si="20"/>
        <v>13.340733333333333</v>
      </c>
      <c r="CU66" s="72">
        <f t="shared" ref="CU66:CX66" si="21">IFERROR(CU65*CU57,0)</f>
        <v>13.340733333333333</v>
      </c>
      <c r="CV66" s="72">
        <f t="shared" si="21"/>
        <v>13.340733333333333</v>
      </c>
      <c r="CW66" s="72">
        <f t="shared" si="21"/>
        <v>13.340733333333333</v>
      </c>
      <c r="CX66" s="72">
        <f t="shared" si="21"/>
        <v>13.340733333333333</v>
      </c>
    </row>
    <row r="67" spans="1:102" s="53" customFormat="1" ht="19.5" customHeight="1" x14ac:dyDescent="0.3">
      <c r="A67" s="56" t="s">
        <v>192</v>
      </c>
      <c r="B67" s="57" t="s">
        <v>40</v>
      </c>
      <c r="C67" s="72">
        <f t="shared" ref="C67:AH67" si="22">C65-C66</f>
        <v>54.562600000000003</v>
      </c>
      <c r="D67" s="72">
        <f t="shared" si="22"/>
        <v>72.009266666666676</v>
      </c>
      <c r="E67" s="72">
        <f t="shared" si="22"/>
        <v>54.562600000000003</v>
      </c>
      <c r="F67" s="72">
        <f t="shared" si="22"/>
        <v>72.009266666666676</v>
      </c>
      <c r="G67" s="72">
        <f t="shared" si="22"/>
        <v>54.562600000000003</v>
      </c>
      <c r="H67" s="72">
        <f t="shared" si="22"/>
        <v>72.009266666666676</v>
      </c>
      <c r="I67" s="72">
        <f t="shared" si="22"/>
        <v>54.562600000000003</v>
      </c>
      <c r="J67" s="72">
        <f t="shared" si="22"/>
        <v>72.009266666666676</v>
      </c>
      <c r="K67" s="72">
        <f t="shared" si="22"/>
        <v>54.562600000000003</v>
      </c>
      <c r="L67" s="72">
        <f t="shared" si="22"/>
        <v>72.009266666666676</v>
      </c>
      <c r="M67" s="72">
        <f t="shared" si="22"/>
        <v>54.562600000000003</v>
      </c>
      <c r="N67" s="72">
        <f t="shared" si="22"/>
        <v>72.009266666666676</v>
      </c>
      <c r="O67" s="72">
        <f t="shared" si="22"/>
        <v>54.562600000000003</v>
      </c>
      <c r="P67" s="72">
        <f t="shared" si="22"/>
        <v>72.009266666666676</v>
      </c>
      <c r="Q67" s="72">
        <f t="shared" si="22"/>
        <v>54.562600000000003</v>
      </c>
      <c r="R67" s="72">
        <f t="shared" si="22"/>
        <v>72.009266666666676</v>
      </c>
      <c r="S67" s="72">
        <f t="shared" si="22"/>
        <v>54.562600000000003</v>
      </c>
      <c r="T67" s="72">
        <f t="shared" si="22"/>
        <v>72.009266666666676</v>
      </c>
      <c r="U67" s="72">
        <f t="shared" si="22"/>
        <v>54.562600000000003</v>
      </c>
      <c r="V67" s="72">
        <f t="shared" si="22"/>
        <v>72.009266666666676</v>
      </c>
      <c r="W67" s="72">
        <f t="shared" si="22"/>
        <v>54.562600000000003</v>
      </c>
      <c r="X67" s="72">
        <f t="shared" si="22"/>
        <v>72.009266666666676</v>
      </c>
      <c r="Y67" s="72">
        <f t="shared" si="22"/>
        <v>54.562600000000003</v>
      </c>
      <c r="Z67" s="72">
        <f t="shared" si="22"/>
        <v>72.009266666666676</v>
      </c>
      <c r="AA67" s="72">
        <f t="shared" si="22"/>
        <v>54.562600000000003</v>
      </c>
      <c r="AB67" s="72">
        <f t="shared" si="22"/>
        <v>72.009266666666676</v>
      </c>
      <c r="AC67" s="72">
        <f t="shared" si="22"/>
        <v>54.562600000000003</v>
      </c>
      <c r="AD67" s="72">
        <f t="shared" si="22"/>
        <v>72.009266666666676</v>
      </c>
      <c r="AE67" s="72">
        <f t="shared" si="22"/>
        <v>54.562600000000003</v>
      </c>
      <c r="AF67" s="72">
        <f t="shared" si="22"/>
        <v>72.009266666666676</v>
      </c>
      <c r="AG67" s="72">
        <f t="shared" si="22"/>
        <v>54.562600000000003</v>
      </c>
      <c r="AH67" s="72">
        <f t="shared" si="22"/>
        <v>72.009266666666676</v>
      </c>
      <c r="AI67" s="72">
        <f t="shared" ref="AI67:BN67" si="23">AI65-AI66</f>
        <v>54.562600000000003</v>
      </c>
      <c r="AJ67" s="72">
        <f t="shared" si="23"/>
        <v>72.009266666666676</v>
      </c>
      <c r="AK67" s="72">
        <f t="shared" si="23"/>
        <v>54.562600000000003</v>
      </c>
      <c r="AL67" s="72">
        <f t="shared" si="23"/>
        <v>72.009266666666676</v>
      </c>
      <c r="AM67" s="72">
        <f t="shared" si="23"/>
        <v>54.562600000000003</v>
      </c>
      <c r="AN67" s="72">
        <f t="shared" si="23"/>
        <v>72.009266666666676</v>
      </c>
      <c r="AO67" s="72">
        <f t="shared" si="23"/>
        <v>54.562600000000003</v>
      </c>
      <c r="AP67" s="72">
        <f t="shared" si="23"/>
        <v>72.009266666666676</v>
      </c>
      <c r="AQ67" s="72">
        <f t="shared" si="23"/>
        <v>54.562600000000003</v>
      </c>
      <c r="AR67" s="72">
        <f t="shared" si="23"/>
        <v>72.009266666666676</v>
      </c>
      <c r="AS67" s="72">
        <f t="shared" si="23"/>
        <v>54.562600000000003</v>
      </c>
      <c r="AT67" s="72">
        <f t="shared" si="23"/>
        <v>72.009266666666676</v>
      </c>
      <c r="AU67" s="72">
        <f t="shared" si="23"/>
        <v>54.562600000000003</v>
      </c>
      <c r="AV67" s="72">
        <f t="shared" si="23"/>
        <v>72.009266666666676</v>
      </c>
      <c r="AW67" s="72">
        <f t="shared" si="23"/>
        <v>54.562600000000003</v>
      </c>
      <c r="AX67" s="72">
        <f t="shared" si="23"/>
        <v>72.009266666666676</v>
      </c>
      <c r="AY67" s="72">
        <f t="shared" si="23"/>
        <v>54.562600000000003</v>
      </c>
      <c r="AZ67" s="72">
        <f t="shared" si="23"/>
        <v>72.009266666666676</v>
      </c>
      <c r="BA67" s="72">
        <f t="shared" si="23"/>
        <v>54.562600000000003</v>
      </c>
      <c r="BB67" s="72">
        <f t="shared" si="23"/>
        <v>72.009266666666676</v>
      </c>
      <c r="BC67" s="72">
        <f t="shared" si="23"/>
        <v>54.562600000000003</v>
      </c>
      <c r="BD67" s="72">
        <f t="shared" si="23"/>
        <v>72.009266666666676</v>
      </c>
      <c r="BE67" s="72">
        <f t="shared" si="23"/>
        <v>54.562600000000003</v>
      </c>
      <c r="BF67" s="72">
        <f t="shared" si="23"/>
        <v>72.009266666666676</v>
      </c>
      <c r="BG67" s="72">
        <f t="shared" si="23"/>
        <v>54.562600000000003</v>
      </c>
      <c r="BH67" s="72">
        <f t="shared" si="23"/>
        <v>72.009266666666676</v>
      </c>
      <c r="BI67" s="72">
        <f t="shared" si="23"/>
        <v>54.562600000000003</v>
      </c>
      <c r="BJ67" s="72">
        <f t="shared" si="23"/>
        <v>72.009266666666676</v>
      </c>
      <c r="BK67" s="72">
        <f t="shared" si="23"/>
        <v>54.562600000000003</v>
      </c>
      <c r="BL67" s="72">
        <f t="shared" si="23"/>
        <v>72.009266666666676</v>
      </c>
      <c r="BM67" s="72">
        <f t="shared" si="23"/>
        <v>54.562600000000003</v>
      </c>
      <c r="BN67" s="72">
        <f t="shared" si="23"/>
        <v>72.009266666666676</v>
      </c>
      <c r="BO67" s="72">
        <f t="shared" ref="BO67:CT67" si="24">BO65-BO66</f>
        <v>54.562600000000003</v>
      </c>
      <c r="BP67" s="72">
        <f t="shared" si="24"/>
        <v>72.009266666666676</v>
      </c>
      <c r="BQ67" s="72">
        <f t="shared" si="24"/>
        <v>54.562600000000003</v>
      </c>
      <c r="BR67" s="72">
        <f t="shared" si="24"/>
        <v>72.009266666666676</v>
      </c>
      <c r="BS67" s="72">
        <f t="shared" si="24"/>
        <v>54.562600000000003</v>
      </c>
      <c r="BT67" s="72">
        <f t="shared" si="24"/>
        <v>72.009266666666676</v>
      </c>
      <c r="BU67" s="72">
        <f t="shared" si="24"/>
        <v>54.562600000000003</v>
      </c>
      <c r="BV67" s="72">
        <f t="shared" si="24"/>
        <v>72.009266666666676</v>
      </c>
      <c r="BW67" s="72">
        <f t="shared" si="24"/>
        <v>54.562600000000003</v>
      </c>
      <c r="BX67" s="72">
        <f t="shared" si="24"/>
        <v>72.009266666666676</v>
      </c>
      <c r="BY67" s="72">
        <f t="shared" si="24"/>
        <v>54.562600000000003</v>
      </c>
      <c r="BZ67" s="72">
        <f t="shared" si="24"/>
        <v>72.009266666666676</v>
      </c>
      <c r="CA67" s="72">
        <f t="shared" si="24"/>
        <v>54.562600000000003</v>
      </c>
      <c r="CB67" s="72">
        <f t="shared" si="24"/>
        <v>72.009266666666676</v>
      </c>
      <c r="CC67" s="72">
        <f t="shared" si="24"/>
        <v>54.562600000000003</v>
      </c>
      <c r="CD67" s="72">
        <f t="shared" si="24"/>
        <v>72.009266666666676</v>
      </c>
      <c r="CE67" s="72">
        <f t="shared" si="24"/>
        <v>54.562600000000003</v>
      </c>
      <c r="CF67" s="72">
        <f t="shared" si="24"/>
        <v>72.009266666666676</v>
      </c>
      <c r="CG67" s="72">
        <f t="shared" si="24"/>
        <v>54.562600000000003</v>
      </c>
      <c r="CH67" s="72">
        <f t="shared" si="24"/>
        <v>72.009266666666676</v>
      </c>
      <c r="CI67" s="72">
        <f t="shared" si="24"/>
        <v>54.562600000000003</v>
      </c>
      <c r="CJ67" s="72">
        <f t="shared" si="24"/>
        <v>72.009266666666676</v>
      </c>
      <c r="CK67" s="72">
        <f t="shared" si="24"/>
        <v>54.562600000000003</v>
      </c>
      <c r="CL67" s="72">
        <f t="shared" si="24"/>
        <v>72.009266666666676</v>
      </c>
      <c r="CM67" s="72">
        <f t="shared" si="24"/>
        <v>54.562600000000003</v>
      </c>
      <c r="CN67" s="72">
        <f t="shared" si="24"/>
        <v>72.009266666666676</v>
      </c>
      <c r="CO67" s="72">
        <f t="shared" si="24"/>
        <v>54.562600000000003</v>
      </c>
      <c r="CP67" s="72">
        <f t="shared" si="24"/>
        <v>72.009266666666676</v>
      </c>
      <c r="CQ67" s="72">
        <f t="shared" si="24"/>
        <v>54.562600000000003</v>
      </c>
      <c r="CR67" s="72">
        <f t="shared" si="24"/>
        <v>72.009266666666676</v>
      </c>
      <c r="CS67" s="72">
        <f t="shared" si="24"/>
        <v>54.562600000000003</v>
      </c>
      <c r="CT67" s="72">
        <f t="shared" si="24"/>
        <v>72.009266666666676</v>
      </c>
      <c r="CU67" s="72">
        <f t="shared" ref="CU67:CX67" si="25">CU65-CU66</f>
        <v>54.562600000000003</v>
      </c>
      <c r="CV67" s="72">
        <f t="shared" si="25"/>
        <v>72.009266666666676</v>
      </c>
      <c r="CW67" s="72">
        <f t="shared" si="25"/>
        <v>54.562600000000003</v>
      </c>
      <c r="CX67" s="72">
        <f t="shared" si="25"/>
        <v>72.009266666666676</v>
      </c>
    </row>
    <row r="68" spans="1:102" s="53" customFormat="1" ht="19.5" hidden="1" customHeight="1" x14ac:dyDescent="0.3">
      <c r="A68" s="56" t="s">
        <v>193</v>
      </c>
      <c r="B68" s="56"/>
      <c r="C68" s="500">
        <f>C40</f>
        <v>1</v>
      </c>
      <c r="D68" s="502"/>
      <c r="E68" s="500">
        <f>E40</f>
        <v>1</v>
      </c>
      <c r="F68" s="502"/>
      <c r="G68" s="500">
        <f>G40</f>
        <v>1</v>
      </c>
      <c r="H68" s="502"/>
      <c r="I68" s="500">
        <f>I40</f>
        <v>1</v>
      </c>
      <c r="J68" s="502"/>
      <c r="K68" s="500">
        <f>K40</f>
        <v>1</v>
      </c>
      <c r="L68" s="502"/>
      <c r="M68" s="500">
        <f>M40</f>
        <v>1</v>
      </c>
      <c r="N68" s="502"/>
      <c r="O68" s="500">
        <f>O40</f>
        <v>1</v>
      </c>
      <c r="P68" s="502"/>
      <c r="Q68" s="500">
        <f>Q40</f>
        <v>1</v>
      </c>
      <c r="R68" s="502"/>
      <c r="S68" s="500">
        <f>S40</f>
        <v>1</v>
      </c>
      <c r="T68" s="502"/>
      <c r="U68" s="500">
        <f>U40</f>
        <v>1</v>
      </c>
      <c r="V68" s="502"/>
      <c r="W68" s="500">
        <f>W40</f>
        <v>1</v>
      </c>
      <c r="X68" s="502"/>
      <c r="Y68" s="500">
        <f>Y40</f>
        <v>1</v>
      </c>
      <c r="Z68" s="502"/>
      <c r="AA68" s="500">
        <f>AA40</f>
        <v>1</v>
      </c>
      <c r="AB68" s="502"/>
      <c r="AC68" s="500">
        <f>AC40</f>
        <v>1</v>
      </c>
      <c r="AD68" s="502"/>
      <c r="AE68" s="500">
        <f>AE40</f>
        <v>1</v>
      </c>
      <c r="AF68" s="502"/>
      <c r="AG68" s="500">
        <f>AG40</f>
        <v>1</v>
      </c>
      <c r="AH68" s="502"/>
      <c r="AI68" s="500">
        <f>AI40</f>
        <v>1</v>
      </c>
      <c r="AJ68" s="502"/>
      <c r="AK68" s="500">
        <f>AK40</f>
        <v>1</v>
      </c>
      <c r="AL68" s="502"/>
      <c r="AM68" s="500">
        <f>AM40</f>
        <v>1</v>
      </c>
      <c r="AN68" s="502"/>
      <c r="AO68" s="500">
        <f>AO40</f>
        <v>1</v>
      </c>
      <c r="AP68" s="502"/>
      <c r="AQ68" s="500">
        <f>AQ40</f>
        <v>1</v>
      </c>
      <c r="AR68" s="502"/>
      <c r="AS68" s="500">
        <f>AS40</f>
        <v>1</v>
      </c>
      <c r="AT68" s="502"/>
      <c r="AU68" s="500">
        <f>AU40</f>
        <v>1</v>
      </c>
      <c r="AV68" s="502"/>
      <c r="AW68" s="500">
        <f>AW40</f>
        <v>1</v>
      </c>
      <c r="AX68" s="502"/>
      <c r="AY68" s="500">
        <f>AY40</f>
        <v>1</v>
      </c>
      <c r="AZ68" s="502"/>
      <c r="BA68" s="500">
        <f>BA40</f>
        <v>1</v>
      </c>
      <c r="BB68" s="502"/>
      <c r="BC68" s="500">
        <f>BC40</f>
        <v>1</v>
      </c>
      <c r="BD68" s="502"/>
      <c r="BE68" s="500">
        <f>BE40</f>
        <v>1</v>
      </c>
      <c r="BF68" s="502"/>
      <c r="BG68" s="500">
        <f>BG40</f>
        <v>1</v>
      </c>
      <c r="BH68" s="502"/>
      <c r="BI68" s="500">
        <f>BI40</f>
        <v>1</v>
      </c>
      <c r="BJ68" s="502"/>
      <c r="BK68" s="500">
        <f>BK40</f>
        <v>1</v>
      </c>
      <c r="BL68" s="502"/>
      <c r="BM68" s="500">
        <f>BM40</f>
        <v>1</v>
      </c>
      <c r="BN68" s="502"/>
      <c r="BO68" s="500">
        <f>BO40</f>
        <v>1</v>
      </c>
      <c r="BP68" s="502"/>
      <c r="BQ68" s="500">
        <f>BQ40</f>
        <v>1</v>
      </c>
      <c r="BR68" s="502"/>
      <c r="BS68" s="500">
        <f>BS40</f>
        <v>1</v>
      </c>
      <c r="BT68" s="502"/>
      <c r="BU68" s="500">
        <f>BU40</f>
        <v>1</v>
      </c>
      <c r="BV68" s="502"/>
      <c r="BW68" s="500">
        <f>BW40</f>
        <v>1</v>
      </c>
      <c r="BX68" s="502"/>
      <c r="BY68" s="500">
        <f>BY40</f>
        <v>1</v>
      </c>
      <c r="BZ68" s="502"/>
      <c r="CA68" s="500">
        <f>CA40</f>
        <v>1</v>
      </c>
      <c r="CB68" s="502"/>
      <c r="CC68" s="500">
        <f>CC40</f>
        <v>1</v>
      </c>
      <c r="CD68" s="502"/>
      <c r="CE68" s="500">
        <f>CE40</f>
        <v>1</v>
      </c>
      <c r="CF68" s="502"/>
      <c r="CG68" s="500">
        <f>CG40</f>
        <v>1</v>
      </c>
      <c r="CH68" s="502"/>
      <c r="CI68" s="500">
        <f>CI40</f>
        <v>1</v>
      </c>
      <c r="CJ68" s="502"/>
      <c r="CK68" s="500">
        <f>CK40</f>
        <v>1</v>
      </c>
      <c r="CL68" s="502"/>
      <c r="CM68" s="500">
        <f>CM40</f>
        <v>1</v>
      </c>
      <c r="CN68" s="502"/>
      <c r="CO68" s="500">
        <f>CO40</f>
        <v>1</v>
      </c>
      <c r="CP68" s="502"/>
      <c r="CQ68" s="500">
        <f>CQ40</f>
        <v>1</v>
      </c>
      <c r="CR68" s="502"/>
      <c r="CS68" s="500">
        <f>CS40</f>
        <v>1</v>
      </c>
      <c r="CT68" s="502"/>
      <c r="CU68" s="500">
        <f>CU40</f>
        <v>1</v>
      </c>
      <c r="CV68" s="502"/>
      <c r="CW68" s="500">
        <f>CW40</f>
        <v>1</v>
      </c>
      <c r="CX68" s="502"/>
    </row>
    <row r="69" spans="1:102" s="53" customFormat="1" ht="19.5" hidden="1" customHeight="1" x14ac:dyDescent="0.3">
      <c r="A69" s="56" t="s">
        <v>194</v>
      </c>
      <c r="B69" s="56"/>
      <c r="C69" s="502">
        <f>IF(C48="$/Unit",C50*C18,C50)</f>
        <v>0</v>
      </c>
      <c r="D69" s="502"/>
      <c r="E69" s="502">
        <f>IF(E48="$/Unit",E50*E18,E50)</f>
        <v>0</v>
      </c>
      <c r="F69" s="502"/>
      <c r="G69" s="502">
        <f>IF(G48="$/Unit",G50*G18,G50)</f>
        <v>0</v>
      </c>
      <c r="H69" s="502"/>
      <c r="I69" s="502">
        <f>IF(I48="$/Unit",I50*I18,I50)</f>
        <v>0</v>
      </c>
      <c r="J69" s="502"/>
      <c r="K69" s="502">
        <f>IF(K48="$/Unit",K50*K18,K50)</f>
        <v>0</v>
      </c>
      <c r="L69" s="502"/>
      <c r="M69" s="502">
        <f>IF(M48="$/Unit",M50*M18,M50)</f>
        <v>0</v>
      </c>
      <c r="N69" s="502"/>
      <c r="O69" s="502">
        <f>IF(O48="$/Unit",O50*O18,O50)</f>
        <v>0</v>
      </c>
      <c r="P69" s="502"/>
      <c r="Q69" s="502">
        <f>IF(Q48="$/Unit",Q50*Q18,Q50)</f>
        <v>0</v>
      </c>
      <c r="R69" s="502"/>
      <c r="S69" s="502">
        <f>IF(S48="$/Unit",S50*S18,S50)</f>
        <v>0</v>
      </c>
      <c r="T69" s="502"/>
      <c r="U69" s="502">
        <f>IF(U48="$/Unit",U50*U18,U50)</f>
        <v>0</v>
      </c>
      <c r="V69" s="502"/>
      <c r="W69" s="502">
        <f>IF(W48="$/Unit",W50*W18,W50)</f>
        <v>0</v>
      </c>
      <c r="X69" s="502"/>
      <c r="Y69" s="502">
        <f>IF(Y48="$/Unit",Y50*Y18,Y50)</f>
        <v>0</v>
      </c>
      <c r="Z69" s="502"/>
      <c r="AA69" s="502">
        <f>IF(AA48="$/Unit",AA50*AA18,AA50)</f>
        <v>0</v>
      </c>
      <c r="AB69" s="502"/>
      <c r="AC69" s="502">
        <f>IF(AC48="$/Unit",AC50*AC18,AC50)</f>
        <v>0</v>
      </c>
      <c r="AD69" s="502"/>
      <c r="AE69" s="502">
        <f>IF(AE48="$/Unit",AE50*AE18,AE50)</f>
        <v>0</v>
      </c>
      <c r="AF69" s="502"/>
      <c r="AG69" s="502">
        <f>IF(AG48="$/Unit",AG50*AG18,AG50)</f>
        <v>0</v>
      </c>
      <c r="AH69" s="502"/>
      <c r="AI69" s="502">
        <f>IF(AI48="$/Unit",AI50*AI18,AI50)</f>
        <v>0</v>
      </c>
      <c r="AJ69" s="502"/>
      <c r="AK69" s="502">
        <f>IF(AK48="$/Unit",AK50*AK18,AK50)</f>
        <v>0</v>
      </c>
      <c r="AL69" s="502"/>
      <c r="AM69" s="502">
        <f>IF(AM48="$/Unit",AM50*AM18,AM50)</f>
        <v>0</v>
      </c>
      <c r="AN69" s="502"/>
      <c r="AO69" s="502">
        <f>IF(AO48="$/Unit",AO50*AO18,AO50)</f>
        <v>0</v>
      </c>
      <c r="AP69" s="502"/>
      <c r="AQ69" s="502">
        <f>IF(AQ48="$/Unit",AQ50*AQ18,AQ50)</f>
        <v>0</v>
      </c>
      <c r="AR69" s="502"/>
      <c r="AS69" s="502">
        <f>IF(AS48="$/Unit",AS50*AS18,AS50)</f>
        <v>0</v>
      </c>
      <c r="AT69" s="502"/>
      <c r="AU69" s="502">
        <f>IF(AU48="$/Unit",AU50*AU18,AU50)</f>
        <v>0</v>
      </c>
      <c r="AV69" s="502"/>
      <c r="AW69" s="502">
        <f>IF(AW48="$/Unit",AW50*AW18,AW50)</f>
        <v>0</v>
      </c>
      <c r="AX69" s="502"/>
      <c r="AY69" s="502">
        <f>IF(AY48="$/Unit",AY50*AY18,AY50)</f>
        <v>0</v>
      </c>
      <c r="AZ69" s="502"/>
      <c r="BA69" s="502">
        <f>IF(BA48="$/Unit",BA50*BA18,BA50)</f>
        <v>0</v>
      </c>
      <c r="BB69" s="502"/>
      <c r="BC69" s="502">
        <f>IF(BC48="$/Unit",BC50*BC18,BC50)</f>
        <v>0</v>
      </c>
      <c r="BD69" s="502"/>
      <c r="BE69" s="502">
        <f>IF(BE48="$/Unit",BE50*BE18,BE50)</f>
        <v>0</v>
      </c>
      <c r="BF69" s="502"/>
      <c r="BG69" s="502">
        <f>IF(BG48="$/Unit",BG50*BG18,BG50)</f>
        <v>0</v>
      </c>
      <c r="BH69" s="502"/>
      <c r="BI69" s="502">
        <f>IF(BI48="$/Unit",BI50*BI18,BI50)</f>
        <v>0</v>
      </c>
      <c r="BJ69" s="502"/>
      <c r="BK69" s="502">
        <f>IF(BK48="$/Unit",BK50*BK18,BK50)</f>
        <v>0</v>
      </c>
      <c r="BL69" s="502"/>
      <c r="BM69" s="502">
        <f>IF(BM48="$/Unit",BM50*BM18,BM50)</f>
        <v>0</v>
      </c>
      <c r="BN69" s="502"/>
      <c r="BO69" s="502">
        <f>IF(BO48="$/Unit",BO50*BO18,BO50)</f>
        <v>0</v>
      </c>
      <c r="BP69" s="502"/>
      <c r="BQ69" s="502">
        <f>IF(BQ48="$/Unit",BQ50*BQ18,BQ50)</f>
        <v>0</v>
      </c>
      <c r="BR69" s="502"/>
      <c r="BS69" s="502">
        <f>IF(BS48="$/Unit",BS50*BS18,BS50)</f>
        <v>0</v>
      </c>
      <c r="BT69" s="502"/>
      <c r="BU69" s="502">
        <f>IF(BU48="$/Unit",BU50*BU18,BU50)</f>
        <v>0</v>
      </c>
      <c r="BV69" s="502"/>
      <c r="BW69" s="502">
        <f>IF(BW48="$/Unit",BW50*BW18,BW50)</f>
        <v>0</v>
      </c>
      <c r="BX69" s="502"/>
      <c r="BY69" s="502">
        <f>IF(BY48="$/Unit",BY50*BY18,BY50)</f>
        <v>0</v>
      </c>
      <c r="BZ69" s="502"/>
      <c r="CA69" s="502">
        <f>IF(CA48="$/Unit",CA50*CA18,CA50)</f>
        <v>0</v>
      </c>
      <c r="CB69" s="502"/>
      <c r="CC69" s="502">
        <f>IF(CC48="$/Unit",CC50*CC18,CC50)</f>
        <v>0</v>
      </c>
      <c r="CD69" s="502"/>
      <c r="CE69" s="502">
        <f>IF(CE48="$/Unit",CE50*CE18,CE50)</f>
        <v>0</v>
      </c>
      <c r="CF69" s="502"/>
      <c r="CG69" s="502">
        <f>IF(CG48="$/Unit",CG50*CG18,CG50)</f>
        <v>0</v>
      </c>
      <c r="CH69" s="502"/>
      <c r="CI69" s="502">
        <f>IF(CI48="$/Unit",CI50*CI18,CI50)</f>
        <v>0</v>
      </c>
      <c r="CJ69" s="502"/>
      <c r="CK69" s="502">
        <f>IF(CK48="$/Unit",CK50*CK18,CK50)</f>
        <v>0</v>
      </c>
      <c r="CL69" s="502"/>
      <c r="CM69" s="502">
        <f>IF(CM48="$/Unit",CM50*CM18,CM50)</f>
        <v>0</v>
      </c>
      <c r="CN69" s="502"/>
      <c r="CO69" s="502">
        <f>IF(CO48="$/Unit",CO50*CO18,CO50)</f>
        <v>0</v>
      </c>
      <c r="CP69" s="502"/>
      <c r="CQ69" s="502">
        <f>IF(CQ48="$/Unit",CQ50*CQ18,CQ50)</f>
        <v>0</v>
      </c>
      <c r="CR69" s="502"/>
      <c r="CS69" s="502">
        <f>IF(CS48="$/Unit",CS50*CS18,CS50)</f>
        <v>0</v>
      </c>
      <c r="CT69" s="502"/>
      <c r="CU69" s="502">
        <f>IF(CU48="$/Unit",CU50*CU18,CU50)</f>
        <v>0</v>
      </c>
      <c r="CV69" s="502"/>
      <c r="CW69" s="502">
        <f>IF(CW48="$/Unit",CW50*CW18,CW50)</f>
        <v>0</v>
      </c>
      <c r="CX69" s="502"/>
    </row>
    <row r="70" spans="1:102" s="53" customFormat="1" ht="15" customHeight="1" x14ac:dyDescent="0.3">
      <c r="A70" s="61"/>
      <c r="B70" s="62"/>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c r="CR70" s="63"/>
      <c r="CS70" s="63"/>
      <c r="CT70" s="63"/>
      <c r="CU70" s="63"/>
      <c r="CV70" s="63"/>
      <c r="CW70" s="63"/>
      <c r="CX70" s="63"/>
    </row>
    <row r="71" spans="1:102" s="53" customFormat="1" ht="19.5" hidden="1" customHeight="1" x14ac:dyDescent="0.3">
      <c r="A71" s="56" t="s">
        <v>195</v>
      </c>
      <c r="B71" s="56"/>
      <c r="C71" s="77">
        <v>50.886735458632998</v>
      </c>
      <c r="D71" s="78"/>
      <c r="E71" s="77">
        <v>50.886735458632998</v>
      </c>
      <c r="F71" s="78"/>
      <c r="G71" s="77">
        <v>50.886735458632998</v>
      </c>
      <c r="H71" s="78"/>
      <c r="I71" s="77">
        <v>50.886735458632998</v>
      </c>
      <c r="J71" s="78"/>
      <c r="K71" s="77">
        <v>50.886735458632998</v>
      </c>
      <c r="L71" s="78"/>
      <c r="M71" s="77">
        <v>50.886735458632998</v>
      </c>
      <c r="N71" s="78"/>
      <c r="O71" s="77">
        <v>50.886735458632998</v>
      </c>
      <c r="P71" s="78"/>
      <c r="Q71" s="77">
        <v>50.886735458632998</v>
      </c>
      <c r="R71" s="78"/>
      <c r="S71" s="77">
        <v>50.886735458632998</v>
      </c>
      <c r="T71" s="78"/>
      <c r="U71" s="77">
        <v>50.886735458632998</v>
      </c>
      <c r="V71" s="78"/>
      <c r="W71" s="77">
        <v>50.886735458632998</v>
      </c>
      <c r="X71" s="78"/>
      <c r="Y71" s="77">
        <v>50.886735458632998</v>
      </c>
      <c r="Z71" s="78"/>
      <c r="AA71" s="77">
        <v>50.886735458632998</v>
      </c>
      <c r="AB71" s="78"/>
      <c r="AC71" s="77">
        <v>50.886735458632998</v>
      </c>
      <c r="AD71" s="78"/>
      <c r="AE71" s="77">
        <v>50.886735458632998</v>
      </c>
      <c r="AF71" s="78"/>
      <c r="AG71" s="77">
        <v>50.886735458632998</v>
      </c>
      <c r="AH71" s="78"/>
      <c r="AI71" s="77">
        <v>50.886735458632998</v>
      </c>
      <c r="AJ71" s="78"/>
      <c r="AK71" s="77">
        <v>50.886735458632998</v>
      </c>
      <c r="AL71" s="78"/>
      <c r="AM71" s="77">
        <v>50.886735458632998</v>
      </c>
      <c r="AN71" s="78"/>
      <c r="AO71" s="77">
        <v>50.886735458632998</v>
      </c>
      <c r="AP71" s="78"/>
      <c r="AQ71" s="77">
        <v>50.886735458632998</v>
      </c>
      <c r="AR71" s="78"/>
      <c r="AS71" s="77">
        <v>50.886735458632998</v>
      </c>
      <c r="AT71" s="78"/>
      <c r="AU71" s="77">
        <v>50.886735458632998</v>
      </c>
      <c r="AV71" s="78"/>
      <c r="AW71" s="77">
        <v>50.886735458632998</v>
      </c>
      <c r="AX71" s="78"/>
      <c r="AY71" s="77">
        <v>50.886735458632998</v>
      </c>
      <c r="AZ71" s="78"/>
      <c r="BA71" s="77">
        <v>50.886735458632998</v>
      </c>
      <c r="BB71" s="78"/>
      <c r="BC71" s="77">
        <v>50.886735458632998</v>
      </c>
      <c r="BD71" s="78"/>
      <c r="BE71" s="77">
        <v>50.886735458632998</v>
      </c>
      <c r="BF71" s="78"/>
      <c r="BG71" s="77">
        <v>50.886735458632998</v>
      </c>
      <c r="BH71" s="78"/>
      <c r="BI71" s="77">
        <v>50.886735458632998</v>
      </c>
      <c r="BJ71" s="78"/>
      <c r="BK71" s="77">
        <v>50.886735458632998</v>
      </c>
      <c r="BL71" s="78"/>
      <c r="BM71" s="77">
        <v>50.886735458632998</v>
      </c>
      <c r="BN71" s="78"/>
      <c r="BO71" s="77">
        <v>50.886735458632998</v>
      </c>
      <c r="BP71" s="78"/>
      <c r="BQ71" s="77">
        <v>50.886735458632998</v>
      </c>
      <c r="BR71" s="78"/>
      <c r="BS71" s="77">
        <v>50.886735458632998</v>
      </c>
      <c r="BT71" s="78"/>
      <c r="BU71" s="77">
        <v>50.886735458632998</v>
      </c>
      <c r="BV71" s="78"/>
      <c r="BW71" s="77">
        <v>50.886735458632998</v>
      </c>
      <c r="BX71" s="78"/>
      <c r="BY71" s="77">
        <v>50.886735458632998</v>
      </c>
      <c r="BZ71" s="78"/>
      <c r="CA71" s="77">
        <v>50.886735458632998</v>
      </c>
      <c r="CB71" s="78"/>
      <c r="CC71" s="77">
        <v>50.886735458632998</v>
      </c>
      <c r="CD71" s="78"/>
      <c r="CE71" s="77">
        <v>50.886735458632998</v>
      </c>
      <c r="CF71" s="78"/>
      <c r="CG71" s="77">
        <v>50.886735458632998</v>
      </c>
      <c r="CH71" s="78"/>
      <c r="CI71" s="77">
        <v>50.886735458632998</v>
      </c>
      <c r="CJ71" s="78"/>
      <c r="CK71" s="77">
        <v>50.886735458632998</v>
      </c>
      <c r="CL71" s="78"/>
      <c r="CM71" s="77">
        <v>50.886735458632998</v>
      </c>
      <c r="CN71" s="78"/>
      <c r="CO71" s="77">
        <v>50.886735458632998</v>
      </c>
      <c r="CP71" s="78"/>
      <c r="CQ71" s="77">
        <v>50.886735458632998</v>
      </c>
      <c r="CR71" s="78"/>
      <c r="CS71" s="77">
        <v>50.886735458632998</v>
      </c>
      <c r="CT71" s="78"/>
      <c r="CU71" s="77">
        <v>50.886735458632998</v>
      </c>
      <c r="CV71" s="78"/>
      <c r="CW71" s="77">
        <v>50.886735458632998</v>
      </c>
      <c r="CX71" s="78"/>
    </row>
    <row r="72" spans="1:102" s="53" customFormat="1" ht="19.5" hidden="1" customHeight="1" x14ac:dyDescent="0.3">
      <c r="A72" s="56" t="s">
        <v>196</v>
      </c>
      <c r="B72" s="56"/>
      <c r="C72" s="77">
        <v>0.198737494468397</v>
      </c>
      <c r="D72" s="78"/>
      <c r="E72" s="77">
        <v>0.198737494468397</v>
      </c>
      <c r="F72" s="78"/>
      <c r="G72" s="77">
        <v>0.198737494468397</v>
      </c>
      <c r="H72" s="78"/>
      <c r="I72" s="77">
        <v>0.198737494468397</v>
      </c>
      <c r="J72" s="78"/>
      <c r="K72" s="77">
        <v>0.198737494468397</v>
      </c>
      <c r="L72" s="78"/>
      <c r="M72" s="77">
        <v>0.198737494468397</v>
      </c>
      <c r="N72" s="78"/>
      <c r="O72" s="77">
        <v>0.198737494468397</v>
      </c>
      <c r="P72" s="78"/>
      <c r="Q72" s="77">
        <v>0.198737494468397</v>
      </c>
      <c r="R72" s="78"/>
      <c r="S72" s="77">
        <v>0.198737494468397</v>
      </c>
      <c r="T72" s="78"/>
      <c r="U72" s="77">
        <v>0.198737494468397</v>
      </c>
      <c r="V72" s="78"/>
      <c r="W72" s="77">
        <v>0.198737494468397</v>
      </c>
      <c r="X72" s="78"/>
      <c r="Y72" s="77">
        <v>0.198737494468397</v>
      </c>
      <c r="Z72" s="78"/>
      <c r="AA72" s="77">
        <v>0.198737494468397</v>
      </c>
      <c r="AB72" s="78"/>
      <c r="AC72" s="77">
        <v>0.198737494468397</v>
      </c>
      <c r="AD72" s="78"/>
      <c r="AE72" s="77">
        <v>0.198737494468397</v>
      </c>
      <c r="AF72" s="78"/>
      <c r="AG72" s="77">
        <v>0.198737494468397</v>
      </c>
      <c r="AH72" s="78"/>
      <c r="AI72" s="77">
        <v>0.198737494468397</v>
      </c>
      <c r="AJ72" s="78"/>
      <c r="AK72" s="77">
        <v>0.198737494468397</v>
      </c>
      <c r="AL72" s="78"/>
      <c r="AM72" s="77">
        <v>0.198737494468397</v>
      </c>
      <c r="AN72" s="78"/>
      <c r="AO72" s="77">
        <v>0.198737494468397</v>
      </c>
      <c r="AP72" s="78"/>
      <c r="AQ72" s="77">
        <v>0.198737494468397</v>
      </c>
      <c r="AR72" s="78"/>
      <c r="AS72" s="77">
        <v>0.198737494468397</v>
      </c>
      <c r="AT72" s="78"/>
      <c r="AU72" s="77">
        <v>0.198737494468397</v>
      </c>
      <c r="AV72" s="78"/>
      <c r="AW72" s="77">
        <v>0.198737494468397</v>
      </c>
      <c r="AX72" s="78"/>
      <c r="AY72" s="77">
        <v>0.198737494468397</v>
      </c>
      <c r="AZ72" s="78"/>
      <c r="BA72" s="77">
        <v>0.198737494468397</v>
      </c>
      <c r="BB72" s="78"/>
      <c r="BC72" s="77">
        <v>0.198737494468397</v>
      </c>
      <c r="BD72" s="78"/>
      <c r="BE72" s="77">
        <v>0.198737494468397</v>
      </c>
      <c r="BF72" s="78"/>
      <c r="BG72" s="77">
        <v>0.198737494468397</v>
      </c>
      <c r="BH72" s="78"/>
      <c r="BI72" s="77">
        <v>0.198737494468397</v>
      </c>
      <c r="BJ72" s="78"/>
      <c r="BK72" s="77">
        <v>0.198737494468397</v>
      </c>
      <c r="BL72" s="78"/>
      <c r="BM72" s="77">
        <v>0.198737494468397</v>
      </c>
      <c r="BN72" s="78"/>
      <c r="BO72" s="77">
        <v>0.198737494468397</v>
      </c>
      <c r="BP72" s="78"/>
      <c r="BQ72" s="77">
        <v>0.198737494468397</v>
      </c>
      <c r="BR72" s="78"/>
      <c r="BS72" s="77">
        <v>0.198737494468397</v>
      </c>
      <c r="BT72" s="78"/>
      <c r="BU72" s="77">
        <v>0.198737494468397</v>
      </c>
      <c r="BV72" s="78"/>
      <c r="BW72" s="77">
        <v>0.198737494468397</v>
      </c>
      <c r="BX72" s="78"/>
      <c r="BY72" s="77">
        <v>0.198737494468397</v>
      </c>
      <c r="BZ72" s="78"/>
      <c r="CA72" s="77">
        <v>0.198737494468397</v>
      </c>
      <c r="CB72" s="78"/>
      <c r="CC72" s="77">
        <v>0.198737494468397</v>
      </c>
      <c r="CD72" s="78"/>
      <c r="CE72" s="77">
        <v>0.198737494468397</v>
      </c>
      <c r="CF72" s="78"/>
      <c r="CG72" s="77">
        <v>0.198737494468397</v>
      </c>
      <c r="CH72" s="78"/>
      <c r="CI72" s="77">
        <v>0.198737494468397</v>
      </c>
      <c r="CJ72" s="78"/>
      <c r="CK72" s="77">
        <v>0.198737494468397</v>
      </c>
      <c r="CL72" s="78"/>
      <c r="CM72" s="77">
        <v>0.198737494468397</v>
      </c>
      <c r="CN72" s="78"/>
      <c r="CO72" s="77">
        <v>0.198737494468397</v>
      </c>
      <c r="CP72" s="78"/>
      <c r="CQ72" s="77">
        <v>0.198737494468397</v>
      </c>
      <c r="CR72" s="78"/>
      <c r="CS72" s="77">
        <v>0.198737494468397</v>
      </c>
      <c r="CT72" s="78"/>
      <c r="CU72" s="77">
        <v>0.198737494468397</v>
      </c>
      <c r="CV72" s="78"/>
      <c r="CW72" s="77">
        <v>0.198737494468397</v>
      </c>
      <c r="CX72" s="78"/>
    </row>
    <row r="73" spans="1:102" s="53" customFormat="1" ht="19.5" customHeight="1" thickBot="1" x14ac:dyDescent="0.35">
      <c r="A73" s="525" t="s">
        <v>197</v>
      </c>
      <c r="B73" s="525"/>
      <c r="C73" s="524" t="str">
        <f>REPLACE(C25,1,2,IF(C27="Enticers","Enticers","FG"))</f>
        <v>FG 1</v>
      </c>
      <c r="D73" s="524"/>
      <c r="E73" s="524" t="str">
        <f>REPLACE(E25,1,2,IF(E27="Enticers","Enticers","FG"))</f>
        <v>FG 1</v>
      </c>
      <c r="F73" s="524"/>
      <c r="G73" s="524" t="str">
        <f>REPLACE(G25,1,2,IF(G27="Enticers","Enticers","FG"))</f>
        <v>FG 1</v>
      </c>
      <c r="H73" s="524"/>
      <c r="I73" s="524" t="str">
        <f>REPLACE(I25,1,2,IF(I27="Enticers","Enticers","FG"))</f>
        <v>FG 1</v>
      </c>
      <c r="J73" s="524"/>
      <c r="K73" s="524" t="str">
        <f>REPLACE(K25,1,2,IF(K27="Enticers","Enticers","FG"))</f>
        <v>FG 1</v>
      </c>
      <c r="L73" s="524"/>
      <c r="M73" s="524" t="str">
        <f>REPLACE(M25,1,2,IF(M27="Enticers","Enticers","FG"))</f>
        <v>FG 1</v>
      </c>
      <c r="N73" s="524"/>
      <c r="O73" s="524" t="str">
        <f>REPLACE(O25,1,2,IF(O27="Enticers","Enticers","FG"))</f>
        <v>FG 1</v>
      </c>
      <c r="P73" s="524"/>
      <c r="Q73" s="524" t="str">
        <f>REPLACE(Q25,1,2,IF(Q27="Enticers","Enticers","FG"))</f>
        <v>FG 1</v>
      </c>
      <c r="R73" s="524"/>
      <c r="S73" s="524" t="str">
        <f>REPLACE(S25,1,2,IF(S27="Enticers","Enticers","FG"))</f>
        <v>FG 1</v>
      </c>
      <c r="T73" s="524"/>
      <c r="U73" s="524" t="str">
        <f>REPLACE(U25,1,2,IF(U27="Enticers","Enticers","FG"))</f>
        <v>FG 1</v>
      </c>
      <c r="V73" s="524"/>
      <c r="W73" s="524" t="str">
        <f>REPLACE(W25,1,2,IF(W27="Enticers","Enticers","FG"))</f>
        <v>FG 1</v>
      </c>
      <c r="X73" s="524"/>
      <c r="Y73" s="524" t="str">
        <f>REPLACE(Y25,1,2,IF(Y27="Enticers","Enticers","FG"))</f>
        <v>FG 1</v>
      </c>
      <c r="Z73" s="524"/>
      <c r="AA73" s="524" t="str">
        <f>REPLACE(AA25,1,2,IF(AA27="Enticers","Enticers","FG"))</f>
        <v>FG 1</v>
      </c>
      <c r="AB73" s="524"/>
      <c r="AC73" s="524" t="str">
        <f>REPLACE(AC25,1,2,IF(AC27="Enticers","Enticers","FG"))</f>
        <v>FG 1</v>
      </c>
      <c r="AD73" s="524"/>
      <c r="AE73" s="524" t="str">
        <f>REPLACE(AE25,1,2,IF(AE27="Enticers","Enticers","FG"))</f>
        <v>FG 1</v>
      </c>
      <c r="AF73" s="524"/>
      <c r="AG73" s="524" t="str">
        <f>REPLACE(AG25,1,2,IF(AG27="Enticers","Enticers","FG"))</f>
        <v>FG 1</v>
      </c>
      <c r="AH73" s="524"/>
      <c r="AI73" s="524" t="str">
        <f>REPLACE(AI25,1,2,IF(AI27="Enticers","Enticers","FG"))</f>
        <v>FG 1</v>
      </c>
      <c r="AJ73" s="524"/>
      <c r="AK73" s="524" t="str">
        <f>REPLACE(AK25,1,2,IF(AK27="Enticers","Enticers","FG"))</f>
        <v>FG 1</v>
      </c>
      <c r="AL73" s="524"/>
      <c r="AM73" s="524" t="str">
        <f>REPLACE(AM25,1,2,IF(AM27="Enticers","Enticers","FG"))</f>
        <v>FG 1</v>
      </c>
      <c r="AN73" s="524"/>
      <c r="AO73" s="524" t="str">
        <f>REPLACE(AO25,1,2,IF(AO27="Enticers","Enticers","FG"))</f>
        <v>FG 1</v>
      </c>
      <c r="AP73" s="524"/>
      <c r="AQ73" s="524" t="str">
        <f>REPLACE(AQ25,1,2,IF(AQ27="Enticers","Enticers","FG"))</f>
        <v>FG 1</v>
      </c>
      <c r="AR73" s="524"/>
      <c r="AS73" s="524" t="str">
        <f>REPLACE(AS25,1,2,IF(AS27="Enticers","Enticers","FG"))</f>
        <v>FG 1</v>
      </c>
      <c r="AT73" s="524"/>
      <c r="AU73" s="524" t="str">
        <f>REPLACE(AU25,1,2,IF(AU27="Enticers","Enticers","FG"))</f>
        <v>FG 1</v>
      </c>
      <c r="AV73" s="524"/>
      <c r="AW73" s="524" t="str">
        <f>REPLACE(AW25,1,2,IF(AW27="Enticers","Enticers","FG"))</f>
        <v>FG 1</v>
      </c>
      <c r="AX73" s="524"/>
      <c r="AY73" s="524" t="str">
        <f>REPLACE(AY25,1,2,IF(AY27="Enticers","Enticers","FG"))</f>
        <v>FG 1</v>
      </c>
      <c r="AZ73" s="524"/>
      <c r="BA73" s="524" t="str">
        <f>REPLACE(BA25,1,2,IF(BA27="Enticers","Enticers","FG"))</f>
        <v>FG 1</v>
      </c>
      <c r="BB73" s="524"/>
      <c r="BC73" s="524" t="str">
        <f>REPLACE(BC25,1,2,IF(BC27="Enticers","Enticers","FG"))</f>
        <v>FG 1</v>
      </c>
      <c r="BD73" s="524"/>
      <c r="BE73" s="524" t="str">
        <f>REPLACE(BE25,1,2,IF(BE27="Enticers","Enticers","FG"))</f>
        <v>FG 1</v>
      </c>
      <c r="BF73" s="524"/>
      <c r="BG73" s="524" t="str">
        <f>REPLACE(BG25,1,2,IF(BG27="Enticers","Enticers","FG"))</f>
        <v>FG 1</v>
      </c>
      <c r="BH73" s="524"/>
      <c r="BI73" s="524" t="str">
        <f>REPLACE(BI25,1,2,IF(BI27="Enticers","Enticers","FG"))</f>
        <v>FG 1</v>
      </c>
      <c r="BJ73" s="524"/>
      <c r="BK73" s="524" t="str">
        <f>REPLACE(BK25,1,2,IF(BK27="Enticers","Enticers","FG"))</f>
        <v>FG 1</v>
      </c>
      <c r="BL73" s="524"/>
      <c r="BM73" s="524" t="str">
        <f>REPLACE(BM25,1,2,IF(BM27="Enticers","Enticers","FG"))</f>
        <v>FG 1</v>
      </c>
      <c r="BN73" s="524"/>
      <c r="BO73" s="524" t="str">
        <f>REPLACE(BO25,1,2,IF(BO27="Enticers","Enticers","FG"))</f>
        <v>FG 1</v>
      </c>
      <c r="BP73" s="524"/>
      <c r="BQ73" s="524" t="str">
        <f>REPLACE(BQ25,1,2,IF(BQ27="Enticers","Enticers","FG"))</f>
        <v>FG 1</v>
      </c>
      <c r="BR73" s="524"/>
      <c r="BS73" s="524" t="str">
        <f>REPLACE(BS25,1,2,IF(BS27="Enticers","Enticers","FG"))</f>
        <v>FG 1</v>
      </c>
      <c r="BT73" s="524"/>
      <c r="BU73" s="524" t="str">
        <f>REPLACE(BU25,1,2,IF(BU27="Enticers","Enticers","FG"))</f>
        <v>FG 1</v>
      </c>
      <c r="BV73" s="524"/>
      <c r="BW73" s="524" t="str">
        <f>REPLACE(BW25,1,2,IF(BW27="Enticers","Enticers","FG"))</f>
        <v>FG 1</v>
      </c>
      <c r="BX73" s="524"/>
      <c r="BY73" s="524" t="str">
        <f>REPLACE(BY25,1,2,IF(BY27="Enticers","Enticers","FG"))</f>
        <v>FG 1</v>
      </c>
      <c r="BZ73" s="524"/>
      <c r="CA73" s="524" t="str">
        <f>REPLACE(CA25,1,2,IF(CA27="Enticers","Enticers","FG"))</f>
        <v>FG 1</v>
      </c>
      <c r="CB73" s="524"/>
      <c r="CC73" s="524" t="str">
        <f>REPLACE(CC25,1,2,IF(CC27="Enticers","Enticers","FG"))</f>
        <v>FG 1</v>
      </c>
      <c r="CD73" s="524"/>
      <c r="CE73" s="524" t="str">
        <f>REPLACE(CE25,1,2,IF(CE27="Enticers","Enticers","FG"))</f>
        <v>FG 1</v>
      </c>
      <c r="CF73" s="524"/>
      <c r="CG73" s="524" t="str">
        <f>REPLACE(CG25,1,2,IF(CG27="Enticers","Enticers","FG"))</f>
        <v>FG 1</v>
      </c>
      <c r="CH73" s="524"/>
      <c r="CI73" s="524" t="str">
        <f>REPLACE(CI25,1,2,IF(CI27="Enticers","Enticers","FG"))</f>
        <v>FG 1</v>
      </c>
      <c r="CJ73" s="524"/>
      <c r="CK73" s="524" t="str">
        <f>REPLACE(CK25,1,2,IF(CK27="Enticers","Enticers","FG"))</f>
        <v>FG 1</v>
      </c>
      <c r="CL73" s="524"/>
      <c r="CM73" s="524" t="str">
        <f>REPLACE(CM25,1,2,IF(CM27="Enticers","Enticers","FG"))</f>
        <v>FG 1</v>
      </c>
      <c r="CN73" s="524"/>
      <c r="CO73" s="524" t="str">
        <f>REPLACE(CO25,1,2,IF(CO27="Enticers","Enticers","FG"))</f>
        <v>FG 1</v>
      </c>
      <c r="CP73" s="524"/>
      <c r="CQ73" s="524" t="str">
        <f>REPLACE(CQ25,1,2,IF(CQ27="Enticers","Enticers","FG"))</f>
        <v>FG 1</v>
      </c>
      <c r="CR73" s="524"/>
      <c r="CS73" s="524" t="str">
        <f>REPLACE(CS25,1,2,IF(CS27="Enticers","Enticers","FG"))</f>
        <v>FG 1</v>
      </c>
      <c r="CT73" s="524"/>
      <c r="CU73" s="524" t="str">
        <f>REPLACE(CU25,1,2,IF(CU27="Enticers","Enticers","FG"))</f>
        <v>FG 1</v>
      </c>
      <c r="CV73" s="524"/>
      <c r="CW73" s="524" t="str">
        <f>REPLACE(CW25,1,2,IF(CW27="Enticers","Enticers","FG"))</f>
        <v>FG 1</v>
      </c>
      <c r="CX73" s="524"/>
    </row>
    <row r="74" spans="1:102" s="53" customFormat="1" ht="19.5" customHeight="1" x14ac:dyDescent="0.3">
      <c r="A74" s="69"/>
      <c r="B74" s="69"/>
      <c r="C74" s="70" t="s">
        <v>198</v>
      </c>
      <c r="D74" s="70" t="s">
        <v>199</v>
      </c>
      <c r="E74" s="70" t="s">
        <v>198</v>
      </c>
      <c r="F74" s="70" t="s">
        <v>199</v>
      </c>
      <c r="G74" s="70" t="s">
        <v>198</v>
      </c>
      <c r="H74" s="70" t="s">
        <v>199</v>
      </c>
      <c r="I74" s="70" t="s">
        <v>198</v>
      </c>
      <c r="J74" s="70" t="s">
        <v>199</v>
      </c>
      <c r="K74" s="70" t="s">
        <v>198</v>
      </c>
      <c r="L74" s="70" t="s">
        <v>199</v>
      </c>
      <c r="M74" s="70" t="s">
        <v>198</v>
      </c>
      <c r="N74" s="70" t="s">
        <v>199</v>
      </c>
      <c r="O74" s="70" t="s">
        <v>198</v>
      </c>
      <c r="P74" s="70" t="s">
        <v>199</v>
      </c>
      <c r="Q74" s="70" t="s">
        <v>198</v>
      </c>
      <c r="R74" s="70" t="s">
        <v>199</v>
      </c>
      <c r="S74" s="70" t="s">
        <v>198</v>
      </c>
      <c r="T74" s="70" t="s">
        <v>199</v>
      </c>
      <c r="U74" s="70" t="s">
        <v>198</v>
      </c>
      <c r="V74" s="70" t="s">
        <v>199</v>
      </c>
      <c r="W74" s="70" t="s">
        <v>198</v>
      </c>
      <c r="X74" s="70" t="s">
        <v>199</v>
      </c>
      <c r="Y74" s="70" t="s">
        <v>198</v>
      </c>
      <c r="Z74" s="70" t="s">
        <v>199</v>
      </c>
      <c r="AA74" s="70" t="s">
        <v>198</v>
      </c>
      <c r="AB74" s="70" t="s">
        <v>199</v>
      </c>
      <c r="AC74" s="70" t="s">
        <v>198</v>
      </c>
      <c r="AD74" s="70" t="s">
        <v>199</v>
      </c>
      <c r="AE74" s="70" t="s">
        <v>198</v>
      </c>
      <c r="AF74" s="70" t="s">
        <v>199</v>
      </c>
      <c r="AG74" s="70" t="s">
        <v>198</v>
      </c>
      <c r="AH74" s="70" t="s">
        <v>199</v>
      </c>
      <c r="AI74" s="70" t="s">
        <v>198</v>
      </c>
      <c r="AJ74" s="70" t="s">
        <v>199</v>
      </c>
      <c r="AK74" s="70" t="s">
        <v>198</v>
      </c>
      <c r="AL74" s="70" t="s">
        <v>199</v>
      </c>
      <c r="AM74" s="70" t="s">
        <v>198</v>
      </c>
      <c r="AN74" s="70" t="s">
        <v>199</v>
      </c>
      <c r="AO74" s="70" t="s">
        <v>198</v>
      </c>
      <c r="AP74" s="70" t="s">
        <v>199</v>
      </c>
      <c r="AQ74" s="70" t="s">
        <v>198</v>
      </c>
      <c r="AR74" s="70" t="s">
        <v>199</v>
      </c>
      <c r="AS74" s="70" t="s">
        <v>198</v>
      </c>
      <c r="AT74" s="70" t="s">
        <v>199</v>
      </c>
      <c r="AU74" s="70" t="s">
        <v>198</v>
      </c>
      <c r="AV74" s="70" t="s">
        <v>199</v>
      </c>
      <c r="AW74" s="70" t="s">
        <v>198</v>
      </c>
      <c r="AX74" s="70" t="s">
        <v>199</v>
      </c>
      <c r="AY74" s="70" t="s">
        <v>198</v>
      </c>
      <c r="AZ74" s="70" t="s">
        <v>199</v>
      </c>
      <c r="BA74" s="70" t="s">
        <v>198</v>
      </c>
      <c r="BB74" s="70" t="s">
        <v>199</v>
      </c>
      <c r="BC74" s="70" t="s">
        <v>198</v>
      </c>
      <c r="BD74" s="70" t="s">
        <v>199</v>
      </c>
      <c r="BE74" s="70" t="s">
        <v>198</v>
      </c>
      <c r="BF74" s="70" t="s">
        <v>199</v>
      </c>
      <c r="BG74" s="70" t="s">
        <v>198</v>
      </c>
      <c r="BH74" s="70" t="s">
        <v>199</v>
      </c>
      <c r="BI74" s="70" t="s">
        <v>198</v>
      </c>
      <c r="BJ74" s="70" t="s">
        <v>199</v>
      </c>
      <c r="BK74" s="70" t="s">
        <v>198</v>
      </c>
      <c r="BL74" s="70" t="s">
        <v>199</v>
      </c>
      <c r="BM74" s="70" t="s">
        <v>198</v>
      </c>
      <c r="BN74" s="70" t="s">
        <v>199</v>
      </c>
      <c r="BO74" s="70" t="s">
        <v>198</v>
      </c>
      <c r="BP74" s="70" t="s">
        <v>199</v>
      </c>
      <c r="BQ74" s="70" t="s">
        <v>198</v>
      </c>
      <c r="BR74" s="70" t="s">
        <v>199</v>
      </c>
      <c r="BS74" s="70" t="s">
        <v>198</v>
      </c>
      <c r="BT74" s="70" t="s">
        <v>199</v>
      </c>
      <c r="BU74" s="70" t="s">
        <v>198</v>
      </c>
      <c r="BV74" s="70" t="s">
        <v>199</v>
      </c>
      <c r="BW74" s="70" t="s">
        <v>198</v>
      </c>
      <c r="BX74" s="70" t="s">
        <v>199</v>
      </c>
      <c r="BY74" s="70" t="s">
        <v>198</v>
      </c>
      <c r="BZ74" s="70" t="s">
        <v>199</v>
      </c>
      <c r="CA74" s="70" t="s">
        <v>198</v>
      </c>
      <c r="CB74" s="70" t="s">
        <v>199</v>
      </c>
      <c r="CC74" s="70" t="s">
        <v>198</v>
      </c>
      <c r="CD74" s="70" t="s">
        <v>199</v>
      </c>
      <c r="CE74" s="70" t="s">
        <v>198</v>
      </c>
      <c r="CF74" s="70" t="s">
        <v>199</v>
      </c>
      <c r="CG74" s="70" t="s">
        <v>198</v>
      </c>
      <c r="CH74" s="70" t="s">
        <v>199</v>
      </c>
      <c r="CI74" s="70" t="s">
        <v>198</v>
      </c>
      <c r="CJ74" s="70" t="s">
        <v>199</v>
      </c>
      <c r="CK74" s="70" t="s">
        <v>198</v>
      </c>
      <c r="CL74" s="70" t="s">
        <v>199</v>
      </c>
      <c r="CM74" s="70" t="s">
        <v>198</v>
      </c>
      <c r="CN74" s="70" t="s">
        <v>199</v>
      </c>
      <c r="CO74" s="70" t="s">
        <v>198</v>
      </c>
      <c r="CP74" s="70" t="s">
        <v>199</v>
      </c>
      <c r="CQ74" s="70" t="s">
        <v>198</v>
      </c>
      <c r="CR74" s="70" t="s">
        <v>199</v>
      </c>
      <c r="CS74" s="70" t="s">
        <v>198</v>
      </c>
      <c r="CT74" s="70" t="s">
        <v>199</v>
      </c>
      <c r="CU74" s="70" t="s">
        <v>198</v>
      </c>
      <c r="CV74" s="70" t="s">
        <v>199</v>
      </c>
      <c r="CW74" s="70" t="s">
        <v>198</v>
      </c>
      <c r="CX74" s="70" t="s">
        <v>199</v>
      </c>
    </row>
    <row r="75" spans="1:102" s="53" customFormat="1" ht="19.5" hidden="1" customHeight="1" x14ac:dyDescent="0.3">
      <c r="A75" s="56" t="s">
        <v>200</v>
      </c>
      <c r="B75" s="56"/>
      <c r="C75" s="526">
        <v>1</v>
      </c>
      <c r="D75" s="526"/>
      <c r="E75" s="526">
        <v>1</v>
      </c>
      <c r="F75" s="526"/>
      <c r="G75" s="526">
        <v>1</v>
      </c>
      <c r="H75" s="526"/>
      <c r="I75" s="526">
        <v>1</v>
      </c>
      <c r="J75" s="526"/>
      <c r="K75" s="526">
        <v>1</v>
      </c>
      <c r="L75" s="526"/>
      <c r="M75" s="526">
        <v>1</v>
      </c>
      <c r="N75" s="526"/>
      <c r="O75" s="526">
        <v>1</v>
      </c>
      <c r="P75" s="526"/>
      <c r="Q75" s="526">
        <v>1</v>
      </c>
      <c r="R75" s="526"/>
      <c r="S75" s="526">
        <v>1</v>
      </c>
      <c r="T75" s="526"/>
      <c r="U75" s="526">
        <v>1</v>
      </c>
      <c r="V75" s="526"/>
      <c r="W75" s="526">
        <v>1</v>
      </c>
      <c r="X75" s="526"/>
      <c r="Y75" s="526">
        <v>1</v>
      </c>
      <c r="Z75" s="526"/>
      <c r="AA75" s="526">
        <v>1</v>
      </c>
      <c r="AB75" s="526"/>
      <c r="AC75" s="526">
        <v>1</v>
      </c>
      <c r="AD75" s="526"/>
      <c r="AE75" s="526">
        <v>1</v>
      </c>
      <c r="AF75" s="526"/>
      <c r="AG75" s="526">
        <v>1</v>
      </c>
      <c r="AH75" s="526"/>
      <c r="AI75" s="526">
        <v>1</v>
      </c>
      <c r="AJ75" s="526"/>
      <c r="AK75" s="526">
        <v>1</v>
      </c>
      <c r="AL75" s="526"/>
      <c r="AM75" s="526">
        <v>1</v>
      </c>
      <c r="AN75" s="526"/>
      <c r="AO75" s="526">
        <v>1</v>
      </c>
      <c r="AP75" s="526"/>
      <c r="AQ75" s="526">
        <v>1</v>
      </c>
      <c r="AR75" s="526"/>
      <c r="AS75" s="526">
        <v>1</v>
      </c>
      <c r="AT75" s="526"/>
      <c r="AU75" s="526">
        <v>1</v>
      </c>
      <c r="AV75" s="526"/>
      <c r="AW75" s="526">
        <v>1</v>
      </c>
      <c r="AX75" s="526"/>
      <c r="AY75" s="526">
        <v>1</v>
      </c>
      <c r="AZ75" s="526"/>
      <c r="BA75" s="526">
        <v>1</v>
      </c>
      <c r="BB75" s="526"/>
      <c r="BC75" s="526">
        <v>1</v>
      </c>
      <c r="BD75" s="526"/>
      <c r="BE75" s="526">
        <v>1</v>
      </c>
      <c r="BF75" s="526"/>
      <c r="BG75" s="526">
        <v>1</v>
      </c>
      <c r="BH75" s="526"/>
      <c r="BI75" s="526">
        <v>1</v>
      </c>
      <c r="BJ75" s="526"/>
      <c r="BK75" s="526">
        <v>1</v>
      </c>
      <c r="BL75" s="526"/>
      <c r="BM75" s="526">
        <v>1</v>
      </c>
      <c r="BN75" s="526"/>
      <c r="BO75" s="526">
        <v>1</v>
      </c>
      <c r="BP75" s="526"/>
      <c r="BQ75" s="526">
        <v>1</v>
      </c>
      <c r="BR75" s="526"/>
      <c r="BS75" s="526">
        <v>1</v>
      </c>
      <c r="BT75" s="526"/>
      <c r="BU75" s="526">
        <v>1</v>
      </c>
      <c r="BV75" s="526"/>
      <c r="BW75" s="526">
        <v>1</v>
      </c>
      <c r="BX75" s="526"/>
      <c r="BY75" s="526">
        <v>1</v>
      </c>
      <c r="BZ75" s="526"/>
      <c r="CA75" s="526">
        <v>1</v>
      </c>
      <c r="CB75" s="526"/>
      <c r="CC75" s="526">
        <v>1</v>
      </c>
      <c r="CD75" s="526"/>
      <c r="CE75" s="526">
        <v>1</v>
      </c>
      <c r="CF75" s="526"/>
      <c r="CG75" s="526">
        <v>1</v>
      </c>
      <c r="CH75" s="526"/>
      <c r="CI75" s="526">
        <v>1</v>
      </c>
      <c r="CJ75" s="526"/>
      <c r="CK75" s="526">
        <v>1</v>
      </c>
      <c r="CL75" s="526"/>
      <c r="CM75" s="526">
        <v>1</v>
      </c>
      <c r="CN75" s="526"/>
      <c r="CO75" s="526">
        <v>1</v>
      </c>
      <c r="CP75" s="526"/>
      <c r="CQ75" s="526">
        <v>1</v>
      </c>
      <c r="CR75" s="526"/>
      <c r="CS75" s="526">
        <v>1</v>
      </c>
      <c r="CT75" s="526"/>
      <c r="CU75" s="526">
        <v>1</v>
      </c>
      <c r="CV75" s="526"/>
      <c r="CW75" s="526">
        <v>1</v>
      </c>
      <c r="CX75" s="526"/>
    </row>
    <row r="76" spans="1:102" s="53" customFormat="1" ht="19.5" hidden="1" customHeight="1" x14ac:dyDescent="0.3">
      <c r="A76" s="56" t="s">
        <v>201</v>
      </c>
      <c r="B76" s="56"/>
      <c r="C76" s="526">
        <v>0</v>
      </c>
      <c r="D76" s="526"/>
      <c r="E76" s="526">
        <v>0</v>
      </c>
      <c r="F76" s="526"/>
      <c r="G76" s="526">
        <v>0</v>
      </c>
      <c r="H76" s="526"/>
      <c r="I76" s="526">
        <v>0</v>
      </c>
      <c r="J76" s="526"/>
      <c r="K76" s="526">
        <v>0</v>
      </c>
      <c r="L76" s="526"/>
      <c r="M76" s="526">
        <v>0</v>
      </c>
      <c r="N76" s="526"/>
      <c r="O76" s="526">
        <v>0</v>
      </c>
      <c r="P76" s="526"/>
      <c r="Q76" s="526">
        <v>0</v>
      </c>
      <c r="R76" s="526"/>
      <c r="S76" s="526">
        <v>0</v>
      </c>
      <c r="T76" s="526"/>
      <c r="U76" s="526">
        <v>0</v>
      </c>
      <c r="V76" s="526"/>
      <c r="W76" s="526">
        <v>0</v>
      </c>
      <c r="X76" s="526"/>
      <c r="Y76" s="526">
        <v>0</v>
      </c>
      <c r="Z76" s="526"/>
      <c r="AA76" s="526">
        <v>0</v>
      </c>
      <c r="AB76" s="526"/>
      <c r="AC76" s="526">
        <v>0</v>
      </c>
      <c r="AD76" s="526"/>
      <c r="AE76" s="526">
        <v>0</v>
      </c>
      <c r="AF76" s="526"/>
      <c r="AG76" s="526">
        <v>0</v>
      </c>
      <c r="AH76" s="526"/>
      <c r="AI76" s="526">
        <v>0</v>
      </c>
      <c r="AJ76" s="526"/>
      <c r="AK76" s="526">
        <v>0</v>
      </c>
      <c r="AL76" s="526"/>
      <c r="AM76" s="526">
        <v>0</v>
      </c>
      <c r="AN76" s="526"/>
      <c r="AO76" s="526">
        <v>0</v>
      </c>
      <c r="AP76" s="526"/>
      <c r="AQ76" s="526">
        <v>0</v>
      </c>
      <c r="AR76" s="526"/>
      <c r="AS76" s="526">
        <v>0</v>
      </c>
      <c r="AT76" s="526"/>
      <c r="AU76" s="526">
        <v>0</v>
      </c>
      <c r="AV76" s="526"/>
      <c r="AW76" s="526">
        <v>0</v>
      </c>
      <c r="AX76" s="526"/>
      <c r="AY76" s="526">
        <v>0</v>
      </c>
      <c r="AZ76" s="526"/>
      <c r="BA76" s="526">
        <v>0</v>
      </c>
      <c r="BB76" s="526"/>
      <c r="BC76" s="526">
        <v>0</v>
      </c>
      <c r="BD76" s="526"/>
      <c r="BE76" s="526">
        <v>0</v>
      </c>
      <c r="BF76" s="526"/>
      <c r="BG76" s="526">
        <v>0</v>
      </c>
      <c r="BH76" s="526"/>
      <c r="BI76" s="526">
        <v>0</v>
      </c>
      <c r="BJ76" s="526"/>
      <c r="BK76" s="526">
        <v>0</v>
      </c>
      <c r="BL76" s="526"/>
      <c r="BM76" s="526">
        <v>0</v>
      </c>
      <c r="BN76" s="526"/>
      <c r="BO76" s="526">
        <v>0</v>
      </c>
      <c r="BP76" s="526"/>
      <c r="BQ76" s="526">
        <v>0</v>
      </c>
      <c r="BR76" s="526"/>
      <c r="BS76" s="526">
        <v>0</v>
      </c>
      <c r="BT76" s="526"/>
      <c r="BU76" s="526">
        <v>0</v>
      </c>
      <c r="BV76" s="526"/>
      <c r="BW76" s="526">
        <v>0</v>
      </c>
      <c r="BX76" s="526"/>
      <c r="BY76" s="526">
        <v>0</v>
      </c>
      <c r="BZ76" s="526"/>
      <c r="CA76" s="526">
        <v>0</v>
      </c>
      <c r="CB76" s="526"/>
      <c r="CC76" s="526">
        <v>0</v>
      </c>
      <c r="CD76" s="526"/>
      <c r="CE76" s="526">
        <v>0</v>
      </c>
      <c r="CF76" s="526"/>
      <c r="CG76" s="526">
        <v>0</v>
      </c>
      <c r="CH76" s="526"/>
      <c r="CI76" s="526">
        <v>0</v>
      </c>
      <c r="CJ76" s="526"/>
      <c r="CK76" s="526">
        <v>0</v>
      </c>
      <c r="CL76" s="526"/>
      <c r="CM76" s="526">
        <v>0</v>
      </c>
      <c r="CN76" s="526"/>
      <c r="CO76" s="526">
        <v>0</v>
      </c>
      <c r="CP76" s="526"/>
      <c r="CQ76" s="526">
        <v>0</v>
      </c>
      <c r="CR76" s="526"/>
      <c r="CS76" s="526">
        <v>0</v>
      </c>
      <c r="CT76" s="526"/>
      <c r="CU76" s="526">
        <v>0</v>
      </c>
      <c r="CV76" s="526"/>
      <c r="CW76" s="526">
        <v>0</v>
      </c>
      <c r="CX76" s="526"/>
    </row>
    <row r="77" spans="1:102" s="53" customFormat="1" ht="19.5" hidden="1" customHeight="1" x14ac:dyDescent="0.3">
      <c r="A77" s="56" t="s">
        <v>202</v>
      </c>
      <c r="B77" s="56"/>
      <c r="C77" s="526">
        <v>40.742652908273399</v>
      </c>
      <c r="D77" s="526"/>
      <c r="E77" s="526">
        <v>40.742652908273399</v>
      </c>
      <c r="F77" s="526"/>
      <c r="G77" s="526">
        <v>40.742652908273399</v>
      </c>
      <c r="H77" s="526"/>
      <c r="I77" s="526">
        <v>40.742652908273399</v>
      </c>
      <c r="J77" s="526"/>
      <c r="K77" s="526">
        <v>40.742652908273399</v>
      </c>
      <c r="L77" s="526"/>
      <c r="M77" s="526">
        <v>40.742652908273399</v>
      </c>
      <c r="N77" s="526"/>
      <c r="O77" s="526">
        <v>40.742652908273399</v>
      </c>
      <c r="P77" s="526"/>
      <c r="Q77" s="526">
        <v>40.742652908273399</v>
      </c>
      <c r="R77" s="526"/>
      <c r="S77" s="526">
        <v>40.742652908273399</v>
      </c>
      <c r="T77" s="526"/>
      <c r="U77" s="526">
        <v>40.742652908273399</v>
      </c>
      <c r="V77" s="526"/>
      <c r="W77" s="526">
        <v>40.742652908273399</v>
      </c>
      <c r="X77" s="526"/>
      <c r="Y77" s="526">
        <v>40.742652908273399</v>
      </c>
      <c r="Z77" s="526"/>
      <c r="AA77" s="526">
        <v>40.742652908273399</v>
      </c>
      <c r="AB77" s="526"/>
      <c r="AC77" s="526">
        <v>40.742652908273399</v>
      </c>
      <c r="AD77" s="526"/>
      <c r="AE77" s="526">
        <v>40.742652908273399</v>
      </c>
      <c r="AF77" s="526"/>
      <c r="AG77" s="526">
        <v>40.742652908273399</v>
      </c>
      <c r="AH77" s="526"/>
      <c r="AI77" s="526">
        <v>40.742652908273399</v>
      </c>
      <c r="AJ77" s="526"/>
      <c r="AK77" s="526">
        <v>40.742652908273399</v>
      </c>
      <c r="AL77" s="526"/>
      <c r="AM77" s="526">
        <v>40.742652908273399</v>
      </c>
      <c r="AN77" s="526"/>
      <c r="AO77" s="526">
        <v>40.742652908273399</v>
      </c>
      <c r="AP77" s="526"/>
      <c r="AQ77" s="526">
        <v>40.742652908273399</v>
      </c>
      <c r="AR77" s="526"/>
      <c r="AS77" s="526">
        <v>40.742652908273399</v>
      </c>
      <c r="AT77" s="526"/>
      <c r="AU77" s="526">
        <v>40.742652908273399</v>
      </c>
      <c r="AV77" s="526"/>
      <c r="AW77" s="526">
        <v>40.742652908273399</v>
      </c>
      <c r="AX77" s="526"/>
      <c r="AY77" s="526">
        <v>40.742652908273399</v>
      </c>
      <c r="AZ77" s="526"/>
      <c r="BA77" s="526">
        <v>40.742652908273399</v>
      </c>
      <c r="BB77" s="526"/>
      <c r="BC77" s="526">
        <v>40.742652908273399</v>
      </c>
      <c r="BD77" s="526"/>
      <c r="BE77" s="526">
        <v>40.742652908273399</v>
      </c>
      <c r="BF77" s="526"/>
      <c r="BG77" s="526">
        <v>40.742652908273399</v>
      </c>
      <c r="BH77" s="526"/>
      <c r="BI77" s="526">
        <v>40.742652908273399</v>
      </c>
      <c r="BJ77" s="526"/>
      <c r="BK77" s="526">
        <v>40.742652908273399</v>
      </c>
      <c r="BL77" s="526"/>
      <c r="BM77" s="526">
        <v>40.742652908273399</v>
      </c>
      <c r="BN77" s="526"/>
      <c r="BO77" s="526">
        <v>40.742652908273399</v>
      </c>
      <c r="BP77" s="526"/>
      <c r="BQ77" s="526">
        <v>40.742652908273399</v>
      </c>
      <c r="BR77" s="526"/>
      <c r="BS77" s="526">
        <v>40.742652908273399</v>
      </c>
      <c r="BT77" s="526"/>
      <c r="BU77" s="526">
        <v>40.742652908273399</v>
      </c>
      <c r="BV77" s="526"/>
      <c r="BW77" s="526">
        <v>40.742652908273399</v>
      </c>
      <c r="BX77" s="526"/>
      <c r="BY77" s="526">
        <v>40.742652908273399</v>
      </c>
      <c r="BZ77" s="526"/>
      <c r="CA77" s="526">
        <v>40.742652908273399</v>
      </c>
      <c r="CB77" s="526"/>
      <c r="CC77" s="526">
        <v>40.742652908273399</v>
      </c>
      <c r="CD77" s="526"/>
      <c r="CE77" s="526">
        <v>40.742652908273399</v>
      </c>
      <c r="CF77" s="526"/>
      <c r="CG77" s="526">
        <v>40.742652908273399</v>
      </c>
      <c r="CH77" s="526"/>
      <c r="CI77" s="526">
        <v>40.742652908273399</v>
      </c>
      <c r="CJ77" s="526"/>
      <c r="CK77" s="526">
        <v>40.742652908273399</v>
      </c>
      <c r="CL77" s="526"/>
      <c r="CM77" s="526">
        <v>40.742652908273399</v>
      </c>
      <c r="CN77" s="526"/>
      <c r="CO77" s="526">
        <v>40.742652908273399</v>
      </c>
      <c r="CP77" s="526"/>
      <c r="CQ77" s="526">
        <v>40.742652908273399</v>
      </c>
      <c r="CR77" s="526"/>
      <c r="CS77" s="526">
        <v>40.742652908273399</v>
      </c>
      <c r="CT77" s="526"/>
      <c r="CU77" s="526">
        <v>40.742652908273399</v>
      </c>
      <c r="CV77" s="526"/>
      <c r="CW77" s="526">
        <v>40.742652908273399</v>
      </c>
      <c r="CX77" s="526"/>
    </row>
    <row r="78" spans="1:102" s="53" customFormat="1" ht="19.5" hidden="1" customHeight="1" x14ac:dyDescent="0.3">
      <c r="A78" s="56" t="s">
        <v>203</v>
      </c>
      <c r="B78" s="56"/>
      <c r="C78" s="526">
        <v>40.742652908273399</v>
      </c>
      <c r="D78" s="526"/>
      <c r="E78" s="526">
        <v>40.742652908273399</v>
      </c>
      <c r="F78" s="526"/>
      <c r="G78" s="526">
        <v>40.742652908273399</v>
      </c>
      <c r="H78" s="526"/>
      <c r="I78" s="526">
        <v>40.742652908273399</v>
      </c>
      <c r="J78" s="526"/>
      <c r="K78" s="526">
        <v>40.742652908273399</v>
      </c>
      <c r="L78" s="526"/>
      <c r="M78" s="526">
        <v>40.742652908273399</v>
      </c>
      <c r="N78" s="526"/>
      <c r="O78" s="526">
        <v>40.742652908273399</v>
      </c>
      <c r="P78" s="526"/>
      <c r="Q78" s="526">
        <v>40.742652908273399</v>
      </c>
      <c r="R78" s="526"/>
      <c r="S78" s="526">
        <v>40.742652908273399</v>
      </c>
      <c r="T78" s="526"/>
      <c r="U78" s="526">
        <v>40.742652908273399</v>
      </c>
      <c r="V78" s="526"/>
      <c r="W78" s="526">
        <v>40.742652908273399</v>
      </c>
      <c r="X78" s="526"/>
      <c r="Y78" s="526">
        <v>40.742652908273399</v>
      </c>
      <c r="Z78" s="526"/>
      <c r="AA78" s="526">
        <v>40.742652908273399</v>
      </c>
      <c r="AB78" s="526"/>
      <c r="AC78" s="526">
        <v>40.742652908273399</v>
      </c>
      <c r="AD78" s="526"/>
      <c r="AE78" s="526">
        <v>40.742652908273399</v>
      </c>
      <c r="AF78" s="526"/>
      <c r="AG78" s="526">
        <v>40.742652908273399</v>
      </c>
      <c r="AH78" s="526"/>
      <c r="AI78" s="526">
        <v>40.742652908273399</v>
      </c>
      <c r="AJ78" s="526"/>
      <c r="AK78" s="526">
        <v>40.742652908273399</v>
      </c>
      <c r="AL78" s="526"/>
      <c r="AM78" s="526">
        <v>40.742652908273399</v>
      </c>
      <c r="AN78" s="526"/>
      <c r="AO78" s="526">
        <v>40.742652908273399</v>
      </c>
      <c r="AP78" s="526"/>
      <c r="AQ78" s="526">
        <v>40.742652908273399</v>
      </c>
      <c r="AR78" s="526"/>
      <c r="AS78" s="526">
        <v>40.742652908273399</v>
      </c>
      <c r="AT78" s="526"/>
      <c r="AU78" s="526">
        <v>40.742652908273399</v>
      </c>
      <c r="AV78" s="526"/>
      <c r="AW78" s="526">
        <v>40.742652908273399</v>
      </c>
      <c r="AX78" s="526"/>
      <c r="AY78" s="526">
        <v>40.742652908273399</v>
      </c>
      <c r="AZ78" s="526"/>
      <c r="BA78" s="526">
        <v>40.742652908273399</v>
      </c>
      <c r="BB78" s="526"/>
      <c r="BC78" s="526">
        <v>40.742652908273399</v>
      </c>
      <c r="BD78" s="526"/>
      <c r="BE78" s="526">
        <v>40.742652908273399</v>
      </c>
      <c r="BF78" s="526"/>
      <c r="BG78" s="526">
        <v>40.742652908273399</v>
      </c>
      <c r="BH78" s="526"/>
      <c r="BI78" s="526">
        <v>40.742652908273399</v>
      </c>
      <c r="BJ78" s="526"/>
      <c r="BK78" s="526">
        <v>40.742652908273399</v>
      </c>
      <c r="BL78" s="526"/>
      <c r="BM78" s="526">
        <v>40.742652908273399</v>
      </c>
      <c r="BN78" s="526"/>
      <c r="BO78" s="526">
        <v>40.742652908273399</v>
      </c>
      <c r="BP78" s="526"/>
      <c r="BQ78" s="526">
        <v>40.742652908273399</v>
      </c>
      <c r="BR78" s="526"/>
      <c r="BS78" s="526">
        <v>40.742652908273399</v>
      </c>
      <c r="BT78" s="526"/>
      <c r="BU78" s="526">
        <v>40.742652908273399</v>
      </c>
      <c r="BV78" s="526"/>
      <c r="BW78" s="526">
        <v>40.742652908273399</v>
      </c>
      <c r="BX78" s="526"/>
      <c r="BY78" s="526">
        <v>40.742652908273399</v>
      </c>
      <c r="BZ78" s="526"/>
      <c r="CA78" s="526">
        <v>40.742652908273399</v>
      </c>
      <c r="CB78" s="526"/>
      <c r="CC78" s="526">
        <v>40.742652908273399</v>
      </c>
      <c r="CD78" s="526"/>
      <c r="CE78" s="526">
        <v>40.742652908273399</v>
      </c>
      <c r="CF78" s="526"/>
      <c r="CG78" s="526">
        <v>40.742652908273399</v>
      </c>
      <c r="CH78" s="526"/>
      <c r="CI78" s="526">
        <v>40.742652908273399</v>
      </c>
      <c r="CJ78" s="526"/>
      <c r="CK78" s="526">
        <v>40.742652908273399</v>
      </c>
      <c r="CL78" s="526"/>
      <c r="CM78" s="526">
        <v>40.742652908273399</v>
      </c>
      <c r="CN78" s="526"/>
      <c r="CO78" s="526">
        <v>40.742652908273399</v>
      </c>
      <c r="CP78" s="526"/>
      <c r="CQ78" s="526">
        <v>40.742652908273399</v>
      </c>
      <c r="CR78" s="526"/>
      <c r="CS78" s="526">
        <v>40.742652908273399</v>
      </c>
      <c r="CT78" s="526"/>
      <c r="CU78" s="526">
        <v>40.742652908273399</v>
      </c>
      <c r="CV78" s="526"/>
      <c r="CW78" s="526">
        <v>40.742652908273399</v>
      </c>
      <c r="CX78" s="526"/>
    </row>
    <row r="79" spans="1:102" s="53" customFormat="1" ht="19.5" customHeight="1" x14ac:dyDescent="0.3">
      <c r="A79" s="56" t="s">
        <v>204</v>
      </c>
      <c r="B79" s="57" t="s">
        <v>40</v>
      </c>
      <c r="C79" s="72">
        <f>C104+C90-C111</f>
        <v>67.904421513789003</v>
      </c>
      <c r="D79" s="72">
        <f>C79-C67</f>
        <v>13.341821513789</v>
      </c>
      <c r="E79" s="72">
        <f>E104+E90-E111</f>
        <v>67.904421513789003</v>
      </c>
      <c r="F79" s="72">
        <f>E79-E67</f>
        <v>13.341821513789</v>
      </c>
      <c r="G79" s="72">
        <f>G104+G90-G111</f>
        <v>67.904421513789003</v>
      </c>
      <c r="H79" s="72">
        <f>G79-G67</f>
        <v>13.341821513789</v>
      </c>
      <c r="I79" s="72">
        <f>I104+I90-I111</f>
        <v>67.904421513789003</v>
      </c>
      <c r="J79" s="72">
        <f>I79-I67</f>
        <v>13.341821513789</v>
      </c>
      <c r="K79" s="72">
        <f>K104+K90-K111</f>
        <v>67.904421513789003</v>
      </c>
      <c r="L79" s="72">
        <f>K79-K67</f>
        <v>13.341821513789</v>
      </c>
      <c r="M79" s="72">
        <f>M104+M90-M111</f>
        <v>67.904421513789003</v>
      </c>
      <c r="N79" s="72">
        <f>M79-M67</f>
        <v>13.341821513789</v>
      </c>
      <c r="O79" s="72">
        <f>O104+O90-O111</f>
        <v>67.904421513789003</v>
      </c>
      <c r="P79" s="72">
        <f>O79-O67</f>
        <v>13.341821513789</v>
      </c>
      <c r="Q79" s="72">
        <f>Q104+Q90-Q111</f>
        <v>67.904421513789003</v>
      </c>
      <c r="R79" s="72">
        <f>Q79-Q67</f>
        <v>13.341821513789</v>
      </c>
      <c r="S79" s="72">
        <f>S104+S90-S111</f>
        <v>67.904421513789003</v>
      </c>
      <c r="T79" s="72">
        <f>S79-S67</f>
        <v>13.341821513789</v>
      </c>
      <c r="U79" s="72">
        <f>U104+U90-U111</f>
        <v>67.904421513789003</v>
      </c>
      <c r="V79" s="72">
        <f>U79-U67</f>
        <v>13.341821513789</v>
      </c>
      <c r="W79" s="72">
        <f>W104+W90-W111</f>
        <v>67.904421513789003</v>
      </c>
      <c r="X79" s="72">
        <f>W79-W67</f>
        <v>13.341821513789</v>
      </c>
      <c r="Y79" s="72">
        <f>Y104+Y90-Y111</f>
        <v>67.904421513789003</v>
      </c>
      <c r="Z79" s="72">
        <f>Y79-Y67</f>
        <v>13.341821513789</v>
      </c>
      <c r="AA79" s="72">
        <f>AA104+AA90-AA111</f>
        <v>67.904421513789003</v>
      </c>
      <c r="AB79" s="72">
        <f>AA79-AA67</f>
        <v>13.341821513789</v>
      </c>
      <c r="AC79" s="72">
        <f>AC104+AC90-AC111</f>
        <v>67.904421513789003</v>
      </c>
      <c r="AD79" s="72">
        <f>AC79-AC67</f>
        <v>13.341821513789</v>
      </c>
      <c r="AE79" s="72">
        <f>AE104+AE90-AE111</f>
        <v>67.904421513789003</v>
      </c>
      <c r="AF79" s="72">
        <f>AE79-AE67</f>
        <v>13.341821513789</v>
      </c>
      <c r="AG79" s="72">
        <f>AG104+AG90-AG111</f>
        <v>67.904421513789003</v>
      </c>
      <c r="AH79" s="72">
        <f>AG79-AG67</f>
        <v>13.341821513789</v>
      </c>
      <c r="AI79" s="72">
        <f>AI104+AI90-AI111</f>
        <v>67.904421513789003</v>
      </c>
      <c r="AJ79" s="72">
        <f>AI79-AI67</f>
        <v>13.341821513789</v>
      </c>
      <c r="AK79" s="72">
        <f>AK104+AK90-AK111</f>
        <v>67.904421513789003</v>
      </c>
      <c r="AL79" s="72">
        <f>AK79-AK67</f>
        <v>13.341821513789</v>
      </c>
      <c r="AM79" s="72">
        <f>AM104+AM90-AM111</f>
        <v>67.904421513789003</v>
      </c>
      <c r="AN79" s="72">
        <f>AM79-AM67</f>
        <v>13.341821513789</v>
      </c>
      <c r="AO79" s="72">
        <f>AO104+AO90-AO111</f>
        <v>67.904421513789003</v>
      </c>
      <c r="AP79" s="72">
        <f>AO79-AO67</f>
        <v>13.341821513789</v>
      </c>
      <c r="AQ79" s="72">
        <f>AQ104+AQ90-AQ111</f>
        <v>67.904421513789003</v>
      </c>
      <c r="AR79" s="72">
        <f>AQ79-AQ67</f>
        <v>13.341821513789</v>
      </c>
      <c r="AS79" s="72">
        <f>AS104+AS90-AS111</f>
        <v>67.904421513789003</v>
      </c>
      <c r="AT79" s="72">
        <f>AS79-AS67</f>
        <v>13.341821513789</v>
      </c>
      <c r="AU79" s="72">
        <f>AU104+AU90-AU111</f>
        <v>67.904421513789003</v>
      </c>
      <c r="AV79" s="72">
        <f>AU79-AU67</f>
        <v>13.341821513789</v>
      </c>
      <c r="AW79" s="72">
        <f>AW104+AW90-AW111</f>
        <v>67.904421513789003</v>
      </c>
      <c r="AX79" s="72">
        <f>AW79-AW67</f>
        <v>13.341821513789</v>
      </c>
      <c r="AY79" s="72">
        <f>AY104+AY90-AY111</f>
        <v>67.904421513789003</v>
      </c>
      <c r="AZ79" s="72">
        <f>AY79-AY67</f>
        <v>13.341821513789</v>
      </c>
      <c r="BA79" s="72">
        <f>BA104+BA90-BA111</f>
        <v>67.904421513789003</v>
      </c>
      <c r="BB79" s="72">
        <f>BA79-BA67</f>
        <v>13.341821513789</v>
      </c>
      <c r="BC79" s="72">
        <f>BC104+BC90-BC111</f>
        <v>67.904421513789003</v>
      </c>
      <c r="BD79" s="72">
        <f>BC79-BC67</f>
        <v>13.341821513789</v>
      </c>
      <c r="BE79" s="72">
        <f>BE104+BE90-BE111</f>
        <v>67.904421513789003</v>
      </c>
      <c r="BF79" s="72">
        <f>BE79-BE67</f>
        <v>13.341821513789</v>
      </c>
      <c r="BG79" s="72">
        <f>BG104+BG90-BG111</f>
        <v>67.904421513789003</v>
      </c>
      <c r="BH79" s="72">
        <f>BG79-BG67</f>
        <v>13.341821513789</v>
      </c>
      <c r="BI79" s="72">
        <f>BI104+BI90-BI111</f>
        <v>67.904421513789003</v>
      </c>
      <c r="BJ79" s="72">
        <f>BI79-BI67</f>
        <v>13.341821513789</v>
      </c>
      <c r="BK79" s="72">
        <f>BK104+BK90-BK111</f>
        <v>67.904421513789003</v>
      </c>
      <c r="BL79" s="72">
        <f>BK79-BK67</f>
        <v>13.341821513789</v>
      </c>
      <c r="BM79" s="72">
        <f>BM104+BM90-BM111</f>
        <v>67.904421513789003</v>
      </c>
      <c r="BN79" s="72">
        <f>BM79-BM67</f>
        <v>13.341821513789</v>
      </c>
      <c r="BO79" s="72">
        <f>BO104+BO90-BO111</f>
        <v>67.904421513789003</v>
      </c>
      <c r="BP79" s="72">
        <f>BO79-BO67</f>
        <v>13.341821513789</v>
      </c>
      <c r="BQ79" s="72">
        <f>BQ104+BQ90-BQ111</f>
        <v>67.904421513789003</v>
      </c>
      <c r="BR79" s="72">
        <f>BQ79-BQ67</f>
        <v>13.341821513789</v>
      </c>
      <c r="BS79" s="72">
        <f>BS104+BS90-BS111</f>
        <v>67.904421513789003</v>
      </c>
      <c r="BT79" s="72">
        <f>BS79-BS67</f>
        <v>13.341821513789</v>
      </c>
      <c r="BU79" s="72">
        <f>BU104+BU90-BU111</f>
        <v>67.904421513789003</v>
      </c>
      <c r="BV79" s="72">
        <f>BU79-BU67</f>
        <v>13.341821513789</v>
      </c>
      <c r="BW79" s="72">
        <f>BW104+BW90-BW111</f>
        <v>67.904421513789003</v>
      </c>
      <c r="BX79" s="72">
        <f>BW79-BW67</f>
        <v>13.341821513789</v>
      </c>
      <c r="BY79" s="72">
        <f>BY104+BY90-BY111</f>
        <v>67.904421513789003</v>
      </c>
      <c r="BZ79" s="72">
        <f>BY79-BY67</f>
        <v>13.341821513789</v>
      </c>
      <c r="CA79" s="72">
        <f>CA104+CA90-CA111</f>
        <v>67.904421513789003</v>
      </c>
      <c r="CB79" s="72">
        <f>CA79-CA67</f>
        <v>13.341821513789</v>
      </c>
      <c r="CC79" s="72">
        <f>CC104+CC90-CC111</f>
        <v>67.904421513789003</v>
      </c>
      <c r="CD79" s="72">
        <f>CC79-CC67</f>
        <v>13.341821513789</v>
      </c>
      <c r="CE79" s="72">
        <f>CE104+CE90-CE111</f>
        <v>67.904421513789003</v>
      </c>
      <c r="CF79" s="72">
        <f>CE79-CE67</f>
        <v>13.341821513789</v>
      </c>
      <c r="CG79" s="72">
        <f>CG104+CG90-CG111</f>
        <v>67.904421513789003</v>
      </c>
      <c r="CH79" s="72">
        <f>CG79-CG67</f>
        <v>13.341821513789</v>
      </c>
      <c r="CI79" s="72">
        <f>CI104+CI90-CI111</f>
        <v>67.904421513789003</v>
      </c>
      <c r="CJ79" s="72">
        <f>CI79-CI67</f>
        <v>13.341821513789</v>
      </c>
      <c r="CK79" s="72">
        <f>CK104+CK90-CK111</f>
        <v>67.904421513789003</v>
      </c>
      <c r="CL79" s="72">
        <f>CK79-CK67</f>
        <v>13.341821513789</v>
      </c>
      <c r="CM79" s="72">
        <f>CM104+CM90-CM111</f>
        <v>67.904421513789003</v>
      </c>
      <c r="CN79" s="72">
        <f>CM79-CM67</f>
        <v>13.341821513789</v>
      </c>
      <c r="CO79" s="72">
        <f>CO104+CO90-CO111</f>
        <v>67.904421513789003</v>
      </c>
      <c r="CP79" s="72">
        <f>CO79-CO67</f>
        <v>13.341821513789</v>
      </c>
      <c r="CQ79" s="72">
        <f>CQ104+CQ90-CQ111</f>
        <v>67.904421513789003</v>
      </c>
      <c r="CR79" s="72">
        <f>CQ79-CQ67</f>
        <v>13.341821513789</v>
      </c>
      <c r="CS79" s="72">
        <f>CS104+CS90-CS111</f>
        <v>67.904421513789003</v>
      </c>
      <c r="CT79" s="72">
        <f>CS79-CS67</f>
        <v>13.341821513789</v>
      </c>
      <c r="CU79" s="72">
        <f>CU104+CU90-CU111</f>
        <v>67.904421513789003</v>
      </c>
      <c r="CV79" s="72">
        <f>CU79-CU67</f>
        <v>13.341821513789</v>
      </c>
      <c r="CW79" s="72">
        <f>CW104+CW90-CW111</f>
        <v>67.904421513789003</v>
      </c>
      <c r="CX79" s="72">
        <f>CW79-CW67</f>
        <v>13.341821513789</v>
      </c>
    </row>
    <row r="80" spans="1:102" s="53" customFormat="1" ht="19.5" customHeight="1" x14ac:dyDescent="0.3">
      <c r="A80" s="56" t="s">
        <v>205</v>
      </c>
      <c r="B80" s="56"/>
      <c r="C80" s="76">
        <f>IFERROR((C79/C77),0)</f>
        <v>1.6666666666666667</v>
      </c>
      <c r="D80" s="76">
        <f>IFERROR((D79/C77),0)</f>
        <v>0.32746570391050178</v>
      </c>
      <c r="E80" s="76">
        <f>IFERROR((E79/E77),0)</f>
        <v>1.6666666666666667</v>
      </c>
      <c r="F80" s="76">
        <f>IFERROR((F79/E77),0)</f>
        <v>0.32746570391050178</v>
      </c>
      <c r="G80" s="76">
        <f>IFERROR((G79/G77),0)</f>
        <v>1.6666666666666667</v>
      </c>
      <c r="H80" s="76">
        <f>IFERROR((H79/G77),0)</f>
        <v>0.32746570391050178</v>
      </c>
      <c r="I80" s="76">
        <f>IFERROR((I79/I77),0)</f>
        <v>1.6666666666666667</v>
      </c>
      <c r="J80" s="76">
        <f>IFERROR((J79/I77),0)</f>
        <v>0.32746570391050178</v>
      </c>
      <c r="K80" s="76">
        <f>IFERROR((K79/K77),0)</f>
        <v>1.6666666666666667</v>
      </c>
      <c r="L80" s="76">
        <f>IFERROR((L79/K77),0)</f>
        <v>0.32746570391050178</v>
      </c>
      <c r="M80" s="76">
        <f>IFERROR((M79/M77),0)</f>
        <v>1.6666666666666667</v>
      </c>
      <c r="N80" s="76">
        <f>IFERROR((N79/M77),0)</f>
        <v>0.32746570391050178</v>
      </c>
      <c r="O80" s="76">
        <f>IFERROR((O79/O77),0)</f>
        <v>1.6666666666666667</v>
      </c>
      <c r="P80" s="76">
        <f>IFERROR((P79/O77),0)</f>
        <v>0.32746570391050178</v>
      </c>
      <c r="Q80" s="76">
        <f>IFERROR((Q79/Q77),0)</f>
        <v>1.6666666666666667</v>
      </c>
      <c r="R80" s="76">
        <f>IFERROR((R79/Q77),0)</f>
        <v>0.32746570391050178</v>
      </c>
      <c r="S80" s="76">
        <f>IFERROR((S79/S77),0)</f>
        <v>1.6666666666666667</v>
      </c>
      <c r="T80" s="76">
        <f>IFERROR((T79/S77),0)</f>
        <v>0.32746570391050178</v>
      </c>
      <c r="U80" s="76">
        <f>IFERROR((U79/U77),0)</f>
        <v>1.6666666666666667</v>
      </c>
      <c r="V80" s="76">
        <f>IFERROR((V79/U77),0)</f>
        <v>0.32746570391050178</v>
      </c>
      <c r="W80" s="76">
        <f>IFERROR((W79/W77),0)</f>
        <v>1.6666666666666667</v>
      </c>
      <c r="X80" s="76">
        <f>IFERROR((X79/W77),0)</f>
        <v>0.32746570391050178</v>
      </c>
      <c r="Y80" s="76">
        <f>IFERROR((Y79/Y77),0)</f>
        <v>1.6666666666666667</v>
      </c>
      <c r="Z80" s="76">
        <f>IFERROR((Z79/Y77),0)</f>
        <v>0.32746570391050178</v>
      </c>
      <c r="AA80" s="76">
        <f>IFERROR((AA79/AA77),0)</f>
        <v>1.6666666666666667</v>
      </c>
      <c r="AB80" s="76">
        <f>IFERROR((AB79/AA77),0)</f>
        <v>0.32746570391050178</v>
      </c>
      <c r="AC80" s="76">
        <f>IFERROR((AC79/AC77),0)</f>
        <v>1.6666666666666667</v>
      </c>
      <c r="AD80" s="76">
        <f>IFERROR((AD79/AC77),0)</f>
        <v>0.32746570391050178</v>
      </c>
      <c r="AE80" s="76">
        <f>IFERROR((AE79/AE77),0)</f>
        <v>1.6666666666666667</v>
      </c>
      <c r="AF80" s="76">
        <f>IFERROR((AF79/AE77),0)</f>
        <v>0.32746570391050178</v>
      </c>
      <c r="AG80" s="76">
        <f>IFERROR((AG79/AG77),0)</f>
        <v>1.6666666666666667</v>
      </c>
      <c r="AH80" s="76">
        <f>IFERROR((AH79/AG77),0)</f>
        <v>0.32746570391050178</v>
      </c>
      <c r="AI80" s="76">
        <f>IFERROR((AI79/AI77),0)</f>
        <v>1.6666666666666667</v>
      </c>
      <c r="AJ80" s="76">
        <f>IFERROR((AJ79/AI77),0)</f>
        <v>0.32746570391050178</v>
      </c>
      <c r="AK80" s="76">
        <f>IFERROR((AK79/AK77),0)</f>
        <v>1.6666666666666667</v>
      </c>
      <c r="AL80" s="76">
        <f>IFERROR((AL79/AK77),0)</f>
        <v>0.32746570391050178</v>
      </c>
      <c r="AM80" s="76">
        <f>IFERROR((AM79/AM77),0)</f>
        <v>1.6666666666666667</v>
      </c>
      <c r="AN80" s="76">
        <f>IFERROR((AN79/AM77),0)</f>
        <v>0.32746570391050178</v>
      </c>
      <c r="AO80" s="76">
        <f>IFERROR((AO79/AO77),0)</f>
        <v>1.6666666666666667</v>
      </c>
      <c r="AP80" s="76">
        <f>IFERROR((AP79/AO77),0)</f>
        <v>0.32746570391050178</v>
      </c>
      <c r="AQ80" s="76">
        <f>IFERROR((AQ79/AQ77),0)</f>
        <v>1.6666666666666667</v>
      </c>
      <c r="AR80" s="76">
        <f>IFERROR((AR79/AQ77),0)</f>
        <v>0.32746570391050178</v>
      </c>
      <c r="AS80" s="76">
        <f>IFERROR((AS79/AS77),0)</f>
        <v>1.6666666666666667</v>
      </c>
      <c r="AT80" s="76">
        <f>IFERROR((AT79/AS77),0)</f>
        <v>0.32746570391050178</v>
      </c>
      <c r="AU80" s="76">
        <f>IFERROR((AU79/AU77),0)</f>
        <v>1.6666666666666667</v>
      </c>
      <c r="AV80" s="76">
        <f>IFERROR((AV79/AU77),0)</f>
        <v>0.32746570391050178</v>
      </c>
      <c r="AW80" s="76">
        <f>IFERROR((AW79/AW77),0)</f>
        <v>1.6666666666666667</v>
      </c>
      <c r="AX80" s="76">
        <f>IFERROR((AX79/AW77),0)</f>
        <v>0.32746570391050178</v>
      </c>
      <c r="AY80" s="76">
        <f>IFERROR((AY79/AY77),0)</f>
        <v>1.6666666666666667</v>
      </c>
      <c r="AZ80" s="76">
        <f>IFERROR((AZ79/AY77),0)</f>
        <v>0.32746570391050178</v>
      </c>
      <c r="BA80" s="76">
        <f>IFERROR((BA79/BA77),0)</f>
        <v>1.6666666666666667</v>
      </c>
      <c r="BB80" s="76">
        <f>IFERROR((BB79/BA77),0)</f>
        <v>0.32746570391050178</v>
      </c>
      <c r="BC80" s="76">
        <f>IFERROR((BC79/BC77),0)</f>
        <v>1.6666666666666667</v>
      </c>
      <c r="BD80" s="76">
        <f>IFERROR((BD79/BC77),0)</f>
        <v>0.32746570391050178</v>
      </c>
      <c r="BE80" s="76">
        <f>IFERROR((BE79/BE77),0)</f>
        <v>1.6666666666666667</v>
      </c>
      <c r="BF80" s="76">
        <f>IFERROR((BF79/BE77),0)</f>
        <v>0.32746570391050178</v>
      </c>
      <c r="BG80" s="76">
        <f>IFERROR((BG79/BG77),0)</f>
        <v>1.6666666666666667</v>
      </c>
      <c r="BH80" s="76">
        <f>IFERROR((BH79/BG77),0)</f>
        <v>0.32746570391050178</v>
      </c>
      <c r="BI80" s="76">
        <f>IFERROR((BI79/BI77),0)</f>
        <v>1.6666666666666667</v>
      </c>
      <c r="BJ80" s="76">
        <f>IFERROR((BJ79/BI77),0)</f>
        <v>0.32746570391050178</v>
      </c>
      <c r="BK80" s="76">
        <f>IFERROR((BK79/BK77),0)</f>
        <v>1.6666666666666667</v>
      </c>
      <c r="BL80" s="76">
        <f>IFERROR((BL79/BK77),0)</f>
        <v>0.32746570391050178</v>
      </c>
      <c r="BM80" s="76">
        <f>IFERROR((BM79/BM77),0)</f>
        <v>1.6666666666666667</v>
      </c>
      <c r="BN80" s="76">
        <f>IFERROR((BN79/BM77),0)</f>
        <v>0.32746570391050178</v>
      </c>
      <c r="BO80" s="76">
        <f>IFERROR((BO79/BO77),0)</f>
        <v>1.6666666666666667</v>
      </c>
      <c r="BP80" s="76">
        <f>IFERROR((BP79/BO77),0)</f>
        <v>0.32746570391050178</v>
      </c>
      <c r="BQ80" s="76">
        <f>IFERROR((BQ79/BQ77),0)</f>
        <v>1.6666666666666667</v>
      </c>
      <c r="BR80" s="76">
        <f>IFERROR((BR79/BQ77),0)</f>
        <v>0.32746570391050178</v>
      </c>
      <c r="BS80" s="76">
        <f>IFERROR((BS79/BS77),0)</f>
        <v>1.6666666666666667</v>
      </c>
      <c r="BT80" s="76">
        <f>IFERROR((BT79/BS77),0)</f>
        <v>0.32746570391050178</v>
      </c>
      <c r="BU80" s="76">
        <f>IFERROR((BU79/BU77),0)</f>
        <v>1.6666666666666667</v>
      </c>
      <c r="BV80" s="76">
        <f>IFERROR((BV79/BU77),0)</f>
        <v>0.32746570391050178</v>
      </c>
      <c r="BW80" s="76">
        <f>IFERROR((BW79/BW77),0)</f>
        <v>1.6666666666666667</v>
      </c>
      <c r="BX80" s="76">
        <f>IFERROR((BX79/BW77),0)</f>
        <v>0.32746570391050178</v>
      </c>
      <c r="BY80" s="76">
        <f>IFERROR((BY79/BY77),0)</f>
        <v>1.6666666666666667</v>
      </c>
      <c r="BZ80" s="76">
        <f>IFERROR((BZ79/BY77),0)</f>
        <v>0.32746570391050178</v>
      </c>
      <c r="CA80" s="76">
        <f>IFERROR((CA79/CA77),0)</f>
        <v>1.6666666666666667</v>
      </c>
      <c r="CB80" s="76">
        <f>IFERROR((CB79/CA77),0)</f>
        <v>0.32746570391050178</v>
      </c>
      <c r="CC80" s="76">
        <f>IFERROR((CC79/CC77),0)</f>
        <v>1.6666666666666667</v>
      </c>
      <c r="CD80" s="76">
        <f>IFERROR((CD79/CC77),0)</f>
        <v>0.32746570391050178</v>
      </c>
      <c r="CE80" s="76">
        <f>IFERROR((CE79/CE77),0)</f>
        <v>1.6666666666666667</v>
      </c>
      <c r="CF80" s="76">
        <f>IFERROR((CF79/CE77),0)</f>
        <v>0.32746570391050178</v>
      </c>
      <c r="CG80" s="76">
        <f>IFERROR((CG79/CG77),0)</f>
        <v>1.6666666666666667</v>
      </c>
      <c r="CH80" s="76">
        <f>IFERROR((CH79/CG77),0)</f>
        <v>0.32746570391050178</v>
      </c>
      <c r="CI80" s="76">
        <f>IFERROR((CI79/CI77),0)</f>
        <v>1.6666666666666667</v>
      </c>
      <c r="CJ80" s="76">
        <f>IFERROR((CJ79/CI77),0)</f>
        <v>0.32746570391050178</v>
      </c>
      <c r="CK80" s="76">
        <f>IFERROR((CK79/CK77),0)</f>
        <v>1.6666666666666667</v>
      </c>
      <c r="CL80" s="76">
        <f>IFERROR((CL79/CK77),0)</f>
        <v>0.32746570391050178</v>
      </c>
      <c r="CM80" s="76">
        <f>IFERROR((CM79/CM77),0)</f>
        <v>1.6666666666666667</v>
      </c>
      <c r="CN80" s="76">
        <f>IFERROR((CN79/CM77),0)</f>
        <v>0.32746570391050178</v>
      </c>
      <c r="CO80" s="76">
        <f>IFERROR((CO79/CO77),0)</f>
        <v>1.6666666666666667</v>
      </c>
      <c r="CP80" s="76">
        <f>IFERROR((CP79/CO77),0)</f>
        <v>0.32746570391050178</v>
      </c>
      <c r="CQ80" s="76">
        <f>IFERROR((CQ79/CQ77),0)</f>
        <v>1.6666666666666667</v>
      </c>
      <c r="CR80" s="76">
        <f>IFERROR((CR79/CQ77),0)</f>
        <v>0.32746570391050178</v>
      </c>
      <c r="CS80" s="76">
        <f>IFERROR((CS79/CS77),0)</f>
        <v>1.6666666666666667</v>
      </c>
      <c r="CT80" s="76">
        <f>IFERROR((CT79/CS77),0)</f>
        <v>0.32746570391050178</v>
      </c>
      <c r="CU80" s="76">
        <f>IFERROR((CU79/CU77),0)</f>
        <v>1.6666666666666667</v>
      </c>
      <c r="CV80" s="76">
        <f>IFERROR((CV79/CU77),0)</f>
        <v>0.32746570391050178</v>
      </c>
      <c r="CW80" s="76">
        <f>IFERROR((CW79/CW77),0)</f>
        <v>1.6666666666666667</v>
      </c>
      <c r="CX80" s="76">
        <f>IFERROR((CX79/CW77),0)</f>
        <v>0.32746570391050178</v>
      </c>
    </row>
    <row r="81" spans="1:102" s="53" customFormat="1" ht="19.5" customHeight="1" x14ac:dyDescent="0.3">
      <c r="A81" s="56" t="s">
        <v>206</v>
      </c>
      <c r="B81" s="57" t="s">
        <v>40</v>
      </c>
      <c r="C81" s="72">
        <f>IFERROR(IF(C75=1,C79+C76,C79),0)</f>
        <v>67.904421513789003</v>
      </c>
      <c r="D81" s="72">
        <f>IFERROR(IF(C75=1,D79+C76,D79),0)</f>
        <v>13.341821513789</v>
      </c>
      <c r="E81" s="72">
        <f>IFERROR(IF(E75=1,E79+E76,E79),0)</f>
        <v>67.904421513789003</v>
      </c>
      <c r="F81" s="72">
        <f>IFERROR(IF(E75=1,F79+E76,F79),0)</f>
        <v>13.341821513789</v>
      </c>
      <c r="G81" s="72">
        <f>IFERROR(IF(G75=1,G79+G76,G79),0)</f>
        <v>67.904421513789003</v>
      </c>
      <c r="H81" s="72">
        <f>IFERROR(IF(G75=1,H79+G76,H79),0)</f>
        <v>13.341821513789</v>
      </c>
      <c r="I81" s="72">
        <f>IFERROR(IF(I75=1,I79+I76,I79),0)</f>
        <v>67.904421513789003</v>
      </c>
      <c r="J81" s="72">
        <f>IFERROR(IF(I75=1,J79+I76,J79),0)</f>
        <v>13.341821513789</v>
      </c>
      <c r="K81" s="72">
        <f>IFERROR(IF(K75=1,K79+K76,K79),0)</f>
        <v>67.904421513789003</v>
      </c>
      <c r="L81" s="72">
        <f>IFERROR(IF(K75=1,L79+K76,L79),0)</f>
        <v>13.341821513789</v>
      </c>
      <c r="M81" s="72">
        <f>IFERROR(IF(M75=1,M79+M76,M79),0)</f>
        <v>67.904421513789003</v>
      </c>
      <c r="N81" s="72">
        <f>IFERROR(IF(M75=1,N79+M76,N79),0)</f>
        <v>13.341821513789</v>
      </c>
      <c r="O81" s="72">
        <f>IFERROR(IF(O75=1,O79+O76,O79),0)</f>
        <v>67.904421513789003</v>
      </c>
      <c r="P81" s="72">
        <f>IFERROR(IF(O75=1,P79+O76,P79),0)</f>
        <v>13.341821513789</v>
      </c>
      <c r="Q81" s="72">
        <f>IFERROR(IF(Q75=1,Q79+Q76,Q79),0)</f>
        <v>67.904421513789003</v>
      </c>
      <c r="R81" s="72">
        <f>IFERROR(IF(Q75=1,R79+Q76,R79),0)</f>
        <v>13.341821513789</v>
      </c>
      <c r="S81" s="72">
        <f>IFERROR(IF(S75=1,S79+S76,S79),0)</f>
        <v>67.904421513789003</v>
      </c>
      <c r="T81" s="72">
        <f>IFERROR(IF(S75=1,T79+S76,T79),0)</f>
        <v>13.341821513789</v>
      </c>
      <c r="U81" s="72">
        <f>IFERROR(IF(U75=1,U79+U76,U79),0)</f>
        <v>67.904421513789003</v>
      </c>
      <c r="V81" s="72">
        <f>IFERROR(IF(U75=1,V79+U76,V79),0)</f>
        <v>13.341821513789</v>
      </c>
      <c r="W81" s="72">
        <f>IFERROR(IF(W75=1,W79+W76,W79),0)</f>
        <v>67.904421513789003</v>
      </c>
      <c r="X81" s="72">
        <f>IFERROR(IF(W75=1,X79+W76,X79),0)</f>
        <v>13.341821513789</v>
      </c>
      <c r="Y81" s="72">
        <f>IFERROR(IF(Y75=1,Y79+Y76,Y79),0)</f>
        <v>67.904421513789003</v>
      </c>
      <c r="Z81" s="72">
        <f>IFERROR(IF(Y75=1,Z79+Y76,Z79),0)</f>
        <v>13.341821513789</v>
      </c>
      <c r="AA81" s="72">
        <f>IFERROR(IF(AA75=1,AA79+AA76,AA79),0)</f>
        <v>67.904421513789003</v>
      </c>
      <c r="AB81" s="72">
        <f>IFERROR(IF(AA75=1,AB79+AA76,AB79),0)</f>
        <v>13.341821513789</v>
      </c>
      <c r="AC81" s="72">
        <f>IFERROR(IF(AC75=1,AC79+AC76,AC79),0)</f>
        <v>67.904421513789003</v>
      </c>
      <c r="AD81" s="72">
        <f>IFERROR(IF(AC75=1,AD79+AC76,AD79),0)</f>
        <v>13.341821513789</v>
      </c>
      <c r="AE81" s="72">
        <f>IFERROR(IF(AE75=1,AE79+AE76,AE79),0)</f>
        <v>67.904421513789003</v>
      </c>
      <c r="AF81" s="72">
        <f>IFERROR(IF(AE75=1,AF79+AE76,AF79),0)</f>
        <v>13.341821513789</v>
      </c>
      <c r="AG81" s="72">
        <f>IFERROR(IF(AG75=1,AG79+AG76,AG79),0)</f>
        <v>67.904421513789003</v>
      </c>
      <c r="AH81" s="72">
        <f>IFERROR(IF(AG75=1,AH79+AG76,AH79),0)</f>
        <v>13.341821513789</v>
      </c>
      <c r="AI81" s="72">
        <f>IFERROR(IF(AI75=1,AI79+AI76,AI79),0)</f>
        <v>67.904421513789003</v>
      </c>
      <c r="AJ81" s="72">
        <f>IFERROR(IF(AI75=1,AJ79+AI76,AJ79),0)</f>
        <v>13.341821513789</v>
      </c>
      <c r="AK81" s="72">
        <f>IFERROR(IF(AK75=1,AK79+AK76,AK79),0)</f>
        <v>67.904421513789003</v>
      </c>
      <c r="AL81" s="72">
        <f>IFERROR(IF(AK75=1,AL79+AK76,AL79),0)</f>
        <v>13.341821513789</v>
      </c>
      <c r="AM81" s="72">
        <f>IFERROR(IF(AM75=1,AM79+AM76,AM79),0)</f>
        <v>67.904421513789003</v>
      </c>
      <c r="AN81" s="72">
        <f>IFERROR(IF(AM75=1,AN79+AM76,AN79),0)</f>
        <v>13.341821513789</v>
      </c>
      <c r="AO81" s="72">
        <f>IFERROR(IF(AO75=1,AO79+AO76,AO79),0)</f>
        <v>67.904421513789003</v>
      </c>
      <c r="AP81" s="72">
        <f>IFERROR(IF(AO75=1,AP79+AO76,AP79),0)</f>
        <v>13.341821513789</v>
      </c>
      <c r="AQ81" s="72">
        <f>IFERROR(IF(AQ75=1,AQ79+AQ76,AQ79),0)</f>
        <v>67.904421513789003</v>
      </c>
      <c r="AR81" s="72">
        <f>IFERROR(IF(AQ75=1,AR79+AQ76,AR79),0)</f>
        <v>13.341821513789</v>
      </c>
      <c r="AS81" s="72">
        <f>IFERROR(IF(AS75=1,AS79+AS76,AS79),0)</f>
        <v>67.904421513789003</v>
      </c>
      <c r="AT81" s="72">
        <f>IFERROR(IF(AS75=1,AT79+AS76,AT79),0)</f>
        <v>13.341821513789</v>
      </c>
      <c r="AU81" s="72">
        <f>IFERROR(IF(AU75=1,AU79+AU76,AU79),0)</f>
        <v>67.904421513789003</v>
      </c>
      <c r="AV81" s="72">
        <f>IFERROR(IF(AU75=1,AV79+AU76,AV79),0)</f>
        <v>13.341821513789</v>
      </c>
      <c r="AW81" s="72">
        <f>IFERROR(IF(AW75=1,AW79+AW76,AW79),0)</f>
        <v>67.904421513789003</v>
      </c>
      <c r="AX81" s="72">
        <f>IFERROR(IF(AW75=1,AX79+AW76,AX79),0)</f>
        <v>13.341821513789</v>
      </c>
      <c r="AY81" s="72">
        <f>IFERROR(IF(AY75=1,AY79+AY76,AY79),0)</f>
        <v>67.904421513789003</v>
      </c>
      <c r="AZ81" s="72">
        <f>IFERROR(IF(AY75=1,AZ79+AY76,AZ79),0)</f>
        <v>13.341821513789</v>
      </c>
      <c r="BA81" s="72">
        <f>IFERROR(IF(BA75=1,BA79+BA76,BA79),0)</f>
        <v>67.904421513789003</v>
      </c>
      <c r="BB81" s="72">
        <f>IFERROR(IF(BA75=1,BB79+BA76,BB79),0)</f>
        <v>13.341821513789</v>
      </c>
      <c r="BC81" s="72">
        <f>IFERROR(IF(BC75=1,BC79+BC76,BC79),0)</f>
        <v>67.904421513789003</v>
      </c>
      <c r="BD81" s="72">
        <f>IFERROR(IF(BC75=1,BD79+BC76,BD79),0)</f>
        <v>13.341821513789</v>
      </c>
      <c r="BE81" s="72">
        <f>IFERROR(IF(BE75=1,BE79+BE76,BE79),0)</f>
        <v>67.904421513789003</v>
      </c>
      <c r="BF81" s="72">
        <f>IFERROR(IF(BE75=1,BF79+BE76,BF79),0)</f>
        <v>13.341821513789</v>
      </c>
      <c r="BG81" s="72">
        <f>IFERROR(IF(BG75=1,BG79+BG76,BG79),0)</f>
        <v>67.904421513789003</v>
      </c>
      <c r="BH81" s="72">
        <f>IFERROR(IF(BG75=1,BH79+BG76,BH79),0)</f>
        <v>13.341821513789</v>
      </c>
      <c r="BI81" s="72">
        <f>IFERROR(IF(BI75=1,BI79+BI76,BI79),0)</f>
        <v>67.904421513789003</v>
      </c>
      <c r="BJ81" s="72">
        <f>IFERROR(IF(BI75=1,BJ79+BI76,BJ79),0)</f>
        <v>13.341821513789</v>
      </c>
      <c r="BK81" s="72">
        <f>IFERROR(IF(BK75=1,BK79+BK76,BK79),0)</f>
        <v>67.904421513789003</v>
      </c>
      <c r="BL81" s="72">
        <f>IFERROR(IF(BK75=1,BL79+BK76,BL79),0)</f>
        <v>13.341821513789</v>
      </c>
      <c r="BM81" s="72">
        <f>IFERROR(IF(BM75=1,BM79+BM76,BM79),0)</f>
        <v>67.904421513789003</v>
      </c>
      <c r="BN81" s="72">
        <f>IFERROR(IF(BM75=1,BN79+BM76,BN79),0)</f>
        <v>13.341821513789</v>
      </c>
      <c r="BO81" s="72">
        <f>IFERROR(IF(BO75=1,BO79+BO76,BO79),0)</f>
        <v>67.904421513789003</v>
      </c>
      <c r="BP81" s="72">
        <f>IFERROR(IF(BO75=1,BP79+BO76,BP79),0)</f>
        <v>13.341821513789</v>
      </c>
      <c r="BQ81" s="72">
        <f>IFERROR(IF(BQ75=1,BQ79+BQ76,BQ79),0)</f>
        <v>67.904421513789003</v>
      </c>
      <c r="BR81" s="72">
        <f>IFERROR(IF(BQ75=1,BR79+BQ76,BR79),0)</f>
        <v>13.341821513789</v>
      </c>
      <c r="BS81" s="72">
        <f>IFERROR(IF(BS75=1,BS79+BS76,BS79),0)</f>
        <v>67.904421513789003</v>
      </c>
      <c r="BT81" s="72">
        <f>IFERROR(IF(BS75=1,BT79+BS76,BT79),0)</f>
        <v>13.341821513789</v>
      </c>
      <c r="BU81" s="72">
        <f>IFERROR(IF(BU75=1,BU79+BU76,BU79),0)</f>
        <v>67.904421513789003</v>
      </c>
      <c r="BV81" s="72">
        <f>IFERROR(IF(BU75=1,BV79+BU76,BV79),0)</f>
        <v>13.341821513789</v>
      </c>
      <c r="BW81" s="72">
        <f>IFERROR(IF(BW75=1,BW79+BW76,BW79),0)</f>
        <v>67.904421513789003</v>
      </c>
      <c r="BX81" s="72">
        <f>IFERROR(IF(BW75=1,BX79+BW76,BX79),0)</f>
        <v>13.341821513789</v>
      </c>
      <c r="BY81" s="72">
        <f>IFERROR(IF(BY75=1,BY79+BY76,BY79),0)</f>
        <v>67.904421513789003</v>
      </c>
      <c r="BZ81" s="72">
        <f>IFERROR(IF(BY75=1,BZ79+BY76,BZ79),0)</f>
        <v>13.341821513789</v>
      </c>
      <c r="CA81" s="72">
        <f>IFERROR(IF(CA75=1,CA79+CA76,CA79),0)</f>
        <v>67.904421513789003</v>
      </c>
      <c r="CB81" s="72">
        <f>IFERROR(IF(CA75=1,CB79+CA76,CB79),0)</f>
        <v>13.341821513789</v>
      </c>
      <c r="CC81" s="72">
        <f>IFERROR(IF(CC75=1,CC79+CC76,CC79),0)</f>
        <v>67.904421513789003</v>
      </c>
      <c r="CD81" s="72">
        <f>IFERROR(IF(CC75=1,CD79+CC76,CD79),0)</f>
        <v>13.341821513789</v>
      </c>
      <c r="CE81" s="72">
        <f>IFERROR(IF(CE75=1,CE79+CE76,CE79),0)</f>
        <v>67.904421513789003</v>
      </c>
      <c r="CF81" s="72">
        <f>IFERROR(IF(CE75=1,CF79+CE76,CF79),0)</f>
        <v>13.341821513789</v>
      </c>
      <c r="CG81" s="72">
        <f>IFERROR(IF(CG75=1,CG79+CG76,CG79),0)</f>
        <v>67.904421513789003</v>
      </c>
      <c r="CH81" s="72">
        <f>IFERROR(IF(CG75=1,CH79+CG76,CH79),0)</f>
        <v>13.341821513789</v>
      </c>
      <c r="CI81" s="72">
        <f>IFERROR(IF(CI75=1,CI79+CI76,CI79),0)</f>
        <v>67.904421513789003</v>
      </c>
      <c r="CJ81" s="72">
        <f>IFERROR(IF(CI75=1,CJ79+CI76,CJ79),0)</f>
        <v>13.341821513789</v>
      </c>
      <c r="CK81" s="72">
        <f>IFERROR(IF(CK75=1,CK79+CK76,CK79),0)</f>
        <v>67.904421513789003</v>
      </c>
      <c r="CL81" s="72">
        <f>IFERROR(IF(CK75=1,CL79+CK76,CL79),0)</f>
        <v>13.341821513789</v>
      </c>
      <c r="CM81" s="72">
        <f>IFERROR(IF(CM75=1,CM79+CM76,CM79),0)</f>
        <v>67.904421513789003</v>
      </c>
      <c r="CN81" s="72">
        <f>IFERROR(IF(CM75=1,CN79+CM76,CN79),0)</f>
        <v>13.341821513789</v>
      </c>
      <c r="CO81" s="72">
        <f>IFERROR(IF(CO75=1,CO79+CO76,CO79),0)</f>
        <v>67.904421513789003</v>
      </c>
      <c r="CP81" s="72">
        <f>IFERROR(IF(CO75=1,CP79+CO76,CP79),0)</f>
        <v>13.341821513789</v>
      </c>
      <c r="CQ81" s="72">
        <f>IFERROR(IF(CQ75=1,CQ79+CQ76,CQ79),0)</f>
        <v>67.904421513789003</v>
      </c>
      <c r="CR81" s="72">
        <f>IFERROR(IF(CQ75=1,CR79+CQ76,CR79),0)</f>
        <v>13.341821513789</v>
      </c>
      <c r="CS81" s="72">
        <f>IFERROR(IF(CS75=1,CS79+CS76,CS79),0)</f>
        <v>67.904421513789003</v>
      </c>
      <c r="CT81" s="72">
        <f>IFERROR(IF(CS75=1,CT79+CS76,CT79),0)</f>
        <v>13.341821513789</v>
      </c>
      <c r="CU81" s="72">
        <f>IFERROR(IF(CU75=1,CU79+CU76,CU79),0)</f>
        <v>67.904421513789003</v>
      </c>
      <c r="CV81" s="72">
        <f>IFERROR(IF(CU75=1,CV79+CU76,CV79),0)</f>
        <v>13.341821513789</v>
      </c>
      <c r="CW81" s="72">
        <f>IFERROR(IF(CW75=1,CW79+CW76,CW79),0)</f>
        <v>67.904421513789003</v>
      </c>
      <c r="CX81" s="72">
        <f>IFERROR(IF(CW75=1,CX79+CW76,CX79),0)</f>
        <v>13.341821513789</v>
      </c>
    </row>
    <row r="82" spans="1:102" s="53" customFormat="1" ht="19.5" customHeight="1" x14ac:dyDescent="0.3">
      <c r="A82" s="56" t="s">
        <v>207</v>
      </c>
      <c r="B82" s="56"/>
      <c r="C82" s="76">
        <f>IFERROR((C81/C77),0)</f>
        <v>1.6666666666666667</v>
      </c>
      <c r="D82" s="76">
        <f>IFERROR((D81/C77),0)</f>
        <v>0.32746570391050178</v>
      </c>
      <c r="E82" s="76">
        <f>IFERROR((E81/E77),0)</f>
        <v>1.6666666666666667</v>
      </c>
      <c r="F82" s="76">
        <f>IFERROR((F81/E77),0)</f>
        <v>0.32746570391050178</v>
      </c>
      <c r="G82" s="76">
        <f>IFERROR((G81/G77),0)</f>
        <v>1.6666666666666667</v>
      </c>
      <c r="H82" s="76">
        <f>IFERROR((H81/G77),0)</f>
        <v>0.32746570391050178</v>
      </c>
      <c r="I82" s="76">
        <f>IFERROR((I81/I77),0)</f>
        <v>1.6666666666666667</v>
      </c>
      <c r="J82" s="76">
        <f>IFERROR((J81/I77),0)</f>
        <v>0.32746570391050178</v>
      </c>
      <c r="K82" s="76">
        <f>IFERROR((K81/K77),0)</f>
        <v>1.6666666666666667</v>
      </c>
      <c r="L82" s="76">
        <f>IFERROR((L81/K77),0)</f>
        <v>0.32746570391050178</v>
      </c>
      <c r="M82" s="76">
        <f>IFERROR((M81/M77),0)</f>
        <v>1.6666666666666667</v>
      </c>
      <c r="N82" s="76">
        <f>IFERROR((N81/M77),0)</f>
        <v>0.32746570391050178</v>
      </c>
      <c r="O82" s="76">
        <f>IFERROR((O81/O77),0)</f>
        <v>1.6666666666666667</v>
      </c>
      <c r="P82" s="76">
        <f>IFERROR((P81/O77),0)</f>
        <v>0.32746570391050178</v>
      </c>
      <c r="Q82" s="76">
        <f>IFERROR((Q81/Q77),0)</f>
        <v>1.6666666666666667</v>
      </c>
      <c r="R82" s="76">
        <f>IFERROR((R81/Q77),0)</f>
        <v>0.32746570391050178</v>
      </c>
      <c r="S82" s="76">
        <f>IFERROR((S81/S77),0)</f>
        <v>1.6666666666666667</v>
      </c>
      <c r="T82" s="76">
        <f>IFERROR((T81/S77),0)</f>
        <v>0.32746570391050178</v>
      </c>
      <c r="U82" s="76">
        <f>IFERROR((U81/U77),0)</f>
        <v>1.6666666666666667</v>
      </c>
      <c r="V82" s="76">
        <f>IFERROR((V81/U77),0)</f>
        <v>0.32746570391050178</v>
      </c>
      <c r="W82" s="76">
        <f>IFERROR((W81/W77),0)</f>
        <v>1.6666666666666667</v>
      </c>
      <c r="X82" s="76">
        <f>IFERROR((X81/W77),0)</f>
        <v>0.32746570391050178</v>
      </c>
      <c r="Y82" s="76">
        <f>IFERROR((Y81/Y77),0)</f>
        <v>1.6666666666666667</v>
      </c>
      <c r="Z82" s="76">
        <f>IFERROR((Z81/Y77),0)</f>
        <v>0.32746570391050178</v>
      </c>
      <c r="AA82" s="76">
        <f>IFERROR((AA81/AA77),0)</f>
        <v>1.6666666666666667</v>
      </c>
      <c r="AB82" s="76">
        <f>IFERROR((AB81/AA77),0)</f>
        <v>0.32746570391050178</v>
      </c>
      <c r="AC82" s="76">
        <f>IFERROR((AC81/AC77),0)</f>
        <v>1.6666666666666667</v>
      </c>
      <c r="AD82" s="76">
        <f>IFERROR((AD81/AC77),0)</f>
        <v>0.32746570391050178</v>
      </c>
      <c r="AE82" s="76">
        <f>IFERROR((AE81/AE77),0)</f>
        <v>1.6666666666666667</v>
      </c>
      <c r="AF82" s="76">
        <f>IFERROR((AF81/AE77),0)</f>
        <v>0.32746570391050178</v>
      </c>
      <c r="AG82" s="76">
        <f>IFERROR((AG81/AG77),0)</f>
        <v>1.6666666666666667</v>
      </c>
      <c r="AH82" s="76">
        <f>IFERROR((AH81/AG77),0)</f>
        <v>0.32746570391050178</v>
      </c>
      <c r="AI82" s="76">
        <f>IFERROR((AI81/AI77),0)</f>
        <v>1.6666666666666667</v>
      </c>
      <c r="AJ82" s="76">
        <f>IFERROR((AJ81/AI77),0)</f>
        <v>0.32746570391050178</v>
      </c>
      <c r="AK82" s="76">
        <f>IFERROR((AK81/AK77),0)</f>
        <v>1.6666666666666667</v>
      </c>
      <c r="AL82" s="76">
        <f>IFERROR((AL81/AK77),0)</f>
        <v>0.32746570391050178</v>
      </c>
      <c r="AM82" s="76">
        <f>IFERROR((AM81/AM77),0)</f>
        <v>1.6666666666666667</v>
      </c>
      <c r="AN82" s="76">
        <f>IFERROR((AN81/AM77),0)</f>
        <v>0.32746570391050178</v>
      </c>
      <c r="AO82" s="76">
        <f>IFERROR((AO81/AO77),0)</f>
        <v>1.6666666666666667</v>
      </c>
      <c r="AP82" s="76">
        <f>IFERROR((AP81/AO77),0)</f>
        <v>0.32746570391050178</v>
      </c>
      <c r="AQ82" s="76">
        <f>IFERROR((AQ81/AQ77),0)</f>
        <v>1.6666666666666667</v>
      </c>
      <c r="AR82" s="76">
        <f>IFERROR((AR81/AQ77),0)</f>
        <v>0.32746570391050178</v>
      </c>
      <c r="AS82" s="76">
        <f>IFERROR((AS81/AS77),0)</f>
        <v>1.6666666666666667</v>
      </c>
      <c r="AT82" s="76">
        <f>IFERROR((AT81/AS77),0)</f>
        <v>0.32746570391050178</v>
      </c>
      <c r="AU82" s="76">
        <f>IFERROR((AU81/AU77),0)</f>
        <v>1.6666666666666667</v>
      </c>
      <c r="AV82" s="76">
        <f>IFERROR((AV81/AU77),0)</f>
        <v>0.32746570391050178</v>
      </c>
      <c r="AW82" s="76">
        <f>IFERROR((AW81/AW77),0)</f>
        <v>1.6666666666666667</v>
      </c>
      <c r="AX82" s="76">
        <f>IFERROR((AX81/AW77),0)</f>
        <v>0.32746570391050178</v>
      </c>
      <c r="AY82" s="76">
        <f>IFERROR((AY81/AY77),0)</f>
        <v>1.6666666666666667</v>
      </c>
      <c r="AZ82" s="76">
        <f>IFERROR((AZ81/AY77),0)</f>
        <v>0.32746570391050178</v>
      </c>
      <c r="BA82" s="76">
        <f>IFERROR((BA81/BA77),0)</f>
        <v>1.6666666666666667</v>
      </c>
      <c r="BB82" s="76">
        <f>IFERROR((BB81/BA77),0)</f>
        <v>0.32746570391050178</v>
      </c>
      <c r="BC82" s="76">
        <f>IFERROR((BC81/BC77),0)</f>
        <v>1.6666666666666667</v>
      </c>
      <c r="BD82" s="76">
        <f>IFERROR((BD81/BC77),0)</f>
        <v>0.32746570391050178</v>
      </c>
      <c r="BE82" s="76">
        <f>IFERROR((BE81/BE77),0)</f>
        <v>1.6666666666666667</v>
      </c>
      <c r="BF82" s="76">
        <f>IFERROR((BF81/BE77),0)</f>
        <v>0.32746570391050178</v>
      </c>
      <c r="BG82" s="76">
        <f>IFERROR((BG81/BG77),0)</f>
        <v>1.6666666666666667</v>
      </c>
      <c r="BH82" s="76">
        <f>IFERROR((BH81/BG77),0)</f>
        <v>0.32746570391050178</v>
      </c>
      <c r="BI82" s="76">
        <f>IFERROR((BI81/BI77),0)</f>
        <v>1.6666666666666667</v>
      </c>
      <c r="BJ82" s="76">
        <f>IFERROR((BJ81/BI77),0)</f>
        <v>0.32746570391050178</v>
      </c>
      <c r="BK82" s="76">
        <f>IFERROR((BK81/BK77),0)</f>
        <v>1.6666666666666667</v>
      </c>
      <c r="BL82" s="76">
        <f>IFERROR((BL81/BK77),0)</f>
        <v>0.32746570391050178</v>
      </c>
      <c r="BM82" s="76">
        <f>IFERROR((BM81/BM77),0)</f>
        <v>1.6666666666666667</v>
      </c>
      <c r="BN82" s="76">
        <f>IFERROR((BN81/BM77),0)</f>
        <v>0.32746570391050178</v>
      </c>
      <c r="BO82" s="76">
        <f>IFERROR((BO81/BO77),0)</f>
        <v>1.6666666666666667</v>
      </c>
      <c r="BP82" s="76">
        <f>IFERROR((BP81/BO77),0)</f>
        <v>0.32746570391050178</v>
      </c>
      <c r="BQ82" s="76">
        <f>IFERROR((BQ81/BQ77),0)</f>
        <v>1.6666666666666667</v>
      </c>
      <c r="BR82" s="76">
        <f>IFERROR((BR81/BQ77),0)</f>
        <v>0.32746570391050178</v>
      </c>
      <c r="BS82" s="76">
        <f>IFERROR((BS81/BS77),0)</f>
        <v>1.6666666666666667</v>
      </c>
      <c r="BT82" s="76">
        <f>IFERROR((BT81/BS77),0)</f>
        <v>0.32746570391050178</v>
      </c>
      <c r="BU82" s="76">
        <f>IFERROR((BU81/BU77),0)</f>
        <v>1.6666666666666667</v>
      </c>
      <c r="BV82" s="76">
        <f>IFERROR((BV81/BU77),0)</f>
        <v>0.32746570391050178</v>
      </c>
      <c r="BW82" s="76">
        <f>IFERROR((BW81/BW77),0)</f>
        <v>1.6666666666666667</v>
      </c>
      <c r="BX82" s="76">
        <f>IFERROR((BX81/BW77),0)</f>
        <v>0.32746570391050178</v>
      </c>
      <c r="BY82" s="76">
        <f>IFERROR((BY81/BY77),0)</f>
        <v>1.6666666666666667</v>
      </c>
      <c r="BZ82" s="76">
        <f>IFERROR((BZ81/BY77),0)</f>
        <v>0.32746570391050178</v>
      </c>
      <c r="CA82" s="76">
        <f>IFERROR((CA81/CA77),0)</f>
        <v>1.6666666666666667</v>
      </c>
      <c r="CB82" s="76">
        <f>IFERROR((CB81/CA77),0)</f>
        <v>0.32746570391050178</v>
      </c>
      <c r="CC82" s="76">
        <f>IFERROR((CC81/CC77),0)</f>
        <v>1.6666666666666667</v>
      </c>
      <c r="CD82" s="76">
        <f>IFERROR((CD81/CC77),0)</f>
        <v>0.32746570391050178</v>
      </c>
      <c r="CE82" s="76">
        <f>IFERROR((CE81/CE77),0)</f>
        <v>1.6666666666666667</v>
      </c>
      <c r="CF82" s="76">
        <f>IFERROR((CF81/CE77),0)</f>
        <v>0.32746570391050178</v>
      </c>
      <c r="CG82" s="76">
        <f>IFERROR((CG81/CG77),0)</f>
        <v>1.6666666666666667</v>
      </c>
      <c r="CH82" s="76">
        <f>IFERROR((CH81/CG77),0)</f>
        <v>0.32746570391050178</v>
      </c>
      <c r="CI82" s="76">
        <f>IFERROR((CI81/CI77),0)</f>
        <v>1.6666666666666667</v>
      </c>
      <c r="CJ82" s="76">
        <f>IFERROR((CJ81/CI77),0)</f>
        <v>0.32746570391050178</v>
      </c>
      <c r="CK82" s="76">
        <f>IFERROR((CK81/CK77),0)</f>
        <v>1.6666666666666667</v>
      </c>
      <c r="CL82" s="76">
        <f>IFERROR((CL81/CK77),0)</f>
        <v>0.32746570391050178</v>
      </c>
      <c r="CM82" s="76">
        <f>IFERROR((CM81/CM77),0)</f>
        <v>1.6666666666666667</v>
      </c>
      <c r="CN82" s="76">
        <f>IFERROR((CN81/CM77),0)</f>
        <v>0.32746570391050178</v>
      </c>
      <c r="CO82" s="76">
        <f>IFERROR((CO81/CO77),0)</f>
        <v>1.6666666666666667</v>
      </c>
      <c r="CP82" s="76">
        <f>IFERROR((CP81/CO77),0)</f>
        <v>0.32746570391050178</v>
      </c>
      <c r="CQ82" s="76">
        <f>IFERROR((CQ81/CQ77),0)</f>
        <v>1.6666666666666667</v>
      </c>
      <c r="CR82" s="76">
        <f>IFERROR((CR81/CQ77),0)</f>
        <v>0.32746570391050178</v>
      </c>
      <c r="CS82" s="76">
        <f>IFERROR((CS81/CS77),0)</f>
        <v>1.6666666666666667</v>
      </c>
      <c r="CT82" s="76">
        <f>IFERROR((CT81/CS77),0)</f>
        <v>0.32746570391050178</v>
      </c>
      <c r="CU82" s="76">
        <f>IFERROR((CU81/CU77),0)</f>
        <v>1.6666666666666667</v>
      </c>
      <c r="CV82" s="76">
        <f>IFERROR((CV81/CU77),0)</f>
        <v>0.32746570391050178</v>
      </c>
      <c r="CW82" s="76">
        <f>IFERROR((CW81/CW77),0)</f>
        <v>1.6666666666666667</v>
      </c>
      <c r="CX82" s="76">
        <f>IFERROR((CX81/CW77),0)</f>
        <v>0.32746570391050178</v>
      </c>
    </row>
    <row r="83" spans="1:102" s="53" customFormat="1" ht="15" customHeight="1" x14ac:dyDescent="0.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c r="CW83" s="63"/>
      <c r="CX83" s="63"/>
    </row>
    <row r="84" spans="1:102" s="53" customFormat="1" ht="19.5" customHeight="1" thickBot="1" x14ac:dyDescent="0.35">
      <c r="A84" s="525" t="s">
        <v>208</v>
      </c>
      <c r="B84" s="525"/>
      <c r="C84" s="524" t="str">
        <f>REPLACE(C25,1,2,IF(C27="Enticers","Enticers","FG"))</f>
        <v>FG 1</v>
      </c>
      <c r="D84" s="524"/>
      <c r="E84" s="524" t="str">
        <f>REPLACE(E25,1,2,IF(E27="Enticers","Enticers","FG"))</f>
        <v>FG 1</v>
      </c>
      <c r="F84" s="524"/>
      <c r="G84" s="524" t="str">
        <f>REPLACE(G25,1,2,IF(G27="Enticers","Enticers","FG"))</f>
        <v>FG 1</v>
      </c>
      <c r="H84" s="524"/>
      <c r="I84" s="524" t="str">
        <f>REPLACE(I25,1,2,IF(I27="Enticers","Enticers","FG"))</f>
        <v>FG 1</v>
      </c>
      <c r="J84" s="524"/>
      <c r="K84" s="524" t="str">
        <f>REPLACE(K25,1,2,IF(K27="Enticers","Enticers","FG"))</f>
        <v>FG 1</v>
      </c>
      <c r="L84" s="524"/>
      <c r="M84" s="524" t="str">
        <f>REPLACE(M25,1,2,IF(M27="Enticers","Enticers","FG"))</f>
        <v>FG 1</v>
      </c>
      <c r="N84" s="524"/>
      <c r="O84" s="524" t="str">
        <f>REPLACE(O25,1,2,IF(O27="Enticers","Enticers","FG"))</f>
        <v>FG 1</v>
      </c>
      <c r="P84" s="524"/>
      <c r="Q84" s="524" t="str">
        <f>REPLACE(Q25,1,2,IF(Q27="Enticers","Enticers","FG"))</f>
        <v>FG 1</v>
      </c>
      <c r="R84" s="524"/>
      <c r="S84" s="524" t="str">
        <f>REPLACE(S25,1,2,IF(S27="Enticers","Enticers","FG"))</f>
        <v>FG 1</v>
      </c>
      <c r="T84" s="524"/>
      <c r="U84" s="524" t="str">
        <f>REPLACE(U25,1,2,IF(U27="Enticers","Enticers","FG"))</f>
        <v>FG 1</v>
      </c>
      <c r="V84" s="524"/>
      <c r="W84" s="524" t="str">
        <f>REPLACE(W25,1,2,IF(W27="Enticers","Enticers","FG"))</f>
        <v>FG 1</v>
      </c>
      <c r="X84" s="524"/>
      <c r="Y84" s="524" t="str">
        <f>REPLACE(Y25,1,2,IF(Y27="Enticers","Enticers","FG"))</f>
        <v>FG 1</v>
      </c>
      <c r="Z84" s="524"/>
      <c r="AA84" s="524" t="str">
        <f>REPLACE(AA25,1,2,IF(AA27="Enticers","Enticers","FG"))</f>
        <v>FG 1</v>
      </c>
      <c r="AB84" s="524"/>
      <c r="AC84" s="524" t="str">
        <f>REPLACE(AC25,1,2,IF(AC27="Enticers","Enticers","FG"))</f>
        <v>FG 1</v>
      </c>
      <c r="AD84" s="524"/>
      <c r="AE84" s="524" t="str">
        <f>REPLACE(AE25,1,2,IF(AE27="Enticers","Enticers","FG"))</f>
        <v>FG 1</v>
      </c>
      <c r="AF84" s="524"/>
      <c r="AG84" s="524" t="str">
        <f>REPLACE(AG25,1,2,IF(AG27="Enticers","Enticers","FG"))</f>
        <v>FG 1</v>
      </c>
      <c r="AH84" s="524"/>
      <c r="AI84" s="524" t="str">
        <f>REPLACE(AI25,1,2,IF(AI27="Enticers","Enticers","FG"))</f>
        <v>FG 1</v>
      </c>
      <c r="AJ84" s="524"/>
      <c r="AK84" s="524" t="str">
        <f>REPLACE(AK25,1,2,IF(AK27="Enticers","Enticers","FG"))</f>
        <v>FG 1</v>
      </c>
      <c r="AL84" s="524"/>
      <c r="AM84" s="524" t="str">
        <f>REPLACE(AM25,1,2,IF(AM27="Enticers","Enticers","FG"))</f>
        <v>FG 1</v>
      </c>
      <c r="AN84" s="524"/>
      <c r="AO84" s="524" t="str">
        <f>REPLACE(AO25,1,2,IF(AO27="Enticers","Enticers","FG"))</f>
        <v>FG 1</v>
      </c>
      <c r="AP84" s="524"/>
      <c r="AQ84" s="524" t="str">
        <f>REPLACE(AQ25,1,2,IF(AQ27="Enticers","Enticers","FG"))</f>
        <v>FG 1</v>
      </c>
      <c r="AR84" s="524"/>
      <c r="AS84" s="524" t="str">
        <f>REPLACE(AS25,1,2,IF(AS27="Enticers","Enticers","FG"))</f>
        <v>FG 1</v>
      </c>
      <c r="AT84" s="524"/>
      <c r="AU84" s="524" t="str">
        <f>REPLACE(AU25,1,2,IF(AU27="Enticers","Enticers","FG"))</f>
        <v>FG 1</v>
      </c>
      <c r="AV84" s="524"/>
      <c r="AW84" s="524" t="str">
        <f>REPLACE(AW25,1,2,IF(AW27="Enticers","Enticers","FG"))</f>
        <v>FG 1</v>
      </c>
      <c r="AX84" s="524"/>
      <c r="AY84" s="524" t="str">
        <f>REPLACE(AY25,1,2,IF(AY27="Enticers","Enticers","FG"))</f>
        <v>FG 1</v>
      </c>
      <c r="AZ84" s="524"/>
      <c r="BA84" s="524" t="str">
        <f>REPLACE(BA25,1,2,IF(BA27="Enticers","Enticers","FG"))</f>
        <v>FG 1</v>
      </c>
      <c r="BB84" s="524"/>
      <c r="BC84" s="524" t="str">
        <f>REPLACE(BC25,1,2,IF(BC27="Enticers","Enticers","FG"))</f>
        <v>FG 1</v>
      </c>
      <c r="BD84" s="524"/>
      <c r="BE84" s="524" t="str">
        <f>REPLACE(BE25,1,2,IF(BE27="Enticers","Enticers","FG"))</f>
        <v>FG 1</v>
      </c>
      <c r="BF84" s="524"/>
      <c r="BG84" s="524" t="str">
        <f>REPLACE(BG25,1,2,IF(BG27="Enticers","Enticers","FG"))</f>
        <v>FG 1</v>
      </c>
      <c r="BH84" s="524"/>
      <c r="BI84" s="524" t="str">
        <f>REPLACE(BI25,1,2,IF(BI27="Enticers","Enticers","FG"))</f>
        <v>FG 1</v>
      </c>
      <c r="BJ84" s="524"/>
      <c r="BK84" s="524" t="str">
        <f>REPLACE(BK25,1,2,IF(BK27="Enticers","Enticers","FG"))</f>
        <v>FG 1</v>
      </c>
      <c r="BL84" s="524"/>
      <c r="BM84" s="524" t="str">
        <f>REPLACE(BM25,1,2,IF(BM27="Enticers","Enticers","FG"))</f>
        <v>FG 1</v>
      </c>
      <c r="BN84" s="524"/>
      <c r="BO84" s="524" t="str">
        <f>REPLACE(BO25,1,2,IF(BO27="Enticers","Enticers","FG"))</f>
        <v>FG 1</v>
      </c>
      <c r="BP84" s="524"/>
      <c r="BQ84" s="524" t="str">
        <f>REPLACE(BQ25,1,2,IF(BQ27="Enticers","Enticers","FG"))</f>
        <v>FG 1</v>
      </c>
      <c r="BR84" s="524"/>
      <c r="BS84" s="524" t="str">
        <f>REPLACE(BS25,1,2,IF(BS27="Enticers","Enticers","FG"))</f>
        <v>FG 1</v>
      </c>
      <c r="BT84" s="524"/>
      <c r="BU84" s="524" t="str">
        <f>REPLACE(BU25,1,2,IF(BU27="Enticers","Enticers","FG"))</f>
        <v>FG 1</v>
      </c>
      <c r="BV84" s="524"/>
      <c r="BW84" s="524" t="str">
        <f>REPLACE(BW25,1,2,IF(BW27="Enticers","Enticers","FG"))</f>
        <v>FG 1</v>
      </c>
      <c r="BX84" s="524"/>
      <c r="BY84" s="524" t="str">
        <f>REPLACE(BY25,1,2,IF(BY27="Enticers","Enticers","FG"))</f>
        <v>FG 1</v>
      </c>
      <c r="BZ84" s="524"/>
      <c r="CA84" s="524" t="str">
        <f>REPLACE(CA25,1,2,IF(CA27="Enticers","Enticers","FG"))</f>
        <v>FG 1</v>
      </c>
      <c r="CB84" s="524"/>
      <c r="CC84" s="524" t="str">
        <f>REPLACE(CC25,1,2,IF(CC27="Enticers","Enticers","FG"))</f>
        <v>FG 1</v>
      </c>
      <c r="CD84" s="524"/>
      <c r="CE84" s="524" t="str">
        <f>REPLACE(CE25,1,2,IF(CE27="Enticers","Enticers","FG"))</f>
        <v>FG 1</v>
      </c>
      <c r="CF84" s="524"/>
      <c r="CG84" s="524" t="str">
        <f>REPLACE(CG25,1,2,IF(CG27="Enticers","Enticers","FG"))</f>
        <v>FG 1</v>
      </c>
      <c r="CH84" s="524"/>
      <c r="CI84" s="524" t="str">
        <f>REPLACE(CI25,1,2,IF(CI27="Enticers","Enticers","FG"))</f>
        <v>FG 1</v>
      </c>
      <c r="CJ84" s="524"/>
      <c r="CK84" s="524" t="str">
        <f>REPLACE(CK25,1,2,IF(CK27="Enticers","Enticers","FG"))</f>
        <v>FG 1</v>
      </c>
      <c r="CL84" s="524"/>
      <c r="CM84" s="524" t="str">
        <f>REPLACE(CM25,1,2,IF(CM27="Enticers","Enticers","FG"))</f>
        <v>FG 1</v>
      </c>
      <c r="CN84" s="524"/>
      <c r="CO84" s="524" t="str">
        <f>REPLACE(CO25,1,2,IF(CO27="Enticers","Enticers","FG"))</f>
        <v>FG 1</v>
      </c>
      <c r="CP84" s="524"/>
      <c r="CQ84" s="524" t="str">
        <f>REPLACE(CQ25,1,2,IF(CQ27="Enticers","Enticers","FG"))</f>
        <v>FG 1</v>
      </c>
      <c r="CR84" s="524"/>
      <c r="CS84" s="524" t="str">
        <f>REPLACE(CS25,1,2,IF(CS27="Enticers","Enticers","FG"))</f>
        <v>FG 1</v>
      </c>
      <c r="CT84" s="524"/>
      <c r="CU84" s="524" t="str">
        <f>REPLACE(CU25,1,2,IF(CU27="Enticers","Enticers","FG"))</f>
        <v>FG 1</v>
      </c>
      <c r="CV84" s="524"/>
      <c r="CW84" s="524" t="str">
        <f>REPLACE(CW25,1,2,IF(CW27="Enticers","Enticers","FG"))</f>
        <v>FG 1</v>
      </c>
      <c r="CX84" s="524"/>
    </row>
    <row r="85" spans="1:102" s="53" customFormat="1" ht="19.5" customHeight="1" x14ac:dyDescent="0.3">
      <c r="A85" s="69"/>
      <c r="B85" s="69"/>
      <c r="C85" s="70" t="s">
        <v>198</v>
      </c>
      <c r="D85" s="70" t="s">
        <v>199</v>
      </c>
      <c r="E85" s="70" t="s">
        <v>198</v>
      </c>
      <c r="F85" s="70" t="s">
        <v>199</v>
      </c>
      <c r="G85" s="70" t="s">
        <v>198</v>
      </c>
      <c r="H85" s="70" t="s">
        <v>199</v>
      </c>
      <c r="I85" s="70" t="s">
        <v>198</v>
      </c>
      <c r="J85" s="70" t="s">
        <v>199</v>
      </c>
      <c r="K85" s="70" t="s">
        <v>198</v>
      </c>
      <c r="L85" s="70" t="s">
        <v>199</v>
      </c>
      <c r="M85" s="70" t="s">
        <v>198</v>
      </c>
      <c r="N85" s="70" t="s">
        <v>199</v>
      </c>
      <c r="O85" s="70" t="s">
        <v>198</v>
      </c>
      <c r="P85" s="70" t="s">
        <v>199</v>
      </c>
      <c r="Q85" s="70" t="s">
        <v>198</v>
      </c>
      <c r="R85" s="70" t="s">
        <v>199</v>
      </c>
      <c r="S85" s="70" t="s">
        <v>198</v>
      </c>
      <c r="T85" s="70" t="s">
        <v>199</v>
      </c>
      <c r="U85" s="70" t="s">
        <v>198</v>
      </c>
      <c r="V85" s="70" t="s">
        <v>199</v>
      </c>
      <c r="W85" s="70" t="s">
        <v>198</v>
      </c>
      <c r="X85" s="70" t="s">
        <v>199</v>
      </c>
      <c r="Y85" s="70" t="s">
        <v>198</v>
      </c>
      <c r="Z85" s="70" t="s">
        <v>199</v>
      </c>
      <c r="AA85" s="70" t="s">
        <v>198</v>
      </c>
      <c r="AB85" s="70" t="s">
        <v>199</v>
      </c>
      <c r="AC85" s="70" t="s">
        <v>198</v>
      </c>
      <c r="AD85" s="70" t="s">
        <v>199</v>
      </c>
      <c r="AE85" s="70" t="s">
        <v>198</v>
      </c>
      <c r="AF85" s="70" t="s">
        <v>199</v>
      </c>
      <c r="AG85" s="70" t="s">
        <v>198</v>
      </c>
      <c r="AH85" s="70" t="s">
        <v>199</v>
      </c>
      <c r="AI85" s="70" t="s">
        <v>198</v>
      </c>
      <c r="AJ85" s="70" t="s">
        <v>199</v>
      </c>
      <c r="AK85" s="70" t="s">
        <v>198</v>
      </c>
      <c r="AL85" s="70" t="s">
        <v>199</v>
      </c>
      <c r="AM85" s="70" t="s">
        <v>198</v>
      </c>
      <c r="AN85" s="70" t="s">
        <v>199</v>
      </c>
      <c r="AO85" s="70" t="s">
        <v>198</v>
      </c>
      <c r="AP85" s="70" t="s">
        <v>199</v>
      </c>
      <c r="AQ85" s="70" t="s">
        <v>198</v>
      </c>
      <c r="AR85" s="70" t="s">
        <v>199</v>
      </c>
      <c r="AS85" s="70" t="s">
        <v>198</v>
      </c>
      <c r="AT85" s="70" t="s">
        <v>199</v>
      </c>
      <c r="AU85" s="70" t="s">
        <v>198</v>
      </c>
      <c r="AV85" s="70" t="s">
        <v>199</v>
      </c>
      <c r="AW85" s="70" t="s">
        <v>198</v>
      </c>
      <c r="AX85" s="70" t="s">
        <v>199</v>
      </c>
      <c r="AY85" s="70" t="s">
        <v>198</v>
      </c>
      <c r="AZ85" s="70" t="s">
        <v>199</v>
      </c>
      <c r="BA85" s="70" t="s">
        <v>198</v>
      </c>
      <c r="BB85" s="70" t="s">
        <v>199</v>
      </c>
      <c r="BC85" s="70" t="s">
        <v>198</v>
      </c>
      <c r="BD85" s="70" t="s">
        <v>199</v>
      </c>
      <c r="BE85" s="70" t="s">
        <v>198</v>
      </c>
      <c r="BF85" s="70" t="s">
        <v>199</v>
      </c>
      <c r="BG85" s="70" t="s">
        <v>198</v>
      </c>
      <c r="BH85" s="70" t="s">
        <v>199</v>
      </c>
      <c r="BI85" s="70" t="s">
        <v>198</v>
      </c>
      <c r="BJ85" s="70" t="s">
        <v>199</v>
      </c>
      <c r="BK85" s="70" t="s">
        <v>198</v>
      </c>
      <c r="BL85" s="70" t="s">
        <v>199</v>
      </c>
      <c r="BM85" s="70" t="s">
        <v>198</v>
      </c>
      <c r="BN85" s="70" t="s">
        <v>199</v>
      </c>
      <c r="BO85" s="70" t="s">
        <v>198</v>
      </c>
      <c r="BP85" s="70" t="s">
        <v>199</v>
      </c>
      <c r="BQ85" s="70" t="s">
        <v>198</v>
      </c>
      <c r="BR85" s="70" t="s">
        <v>199</v>
      </c>
      <c r="BS85" s="70" t="s">
        <v>198</v>
      </c>
      <c r="BT85" s="70" t="s">
        <v>199</v>
      </c>
      <c r="BU85" s="70" t="s">
        <v>198</v>
      </c>
      <c r="BV85" s="70" t="s">
        <v>199</v>
      </c>
      <c r="BW85" s="70" t="s">
        <v>198</v>
      </c>
      <c r="BX85" s="70" t="s">
        <v>199</v>
      </c>
      <c r="BY85" s="70" t="s">
        <v>198</v>
      </c>
      <c r="BZ85" s="70" t="s">
        <v>199</v>
      </c>
      <c r="CA85" s="70" t="s">
        <v>198</v>
      </c>
      <c r="CB85" s="70" t="s">
        <v>199</v>
      </c>
      <c r="CC85" s="70" t="s">
        <v>198</v>
      </c>
      <c r="CD85" s="70" t="s">
        <v>199</v>
      </c>
      <c r="CE85" s="70" t="s">
        <v>198</v>
      </c>
      <c r="CF85" s="70" t="s">
        <v>199</v>
      </c>
      <c r="CG85" s="70" t="s">
        <v>198</v>
      </c>
      <c r="CH85" s="70" t="s">
        <v>199</v>
      </c>
      <c r="CI85" s="70" t="s">
        <v>198</v>
      </c>
      <c r="CJ85" s="70" t="s">
        <v>199</v>
      </c>
      <c r="CK85" s="70" t="s">
        <v>198</v>
      </c>
      <c r="CL85" s="70" t="s">
        <v>199</v>
      </c>
      <c r="CM85" s="70" t="s">
        <v>198</v>
      </c>
      <c r="CN85" s="70" t="s">
        <v>199</v>
      </c>
      <c r="CO85" s="70" t="s">
        <v>198</v>
      </c>
      <c r="CP85" s="70" t="s">
        <v>199</v>
      </c>
      <c r="CQ85" s="70" t="s">
        <v>198</v>
      </c>
      <c r="CR85" s="70" t="s">
        <v>199</v>
      </c>
      <c r="CS85" s="70" t="s">
        <v>198</v>
      </c>
      <c r="CT85" s="70" t="s">
        <v>199</v>
      </c>
      <c r="CU85" s="70" t="s">
        <v>198</v>
      </c>
      <c r="CV85" s="70" t="s">
        <v>199</v>
      </c>
      <c r="CW85" s="70" t="s">
        <v>198</v>
      </c>
      <c r="CX85" s="70" t="s">
        <v>199</v>
      </c>
    </row>
    <row r="86" spans="1:102" s="53" customFormat="1" ht="19.5" customHeight="1" x14ac:dyDescent="0.3">
      <c r="A86" s="56" t="s">
        <v>209</v>
      </c>
      <c r="B86" s="57" t="s">
        <v>40</v>
      </c>
      <c r="C86" s="72">
        <v>0</v>
      </c>
      <c r="D86" s="72">
        <f>IFERROR(IF(C108=1,D51/(C68+C17),0),0)</f>
        <v>0</v>
      </c>
      <c r="E86" s="72">
        <v>0</v>
      </c>
      <c r="F86" s="72">
        <f>IFERROR(IF(E108=1,F51/(E68+E17),0),0)</f>
        <v>0</v>
      </c>
      <c r="G86" s="72">
        <v>0</v>
      </c>
      <c r="H86" s="72">
        <f>IFERROR(IF(G108=1,H51/(G68+G17),0),0)</f>
        <v>0</v>
      </c>
      <c r="I86" s="72">
        <v>0</v>
      </c>
      <c r="J86" s="72">
        <f>IFERROR(IF(I108=1,J51/(I68+I17),0),0)</f>
        <v>0</v>
      </c>
      <c r="K86" s="72">
        <v>0</v>
      </c>
      <c r="L86" s="72">
        <f>IFERROR(IF(K108=1,L51/(K68+K17),0),0)</f>
        <v>0</v>
      </c>
      <c r="M86" s="72">
        <v>0</v>
      </c>
      <c r="N86" s="72">
        <f>IFERROR(IF(M108=1,N51/(M68+M17),0),0)</f>
        <v>0</v>
      </c>
      <c r="O86" s="72">
        <v>0</v>
      </c>
      <c r="P86" s="72">
        <f>IFERROR(IF(O108=1,P51/(O68+O17),0),0)</f>
        <v>0</v>
      </c>
      <c r="Q86" s="72">
        <v>0</v>
      </c>
      <c r="R86" s="72">
        <f>IFERROR(IF(Q108=1,R51/(Q68+Q17),0),0)</f>
        <v>0</v>
      </c>
      <c r="S86" s="72">
        <v>0</v>
      </c>
      <c r="T86" s="72">
        <f>IFERROR(IF(S108=1,T51/(S68+S17),0),0)</f>
        <v>0</v>
      </c>
      <c r="U86" s="72">
        <v>0</v>
      </c>
      <c r="V86" s="72">
        <f>IFERROR(IF(U108=1,V51/(U68+U17),0),0)</f>
        <v>0</v>
      </c>
      <c r="W86" s="72">
        <v>0</v>
      </c>
      <c r="X86" s="72">
        <f>IFERROR(IF(W108=1,X51/(W68+W17),0),0)</f>
        <v>0</v>
      </c>
      <c r="Y86" s="72">
        <v>0</v>
      </c>
      <c r="Z86" s="72">
        <f>IFERROR(IF(Y108=1,Z51/(Y68+Y17),0),0)</f>
        <v>0</v>
      </c>
      <c r="AA86" s="72">
        <v>0</v>
      </c>
      <c r="AB86" s="72">
        <f>IFERROR(IF(AA108=1,AB51/(AA68+AA17),0),0)</f>
        <v>0</v>
      </c>
      <c r="AC86" s="72">
        <v>0</v>
      </c>
      <c r="AD86" s="72">
        <f>IFERROR(IF(AC108=1,AD51/(AC68+AC17),0),0)</f>
        <v>0</v>
      </c>
      <c r="AE86" s="72">
        <v>0</v>
      </c>
      <c r="AF86" s="72">
        <f>IFERROR(IF(AE108=1,AF51/(AE68+AE17),0),0)</f>
        <v>0</v>
      </c>
      <c r="AG86" s="72">
        <v>0</v>
      </c>
      <c r="AH86" s="72">
        <f>IFERROR(IF(AG108=1,AH51/(AG68+AG17),0),0)</f>
        <v>0</v>
      </c>
      <c r="AI86" s="72">
        <v>0</v>
      </c>
      <c r="AJ86" s="72">
        <f>IFERROR(IF(AI108=1,AJ51/(AI68+AI17),0),0)</f>
        <v>0</v>
      </c>
      <c r="AK86" s="72">
        <v>0</v>
      </c>
      <c r="AL86" s="72">
        <f>IFERROR(IF(AK108=1,AL51/(AK68+AK17),0),0)</f>
        <v>0</v>
      </c>
      <c r="AM86" s="72">
        <v>0</v>
      </c>
      <c r="AN86" s="72">
        <f>IFERROR(IF(AM108=1,AN51/(AM68+AM17),0),0)</f>
        <v>0</v>
      </c>
      <c r="AO86" s="72">
        <v>0</v>
      </c>
      <c r="AP86" s="72">
        <f>IFERROR(IF(AO108=1,AP51/(AO68+AO17),0),0)</f>
        <v>0</v>
      </c>
      <c r="AQ86" s="72">
        <v>0</v>
      </c>
      <c r="AR86" s="72">
        <f>IFERROR(IF(AQ108=1,AR51/(AQ68+AQ17),0),0)</f>
        <v>0</v>
      </c>
      <c r="AS86" s="72">
        <v>0</v>
      </c>
      <c r="AT86" s="72">
        <f>IFERROR(IF(AS108=1,AT51/(AS68+AS17),0),0)</f>
        <v>0</v>
      </c>
      <c r="AU86" s="72">
        <v>0</v>
      </c>
      <c r="AV86" s="72">
        <f>IFERROR(IF(AU108=1,AV51/(AU68+AU17),0),0)</f>
        <v>0</v>
      </c>
      <c r="AW86" s="72">
        <v>0</v>
      </c>
      <c r="AX86" s="72">
        <f>IFERROR(IF(AW108=1,AX51/(AW68+AW17),0),0)</f>
        <v>0</v>
      </c>
      <c r="AY86" s="72">
        <v>0</v>
      </c>
      <c r="AZ86" s="72">
        <f>IFERROR(IF(AY108=1,AZ51/(AY68+AY17),0),0)</f>
        <v>0</v>
      </c>
      <c r="BA86" s="72">
        <v>0</v>
      </c>
      <c r="BB86" s="72">
        <f>IFERROR(IF(BA108=1,BB51/(BA68+BA17),0),0)</f>
        <v>0</v>
      </c>
      <c r="BC86" s="72">
        <v>0</v>
      </c>
      <c r="BD86" s="72">
        <f>IFERROR(IF(BC108=1,BD51/(BC68+BC17),0),0)</f>
        <v>0</v>
      </c>
      <c r="BE86" s="72">
        <v>0</v>
      </c>
      <c r="BF86" s="72">
        <f>IFERROR(IF(BE108=1,BF51/(BE68+BE17),0),0)</f>
        <v>0</v>
      </c>
      <c r="BG86" s="72">
        <v>0</v>
      </c>
      <c r="BH86" s="72">
        <f>IFERROR(IF(BG108=1,BH51/(BG68+BG17),0),0)</f>
        <v>0</v>
      </c>
      <c r="BI86" s="72">
        <v>0</v>
      </c>
      <c r="BJ86" s="72">
        <f>IFERROR(IF(BI108=1,BJ51/(BI68+BI17),0),0)</f>
        <v>0</v>
      </c>
      <c r="BK86" s="72">
        <v>0</v>
      </c>
      <c r="BL86" s="72">
        <f>IFERROR(IF(BK108=1,BL51/(BK68+BK17),0),0)</f>
        <v>0</v>
      </c>
      <c r="BM86" s="72">
        <v>0</v>
      </c>
      <c r="BN86" s="72">
        <f>IFERROR(IF(BM108=1,BN51/(BM68+BM17),0),0)</f>
        <v>0</v>
      </c>
      <c r="BO86" s="72">
        <v>0</v>
      </c>
      <c r="BP86" s="72">
        <f>IFERROR(IF(BO108=1,BP51/(BO68+BO17),0),0)</f>
        <v>0</v>
      </c>
      <c r="BQ86" s="72">
        <v>0</v>
      </c>
      <c r="BR86" s="72">
        <f>IFERROR(IF(BQ108=1,BR51/(BQ68+BQ17),0),0)</f>
        <v>0</v>
      </c>
      <c r="BS86" s="72">
        <v>0</v>
      </c>
      <c r="BT86" s="72">
        <f>IFERROR(IF(BS108=1,BT51/(BS68+BS17),0),0)</f>
        <v>0</v>
      </c>
      <c r="BU86" s="72">
        <v>0</v>
      </c>
      <c r="BV86" s="72">
        <f>IFERROR(IF(BU108=1,BV51/(BU68+BU17),0),0)</f>
        <v>0</v>
      </c>
      <c r="BW86" s="72">
        <v>0</v>
      </c>
      <c r="BX86" s="72">
        <f>IFERROR(IF(BW108=1,BX51/(BW68+BW17),0),0)</f>
        <v>0</v>
      </c>
      <c r="BY86" s="72">
        <v>0</v>
      </c>
      <c r="BZ86" s="72">
        <f>IFERROR(IF(BY108=1,BZ51/(BY68+BY17),0),0)</f>
        <v>0</v>
      </c>
      <c r="CA86" s="72">
        <v>0</v>
      </c>
      <c r="CB86" s="72">
        <f>IFERROR(IF(CA108=1,CB51/(CA68+CA17),0),0)</f>
        <v>0</v>
      </c>
      <c r="CC86" s="72">
        <v>0</v>
      </c>
      <c r="CD86" s="72">
        <f>IFERROR(IF(CC108=1,CD51/(CC68+CC17),0),0)</f>
        <v>0</v>
      </c>
      <c r="CE86" s="72">
        <v>0</v>
      </c>
      <c r="CF86" s="72">
        <f>IFERROR(IF(CE108=1,CF51/(CE68+CE17),0),0)</f>
        <v>0</v>
      </c>
      <c r="CG86" s="72">
        <v>0</v>
      </c>
      <c r="CH86" s="72">
        <f>IFERROR(IF(CG108=1,CH51/(CG68+CG17),0),0)</f>
        <v>0</v>
      </c>
      <c r="CI86" s="72">
        <v>0</v>
      </c>
      <c r="CJ86" s="72">
        <f>IFERROR(IF(CI108=1,CJ51/(CI68+CI17),0),0)</f>
        <v>0</v>
      </c>
      <c r="CK86" s="72">
        <v>0</v>
      </c>
      <c r="CL86" s="72">
        <f>IFERROR(IF(CK108=1,CL51/(CK68+CK17),0),0)</f>
        <v>0</v>
      </c>
      <c r="CM86" s="72">
        <v>0</v>
      </c>
      <c r="CN86" s="72">
        <f>IFERROR(IF(CM108=1,CN51/(CM68+CM17),0),0)</f>
        <v>0</v>
      </c>
      <c r="CO86" s="72">
        <v>0</v>
      </c>
      <c r="CP86" s="72">
        <f>IFERROR(IF(CO108=1,CP51/(CO68+CO17),0),0)</f>
        <v>0</v>
      </c>
      <c r="CQ86" s="72">
        <v>0</v>
      </c>
      <c r="CR86" s="72">
        <f>IFERROR(IF(CQ108=1,CR51/(CQ68+CQ17),0),0)</f>
        <v>0</v>
      </c>
      <c r="CS86" s="72">
        <v>0</v>
      </c>
      <c r="CT86" s="72">
        <f>IFERROR(IF(CS108=1,CT51/(CS68+CS17),0),0)</f>
        <v>0</v>
      </c>
      <c r="CU86" s="72">
        <v>0</v>
      </c>
      <c r="CV86" s="72">
        <f>IFERROR(IF(CU108=1,CV51/(CU68+CU17),0),0)</f>
        <v>0</v>
      </c>
      <c r="CW86" s="72">
        <v>0</v>
      </c>
      <c r="CX86" s="72">
        <f>IFERROR(IF(CW108=1,CX51/(CW68+CW17),0),0)</f>
        <v>0</v>
      </c>
    </row>
    <row r="87" spans="1:102" s="53" customFormat="1" ht="19.5" hidden="1" customHeight="1" x14ac:dyDescent="0.3">
      <c r="A87" s="56" t="s">
        <v>210</v>
      </c>
      <c r="B87" s="57" t="s">
        <v>40</v>
      </c>
      <c r="C87" s="72">
        <v>0</v>
      </c>
      <c r="D87" s="72">
        <f>IFERROR(IF(C108=0,C37/C17,0),0)</f>
        <v>1535.5244439999999</v>
      </c>
      <c r="E87" s="72">
        <v>0</v>
      </c>
      <c r="F87" s="72">
        <f>IFERROR(IF(E108=0,E37/E17,0),0)</f>
        <v>1535.5244439999999</v>
      </c>
      <c r="G87" s="72">
        <v>0</v>
      </c>
      <c r="H87" s="72">
        <f>IFERROR(IF(G108=0,G37/G17,0),0)</f>
        <v>1535.5244439999999</v>
      </c>
      <c r="I87" s="72">
        <v>0</v>
      </c>
      <c r="J87" s="72">
        <f>IFERROR(IF(I108=0,I37/I17,0),0)</f>
        <v>1535.5244439999999</v>
      </c>
      <c r="K87" s="72">
        <v>0</v>
      </c>
      <c r="L87" s="72">
        <f>IFERROR(IF(K108=0,K37/K17,0),0)</f>
        <v>1535.5244439999999</v>
      </c>
      <c r="M87" s="72">
        <v>0</v>
      </c>
      <c r="N87" s="72">
        <f>IFERROR(IF(M108=0,M37/M17,0),0)</f>
        <v>1535.5244439999999</v>
      </c>
      <c r="O87" s="72">
        <v>0</v>
      </c>
      <c r="P87" s="72">
        <f>IFERROR(IF(O108=0,O37/O17,0),0)</f>
        <v>1535.5244439999999</v>
      </c>
      <c r="Q87" s="72">
        <v>0</v>
      </c>
      <c r="R87" s="72">
        <f>IFERROR(IF(Q108=0,Q37/Q17,0),0)</f>
        <v>1535.5244439999999</v>
      </c>
      <c r="S87" s="72">
        <v>0</v>
      </c>
      <c r="T87" s="72">
        <f>IFERROR(IF(S108=0,S37/S17,0),0)</f>
        <v>1535.5244439999999</v>
      </c>
      <c r="U87" s="72">
        <v>0</v>
      </c>
      <c r="V87" s="72">
        <f>IFERROR(IF(U108=0,U37/U17,0),0)</f>
        <v>1535.5244439999999</v>
      </c>
      <c r="W87" s="72">
        <v>0</v>
      </c>
      <c r="X87" s="72">
        <f>IFERROR(IF(W108=0,W37/W17,0),0)</f>
        <v>1535.5244439999999</v>
      </c>
      <c r="Y87" s="72">
        <v>0</v>
      </c>
      <c r="Z87" s="72">
        <f>IFERROR(IF(Y108=0,Y37/Y17,0),0)</f>
        <v>1535.5244439999999</v>
      </c>
      <c r="AA87" s="72">
        <v>0</v>
      </c>
      <c r="AB87" s="72">
        <f>IFERROR(IF(AA108=0,AA37/AA17,0),0)</f>
        <v>1535.5244439999999</v>
      </c>
      <c r="AC87" s="72">
        <v>0</v>
      </c>
      <c r="AD87" s="72">
        <f>IFERROR(IF(AC108=0,AC37/AC17,0),0)</f>
        <v>1535.5244439999999</v>
      </c>
      <c r="AE87" s="72">
        <v>0</v>
      </c>
      <c r="AF87" s="72">
        <f>IFERROR(IF(AE108=0,AE37/AE17,0),0)</f>
        <v>1535.5244439999999</v>
      </c>
      <c r="AG87" s="72">
        <v>0</v>
      </c>
      <c r="AH87" s="72">
        <f>IFERROR(IF(AG108=0,AG37/AG17,0),0)</f>
        <v>1535.5244439999999</v>
      </c>
      <c r="AI87" s="72">
        <v>0</v>
      </c>
      <c r="AJ87" s="72">
        <f>IFERROR(IF(AI108=0,AI37/AI17,0),0)</f>
        <v>1535.5244439999999</v>
      </c>
      <c r="AK87" s="72">
        <v>0</v>
      </c>
      <c r="AL87" s="72">
        <f>IFERROR(IF(AK108=0,AK37/AK17,0),0)</f>
        <v>1535.5244439999999</v>
      </c>
      <c r="AM87" s="72">
        <v>0</v>
      </c>
      <c r="AN87" s="72">
        <f>IFERROR(IF(AM108=0,AM37/AM17,0),0)</f>
        <v>1535.5244439999999</v>
      </c>
      <c r="AO87" s="72">
        <v>0</v>
      </c>
      <c r="AP87" s="72">
        <f>IFERROR(IF(AO108=0,AO37/AO17,0),0)</f>
        <v>1535.5244439999999</v>
      </c>
      <c r="AQ87" s="72">
        <v>0</v>
      </c>
      <c r="AR87" s="72">
        <f>IFERROR(IF(AQ108=0,AQ37/AQ17,0),0)</f>
        <v>1535.5244439999999</v>
      </c>
      <c r="AS87" s="72">
        <v>0</v>
      </c>
      <c r="AT87" s="72">
        <f>IFERROR(IF(AS108=0,AS37/AS17,0),0)</f>
        <v>1535.5244439999999</v>
      </c>
      <c r="AU87" s="72">
        <v>0</v>
      </c>
      <c r="AV87" s="72">
        <f>IFERROR(IF(AU108=0,AU37/AU17,0),0)</f>
        <v>1535.5244439999999</v>
      </c>
      <c r="AW87" s="72">
        <v>0</v>
      </c>
      <c r="AX87" s="72">
        <f>IFERROR(IF(AW108=0,AW37/AW17,0),0)</f>
        <v>1535.5244439999999</v>
      </c>
      <c r="AY87" s="72">
        <v>0</v>
      </c>
      <c r="AZ87" s="72">
        <f>IFERROR(IF(AY108=0,AY37/AY17,0),0)</f>
        <v>1535.5244439999999</v>
      </c>
      <c r="BA87" s="72">
        <v>0</v>
      </c>
      <c r="BB87" s="72">
        <f>IFERROR(IF(BA108=0,BA37/BA17,0),0)</f>
        <v>1535.5244439999999</v>
      </c>
      <c r="BC87" s="72">
        <v>0</v>
      </c>
      <c r="BD87" s="72">
        <f>IFERROR(IF(BC108=0,BC37/BC17,0),0)</f>
        <v>1535.5244439999999</v>
      </c>
      <c r="BE87" s="72">
        <v>0</v>
      </c>
      <c r="BF87" s="72">
        <f>IFERROR(IF(BE108=0,BE37/BE17,0),0)</f>
        <v>1535.5244439999999</v>
      </c>
      <c r="BG87" s="72">
        <v>0</v>
      </c>
      <c r="BH87" s="72">
        <f>IFERROR(IF(BG108=0,BG37/BG17,0),0)</f>
        <v>1535.5244439999999</v>
      </c>
      <c r="BI87" s="72">
        <v>0</v>
      </c>
      <c r="BJ87" s="72">
        <f>IFERROR(IF(BI108=0,BI37/BI17,0),0)</f>
        <v>1535.5244439999999</v>
      </c>
      <c r="BK87" s="72">
        <v>0</v>
      </c>
      <c r="BL87" s="72">
        <f>IFERROR(IF(BK108=0,BK37/BK17,0),0)</f>
        <v>1535.5244439999999</v>
      </c>
      <c r="BM87" s="72">
        <v>0</v>
      </c>
      <c r="BN87" s="72">
        <f>IFERROR(IF(BM108=0,BM37/BM17,0),0)</f>
        <v>1535.5244439999999</v>
      </c>
      <c r="BO87" s="72">
        <v>0</v>
      </c>
      <c r="BP87" s="72">
        <f>IFERROR(IF(BO108=0,BO37/BO17,0),0)</f>
        <v>1535.5244439999999</v>
      </c>
      <c r="BQ87" s="72">
        <v>0</v>
      </c>
      <c r="BR87" s="72">
        <f>IFERROR(IF(BQ108=0,BQ37/BQ17,0),0)</f>
        <v>1535.5244439999999</v>
      </c>
      <c r="BS87" s="72">
        <v>0</v>
      </c>
      <c r="BT87" s="72">
        <f>IFERROR(IF(BS108=0,BS37/BS17,0),0)</f>
        <v>1535.5244439999999</v>
      </c>
      <c r="BU87" s="72">
        <v>0</v>
      </c>
      <c r="BV87" s="72">
        <f>IFERROR(IF(BU108=0,BU37/BU17,0),0)</f>
        <v>1535.5244439999999</v>
      </c>
      <c r="BW87" s="72">
        <v>0</v>
      </c>
      <c r="BX87" s="72">
        <f>IFERROR(IF(BW108=0,BW37/BW17,0),0)</f>
        <v>1535.5244439999999</v>
      </c>
      <c r="BY87" s="72">
        <v>0</v>
      </c>
      <c r="BZ87" s="72">
        <f>IFERROR(IF(BY108=0,BY37/BY17,0),0)</f>
        <v>1535.5244439999999</v>
      </c>
      <c r="CA87" s="72">
        <v>0</v>
      </c>
      <c r="CB87" s="72">
        <f>IFERROR(IF(CA108=0,CA37/CA17,0),0)</f>
        <v>1535.5244439999999</v>
      </c>
      <c r="CC87" s="72">
        <v>0</v>
      </c>
      <c r="CD87" s="72">
        <f>IFERROR(IF(CC108=0,CC37/CC17,0),0)</f>
        <v>1535.5244439999999</v>
      </c>
      <c r="CE87" s="72">
        <v>0</v>
      </c>
      <c r="CF87" s="72">
        <f>IFERROR(IF(CE108=0,CE37/CE17,0),0)</f>
        <v>1535.5244439999999</v>
      </c>
      <c r="CG87" s="72">
        <v>0</v>
      </c>
      <c r="CH87" s="72">
        <f>IFERROR(IF(CG108=0,CG37/CG17,0),0)</f>
        <v>1535.5244439999999</v>
      </c>
      <c r="CI87" s="72">
        <v>0</v>
      </c>
      <c r="CJ87" s="72">
        <f>IFERROR(IF(CI108=0,CI37/CI17,0),0)</f>
        <v>1535.5244439999999</v>
      </c>
      <c r="CK87" s="72">
        <v>0</v>
      </c>
      <c r="CL87" s="72">
        <f>IFERROR(IF(CK108=0,CK37/CK17,0),0)</f>
        <v>1535.5244439999999</v>
      </c>
      <c r="CM87" s="72">
        <v>0</v>
      </c>
      <c r="CN87" s="72">
        <f>IFERROR(IF(CM108=0,CM37/CM17,0),0)</f>
        <v>1535.5244439999999</v>
      </c>
      <c r="CO87" s="72">
        <v>0</v>
      </c>
      <c r="CP87" s="72">
        <f>IFERROR(IF(CO108=0,CO37/CO17,0),0)</f>
        <v>1535.5244439999999</v>
      </c>
      <c r="CQ87" s="72">
        <v>0</v>
      </c>
      <c r="CR87" s="72">
        <f>IFERROR(IF(CQ108=0,CQ37/CQ17,0),0)</f>
        <v>1535.5244439999999</v>
      </c>
      <c r="CS87" s="72">
        <v>0</v>
      </c>
      <c r="CT87" s="72">
        <f>IFERROR(IF(CS108=0,CS37/CS17,0),0)</f>
        <v>1535.5244439999999</v>
      </c>
      <c r="CU87" s="72">
        <v>0</v>
      </c>
      <c r="CV87" s="72">
        <f>IFERROR(IF(CU108=0,CU37/CU17,0),0)</f>
        <v>1535.5244439999999</v>
      </c>
      <c r="CW87" s="72">
        <v>0</v>
      </c>
      <c r="CX87" s="72">
        <f>IFERROR(IF(CW108=0,CW37/CW17,0),0)</f>
        <v>1535.5244439999999</v>
      </c>
    </row>
    <row r="88" spans="1:102" s="53" customFormat="1" ht="19.5" customHeight="1" x14ac:dyDescent="0.3">
      <c r="A88" s="56" t="s">
        <v>211</v>
      </c>
      <c r="B88" s="57" t="s">
        <v>40</v>
      </c>
      <c r="C88" s="72">
        <v>0</v>
      </c>
      <c r="D88" s="72">
        <f>IFERROR(IF(C108=0,D87/C19,0),0)</f>
        <v>767.76222199999995</v>
      </c>
      <c r="E88" s="72">
        <v>0</v>
      </c>
      <c r="F88" s="72">
        <f>IFERROR(IF(E108=0,F87/E19,0),0)</f>
        <v>767.76222199999995</v>
      </c>
      <c r="G88" s="72">
        <v>0</v>
      </c>
      <c r="H88" s="72">
        <f>IFERROR(IF(G108=0,H87/G19,0),0)</f>
        <v>767.76222199999995</v>
      </c>
      <c r="I88" s="72">
        <v>0</v>
      </c>
      <c r="J88" s="72">
        <f>IFERROR(IF(I108=0,J87/I19,0),0)</f>
        <v>767.76222199999995</v>
      </c>
      <c r="K88" s="72">
        <v>0</v>
      </c>
      <c r="L88" s="72">
        <f>IFERROR(IF(K108=0,L87/K19,0),0)</f>
        <v>767.76222199999995</v>
      </c>
      <c r="M88" s="72">
        <v>0</v>
      </c>
      <c r="N88" s="72">
        <f>IFERROR(IF(M108=0,N87/M19,0),0)</f>
        <v>767.76222199999995</v>
      </c>
      <c r="O88" s="72">
        <v>0</v>
      </c>
      <c r="P88" s="72">
        <f>IFERROR(IF(O108=0,P87/O19,0),0)</f>
        <v>767.76222199999995</v>
      </c>
      <c r="Q88" s="72">
        <v>0</v>
      </c>
      <c r="R88" s="72">
        <f>IFERROR(IF(Q108=0,R87/Q19,0),0)</f>
        <v>767.76222199999995</v>
      </c>
      <c r="S88" s="72">
        <v>0</v>
      </c>
      <c r="T88" s="72">
        <f>IFERROR(IF(S108=0,T87/S19,0),0)</f>
        <v>767.76222199999995</v>
      </c>
      <c r="U88" s="72">
        <v>0</v>
      </c>
      <c r="V88" s="72">
        <f>IFERROR(IF(U108=0,V87/U19,0),0)</f>
        <v>767.76222199999995</v>
      </c>
      <c r="W88" s="72">
        <v>0</v>
      </c>
      <c r="X88" s="72">
        <f>IFERROR(IF(W108=0,X87/W19,0),0)</f>
        <v>767.76222199999995</v>
      </c>
      <c r="Y88" s="72">
        <v>0</v>
      </c>
      <c r="Z88" s="72">
        <f>IFERROR(IF(Y108=0,Z87/Y19,0),0)</f>
        <v>767.76222199999995</v>
      </c>
      <c r="AA88" s="72">
        <v>0</v>
      </c>
      <c r="AB88" s="72">
        <f>IFERROR(IF(AA108=0,AB87/AA19,0),0)</f>
        <v>767.76222199999995</v>
      </c>
      <c r="AC88" s="72">
        <v>0</v>
      </c>
      <c r="AD88" s="72">
        <f>IFERROR(IF(AC108=0,AD87/AC19,0),0)</f>
        <v>767.76222199999995</v>
      </c>
      <c r="AE88" s="72">
        <v>0</v>
      </c>
      <c r="AF88" s="72">
        <f>IFERROR(IF(AE108=0,AF87/AE19,0),0)</f>
        <v>767.76222199999995</v>
      </c>
      <c r="AG88" s="72">
        <v>0</v>
      </c>
      <c r="AH88" s="72">
        <f>IFERROR(IF(AG108=0,AH87/AG19,0),0)</f>
        <v>767.76222199999995</v>
      </c>
      <c r="AI88" s="72">
        <v>0</v>
      </c>
      <c r="AJ88" s="72">
        <f>IFERROR(IF(AI108=0,AJ87/AI19,0),0)</f>
        <v>767.76222199999995</v>
      </c>
      <c r="AK88" s="72">
        <v>0</v>
      </c>
      <c r="AL88" s="72">
        <f>IFERROR(IF(AK108=0,AL87/AK19,0),0)</f>
        <v>767.76222199999995</v>
      </c>
      <c r="AM88" s="72">
        <v>0</v>
      </c>
      <c r="AN88" s="72">
        <f>IFERROR(IF(AM108=0,AN87/AM19,0),0)</f>
        <v>767.76222199999995</v>
      </c>
      <c r="AO88" s="72">
        <v>0</v>
      </c>
      <c r="AP88" s="72">
        <f>IFERROR(IF(AO108=0,AP87/AO19,0),0)</f>
        <v>767.76222199999995</v>
      </c>
      <c r="AQ88" s="72">
        <v>0</v>
      </c>
      <c r="AR88" s="72">
        <f>IFERROR(IF(AQ108=0,AR87/AQ19,0),0)</f>
        <v>767.76222199999995</v>
      </c>
      <c r="AS88" s="72">
        <v>0</v>
      </c>
      <c r="AT88" s="72">
        <f>IFERROR(IF(AS108=0,AT87/AS19,0),0)</f>
        <v>767.76222199999995</v>
      </c>
      <c r="AU88" s="72">
        <v>0</v>
      </c>
      <c r="AV88" s="72">
        <f>IFERROR(IF(AU108=0,AV87/AU19,0),0)</f>
        <v>767.76222199999995</v>
      </c>
      <c r="AW88" s="72">
        <v>0</v>
      </c>
      <c r="AX88" s="72">
        <f>IFERROR(IF(AW108=0,AX87/AW19,0),0)</f>
        <v>767.76222199999995</v>
      </c>
      <c r="AY88" s="72">
        <v>0</v>
      </c>
      <c r="AZ88" s="72">
        <f>IFERROR(IF(AY108=0,AZ87/AY19,0),0)</f>
        <v>767.76222199999995</v>
      </c>
      <c r="BA88" s="72">
        <v>0</v>
      </c>
      <c r="BB88" s="72">
        <f>IFERROR(IF(BA108=0,BB87/BA19,0),0)</f>
        <v>767.76222199999995</v>
      </c>
      <c r="BC88" s="72">
        <v>0</v>
      </c>
      <c r="BD88" s="72">
        <f>IFERROR(IF(BC108=0,BD87/BC19,0),0)</f>
        <v>767.76222199999995</v>
      </c>
      <c r="BE88" s="72">
        <v>0</v>
      </c>
      <c r="BF88" s="72">
        <f>IFERROR(IF(BE108=0,BF87/BE19,0),0)</f>
        <v>767.76222199999995</v>
      </c>
      <c r="BG88" s="72">
        <v>0</v>
      </c>
      <c r="BH88" s="72">
        <f>IFERROR(IF(BG108=0,BH87/BG19,0),0)</f>
        <v>767.76222199999995</v>
      </c>
      <c r="BI88" s="72">
        <v>0</v>
      </c>
      <c r="BJ88" s="72">
        <f>IFERROR(IF(BI108=0,BJ87/BI19,0),0)</f>
        <v>767.76222199999995</v>
      </c>
      <c r="BK88" s="72">
        <v>0</v>
      </c>
      <c r="BL88" s="72">
        <f>IFERROR(IF(BK108=0,BL87/BK19,0),0)</f>
        <v>767.76222199999995</v>
      </c>
      <c r="BM88" s="72">
        <v>0</v>
      </c>
      <c r="BN88" s="72">
        <f>IFERROR(IF(BM108=0,BN87/BM19,0),0)</f>
        <v>767.76222199999995</v>
      </c>
      <c r="BO88" s="72">
        <v>0</v>
      </c>
      <c r="BP88" s="72">
        <f>IFERROR(IF(BO108=0,BP87/BO19,0),0)</f>
        <v>767.76222199999995</v>
      </c>
      <c r="BQ88" s="72">
        <v>0</v>
      </c>
      <c r="BR88" s="72">
        <f>IFERROR(IF(BQ108=0,BR87/BQ19,0),0)</f>
        <v>767.76222199999995</v>
      </c>
      <c r="BS88" s="72">
        <v>0</v>
      </c>
      <c r="BT88" s="72">
        <f>IFERROR(IF(BS108=0,BT87/BS19,0),0)</f>
        <v>767.76222199999995</v>
      </c>
      <c r="BU88" s="72">
        <v>0</v>
      </c>
      <c r="BV88" s="72">
        <f>IFERROR(IF(BU108=0,BV87/BU19,0),0)</f>
        <v>767.76222199999995</v>
      </c>
      <c r="BW88" s="72">
        <v>0</v>
      </c>
      <c r="BX88" s="72">
        <f>IFERROR(IF(BW108=0,BX87/BW19,0),0)</f>
        <v>767.76222199999995</v>
      </c>
      <c r="BY88" s="72">
        <v>0</v>
      </c>
      <c r="BZ88" s="72">
        <f>IFERROR(IF(BY108=0,BZ87/BY19,0),0)</f>
        <v>767.76222199999995</v>
      </c>
      <c r="CA88" s="72">
        <v>0</v>
      </c>
      <c r="CB88" s="72">
        <f>IFERROR(IF(CA108=0,CB87/CA19,0),0)</f>
        <v>767.76222199999995</v>
      </c>
      <c r="CC88" s="72">
        <v>0</v>
      </c>
      <c r="CD88" s="72">
        <f>IFERROR(IF(CC108=0,CD87/CC19,0),0)</f>
        <v>767.76222199999995</v>
      </c>
      <c r="CE88" s="72">
        <v>0</v>
      </c>
      <c r="CF88" s="72">
        <f>IFERROR(IF(CE108=0,CF87/CE19,0),0)</f>
        <v>767.76222199999995</v>
      </c>
      <c r="CG88" s="72">
        <v>0</v>
      </c>
      <c r="CH88" s="72">
        <f>IFERROR(IF(CG108=0,CH87/CG19,0),0)</f>
        <v>767.76222199999995</v>
      </c>
      <c r="CI88" s="72">
        <v>0</v>
      </c>
      <c r="CJ88" s="72">
        <f>IFERROR(IF(CI108=0,CJ87/CI19,0),0)</f>
        <v>767.76222199999995</v>
      </c>
      <c r="CK88" s="72">
        <v>0</v>
      </c>
      <c r="CL88" s="72">
        <f>IFERROR(IF(CK108=0,CL87/CK19,0),0)</f>
        <v>767.76222199999995</v>
      </c>
      <c r="CM88" s="72">
        <v>0</v>
      </c>
      <c r="CN88" s="72">
        <f>IFERROR(IF(CM108=0,CN87/CM19,0),0)</f>
        <v>767.76222199999995</v>
      </c>
      <c r="CO88" s="72">
        <v>0</v>
      </c>
      <c r="CP88" s="72">
        <f>IFERROR(IF(CO108=0,CP87/CO19,0),0)</f>
        <v>767.76222199999995</v>
      </c>
      <c r="CQ88" s="72">
        <v>0</v>
      </c>
      <c r="CR88" s="72">
        <f>IFERROR(IF(CQ108=0,CR87/CQ19,0),0)</f>
        <v>767.76222199999995</v>
      </c>
      <c r="CS88" s="72">
        <v>0</v>
      </c>
      <c r="CT88" s="72">
        <f>IFERROR(IF(CS108=0,CT87/CS19,0),0)</f>
        <v>767.76222199999995</v>
      </c>
      <c r="CU88" s="72">
        <v>0</v>
      </c>
      <c r="CV88" s="72">
        <f>IFERROR(IF(CU108=0,CV87/CU19,0),0)</f>
        <v>767.76222199999995</v>
      </c>
      <c r="CW88" s="72">
        <v>0</v>
      </c>
      <c r="CX88" s="72">
        <f>IFERROR(IF(CW108=0,CX87/CW19,0),0)</f>
        <v>767.76222199999995</v>
      </c>
    </row>
    <row r="89" spans="1:102" s="53" customFormat="1" ht="19.5" hidden="1" customHeight="1" x14ac:dyDescent="0.3">
      <c r="A89" s="56" t="s">
        <v>212</v>
      </c>
      <c r="B89" s="56"/>
      <c r="C89" s="72">
        <v>188.14557848621101</v>
      </c>
      <c r="D89" s="72"/>
      <c r="E89" s="72">
        <v>188.14557848621101</v>
      </c>
      <c r="F89" s="72"/>
      <c r="G89" s="72">
        <v>188.14557848621101</v>
      </c>
      <c r="H89" s="72"/>
      <c r="I89" s="72">
        <v>188.14557848621101</v>
      </c>
      <c r="J89" s="72"/>
      <c r="K89" s="72">
        <v>188.14557848621101</v>
      </c>
      <c r="L89" s="72"/>
      <c r="M89" s="72">
        <v>188.14557848621101</v>
      </c>
      <c r="N89" s="72"/>
      <c r="O89" s="72">
        <v>188.14557848621101</v>
      </c>
      <c r="P89" s="72"/>
      <c r="Q89" s="72">
        <v>188.14557848621101</v>
      </c>
      <c r="R89" s="72"/>
      <c r="S89" s="72">
        <v>188.14557848621101</v>
      </c>
      <c r="T89" s="72"/>
      <c r="U89" s="72">
        <v>188.14557848621101</v>
      </c>
      <c r="V89" s="72"/>
      <c r="W89" s="72">
        <v>188.14557848621101</v>
      </c>
      <c r="X89" s="72"/>
      <c r="Y89" s="72">
        <v>188.14557848621101</v>
      </c>
      <c r="Z89" s="72"/>
      <c r="AA89" s="72">
        <v>188.14557848621101</v>
      </c>
      <c r="AB89" s="72"/>
      <c r="AC89" s="72">
        <v>188.14557848621101</v>
      </c>
      <c r="AD89" s="72"/>
      <c r="AE89" s="72">
        <v>188.14557848621101</v>
      </c>
      <c r="AF89" s="72"/>
      <c r="AG89" s="72">
        <v>188.14557848621101</v>
      </c>
      <c r="AH89" s="72"/>
      <c r="AI89" s="72">
        <v>188.14557848621101</v>
      </c>
      <c r="AJ89" s="72"/>
      <c r="AK89" s="72">
        <v>188.14557848621101</v>
      </c>
      <c r="AL89" s="72"/>
      <c r="AM89" s="72">
        <v>188.14557848621101</v>
      </c>
      <c r="AN89" s="72"/>
      <c r="AO89" s="72">
        <v>188.14557848621101</v>
      </c>
      <c r="AP89" s="72"/>
      <c r="AQ89" s="72">
        <v>188.14557848621101</v>
      </c>
      <c r="AR89" s="72"/>
      <c r="AS89" s="72">
        <v>188.14557848621101</v>
      </c>
      <c r="AT89" s="72"/>
      <c r="AU89" s="72">
        <v>188.14557848621101</v>
      </c>
      <c r="AV89" s="72"/>
      <c r="AW89" s="72">
        <v>188.14557848621101</v>
      </c>
      <c r="AX89" s="72"/>
      <c r="AY89" s="72">
        <v>188.14557848621101</v>
      </c>
      <c r="AZ89" s="72"/>
      <c r="BA89" s="72">
        <v>188.14557848621101</v>
      </c>
      <c r="BB89" s="72"/>
      <c r="BC89" s="72">
        <v>188.14557848621101</v>
      </c>
      <c r="BD89" s="72"/>
      <c r="BE89" s="72">
        <v>188.14557848621101</v>
      </c>
      <c r="BF89" s="72"/>
      <c r="BG89" s="72">
        <v>188.14557848621101</v>
      </c>
      <c r="BH89" s="72"/>
      <c r="BI89" s="72">
        <v>188.14557848621101</v>
      </c>
      <c r="BJ89" s="72"/>
      <c r="BK89" s="72">
        <v>188.14557848621101</v>
      </c>
      <c r="BL89" s="72"/>
      <c r="BM89" s="72">
        <v>188.14557848621101</v>
      </c>
      <c r="BN89" s="72"/>
      <c r="BO89" s="72">
        <v>188.14557848621101</v>
      </c>
      <c r="BP89" s="72"/>
      <c r="BQ89" s="72">
        <v>188.14557848621101</v>
      </c>
      <c r="BR89" s="72"/>
      <c r="BS89" s="72">
        <v>188.14557848621101</v>
      </c>
      <c r="BT89" s="72"/>
      <c r="BU89" s="72">
        <v>188.14557848621101</v>
      </c>
      <c r="BV89" s="72"/>
      <c r="BW89" s="72">
        <v>188.14557848621101</v>
      </c>
      <c r="BX89" s="72"/>
      <c r="BY89" s="72">
        <v>188.14557848621101</v>
      </c>
      <c r="BZ89" s="72"/>
      <c r="CA89" s="72">
        <v>188.14557848621101</v>
      </c>
      <c r="CB89" s="72"/>
      <c r="CC89" s="72">
        <v>188.14557848621101</v>
      </c>
      <c r="CD89" s="72"/>
      <c r="CE89" s="72">
        <v>188.14557848621101</v>
      </c>
      <c r="CF89" s="72"/>
      <c r="CG89" s="72">
        <v>188.14557848621101</v>
      </c>
      <c r="CH89" s="72"/>
      <c r="CI89" s="72">
        <v>188.14557848621101</v>
      </c>
      <c r="CJ89" s="72"/>
      <c r="CK89" s="72">
        <v>188.14557848621101</v>
      </c>
      <c r="CL89" s="72"/>
      <c r="CM89" s="72">
        <v>188.14557848621101</v>
      </c>
      <c r="CN89" s="72"/>
      <c r="CO89" s="72">
        <v>188.14557848621101</v>
      </c>
      <c r="CP89" s="72"/>
      <c r="CQ89" s="72">
        <v>188.14557848621101</v>
      </c>
      <c r="CR89" s="72"/>
      <c r="CS89" s="72">
        <v>188.14557848621101</v>
      </c>
      <c r="CT89" s="72"/>
      <c r="CU89" s="72">
        <v>188.14557848621101</v>
      </c>
      <c r="CV89" s="72"/>
      <c r="CW89" s="72">
        <v>188.14557848621101</v>
      </c>
      <c r="CX89" s="72"/>
    </row>
    <row r="90" spans="1:102" s="53" customFormat="1" ht="19.5" hidden="1" customHeight="1" x14ac:dyDescent="0.3">
      <c r="A90" s="56" t="s">
        <v>213</v>
      </c>
      <c r="B90" s="56"/>
      <c r="C90" s="72">
        <v>67.904421513789003</v>
      </c>
      <c r="D90" s="72"/>
      <c r="E90" s="72">
        <v>67.904421513789003</v>
      </c>
      <c r="F90" s="72"/>
      <c r="G90" s="72">
        <v>67.904421513789003</v>
      </c>
      <c r="H90" s="72"/>
      <c r="I90" s="72">
        <v>67.904421513789003</v>
      </c>
      <c r="J90" s="72"/>
      <c r="K90" s="72">
        <v>67.904421513789003</v>
      </c>
      <c r="L90" s="72"/>
      <c r="M90" s="72">
        <v>67.904421513789003</v>
      </c>
      <c r="N90" s="72"/>
      <c r="O90" s="72">
        <v>67.904421513789003</v>
      </c>
      <c r="P90" s="72"/>
      <c r="Q90" s="72">
        <v>67.904421513789003</v>
      </c>
      <c r="R90" s="72"/>
      <c r="S90" s="72">
        <v>67.904421513789003</v>
      </c>
      <c r="T90" s="72"/>
      <c r="U90" s="72">
        <v>67.904421513789003</v>
      </c>
      <c r="V90" s="72"/>
      <c r="W90" s="72">
        <v>67.904421513789003</v>
      </c>
      <c r="X90" s="72"/>
      <c r="Y90" s="72">
        <v>67.904421513789003</v>
      </c>
      <c r="Z90" s="72"/>
      <c r="AA90" s="72">
        <v>67.904421513789003</v>
      </c>
      <c r="AB90" s="72"/>
      <c r="AC90" s="72">
        <v>67.904421513789003</v>
      </c>
      <c r="AD90" s="72"/>
      <c r="AE90" s="72">
        <v>67.904421513789003</v>
      </c>
      <c r="AF90" s="72"/>
      <c r="AG90" s="72">
        <v>67.904421513789003</v>
      </c>
      <c r="AH90" s="72"/>
      <c r="AI90" s="72">
        <v>67.904421513789003</v>
      </c>
      <c r="AJ90" s="72"/>
      <c r="AK90" s="72">
        <v>67.904421513789003</v>
      </c>
      <c r="AL90" s="72"/>
      <c r="AM90" s="72">
        <v>67.904421513789003</v>
      </c>
      <c r="AN90" s="72"/>
      <c r="AO90" s="72">
        <v>67.904421513789003</v>
      </c>
      <c r="AP90" s="72"/>
      <c r="AQ90" s="72">
        <v>67.904421513789003</v>
      </c>
      <c r="AR90" s="72"/>
      <c r="AS90" s="72">
        <v>67.904421513789003</v>
      </c>
      <c r="AT90" s="72"/>
      <c r="AU90" s="72">
        <v>67.904421513789003</v>
      </c>
      <c r="AV90" s="72"/>
      <c r="AW90" s="72">
        <v>67.904421513789003</v>
      </c>
      <c r="AX90" s="72"/>
      <c r="AY90" s="72">
        <v>67.904421513789003</v>
      </c>
      <c r="AZ90" s="72"/>
      <c r="BA90" s="72">
        <v>67.904421513789003</v>
      </c>
      <c r="BB90" s="72"/>
      <c r="BC90" s="72">
        <v>67.904421513789003</v>
      </c>
      <c r="BD90" s="72"/>
      <c r="BE90" s="72">
        <v>67.904421513789003</v>
      </c>
      <c r="BF90" s="72"/>
      <c r="BG90" s="72">
        <v>67.904421513789003</v>
      </c>
      <c r="BH90" s="72"/>
      <c r="BI90" s="72">
        <v>67.904421513789003</v>
      </c>
      <c r="BJ90" s="72"/>
      <c r="BK90" s="72">
        <v>67.904421513789003</v>
      </c>
      <c r="BL90" s="72"/>
      <c r="BM90" s="72">
        <v>67.904421513789003</v>
      </c>
      <c r="BN90" s="72"/>
      <c r="BO90" s="72">
        <v>67.904421513789003</v>
      </c>
      <c r="BP90" s="72"/>
      <c r="BQ90" s="72">
        <v>67.904421513789003</v>
      </c>
      <c r="BR90" s="72"/>
      <c r="BS90" s="72">
        <v>67.904421513789003</v>
      </c>
      <c r="BT90" s="72"/>
      <c r="BU90" s="72">
        <v>67.904421513789003</v>
      </c>
      <c r="BV90" s="72"/>
      <c r="BW90" s="72">
        <v>67.904421513789003</v>
      </c>
      <c r="BX90" s="72"/>
      <c r="BY90" s="72">
        <v>67.904421513789003</v>
      </c>
      <c r="BZ90" s="72"/>
      <c r="CA90" s="72">
        <v>67.904421513789003</v>
      </c>
      <c r="CB90" s="72"/>
      <c r="CC90" s="72">
        <v>67.904421513789003</v>
      </c>
      <c r="CD90" s="72"/>
      <c r="CE90" s="72">
        <v>67.904421513789003</v>
      </c>
      <c r="CF90" s="72"/>
      <c r="CG90" s="72">
        <v>67.904421513789003</v>
      </c>
      <c r="CH90" s="72"/>
      <c r="CI90" s="72">
        <v>67.904421513789003</v>
      </c>
      <c r="CJ90" s="72"/>
      <c r="CK90" s="72">
        <v>67.904421513789003</v>
      </c>
      <c r="CL90" s="72"/>
      <c r="CM90" s="72">
        <v>67.904421513789003</v>
      </c>
      <c r="CN90" s="72"/>
      <c r="CO90" s="72">
        <v>67.904421513789003</v>
      </c>
      <c r="CP90" s="72"/>
      <c r="CQ90" s="72">
        <v>67.904421513789003</v>
      </c>
      <c r="CR90" s="72"/>
      <c r="CS90" s="72">
        <v>67.904421513789003</v>
      </c>
      <c r="CT90" s="72"/>
      <c r="CU90" s="72">
        <v>67.904421513789003</v>
      </c>
      <c r="CV90" s="72"/>
      <c r="CW90" s="72">
        <v>67.904421513789003</v>
      </c>
      <c r="CX90" s="72"/>
    </row>
    <row r="91" spans="1:102" s="53" customFormat="1" ht="19.5" hidden="1" customHeight="1" x14ac:dyDescent="0.3">
      <c r="A91" s="56" t="s">
        <v>214</v>
      </c>
      <c r="B91" s="56"/>
      <c r="C91" s="72">
        <f>C89+C90</f>
        <v>256.05</v>
      </c>
      <c r="D91" s="72"/>
      <c r="E91" s="72">
        <f>E89+E90</f>
        <v>256.05</v>
      </c>
      <c r="F91" s="72"/>
      <c r="G91" s="72">
        <f>G89+G90</f>
        <v>256.05</v>
      </c>
      <c r="H91" s="72"/>
      <c r="I91" s="72">
        <f>I89+I90</f>
        <v>256.05</v>
      </c>
      <c r="J91" s="72"/>
      <c r="K91" s="72">
        <f>K89+K90</f>
        <v>256.05</v>
      </c>
      <c r="L91" s="72"/>
      <c r="M91" s="72">
        <f>M89+M90</f>
        <v>256.05</v>
      </c>
      <c r="N91" s="72"/>
      <c r="O91" s="72">
        <f>O89+O90</f>
        <v>256.05</v>
      </c>
      <c r="P91" s="72"/>
      <c r="Q91" s="72">
        <f>Q89+Q90</f>
        <v>256.05</v>
      </c>
      <c r="R91" s="72"/>
      <c r="S91" s="72">
        <f>S89+S90</f>
        <v>256.05</v>
      </c>
      <c r="T91" s="72"/>
      <c r="U91" s="72">
        <f>U89+U90</f>
        <v>256.05</v>
      </c>
      <c r="V91" s="72"/>
      <c r="W91" s="72">
        <f>W89+W90</f>
        <v>256.05</v>
      </c>
      <c r="X91" s="72"/>
      <c r="Y91" s="72">
        <f>Y89+Y90</f>
        <v>256.05</v>
      </c>
      <c r="Z91" s="72"/>
      <c r="AA91" s="72">
        <f>AA89+AA90</f>
        <v>256.05</v>
      </c>
      <c r="AB91" s="72"/>
      <c r="AC91" s="72">
        <f>AC89+AC90</f>
        <v>256.05</v>
      </c>
      <c r="AD91" s="72"/>
      <c r="AE91" s="72">
        <f>AE89+AE90</f>
        <v>256.05</v>
      </c>
      <c r="AF91" s="72"/>
      <c r="AG91" s="72">
        <f>AG89+AG90</f>
        <v>256.05</v>
      </c>
      <c r="AH91" s="72"/>
      <c r="AI91" s="72">
        <f>AI89+AI90</f>
        <v>256.05</v>
      </c>
      <c r="AJ91" s="72"/>
      <c r="AK91" s="72">
        <f>AK89+AK90</f>
        <v>256.05</v>
      </c>
      <c r="AL91" s="72"/>
      <c r="AM91" s="72">
        <f>AM89+AM90</f>
        <v>256.05</v>
      </c>
      <c r="AN91" s="72"/>
      <c r="AO91" s="72">
        <f>AO89+AO90</f>
        <v>256.05</v>
      </c>
      <c r="AP91" s="72"/>
      <c r="AQ91" s="72">
        <f>AQ89+AQ90</f>
        <v>256.05</v>
      </c>
      <c r="AR91" s="72"/>
      <c r="AS91" s="72">
        <f>AS89+AS90</f>
        <v>256.05</v>
      </c>
      <c r="AT91" s="72"/>
      <c r="AU91" s="72">
        <f>AU89+AU90</f>
        <v>256.05</v>
      </c>
      <c r="AV91" s="72"/>
      <c r="AW91" s="72">
        <f>AW89+AW90</f>
        <v>256.05</v>
      </c>
      <c r="AX91" s="72"/>
      <c r="AY91" s="72">
        <f>AY89+AY90</f>
        <v>256.05</v>
      </c>
      <c r="AZ91" s="72"/>
      <c r="BA91" s="72">
        <f>BA89+BA90</f>
        <v>256.05</v>
      </c>
      <c r="BB91" s="72"/>
      <c r="BC91" s="72">
        <f>BC89+BC90</f>
        <v>256.05</v>
      </c>
      <c r="BD91" s="72"/>
      <c r="BE91" s="72">
        <f>BE89+BE90</f>
        <v>256.05</v>
      </c>
      <c r="BF91" s="72"/>
      <c r="BG91" s="72">
        <f>BG89+BG90</f>
        <v>256.05</v>
      </c>
      <c r="BH91" s="72"/>
      <c r="BI91" s="72">
        <f>BI89+BI90</f>
        <v>256.05</v>
      </c>
      <c r="BJ91" s="72"/>
      <c r="BK91" s="72">
        <f>BK89+BK90</f>
        <v>256.05</v>
      </c>
      <c r="BL91" s="72"/>
      <c r="BM91" s="72">
        <f>BM89+BM90</f>
        <v>256.05</v>
      </c>
      <c r="BN91" s="72"/>
      <c r="BO91" s="72">
        <f>BO89+BO90</f>
        <v>256.05</v>
      </c>
      <c r="BP91" s="72"/>
      <c r="BQ91" s="72">
        <f>BQ89+BQ90</f>
        <v>256.05</v>
      </c>
      <c r="BR91" s="72"/>
      <c r="BS91" s="72">
        <f>BS89+BS90</f>
        <v>256.05</v>
      </c>
      <c r="BT91" s="72"/>
      <c r="BU91" s="72">
        <f>BU89+BU90</f>
        <v>256.05</v>
      </c>
      <c r="BV91" s="72"/>
      <c r="BW91" s="72">
        <f>BW89+BW90</f>
        <v>256.05</v>
      </c>
      <c r="BX91" s="72"/>
      <c r="BY91" s="72">
        <f>BY89+BY90</f>
        <v>256.05</v>
      </c>
      <c r="BZ91" s="72"/>
      <c r="CA91" s="72">
        <f>CA89+CA90</f>
        <v>256.05</v>
      </c>
      <c r="CB91" s="72"/>
      <c r="CC91" s="72">
        <f>CC89+CC90</f>
        <v>256.05</v>
      </c>
      <c r="CD91" s="72"/>
      <c r="CE91" s="72">
        <f>CE89+CE90</f>
        <v>256.05</v>
      </c>
      <c r="CF91" s="72"/>
      <c r="CG91" s="72">
        <f>CG89+CG90</f>
        <v>256.05</v>
      </c>
      <c r="CH91" s="72"/>
      <c r="CI91" s="72">
        <f>CI89+CI90</f>
        <v>256.05</v>
      </c>
      <c r="CJ91" s="72"/>
      <c r="CK91" s="72">
        <f>CK89+CK90</f>
        <v>256.05</v>
      </c>
      <c r="CL91" s="72"/>
      <c r="CM91" s="72">
        <f>CM89+CM90</f>
        <v>256.05</v>
      </c>
      <c r="CN91" s="72"/>
      <c r="CO91" s="72">
        <f>CO89+CO90</f>
        <v>256.05</v>
      </c>
      <c r="CP91" s="72"/>
      <c r="CQ91" s="72">
        <f>CQ89+CQ90</f>
        <v>256.05</v>
      </c>
      <c r="CR91" s="72"/>
      <c r="CS91" s="72">
        <f>CS89+CS90</f>
        <v>256.05</v>
      </c>
      <c r="CT91" s="72"/>
      <c r="CU91" s="72">
        <f>CU89+CU90</f>
        <v>256.05</v>
      </c>
      <c r="CV91" s="72"/>
      <c r="CW91" s="72">
        <f>CW89+CW90</f>
        <v>256.05</v>
      </c>
      <c r="CX91" s="72"/>
    </row>
    <row r="92" spans="1:102" s="53" customFormat="1" ht="19.5" customHeight="1" x14ac:dyDescent="0.3">
      <c r="A92" s="56" t="s">
        <v>215</v>
      </c>
      <c r="B92" s="56" t="s">
        <v>40</v>
      </c>
      <c r="C92" s="72">
        <f>C89+C109</f>
        <v>188.14557848621101</v>
      </c>
      <c r="D92" s="72">
        <f>IFERROR(IF(C108=0,C92,(C92-D86)),0)</f>
        <v>188.14557848621101</v>
      </c>
      <c r="E92" s="72">
        <f>E89+E109</f>
        <v>188.14557848621101</v>
      </c>
      <c r="F92" s="72">
        <f>IFERROR(IF(E108=0,E92,(E92-F86)),0)</f>
        <v>188.14557848621101</v>
      </c>
      <c r="G92" s="72">
        <f>G89+G109</f>
        <v>188.14557848621101</v>
      </c>
      <c r="H92" s="72">
        <f>IFERROR(IF(G108=0,G92,(G92-H86)),0)</f>
        <v>188.14557848621101</v>
      </c>
      <c r="I92" s="72">
        <f>I89+I109</f>
        <v>188.14557848621101</v>
      </c>
      <c r="J92" s="72">
        <f>IFERROR(IF(I108=0,I92,(I92-J86)),0)</f>
        <v>188.14557848621101</v>
      </c>
      <c r="K92" s="72">
        <f>K89+K109</f>
        <v>188.14557848621101</v>
      </c>
      <c r="L92" s="72">
        <f>IFERROR(IF(K108=0,K92,(K92-L86)),0)</f>
        <v>188.14557848621101</v>
      </c>
      <c r="M92" s="72">
        <f>M89+M109</f>
        <v>188.14557848621101</v>
      </c>
      <c r="N92" s="72">
        <f>IFERROR(IF(M108=0,M92,(M92-N86)),0)</f>
        <v>188.14557848621101</v>
      </c>
      <c r="O92" s="72">
        <f>O89+O109</f>
        <v>188.14557848621101</v>
      </c>
      <c r="P92" s="72">
        <f>IFERROR(IF(O108=0,O92,(O92-P86)),0)</f>
        <v>188.14557848621101</v>
      </c>
      <c r="Q92" s="72">
        <f>Q89+Q109</f>
        <v>188.14557848621101</v>
      </c>
      <c r="R92" s="72">
        <f>IFERROR(IF(Q108=0,Q92,(Q92-R86)),0)</f>
        <v>188.14557848621101</v>
      </c>
      <c r="S92" s="72">
        <f>S89+S109</f>
        <v>188.14557848621101</v>
      </c>
      <c r="T92" s="72">
        <f>IFERROR(IF(S108=0,S92,(S92-T86)),0)</f>
        <v>188.14557848621101</v>
      </c>
      <c r="U92" s="72">
        <f>U89+U109</f>
        <v>188.14557848621101</v>
      </c>
      <c r="V92" s="72">
        <f>IFERROR(IF(U108=0,U92,(U92-V86)),0)</f>
        <v>188.14557848621101</v>
      </c>
      <c r="W92" s="72">
        <f>W89+W109</f>
        <v>188.14557848621101</v>
      </c>
      <c r="X92" s="72">
        <f>IFERROR(IF(W108=0,W92,(W92-X86)),0)</f>
        <v>188.14557848621101</v>
      </c>
      <c r="Y92" s="72">
        <f>Y89+Y109</f>
        <v>188.14557848621101</v>
      </c>
      <c r="Z92" s="72">
        <f>IFERROR(IF(Y108=0,Y92,(Y92-Z86)),0)</f>
        <v>188.14557848621101</v>
      </c>
      <c r="AA92" s="72">
        <f>AA89+AA109</f>
        <v>188.14557848621101</v>
      </c>
      <c r="AB92" s="72">
        <f>IFERROR(IF(AA108=0,AA92,(AA92-AB86)),0)</f>
        <v>188.14557848621101</v>
      </c>
      <c r="AC92" s="72">
        <f>AC89+AC109</f>
        <v>188.14557848621101</v>
      </c>
      <c r="AD92" s="72">
        <f>IFERROR(IF(AC108=0,AC92,(AC92-AD86)),0)</f>
        <v>188.14557848621101</v>
      </c>
      <c r="AE92" s="72">
        <f>AE89+AE109</f>
        <v>188.14557848621101</v>
      </c>
      <c r="AF92" s="72">
        <f>IFERROR(IF(AE108=0,AE92,(AE92-AF86)),0)</f>
        <v>188.14557848621101</v>
      </c>
      <c r="AG92" s="72">
        <f>AG89+AG109</f>
        <v>188.14557848621101</v>
      </c>
      <c r="AH92" s="72">
        <f>IFERROR(IF(AG108=0,AG92,(AG92-AH86)),0)</f>
        <v>188.14557848621101</v>
      </c>
      <c r="AI92" s="72">
        <f>AI89+AI109</f>
        <v>188.14557848621101</v>
      </c>
      <c r="AJ92" s="72">
        <f>IFERROR(IF(AI108=0,AI92,(AI92-AJ86)),0)</f>
        <v>188.14557848621101</v>
      </c>
      <c r="AK92" s="72">
        <f>AK89+AK109</f>
        <v>188.14557848621101</v>
      </c>
      <c r="AL92" s="72">
        <f>IFERROR(IF(AK108=0,AK92,(AK92-AL86)),0)</f>
        <v>188.14557848621101</v>
      </c>
      <c r="AM92" s="72">
        <f>AM89+AM109</f>
        <v>188.14557848621101</v>
      </c>
      <c r="AN92" s="72">
        <f>IFERROR(IF(AM108=0,AM92,(AM92-AN86)),0)</f>
        <v>188.14557848621101</v>
      </c>
      <c r="AO92" s="72">
        <f>AO89+AO109</f>
        <v>188.14557848621101</v>
      </c>
      <c r="AP92" s="72">
        <f>IFERROR(IF(AO108=0,AO92,(AO92-AP86)),0)</f>
        <v>188.14557848621101</v>
      </c>
      <c r="AQ92" s="72">
        <f>AQ89+AQ109</f>
        <v>188.14557848621101</v>
      </c>
      <c r="AR92" s="72">
        <f>IFERROR(IF(AQ108=0,AQ92,(AQ92-AR86)),0)</f>
        <v>188.14557848621101</v>
      </c>
      <c r="AS92" s="72">
        <f>AS89+AS109</f>
        <v>188.14557848621101</v>
      </c>
      <c r="AT92" s="72">
        <f>IFERROR(IF(AS108=0,AS92,(AS92-AT86)),0)</f>
        <v>188.14557848621101</v>
      </c>
      <c r="AU92" s="72">
        <f>AU89+AU109</f>
        <v>188.14557848621101</v>
      </c>
      <c r="AV92" s="72">
        <f>IFERROR(IF(AU108=0,AU92,(AU92-AV86)),0)</f>
        <v>188.14557848621101</v>
      </c>
      <c r="AW92" s="72">
        <f>AW89+AW109</f>
        <v>188.14557848621101</v>
      </c>
      <c r="AX92" s="72">
        <f>IFERROR(IF(AW108=0,AW92,(AW92-AX86)),0)</f>
        <v>188.14557848621101</v>
      </c>
      <c r="AY92" s="72">
        <f>AY89+AY109</f>
        <v>188.14557848621101</v>
      </c>
      <c r="AZ92" s="72">
        <f>IFERROR(IF(AY108=0,AY92,(AY92-AZ86)),0)</f>
        <v>188.14557848621101</v>
      </c>
      <c r="BA92" s="72">
        <f>BA89+BA109</f>
        <v>188.14557848621101</v>
      </c>
      <c r="BB92" s="72">
        <f>IFERROR(IF(BA108=0,BA92,(BA92-BB86)),0)</f>
        <v>188.14557848621101</v>
      </c>
      <c r="BC92" s="72">
        <f>BC89+BC109</f>
        <v>188.14557848621101</v>
      </c>
      <c r="BD92" s="72">
        <f>IFERROR(IF(BC108=0,BC92,(BC92-BD86)),0)</f>
        <v>188.14557848621101</v>
      </c>
      <c r="BE92" s="72">
        <f>BE89+BE109</f>
        <v>188.14557848621101</v>
      </c>
      <c r="BF92" s="72">
        <f>IFERROR(IF(BE108=0,BE92,(BE92-BF86)),0)</f>
        <v>188.14557848621101</v>
      </c>
      <c r="BG92" s="72">
        <f>BG89+BG109</f>
        <v>188.14557848621101</v>
      </c>
      <c r="BH92" s="72">
        <f>IFERROR(IF(BG108=0,BG92,(BG92-BH86)),0)</f>
        <v>188.14557848621101</v>
      </c>
      <c r="BI92" s="72">
        <f>BI89+BI109</f>
        <v>188.14557848621101</v>
      </c>
      <c r="BJ92" s="72">
        <f>IFERROR(IF(BI108=0,BI92,(BI92-BJ86)),0)</f>
        <v>188.14557848621101</v>
      </c>
      <c r="BK92" s="72">
        <f>BK89+BK109</f>
        <v>188.14557848621101</v>
      </c>
      <c r="BL92" s="72">
        <f>IFERROR(IF(BK108=0,BK92,(BK92-BL86)),0)</f>
        <v>188.14557848621101</v>
      </c>
      <c r="BM92" s="72">
        <f>BM89+BM109</f>
        <v>188.14557848621101</v>
      </c>
      <c r="BN92" s="72">
        <f>IFERROR(IF(BM108=0,BM92,(BM92-BN86)),0)</f>
        <v>188.14557848621101</v>
      </c>
      <c r="BO92" s="72">
        <f>BO89+BO109</f>
        <v>188.14557848621101</v>
      </c>
      <c r="BP92" s="72">
        <f>IFERROR(IF(BO108=0,BO92,(BO92-BP86)),0)</f>
        <v>188.14557848621101</v>
      </c>
      <c r="BQ92" s="72">
        <f>BQ89+BQ109</f>
        <v>188.14557848621101</v>
      </c>
      <c r="BR92" s="72">
        <f>IFERROR(IF(BQ108=0,BQ92,(BQ92-BR86)),0)</f>
        <v>188.14557848621101</v>
      </c>
      <c r="BS92" s="72">
        <f>BS89+BS109</f>
        <v>188.14557848621101</v>
      </c>
      <c r="BT92" s="72">
        <f>IFERROR(IF(BS108=0,BS92,(BS92-BT86)),0)</f>
        <v>188.14557848621101</v>
      </c>
      <c r="BU92" s="72">
        <f>BU89+BU109</f>
        <v>188.14557848621101</v>
      </c>
      <c r="BV92" s="72">
        <f>IFERROR(IF(BU108=0,BU92,(BU92-BV86)),0)</f>
        <v>188.14557848621101</v>
      </c>
      <c r="BW92" s="72">
        <f>BW89+BW109</f>
        <v>188.14557848621101</v>
      </c>
      <c r="BX92" s="72">
        <f>IFERROR(IF(BW108=0,BW92,(BW92-BX86)),0)</f>
        <v>188.14557848621101</v>
      </c>
      <c r="BY92" s="72">
        <f>BY89+BY109</f>
        <v>188.14557848621101</v>
      </c>
      <c r="BZ92" s="72">
        <f>IFERROR(IF(BY108=0,BY92,(BY92-BZ86)),0)</f>
        <v>188.14557848621101</v>
      </c>
      <c r="CA92" s="72">
        <f>CA89+CA109</f>
        <v>188.14557848621101</v>
      </c>
      <c r="CB92" s="72">
        <f>IFERROR(IF(CA108=0,CA92,(CA92-CB86)),0)</f>
        <v>188.14557848621101</v>
      </c>
      <c r="CC92" s="72">
        <f>CC89+CC109</f>
        <v>188.14557848621101</v>
      </c>
      <c r="CD92" s="72">
        <f>IFERROR(IF(CC108=0,CC92,(CC92-CD86)),0)</f>
        <v>188.14557848621101</v>
      </c>
      <c r="CE92" s="72">
        <f>CE89+CE109</f>
        <v>188.14557848621101</v>
      </c>
      <c r="CF92" s="72">
        <f>IFERROR(IF(CE108=0,CE92,(CE92-CF86)),0)</f>
        <v>188.14557848621101</v>
      </c>
      <c r="CG92" s="72">
        <f>CG89+CG109</f>
        <v>188.14557848621101</v>
      </c>
      <c r="CH92" s="72">
        <f>IFERROR(IF(CG108=0,CG92,(CG92-CH86)),0)</f>
        <v>188.14557848621101</v>
      </c>
      <c r="CI92" s="72">
        <f>CI89+CI109</f>
        <v>188.14557848621101</v>
      </c>
      <c r="CJ92" s="72">
        <f>IFERROR(IF(CI108=0,CI92,(CI92-CJ86)),0)</f>
        <v>188.14557848621101</v>
      </c>
      <c r="CK92" s="72">
        <f>CK89+CK109</f>
        <v>188.14557848621101</v>
      </c>
      <c r="CL92" s="72">
        <f>IFERROR(IF(CK108=0,CK92,(CK92-CL86)),0)</f>
        <v>188.14557848621101</v>
      </c>
      <c r="CM92" s="72">
        <f>CM89+CM109</f>
        <v>188.14557848621101</v>
      </c>
      <c r="CN92" s="72">
        <f>IFERROR(IF(CM108=0,CM92,(CM92-CN86)),0)</f>
        <v>188.14557848621101</v>
      </c>
      <c r="CO92" s="72">
        <f>CO89+CO109</f>
        <v>188.14557848621101</v>
      </c>
      <c r="CP92" s="72">
        <f>IFERROR(IF(CO108=0,CO92,(CO92-CP86)),0)</f>
        <v>188.14557848621101</v>
      </c>
      <c r="CQ92" s="72">
        <f>CQ89+CQ109</f>
        <v>188.14557848621101</v>
      </c>
      <c r="CR92" s="72">
        <f>IFERROR(IF(CQ108=0,CQ92,(CQ92-CR86)),0)</f>
        <v>188.14557848621101</v>
      </c>
      <c r="CS92" s="72">
        <f>CS89+CS109</f>
        <v>188.14557848621101</v>
      </c>
      <c r="CT92" s="72">
        <f>IFERROR(IF(CS108=0,CS92,(CS92-CT86)),0)</f>
        <v>188.14557848621101</v>
      </c>
      <c r="CU92" s="72">
        <f>CU89+CU109</f>
        <v>188.14557848621101</v>
      </c>
      <c r="CV92" s="72">
        <f>IFERROR(IF(CU108=0,CU92,(CU92-CV86)),0)</f>
        <v>188.14557848621101</v>
      </c>
      <c r="CW92" s="72">
        <f>CW89+CW109</f>
        <v>188.14557848621101</v>
      </c>
      <c r="CX92" s="72">
        <f>IFERROR(IF(CW108=0,CW92,(CW92-CX86)),0)</f>
        <v>188.14557848621101</v>
      </c>
    </row>
    <row r="93" spans="1:102" s="53" customFormat="1" ht="19.5" customHeight="1" x14ac:dyDescent="0.3">
      <c r="A93" s="56" t="s">
        <v>216</v>
      </c>
      <c r="B93" s="56" t="s">
        <v>40</v>
      </c>
      <c r="C93" s="72">
        <f>IFERROR(C92/C19,0)</f>
        <v>94.072789243105504</v>
      </c>
      <c r="D93" s="72">
        <f>IFERROR(D92/C19,0)</f>
        <v>94.072789243105504</v>
      </c>
      <c r="E93" s="72">
        <f>IFERROR(E92/E19,0)</f>
        <v>94.072789243105504</v>
      </c>
      <c r="F93" s="72">
        <f>IFERROR(F92/E19,0)</f>
        <v>94.072789243105504</v>
      </c>
      <c r="G93" s="72">
        <f>IFERROR(G92/G19,0)</f>
        <v>94.072789243105504</v>
      </c>
      <c r="H93" s="72">
        <f>IFERROR(H92/G19,0)</f>
        <v>94.072789243105504</v>
      </c>
      <c r="I93" s="72">
        <f>IFERROR(I92/I19,0)</f>
        <v>94.072789243105504</v>
      </c>
      <c r="J93" s="72">
        <f>IFERROR(J92/I19,0)</f>
        <v>94.072789243105504</v>
      </c>
      <c r="K93" s="72">
        <f>IFERROR(K92/K19,0)</f>
        <v>94.072789243105504</v>
      </c>
      <c r="L93" s="72">
        <f>IFERROR(L92/K19,0)</f>
        <v>94.072789243105504</v>
      </c>
      <c r="M93" s="72">
        <f>IFERROR(M92/M19,0)</f>
        <v>94.072789243105504</v>
      </c>
      <c r="N93" s="72">
        <f>IFERROR(N92/M19,0)</f>
        <v>94.072789243105504</v>
      </c>
      <c r="O93" s="72">
        <f>IFERROR(O92/O19,0)</f>
        <v>94.072789243105504</v>
      </c>
      <c r="P93" s="72">
        <f>IFERROR(P92/O19,0)</f>
        <v>94.072789243105504</v>
      </c>
      <c r="Q93" s="72">
        <f>IFERROR(Q92/Q19,0)</f>
        <v>94.072789243105504</v>
      </c>
      <c r="R93" s="72">
        <f>IFERROR(R92/Q19,0)</f>
        <v>94.072789243105504</v>
      </c>
      <c r="S93" s="72">
        <f>IFERROR(S92/S19,0)</f>
        <v>94.072789243105504</v>
      </c>
      <c r="T93" s="72">
        <f>IFERROR(T92/S19,0)</f>
        <v>94.072789243105504</v>
      </c>
      <c r="U93" s="72">
        <f>IFERROR(U92/U19,0)</f>
        <v>94.072789243105504</v>
      </c>
      <c r="V93" s="72">
        <f>IFERROR(V92/U19,0)</f>
        <v>94.072789243105504</v>
      </c>
      <c r="W93" s="72">
        <f>IFERROR(W92/W19,0)</f>
        <v>94.072789243105504</v>
      </c>
      <c r="X93" s="72">
        <f>IFERROR(X92/W19,0)</f>
        <v>94.072789243105504</v>
      </c>
      <c r="Y93" s="72">
        <f>IFERROR(Y92/Y19,0)</f>
        <v>94.072789243105504</v>
      </c>
      <c r="Z93" s="72">
        <f>IFERROR(Z92/Y19,0)</f>
        <v>94.072789243105504</v>
      </c>
      <c r="AA93" s="72">
        <f>IFERROR(AA92/AA19,0)</f>
        <v>94.072789243105504</v>
      </c>
      <c r="AB93" s="72">
        <f>IFERROR(AB92/AA19,0)</f>
        <v>94.072789243105504</v>
      </c>
      <c r="AC93" s="72">
        <f>IFERROR(AC92/AC19,0)</f>
        <v>94.072789243105504</v>
      </c>
      <c r="AD93" s="72">
        <f>IFERROR(AD92/AC19,0)</f>
        <v>94.072789243105504</v>
      </c>
      <c r="AE93" s="72">
        <f>IFERROR(AE92/AE19,0)</f>
        <v>94.072789243105504</v>
      </c>
      <c r="AF93" s="72">
        <f>IFERROR(AF92/AE19,0)</f>
        <v>94.072789243105504</v>
      </c>
      <c r="AG93" s="72">
        <f>IFERROR(AG92/AG19,0)</f>
        <v>94.072789243105504</v>
      </c>
      <c r="AH93" s="72">
        <f>IFERROR(AH92/AG19,0)</f>
        <v>94.072789243105504</v>
      </c>
      <c r="AI93" s="72">
        <f>IFERROR(AI92/AI19,0)</f>
        <v>94.072789243105504</v>
      </c>
      <c r="AJ93" s="72">
        <f>IFERROR(AJ92/AI19,0)</f>
        <v>94.072789243105504</v>
      </c>
      <c r="AK93" s="72">
        <f>IFERROR(AK92/AK19,0)</f>
        <v>94.072789243105504</v>
      </c>
      <c r="AL93" s="72">
        <f>IFERROR(AL92/AK19,0)</f>
        <v>94.072789243105504</v>
      </c>
      <c r="AM93" s="72">
        <f>IFERROR(AM92/AM19,0)</f>
        <v>94.072789243105504</v>
      </c>
      <c r="AN93" s="72">
        <f>IFERROR(AN92/AM19,0)</f>
        <v>94.072789243105504</v>
      </c>
      <c r="AO93" s="72">
        <f>IFERROR(AO92/AO19,0)</f>
        <v>94.072789243105504</v>
      </c>
      <c r="AP93" s="72">
        <f>IFERROR(AP92/AO19,0)</f>
        <v>94.072789243105504</v>
      </c>
      <c r="AQ93" s="72">
        <f>IFERROR(AQ92/AQ19,0)</f>
        <v>94.072789243105504</v>
      </c>
      <c r="AR93" s="72">
        <f>IFERROR(AR92/AQ19,0)</f>
        <v>94.072789243105504</v>
      </c>
      <c r="AS93" s="72">
        <f>IFERROR(AS92/AS19,0)</f>
        <v>94.072789243105504</v>
      </c>
      <c r="AT93" s="72">
        <f>IFERROR(AT92/AS19,0)</f>
        <v>94.072789243105504</v>
      </c>
      <c r="AU93" s="72">
        <f>IFERROR(AU92/AU19,0)</f>
        <v>94.072789243105504</v>
      </c>
      <c r="AV93" s="72">
        <f>IFERROR(AV92/AU19,0)</f>
        <v>94.072789243105504</v>
      </c>
      <c r="AW93" s="72">
        <f>IFERROR(AW92/AW19,0)</f>
        <v>94.072789243105504</v>
      </c>
      <c r="AX93" s="72">
        <f>IFERROR(AX92/AW19,0)</f>
        <v>94.072789243105504</v>
      </c>
      <c r="AY93" s="72">
        <f>IFERROR(AY92/AY19,0)</f>
        <v>94.072789243105504</v>
      </c>
      <c r="AZ93" s="72">
        <f>IFERROR(AZ92/AY19,0)</f>
        <v>94.072789243105504</v>
      </c>
      <c r="BA93" s="72">
        <f>IFERROR(BA92/BA19,0)</f>
        <v>94.072789243105504</v>
      </c>
      <c r="BB93" s="72">
        <f>IFERROR(BB92/BA19,0)</f>
        <v>94.072789243105504</v>
      </c>
      <c r="BC93" s="72">
        <f>IFERROR(BC92/BC19,0)</f>
        <v>94.072789243105504</v>
      </c>
      <c r="BD93" s="72">
        <f>IFERROR(BD92/BC19,0)</f>
        <v>94.072789243105504</v>
      </c>
      <c r="BE93" s="72">
        <f>IFERROR(BE92/BE19,0)</f>
        <v>94.072789243105504</v>
      </c>
      <c r="BF93" s="72">
        <f>IFERROR(BF92/BE19,0)</f>
        <v>94.072789243105504</v>
      </c>
      <c r="BG93" s="72">
        <f>IFERROR(BG92/BG19,0)</f>
        <v>94.072789243105504</v>
      </c>
      <c r="BH93" s="72">
        <f>IFERROR(BH92/BG19,0)</f>
        <v>94.072789243105504</v>
      </c>
      <c r="BI93" s="72">
        <f>IFERROR(BI92/BI19,0)</f>
        <v>94.072789243105504</v>
      </c>
      <c r="BJ93" s="72">
        <f>IFERROR(BJ92/BI19,0)</f>
        <v>94.072789243105504</v>
      </c>
      <c r="BK93" s="72">
        <f>IFERROR(BK92/BK19,0)</f>
        <v>94.072789243105504</v>
      </c>
      <c r="BL93" s="72">
        <f>IFERROR(BL92/BK19,0)</f>
        <v>94.072789243105504</v>
      </c>
      <c r="BM93" s="72">
        <f>IFERROR(BM92/BM19,0)</f>
        <v>94.072789243105504</v>
      </c>
      <c r="BN93" s="72">
        <f>IFERROR(BN92/BM19,0)</f>
        <v>94.072789243105504</v>
      </c>
      <c r="BO93" s="72">
        <f>IFERROR(BO92/BO19,0)</f>
        <v>94.072789243105504</v>
      </c>
      <c r="BP93" s="72">
        <f>IFERROR(BP92/BO19,0)</f>
        <v>94.072789243105504</v>
      </c>
      <c r="BQ93" s="72">
        <f>IFERROR(BQ92/BQ19,0)</f>
        <v>94.072789243105504</v>
      </c>
      <c r="BR93" s="72">
        <f>IFERROR(BR92/BQ19,0)</f>
        <v>94.072789243105504</v>
      </c>
      <c r="BS93" s="72">
        <f>IFERROR(BS92/BS19,0)</f>
        <v>94.072789243105504</v>
      </c>
      <c r="BT93" s="72">
        <f>IFERROR(BT92/BS19,0)</f>
        <v>94.072789243105504</v>
      </c>
      <c r="BU93" s="72">
        <f>IFERROR(BU92/BU19,0)</f>
        <v>94.072789243105504</v>
      </c>
      <c r="BV93" s="72">
        <f>IFERROR(BV92/BU19,0)</f>
        <v>94.072789243105504</v>
      </c>
      <c r="BW93" s="72">
        <f>IFERROR(BW92/BW19,0)</f>
        <v>94.072789243105504</v>
      </c>
      <c r="BX93" s="72">
        <f>IFERROR(BX92/BW19,0)</f>
        <v>94.072789243105504</v>
      </c>
      <c r="BY93" s="72">
        <f>IFERROR(BY92/BY19,0)</f>
        <v>94.072789243105504</v>
      </c>
      <c r="BZ93" s="72">
        <f>IFERROR(BZ92/BY19,0)</f>
        <v>94.072789243105504</v>
      </c>
      <c r="CA93" s="72">
        <f>IFERROR(CA92/CA19,0)</f>
        <v>94.072789243105504</v>
      </c>
      <c r="CB93" s="72">
        <f>IFERROR(CB92/CA19,0)</f>
        <v>94.072789243105504</v>
      </c>
      <c r="CC93" s="72">
        <f>IFERROR(CC92/CC19,0)</f>
        <v>94.072789243105504</v>
      </c>
      <c r="CD93" s="72">
        <f>IFERROR(CD92/CC19,0)</f>
        <v>94.072789243105504</v>
      </c>
      <c r="CE93" s="72">
        <f>IFERROR(CE92/CE19,0)</f>
        <v>94.072789243105504</v>
      </c>
      <c r="CF93" s="72">
        <f>IFERROR(CF92/CE19,0)</f>
        <v>94.072789243105504</v>
      </c>
      <c r="CG93" s="72">
        <f>IFERROR(CG92/CG19,0)</f>
        <v>94.072789243105504</v>
      </c>
      <c r="CH93" s="72">
        <f>IFERROR(CH92/CG19,0)</f>
        <v>94.072789243105504</v>
      </c>
      <c r="CI93" s="72">
        <f>IFERROR(CI92/CI19,0)</f>
        <v>94.072789243105504</v>
      </c>
      <c r="CJ93" s="72">
        <f>IFERROR(CJ92/CI19,0)</f>
        <v>94.072789243105504</v>
      </c>
      <c r="CK93" s="72">
        <f>IFERROR(CK92/CK19,0)</f>
        <v>94.072789243105504</v>
      </c>
      <c r="CL93" s="72">
        <f>IFERROR(CL92/CK19,0)</f>
        <v>94.072789243105504</v>
      </c>
      <c r="CM93" s="72">
        <f>IFERROR(CM92/CM19,0)</f>
        <v>94.072789243105504</v>
      </c>
      <c r="CN93" s="72">
        <f>IFERROR(CN92/CM19,0)</f>
        <v>94.072789243105504</v>
      </c>
      <c r="CO93" s="72">
        <f>IFERROR(CO92/CO19,0)</f>
        <v>94.072789243105504</v>
      </c>
      <c r="CP93" s="72">
        <f>IFERROR(CP92/CO19,0)</f>
        <v>94.072789243105504</v>
      </c>
      <c r="CQ93" s="72">
        <f>IFERROR(CQ92/CQ19,0)</f>
        <v>94.072789243105504</v>
      </c>
      <c r="CR93" s="72">
        <f>IFERROR(CR92/CQ19,0)</f>
        <v>94.072789243105504</v>
      </c>
      <c r="CS93" s="72">
        <f>IFERROR(CS92/CS19,0)</f>
        <v>94.072789243105504</v>
      </c>
      <c r="CT93" s="72">
        <f>IFERROR(CT92/CS19,0)</f>
        <v>94.072789243105504</v>
      </c>
      <c r="CU93" s="72">
        <f>IFERROR(CU92/CU19,0)</f>
        <v>94.072789243105504</v>
      </c>
      <c r="CV93" s="72">
        <f>IFERROR(CV92/CU19,0)</f>
        <v>94.072789243105504</v>
      </c>
      <c r="CW93" s="72">
        <f>IFERROR(CW92/CW19,0)</f>
        <v>94.072789243105504</v>
      </c>
      <c r="CX93" s="72">
        <f>IFERROR(CX92/CW19,0)</f>
        <v>94.072789243105504</v>
      </c>
    </row>
    <row r="94" spans="1:102" s="53" customFormat="1" ht="19.5" customHeight="1" x14ac:dyDescent="0.3">
      <c r="A94" s="56" t="s">
        <v>217</v>
      </c>
      <c r="B94" s="56" t="s">
        <v>40</v>
      </c>
      <c r="C94" s="72">
        <f>IFERROR((C16*C19)-C92,0)</f>
        <v>579.61442151378901</v>
      </c>
      <c r="D94" s="72">
        <f>IFERROR(((C16*C19)-D92)+D87,0)</f>
        <v>2115.1388655137889</v>
      </c>
      <c r="E94" s="72">
        <f>IFERROR((E16*E19)-E92,0)</f>
        <v>579.61442151378901</v>
      </c>
      <c r="F94" s="72">
        <f>IFERROR(((E16*E19)-F92)+F87,0)</f>
        <v>2115.1388655137889</v>
      </c>
      <c r="G94" s="72">
        <f>IFERROR((G16*G19)-G92,0)</f>
        <v>579.61442151378901</v>
      </c>
      <c r="H94" s="72">
        <f>IFERROR(((G16*G19)-H92)+H87,0)</f>
        <v>2115.1388655137889</v>
      </c>
      <c r="I94" s="72">
        <f>IFERROR((I16*I19)-I92,0)</f>
        <v>579.61442151378901</v>
      </c>
      <c r="J94" s="72">
        <f>IFERROR(((I16*I19)-J92)+J87,0)</f>
        <v>2115.1388655137889</v>
      </c>
      <c r="K94" s="72">
        <f>IFERROR((K16*K19)-K92,0)</f>
        <v>579.61442151378901</v>
      </c>
      <c r="L94" s="72">
        <f>IFERROR(((K16*K19)-L92)+L87,0)</f>
        <v>2115.1388655137889</v>
      </c>
      <c r="M94" s="72">
        <f>IFERROR((M16*M19)-M92,0)</f>
        <v>579.61442151378901</v>
      </c>
      <c r="N94" s="72">
        <f>IFERROR(((M16*M19)-N92)+N87,0)</f>
        <v>2115.1388655137889</v>
      </c>
      <c r="O94" s="72">
        <f>IFERROR((O16*O19)-O92,0)</f>
        <v>579.61442151378901</v>
      </c>
      <c r="P94" s="72">
        <f>IFERROR(((O16*O19)-P92)+P87,0)</f>
        <v>2115.1388655137889</v>
      </c>
      <c r="Q94" s="72">
        <f>IFERROR((Q16*Q19)-Q92,0)</f>
        <v>579.61442151378901</v>
      </c>
      <c r="R94" s="72">
        <f>IFERROR(((Q16*Q19)-R92)+R87,0)</f>
        <v>2115.1388655137889</v>
      </c>
      <c r="S94" s="72">
        <f>IFERROR((S16*S19)-S92,0)</f>
        <v>579.61442151378901</v>
      </c>
      <c r="T94" s="72">
        <f>IFERROR(((S16*S19)-T92)+T87,0)</f>
        <v>2115.1388655137889</v>
      </c>
      <c r="U94" s="72">
        <f>IFERROR((U16*U19)-U92,0)</f>
        <v>579.61442151378901</v>
      </c>
      <c r="V94" s="72">
        <f>IFERROR(((U16*U19)-V92)+V87,0)</f>
        <v>2115.1388655137889</v>
      </c>
      <c r="W94" s="72">
        <f>IFERROR((W16*W19)-W92,0)</f>
        <v>579.61442151378901</v>
      </c>
      <c r="X94" s="72">
        <f>IFERROR(((W16*W19)-X92)+X87,0)</f>
        <v>2115.1388655137889</v>
      </c>
      <c r="Y94" s="72">
        <f>IFERROR((Y16*Y19)-Y92,0)</f>
        <v>579.61442151378901</v>
      </c>
      <c r="Z94" s="72">
        <f>IFERROR(((Y16*Y19)-Z92)+Z87,0)</f>
        <v>2115.1388655137889</v>
      </c>
      <c r="AA94" s="72">
        <f>IFERROR((AA16*AA19)-AA92,0)</f>
        <v>579.61442151378901</v>
      </c>
      <c r="AB94" s="72">
        <f>IFERROR(((AA16*AA19)-AB92)+AB87,0)</f>
        <v>2115.1388655137889</v>
      </c>
      <c r="AC94" s="72">
        <f>IFERROR((AC16*AC19)-AC92,0)</f>
        <v>579.61442151378901</v>
      </c>
      <c r="AD94" s="72">
        <f>IFERROR(((AC16*AC19)-AD92)+AD87,0)</f>
        <v>2115.1388655137889</v>
      </c>
      <c r="AE94" s="72">
        <f>IFERROR((AE16*AE19)-AE92,0)</f>
        <v>579.61442151378901</v>
      </c>
      <c r="AF94" s="72">
        <f>IFERROR(((AE16*AE19)-AF92)+AF87,0)</f>
        <v>2115.1388655137889</v>
      </c>
      <c r="AG94" s="72">
        <f>IFERROR((AG16*AG19)-AG92,0)</f>
        <v>579.61442151378901</v>
      </c>
      <c r="AH94" s="72">
        <f>IFERROR(((AG16*AG19)-AH92)+AH87,0)</f>
        <v>2115.1388655137889</v>
      </c>
      <c r="AI94" s="72">
        <f>IFERROR((AI16*AI19)-AI92,0)</f>
        <v>579.61442151378901</v>
      </c>
      <c r="AJ94" s="72">
        <f>IFERROR(((AI16*AI19)-AJ92)+AJ87,0)</f>
        <v>2115.1388655137889</v>
      </c>
      <c r="AK94" s="72">
        <f>IFERROR((AK16*AK19)-AK92,0)</f>
        <v>579.61442151378901</v>
      </c>
      <c r="AL94" s="72">
        <f>IFERROR(((AK16*AK19)-AL92)+AL87,0)</f>
        <v>2115.1388655137889</v>
      </c>
      <c r="AM94" s="72">
        <f>IFERROR((AM16*AM19)-AM92,0)</f>
        <v>579.61442151378901</v>
      </c>
      <c r="AN94" s="72">
        <f>IFERROR(((AM16*AM19)-AN92)+AN87,0)</f>
        <v>2115.1388655137889</v>
      </c>
      <c r="AO94" s="72">
        <f>IFERROR((AO16*AO19)-AO92,0)</f>
        <v>579.61442151378901</v>
      </c>
      <c r="AP94" s="72">
        <f>IFERROR(((AO16*AO19)-AP92)+AP87,0)</f>
        <v>2115.1388655137889</v>
      </c>
      <c r="AQ94" s="72">
        <f>IFERROR((AQ16*AQ19)-AQ92,0)</f>
        <v>579.61442151378901</v>
      </c>
      <c r="AR94" s="72">
        <f>IFERROR(((AQ16*AQ19)-AR92)+AR87,0)</f>
        <v>2115.1388655137889</v>
      </c>
      <c r="AS94" s="72">
        <f>IFERROR((AS16*AS19)-AS92,0)</f>
        <v>579.61442151378901</v>
      </c>
      <c r="AT94" s="72">
        <f>IFERROR(((AS16*AS19)-AT92)+AT87,0)</f>
        <v>2115.1388655137889</v>
      </c>
      <c r="AU94" s="72">
        <f>IFERROR((AU16*AU19)-AU92,0)</f>
        <v>579.61442151378901</v>
      </c>
      <c r="AV94" s="72">
        <f>IFERROR(((AU16*AU19)-AV92)+AV87,0)</f>
        <v>2115.1388655137889</v>
      </c>
      <c r="AW94" s="72">
        <f>IFERROR((AW16*AW19)-AW92,0)</f>
        <v>579.61442151378901</v>
      </c>
      <c r="AX94" s="72">
        <f>IFERROR(((AW16*AW19)-AX92)+AX87,0)</f>
        <v>2115.1388655137889</v>
      </c>
      <c r="AY94" s="72">
        <f>IFERROR((AY16*AY19)-AY92,0)</f>
        <v>579.61442151378901</v>
      </c>
      <c r="AZ94" s="72">
        <f>IFERROR(((AY16*AY19)-AZ92)+AZ87,0)</f>
        <v>2115.1388655137889</v>
      </c>
      <c r="BA94" s="72">
        <f>IFERROR((BA16*BA19)-BA92,0)</f>
        <v>579.61442151378901</v>
      </c>
      <c r="BB94" s="72">
        <f>IFERROR(((BA16*BA19)-BB92)+BB87,0)</f>
        <v>2115.1388655137889</v>
      </c>
      <c r="BC94" s="72">
        <f>IFERROR((BC16*BC19)-BC92,0)</f>
        <v>579.61442151378901</v>
      </c>
      <c r="BD94" s="72">
        <f>IFERROR(((BC16*BC19)-BD92)+BD87,0)</f>
        <v>2115.1388655137889</v>
      </c>
      <c r="BE94" s="72">
        <f>IFERROR((BE16*BE19)-BE92,0)</f>
        <v>579.61442151378901</v>
      </c>
      <c r="BF94" s="72">
        <f>IFERROR(((BE16*BE19)-BF92)+BF87,0)</f>
        <v>2115.1388655137889</v>
      </c>
      <c r="BG94" s="72">
        <f>IFERROR((BG16*BG19)-BG92,0)</f>
        <v>579.61442151378901</v>
      </c>
      <c r="BH94" s="72">
        <f>IFERROR(((BG16*BG19)-BH92)+BH87,0)</f>
        <v>2115.1388655137889</v>
      </c>
      <c r="BI94" s="72">
        <f>IFERROR((BI16*BI19)-BI92,0)</f>
        <v>579.61442151378901</v>
      </c>
      <c r="BJ94" s="72">
        <f>IFERROR(((BI16*BI19)-BJ92)+BJ87,0)</f>
        <v>2115.1388655137889</v>
      </c>
      <c r="BK94" s="72">
        <f>IFERROR((BK16*BK19)-BK92,0)</f>
        <v>579.61442151378901</v>
      </c>
      <c r="BL94" s="72">
        <f>IFERROR(((BK16*BK19)-BL92)+BL87,0)</f>
        <v>2115.1388655137889</v>
      </c>
      <c r="BM94" s="72">
        <f>IFERROR((BM16*BM19)-BM92,0)</f>
        <v>579.61442151378901</v>
      </c>
      <c r="BN94" s="72">
        <f>IFERROR(((BM16*BM19)-BN92)+BN87,0)</f>
        <v>2115.1388655137889</v>
      </c>
      <c r="BO94" s="72">
        <f>IFERROR((BO16*BO19)-BO92,0)</f>
        <v>579.61442151378901</v>
      </c>
      <c r="BP94" s="72">
        <f>IFERROR(((BO16*BO19)-BP92)+BP87,0)</f>
        <v>2115.1388655137889</v>
      </c>
      <c r="BQ94" s="72">
        <f>IFERROR((BQ16*BQ19)-BQ92,0)</f>
        <v>579.61442151378901</v>
      </c>
      <c r="BR94" s="72">
        <f>IFERROR(((BQ16*BQ19)-BR92)+BR87,0)</f>
        <v>2115.1388655137889</v>
      </c>
      <c r="BS94" s="72">
        <f>IFERROR((BS16*BS19)-BS92,0)</f>
        <v>579.61442151378901</v>
      </c>
      <c r="BT94" s="72">
        <f>IFERROR(((BS16*BS19)-BT92)+BT87,0)</f>
        <v>2115.1388655137889</v>
      </c>
      <c r="BU94" s="72">
        <f>IFERROR((BU16*BU19)-BU92,0)</f>
        <v>579.61442151378901</v>
      </c>
      <c r="BV94" s="72">
        <f>IFERROR(((BU16*BU19)-BV92)+BV87,0)</f>
        <v>2115.1388655137889</v>
      </c>
      <c r="BW94" s="72">
        <f>IFERROR((BW16*BW19)-BW92,0)</f>
        <v>579.61442151378901</v>
      </c>
      <c r="BX94" s="72">
        <f>IFERROR(((BW16*BW19)-BX92)+BX87,0)</f>
        <v>2115.1388655137889</v>
      </c>
      <c r="BY94" s="72">
        <f>IFERROR((BY16*BY19)-BY92,0)</f>
        <v>579.61442151378901</v>
      </c>
      <c r="BZ94" s="72">
        <f>IFERROR(((BY16*BY19)-BZ92)+BZ87,0)</f>
        <v>2115.1388655137889</v>
      </c>
      <c r="CA94" s="72">
        <f>IFERROR((CA16*CA19)-CA92,0)</f>
        <v>579.61442151378901</v>
      </c>
      <c r="CB94" s="72">
        <f>IFERROR(((CA16*CA19)-CB92)+CB87,0)</f>
        <v>2115.1388655137889</v>
      </c>
      <c r="CC94" s="72">
        <f>IFERROR((CC16*CC19)-CC92,0)</f>
        <v>579.61442151378901</v>
      </c>
      <c r="CD94" s="72">
        <f>IFERROR(((CC16*CC19)-CD92)+CD87,0)</f>
        <v>2115.1388655137889</v>
      </c>
      <c r="CE94" s="72">
        <f>IFERROR((CE16*CE19)-CE92,0)</f>
        <v>579.61442151378901</v>
      </c>
      <c r="CF94" s="72">
        <f>IFERROR(((CE16*CE19)-CF92)+CF87,0)</f>
        <v>2115.1388655137889</v>
      </c>
      <c r="CG94" s="72">
        <f>IFERROR((CG16*CG19)-CG92,0)</f>
        <v>579.61442151378901</v>
      </c>
      <c r="CH94" s="72">
        <f>IFERROR(((CG16*CG19)-CH92)+CH87,0)</f>
        <v>2115.1388655137889</v>
      </c>
      <c r="CI94" s="72">
        <f>IFERROR((CI16*CI19)-CI92,0)</f>
        <v>579.61442151378901</v>
      </c>
      <c r="CJ94" s="72">
        <f>IFERROR(((CI16*CI19)-CJ92)+CJ87,0)</f>
        <v>2115.1388655137889</v>
      </c>
      <c r="CK94" s="72">
        <f>IFERROR((CK16*CK19)-CK92,0)</f>
        <v>579.61442151378901</v>
      </c>
      <c r="CL94" s="72">
        <f>IFERROR(((CK16*CK19)-CL92)+CL87,0)</f>
        <v>2115.1388655137889</v>
      </c>
      <c r="CM94" s="72">
        <f>IFERROR((CM16*CM19)-CM92,0)</f>
        <v>579.61442151378901</v>
      </c>
      <c r="CN94" s="72">
        <f>IFERROR(((CM16*CM19)-CN92)+CN87,0)</f>
        <v>2115.1388655137889</v>
      </c>
      <c r="CO94" s="72">
        <f>IFERROR((CO16*CO19)-CO92,0)</f>
        <v>579.61442151378901</v>
      </c>
      <c r="CP94" s="72">
        <f>IFERROR(((CO16*CO19)-CP92)+CP87,0)</f>
        <v>2115.1388655137889</v>
      </c>
      <c r="CQ94" s="72">
        <f>IFERROR((CQ16*CQ19)-CQ92,0)</f>
        <v>579.61442151378901</v>
      </c>
      <c r="CR94" s="72">
        <f>IFERROR(((CQ16*CQ19)-CR92)+CR87,0)</f>
        <v>2115.1388655137889</v>
      </c>
      <c r="CS94" s="72">
        <f>IFERROR((CS16*CS19)-CS92,0)</f>
        <v>579.61442151378901</v>
      </c>
      <c r="CT94" s="72">
        <f>IFERROR(((CS16*CS19)-CT92)+CT87,0)</f>
        <v>2115.1388655137889</v>
      </c>
      <c r="CU94" s="72">
        <f>IFERROR((CU16*CU19)-CU92,0)</f>
        <v>579.61442151378901</v>
      </c>
      <c r="CV94" s="72">
        <f>IFERROR(((CU16*CU19)-CV92)+CV87,0)</f>
        <v>2115.1388655137889</v>
      </c>
      <c r="CW94" s="72">
        <f>IFERROR((CW16*CW19)-CW92,0)</f>
        <v>579.61442151378901</v>
      </c>
      <c r="CX94" s="72">
        <f>IFERROR(((CW16*CW19)-CX92)+CX87,0)</f>
        <v>2115.1388655137889</v>
      </c>
    </row>
    <row r="95" spans="1:102" s="53" customFormat="1" ht="19.5" customHeight="1" x14ac:dyDescent="0.3">
      <c r="A95" s="56" t="s">
        <v>218</v>
      </c>
      <c r="B95" s="56" t="s">
        <v>40</v>
      </c>
      <c r="C95" s="72">
        <f>IFERROR(C94/C19,0)</f>
        <v>289.80721075689451</v>
      </c>
      <c r="D95" s="72">
        <f>IFERROR(D94/C19,0)</f>
        <v>1057.5694327568945</v>
      </c>
      <c r="E95" s="72">
        <f>IFERROR(E94/E19,0)</f>
        <v>289.80721075689451</v>
      </c>
      <c r="F95" s="72">
        <f>IFERROR(F94/E19,0)</f>
        <v>1057.5694327568945</v>
      </c>
      <c r="G95" s="72">
        <f>IFERROR(G94/G19,0)</f>
        <v>289.80721075689451</v>
      </c>
      <c r="H95" s="72">
        <f>IFERROR(H94/G19,0)</f>
        <v>1057.5694327568945</v>
      </c>
      <c r="I95" s="72">
        <f>IFERROR(I94/I19,0)</f>
        <v>289.80721075689451</v>
      </c>
      <c r="J95" s="72">
        <f>IFERROR(J94/I19,0)</f>
        <v>1057.5694327568945</v>
      </c>
      <c r="K95" s="72">
        <f>IFERROR(K94/K19,0)</f>
        <v>289.80721075689451</v>
      </c>
      <c r="L95" s="72">
        <f>IFERROR(L94/K19,0)</f>
        <v>1057.5694327568945</v>
      </c>
      <c r="M95" s="72">
        <f>IFERROR(M94/M19,0)</f>
        <v>289.80721075689451</v>
      </c>
      <c r="N95" s="72">
        <f>IFERROR(N94/M19,0)</f>
        <v>1057.5694327568945</v>
      </c>
      <c r="O95" s="72">
        <f>IFERROR(O94/O19,0)</f>
        <v>289.80721075689451</v>
      </c>
      <c r="P95" s="72">
        <f>IFERROR(P94/O19,0)</f>
        <v>1057.5694327568945</v>
      </c>
      <c r="Q95" s="72">
        <f>IFERROR(Q94/Q19,0)</f>
        <v>289.80721075689451</v>
      </c>
      <c r="R95" s="72">
        <f>IFERROR(R94/Q19,0)</f>
        <v>1057.5694327568945</v>
      </c>
      <c r="S95" s="72">
        <f>IFERROR(S94/S19,0)</f>
        <v>289.80721075689451</v>
      </c>
      <c r="T95" s="72">
        <f>IFERROR(T94/S19,0)</f>
        <v>1057.5694327568945</v>
      </c>
      <c r="U95" s="72">
        <f>IFERROR(U94/U19,0)</f>
        <v>289.80721075689451</v>
      </c>
      <c r="V95" s="72">
        <f>IFERROR(V94/U19,0)</f>
        <v>1057.5694327568945</v>
      </c>
      <c r="W95" s="72">
        <f>IFERROR(W94/W19,0)</f>
        <v>289.80721075689451</v>
      </c>
      <c r="X95" s="72">
        <f>IFERROR(X94/W19,0)</f>
        <v>1057.5694327568945</v>
      </c>
      <c r="Y95" s="72">
        <f>IFERROR(Y94/Y19,0)</f>
        <v>289.80721075689451</v>
      </c>
      <c r="Z95" s="72">
        <f>IFERROR(Z94/Y19,0)</f>
        <v>1057.5694327568945</v>
      </c>
      <c r="AA95" s="72">
        <f>IFERROR(AA94/AA19,0)</f>
        <v>289.80721075689451</v>
      </c>
      <c r="AB95" s="72">
        <f>IFERROR(AB94/AA19,0)</f>
        <v>1057.5694327568945</v>
      </c>
      <c r="AC95" s="72">
        <f>IFERROR(AC94/AC19,0)</f>
        <v>289.80721075689451</v>
      </c>
      <c r="AD95" s="72">
        <f>IFERROR(AD94/AC19,0)</f>
        <v>1057.5694327568945</v>
      </c>
      <c r="AE95" s="72">
        <f>IFERROR(AE94/AE19,0)</f>
        <v>289.80721075689451</v>
      </c>
      <c r="AF95" s="72">
        <f>IFERROR(AF94/AE19,0)</f>
        <v>1057.5694327568945</v>
      </c>
      <c r="AG95" s="72">
        <f>IFERROR(AG94/AG19,0)</f>
        <v>289.80721075689451</v>
      </c>
      <c r="AH95" s="72">
        <f>IFERROR(AH94/AG19,0)</f>
        <v>1057.5694327568945</v>
      </c>
      <c r="AI95" s="72">
        <f>IFERROR(AI94/AI19,0)</f>
        <v>289.80721075689451</v>
      </c>
      <c r="AJ95" s="72">
        <f>IFERROR(AJ94/AI19,0)</f>
        <v>1057.5694327568945</v>
      </c>
      <c r="AK95" s="72">
        <f>IFERROR(AK94/AK19,0)</f>
        <v>289.80721075689451</v>
      </c>
      <c r="AL95" s="72">
        <f>IFERROR(AL94/AK19,0)</f>
        <v>1057.5694327568945</v>
      </c>
      <c r="AM95" s="72">
        <f>IFERROR(AM94/AM19,0)</f>
        <v>289.80721075689451</v>
      </c>
      <c r="AN95" s="72">
        <f>IFERROR(AN94/AM19,0)</f>
        <v>1057.5694327568945</v>
      </c>
      <c r="AO95" s="72">
        <f>IFERROR(AO94/AO19,0)</f>
        <v>289.80721075689451</v>
      </c>
      <c r="AP95" s="72">
        <f>IFERROR(AP94/AO19,0)</f>
        <v>1057.5694327568945</v>
      </c>
      <c r="AQ95" s="72">
        <f>IFERROR(AQ94/AQ19,0)</f>
        <v>289.80721075689451</v>
      </c>
      <c r="AR95" s="72">
        <f>IFERROR(AR94/AQ19,0)</f>
        <v>1057.5694327568945</v>
      </c>
      <c r="AS95" s="72">
        <f>IFERROR(AS94/AS19,0)</f>
        <v>289.80721075689451</v>
      </c>
      <c r="AT95" s="72">
        <f>IFERROR(AT94/AS19,0)</f>
        <v>1057.5694327568945</v>
      </c>
      <c r="AU95" s="72">
        <f>IFERROR(AU94/AU19,0)</f>
        <v>289.80721075689451</v>
      </c>
      <c r="AV95" s="72">
        <f>IFERROR(AV94/AU19,0)</f>
        <v>1057.5694327568945</v>
      </c>
      <c r="AW95" s="72">
        <f>IFERROR(AW94/AW19,0)</f>
        <v>289.80721075689451</v>
      </c>
      <c r="AX95" s="72">
        <f>IFERROR(AX94/AW19,0)</f>
        <v>1057.5694327568945</v>
      </c>
      <c r="AY95" s="72">
        <f>IFERROR(AY94/AY19,0)</f>
        <v>289.80721075689451</v>
      </c>
      <c r="AZ95" s="72">
        <f>IFERROR(AZ94/AY19,0)</f>
        <v>1057.5694327568945</v>
      </c>
      <c r="BA95" s="72">
        <f>IFERROR(BA94/BA19,0)</f>
        <v>289.80721075689451</v>
      </c>
      <c r="BB95" s="72">
        <f>IFERROR(BB94/BA19,0)</f>
        <v>1057.5694327568945</v>
      </c>
      <c r="BC95" s="72">
        <f>IFERROR(BC94/BC19,0)</f>
        <v>289.80721075689451</v>
      </c>
      <c r="BD95" s="72">
        <f>IFERROR(BD94/BC19,0)</f>
        <v>1057.5694327568945</v>
      </c>
      <c r="BE95" s="72">
        <f>IFERROR(BE94/BE19,0)</f>
        <v>289.80721075689451</v>
      </c>
      <c r="BF95" s="72">
        <f>IFERROR(BF94/BE19,0)</f>
        <v>1057.5694327568945</v>
      </c>
      <c r="BG95" s="72">
        <f>IFERROR(BG94/BG19,0)</f>
        <v>289.80721075689451</v>
      </c>
      <c r="BH95" s="72">
        <f>IFERROR(BH94/BG19,0)</f>
        <v>1057.5694327568945</v>
      </c>
      <c r="BI95" s="72">
        <f>IFERROR(BI94/BI19,0)</f>
        <v>289.80721075689451</v>
      </c>
      <c r="BJ95" s="72">
        <f>IFERROR(BJ94/BI19,0)</f>
        <v>1057.5694327568945</v>
      </c>
      <c r="BK95" s="72">
        <f>IFERROR(BK94/BK19,0)</f>
        <v>289.80721075689451</v>
      </c>
      <c r="BL95" s="72">
        <f>IFERROR(BL94/BK19,0)</f>
        <v>1057.5694327568945</v>
      </c>
      <c r="BM95" s="72">
        <f>IFERROR(BM94/BM19,0)</f>
        <v>289.80721075689451</v>
      </c>
      <c r="BN95" s="72">
        <f>IFERROR(BN94/BM19,0)</f>
        <v>1057.5694327568945</v>
      </c>
      <c r="BO95" s="72">
        <f>IFERROR(BO94/BO19,0)</f>
        <v>289.80721075689451</v>
      </c>
      <c r="BP95" s="72">
        <f>IFERROR(BP94/BO19,0)</f>
        <v>1057.5694327568945</v>
      </c>
      <c r="BQ95" s="72">
        <f>IFERROR(BQ94/BQ19,0)</f>
        <v>289.80721075689451</v>
      </c>
      <c r="BR95" s="72">
        <f>IFERROR(BR94/BQ19,0)</f>
        <v>1057.5694327568945</v>
      </c>
      <c r="BS95" s="72">
        <f>IFERROR(BS94/BS19,0)</f>
        <v>289.80721075689451</v>
      </c>
      <c r="BT95" s="72">
        <f>IFERROR(BT94/BS19,0)</f>
        <v>1057.5694327568945</v>
      </c>
      <c r="BU95" s="72">
        <f>IFERROR(BU94/BU19,0)</f>
        <v>289.80721075689451</v>
      </c>
      <c r="BV95" s="72">
        <f>IFERROR(BV94/BU19,0)</f>
        <v>1057.5694327568945</v>
      </c>
      <c r="BW95" s="72">
        <f>IFERROR(BW94/BW19,0)</f>
        <v>289.80721075689451</v>
      </c>
      <c r="BX95" s="72">
        <f>IFERROR(BX94/BW19,0)</f>
        <v>1057.5694327568945</v>
      </c>
      <c r="BY95" s="72">
        <f>IFERROR(BY94/BY19,0)</f>
        <v>289.80721075689451</v>
      </c>
      <c r="BZ95" s="72">
        <f>IFERROR(BZ94/BY19,0)</f>
        <v>1057.5694327568945</v>
      </c>
      <c r="CA95" s="72">
        <f>IFERROR(CA94/CA19,0)</f>
        <v>289.80721075689451</v>
      </c>
      <c r="CB95" s="72">
        <f>IFERROR(CB94/CA19,0)</f>
        <v>1057.5694327568945</v>
      </c>
      <c r="CC95" s="72">
        <f>IFERROR(CC94/CC19,0)</f>
        <v>289.80721075689451</v>
      </c>
      <c r="CD95" s="72">
        <f>IFERROR(CD94/CC19,0)</f>
        <v>1057.5694327568945</v>
      </c>
      <c r="CE95" s="72">
        <f>IFERROR(CE94/CE19,0)</f>
        <v>289.80721075689451</v>
      </c>
      <c r="CF95" s="72">
        <f>IFERROR(CF94/CE19,0)</f>
        <v>1057.5694327568945</v>
      </c>
      <c r="CG95" s="72">
        <f>IFERROR(CG94/CG19,0)</f>
        <v>289.80721075689451</v>
      </c>
      <c r="CH95" s="72">
        <f>IFERROR(CH94/CG19,0)</f>
        <v>1057.5694327568945</v>
      </c>
      <c r="CI95" s="72">
        <f>IFERROR(CI94/CI19,0)</f>
        <v>289.80721075689451</v>
      </c>
      <c r="CJ95" s="72">
        <f>IFERROR(CJ94/CI19,0)</f>
        <v>1057.5694327568945</v>
      </c>
      <c r="CK95" s="72">
        <f>IFERROR(CK94/CK19,0)</f>
        <v>289.80721075689451</v>
      </c>
      <c r="CL95" s="72">
        <f>IFERROR(CL94/CK19,0)</f>
        <v>1057.5694327568945</v>
      </c>
      <c r="CM95" s="72">
        <f>IFERROR(CM94/CM19,0)</f>
        <v>289.80721075689451</v>
      </c>
      <c r="CN95" s="72">
        <f>IFERROR(CN94/CM19,0)</f>
        <v>1057.5694327568945</v>
      </c>
      <c r="CO95" s="72">
        <f>IFERROR(CO94/CO19,0)</f>
        <v>289.80721075689451</v>
      </c>
      <c r="CP95" s="72">
        <f>IFERROR(CP94/CO19,0)</f>
        <v>1057.5694327568945</v>
      </c>
      <c r="CQ95" s="72">
        <f>IFERROR(CQ94/CQ19,0)</f>
        <v>289.80721075689451</v>
      </c>
      <c r="CR95" s="72">
        <f>IFERROR(CR94/CQ19,0)</f>
        <v>1057.5694327568945</v>
      </c>
      <c r="CS95" s="72">
        <f>IFERROR(CS94/CS19,0)</f>
        <v>289.80721075689451</v>
      </c>
      <c r="CT95" s="72">
        <f>IFERROR(CT94/CS19,0)</f>
        <v>1057.5694327568945</v>
      </c>
      <c r="CU95" s="72">
        <f>IFERROR(CU94/CU19,0)</f>
        <v>289.80721075689451</v>
      </c>
      <c r="CV95" s="72">
        <f>IFERROR(CV94/CU19,0)</f>
        <v>1057.5694327568945</v>
      </c>
      <c r="CW95" s="72">
        <f>IFERROR(CW94/CW19,0)</f>
        <v>289.80721075689451</v>
      </c>
      <c r="CX95" s="72">
        <f>IFERROR(CX94/CW19,0)</f>
        <v>1057.5694327568945</v>
      </c>
    </row>
    <row r="96" spans="1:102" s="53" customFormat="1" ht="19.5" hidden="1" customHeight="1" x14ac:dyDescent="0.3">
      <c r="A96" s="56" t="s">
        <v>219</v>
      </c>
      <c r="B96" s="56"/>
      <c r="C96" s="79">
        <v>-1.94069363060661</v>
      </c>
      <c r="D96" s="79"/>
      <c r="E96" s="79">
        <v>-1.94069363060661</v>
      </c>
      <c r="F96" s="79"/>
      <c r="G96" s="79">
        <v>-1.94069363060661</v>
      </c>
      <c r="H96" s="79"/>
      <c r="I96" s="79">
        <v>-1.94069363060661</v>
      </c>
      <c r="J96" s="79"/>
      <c r="K96" s="79">
        <v>-1.94069363060661</v>
      </c>
      <c r="L96" s="79"/>
      <c r="M96" s="79">
        <v>-1.94069363060661</v>
      </c>
      <c r="N96" s="79"/>
      <c r="O96" s="79">
        <v>-1.94069363060661</v>
      </c>
      <c r="P96" s="79"/>
      <c r="Q96" s="79">
        <v>-1.94069363060661</v>
      </c>
      <c r="R96" s="79"/>
      <c r="S96" s="79">
        <v>-1.94069363060661</v>
      </c>
      <c r="T96" s="79"/>
      <c r="U96" s="79">
        <v>-1.94069363060661</v>
      </c>
      <c r="V96" s="79"/>
      <c r="W96" s="79">
        <v>-1.94069363060661</v>
      </c>
      <c r="X96" s="79"/>
      <c r="Y96" s="79">
        <v>-1.94069363060661</v>
      </c>
      <c r="Z96" s="79"/>
      <c r="AA96" s="79">
        <v>-1.94069363060661</v>
      </c>
      <c r="AB96" s="79"/>
      <c r="AC96" s="79">
        <v>-1.94069363060661</v>
      </c>
      <c r="AD96" s="79"/>
      <c r="AE96" s="79">
        <v>-1.94069363060661</v>
      </c>
      <c r="AF96" s="79"/>
      <c r="AG96" s="79">
        <v>-1.94069363060661</v>
      </c>
      <c r="AH96" s="79"/>
      <c r="AI96" s="79">
        <v>-1.94069363060661</v>
      </c>
      <c r="AJ96" s="79"/>
      <c r="AK96" s="79">
        <v>-1.94069363060661</v>
      </c>
      <c r="AL96" s="79"/>
      <c r="AM96" s="79">
        <v>-1.94069363060661</v>
      </c>
      <c r="AN96" s="79"/>
      <c r="AO96" s="79">
        <v>-1.94069363060661</v>
      </c>
      <c r="AP96" s="79"/>
      <c r="AQ96" s="79">
        <v>-1.94069363060661</v>
      </c>
      <c r="AR96" s="79"/>
      <c r="AS96" s="79">
        <v>-1.94069363060661</v>
      </c>
      <c r="AT96" s="79"/>
      <c r="AU96" s="79">
        <v>-1.94069363060661</v>
      </c>
      <c r="AV96" s="79"/>
      <c r="AW96" s="79">
        <v>-1.94069363060661</v>
      </c>
      <c r="AX96" s="79"/>
      <c r="AY96" s="79">
        <v>-1.94069363060661</v>
      </c>
      <c r="AZ96" s="79"/>
      <c r="BA96" s="79">
        <v>-1.94069363060661</v>
      </c>
      <c r="BB96" s="79"/>
      <c r="BC96" s="79">
        <v>-1.94069363060661</v>
      </c>
      <c r="BD96" s="79"/>
      <c r="BE96" s="79">
        <v>-1.94069363060661</v>
      </c>
      <c r="BF96" s="79"/>
      <c r="BG96" s="79">
        <v>-1.94069363060661</v>
      </c>
      <c r="BH96" s="79"/>
      <c r="BI96" s="79">
        <v>-1.94069363060661</v>
      </c>
      <c r="BJ96" s="79"/>
      <c r="BK96" s="79">
        <v>-1.94069363060661</v>
      </c>
      <c r="BL96" s="79"/>
      <c r="BM96" s="79">
        <v>-1.94069363060661</v>
      </c>
      <c r="BN96" s="79"/>
      <c r="BO96" s="79">
        <v>-1.94069363060661</v>
      </c>
      <c r="BP96" s="79"/>
      <c r="BQ96" s="79">
        <v>-1.94069363060661</v>
      </c>
      <c r="BR96" s="79"/>
      <c r="BS96" s="79">
        <v>-1.94069363060661</v>
      </c>
      <c r="BT96" s="79"/>
      <c r="BU96" s="79">
        <v>-1.94069363060661</v>
      </c>
      <c r="BV96" s="79"/>
      <c r="BW96" s="79">
        <v>-1.94069363060661</v>
      </c>
      <c r="BX96" s="79"/>
      <c r="BY96" s="79">
        <v>-1.94069363060661</v>
      </c>
      <c r="BZ96" s="79"/>
      <c r="CA96" s="79">
        <v>-1.94069363060661</v>
      </c>
      <c r="CB96" s="79"/>
      <c r="CC96" s="79">
        <v>-1.94069363060661</v>
      </c>
      <c r="CD96" s="79"/>
      <c r="CE96" s="79">
        <v>-1.94069363060661</v>
      </c>
      <c r="CF96" s="79"/>
      <c r="CG96" s="79">
        <v>-1.94069363060661</v>
      </c>
      <c r="CH96" s="79"/>
      <c r="CI96" s="79">
        <v>-1.94069363060661</v>
      </c>
      <c r="CJ96" s="79"/>
      <c r="CK96" s="79">
        <v>-1.94069363060661</v>
      </c>
      <c r="CL96" s="79"/>
      <c r="CM96" s="79">
        <v>-1.94069363060661</v>
      </c>
      <c r="CN96" s="79"/>
      <c r="CO96" s="79">
        <v>-1.94069363060661</v>
      </c>
      <c r="CP96" s="79"/>
      <c r="CQ96" s="79">
        <v>-1.94069363060661</v>
      </c>
      <c r="CR96" s="79"/>
      <c r="CS96" s="79">
        <v>-1.94069363060661</v>
      </c>
      <c r="CT96" s="79"/>
      <c r="CU96" s="79">
        <v>-1.94069363060661</v>
      </c>
      <c r="CV96" s="79"/>
      <c r="CW96" s="79">
        <v>-1.94069363060661</v>
      </c>
      <c r="CX96" s="79"/>
    </row>
    <row r="97" spans="1:102" s="53" customFormat="1" ht="19.5" hidden="1" customHeight="1" x14ac:dyDescent="0.3">
      <c r="A97" s="56" t="s">
        <v>220</v>
      </c>
      <c r="B97" s="56"/>
      <c r="C97" s="502" t="s">
        <v>174</v>
      </c>
      <c r="D97" s="502"/>
      <c r="E97" s="502" t="s">
        <v>174</v>
      </c>
      <c r="F97" s="502"/>
      <c r="G97" s="502" t="s">
        <v>174</v>
      </c>
      <c r="H97" s="502"/>
      <c r="I97" s="502" t="s">
        <v>174</v>
      </c>
      <c r="J97" s="502"/>
      <c r="K97" s="502" t="s">
        <v>174</v>
      </c>
      <c r="L97" s="502"/>
      <c r="M97" s="502" t="s">
        <v>174</v>
      </c>
      <c r="N97" s="502"/>
      <c r="O97" s="502" t="s">
        <v>174</v>
      </c>
      <c r="P97" s="502"/>
      <c r="Q97" s="502" t="s">
        <v>174</v>
      </c>
      <c r="R97" s="502"/>
      <c r="S97" s="502" t="s">
        <v>174</v>
      </c>
      <c r="T97" s="502"/>
      <c r="U97" s="502" t="s">
        <v>174</v>
      </c>
      <c r="V97" s="502"/>
      <c r="W97" s="502" t="s">
        <v>174</v>
      </c>
      <c r="X97" s="502"/>
      <c r="Y97" s="502" t="s">
        <v>174</v>
      </c>
      <c r="Z97" s="502"/>
      <c r="AA97" s="502" t="s">
        <v>174</v>
      </c>
      <c r="AB97" s="502"/>
      <c r="AC97" s="502" t="s">
        <v>174</v>
      </c>
      <c r="AD97" s="502"/>
      <c r="AE97" s="502" t="s">
        <v>174</v>
      </c>
      <c r="AF97" s="502"/>
      <c r="AG97" s="502" t="s">
        <v>174</v>
      </c>
      <c r="AH97" s="502"/>
      <c r="AI97" s="502" t="s">
        <v>174</v>
      </c>
      <c r="AJ97" s="502"/>
      <c r="AK97" s="502" t="s">
        <v>174</v>
      </c>
      <c r="AL97" s="502"/>
      <c r="AM97" s="502" t="s">
        <v>174</v>
      </c>
      <c r="AN97" s="502"/>
      <c r="AO97" s="502" t="s">
        <v>174</v>
      </c>
      <c r="AP97" s="502"/>
      <c r="AQ97" s="502" t="s">
        <v>174</v>
      </c>
      <c r="AR97" s="502"/>
      <c r="AS97" s="502" t="s">
        <v>174</v>
      </c>
      <c r="AT97" s="502"/>
      <c r="AU97" s="502" t="s">
        <v>174</v>
      </c>
      <c r="AV97" s="502"/>
      <c r="AW97" s="502" t="s">
        <v>174</v>
      </c>
      <c r="AX97" s="502"/>
      <c r="AY97" s="502" t="s">
        <v>174</v>
      </c>
      <c r="AZ97" s="502"/>
      <c r="BA97" s="502" t="s">
        <v>174</v>
      </c>
      <c r="BB97" s="502"/>
      <c r="BC97" s="502" t="s">
        <v>174</v>
      </c>
      <c r="BD97" s="502"/>
      <c r="BE97" s="502" t="s">
        <v>174</v>
      </c>
      <c r="BF97" s="502"/>
      <c r="BG97" s="502" t="s">
        <v>174</v>
      </c>
      <c r="BH97" s="502"/>
      <c r="BI97" s="502" t="s">
        <v>174</v>
      </c>
      <c r="BJ97" s="502"/>
      <c r="BK97" s="502" t="s">
        <v>174</v>
      </c>
      <c r="BL97" s="502"/>
      <c r="BM97" s="502" t="s">
        <v>174</v>
      </c>
      <c r="BN97" s="502"/>
      <c r="BO97" s="502" t="s">
        <v>174</v>
      </c>
      <c r="BP97" s="502"/>
      <c r="BQ97" s="502" t="s">
        <v>174</v>
      </c>
      <c r="BR97" s="502"/>
      <c r="BS97" s="502" t="s">
        <v>174</v>
      </c>
      <c r="BT97" s="502"/>
      <c r="BU97" s="502" t="s">
        <v>174</v>
      </c>
      <c r="BV97" s="502"/>
      <c r="BW97" s="502" t="s">
        <v>174</v>
      </c>
      <c r="BX97" s="502"/>
      <c r="BY97" s="502" t="s">
        <v>174</v>
      </c>
      <c r="BZ97" s="502"/>
      <c r="CA97" s="502" t="s">
        <v>174</v>
      </c>
      <c r="CB97" s="502"/>
      <c r="CC97" s="502" t="s">
        <v>174</v>
      </c>
      <c r="CD97" s="502"/>
      <c r="CE97" s="502" t="s">
        <v>174</v>
      </c>
      <c r="CF97" s="502"/>
      <c r="CG97" s="502" t="s">
        <v>174</v>
      </c>
      <c r="CH97" s="502"/>
      <c r="CI97" s="502" t="s">
        <v>174</v>
      </c>
      <c r="CJ97" s="502"/>
      <c r="CK97" s="502" t="s">
        <v>174</v>
      </c>
      <c r="CL97" s="502"/>
      <c r="CM97" s="502" t="s">
        <v>174</v>
      </c>
      <c r="CN97" s="502"/>
      <c r="CO97" s="502" t="s">
        <v>174</v>
      </c>
      <c r="CP97" s="502"/>
      <c r="CQ97" s="502" t="s">
        <v>174</v>
      </c>
      <c r="CR97" s="502"/>
      <c r="CS97" s="502" t="s">
        <v>174</v>
      </c>
      <c r="CT97" s="502"/>
      <c r="CU97" s="502" t="s">
        <v>174</v>
      </c>
      <c r="CV97" s="502"/>
      <c r="CW97" s="502" t="s">
        <v>174</v>
      </c>
      <c r="CX97" s="502"/>
    </row>
    <row r="98" spans="1:102" s="53" customFormat="1" ht="19.5" hidden="1" customHeight="1" x14ac:dyDescent="0.3">
      <c r="A98" s="56" t="s">
        <v>221</v>
      </c>
      <c r="B98" s="57" t="s">
        <v>40</v>
      </c>
      <c r="C98" s="80">
        <f>IF(C97="$/Case",IFERROR(C92,0),IFERROR(C93,0))</f>
        <v>188.14557848621101</v>
      </c>
      <c r="D98" s="80">
        <f>IF(C97="$/Case",IFERROR(D92,0),IFERROR(D93,0))</f>
        <v>188.14557848621101</v>
      </c>
      <c r="E98" s="80">
        <f>IF(E97="$/Case",IFERROR(E92,0),IFERROR(E93,0))</f>
        <v>188.14557848621101</v>
      </c>
      <c r="F98" s="80">
        <f>IF(E97="$/Case",IFERROR(F92,0),IFERROR(F93,0))</f>
        <v>188.14557848621101</v>
      </c>
      <c r="G98" s="80">
        <f>IF(G97="$/Case",IFERROR(G92,0),IFERROR(G93,0))</f>
        <v>188.14557848621101</v>
      </c>
      <c r="H98" s="80">
        <f>IF(G97="$/Case",IFERROR(H92,0),IFERROR(H93,0))</f>
        <v>188.14557848621101</v>
      </c>
      <c r="I98" s="80">
        <f>IF(I97="$/Case",IFERROR(I92,0),IFERROR(I93,0))</f>
        <v>188.14557848621101</v>
      </c>
      <c r="J98" s="80">
        <f>IF(I97="$/Case",IFERROR(J92,0),IFERROR(J93,0))</f>
        <v>188.14557848621101</v>
      </c>
      <c r="K98" s="80">
        <f>IF(K97="$/Case",IFERROR(K92,0),IFERROR(K93,0))</f>
        <v>188.14557848621101</v>
      </c>
      <c r="L98" s="80">
        <f>IF(K97="$/Case",IFERROR(L92,0),IFERROR(L93,0))</f>
        <v>188.14557848621101</v>
      </c>
      <c r="M98" s="80">
        <f>IF(M97="$/Case",IFERROR(M92,0),IFERROR(M93,0))</f>
        <v>188.14557848621101</v>
      </c>
      <c r="N98" s="80">
        <f>IF(M97="$/Case",IFERROR(N92,0),IFERROR(N93,0))</f>
        <v>188.14557848621101</v>
      </c>
      <c r="O98" s="80">
        <f>IF(O97="$/Case",IFERROR(O92,0),IFERROR(O93,0))</f>
        <v>188.14557848621101</v>
      </c>
      <c r="P98" s="80">
        <f>IF(O97="$/Case",IFERROR(P92,0),IFERROR(P93,0))</f>
        <v>188.14557848621101</v>
      </c>
      <c r="Q98" s="80">
        <f>IF(Q97="$/Case",IFERROR(Q92,0),IFERROR(Q93,0))</f>
        <v>188.14557848621101</v>
      </c>
      <c r="R98" s="80">
        <f>IF(Q97="$/Case",IFERROR(R92,0),IFERROR(R93,0))</f>
        <v>188.14557848621101</v>
      </c>
      <c r="S98" s="80">
        <f>IF(S97="$/Case",IFERROR(S92,0),IFERROR(S93,0))</f>
        <v>188.14557848621101</v>
      </c>
      <c r="T98" s="80">
        <f>IF(S97="$/Case",IFERROR(T92,0),IFERROR(T93,0))</f>
        <v>188.14557848621101</v>
      </c>
      <c r="U98" s="80">
        <f>IF(U97="$/Case",IFERROR(U92,0),IFERROR(U93,0))</f>
        <v>188.14557848621101</v>
      </c>
      <c r="V98" s="80">
        <f>IF(U97="$/Case",IFERROR(V92,0),IFERROR(V93,0))</f>
        <v>188.14557848621101</v>
      </c>
      <c r="W98" s="80">
        <f>IF(W97="$/Case",IFERROR(W92,0),IFERROR(W93,0))</f>
        <v>188.14557848621101</v>
      </c>
      <c r="X98" s="80">
        <f>IF(W97="$/Case",IFERROR(X92,0),IFERROR(X93,0))</f>
        <v>188.14557848621101</v>
      </c>
      <c r="Y98" s="80">
        <f>IF(Y97="$/Case",IFERROR(Y92,0),IFERROR(Y93,0))</f>
        <v>188.14557848621101</v>
      </c>
      <c r="Z98" s="80">
        <f>IF(Y97="$/Case",IFERROR(Z92,0),IFERROR(Z93,0))</f>
        <v>188.14557848621101</v>
      </c>
      <c r="AA98" s="80">
        <f>IF(AA97="$/Case",IFERROR(AA92,0),IFERROR(AA93,0))</f>
        <v>188.14557848621101</v>
      </c>
      <c r="AB98" s="80">
        <f>IF(AA97="$/Case",IFERROR(AB92,0),IFERROR(AB93,0))</f>
        <v>188.14557848621101</v>
      </c>
      <c r="AC98" s="80">
        <f>IF(AC97="$/Case",IFERROR(AC92,0),IFERROR(AC93,0))</f>
        <v>188.14557848621101</v>
      </c>
      <c r="AD98" s="80">
        <f>IF(AC97="$/Case",IFERROR(AD92,0),IFERROR(AD93,0))</f>
        <v>188.14557848621101</v>
      </c>
      <c r="AE98" s="80">
        <f>IF(AE97="$/Case",IFERROR(AE92,0),IFERROR(AE93,0))</f>
        <v>188.14557848621101</v>
      </c>
      <c r="AF98" s="80">
        <f>IF(AE97="$/Case",IFERROR(AF92,0),IFERROR(AF93,0))</f>
        <v>188.14557848621101</v>
      </c>
      <c r="AG98" s="80">
        <f>IF(AG97="$/Case",IFERROR(AG92,0),IFERROR(AG93,0))</f>
        <v>188.14557848621101</v>
      </c>
      <c r="AH98" s="80">
        <f>IF(AG97="$/Case",IFERROR(AH92,0),IFERROR(AH93,0))</f>
        <v>188.14557848621101</v>
      </c>
      <c r="AI98" s="80">
        <f>IF(AI97="$/Case",IFERROR(AI92,0),IFERROR(AI93,0))</f>
        <v>188.14557848621101</v>
      </c>
      <c r="AJ98" s="80">
        <f>IF(AI97="$/Case",IFERROR(AJ92,0),IFERROR(AJ93,0))</f>
        <v>188.14557848621101</v>
      </c>
      <c r="AK98" s="80">
        <f>IF(AK97="$/Case",IFERROR(AK92,0),IFERROR(AK93,0))</f>
        <v>188.14557848621101</v>
      </c>
      <c r="AL98" s="80">
        <f>IF(AK97="$/Case",IFERROR(AL92,0),IFERROR(AL93,0))</f>
        <v>188.14557848621101</v>
      </c>
      <c r="AM98" s="80">
        <f>IF(AM97="$/Case",IFERROR(AM92,0),IFERROR(AM93,0))</f>
        <v>188.14557848621101</v>
      </c>
      <c r="AN98" s="80">
        <f>IF(AM97="$/Case",IFERROR(AN92,0),IFERROR(AN93,0))</f>
        <v>188.14557848621101</v>
      </c>
      <c r="AO98" s="80">
        <f>IF(AO97="$/Case",IFERROR(AO92,0),IFERROR(AO93,0))</f>
        <v>188.14557848621101</v>
      </c>
      <c r="AP98" s="80">
        <f>IF(AO97="$/Case",IFERROR(AP92,0),IFERROR(AP93,0))</f>
        <v>188.14557848621101</v>
      </c>
      <c r="AQ98" s="80">
        <f>IF(AQ97="$/Case",IFERROR(AQ92,0),IFERROR(AQ93,0))</f>
        <v>188.14557848621101</v>
      </c>
      <c r="AR98" s="80">
        <f>IF(AQ97="$/Case",IFERROR(AR92,0),IFERROR(AR93,0))</f>
        <v>188.14557848621101</v>
      </c>
      <c r="AS98" s="80">
        <f>IF(AS97="$/Case",IFERROR(AS92,0),IFERROR(AS93,0))</f>
        <v>188.14557848621101</v>
      </c>
      <c r="AT98" s="80">
        <f>IF(AS97="$/Case",IFERROR(AT92,0),IFERROR(AT93,0))</f>
        <v>188.14557848621101</v>
      </c>
      <c r="AU98" s="80">
        <f>IF(AU97="$/Case",IFERROR(AU92,0),IFERROR(AU93,0))</f>
        <v>188.14557848621101</v>
      </c>
      <c r="AV98" s="80">
        <f>IF(AU97="$/Case",IFERROR(AV92,0),IFERROR(AV93,0))</f>
        <v>188.14557848621101</v>
      </c>
      <c r="AW98" s="80">
        <f>IF(AW97="$/Case",IFERROR(AW92,0),IFERROR(AW93,0))</f>
        <v>188.14557848621101</v>
      </c>
      <c r="AX98" s="80">
        <f>IF(AW97="$/Case",IFERROR(AX92,0),IFERROR(AX93,0))</f>
        <v>188.14557848621101</v>
      </c>
      <c r="AY98" s="80">
        <f>IF(AY97="$/Case",IFERROR(AY92,0),IFERROR(AY93,0))</f>
        <v>188.14557848621101</v>
      </c>
      <c r="AZ98" s="80">
        <f>IF(AY97="$/Case",IFERROR(AZ92,0),IFERROR(AZ93,0))</f>
        <v>188.14557848621101</v>
      </c>
      <c r="BA98" s="80">
        <f>IF(BA97="$/Case",IFERROR(BA92,0),IFERROR(BA93,0))</f>
        <v>188.14557848621101</v>
      </c>
      <c r="BB98" s="80">
        <f>IF(BA97="$/Case",IFERROR(BB92,0),IFERROR(BB93,0))</f>
        <v>188.14557848621101</v>
      </c>
      <c r="BC98" s="80">
        <f>IF(BC97="$/Case",IFERROR(BC92,0),IFERROR(BC93,0))</f>
        <v>188.14557848621101</v>
      </c>
      <c r="BD98" s="80">
        <f>IF(BC97="$/Case",IFERROR(BD92,0),IFERROR(BD93,0))</f>
        <v>188.14557848621101</v>
      </c>
      <c r="BE98" s="80">
        <f>IF(BE97="$/Case",IFERROR(BE92,0),IFERROR(BE93,0))</f>
        <v>188.14557848621101</v>
      </c>
      <c r="BF98" s="80">
        <f>IF(BE97="$/Case",IFERROR(BF92,0),IFERROR(BF93,0))</f>
        <v>188.14557848621101</v>
      </c>
      <c r="BG98" s="80">
        <f>IF(BG97="$/Case",IFERROR(BG92,0),IFERROR(BG93,0))</f>
        <v>188.14557848621101</v>
      </c>
      <c r="BH98" s="80">
        <f>IF(BG97="$/Case",IFERROR(BH92,0),IFERROR(BH93,0))</f>
        <v>188.14557848621101</v>
      </c>
      <c r="BI98" s="80">
        <f>IF(BI97="$/Case",IFERROR(BI92,0),IFERROR(BI93,0))</f>
        <v>188.14557848621101</v>
      </c>
      <c r="BJ98" s="80">
        <f>IF(BI97="$/Case",IFERROR(BJ92,0),IFERROR(BJ93,0))</f>
        <v>188.14557848621101</v>
      </c>
      <c r="BK98" s="80">
        <f>IF(BK97="$/Case",IFERROR(BK92,0),IFERROR(BK93,0))</f>
        <v>188.14557848621101</v>
      </c>
      <c r="BL98" s="80">
        <f>IF(BK97="$/Case",IFERROR(BL92,0),IFERROR(BL93,0))</f>
        <v>188.14557848621101</v>
      </c>
      <c r="BM98" s="80">
        <f>IF(BM97="$/Case",IFERROR(BM92,0),IFERROR(BM93,0))</f>
        <v>188.14557848621101</v>
      </c>
      <c r="BN98" s="80">
        <f>IF(BM97="$/Case",IFERROR(BN92,0),IFERROR(BN93,0))</f>
        <v>188.14557848621101</v>
      </c>
      <c r="BO98" s="80">
        <f>IF(BO97="$/Case",IFERROR(BO92,0),IFERROR(BO93,0))</f>
        <v>188.14557848621101</v>
      </c>
      <c r="BP98" s="80">
        <f>IF(BO97="$/Case",IFERROR(BP92,0),IFERROR(BP93,0))</f>
        <v>188.14557848621101</v>
      </c>
      <c r="BQ98" s="80">
        <f>IF(BQ97="$/Case",IFERROR(BQ92,0),IFERROR(BQ93,0))</f>
        <v>188.14557848621101</v>
      </c>
      <c r="BR98" s="80">
        <f>IF(BQ97="$/Case",IFERROR(BR92,0),IFERROR(BR93,0))</f>
        <v>188.14557848621101</v>
      </c>
      <c r="BS98" s="80">
        <f>IF(BS97="$/Case",IFERROR(BS92,0),IFERROR(BS93,0))</f>
        <v>188.14557848621101</v>
      </c>
      <c r="BT98" s="80">
        <f>IF(BS97="$/Case",IFERROR(BT92,0),IFERROR(BT93,0))</f>
        <v>188.14557848621101</v>
      </c>
      <c r="BU98" s="80">
        <f>IF(BU97="$/Case",IFERROR(BU92,0),IFERROR(BU93,0))</f>
        <v>188.14557848621101</v>
      </c>
      <c r="BV98" s="80">
        <f>IF(BU97="$/Case",IFERROR(BV92,0),IFERROR(BV93,0))</f>
        <v>188.14557848621101</v>
      </c>
      <c r="BW98" s="80">
        <f>IF(BW97="$/Case",IFERROR(BW92,0),IFERROR(BW93,0))</f>
        <v>188.14557848621101</v>
      </c>
      <c r="BX98" s="80">
        <f>IF(BW97="$/Case",IFERROR(BX92,0),IFERROR(BX93,0))</f>
        <v>188.14557848621101</v>
      </c>
      <c r="BY98" s="80">
        <f>IF(BY97="$/Case",IFERROR(BY92,0),IFERROR(BY93,0))</f>
        <v>188.14557848621101</v>
      </c>
      <c r="BZ98" s="80">
        <f>IF(BY97="$/Case",IFERROR(BZ92,0),IFERROR(BZ93,0))</f>
        <v>188.14557848621101</v>
      </c>
      <c r="CA98" s="80">
        <f>IF(CA97="$/Case",IFERROR(CA92,0),IFERROR(CA93,0))</f>
        <v>188.14557848621101</v>
      </c>
      <c r="CB98" s="80">
        <f>IF(CA97="$/Case",IFERROR(CB92,0),IFERROR(CB93,0))</f>
        <v>188.14557848621101</v>
      </c>
      <c r="CC98" s="80">
        <f>IF(CC97="$/Case",IFERROR(CC92,0),IFERROR(CC93,0))</f>
        <v>188.14557848621101</v>
      </c>
      <c r="CD98" s="80">
        <f>IF(CC97="$/Case",IFERROR(CD92,0),IFERROR(CD93,0))</f>
        <v>188.14557848621101</v>
      </c>
      <c r="CE98" s="80">
        <f>IF(CE97="$/Case",IFERROR(CE92,0),IFERROR(CE93,0))</f>
        <v>188.14557848621101</v>
      </c>
      <c r="CF98" s="80">
        <f>IF(CE97="$/Case",IFERROR(CF92,0),IFERROR(CF93,0))</f>
        <v>188.14557848621101</v>
      </c>
      <c r="CG98" s="80">
        <f>IF(CG97="$/Case",IFERROR(CG92,0),IFERROR(CG93,0))</f>
        <v>188.14557848621101</v>
      </c>
      <c r="CH98" s="80">
        <f>IF(CG97="$/Case",IFERROR(CH92,0),IFERROR(CH93,0))</f>
        <v>188.14557848621101</v>
      </c>
      <c r="CI98" s="80">
        <f>IF(CI97="$/Case",IFERROR(CI92,0),IFERROR(CI93,0))</f>
        <v>188.14557848621101</v>
      </c>
      <c r="CJ98" s="80">
        <f>IF(CI97="$/Case",IFERROR(CJ92,0),IFERROR(CJ93,0))</f>
        <v>188.14557848621101</v>
      </c>
      <c r="CK98" s="80">
        <f>IF(CK97="$/Case",IFERROR(CK92,0),IFERROR(CK93,0))</f>
        <v>188.14557848621101</v>
      </c>
      <c r="CL98" s="80">
        <f>IF(CK97="$/Case",IFERROR(CL92,0),IFERROR(CL93,0))</f>
        <v>188.14557848621101</v>
      </c>
      <c r="CM98" s="80">
        <f>IF(CM97="$/Case",IFERROR(CM92,0),IFERROR(CM93,0))</f>
        <v>188.14557848621101</v>
      </c>
      <c r="CN98" s="80">
        <f>IF(CM97="$/Case",IFERROR(CN92,0),IFERROR(CN93,0))</f>
        <v>188.14557848621101</v>
      </c>
      <c r="CO98" s="80">
        <f>IF(CO97="$/Case",IFERROR(CO92,0),IFERROR(CO93,0))</f>
        <v>188.14557848621101</v>
      </c>
      <c r="CP98" s="80">
        <f>IF(CO97="$/Case",IFERROR(CP92,0),IFERROR(CP93,0))</f>
        <v>188.14557848621101</v>
      </c>
      <c r="CQ98" s="80">
        <f>IF(CQ97="$/Case",IFERROR(CQ92,0),IFERROR(CQ93,0))</f>
        <v>188.14557848621101</v>
      </c>
      <c r="CR98" s="80">
        <f>IF(CQ97="$/Case",IFERROR(CR92,0),IFERROR(CR93,0))</f>
        <v>188.14557848621101</v>
      </c>
      <c r="CS98" s="80">
        <f>IF(CS97="$/Case",IFERROR(CS92,0),IFERROR(CS93,0))</f>
        <v>188.14557848621101</v>
      </c>
      <c r="CT98" s="80">
        <f>IF(CS97="$/Case",IFERROR(CT92,0),IFERROR(CT93,0))</f>
        <v>188.14557848621101</v>
      </c>
      <c r="CU98" s="80">
        <f>IF(CU97="$/Case",IFERROR(CU92,0),IFERROR(CU93,0))</f>
        <v>188.14557848621101</v>
      </c>
      <c r="CV98" s="80">
        <f>IF(CU97="$/Case",IFERROR(CV92,0),IFERROR(CV93,0))</f>
        <v>188.14557848621101</v>
      </c>
      <c r="CW98" s="80">
        <f>IF(CW97="$/Case",IFERROR(CW92,0),IFERROR(CW93,0))</f>
        <v>188.14557848621101</v>
      </c>
      <c r="CX98" s="80">
        <f>IF(CW97="$/Case",IFERROR(CX92,0),IFERROR(CX93,0))</f>
        <v>188.14557848621101</v>
      </c>
    </row>
    <row r="99" spans="1:102" s="53" customFormat="1" ht="19.5" hidden="1" customHeight="1" x14ac:dyDescent="0.3">
      <c r="A99" s="56" t="s">
        <v>222</v>
      </c>
      <c r="B99" s="57" t="s">
        <v>40</v>
      </c>
      <c r="C99" s="80">
        <f>IF(C97="$/Case",IFERROR(C94,0),IFERROR(C95,0))</f>
        <v>579.61442151378901</v>
      </c>
      <c r="D99" s="80">
        <f>IF(C97="$/Case",IFERROR(D94,0),IFERROR(D95,0))</f>
        <v>2115.1388655137889</v>
      </c>
      <c r="E99" s="80">
        <f>IF(E97="$/Case",IFERROR(E94,0),IFERROR(E95,0))</f>
        <v>579.61442151378901</v>
      </c>
      <c r="F99" s="80">
        <f>IF(E97="$/Case",IFERROR(F94,0),IFERROR(F95,0))</f>
        <v>2115.1388655137889</v>
      </c>
      <c r="G99" s="80">
        <f>IF(G97="$/Case",IFERROR(G94,0),IFERROR(G95,0))</f>
        <v>579.61442151378901</v>
      </c>
      <c r="H99" s="80">
        <f>IF(G97="$/Case",IFERROR(H94,0),IFERROR(H95,0))</f>
        <v>2115.1388655137889</v>
      </c>
      <c r="I99" s="80">
        <f>IF(I97="$/Case",IFERROR(I94,0),IFERROR(I95,0))</f>
        <v>579.61442151378901</v>
      </c>
      <c r="J99" s="80">
        <f>IF(I97="$/Case",IFERROR(J94,0),IFERROR(J95,0))</f>
        <v>2115.1388655137889</v>
      </c>
      <c r="K99" s="80">
        <f>IF(K97="$/Case",IFERROR(K94,0),IFERROR(K95,0))</f>
        <v>579.61442151378901</v>
      </c>
      <c r="L99" s="80">
        <f>IF(K97="$/Case",IFERROR(L94,0),IFERROR(L95,0))</f>
        <v>2115.1388655137889</v>
      </c>
      <c r="M99" s="80">
        <f>IF(M97="$/Case",IFERROR(M94,0),IFERROR(M95,0))</f>
        <v>579.61442151378901</v>
      </c>
      <c r="N99" s="80">
        <f>IF(M97="$/Case",IFERROR(N94,0),IFERROR(N95,0))</f>
        <v>2115.1388655137889</v>
      </c>
      <c r="O99" s="80">
        <f>IF(O97="$/Case",IFERROR(O94,0),IFERROR(O95,0))</f>
        <v>579.61442151378901</v>
      </c>
      <c r="P99" s="80">
        <f>IF(O97="$/Case",IFERROR(P94,0),IFERROR(P95,0))</f>
        <v>2115.1388655137889</v>
      </c>
      <c r="Q99" s="80">
        <f>IF(Q97="$/Case",IFERROR(Q94,0),IFERROR(Q95,0))</f>
        <v>579.61442151378901</v>
      </c>
      <c r="R99" s="80">
        <f>IF(Q97="$/Case",IFERROR(R94,0),IFERROR(R95,0))</f>
        <v>2115.1388655137889</v>
      </c>
      <c r="S99" s="80">
        <f>IF(S97="$/Case",IFERROR(S94,0),IFERROR(S95,0))</f>
        <v>579.61442151378901</v>
      </c>
      <c r="T99" s="80">
        <f>IF(S97="$/Case",IFERROR(T94,0),IFERROR(T95,0))</f>
        <v>2115.1388655137889</v>
      </c>
      <c r="U99" s="80">
        <f>IF(U97="$/Case",IFERROR(U94,0),IFERROR(U95,0))</f>
        <v>579.61442151378901</v>
      </c>
      <c r="V99" s="80">
        <f>IF(U97="$/Case",IFERROR(V94,0),IFERROR(V95,0))</f>
        <v>2115.1388655137889</v>
      </c>
      <c r="W99" s="80">
        <f>IF(W97="$/Case",IFERROR(W94,0),IFERROR(W95,0))</f>
        <v>579.61442151378901</v>
      </c>
      <c r="X99" s="80">
        <f>IF(W97="$/Case",IFERROR(X94,0),IFERROR(X95,0))</f>
        <v>2115.1388655137889</v>
      </c>
      <c r="Y99" s="80">
        <f>IF(Y97="$/Case",IFERROR(Y94,0),IFERROR(Y95,0))</f>
        <v>579.61442151378901</v>
      </c>
      <c r="Z99" s="80">
        <f>IF(Y97="$/Case",IFERROR(Z94,0),IFERROR(Z95,0))</f>
        <v>2115.1388655137889</v>
      </c>
      <c r="AA99" s="80">
        <f>IF(AA97="$/Case",IFERROR(AA94,0),IFERROR(AA95,0))</f>
        <v>579.61442151378901</v>
      </c>
      <c r="AB99" s="80">
        <f>IF(AA97="$/Case",IFERROR(AB94,0),IFERROR(AB95,0))</f>
        <v>2115.1388655137889</v>
      </c>
      <c r="AC99" s="80">
        <f>IF(AC97="$/Case",IFERROR(AC94,0),IFERROR(AC95,0))</f>
        <v>579.61442151378901</v>
      </c>
      <c r="AD99" s="80">
        <f>IF(AC97="$/Case",IFERROR(AD94,0),IFERROR(AD95,0))</f>
        <v>2115.1388655137889</v>
      </c>
      <c r="AE99" s="80">
        <f>IF(AE97="$/Case",IFERROR(AE94,0),IFERROR(AE95,0))</f>
        <v>579.61442151378901</v>
      </c>
      <c r="AF99" s="80">
        <f>IF(AE97="$/Case",IFERROR(AF94,0),IFERROR(AF95,0))</f>
        <v>2115.1388655137889</v>
      </c>
      <c r="AG99" s="80">
        <f>IF(AG97="$/Case",IFERROR(AG94,0),IFERROR(AG95,0))</f>
        <v>579.61442151378901</v>
      </c>
      <c r="AH99" s="80">
        <f>IF(AG97="$/Case",IFERROR(AH94,0),IFERROR(AH95,0))</f>
        <v>2115.1388655137889</v>
      </c>
      <c r="AI99" s="80">
        <f>IF(AI97="$/Case",IFERROR(AI94,0),IFERROR(AI95,0))</f>
        <v>579.61442151378901</v>
      </c>
      <c r="AJ99" s="80">
        <f>IF(AI97="$/Case",IFERROR(AJ94,0),IFERROR(AJ95,0))</f>
        <v>2115.1388655137889</v>
      </c>
      <c r="AK99" s="80">
        <f>IF(AK97="$/Case",IFERROR(AK94,0),IFERROR(AK95,0))</f>
        <v>579.61442151378901</v>
      </c>
      <c r="AL99" s="80">
        <f>IF(AK97="$/Case",IFERROR(AL94,0),IFERROR(AL95,0))</f>
        <v>2115.1388655137889</v>
      </c>
      <c r="AM99" s="80">
        <f>IF(AM97="$/Case",IFERROR(AM94,0),IFERROR(AM95,0))</f>
        <v>579.61442151378901</v>
      </c>
      <c r="AN99" s="80">
        <f>IF(AM97="$/Case",IFERROR(AN94,0),IFERROR(AN95,0))</f>
        <v>2115.1388655137889</v>
      </c>
      <c r="AO99" s="80">
        <f>IF(AO97="$/Case",IFERROR(AO94,0),IFERROR(AO95,0))</f>
        <v>579.61442151378901</v>
      </c>
      <c r="AP99" s="80">
        <f>IF(AO97="$/Case",IFERROR(AP94,0),IFERROR(AP95,0))</f>
        <v>2115.1388655137889</v>
      </c>
      <c r="AQ99" s="80">
        <f>IF(AQ97="$/Case",IFERROR(AQ94,0),IFERROR(AQ95,0))</f>
        <v>579.61442151378901</v>
      </c>
      <c r="AR99" s="80">
        <f>IF(AQ97="$/Case",IFERROR(AR94,0),IFERROR(AR95,0))</f>
        <v>2115.1388655137889</v>
      </c>
      <c r="AS99" s="80">
        <f>IF(AS97="$/Case",IFERROR(AS94,0),IFERROR(AS95,0))</f>
        <v>579.61442151378901</v>
      </c>
      <c r="AT99" s="80">
        <f>IF(AS97="$/Case",IFERROR(AT94,0),IFERROR(AT95,0))</f>
        <v>2115.1388655137889</v>
      </c>
      <c r="AU99" s="80">
        <f>IF(AU97="$/Case",IFERROR(AU94,0),IFERROR(AU95,0))</f>
        <v>579.61442151378901</v>
      </c>
      <c r="AV99" s="80">
        <f>IF(AU97="$/Case",IFERROR(AV94,0),IFERROR(AV95,0))</f>
        <v>2115.1388655137889</v>
      </c>
      <c r="AW99" s="80">
        <f>IF(AW97="$/Case",IFERROR(AW94,0),IFERROR(AW95,0))</f>
        <v>579.61442151378901</v>
      </c>
      <c r="AX99" s="80">
        <f>IF(AW97="$/Case",IFERROR(AX94,0),IFERROR(AX95,0))</f>
        <v>2115.1388655137889</v>
      </c>
      <c r="AY99" s="80">
        <f>IF(AY97="$/Case",IFERROR(AY94,0),IFERROR(AY95,0))</f>
        <v>579.61442151378901</v>
      </c>
      <c r="AZ99" s="80">
        <f>IF(AY97="$/Case",IFERROR(AZ94,0),IFERROR(AZ95,0))</f>
        <v>2115.1388655137889</v>
      </c>
      <c r="BA99" s="80">
        <f>IF(BA97="$/Case",IFERROR(BA94,0),IFERROR(BA95,0))</f>
        <v>579.61442151378901</v>
      </c>
      <c r="BB99" s="80">
        <f>IF(BA97="$/Case",IFERROR(BB94,0),IFERROR(BB95,0))</f>
        <v>2115.1388655137889</v>
      </c>
      <c r="BC99" s="80">
        <f>IF(BC97="$/Case",IFERROR(BC94,0),IFERROR(BC95,0))</f>
        <v>579.61442151378901</v>
      </c>
      <c r="BD99" s="80">
        <f>IF(BC97="$/Case",IFERROR(BD94,0),IFERROR(BD95,0))</f>
        <v>2115.1388655137889</v>
      </c>
      <c r="BE99" s="80">
        <f>IF(BE97="$/Case",IFERROR(BE94,0),IFERROR(BE95,0))</f>
        <v>579.61442151378901</v>
      </c>
      <c r="BF99" s="80">
        <f>IF(BE97="$/Case",IFERROR(BF94,0),IFERROR(BF95,0))</f>
        <v>2115.1388655137889</v>
      </c>
      <c r="BG99" s="80">
        <f>IF(BG97="$/Case",IFERROR(BG94,0),IFERROR(BG95,0))</f>
        <v>579.61442151378901</v>
      </c>
      <c r="BH99" s="80">
        <f>IF(BG97="$/Case",IFERROR(BH94,0),IFERROR(BH95,0))</f>
        <v>2115.1388655137889</v>
      </c>
      <c r="BI99" s="80">
        <f>IF(BI97="$/Case",IFERROR(BI94,0),IFERROR(BI95,0))</f>
        <v>579.61442151378901</v>
      </c>
      <c r="BJ99" s="80">
        <f>IF(BI97="$/Case",IFERROR(BJ94,0),IFERROR(BJ95,0))</f>
        <v>2115.1388655137889</v>
      </c>
      <c r="BK99" s="80">
        <f>IF(BK97="$/Case",IFERROR(BK94,0),IFERROR(BK95,0))</f>
        <v>579.61442151378901</v>
      </c>
      <c r="BL99" s="80">
        <f>IF(BK97="$/Case",IFERROR(BL94,0),IFERROR(BL95,0))</f>
        <v>2115.1388655137889</v>
      </c>
      <c r="BM99" s="80">
        <f>IF(BM97="$/Case",IFERROR(BM94,0),IFERROR(BM95,0))</f>
        <v>579.61442151378901</v>
      </c>
      <c r="BN99" s="80">
        <f>IF(BM97="$/Case",IFERROR(BN94,0),IFERROR(BN95,0))</f>
        <v>2115.1388655137889</v>
      </c>
      <c r="BO99" s="80">
        <f>IF(BO97="$/Case",IFERROR(BO94,0),IFERROR(BO95,0))</f>
        <v>579.61442151378901</v>
      </c>
      <c r="BP99" s="80">
        <f>IF(BO97="$/Case",IFERROR(BP94,0),IFERROR(BP95,0))</f>
        <v>2115.1388655137889</v>
      </c>
      <c r="BQ99" s="80">
        <f>IF(BQ97="$/Case",IFERROR(BQ94,0),IFERROR(BQ95,0))</f>
        <v>579.61442151378901</v>
      </c>
      <c r="BR99" s="80">
        <f>IF(BQ97="$/Case",IFERROR(BR94,0),IFERROR(BR95,0))</f>
        <v>2115.1388655137889</v>
      </c>
      <c r="BS99" s="80">
        <f>IF(BS97="$/Case",IFERROR(BS94,0),IFERROR(BS95,0))</f>
        <v>579.61442151378901</v>
      </c>
      <c r="BT99" s="80">
        <f>IF(BS97="$/Case",IFERROR(BT94,0),IFERROR(BT95,0))</f>
        <v>2115.1388655137889</v>
      </c>
      <c r="BU99" s="80">
        <f>IF(BU97="$/Case",IFERROR(BU94,0),IFERROR(BU95,0))</f>
        <v>579.61442151378901</v>
      </c>
      <c r="BV99" s="80">
        <f>IF(BU97="$/Case",IFERROR(BV94,0),IFERROR(BV95,0))</f>
        <v>2115.1388655137889</v>
      </c>
      <c r="BW99" s="80">
        <f>IF(BW97="$/Case",IFERROR(BW94,0),IFERROR(BW95,0))</f>
        <v>579.61442151378901</v>
      </c>
      <c r="BX99" s="80">
        <f>IF(BW97="$/Case",IFERROR(BX94,0),IFERROR(BX95,0))</f>
        <v>2115.1388655137889</v>
      </c>
      <c r="BY99" s="80">
        <f>IF(BY97="$/Case",IFERROR(BY94,0),IFERROR(BY95,0))</f>
        <v>579.61442151378901</v>
      </c>
      <c r="BZ99" s="80">
        <f>IF(BY97="$/Case",IFERROR(BZ94,0),IFERROR(BZ95,0))</f>
        <v>2115.1388655137889</v>
      </c>
      <c r="CA99" s="80">
        <f>IF(CA97="$/Case",IFERROR(CA94,0),IFERROR(CA95,0))</f>
        <v>579.61442151378901</v>
      </c>
      <c r="CB99" s="80">
        <f>IF(CA97="$/Case",IFERROR(CB94,0),IFERROR(CB95,0))</f>
        <v>2115.1388655137889</v>
      </c>
      <c r="CC99" s="80">
        <f>IF(CC97="$/Case",IFERROR(CC94,0),IFERROR(CC95,0))</f>
        <v>579.61442151378901</v>
      </c>
      <c r="CD99" s="80">
        <f>IF(CC97="$/Case",IFERROR(CD94,0),IFERROR(CD95,0))</f>
        <v>2115.1388655137889</v>
      </c>
      <c r="CE99" s="80">
        <f>IF(CE97="$/Case",IFERROR(CE94,0),IFERROR(CE95,0))</f>
        <v>579.61442151378901</v>
      </c>
      <c r="CF99" s="80">
        <f>IF(CE97="$/Case",IFERROR(CF94,0),IFERROR(CF95,0))</f>
        <v>2115.1388655137889</v>
      </c>
      <c r="CG99" s="80">
        <f>IF(CG97="$/Case",IFERROR(CG94,0),IFERROR(CG95,0))</f>
        <v>579.61442151378901</v>
      </c>
      <c r="CH99" s="80">
        <f>IF(CG97="$/Case",IFERROR(CH94,0),IFERROR(CH95,0))</f>
        <v>2115.1388655137889</v>
      </c>
      <c r="CI99" s="80">
        <f>IF(CI97="$/Case",IFERROR(CI94,0),IFERROR(CI95,0))</f>
        <v>579.61442151378901</v>
      </c>
      <c r="CJ99" s="80">
        <f>IF(CI97="$/Case",IFERROR(CJ94,0),IFERROR(CJ95,0))</f>
        <v>2115.1388655137889</v>
      </c>
      <c r="CK99" s="80">
        <f>IF(CK97="$/Case",IFERROR(CK94,0),IFERROR(CK95,0))</f>
        <v>579.61442151378901</v>
      </c>
      <c r="CL99" s="80">
        <f>IF(CK97="$/Case",IFERROR(CL94,0),IFERROR(CL95,0))</f>
        <v>2115.1388655137889</v>
      </c>
      <c r="CM99" s="80">
        <f>IF(CM97="$/Case",IFERROR(CM94,0),IFERROR(CM95,0))</f>
        <v>579.61442151378901</v>
      </c>
      <c r="CN99" s="80">
        <f>IF(CM97="$/Case",IFERROR(CN94,0),IFERROR(CN95,0))</f>
        <v>2115.1388655137889</v>
      </c>
      <c r="CO99" s="80">
        <f>IF(CO97="$/Case",IFERROR(CO94,0),IFERROR(CO95,0))</f>
        <v>579.61442151378901</v>
      </c>
      <c r="CP99" s="80">
        <f>IF(CO97="$/Case",IFERROR(CP94,0),IFERROR(CP95,0))</f>
        <v>2115.1388655137889</v>
      </c>
      <c r="CQ99" s="80">
        <f>IF(CQ97="$/Case",IFERROR(CQ94,0),IFERROR(CQ95,0))</f>
        <v>579.61442151378901</v>
      </c>
      <c r="CR99" s="80">
        <f>IF(CQ97="$/Case",IFERROR(CR94,0),IFERROR(CR95,0))</f>
        <v>2115.1388655137889</v>
      </c>
      <c r="CS99" s="80">
        <f>IF(CS97="$/Case",IFERROR(CS94,0),IFERROR(CS95,0))</f>
        <v>579.61442151378901</v>
      </c>
      <c r="CT99" s="80">
        <f>IF(CS97="$/Case",IFERROR(CT94,0),IFERROR(CT95,0))</f>
        <v>2115.1388655137889</v>
      </c>
      <c r="CU99" s="80">
        <f>IF(CU97="$/Case",IFERROR(CU94,0),IFERROR(CU95,0))</f>
        <v>579.61442151378901</v>
      </c>
      <c r="CV99" s="80">
        <f>IF(CU97="$/Case",IFERROR(CV94,0),IFERROR(CV95,0))</f>
        <v>2115.1388655137889</v>
      </c>
      <c r="CW99" s="80">
        <f>IF(CW97="$/Case",IFERROR(CW94,0),IFERROR(CW95,0))</f>
        <v>579.61442151378901</v>
      </c>
      <c r="CX99" s="80">
        <f>IF(CW97="$/Case",IFERROR(CX94,0),IFERROR(CX95,0))</f>
        <v>2115.1388655137889</v>
      </c>
    </row>
    <row r="100" spans="1:102" s="53" customFormat="1" ht="19.5" customHeight="1" x14ac:dyDescent="0.3">
      <c r="A100" s="56" t="s">
        <v>223</v>
      </c>
      <c r="B100" s="56"/>
      <c r="C100" s="76">
        <f t="shared" ref="C100:AH100" si="26">IFERROR(C94/(C92+C94),0)</f>
        <v>0.75494219744944902</v>
      </c>
      <c r="D100" s="76">
        <f t="shared" si="26"/>
        <v>0.91831422342284919</v>
      </c>
      <c r="E100" s="76">
        <f t="shared" si="26"/>
        <v>0.75494219744944902</v>
      </c>
      <c r="F100" s="76">
        <f t="shared" si="26"/>
        <v>0.91831422342284919</v>
      </c>
      <c r="G100" s="76">
        <f t="shared" si="26"/>
        <v>0.75494219744944902</v>
      </c>
      <c r="H100" s="76">
        <f t="shared" si="26"/>
        <v>0.91831422342284919</v>
      </c>
      <c r="I100" s="76">
        <f t="shared" si="26"/>
        <v>0.75494219744944902</v>
      </c>
      <c r="J100" s="76">
        <f t="shared" si="26"/>
        <v>0.91831422342284919</v>
      </c>
      <c r="K100" s="76">
        <f t="shared" si="26"/>
        <v>0.75494219744944902</v>
      </c>
      <c r="L100" s="76">
        <f t="shared" si="26"/>
        <v>0.91831422342284919</v>
      </c>
      <c r="M100" s="76">
        <f t="shared" si="26"/>
        <v>0.75494219744944902</v>
      </c>
      <c r="N100" s="76">
        <f t="shared" si="26"/>
        <v>0.91831422342284919</v>
      </c>
      <c r="O100" s="76">
        <f t="shared" si="26"/>
        <v>0.75494219744944902</v>
      </c>
      <c r="P100" s="76">
        <f t="shared" si="26"/>
        <v>0.91831422342284919</v>
      </c>
      <c r="Q100" s="76">
        <f t="shared" si="26"/>
        <v>0.75494219744944902</v>
      </c>
      <c r="R100" s="76">
        <f t="shared" si="26"/>
        <v>0.91831422342284919</v>
      </c>
      <c r="S100" s="76">
        <f t="shared" si="26"/>
        <v>0.75494219744944902</v>
      </c>
      <c r="T100" s="76">
        <f t="shared" si="26"/>
        <v>0.91831422342284919</v>
      </c>
      <c r="U100" s="76">
        <f t="shared" si="26"/>
        <v>0.75494219744944902</v>
      </c>
      <c r="V100" s="76">
        <f t="shared" si="26"/>
        <v>0.91831422342284919</v>
      </c>
      <c r="W100" s="76">
        <f t="shared" si="26"/>
        <v>0.75494219744944902</v>
      </c>
      <c r="X100" s="76">
        <f t="shared" si="26"/>
        <v>0.91831422342284919</v>
      </c>
      <c r="Y100" s="76">
        <f t="shared" si="26"/>
        <v>0.75494219744944902</v>
      </c>
      <c r="Z100" s="76">
        <f t="shared" si="26"/>
        <v>0.91831422342284919</v>
      </c>
      <c r="AA100" s="76">
        <f t="shared" si="26"/>
        <v>0.75494219744944902</v>
      </c>
      <c r="AB100" s="76">
        <f t="shared" si="26"/>
        <v>0.91831422342284919</v>
      </c>
      <c r="AC100" s="76">
        <f t="shared" si="26"/>
        <v>0.75494219744944902</v>
      </c>
      <c r="AD100" s="76">
        <f t="shared" si="26"/>
        <v>0.91831422342284919</v>
      </c>
      <c r="AE100" s="76">
        <f t="shared" si="26"/>
        <v>0.75494219744944902</v>
      </c>
      <c r="AF100" s="76">
        <f t="shared" si="26"/>
        <v>0.91831422342284919</v>
      </c>
      <c r="AG100" s="76">
        <f t="shared" si="26"/>
        <v>0.75494219744944902</v>
      </c>
      <c r="AH100" s="76">
        <f t="shared" si="26"/>
        <v>0.91831422342284919</v>
      </c>
      <c r="AI100" s="76">
        <f t="shared" ref="AI100:BN100" si="27">IFERROR(AI94/(AI92+AI94),0)</f>
        <v>0.75494219744944902</v>
      </c>
      <c r="AJ100" s="76">
        <f t="shared" si="27"/>
        <v>0.91831422342284919</v>
      </c>
      <c r="AK100" s="76">
        <f t="shared" si="27"/>
        <v>0.75494219744944902</v>
      </c>
      <c r="AL100" s="76">
        <f t="shared" si="27"/>
        <v>0.91831422342284919</v>
      </c>
      <c r="AM100" s="76">
        <f t="shared" si="27"/>
        <v>0.75494219744944902</v>
      </c>
      <c r="AN100" s="76">
        <f t="shared" si="27"/>
        <v>0.91831422342284919</v>
      </c>
      <c r="AO100" s="76">
        <f t="shared" si="27"/>
        <v>0.75494219744944902</v>
      </c>
      <c r="AP100" s="76">
        <f t="shared" si="27"/>
        <v>0.91831422342284919</v>
      </c>
      <c r="AQ100" s="76">
        <f t="shared" si="27"/>
        <v>0.75494219744944902</v>
      </c>
      <c r="AR100" s="76">
        <f t="shared" si="27"/>
        <v>0.91831422342284919</v>
      </c>
      <c r="AS100" s="76">
        <f t="shared" si="27"/>
        <v>0.75494219744944902</v>
      </c>
      <c r="AT100" s="76">
        <f t="shared" si="27"/>
        <v>0.91831422342284919</v>
      </c>
      <c r="AU100" s="76">
        <f t="shared" si="27"/>
        <v>0.75494219744944902</v>
      </c>
      <c r="AV100" s="76">
        <f t="shared" si="27"/>
        <v>0.91831422342284919</v>
      </c>
      <c r="AW100" s="76">
        <f t="shared" si="27"/>
        <v>0.75494219744944902</v>
      </c>
      <c r="AX100" s="76">
        <f t="shared" si="27"/>
        <v>0.91831422342284919</v>
      </c>
      <c r="AY100" s="76">
        <f t="shared" si="27"/>
        <v>0.75494219744944902</v>
      </c>
      <c r="AZ100" s="76">
        <f t="shared" si="27"/>
        <v>0.91831422342284919</v>
      </c>
      <c r="BA100" s="76">
        <f t="shared" si="27"/>
        <v>0.75494219744944902</v>
      </c>
      <c r="BB100" s="76">
        <f t="shared" si="27"/>
        <v>0.91831422342284919</v>
      </c>
      <c r="BC100" s="76">
        <f t="shared" si="27"/>
        <v>0.75494219744944902</v>
      </c>
      <c r="BD100" s="76">
        <f t="shared" si="27"/>
        <v>0.91831422342284919</v>
      </c>
      <c r="BE100" s="76">
        <f t="shared" si="27"/>
        <v>0.75494219744944902</v>
      </c>
      <c r="BF100" s="76">
        <f t="shared" si="27"/>
        <v>0.91831422342284919</v>
      </c>
      <c r="BG100" s="76">
        <f t="shared" si="27"/>
        <v>0.75494219744944902</v>
      </c>
      <c r="BH100" s="76">
        <f t="shared" si="27"/>
        <v>0.91831422342284919</v>
      </c>
      <c r="BI100" s="76">
        <f t="shared" si="27"/>
        <v>0.75494219744944902</v>
      </c>
      <c r="BJ100" s="76">
        <f t="shared" si="27"/>
        <v>0.91831422342284919</v>
      </c>
      <c r="BK100" s="76">
        <f t="shared" si="27"/>
        <v>0.75494219744944902</v>
      </c>
      <c r="BL100" s="76">
        <f t="shared" si="27"/>
        <v>0.91831422342284919</v>
      </c>
      <c r="BM100" s="76">
        <f t="shared" si="27"/>
        <v>0.75494219744944902</v>
      </c>
      <c r="BN100" s="76">
        <f t="shared" si="27"/>
        <v>0.91831422342284919</v>
      </c>
      <c r="BO100" s="76">
        <f t="shared" ref="BO100:CX100" si="28">IFERROR(BO94/(BO92+BO94),0)</f>
        <v>0.75494219744944902</v>
      </c>
      <c r="BP100" s="76">
        <f t="shared" si="28"/>
        <v>0.91831422342284919</v>
      </c>
      <c r="BQ100" s="76">
        <f t="shared" si="28"/>
        <v>0.75494219744944902</v>
      </c>
      <c r="BR100" s="76">
        <f t="shared" si="28"/>
        <v>0.91831422342284919</v>
      </c>
      <c r="BS100" s="76">
        <f t="shared" si="28"/>
        <v>0.75494219744944902</v>
      </c>
      <c r="BT100" s="76">
        <f t="shared" si="28"/>
        <v>0.91831422342284919</v>
      </c>
      <c r="BU100" s="76">
        <f t="shared" si="28"/>
        <v>0.75494219744944902</v>
      </c>
      <c r="BV100" s="76">
        <f t="shared" si="28"/>
        <v>0.91831422342284919</v>
      </c>
      <c r="BW100" s="76">
        <f t="shared" si="28"/>
        <v>0.75494219744944902</v>
      </c>
      <c r="BX100" s="76">
        <f t="shared" si="28"/>
        <v>0.91831422342284919</v>
      </c>
      <c r="BY100" s="76">
        <f t="shared" si="28"/>
        <v>0.75494219744944902</v>
      </c>
      <c r="BZ100" s="76">
        <f t="shared" si="28"/>
        <v>0.91831422342284919</v>
      </c>
      <c r="CA100" s="76">
        <f t="shared" si="28"/>
        <v>0.75494219744944902</v>
      </c>
      <c r="CB100" s="76">
        <f t="shared" si="28"/>
        <v>0.91831422342284919</v>
      </c>
      <c r="CC100" s="76">
        <f t="shared" si="28"/>
        <v>0.75494219744944902</v>
      </c>
      <c r="CD100" s="76">
        <f t="shared" si="28"/>
        <v>0.91831422342284919</v>
      </c>
      <c r="CE100" s="76">
        <f t="shared" si="28"/>
        <v>0.75494219744944902</v>
      </c>
      <c r="CF100" s="76">
        <f t="shared" si="28"/>
        <v>0.91831422342284919</v>
      </c>
      <c r="CG100" s="76">
        <f t="shared" si="28"/>
        <v>0.75494219744944902</v>
      </c>
      <c r="CH100" s="76">
        <f t="shared" si="28"/>
        <v>0.91831422342284919</v>
      </c>
      <c r="CI100" s="76">
        <f t="shared" si="28"/>
        <v>0.75494219744944902</v>
      </c>
      <c r="CJ100" s="76">
        <f t="shared" si="28"/>
        <v>0.91831422342284919</v>
      </c>
      <c r="CK100" s="76">
        <f t="shared" si="28"/>
        <v>0.75494219744944902</v>
      </c>
      <c r="CL100" s="76">
        <f t="shared" si="28"/>
        <v>0.91831422342284919</v>
      </c>
      <c r="CM100" s="76">
        <f t="shared" si="28"/>
        <v>0.75494219744944902</v>
      </c>
      <c r="CN100" s="76">
        <f t="shared" si="28"/>
        <v>0.91831422342284919</v>
      </c>
      <c r="CO100" s="76">
        <f t="shared" si="28"/>
        <v>0.75494219744944902</v>
      </c>
      <c r="CP100" s="76">
        <f t="shared" si="28"/>
        <v>0.91831422342284919</v>
      </c>
      <c r="CQ100" s="76">
        <f t="shared" si="28"/>
        <v>0.75494219744944902</v>
      </c>
      <c r="CR100" s="76">
        <f t="shared" si="28"/>
        <v>0.91831422342284919</v>
      </c>
      <c r="CS100" s="76">
        <f t="shared" si="28"/>
        <v>0.75494219744944902</v>
      </c>
      <c r="CT100" s="76">
        <f t="shared" si="28"/>
        <v>0.91831422342284919</v>
      </c>
      <c r="CU100" s="76">
        <f t="shared" si="28"/>
        <v>0.75494219744944902</v>
      </c>
      <c r="CV100" s="76">
        <f t="shared" si="28"/>
        <v>0.91831422342284919</v>
      </c>
      <c r="CW100" s="76">
        <f t="shared" si="28"/>
        <v>0.75494219744944902</v>
      </c>
      <c r="CX100" s="76">
        <f t="shared" si="28"/>
        <v>0.91831422342284919</v>
      </c>
    </row>
    <row r="101" spans="1:102" s="53" customFormat="1" ht="15" customHeight="1" x14ac:dyDescent="0.3">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c r="CH101" s="63"/>
      <c r="CI101" s="63"/>
      <c r="CJ101" s="63"/>
      <c r="CK101" s="63"/>
      <c r="CL101" s="63"/>
      <c r="CM101" s="63"/>
      <c r="CN101" s="63"/>
      <c r="CO101" s="63"/>
      <c r="CP101" s="63"/>
      <c r="CQ101" s="63"/>
      <c r="CR101" s="63"/>
      <c r="CS101" s="63"/>
      <c r="CT101" s="63"/>
      <c r="CU101" s="63"/>
      <c r="CV101" s="63"/>
      <c r="CW101" s="63"/>
      <c r="CX101" s="63"/>
    </row>
    <row r="102" spans="1:102" s="53" customFormat="1" ht="19.5" hidden="1" customHeight="1" x14ac:dyDescent="0.3">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c r="CH102" s="63"/>
      <c r="CI102" s="63"/>
      <c r="CJ102" s="63"/>
      <c r="CK102" s="63"/>
      <c r="CL102" s="63"/>
      <c r="CM102" s="63"/>
      <c r="CN102" s="63"/>
      <c r="CO102" s="63"/>
      <c r="CP102" s="63"/>
      <c r="CQ102" s="63"/>
      <c r="CR102" s="63"/>
      <c r="CS102" s="63"/>
      <c r="CT102" s="63"/>
      <c r="CU102" s="63"/>
      <c r="CV102" s="63"/>
      <c r="CW102" s="63"/>
      <c r="CX102" s="63"/>
    </row>
    <row r="103" spans="1:102" s="53" customFormat="1" ht="19.5" hidden="1" customHeight="1" x14ac:dyDescent="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c r="CH103" s="63"/>
      <c r="CI103" s="63"/>
      <c r="CJ103" s="63"/>
      <c r="CK103" s="63"/>
      <c r="CL103" s="63"/>
      <c r="CM103" s="63"/>
      <c r="CN103" s="63"/>
      <c r="CO103" s="63"/>
      <c r="CP103" s="63"/>
      <c r="CQ103" s="63"/>
      <c r="CR103" s="63"/>
      <c r="CS103" s="63"/>
      <c r="CT103" s="63"/>
      <c r="CU103" s="63"/>
      <c r="CV103" s="63"/>
      <c r="CW103" s="63"/>
      <c r="CX103" s="63"/>
    </row>
    <row r="104" spans="1:102" s="53" customFormat="1" ht="19.5" hidden="1" customHeight="1" x14ac:dyDescent="0.3">
      <c r="A104" s="63" t="s">
        <v>224</v>
      </c>
      <c r="B104" s="63"/>
      <c r="C104" s="527"/>
      <c r="D104" s="527"/>
      <c r="E104" s="527"/>
      <c r="F104" s="527"/>
      <c r="G104" s="527"/>
      <c r="H104" s="527"/>
      <c r="I104" s="527"/>
      <c r="J104" s="527"/>
      <c r="K104" s="527"/>
      <c r="L104" s="527"/>
      <c r="M104" s="527"/>
      <c r="N104" s="527"/>
      <c r="O104" s="527"/>
      <c r="P104" s="527"/>
      <c r="Q104" s="527"/>
      <c r="R104" s="527"/>
      <c r="S104" s="527"/>
      <c r="T104" s="527"/>
      <c r="U104" s="527"/>
      <c r="V104" s="527"/>
      <c r="W104" s="527"/>
      <c r="X104" s="527"/>
      <c r="Y104" s="527"/>
      <c r="Z104" s="527"/>
      <c r="AA104" s="527"/>
      <c r="AB104" s="527"/>
      <c r="AC104" s="527"/>
      <c r="AD104" s="527"/>
      <c r="AE104" s="527"/>
      <c r="AF104" s="527"/>
      <c r="AG104" s="527"/>
      <c r="AH104" s="527"/>
      <c r="AI104" s="527"/>
      <c r="AJ104" s="527"/>
      <c r="AK104" s="527"/>
      <c r="AL104" s="527"/>
      <c r="AM104" s="527"/>
      <c r="AN104" s="527"/>
      <c r="AO104" s="527"/>
      <c r="AP104" s="527"/>
      <c r="AQ104" s="527"/>
      <c r="AR104" s="527"/>
      <c r="AS104" s="527"/>
      <c r="AT104" s="527"/>
      <c r="AU104" s="527"/>
      <c r="AV104" s="527"/>
      <c r="AW104" s="527"/>
      <c r="AX104" s="527"/>
      <c r="AY104" s="527"/>
      <c r="AZ104" s="527"/>
      <c r="BA104" s="527"/>
      <c r="BB104" s="527"/>
      <c r="BC104" s="527"/>
      <c r="BD104" s="527"/>
      <c r="BE104" s="527"/>
      <c r="BF104" s="527"/>
      <c r="BG104" s="527"/>
      <c r="BH104" s="527"/>
      <c r="BI104" s="527"/>
      <c r="BJ104" s="527"/>
      <c r="BK104" s="527"/>
      <c r="BL104" s="527"/>
      <c r="BM104" s="527"/>
      <c r="BN104" s="527"/>
      <c r="BO104" s="527"/>
      <c r="BP104" s="527"/>
      <c r="BQ104" s="527"/>
      <c r="BR104" s="527"/>
      <c r="BS104" s="527"/>
      <c r="BT104" s="527"/>
      <c r="BU104" s="527"/>
      <c r="BV104" s="527"/>
      <c r="BW104" s="527"/>
      <c r="BX104" s="527"/>
      <c r="BY104" s="527"/>
      <c r="BZ104" s="527"/>
      <c r="CA104" s="527"/>
      <c r="CB104" s="527"/>
      <c r="CC104" s="527"/>
      <c r="CD104" s="527"/>
      <c r="CE104" s="527"/>
      <c r="CF104" s="527"/>
      <c r="CG104" s="527"/>
      <c r="CH104" s="527"/>
      <c r="CI104" s="527"/>
      <c r="CJ104" s="527"/>
      <c r="CK104" s="527"/>
      <c r="CL104" s="527"/>
      <c r="CM104" s="527"/>
      <c r="CN104" s="527"/>
      <c r="CO104" s="527"/>
      <c r="CP104" s="527"/>
      <c r="CQ104" s="527"/>
      <c r="CR104" s="527"/>
      <c r="CS104" s="527"/>
      <c r="CT104" s="527"/>
      <c r="CU104" s="527"/>
      <c r="CV104" s="527"/>
      <c r="CW104" s="527"/>
      <c r="CX104" s="527"/>
    </row>
    <row r="105" spans="1:102" ht="19.5" hidden="1" customHeight="1" x14ac:dyDescent="0.3">
      <c r="A105" s="81" t="s">
        <v>225</v>
      </c>
      <c r="B105" s="81"/>
      <c r="C105" s="81" t="s">
        <v>226</v>
      </c>
      <c r="D105" s="81">
        <v>12</v>
      </c>
      <c r="E105" s="81" t="s">
        <v>226</v>
      </c>
      <c r="F105" s="81">
        <v>12</v>
      </c>
      <c r="G105" s="81" t="s">
        <v>226</v>
      </c>
      <c r="H105" s="81">
        <v>12</v>
      </c>
      <c r="I105" s="81" t="s">
        <v>226</v>
      </c>
      <c r="J105" s="81">
        <v>12</v>
      </c>
      <c r="K105" s="81" t="s">
        <v>226</v>
      </c>
      <c r="L105" s="81">
        <v>12</v>
      </c>
      <c r="M105" s="81" t="s">
        <v>226</v>
      </c>
      <c r="N105" s="81">
        <v>12</v>
      </c>
      <c r="O105" s="81" t="s">
        <v>226</v>
      </c>
      <c r="P105" s="81">
        <v>12</v>
      </c>
      <c r="Q105" s="81" t="s">
        <v>226</v>
      </c>
      <c r="R105" s="81">
        <v>12</v>
      </c>
      <c r="S105" s="81" t="s">
        <v>226</v>
      </c>
      <c r="T105" s="81">
        <v>12</v>
      </c>
      <c r="U105" s="81" t="s">
        <v>226</v>
      </c>
      <c r="V105" s="81">
        <v>12</v>
      </c>
      <c r="W105" s="81" t="s">
        <v>226</v>
      </c>
      <c r="X105" s="81">
        <v>12</v>
      </c>
      <c r="Y105" s="81" t="s">
        <v>226</v>
      </c>
      <c r="Z105" s="81">
        <v>12</v>
      </c>
      <c r="AA105" s="81" t="s">
        <v>226</v>
      </c>
      <c r="AB105" s="81">
        <v>12</v>
      </c>
      <c r="AC105" s="81" t="s">
        <v>226</v>
      </c>
      <c r="AD105" s="81">
        <v>12</v>
      </c>
      <c r="AE105" s="81" t="s">
        <v>226</v>
      </c>
      <c r="AF105" s="81">
        <v>12</v>
      </c>
      <c r="AG105" s="81" t="s">
        <v>226</v>
      </c>
      <c r="AH105" s="81">
        <v>12</v>
      </c>
      <c r="AI105" s="81" t="s">
        <v>226</v>
      </c>
      <c r="AJ105" s="81">
        <v>12</v>
      </c>
      <c r="AK105" s="81" t="s">
        <v>226</v>
      </c>
      <c r="AL105" s="81">
        <v>12</v>
      </c>
      <c r="AM105" s="81" t="s">
        <v>226</v>
      </c>
      <c r="AN105" s="81">
        <v>12</v>
      </c>
      <c r="AO105" s="81" t="s">
        <v>226</v>
      </c>
      <c r="AP105" s="81">
        <v>12</v>
      </c>
      <c r="AQ105" s="81" t="s">
        <v>226</v>
      </c>
      <c r="AR105" s="81">
        <v>12</v>
      </c>
      <c r="AS105" s="81" t="s">
        <v>226</v>
      </c>
      <c r="AT105" s="81">
        <v>12</v>
      </c>
      <c r="AU105" s="81" t="s">
        <v>226</v>
      </c>
      <c r="AV105" s="81">
        <v>12</v>
      </c>
      <c r="AW105" s="81" t="s">
        <v>226</v>
      </c>
      <c r="AX105" s="81">
        <v>12</v>
      </c>
      <c r="AY105" s="81" t="s">
        <v>226</v>
      </c>
      <c r="AZ105" s="81">
        <v>12</v>
      </c>
      <c r="BA105" s="81" t="s">
        <v>226</v>
      </c>
      <c r="BB105" s="81">
        <v>12</v>
      </c>
      <c r="BC105" s="81" t="s">
        <v>226</v>
      </c>
      <c r="BD105" s="81">
        <v>12</v>
      </c>
      <c r="BE105" s="81" t="s">
        <v>226</v>
      </c>
      <c r="BF105" s="81">
        <v>12</v>
      </c>
      <c r="BG105" s="81" t="s">
        <v>226</v>
      </c>
      <c r="BH105" s="81">
        <v>12</v>
      </c>
      <c r="BI105" s="81" t="s">
        <v>226</v>
      </c>
      <c r="BJ105" s="81">
        <v>12</v>
      </c>
      <c r="BK105" s="81" t="s">
        <v>226</v>
      </c>
      <c r="BL105" s="81">
        <v>12</v>
      </c>
      <c r="BM105" s="81" t="s">
        <v>226</v>
      </c>
      <c r="BN105" s="81">
        <v>12</v>
      </c>
      <c r="BO105" s="81" t="s">
        <v>226</v>
      </c>
      <c r="BP105" s="81">
        <v>12</v>
      </c>
      <c r="BQ105" s="81" t="s">
        <v>226</v>
      </c>
      <c r="BR105" s="81">
        <v>12</v>
      </c>
      <c r="BS105" s="81" t="s">
        <v>226</v>
      </c>
      <c r="BT105" s="81">
        <v>12</v>
      </c>
      <c r="BU105" s="81" t="s">
        <v>226</v>
      </c>
      <c r="BV105" s="81">
        <v>12</v>
      </c>
      <c r="BW105" s="81" t="s">
        <v>226</v>
      </c>
      <c r="BX105" s="81">
        <v>12</v>
      </c>
      <c r="BY105" s="81" t="s">
        <v>226</v>
      </c>
      <c r="BZ105" s="81">
        <v>12</v>
      </c>
      <c r="CA105" s="81" t="s">
        <v>226</v>
      </c>
      <c r="CB105" s="81">
        <v>12</v>
      </c>
      <c r="CC105" s="81" t="s">
        <v>226</v>
      </c>
      <c r="CD105" s="81">
        <v>12</v>
      </c>
      <c r="CE105" s="81" t="s">
        <v>226</v>
      </c>
      <c r="CF105" s="81">
        <v>12</v>
      </c>
      <c r="CG105" s="81" t="s">
        <v>226</v>
      </c>
      <c r="CH105" s="81">
        <v>12</v>
      </c>
      <c r="CI105" s="81" t="s">
        <v>226</v>
      </c>
      <c r="CJ105" s="81">
        <v>12</v>
      </c>
      <c r="CK105" s="81" t="s">
        <v>226</v>
      </c>
      <c r="CL105" s="81">
        <v>12</v>
      </c>
      <c r="CM105" s="81" t="s">
        <v>226</v>
      </c>
      <c r="CN105" s="81">
        <v>12</v>
      </c>
      <c r="CO105" s="81" t="s">
        <v>226</v>
      </c>
      <c r="CP105" s="81">
        <v>12</v>
      </c>
      <c r="CQ105" s="81" t="s">
        <v>226</v>
      </c>
      <c r="CR105" s="81">
        <v>12</v>
      </c>
      <c r="CS105" s="81" t="s">
        <v>226</v>
      </c>
      <c r="CT105" s="81">
        <v>12</v>
      </c>
      <c r="CU105" s="81" t="s">
        <v>226</v>
      </c>
      <c r="CV105" s="81">
        <v>12</v>
      </c>
      <c r="CW105" s="81" t="s">
        <v>226</v>
      </c>
      <c r="CX105" s="81">
        <v>12</v>
      </c>
    </row>
    <row r="106" spans="1:102" ht="19.5" hidden="1" customHeight="1" x14ac:dyDescent="0.3">
      <c r="A106" s="81" t="s">
        <v>227</v>
      </c>
      <c r="B106" s="81"/>
      <c r="C106" s="81" t="s">
        <v>226</v>
      </c>
      <c r="D106" s="81">
        <v>2</v>
      </c>
      <c r="E106" s="81" t="s">
        <v>226</v>
      </c>
      <c r="F106" s="81">
        <v>2</v>
      </c>
      <c r="G106" s="81" t="s">
        <v>226</v>
      </c>
      <c r="H106" s="81">
        <v>2</v>
      </c>
      <c r="I106" s="81" t="s">
        <v>226</v>
      </c>
      <c r="J106" s="81">
        <v>2</v>
      </c>
      <c r="K106" s="81" t="s">
        <v>226</v>
      </c>
      <c r="L106" s="81">
        <v>2</v>
      </c>
      <c r="M106" s="81" t="s">
        <v>226</v>
      </c>
      <c r="N106" s="81">
        <v>2</v>
      </c>
      <c r="O106" s="81" t="s">
        <v>226</v>
      </c>
      <c r="P106" s="81">
        <v>2</v>
      </c>
      <c r="Q106" s="81" t="s">
        <v>226</v>
      </c>
      <c r="R106" s="81">
        <v>2</v>
      </c>
      <c r="S106" s="81" t="s">
        <v>226</v>
      </c>
      <c r="T106" s="81">
        <v>2</v>
      </c>
      <c r="U106" s="81" t="s">
        <v>226</v>
      </c>
      <c r="V106" s="81">
        <v>2</v>
      </c>
      <c r="W106" s="81" t="s">
        <v>226</v>
      </c>
      <c r="X106" s="81">
        <v>2</v>
      </c>
      <c r="Y106" s="81" t="s">
        <v>226</v>
      </c>
      <c r="Z106" s="81">
        <v>2</v>
      </c>
      <c r="AA106" s="81" t="s">
        <v>226</v>
      </c>
      <c r="AB106" s="81">
        <v>2</v>
      </c>
      <c r="AC106" s="81" t="s">
        <v>226</v>
      </c>
      <c r="AD106" s="81">
        <v>2</v>
      </c>
      <c r="AE106" s="81" t="s">
        <v>226</v>
      </c>
      <c r="AF106" s="81">
        <v>2</v>
      </c>
      <c r="AG106" s="81" t="s">
        <v>226</v>
      </c>
      <c r="AH106" s="81">
        <v>2</v>
      </c>
      <c r="AI106" s="81" t="s">
        <v>226</v>
      </c>
      <c r="AJ106" s="81">
        <v>2</v>
      </c>
      <c r="AK106" s="81" t="s">
        <v>226</v>
      </c>
      <c r="AL106" s="81">
        <v>2</v>
      </c>
      <c r="AM106" s="81" t="s">
        <v>226</v>
      </c>
      <c r="AN106" s="81">
        <v>2</v>
      </c>
      <c r="AO106" s="81" t="s">
        <v>226</v>
      </c>
      <c r="AP106" s="81">
        <v>2</v>
      </c>
      <c r="AQ106" s="81" t="s">
        <v>226</v>
      </c>
      <c r="AR106" s="81">
        <v>2</v>
      </c>
      <c r="AS106" s="81" t="s">
        <v>226</v>
      </c>
      <c r="AT106" s="81">
        <v>2</v>
      </c>
      <c r="AU106" s="81" t="s">
        <v>226</v>
      </c>
      <c r="AV106" s="81">
        <v>2</v>
      </c>
      <c r="AW106" s="81" t="s">
        <v>226</v>
      </c>
      <c r="AX106" s="81">
        <v>2</v>
      </c>
      <c r="AY106" s="81" t="s">
        <v>226</v>
      </c>
      <c r="AZ106" s="81">
        <v>2</v>
      </c>
      <c r="BA106" s="81" t="s">
        <v>226</v>
      </c>
      <c r="BB106" s="81">
        <v>2</v>
      </c>
      <c r="BC106" s="81" t="s">
        <v>226</v>
      </c>
      <c r="BD106" s="81">
        <v>2</v>
      </c>
      <c r="BE106" s="81" t="s">
        <v>226</v>
      </c>
      <c r="BF106" s="81">
        <v>2</v>
      </c>
      <c r="BG106" s="81" t="s">
        <v>226</v>
      </c>
      <c r="BH106" s="81">
        <v>2</v>
      </c>
      <c r="BI106" s="81" t="s">
        <v>226</v>
      </c>
      <c r="BJ106" s="81">
        <v>2</v>
      </c>
      <c r="BK106" s="81" t="s">
        <v>226</v>
      </c>
      <c r="BL106" s="81">
        <v>2</v>
      </c>
      <c r="BM106" s="81" t="s">
        <v>226</v>
      </c>
      <c r="BN106" s="81">
        <v>2</v>
      </c>
      <c r="BO106" s="81" t="s">
        <v>226</v>
      </c>
      <c r="BP106" s="81">
        <v>2</v>
      </c>
      <c r="BQ106" s="81" t="s">
        <v>226</v>
      </c>
      <c r="BR106" s="81">
        <v>2</v>
      </c>
      <c r="BS106" s="81" t="s">
        <v>226</v>
      </c>
      <c r="BT106" s="81">
        <v>2</v>
      </c>
      <c r="BU106" s="81" t="s">
        <v>226</v>
      </c>
      <c r="BV106" s="81">
        <v>2</v>
      </c>
      <c r="BW106" s="81" t="s">
        <v>226</v>
      </c>
      <c r="BX106" s="81">
        <v>2</v>
      </c>
      <c r="BY106" s="81" t="s">
        <v>226</v>
      </c>
      <c r="BZ106" s="81">
        <v>2</v>
      </c>
      <c r="CA106" s="81" t="s">
        <v>226</v>
      </c>
      <c r="CB106" s="81">
        <v>2</v>
      </c>
      <c r="CC106" s="81" t="s">
        <v>226</v>
      </c>
      <c r="CD106" s="81">
        <v>2</v>
      </c>
      <c r="CE106" s="81" t="s">
        <v>226</v>
      </c>
      <c r="CF106" s="81">
        <v>2</v>
      </c>
      <c r="CG106" s="81" t="s">
        <v>226</v>
      </c>
      <c r="CH106" s="81">
        <v>2</v>
      </c>
      <c r="CI106" s="81" t="s">
        <v>226</v>
      </c>
      <c r="CJ106" s="81">
        <v>2</v>
      </c>
      <c r="CK106" s="81" t="s">
        <v>226</v>
      </c>
      <c r="CL106" s="81">
        <v>2</v>
      </c>
      <c r="CM106" s="81" t="s">
        <v>226</v>
      </c>
      <c r="CN106" s="81">
        <v>2</v>
      </c>
      <c r="CO106" s="81" t="s">
        <v>226</v>
      </c>
      <c r="CP106" s="81">
        <v>2</v>
      </c>
      <c r="CQ106" s="81" t="s">
        <v>226</v>
      </c>
      <c r="CR106" s="81">
        <v>2</v>
      </c>
      <c r="CS106" s="81" t="s">
        <v>226</v>
      </c>
      <c r="CT106" s="81">
        <v>2</v>
      </c>
      <c r="CU106" s="81" t="s">
        <v>226</v>
      </c>
      <c r="CV106" s="81">
        <v>2</v>
      </c>
      <c r="CW106" s="81" t="s">
        <v>226</v>
      </c>
      <c r="CX106" s="81">
        <v>2</v>
      </c>
    </row>
    <row r="107" spans="1:102" s="53" customFormat="1" ht="19.5" hidden="1" customHeight="1" x14ac:dyDescent="0.3">
      <c r="A107" s="63" t="s">
        <v>228</v>
      </c>
      <c r="B107" s="63"/>
      <c r="C107" s="63" t="s">
        <v>229</v>
      </c>
      <c r="D107" s="63"/>
      <c r="E107" s="63" t="s">
        <v>229</v>
      </c>
      <c r="F107" s="63"/>
      <c r="G107" s="63" t="s">
        <v>229</v>
      </c>
      <c r="H107" s="63"/>
      <c r="I107" s="63" t="s">
        <v>229</v>
      </c>
      <c r="J107" s="63"/>
      <c r="K107" s="63" t="s">
        <v>229</v>
      </c>
      <c r="L107" s="63"/>
      <c r="M107" s="63" t="s">
        <v>229</v>
      </c>
      <c r="N107" s="63"/>
      <c r="O107" s="63" t="s">
        <v>229</v>
      </c>
      <c r="P107" s="63"/>
      <c r="Q107" s="63" t="s">
        <v>229</v>
      </c>
      <c r="R107" s="63"/>
      <c r="S107" s="63" t="s">
        <v>229</v>
      </c>
      <c r="T107" s="63"/>
      <c r="U107" s="63" t="s">
        <v>229</v>
      </c>
      <c r="V107" s="63"/>
      <c r="W107" s="63" t="s">
        <v>229</v>
      </c>
      <c r="X107" s="63"/>
      <c r="Y107" s="63" t="s">
        <v>229</v>
      </c>
      <c r="Z107" s="63"/>
      <c r="AA107" s="63" t="s">
        <v>229</v>
      </c>
      <c r="AB107" s="63"/>
      <c r="AC107" s="63" t="s">
        <v>229</v>
      </c>
      <c r="AD107" s="63"/>
      <c r="AE107" s="63" t="s">
        <v>229</v>
      </c>
      <c r="AF107" s="63"/>
      <c r="AG107" s="63" t="s">
        <v>229</v>
      </c>
      <c r="AH107" s="63"/>
      <c r="AI107" s="63" t="s">
        <v>229</v>
      </c>
      <c r="AJ107" s="63"/>
      <c r="AK107" s="63" t="s">
        <v>229</v>
      </c>
      <c r="AL107" s="63"/>
      <c r="AM107" s="63" t="s">
        <v>229</v>
      </c>
      <c r="AN107" s="63"/>
      <c r="AO107" s="63" t="s">
        <v>229</v>
      </c>
      <c r="AP107" s="63"/>
      <c r="AQ107" s="63" t="s">
        <v>229</v>
      </c>
      <c r="AR107" s="63"/>
      <c r="AS107" s="63" t="s">
        <v>229</v>
      </c>
      <c r="AT107" s="63"/>
      <c r="AU107" s="63" t="s">
        <v>229</v>
      </c>
      <c r="AV107" s="63"/>
      <c r="AW107" s="63" t="s">
        <v>229</v>
      </c>
      <c r="AX107" s="63"/>
      <c r="AY107" s="63" t="s">
        <v>229</v>
      </c>
      <c r="AZ107" s="63"/>
      <c r="BA107" s="63" t="s">
        <v>229</v>
      </c>
      <c r="BB107" s="63"/>
      <c r="BC107" s="63" t="s">
        <v>229</v>
      </c>
      <c r="BD107" s="63"/>
      <c r="BE107" s="63" t="s">
        <v>229</v>
      </c>
      <c r="BF107" s="63"/>
      <c r="BG107" s="63" t="s">
        <v>229</v>
      </c>
      <c r="BH107" s="63"/>
      <c r="BI107" s="63" t="s">
        <v>229</v>
      </c>
      <c r="BJ107" s="63"/>
      <c r="BK107" s="63" t="s">
        <v>229</v>
      </c>
      <c r="BL107" s="63"/>
      <c r="BM107" s="63" t="s">
        <v>229</v>
      </c>
      <c r="BN107" s="63"/>
      <c r="BO107" s="63" t="s">
        <v>229</v>
      </c>
      <c r="BP107" s="63"/>
      <c r="BQ107" s="63" t="s">
        <v>229</v>
      </c>
      <c r="BR107" s="63"/>
      <c r="BS107" s="63" t="s">
        <v>229</v>
      </c>
      <c r="BT107" s="63"/>
      <c r="BU107" s="63" t="s">
        <v>229</v>
      </c>
      <c r="BV107" s="63"/>
      <c r="BW107" s="63" t="s">
        <v>229</v>
      </c>
      <c r="BX107" s="63"/>
      <c r="BY107" s="63" t="s">
        <v>229</v>
      </c>
      <c r="BZ107" s="63"/>
      <c r="CA107" s="63" t="s">
        <v>229</v>
      </c>
      <c r="CB107" s="63"/>
      <c r="CC107" s="63" t="s">
        <v>229</v>
      </c>
      <c r="CD107" s="63"/>
      <c r="CE107" s="63" t="s">
        <v>229</v>
      </c>
      <c r="CF107" s="63"/>
      <c r="CG107" s="63" t="s">
        <v>229</v>
      </c>
      <c r="CH107" s="63"/>
      <c r="CI107" s="63" t="s">
        <v>229</v>
      </c>
      <c r="CJ107" s="63"/>
      <c r="CK107" s="63" t="s">
        <v>229</v>
      </c>
      <c r="CL107" s="63"/>
      <c r="CM107" s="63" t="s">
        <v>229</v>
      </c>
      <c r="CN107" s="63"/>
      <c r="CO107" s="63" t="s">
        <v>229</v>
      </c>
      <c r="CP107" s="63"/>
      <c r="CQ107" s="63" t="s">
        <v>229</v>
      </c>
      <c r="CR107" s="63"/>
      <c r="CS107" s="63" t="s">
        <v>229</v>
      </c>
      <c r="CT107" s="63"/>
      <c r="CU107" s="63" t="s">
        <v>229</v>
      </c>
      <c r="CV107" s="63"/>
      <c r="CW107" s="63" t="s">
        <v>229</v>
      </c>
      <c r="CX107" s="63"/>
    </row>
    <row r="108" spans="1:102" s="53" customFormat="1" ht="19.5" hidden="1" customHeight="1" x14ac:dyDescent="0.3">
      <c r="A108" s="63" t="s">
        <v>230</v>
      </c>
      <c r="B108" s="63"/>
      <c r="C108" s="527">
        <f>IFERROR(IF((C16*C19)=(C36*C31),1,0),0)</f>
        <v>0</v>
      </c>
      <c r="D108" s="527"/>
      <c r="E108" s="527">
        <f>IFERROR(IF((E16*E19)=(E36*E31),1,0),0)</f>
        <v>0</v>
      </c>
      <c r="F108" s="527"/>
      <c r="G108" s="527">
        <f>IFERROR(IF((G16*G19)=(G36*G31),1,0),0)</f>
        <v>0</v>
      </c>
      <c r="H108" s="527"/>
      <c r="I108" s="527">
        <f>IFERROR(IF((I16*I19)=(I36*I31),1,0),0)</f>
        <v>0</v>
      </c>
      <c r="J108" s="527"/>
      <c r="K108" s="527">
        <f>IFERROR(IF((K16*K19)=(K36*K31),1,0),0)</f>
        <v>0</v>
      </c>
      <c r="L108" s="527"/>
      <c r="M108" s="527">
        <f>IFERROR(IF((M16*M19)=(M36*M31),1,0),0)</f>
        <v>0</v>
      </c>
      <c r="N108" s="527"/>
      <c r="O108" s="527">
        <f>IFERROR(IF((O16*O19)=(O36*O31),1,0),0)</f>
        <v>0</v>
      </c>
      <c r="P108" s="527"/>
      <c r="Q108" s="527">
        <f>IFERROR(IF((Q16*Q19)=(Q36*Q31),1,0),0)</f>
        <v>0</v>
      </c>
      <c r="R108" s="527"/>
      <c r="S108" s="527">
        <f>IFERROR(IF((S16*S19)=(S36*S31),1,0),0)</f>
        <v>0</v>
      </c>
      <c r="T108" s="527"/>
      <c r="U108" s="527">
        <f>IFERROR(IF((U16*U19)=(U36*U31),1,0),0)</f>
        <v>0</v>
      </c>
      <c r="V108" s="527"/>
      <c r="W108" s="527">
        <f>IFERROR(IF((W16*W19)=(W36*W31),1,0),0)</f>
        <v>0</v>
      </c>
      <c r="X108" s="527"/>
      <c r="Y108" s="527">
        <f>IFERROR(IF((Y16*Y19)=(Y36*Y31),1,0),0)</f>
        <v>0</v>
      </c>
      <c r="Z108" s="527"/>
      <c r="AA108" s="527">
        <f>IFERROR(IF((AA16*AA19)=(AA36*AA31),1,0),0)</f>
        <v>0</v>
      </c>
      <c r="AB108" s="527"/>
      <c r="AC108" s="527">
        <f>IFERROR(IF((AC16*AC19)=(AC36*AC31),1,0),0)</f>
        <v>0</v>
      </c>
      <c r="AD108" s="527"/>
      <c r="AE108" s="527">
        <f>IFERROR(IF((AE16*AE19)=(AE36*AE31),1,0),0)</f>
        <v>0</v>
      </c>
      <c r="AF108" s="527"/>
      <c r="AG108" s="527">
        <f>IFERROR(IF((AG16*AG19)=(AG36*AG31),1,0),0)</f>
        <v>0</v>
      </c>
      <c r="AH108" s="527"/>
      <c r="AI108" s="527">
        <f>IFERROR(IF((AI16*AI19)=(AI36*AI31),1,0),0)</f>
        <v>0</v>
      </c>
      <c r="AJ108" s="527"/>
      <c r="AK108" s="527">
        <f>IFERROR(IF((AK16*AK19)=(AK36*AK31),1,0),0)</f>
        <v>0</v>
      </c>
      <c r="AL108" s="527"/>
      <c r="AM108" s="527">
        <f>IFERROR(IF((AM16*AM19)=(AM36*AM31),1,0),0)</f>
        <v>0</v>
      </c>
      <c r="AN108" s="527"/>
      <c r="AO108" s="527">
        <f>IFERROR(IF((AO16*AO19)=(AO36*AO31),1,0),0)</f>
        <v>0</v>
      </c>
      <c r="AP108" s="527"/>
      <c r="AQ108" s="527">
        <f>IFERROR(IF((AQ16*AQ19)=(AQ36*AQ31),1,0),0)</f>
        <v>0</v>
      </c>
      <c r="AR108" s="527"/>
      <c r="AS108" s="527">
        <f>IFERROR(IF((AS16*AS19)=(AS36*AS31),1,0),0)</f>
        <v>0</v>
      </c>
      <c r="AT108" s="527"/>
      <c r="AU108" s="527">
        <f>IFERROR(IF((AU16*AU19)=(AU36*AU31),1,0),0)</f>
        <v>0</v>
      </c>
      <c r="AV108" s="527"/>
      <c r="AW108" s="527">
        <f>IFERROR(IF((AW16*AW19)=(AW36*AW31),1,0),0)</f>
        <v>0</v>
      </c>
      <c r="AX108" s="527"/>
      <c r="AY108" s="527">
        <f>IFERROR(IF((AY16*AY19)=(AY36*AY31),1,0),0)</f>
        <v>0</v>
      </c>
      <c r="AZ108" s="527"/>
      <c r="BA108" s="527">
        <f>IFERROR(IF((BA16*BA19)=(BA36*BA31),1,0),0)</f>
        <v>0</v>
      </c>
      <c r="BB108" s="527"/>
      <c r="BC108" s="527">
        <f>IFERROR(IF((BC16*BC19)=(BC36*BC31),1,0),0)</f>
        <v>0</v>
      </c>
      <c r="BD108" s="527"/>
      <c r="BE108" s="527">
        <f>IFERROR(IF((BE16*BE19)=(BE36*BE31),1,0),0)</f>
        <v>0</v>
      </c>
      <c r="BF108" s="527"/>
      <c r="BG108" s="527">
        <f>IFERROR(IF((BG16*BG19)=(BG36*BG31),1,0),0)</f>
        <v>0</v>
      </c>
      <c r="BH108" s="527"/>
      <c r="BI108" s="527">
        <f>IFERROR(IF((BI16*BI19)=(BI36*BI31),1,0),0)</f>
        <v>0</v>
      </c>
      <c r="BJ108" s="527"/>
      <c r="BK108" s="527">
        <f>IFERROR(IF((BK16*BK19)=(BK36*BK31),1,0),0)</f>
        <v>0</v>
      </c>
      <c r="BL108" s="527"/>
      <c r="BM108" s="527">
        <f>IFERROR(IF((BM16*BM19)=(BM36*BM31),1,0),0)</f>
        <v>0</v>
      </c>
      <c r="BN108" s="527"/>
      <c r="BO108" s="527">
        <f>IFERROR(IF((BO16*BO19)=(BO36*BO31),1,0),0)</f>
        <v>0</v>
      </c>
      <c r="BP108" s="527"/>
      <c r="BQ108" s="527">
        <f>IFERROR(IF((BQ16*BQ19)=(BQ36*BQ31),1,0),0)</f>
        <v>0</v>
      </c>
      <c r="BR108" s="527"/>
      <c r="BS108" s="527">
        <f>IFERROR(IF((BS16*BS19)=(BS36*BS31),1,0),0)</f>
        <v>0</v>
      </c>
      <c r="BT108" s="527"/>
      <c r="BU108" s="527">
        <f>IFERROR(IF((BU16*BU19)=(BU36*BU31),1,0),0)</f>
        <v>0</v>
      </c>
      <c r="BV108" s="527"/>
      <c r="BW108" s="527">
        <f>IFERROR(IF((BW16*BW19)=(BW36*BW31),1,0),0)</f>
        <v>0</v>
      </c>
      <c r="BX108" s="527"/>
      <c r="BY108" s="527">
        <f>IFERROR(IF((BY16*BY19)=(BY36*BY31),1,0),0)</f>
        <v>0</v>
      </c>
      <c r="BZ108" s="527"/>
      <c r="CA108" s="527">
        <f>IFERROR(IF((CA16*CA19)=(CA36*CA31),1,0),0)</f>
        <v>0</v>
      </c>
      <c r="CB108" s="527"/>
      <c r="CC108" s="527">
        <f>IFERROR(IF((CC16*CC19)=(CC36*CC31),1,0),0)</f>
        <v>0</v>
      </c>
      <c r="CD108" s="527"/>
      <c r="CE108" s="527">
        <f>IFERROR(IF((CE16*CE19)=(CE36*CE31),1,0),0)</f>
        <v>0</v>
      </c>
      <c r="CF108" s="527"/>
      <c r="CG108" s="527">
        <f>IFERROR(IF((CG16*CG19)=(CG36*CG31),1,0),0)</f>
        <v>0</v>
      </c>
      <c r="CH108" s="527"/>
      <c r="CI108" s="527">
        <f>IFERROR(IF((CI16*CI19)=(CI36*CI31),1,0),0)</f>
        <v>0</v>
      </c>
      <c r="CJ108" s="527"/>
      <c r="CK108" s="527">
        <f>IFERROR(IF((CK16*CK19)=(CK36*CK31),1,0),0)</f>
        <v>0</v>
      </c>
      <c r="CL108" s="527"/>
      <c r="CM108" s="527">
        <f>IFERROR(IF((CM16*CM19)=(CM36*CM31),1,0),0)</f>
        <v>0</v>
      </c>
      <c r="CN108" s="527"/>
      <c r="CO108" s="527">
        <f>IFERROR(IF((CO16*CO19)=(CO36*CO31),1,0),0)</f>
        <v>0</v>
      </c>
      <c r="CP108" s="527"/>
      <c r="CQ108" s="527">
        <f>IFERROR(IF((CQ16*CQ19)=(CQ36*CQ31),1,0),0)</f>
        <v>0</v>
      </c>
      <c r="CR108" s="527"/>
      <c r="CS108" s="527">
        <f>IFERROR(IF((CS16*CS19)=(CS36*CS31),1,0),0)</f>
        <v>0</v>
      </c>
      <c r="CT108" s="527"/>
      <c r="CU108" s="527">
        <f>IFERROR(IF((CU16*CU19)=(CU36*CU31),1,0),0)</f>
        <v>0</v>
      </c>
      <c r="CV108" s="527"/>
      <c r="CW108" s="527">
        <f>IFERROR(IF((CW16*CW19)=(CW36*CW31),1,0),0)</f>
        <v>0</v>
      </c>
      <c r="CX108" s="527"/>
    </row>
    <row r="109" spans="1:102" s="53" customFormat="1" ht="19.5" hidden="1" customHeight="1" x14ac:dyDescent="0.3">
      <c r="A109" s="63" t="s">
        <v>231</v>
      </c>
      <c r="B109" s="63"/>
      <c r="C109" s="527">
        <v>0</v>
      </c>
      <c r="D109" s="527"/>
      <c r="E109" s="527">
        <v>0</v>
      </c>
      <c r="F109" s="527"/>
      <c r="G109" s="527">
        <v>0</v>
      </c>
      <c r="H109" s="527"/>
      <c r="I109" s="527">
        <v>0</v>
      </c>
      <c r="J109" s="527"/>
      <c r="K109" s="527">
        <v>0</v>
      </c>
      <c r="L109" s="527"/>
      <c r="M109" s="527">
        <v>0</v>
      </c>
      <c r="N109" s="527"/>
      <c r="O109" s="527">
        <v>0</v>
      </c>
      <c r="P109" s="527"/>
      <c r="Q109" s="527">
        <v>0</v>
      </c>
      <c r="R109" s="527"/>
      <c r="S109" s="527">
        <v>0</v>
      </c>
      <c r="T109" s="527"/>
      <c r="U109" s="527">
        <v>0</v>
      </c>
      <c r="V109" s="527"/>
      <c r="W109" s="527">
        <v>0</v>
      </c>
      <c r="X109" s="527"/>
      <c r="Y109" s="527">
        <v>0</v>
      </c>
      <c r="Z109" s="527"/>
      <c r="AA109" s="527">
        <v>0</v>
      </c>
      <c r="AB109" s="527"/>
      <c r="AC109" s="527">
        <v>0</v>
      </c>
      <c r="AD109" s="527"/>
      <c r="AE109" s="527">
        <v>0</v>
      </c>
      <c r="AF109" s="527"/>
      <c r="AG109" s="527">
        <v>0</v>
      </c>
      <c r="AH109" s="527"/>
      <c r="AI109" s="527">
        <v>0</v>
      </c>
      <c r="AJ109" s="527"/>
      <c r="AK109" s="527">
        <v>0</v>
      </c>
      <c r="AL109" s="527"/>
      <c r="AM109" s="527">
        <v>0</v>
      </c>
      <c r="AN109" s="527"/>
      <c r="AO109" s="527">
        <v>0</v>
      </c>
      <c r="AP109" s="527"/>
      <c r="AQ109" s="527">
        <v>0</v>
      </c>
      <c r="AR109" s="527"/>
      <c r="AS109" s="527">
        <v>0</v>
      </c>
      <c r="AT109" s="527"/>
      <c r="AU109" s="527">
        <v>0</v>
      </c>
      <c r="AV109" s="527"/>
      <c r="AW109" s="527">
        <v>0</v>
      </c>
      <c r="AX109" s="527"/>
      <c r="AY109" s="527">
        <v>0</v>
      </c>
      <c r="AZ109" s="527"/>
      <c r="BA109" s="527">
        <v>0</v>
      </c>
      <c r="BB109" s="527"/>
      <c r="BC109" s="527">
        <v>0</v>
      </c>
      <c r="BD109" s="527"/>
      <c r="BE109" s="527">
        <v>0</v>
      </c>
      <c r="BF109" s="527"/>
      <c r="BG109" s="527">
        <v>0</v>
      </c>
      <c r="BH109" s="527"/>
      <c r="BI109" s="527">
        <v>0</v>
      </c>
      <c r="BJ109" s="527"/>
      <c r="BK109" s="527">
        <v>0</v>
      </c>
      <c r="BL109" s="527"/>
      <c r="BM109" s="527">
        <v>0</v>
      </c>
      <c r="BN109" s="527"/>
      <c r="BO109" s="527">
        <v>0</v>
      </c>
      <c r="BP109" s="527"/>
      <c r="BQ109" s="527">
        <v>0</v>
      </c>
      <c r="BR109" s="527"/>
      <c r="BS109" s="527">
        <v>0</v>
      </c>
      <c r="BT109" s="527"/>
      <c r="BU109" s="527">
        <v>0</v>
      </c>
      <c r="BV109" s="527"/>
      <c r="BW109" s="527">
        <v>0</v>
      </c>
      <c r="BX109" s="527"/>
      <c r="BY109" s="527">
        <v>0</v>
      </c>
      <c r="BZ109" s="527"/>
      <c r="CA109" s="527">
        <v>0</v>
      </c>
      <c r="CB109" s="527"/>
      <c r="CC109" s="527">
        <v>0</v>
      </c>
      <c r="CD109" s="527"/>
      <c r="CE109" s="527">
        <v>0</v>
      </c>
      <c r="CF109" s="527"/>
      <c r="CG109" s="527">
        <v>0</v>
      </c>
      <c r="CH109" s="527"/>
      <c r="CI109" s="527">
        <v>0</v>
      </c>
      <c r="CJ109" s="527"/>
      <c r="CK109" s="527">
        <v>0</v>
      </c>
      <c r="CL109" s="527"/>
      <c r="CM109" s="527">
        <v>0</v>
      </c>
      <c r="CN109" s="527"/>
      <c r="CO109" s="527">
        <v>0</v>
      </c>
      <c r="CP109" s="527"/>
      <c r="CQ109" s="527">
        <v>0</v>
      </c>
      <c r="CR109" s="527"/>
      <c r="CS109" s="527">
        <v>0</v>
      </c>
      <c r="CT109" s="527"/>
      <c r="CU109" s="527">
        <v>0</v>
      </c>
      <c r="CV109" s="527"/>
      <c r="CW109" s="527">
        <v>0</v>
      </c>
      <c r="CX109" s="527"/>
    </row>
    <row r="110" spans="1:102" s="53" customFormat="1" ht="19.5" hidden="1" customHeight="1" x14ac:dyDescent="0.3">
      <c r="A110" s="63" t="s">
        <v>232</v>
      </c>
      <c r="B110" s="63"/>
      <c r="C110" s="527">
        <v>0</v>
      </c>
      <c r="D110" s="527"/>
      <c r="E110" s="527">
        <v>0</v>
      </c>
      <c r="F110" s="527"/>
      <c r="G110" s="527">
        <v>0</v>
      </c>
      <c r="H110" s="527"/>
      <c r="I110" s="527">
        <v>0</v>
      </c>
      <c r="J110" s="527"/>
      <c r="K110" s="527">
        <v>0</v>
      </c>
      <c r="L110" s="527"/>
      <c r="M110" s="527">
        <v>0</v>
      </c>
      <c r="N110" s="527"/>
      <c r="O110" s="527">
        <v>0</v>
      </c>
      <c r="P110" s="527"/>
      <c r="Q110" s="527">
        <v>0</v>
      </c>
      <c r="R110" s="527"/>
      <c r="S110" s="527">
        <v>0</v>
      </c>
      <c r="T110" s="527"/>
      <c r="U110" s="527">
        <v>0</v>
      </c>
      <c r="V110" s="527"/>
      <c r="W110" s="527">
        <v>0</v>
      </c>
      <c r="X110" s="527"/>
      <c r="Y110" s="527">
        <v>0</v>
      </c>
      <c r="Z110" s="527"/>
      <c r="AA110" s="527">
        <v>0</v>
      </c>
      <c r="AB110" s="527"/>
      <c r="AC110" s="527">
        <v>0</v>
      </c>
      <c r="AD110" s="527"/>
      <c r="AE110" s="527">
        <v>0</v>
      </c>
      <c r="AF110" s="527"/>
      <c r="AG110" s="527">
        <v>0</v>
      </c>
      <c r="AH110" s="527"/>
      <c r="AI110" s="527">
        <v>0</v>
      </c>
      <c r="AJ110" s="527"/>
      <c r="AK110" s="527">
        <v>0</v>
      </c>
      <c r="AL110" s="527"/>
      <c r="AM110" s="527">
        <v>0</v>
      </c>
      <c r="AN110" s="527"/>
      <c r="AO110" s="527">
        <v>0</v>
      </c>
      <c r="AP110" s="527"/>
      <c r="AQ110" s="527">
        <v>0</v>
      </c>
      <c r="AR110" s="527"/>
      <c r="AS110" s="527">
        <v>0</v>
      </c>
      <c r="AT110" s="527"/>
      <c r="AU110" s="527">
        <v>0</v>
      </c>
      <c r="AV110" s="527"/>
      <c r="AW110" s="527">
        <v>0</v>
      </c>
      <c r="AX110" s="527"/>
      <c r="AY110" s="527">
        <v>0</v>
      </c>
      <c r="AZ110" s="527"/>
      <c r="BA110" s="527">
        <v>0</v>
      </c>
      <c r="BB110" s="527"/>
      <c r="BC110" s="527">
        <v>0</v>
      </c>
      <c r="BD110" s="527"/>
      <c r="BE110" s="527">
        <v>0</v>
      </c>
      <c r="BF110" s="527"/>
      <c r="BG110" s="527">
        <v>0</v>
      </c>
      <c r="BH110" s="527"/>
      <c r="BI110" s="527">
        <v>0</v>
      </c>
      <c r="BJ110" s="527"/>
      <c r="BK110" s="527">
        <v>0</v>
      </c>
      <c r="BL110" s="527"/>
      <c r="BM110" s="527">
        <v>0</v>
      </c>
      <c r="BN110" s="527"/>
      <c r="BO110" s="527">
        <v>0</v>
      </c>
      <c r="BP110" s="527"/>
      <c r="BQ110" s="527">
        <v>0</v>
      </c>
      <c r="BR110" s="527"/>
      <c r="BS110" s="527">
        <v>0</v>
      </c>
      <c r="BT110" s="527"/>
      <c r="BU110" s="527">
        <v>0</v>
      </c>
      <c r="BV110" s="527"/>
      <c r="BW110" s="527">
        <v>0</v>
      </c>
      <c r="BX110" s="527"/>
      <c r="BY110" s="527">
        <v>0</v>
      </c>
      <c r="BZ110" s="527"/>
      <c r="CA110" s="527">
        <v>0</v>
      </c>
      <c r="CB110" s="527"/>
      <c r="CC110" s="527">
        <v>0</v>
      </c>
      <c r="CD110" s="527"/>
      <c r="CE110" s="527">
        <v>0</v>
      </c>
      <c r="CF110" s="527"/>
      <c r="CG110" s="527">
        <v>0</v>
      </c>
      <c r="CH110" s="527"/>
      <c r="CI110" s="527">
        <v>0</v>
      </c>
      <c r="CJ110" s="527"/>
      <c r="CK110" s="527">
        <v>0</v>
      </c>
      <c r="CL110" s="527"/>
      <c r="CM110" s="527">
        <v>0</v>
      </c>
      <c r="CN110" s="527"/>
      <c r="CO110" s="527">
        <v>0</v>
      </c>
      <c r="CP110" s="527"/>
      <c r="CQ110" s="527">
        <v>0</v>
      </c>
      <c r="CR110" s="527"/>
      <c r="CS110" s="527">
        <v>0</v>
      </c>
      <c r="CT110" s="527"/>
      <c r="CU110" s="527">
        <v>0</v>
      </c>
      <c r="CV110" s="527"/>
      <c r="CW110" s="527">
        <v>0</v>
      </c>
      <c r="CX110" s="527"/>
    </row>
    <row r="111" spans="1:102" s="53" customFormat="1" ht="19.5" hidden="1" customHeight="1" x14ac:dyDescent="0.3">
      <c r="A111" s="63" t="s">
        <v>233</v>
      </c>
      <c r="B111" s="63"/>
      <c r="C111" s="527">
        <v>0</v>
      </c>
      <c r="D111" s="527"/>
      <c r="E111" s="527">
        <v>0</v>
      </c>
      <c r="F111" s="527"/>
      <c r="G111" s="527">
        <v>0</v>
      </c>
      <c r="H111" s="527"/>
      <c r="I111" s="527">
        <v>0</v>
      </c>
      <c r="J111" s="527"/>
      <c r="K111" s="527">
        <v>0</v>
      </c>
      <c r="L111" s="527"/>
      <c r="M111" s="527">
        <v>0</v>
      </c>
      <c r="N111" s="527"/>
      <c r="O111" s="527">
        <v>0</v>
      </c>
      <c r="P111" s="527"/>
      <c r="Q111" s="527">
        <v>0</v>
      </c>
      <c r="R111" s="527"/>
      <c r="S111" s="527">
        <v>0</v>
      </c>
      <c r="T111" s="527"/>
      <c r="U111" s="527">
        <v>0</v>
      </c>
      <c r="V111" s="527"/>
      <c r="W111" s="527">
        <v>0</v>
      </c>
      <c r="X111" s="527"/>
      <c r="Y111" s="527">
        <v>0</v>
      </c>
      <c r="Z111" s="527"/>
      <c r="AA111" s="527">
        <v>0</v>
      </c>
      <c r="AB111" s="527"/>
      <c r="AC111" s="527">
        <v>0</v>
      </c>
      <c r="AD111" s="527"/>
      <c r="AE111" s="527">
        <v>0</v>
      </c>
      <c r="AF111" s="527"/>
      <c r="AG111" s="527">
        <v>0</v>
      </c>
      <c r="AH111" s="527"/>
      <c r="AI111" s="527">
        <v>0</v>
      </c>
      <c r="AJ111" s="527"/>
      <c r="AK111" s="527">
        <v>0</v>
      </c>
      <c r="AL111" s="527"/>
      <c r="AM111" s="527">
        <v>0</v>
      </c>
      <c r="AN111" s="527"/>
      <c r="AO111" s="527">
        <v>0</v>
      </c>
      <c r="AP111" s="527"/>
      <c r="AQ111" s="527">
        <v>0</v>
      </c>
      <c r="AR111" s="527"/>
      <c r="AS111" s="527">
        <v>0</v>
      </c>
      <c r="AT111" s="527"/>
      <c r="AU111" s="527">
        <v>0</v>
      </c>
      <c r="AV111" s="527"/>
      <c r="AW111" s="527">
        <v>0</v>
      </c>
      <c r="AX111" s="527"/>
      <c r="AY111" s="527">
        <v>0</v>
      </c>
      <c r="AZ111" s="527"/>
      <c r="BA111" s="527">
        <v>0</v>
      </c>
      <c r="BB111" s="527"/>
      <c r="BC111" s="527">
        <v>0</v>
      </c>
      <c r="BD111" s="527"/>
      <c r="BE111" s="527">
        <v>0</v>
      </c>
      <c r="BF111" s="527"/>
      <c r="BG111" s="527">
        <v>0</v>
      </c>
      <c r="BH111" s="527"/>
      <c r="BI111" s="527">
        <v>0</v>
      </c>
      <c r="BJ111" s="527"/>
      <c r="BK111" s="527">
        <v>0</v>
      </c>
      <c r="BL111" s="527"/>
      <c r="BM111" s="527">
        <v>0</v>
      </c>
      <c r="BN111" s="527"/>
      <c r="BO111" s="527">
        <v>0</v>
      </c>
      <c r="BP111" s="527"/>
      <c r="BQ111" s="527">
        <v>0</v>
      </c>
      <c r="BR111" s="527"/>
      <c r="BS111" s="527">
        <v>0</v>
      </c>
      <c r="BT111" s="527"/>
      <c r="BU111" s="527">
        <v>0</v>
      </c>
      <c r="BV111" s="527"/>
      <c r="BW111" s="527">
        <v>0</v>
      </c>
      <c r="BX111" s="527"/>
      <c r="BY111" s="527">
        <v>0</v>
      </c>
      <c r="BZ111" s="527"/>
      <c r="CA111" s="527">
        <v>0</v>
      </c>
      <c r="CB111" s="527"/>
      <c r="CC111" s="527">
        <v>0</v>
      </c>
      <c r="CD111" s="527"/>
      <c r="CE111" s="527">
        <v>0</v>
      </c>
      <c r="CF111" s="527"/>
      <c r="CG111" s="527">
        <v>0</v>
      </c>
      <c r="CH111" s="527"/>
      <c r="CI111" s="527">
        <v>0</v>
      </c>
      <c r="CJ111" s="527"/>
      <c r="CK111" s="527">
        <v>0</v>
      </c>
      <c r="CL111" s="527"/>
      <c r="CM111" s="527">
        <v>0</v>
      </c>
      <c r="CN111" s="527"/>
      <c r="CO111" s="527">
        <v>0</v>
      </c>
      <c r="CP111" s="527"/>
      <c r="CQ111" s="527">
        <v>0</v>
      </c>
      <c r="CR111" s="527"/>
      <c r="CS111" s="527">
        <v>0</v>
      </c>
      <c r="CT111" s="527"/>
      <c r="CU111" s="527">
        <v>0</v>
      </c>
      <c r="CV111" s="527"/>
      <c r="CW111" s="527">
        <v>0</v>
      </c>
      <c r="CX111" s="527"/>
    </row>
    <row r="112" spans="1:102" ht="19.5" hidden="1" customHeight="1" x14ac:dyDescent="0.3">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c r="CD112" s="81"/>
      <c r="CE112" s="81"/>
      <c r="CF112" s="81"/>
      <c r="CG112" s="81"/>
      <c r="CH112" s="81"/>
      <c r="CI112" s="81"/>
      <c r="CJ112" s="81"/>
      <c r="CK112" s="81"/>
      <c r="CL112" s="81"/>
      <c r="CM112" s="81"/>
      <c r="CN112" s="81"/>
      <c r="CO112" s="81"/>
      <c r="CP112" s="81"/>
      <c r="CQ112" s="81"/>
      <c r="CR112" s="81"/>
      <c r="CS112" s="81"/>
      <c r="CT112" s="81"/>
      <c r="CU112" s="81"/>
      <c r="CV112" s="81"/>
      <c r="CW112" s="81"/>
      <c r="CX112" s="81"/>
    </row>
    <row r="113" ht="19.5" hidden="1" customHeight="1" x14ac:dyDescent="0.3"/>
    <row r="114" ht="19.5" hidden="1" customHeight="1" x14ac:dyDescent="0.3"/>
    <row r="115" ht="19.5" hidden="1" customHeight="1" x14ac:dyDescent="0.3"/>
  </sheetData>
  <mergeCells count="2509">
    <mergeCell ref="CS111:CT111"/>
    <mergeCell ref="CU111:CV111"/>
    <mergeCell ref="CW111:CX111"/>
    <mergeCell ref="CG111:CH111"/>
    <mergeCell ref="CI111:CJ111"/>
    <mergeCell ref="CK111:CL111"/>
    <mergeCell ref="CM111:CN111"/>
    <mergeCell ref="CO111:CP111"/>
    <mergeCell ref="CQ111:CR111"/>
    <mergeCell ref="BU111:BV111"/>
    <mergeCell ref="BW111:BX111"/>
    <mergeCell ref="BY111:BZ111"/>
    <mergeCell ref="CA111:CB111"/>
    <mergeCell ref="CC111:CD111"/>
    <mergeCell ref="CE111:CF111"/>
    <mergeCell ref="BI111:BJ111"/>
    <mergeCell ref="BK111:BL111"/>
    <mergeCell ref="BM111:BN111"/>
    <mergeCell ref="BO111:BP111"/>
    <mergeCell ref="BQ111:BR111"/>
    <mergeCell ref="BS111:BT111"/>
    <mergeCell ref="AW111:AX111"/>
    <mergeCell ref="AY111:AZ111"/>
    <mergeCell ref="BA111:BB111"/>
    <mergeCell ref="BC111:BD111"/>
    <mergeCell ref="BE111:BF111"/>
    <mergeCell ref="BG111:BH111"/>
    <mergeCell ref="AK111:AL111"/>
    <mergeCell ref="AM111:AN111"/>
    <mergeCell ref="AO111:AP111"/>
    <mergeCell ref="AQ111:AR111"/>
    <mergeCell ref="AS111:AT111"/>
    <mergeCell ref="AU111:AV111"/>
    <mergeCell ref="Y111:Z111"/>
    <mergeCell ref="AA111:AB111"/>
    <mergeCell ref="AC111:AD111"/>
    <mergeCell ref="AE111:AF111"/>
    <mergeCell ref="AG111:AH111"/>
    <mergeCell ref="AI111:AJ111"/>
    <mergeCell ref="M111:N111"/>
    <mergeCell ref="O111:P111"/>
    <mergeCell ref="Q111:R111"/>
    <mergeCell ref="S111:T111"/>
    <mergeCell ref="U111:V111"/>
    <mergeCell ref="W111:X111"/>
    <mergeCell ref="CO110:CP110"/>
    <mergeCell ref="CQ110:CR110"/>
    <mergeCell ref="CS110:CT110"/>
    <mergeCell ref="CU110:CV110"/>
    <mergeCell ref="CW110:CX110"/>
    <mergeCell ref="C111:D111"/>
    <mergeCell ref="E111:F111"/>
    <mergeCell ref="G111:H111"/>
    <mergeCell ref="I111:J111"/>
    <mergeCell ref="K111:L111"/>
    <mergeCell ref="CC110:CD110"/>
    <mergeCell ref="CE110:CF110"/>
    <mergeCell ref="CG110:CH110"/>
    <mergeCell ref="CI110:CJ110"/>
    <mergeCell ref="CK110:CL110"/>
    <mergeCell ref="CM110:CN110"/>
    <mergeCell ref="BQ110:BR110"/>
    <mergeCell ref="BS110:BT110"/>
    <mergeCell ref="BU110:BV110"/>
    <mergeCell ref="BW110:BX110"/>
    <mergeCell ref="BY110:BZ110"/>
    <mergeCell ref="CA110:CB110"/>
    <mergeCell ref="BE110:BF110"/>
    <mergeCell ref="BG110:BH110"/>
    <mergeCell ref="BI110:BJ110"/>
    <mergeCell ref="BK110:BL110"/>
    <mergeCell ref="BM110:BN110"/>
    <mergeCell ref="BO110:BP110"/>
    <mergeCell ref="AS110:AT110"/>
    <mergeCell ref="AU110:AV110"/>
    <mergeCell ref="AW110:AX110"/>
    <mergeCell ref="AY110:AZ110"/>
    <mergeCell ref="BA110:BB110"/>
    <mergeCell ref="BC110:BD110"/>
    <mergeCell ref="AG110:AH110"/>
    <mergeCell ref="AI110:AJ110"/>
    <mergeCell ref="AK110:AL110"/>
    <mergeCell ref="AM110:AN110"/>
    <mergeCell ref="AO110:AP110"/>
    <mergeCell ref="AQ110:AR110"/>
    <mergeCell ref="U110:V110"/>
    <mergeCell ref="W110:X110"/>
    <mergeCell ref="Y110:Z110"/>
    <mergeCell ref="AA110:AB110"/>
    <mergeCell ref="AC110:AD110"/>
    <mergeCell ref="AE110:AF110"/>
    <mergeCell ref="CW109:CX109"/>
    <mergeCell ref="C110:D110"/>
    <mergeCell ref="E110:F110"/>
    <mergeCell ref="G110:H110"/>
    <mergeCell ref="I110:J110"/>
    <mergeCell ref="K110:L110"/>
    <mergeCell ref="M110:N110"/>
    <mergeCell ref="O110:P110"/>
    <mergeCell ref="Q110:R110"/>
    <mergeCell ref="S110:T110"/>
    <mergeCell ref="CK109:CL109"/>
    <mergeCell ref="CM109:CN109"/>
    <mergeCell ref="CO109:CP109"/>
    <mergeCell ref="CQ109:CR109"/>
    <mergeCell ref="CS109:CT109"/>
    <mergeCell ref="CU109:CV109"/>
    <mergeCell ref="BY109:BZ109"/>
    <mergeCell ref="CA109:CB109"/>
    <mergeCell ref="CC109:CD109"/>
    <mergeCell ref="CE109:CF109"/>
    <mergeCell ref="CG109:CH109"/>
    <mergeCell ref="CI109:CJ109"/>
    <mergeCell ref="BM109:BN109"/>
    <mergeCell ref="BO109:BP109"/>
    <mergeCell ref="BQ109:BR109"/>
    <mergeCell ref="BS109:BT109"/>
    <mergeCell ref="BU109:BV109"/>
    <mergeCell ref="BW109:BX109"/>
    <mergeCell ref="BA109:BB109"/>
    <mergeCell ref="BC109:BD109"/>
    <mergeCell ref="BE109:BF109"/>
    <mergeCell ref="BG109:BH109"/>
    <mergeCell ref="BI109:BJ109"/>
    <mergeCell ref="BK109:BL109"/>
    <mergeCell ref="AO109:AP109"/>
    <mergeCell ref="AQ109:AR109"/>
    <mergeCell ref="AS109:AT109"/>
    <mergeCell ref="AU109:AV109"/>
    <mergeCell ref="AW109:AX109"/>
    <mergeCell ref="AY109:AZ109"/>
    <mergeCell ref="AC109:AD109"/>
    <mergeCell ref="AE109:AF109"/>
    <mergeCell ref="AG109:AH109"/>
    <mergeCell ref="AI109:AJ109"/>
    <mergeCell ref="AK109:AL109"/>
    <mergeCell ref="AM109:AN109"/>
    <mergeCell ref="Q109:R109"/>
    <mergeCell ref="S109:T109"/>
    <mergeCell ref="U109:V109"/>
    <mergeCell ref="W109:X109"/>
    <mergeCell ref="Y109:Z109"/>
    <mergeCell ref="AA109:AB109"/>
    <mergeCell ref="CS108:CT108"/>
    <mergeCell ref="CU108:CV108"/>
    <mergeCell ref="CW108:CX108"/>
    <mergeCell ref="C109:D109"/>
    <mergeCell ref="E109:F109"/>
    <mergeCell ref="G109:H109"/>
    <mergeCell ref="I109:J109"/>
    <mergeCell ref="K109:L109"/>
    <mergeCell ref="M109:N109"/>
    <mergeCell ref="O109:P109"/>
    <mergeCell ref="CG108:CH108"/>
    <mergeCell ref="CI108:CJ108"/>
    <mergeCell ref="CK108:CL108"/>
    <mergeCell ref="CM108:CN108"/>
    <mergeCell ref="CO108:CP108"/>
    <mergeCell ref="CQ108:CR108"/>
    <mergeCell ref="BU108:BV108"/>
    <mergeCell ref="BW108:BX108"/>
    <mergeCell ref="BY108:BZ108"/>
    <mergeCell ref="CA108:CB108"/>
    <mergeCell ref="CC108:CD108"/>
    <mergeCell ref="CE108:CF108"/>
    <mergeCell ref="BI108:BJ108"/>
    <mergeCell ref="BK108:BL108"/>
    <mergeCell ref="BM108:BN108"/>
    <mergeCell ref="BO108:BP108"/>
    <mergeCell ref="BQ108:BR108"/>
    <mergeCell ref="BS108:BT108"/>
    <mergeCell ref="AW108:AX108"/>
    <mergeCell ref="AY108:AZ108"/>
    <mergeCell ref="BA108:BB108"/>
    <mergeCell ref="BC108:BD108"/>
    <mergeCell ref="BE108:BF108"/>
    <mergeCell ref="BG108:BH108"/>
    <mergeCell ref="AK108:AL108"/>
    <mergeCell ref="AM108:AN108"/>
    <mergeCell ref="AO108:AP108"/>
    <mergeCell ref="AQ108:AR108"/>
    <mergeCell ref="AS108:AT108"/>
    <mergeCell ref="AU108:AV108"/>
    <mergeCell ref="Y108:Z108"/>
    <mergeCell ref="AA108:AB108"/>
    <mergeCell ref="AC108:AD108"/>
    <mergeCell ref="AE108:AF108"/>
    <mergeCell ref="AG108:AH108"/>
    <mergeCell ref="AI108:AJ108"/>
    <mergeCell ref="M108:N108"/>
    <mergeCell ref="O108:P108"/>
    <mergeCell ref="Q108:R108"/>
    <mergeCell ref="S108:T108"/>
    <mergeCell ref="U108:V108"/>
    <mergeCell ref="W108:X108"/>
    <mergeCell ref="CO104:CP104"/>
    <mergeCell ref="CQ104:CR104"/>
    <mergeCell ref="CS104:CT104"/>
    <mergeCell ref="CU104:CV104"/>
    <mergeCell ref="CW104:CX104"/>
    <mergeCell ref="C108:D108"/>
    <mergeCell ref="E108:F108"/>
    <mergeCell ref="G108:H108"/>
    <mergeCell ref="I108:J108"/>
    <mergeCell ref="K108:L108"/>
    <mergeCell ref="CC104:CD104"/>
    <mergeCell ref="CE104:CF104"/>
    <mergeCell ref="CG104:CH104"/>
    <mergeCell ref="CI104:CJ104"/>
    <mergeCell ref="CK104:CL104"/>
    <mergeCell ref="CM104:CN104"/>
    <mergeCell ref="BQ104:BR104"/>
    <mergeCell ref="BS104:BT104"/>
    <mergeCell ref="BU104:BV104"/>
    <mergeCell ref="BW104:BX104"/>
    <mergeCell ref="BY104:BZ104"/>
    <mergeCell ref="CA104:CB104"/>
    <mergeCell ref="BE104:BF104"/>
    <mergeCell ref="BG104:BH104"/>
    <mergeCell ref="BI104:BJ104"/>
    <mergeCell ref="BK104:BL104"/>
    <mergeCell ref="BM104:BN104"/>
    <mergeCell ref="BO104:BP104"/>
    <mergeCell ref="AS104:AT104"/>
    <mergeCell ref="AU104:AV104"/>
    <mergeCell ref="AW104:AX104"/>
    <mergeCell ref="AY104:AZ104"/>
    <mergeCell ref="BA104:BB104"/>
    <mergeCell ref="BC104:BD104"/>
    <mergeCell ref="AG104:AH104"/>
    <mergeCell ref="AI104:AJ104"/>
    <mergeCell ref="AK104:AL104"/>
    <mergeCell ref="AM104:AN104"/>
    <mergeCell ref="AO104:AP104"/>
    <mergeCell ref="AQ104:AR104"/>
    <mergeCell ref="U104:V104"/>
    <mergeCell ref="W104:X104"/>
    <mergeCell ref="Y104:Z104"/>
    <mergeCell ref="AA104:AB104"/>
    <mergeCell ref="AC104:AD104"/>
    <mergeCell ref="AE104:AF104"/>
    <mergeCell ref="CW97:CX97"/>
    <mergeCell ref="C104:D104"/>
    <mergeCell ref="E104:F104"/>
    <mergeCell ref="G104:H104"/>
    <mergeCell ref="I104:J104"/>
    <mergeCell ref="K104:L104"/>
    <mergeCell ref="M104:N104"/>
    <mergeCell ref="O104:P104"/>
    <mergeCell ref="Q104:R104"/>
    <mergeCell ref="S104:T104"/>
    <mergeCell ref="CK97:CL97"/>
    <mergeCell ref="CM97:CN97"/>
    <mergeCell ref="CO97:CP97"/>
    <mergeCell ref="CQ97:CR97"/>
    <mergeCell ref="CS97:CT97"/>
    <mergeCell ref="CU97:CV97"/>
    <mergeCell ref="BY97:BZ97"/>
    <mergeCell ref="CA97:CB97"/>
    <mergeCell ref="CC97:CD97"/>
    <mergeCell ref="CE97:CF97"/>
    <mergeCell ref="CG97:CH97"/>
    <mergeCell ref="CI97:CJ97"/>
    <mergeCell ref="BM97:BN97"/>
    <mergeCell ref="BO97:BP97"/>
    <mergeCell ref="BQ97:BR97"/>
    <mergeCell ref="BS97:BT97"/>
    <mergeCell ref="BU97:BV97"/>
    <mergeCell ref="BW97:BX97"/>
    <mergeCell ref="BA97:BB97"/>
    <mergeCell ref="BC97:BD97"/>
    <mergeCell ref="BE97:BF97"/>
    <mergeCell ref="BG97:BH97"/>
    <mergeCell ref="BI97:BJ97"/>
    <mergeCell ref="BK97:BL97"/>
    <mergeCell ref="AO97:AP97"/>
    <mergeCell ref="AQ97:AR97"/>
    <mergeCell ref="AS97:AT97"/>
    <mergeCell ref="AU97:AV97"/>
    <mergeCell ref="AW97:AX97"/>
    <mergeCell ref="AY97:AZ97"/>
    <mergeCell ref="AC97:AD97"/>
    <mergeCell ref="AE97:AF97"/>
    <mergeCell ref="AG97:AH97"/>
    <mergeCell ref="AI97:AJ97"/>
    <mergeCell ref="AK97:AL97"/>
    <mergeCell ref="AM97:AN97"/>
    <mergeCell ref="Q97:R97"/>
    <mergeCell ref="S97:T97"/>
    <mergeCell ref="U97:V97"/>
    <mergeCell ref="W97:X97"/>
    <mergeCell ref="Y97:Z97"/>
    <mergeCell ref="AA97:AB97"/>
    <mergeCell ref="CS84:CT84"/>
    <mergeCell ref="CU84:CV84"/>
    <mergeCell ref="CW84:CX84"/>
    <mergeCell ref="C97:D97"/>
    <mergeCell ref="E97:F97"/>
    <mergeCell ref="G97:H97"/>
    <mergeCell ref="I97:J97"/>
    <mergeCell ref="K97:L97"/>
    <mergeCell ref="M97:N97"/>
    <mergeCell ref="O97:P97"/>
    <mergeCell ref="CG84:CH84"/>
    <mergeCell ref="CI84:CJ84"/>
    <mergeCell ref="CK84:CL84"/>
    <mergeCell ref="CM84:CN84"/>
    <mergeCell ref="CO84:CP84"/>
    <mergeCell ref="CQ84:CR84"/>
    <mergeCell ref="BU84:BV84"/>
    <mergeCell ref="BW84:BX84"/>
    <mergeCell ref="BY84:BZ84"/>
    <mergeCell ref="CA84:CB84"/>
    <mergeCell ref="CC84:CD84"/>
    <mergeCell ref="CE84:CF84"/>
    <mergeCell ref="BI84:BJ84"/>
    <mergeCell ref="BK84:BL84"/>
    <mergeCell ref="BM84:BN84"/>
    <mergeCell ref="BO84:BP84"/>
    <mergeCell ref="BQ84:BR84"/>
    <mergeCell ref="BS84:BT84"/>
    <mergeCell ref="AW84:AX84"/>
    <mergeCell ref="AY84:AZ84"/>
    <mergeCell ref="BA84:BB84"/>
    <mergeCell ref="BC84:BD84"/>
    <mergeCell ref="BE84:BF84"/>
    <mergeCell ref="BG84:BH84"/>
    <mergeCell ref="AK84:AL84"/>
    <mergeCell ref="AM84:AN84"/>
    <mergeCell ref="AO84:AP84"/>
    <mergeCell ref="AQ84:AR84"/>
    <mergeCell ref="AS84:AT84"/>
    <mergeCell ref="AU84:AV84"/>
    <mergeCell ref="Y84:Z84"/>
    <mergeCell ref="AA84:AB84"/>
    <mergeCell ref="AC84:AD84"/>
    <mergeCell ref="AE84:AF84"/>
    <mergeCell ref="AG84:AH84"/>
    <mergeCell ref="AI84:AJ84"/>
    <mergeCell ref="M84:N84"/>
    <mergeCell ref="O84:P84"/>
    <mergeCell ref="Q84:R84"/>
    <mergeCell ref="S84:T84"/>
    <mergeCell ref="U84:V84"/>
    <mergeCell ref="W84:X84"/>
    <mergeCell ref="A84:B84"/>
    <mergeCell ref="C84:D84"/>
    <mergeCell ref="E84:F84"/>
    <mergeCell ref="G84:H84"/>
    <mergeCell ref="I84:J84"/>
    <mergeCell ref="K84:L84"/>
    <mergeCell ref="CM78:CN78"/>
    <mergeCell ref="CO78:CP78"/>
    <mergeCell ref="CQ78:CR78"/>
    <mergeCell ref="CS78:CT78"/>
    <mergeCell ref="CU78:CV78"/>
    <mergeCell ref="CW78:CX78"/>
    <mergeCell ref="CA78:CB78"/>
    <mergeCell ref="CC78:CD78"/>
    <mergeCell ref="CE78:CF78"/>
    <mergeCell ref="CG78:CH78"/>
    <mergeCell ref="CI78:CJ78"/>
    <mergeCell ref="CK78:CL78"/>
    <mergeCell ref="BO78:BP78"/>
    <mergeCell ref="BQ78:BR78"/>
    <mergeCell ref="BS78:BT78"/>
    <mergeCell ref="BU78:BV78"/>
    <mergeCell ref="BW78:BX78"/>
    <mergeCell ref="BY78:BZ78"/>
    <mergeCell ref="BC78:BD78"/>
    <mergeCell ref="BE78:BF78"/>
    <mergeCell ref="BG78:BH78"/>
    <mergeCell ref="BI78:BJ78"/>
    <mergeCell ref="BK78:BL78"/>
    <mergeCell ref="BM78:BN78"/>
    <mergeCell ref="AQ78:AR78"/>
    <mergeCell ref="AS78:AT78"/>
    <mergeCell ref="AU78:AV78"/>
    <mergeCell ref="AW78:AX78"/>
    <mergeCell ref="AY78:AZ78"/>
    <mergeCell ref="BA78:BB78"/>
    <mergeCell ref="AE78:AF78"/>
    <mergeCell ref="AG78:AH78"/>
    <mergeCell ref="AI78:AJ78"/>
    <mergeCell ref="AK78:AL78"/>
    <mergeCell ref="AM78:AN78"/>
    <mergeCell ref="AO78:AP78"/>
    <mergeCell ref="S78:T78"/>
    <mergeCell ref="U78:V78"/>
    <mergeCell ref="W78:X78"/>
    <mergeCell ref="Y78:Z78"/>
    <mergeCell ref="AA78:AB78"/>
    <mergeCell ref="AC78:AD78"/>
    <mergeCell ref="CU77:CV77"/>
    <mergeCell ref="CW77:CX77"/>
    <mergeCell ref="C78:D78"/>
    <mergeCell ref="E78:F78"/>
    <mergeCell ref="G78:H78"/>
    <mergeCell ref="I78:J78"/>
    <mergeCell ref="K78:L78"/>
    <mergeCell ref="M78:N78"/>
    <mergeCell ref="O78:P78"/>
    <mergeCell ref="Q78:R78"/>
    <mergeCell ref="CI77:CJ77"/>
    <mergeCell ref="CK77:CL77"/>
    <mergeCell ref="CM77:CN77"/>
    <mergeCell ref="CO77:CP77"/>
    <mergeCell ref="CQ77:CR77"/>
    <mergeCell ref="CS77:CT77"/>
    <mergeCell ref="BW77:BX77"/>
    <mergeCell ref="BY77:BZ77"/>
    <mergeCell ref="CA77:CB77"/>
    <mergeCell ref="CC77:CD77"/>
    <mergeCell ref="CE77:CF77"/>
    <mergeCell ref="CG77:CH77"/>
    <mergeCell ref="BK77:BL77"/>
    <mergeCell ref="BM77:BN77"/>
    <mergeCell ref="BO77:BP77"/>
    <mergeCell ref="BQ77:BR77"/>
    <mergeCell ref="BS77:BT77"/>
    <mergeCell ref="BU77:BV77"/>
    <mergeCell ref="AY77:AZ77"/>
    <mergeCell ref="BA77:BB77"/>
    <mergeCell ref="BC77:BD77"/>
    <mergeCell ref="BE77:BF77"/>
    <mergeCell ref="BG77:BH77"/>
    <mergeCell ref="BI77:BJ77"/>
    <mergeCell ref="AM77:AN77"/>
    <mergeCell ref="AO77:AP77"/>
    <mergeCell ref="AQ77:AR77"/>
    <mergeCell ref="AS77:AT77"/>
    <mergeCell ref="AU77:AV77"/>
    <mergeCell ref="AW77:AX77"/>
    <mergeCell ref="AA77:AB77"/>
    <mergeCell ref="AC77:AD77"/>
    <mergeCell ref="AE77:AF77"/>
    <mergeCell ref="AG77:AH77"/>
    <mergeCell ref="AI77:AJ77"/>
    <mergeCell ref="AK77:AL77"/>
    <mergeCell ref="O77:P77"/>
    <mergeCell ref="Q77:R77"/>
    <mergeCell ref="S77:T77"/>
    <mergeCell ref="U77:V77"/>
    <mergeCell ref="W77:X77"/>
    <mergeCell ref="Y77:Z77"/>
    <mergeCell ref="C77:D77"/>
    <mergeCell ref="E77:F77"/>
    <mergeCell ref="G77:H77"/>
    <mergeCell ref="I77:J77"/>
    <mergeCell ref="K77:L77"/>
    <mergeCell ref="M77:N77"/>
    <mergeCell ref="CM76:CN76"/>
    <mergeCell ref="CO76:CP76"/>
    <mergeCell ref="CQ76:CR76"/>
    <mergeCell ref="CS76:CT76"/>
    <mergeCell ref="CU76:CV76"/>
    <mergeCell ref="AQ76:AR76"/>
    <mergeCell ref="AS76:AT76"/>
    <mergeCell ref="AU76:AV76"/>
    <mergeCell ref="AW76:AX76"/>
    <mergeCell ref="AY76:AZ76"/>
    <mergeCell ref="BA76:BB76"/>
    <mergeCell ref="AE76:AF76"/>
    <mergeCell ref="AG76:AH76"/>
    <mergeCell ref="AI76:AJ76"/>
    <mergeCell ref="AK76:AL76"/>
    <mergeCell ref="AM76:AN76"/>
    <mergeCell ref="AO76:AP76"/>
    <mergeCell ref="S76:T76"/>
    <mergeCell ref="U76:V76"/>
    <mergeCell ref="W76:X76"/>
    <mergeCell ref="CW76:CX76"/>
    <mergeCell ref="CA76:CB76"/>
    <mergeCell ref="CC76:CD76"/>
    <mergeCell ref="CE76:CF76"/>
    <mergeCell ref="CG76:CH76"/>
    <mergeCell ref="CI76:CJ76"/>
    <mergeCell ref="CK76:CL76"/>
    <mergeCell ref="BO76:BP76"/>
    <mergeCell ref="BQ76:BR76"/>
    <mergeCell ref="BS76:BT76"/>
    <mergeCell ref="BU76:BV76"/>
    <mergeCell ref="BW76:BX76"/>
    <mergeCell ref="BY76:BZ76"/>
    <mergeCell ref="BC76:BD76"/>
    <mergeCell ref="BE76:BF76"/>
    <mergeCell ref="BG76:BH76"/>
    <mergeCell ref="BI76:BJ76"/>
    <mergeCell ref="BK76:BL76"/>
    <mergeCell ref="BM76:BN76"/>
    <mergeCell ref="Y76:Z76"/>
    <mergeCell ref="AA76:AB76"/>
    <mergeCell ref="AC76:AD76"/>
    <mergeCell ref="CU75:CV75"/>
    <mergeCell ref="CW75:CX75"/>
    <mergeCell ref="C76:D76"/>
    <mergeCell ref="E76:F76"/>
    <mergeCell ref="G76:H76"/>
    <mergeCell ref="I76:J76"/>
    <mergeCell ref="K76:L76"/>
    <mergeCell ref="M76:N76"/>
    <mergeCell ref="O76:P76"/>
    <mergeCell ref="Q76:R76"/>
    <mergeCell ref="CI75:CJ75"/>
    <mergeCell ref="CK75:CL75"/>
    <mergeCell ref="CM75:CN75"/>
    <mergeCell ref="CO75:CP75"/>
    <mergeCell ref="CQ75:CR75"/>
    <mergeCell ref="CS75:CT75"/>
    <mergeCell ref="BW75:BX75"/>
    <mergeCell ref="BY75:BZ75"/>
    <mergeCell ref="CA75:CB75"/>
    <mergeCell ref="CC75:CD75"/>
    <mergeCell ref="CE75:CF75"/>
    <mergeCell ref="CG75:CH75"/>
    <mergeCell ref="BK75:BL75"/>
    <mergeCell ref="BM75:BN75"/>
    <mergeCell ref="BO75:BP75"/>
    <mergeCell ref="BQ75:BR75"/>
    <mergeCell ref="BS75:BT75"/>
    <mergeCell ref="BU75:BV75"/>
    <mergeCell ref="AY75:AZ75"/>
    <mergeCell ref="BA75:BB75"/>
    <mergeCell ref="BC75:BD75"/>
    <mergeCell ref="BE75:BF75"/>
    <mergeCell ref="BG75:BH75"/>
    <mergeCell ref="BI75:BJ75"/>
    <mergeCell ref="AM75:AN75"/>
    <mergeCell ref="AO75:AP75"/>
    <mergeCell ref="AQ75:AR75"/>
    <mergeCell ref="AS75:AT75"/>
    <mergeCell ref="AU75:AV75"/>
    <mergeCell ref="AW75:AX75"/>
    <mergeCell ref="AA75:AB75"/>
    <mergeCell ref="AC75:AD75"/>
    <mergeCell ref="AE75:AF75"/>
    <mergeCell ref="AG75:AH75"/>
    <mergeCell ref="AI75:AJ75"/>
    <mergeCell ref="AK75:AL75"/>
    <mergeCell ref="O75:P75"/>
    <mergeCell ref="Q75:R75"/>
    <mergeCell ref="S75:T75"/>
    <mergeCell ref="U75:V75"/>
    <mergeCell ref="W75:X75"/>
    <mergeCell ref="Y75:Z75"/>
    <mergeCell ref="C75:D75"/>
    <mergeCell ref="E75:F75"/>
    <mergeCell ref="G75:H75"/>
    <mergeCell ref="I75:J75"/>
    <mergeCell ref="K75:L75"/>
    <mergeCell ref="M75:N75"/>
    <mergeCell ref="CM73:CN73"/>
    <mergeCell ref="CO73:CP73"/>
    <mergeCell ref="CQ73:CR73"/>
    <mergeCell ref="CS73:CT73"/>
    <mergeCell ref="CU73:CV73"/>
    <mergeCell ref="AQ73:AR73"/>
    <mergeCell ref="AS73:AT73"/>
    <mergeCell ref="AU73:AV73"/>
    <mergeCell ref="AW73:AX73"/>
    <mergeCell ref="AY73:AZ73"/>
    <mergeCell ref="BA73:BB73"/>
    <mergeCell ref="AE73:AF73"/>
    <mergeCell ref="AG73:AH73"/>
    <mergeCell ref="AI73:AJ73"/>
    <mergeCell ref="AK73:AL73"/>
    <mergeCell ref="AM73:AN73"/>
    <mergeCell ref="AO73:AP73"/>
    <mergeCell ref="S73:T73"/>
    <mergeCell ref="U73:V73"/>
    <mergeCell ref="W73:X73"/>
    <mergeCell ref="CW73:CX73"/>
    <mergeCell ref="CA73:CB73"/>
    <mergeCell ref="CC73:CD73"/>
    <mergeCell ref="CE73:CF73"/>
    <mergeCell ref="CG73:CH73"/>
    <mergeCell ref="CI73:CJ73"/>
    <mergeCell ref="CK73:CL73"/>
    <mergeCell ref="BO73:BP73"/>
    <mergeCell ref="BQ73:BR73"/>
    <mergeCell ref="BS73:BT73"/>
    <mergeCell ref="BU73:BV73"/>
    <mergeCell ref="BW73:BX73"/>
    <mergeCell ref="BY73:BZ73"/>
    <mergeCell ref="BC73:BD73"/>
    <mergeCell ref="BE73:BF73"/>
    <mergeCell ref="BG73:BH73"/>
    <mergeCell ref="BI73:BJ73"/>
    <mergeCell ref="BK73:BL73"/>
    <mergeCell ref="BM73:BN73"/>
    <mergeCell ref="Y73:Z73"/>
    <mergeCell ref="AA73:AB73"/>
    <mergeCell ref="AC73:AD73"/>
    <mergeCell ref="CW69:CX69"/>
    <mergeCell ref="A73:B73"/>
    <mergeCell ref="C73:D73"/>
    <mergeCell ref="E73:F73"/>
    <mergeCell ref="G73:H73"/>
    <mergeCell ref="I73:J73"/>
    <mergeCell ref="K73:L73"/>
    <mergeCell ref="M73:N73"/>
    <mergeCell ref="O73:P73"/>
    <mergeCell ref="Q73:R73"/>
    <mergeCell ref="CK69:CL69"/>
    <mergeCell ref="CM69:CN69"/>
    <mergeCell ref="CO69:CP69"/>
    <mergeCell ref="CQ69:CR69"/>
    <mergeCell ref="CS69:CT69"/>
    <mergeCell ref="CU69:CV69"/>
    <mergeCell ref="BY69:BZ69"/>
    <mergeCell ref="CA69:CB69"/>
    <mergeCell ref="CC69:CD69"/>
    <mergeCell ref="CE69:CF69"/>
    <mergeCell ref="CG69:CH69"/>
    <mergeCell ref="CI69:CJ69"/>
    <mergeCell ref="BM69:BN69"/>
    <mergeCell ref="BO69:BP69"/>
    <mergeCell ref="BQ69:BR69"/>
    <mergeCell ref="BS69:BT69"/>
    <mergeCell ref="BU69:BV69"/>
    <mergeCell ref="BW69:BX69"/>
    <mergeCell ref="BA69:BB69"/>
    <mergeCell ref="BC69:BD69"/>
    <mergeCell ref="BE69:BF69"/>
    <mergeCell ref="BG69:BH69"/>
    <mergeCell ref="BI69:BJ69"/>
    <mergeCell ref="BK69:BL69"/>
    <mergeCell ref="AO69:AP69"/>
    <mergeCell ref="AQ69:AR69"/>
    <mergeCell ref="AS69:AT69"/>
    <mergeCell ref="AU69:AV69"/>
    <mergeCell ref="AW69:AX69"/>
    <mergeCell ref="AY69:AZ69"/>
    <mergeCell ref="AC69:AD69"/>
    <mergeCell ref="AE69:AF69"/>
    <mergeCell ref="AG69:AH69"/>
    <mergeCell ref="AI69:AJ69"/>
    <mergeCell ref="AK69:AL69"/>
    <mergeCell ref="AM69:AN69"/>
    <mergeCell ref="Q69:R69"/>
    <mergeCell ref="S69:T69"/>
    <mergeCell ref="U69:V69"/>
    <mergeCell ref="W69:X69"/>
    <mergeCell ref="Y69:Z69"/>
    <mergeCell ref="AA69:AB69"/>
    <mergeCell ref="CS68:CT68"/>
    <mergeCell ref="CU68:CV68"/>
    <mergeCell ref="CW68:CX68"/>
    <mergeCell ref="C69:D69"/>
    <mergeCell ref="E69:F69"/>
    <mergeCell ref="G69:H69"/>
    <mergeCell ref="I69:J69"/>
    <mergeCell ref="K69:L69"/>
    <mergeCell ref="M69:N69"/>
    <mergeCell ref="O69:P69"/>
    <mergeCell ref="CG68:CH68"/>
    <mergeCell ref="CI68:CJ68"/>
    <mergeCell ref="CK68:CL68"/>
    <mergeCell ref="CM68:CN68"/>
    <mergeCell ref="CO68:CP68"/>
    <mergeCell ref="CQ68:CR68"/>
    <mergeCell ref="BU68:BV68"/>
    <mergeCell ref="BW68:BX68"/>
    <mergeCell ref="BY68:BZ68"/>
    <mergeCell ref="CA68:CB68"/>
    <mergeCell ref="CC68:CD68"/>
    <mergeCell ref="CE68:CF68"/>
    <mergeCell ref="BI68:BJ68"/>
    <mergeCell ref="BK68:BL68"/>
    <mergeCell ref="BM68:BN68"/>
    <mergeCell ref="BO68:BP68"/>
    <mergeCell ref="BQ68:BR68"/>
    <mergeCell ref="BS68:BT68"/>
    <mergeCell ref="AW68:AX68"/>
    <mergeCell ref="AY68:AZ68"/>
    <mergeCell ref="BA68:BB68"/>
    <mergeCell ref="BC68:BD68"/>
    <mergeCell ref="BE68:BF68"/>
    <mergeCell ref="BG68:BH68"/>
    <mergeCell ref="AK68:AL68"/>
    <mergeCell ref="AM68:AN68"/>
    <mergeCell ref="AO68:AP68"/>
    <mergeCell ref="AQ68:AR68"/>
    <mergeCell ref="AS68:AT68"/>
    <mergeCell ref="AU68:AV68"/>
    <mergeCell ref="Y68:Z68"/>
    <mergeCell ref="AA68:AB68"/>
    <mergeCell ref="AC68:AD68"/>
    <mergeCell ref="AE68:AF68"/>
    <mergeCell ref="AG68:AH68"/>
    <mergeCell ref="AI68:AJ68"/>
    <mergeCell ref="M68:N68"/>
    <mergeCell ref="O68:P68"/>
    <mergeCell ref="Q68:R68"/>
    <mergeCell ref="S68:T68"/>
    <mergeCell ref="U68:V68"/>
    <mergeCell ref="W68:X68"/>
    <mergeCell ref="CO64:CP64"/>
    <mergeCell ref="CQ64:CR64"/>
    <mergeCell ref="CS64:CT64"/>
    <mergeCell ref="CU64:CV64"/>
    <mergeCell ref="CW64:CX64"/>
    <mergeCell ref="C68:D68"/>
    <mergeCell ref="E68:F68"/>
    <mergeCell ref="G68:H68"/>
    <mergeCell ref="I68:J68"/>
    <mergeCell ref="K68:L68"/>
    <mergeCell ref="CC64:CD64"/>
    <mergeCell ref="CE64:CF64"/>
    <mergeCell ref="CG64:CH64"/>
    <mergeCell ref="CI64:CJ64"/>
    <mergeCell ref="CK64:CL64"/>
    <mergeCell ref="CM64:CN64"/>
    <mergeCell ref="BQ64:BR64"/>
    <mergeCell ref="BS64:BT64"/>
    <mergeCell ref="BU64:BV64"/>
    <mergeCell ref="BW64:BX64"/>
    <mergeCell ref="BY64:BZ64"/>
    <mergeCell ref="CA64:CB64"/>
    <mergeCell ref="BE64:BF64"/>
    <mergeCell ref="BG64:BH64"/>
    <mergeCell ref="BI64:BJ64"/>
    <mergeCell ref="BK64:BL64"/>
    <mergeCell ref="BM64:BN64"/>
    <mergeCell ref="BO64:BP64"/>
    <mergeCell ref="AS64:AT64"/>
    <mergeCell ref="AU64:AV64"/>
    <mergeCell ref="AW64:AX64"/>
    <mergeCell ref="AY64:AZ64"/>
    <mergeCell ref="BA64:BB64"/>
    <mergeCell ref="BC64:BD64"/>
    <mergeCell ref="AG64:AH64"/>
    <mergeCell ref="AI64:AJ64"/>
    <mergeCell ref="AK64:AL64"/>
    <mergeCell ref="AM64:AN64"/>
    <mergeCell ref="AO64:AP64"/>
    <mergeCell ref="AQ64:AR64"/>
    <mergeCell ref="U64:V64"/>
    <mergeCell ref="W64:X64"/>
    <mergeCell ref="Y64:Z64"/>
    <mergeCell ref="AA64:AB64"/>
    <mergeCell ref="AC64:AD64"/>
    <mergeCell ref="AE64:AF64"/>
    <mergeCell ref="CW63:CX63"/>
    <mergeCell ref="C64:D64"/>
    <mergeCell ref="E64:F64"/>
    <mergeCell ref="G64:H64"/>
    <mergeCell ref="I64:J64"/>
    <mergeCell ref="K64:L64"/>
    <mergeCell ref="M64:N64"/>
    <mergeCell ref="O64:P64"/>
    <mergeCell ref="Q64:R64"/>
    <mergeCell ref="S64:T64"/>
    <mergeCell ref="CK63:CL63"/>
    <mergeCell ref="CM63:CN63"/>
    <mergeCell ref="CO63:CP63"/>
    <mergeCell ref="CQ63:CR63"/>
    <mergeCell ref="CS63:CT63"/>
    <mergeCell ref="CU63:CV63"/>
    <mergeCell ref="BY63:BZ63"/>
    <mergeCell ref="CA63:CB63"/>
    <mergeCell ref="CC63:CD63"/>
    <mergeCell ref="CE63:CF63"/>
    <mergeCell ref="CG63:CH63"/>
    <mergeCell ref="CI63:CJ63"/>
    <mergeCell ref="BM63:BN63"/>
    <mergeCell ref="BO63:BP63"/>
    <mergeCell ref="BQ63:BR63"/>
    <mergeCell ref="BS63:BT63"/>
    <mergeCell ref="BU63:BV63"/>
    <mergeCell ref="BW63:BX63"/>
    <mergeCell ref="BA63:BB63"/>
    <mergeCell ref="BC63:BD63"/>
    <mergeCell ref="BE63:BF63"/>
    <mergeCell ref="BG63:BH63"/>
    <mergeCell ref="BI63:BJ63"/>
    <mergeCell ref="BK63:BL63"/>
    <mergeCell ref="AO63:AP63"/>
    <mergeCell ref="AQ63:AR63"/>
    <mergeCell ref="AS63:AT63"/>
    <mergeCell ref="AU63:AV63"/>
    <mergeCell ref="AW63:AX63"/>
    <mergeCell ref="AY63:AZ63"/>
    <mergeCell ref="AC63:AD63"/>
    <mergeCell ref="AE63:AF63"/>
    <mergeCell ref="AG63:AH63"/>
    <mergeCell ref="AI63:AJ63"/>
    <mergeCell ref="AK63:AL63"/>
    <mergeCell ref="AM63:AN63"/>
    <mergeCell ref="Q63:R63"/>
    <mergeCell ref="S63:T63"/>
    <mergeCell ref="U63:V63"/>
    <mergeCell ref="W63:X63"/>
    <mergeCell ref="Y63:Z63"/>
    <mergeCell ref="AA63:AB63"/>
    <mergeCell ref="CS45:CT45"/>
    <mergeCell ref="CU45:CV45"/>
    <mergeCell ref="CW45:CX45"/>
    <mergeCell ref="C63:D63"/>
    <mergeCell ref="E63:F63"/>
    <mergeCell ref="G63:H63"/>
    <mergeCell ref="I63:J63"/>
    <mergeCell ref="K63:L63"/>
    <mergeCell ref="M63:N63"/>
    <mergeCell ref="O63:P63"/>
    <mergeCell ref="CG45:CH45"/>
    <mergeCell ref="CI45:CJ45"/>
    <mergeCell ref="CK45:CL45"/>
    <mergeCell ref="CM45:CN45"/>
    <mergeCell ref="CO45:CP45"/>
    <mergeCell ref="CQ45:CR45"/>
    <mergeCell ref="BU45:BV45"/>
    <mergeCell ref="BW45:BX45"/>
    <mergeCell ref="BY45:BZ45"/>
    <mergeCell ref="CA45:CB45"/>
    <mergeCell ref="CC45:CD45"/>
    <mergeCell ref="CE45:CF45"/>
    <mergeCell ref="BI45:BJ45"/>
    <mergeCell ref="BK45:BL45"/>
    <mergeCell ref="BM45:BN45"/>
    <mergeCell ref="BO45:BP45"/>
    <mergeCell ref="BQ45:BR45"/>
    <mergeCell ref="BS45:BT45"/>
    <mergeCell ref="AW45:AX45"/>
    <mergeCell ref="AY45:AZ45"/>
    <mergeCell ref="BA45:BB45"/>
    <mergeCell ref="BC45:BD45"/>
    <mergeCell ref="BE45:BF45"/>
    <mergeCell ref="BG45:BH45"/>
    <mergeCell ref="AK45:AL45"/>
    <mergeCell ref="AM45:AN45"/>
    <mergeCell ref="AO45:AP45"/>
    <mergeCell ref="AQ45:AR45"/>
    <mergeCell ref="AS45:AT45"/>
    <mergeCell ref="AU45:AV45"/>
    <mergeCell ref="Y45:Z45"/>
    <mergeCell ref="AA45:AB45"/>
    <mergeCell ref="AC45:AD45"/>
    <mergeCell ref="AE45:AF45"/>
    <mergeCell ref="AG45:AH45"/>
    <mergeCell ref="AI45:AJ45"/>
    <mergeCell ref="M45:N45"/>
    <mergeCell ref="O45:P45"/>
    <mergeCell ref="Q45:R45"/>
    <mergeCell ref="S45:T45"/>
    <mergeCell ref="U45:V45"/>
    <mergeCell ref="W45:X45"/>
    <mergeCell ref="A45:B45"/>
    <mergeCell ref="C45:D45"/>
    <mergeCell ref="E45:F45"/>
    <mergeCell ref="G45:H45"/>
    <mergeCell ref="I45:J45"/>
    <mergeCell ref="K45:L45"/>
    <mergeCell ref="CM43:CN43"/>
    <mergeCell ref="CO43:CP43"/>
    <mergeCell ref="CQ43:CR43"/>
    <mergeCell ref="CS43:CT43"/>
    <mergeCell ref="CU43:CV43"/>
    <mergeCell ref="CW43:CX43"/>
    <mergeCell ref="CA43:CB43"/>
    <mergeCell ref="CC43:CD43"/>
    <mergeCell ref="CE43:CF43"/>
    <mergeCell ref="CG43:CH43"/>
    <mergeCell ref="CI43:CJ43"/>
    <mergeCell ref="CK43:CL43"/>
    <mergeCell ref="BO43:BP43"/>
    <mergeCell ref="BQ43:BR43"/>
    <mergeCell ref="BS43:BT43"/>
    <mergeCell ref="BU43:BV43"/>
    <mergeCell ref="BW43:BX43"/>
    <mergeCell ref="BY43:BZ43"/>
    <mergeCell ref="BC43:BD43"/>
    <mergeCell ref="BE43:BF43"/>
    <mergeCell ref="BG43:BH43"/>
    <mergeCell ref="BI43:BJ43"/>
    <mergeCell ref="BK43:BL43"/>
    <mergeCell ref="BM43:BN43"/>
    <mergeCell ref="AQ43:AR43"/>
    <mergeCell ref="AS43:AT43"/>
    <mergeCell ref="AU43:AV43"/>
    <mergeCell ref="AW43:AX43"/>
    <mergeCell ref="AY43:AZ43"/>
    <mergeCell ref="BA43:BB43"/>
    <mergeCell ref="AE43:AF43"/>
    <mergeCell ref="AG43:AH43"/>
    <mergeCell ref="AI43:AJ43"/>
    <mergeCell ref="AK43:AL43"/>
    <mergeCell ref="AM43:AN43"/>
    <mergeCell ref="AO43:AP43"/>
    <mergeCell ref="S43:T43"/>
    <mergeCell ref="U43:V43"/>
    <mergeCell ref="W43:X43"/>
    <mergeCell ref="Y43:Z43"/>
    <mergeCell ref="AA43:AB43"/>
    <mergeCell ref="AC43:AD43"/>
    <mergeCell ref="CU42:CV42"/>
    <mergeCell ref="BI42:BJ42"/>
    <mergeCell ref="AM42:AN42"/>
    <mergeCell ref="AO42:AP42"/>
    <mergeCell ref="AQ42:AR42"/>
    <mergeCell ref="AS42:AT42"/>
    <mergeCell ref="AU42:AV42"/>
    <mergeCell ref="AW42:AX42"/>
    <mergeCell ref="AA42:AB42"/>
    <mergeCell ref="AC42:AD42"/>
    <mergeCell ref="AE42:AF42"/>
    <mergeCell ref="AG42:AH42"/>
    <mergeCell ref="AI42:AJ42"/>
    <mergeCell ref="AK42:AL42"/>
    <mergeCell ref="CW42:CX42"/>
    <mergeCell ref="C43:D43"/>
    <mergeCell ref="E43:F43"/>
    <mergeCell ref="G43:H43"/>
    <mergeCell ref="I43:J43"/>
    <mergeCell ref="K43:L43"/>
    <mergeCell ref="M43:N43"/>
    <mergeCell ref="O43:P43"/>
    <mergeCell ref="Q43:R43"/>
    <mergeCell ref="CI42:CJ42"/>
    <mergeCell ref="CK42:CL42"/>
    <mergeCell ref="CM42:CN42"/>
    <mergeCell ref="CO42:CP42"/>
    <mergeCell ref="CQ42:CR42"/>
    <mergeCell ref="CS42:CT42"/>
    <mergeCell ref="BW42:BX42"/>
    <mergeCell ref="BY42:BZ42"/>
    <mergeCell ref="CA42:CB42"/>
    <mergeCell ref="CC42:CD42"/>
    <mergeCell ref="CE42:CF42"/>
    <mergeCell ref="CG42:CH42"/>
    <mergeCell ref="BK42:BL42"/>
    <mergeCell ref="BM42:BN42"/>
    <mergeCell ref="BO42:BP42"/>
    <mergeCell ref="BQ42:BR42"/>
    <mergeCell ref="BS42:BT42"/>
    <mergeCell ref="BU42:BV42"/>
    <mergeCell ref="AY42:AZ42"/>
    <mergeCell ref="BA42:BB42"/>
    <mergeCell ref="BC42:BD42"/>
    <mergeCell ref="BE42:BF42"/>
    <mergeCell ref="BG42:BH42"/>
    <mergeCell ref="O42:P42"/>
    <mergeCell ref="Q42:R42"/>
    <mergeCell ref="S42:T42"/>
    <mergeCell ref="U42:V42"/>
    <mergeCell ref="W42:X42"/>
    <mergeCell ref="Y42:Z42"/>
    <mergeCell ref="C42:D42"/>
    <mergeCell ref="E42:F42"/>
    <mergeCell ref="G42:H42"/>
    <mergeCell ref="I42:J42"/>
    <mergeCell ref="K42:L42"/>
    <mergeCell ref="M42:N42"/>
    <mergeCell ref="CM41:CN41"/>
    <mergeCell ref="CO41:CP41"/>
    <mergeCell ref="CQ41:CR41"/>
    <mergeCell ref="CS41:CT41"/>
    <mergeCell ref="CU41:CV41"/>
    <mergeCell ref="AQ41:AR41"/>
    <mergeCell ref="AS41:AT41"/>
    <mergeCell ref="AU41:AV41"/>
    <mergeCell ref="AW41:AX41"/>
    <mergeCell ref="AY41:AZ41"/>
    <mergeCell ref="BA41:BB41"/>
    <mergeCell ref="AE41:AF41"/>
    <mergeCell ref="AG41:AH41"/>
    <mergeCell ref="AI41:AJ41"/>
    <mergeCell ref="AK41:AL41"/>
    <mergeCell ref="AM41:AN41"/>
    <mergeCell ref="AO41:AP41"/>
    <mergeCell ref="S41:T41"/>
    <mergeCell ref="U41:V41"/>
    <mergeCell ref="W41:X41"/>
    <mergeCell ref="CW41:CX41"/>
    <mergeCell ref="CA41:CB41"/>
    <mergeCell ref="CC41:CD41"/>
    <mergeCell ref="CE41:CF41"/>
    <mergeCell ref="CG41:CH41"/>
    <mergeCell ref="CI41:CJ41"/>
    <mergeCell ref="CK41:CL41"/>
    <mergeCell ref="BO41:BP41"/>
    <mergeCell ref="BQ41:BR41"/>
    <mergeCell ref="BS41:BT41"/>
    <mergeCell ref="BU41:BV41"/>
    <mergeCell ref="BW41:BX41"/>
    <mergeCell ref="BY41:BZ41"/>
    <mergeCell ref="BC41:BD41"/>
    <mergeCell ref="BE41:BF41"/>
    <mergeCell ref="BG41:BH41"/>
    <mergeCell ref="BI41:BJ41"/>
    <mergeCell ref="BK41:BL41"/>
    <mergeCell ref="BM41:BN41"/>
    <mergeCell ref="Y41:Z41"/>
    <mergeCell ref="AA41:AB41"/>
    <mergeCell ref="AC41:AD41"/>
    <mergeCell ref="CU40:CV40"/>
    <mergeCell ref="CW40:CX40"/>
    <mergeCell ref="C41:D41"/>
    <mergeCell ref="E41:F41"/>
    <mergeCell ref="G41:H41"/>
    <mergeCell ref="I41:J41"/>
    <mergeCell ref="K41:L41"/>
    <mergeCell ref="M41:N41"/>
    <mergeCell ref="O41:P41"/>
    <mergeCell ref="Q41:R41"/>
    <mergeCell ref="CI40:CJ40"/>
    <mergeCell ref="CK40:CL40"/>
    <mergeCell ref="CM40:CN40"/>
    <mergeCell ref="CO40:CP40"/>
    <mergeCell ref="CQ40:CR40"/>
    <mergeCell ref="CS40:CT40"/>
    <mergeCell ref="BW40:BX40"/>
    <mergeCell ref="BY40:BZ40"/>
    <mergeCell ref="CA40:CB40"/>
    <mergeCell ref="CC40:CD40"/>
    <mergeCell ref="CE40:CF40"/>
    <mergeCell ref="CG40:CH40"/>
    <mergeCell ref="BK40:BL40"/>
    <mergeCell ref="BM40:BN40"/>
    <mergeCell ref="BO40:BP40"/>
    <mergeCell ref="BQ40:BR40"/>
    <mergeCell ref="BS40:BT40"/>
    <mergeCell ref="BU40:BV40"/>
    <mergeCell ref="AY40:AZ40"/>
    <mergeCell ref="BA40:BB40"/>
    <mergeCell ref="BC40:BD40"/>
    <mergeCell ref="BE40:BF40"/>
    <mergeCell ref="BG40:BH40"/>
    <mergeCell ref="BI40:BJ40"/>
    <mergeCell ref="AM40:AN40"/>
    <mergeCell ref="AO40:AP40"/>
    <mergeCell ref="AQ40:AR40"/>
    <mergeCell ref="AS40:AT40"/>
    <mergeCell ref="AU40:AV40"/>
    <mergeCell ref="AW40:AX40"/>
    <mergeCell ref="AA40:AB40"/>
    <mergeCell ref="AC40:AD40"/>
    <mergeCell ref="AE40:AF40"/>
    <mergeCell ref="AG40:AH40"/>
    <mergeCell ref="AI40:AJ40"/>
    <mergeCell ref="AK40:AL40"/>
    <mergeCell ref="O40:P40"/>
    <mergeCell ref="Q40:R40"/>
    <mergeCell ref="S40:T40"/>
    <mergeCell ref="U40:V40"/>
    <mergeCell ref="W40:X40"/>
    <mergeCell ref="Y40:Z40"/>
    <mergeCell ref="CQ39:CR39"/>
    <mergeCell ref="CS39:CT39"/>
    <mergeCell ref="CU39:CV39"/>
    <mergeCell ref="CW39:CX39"/>
    <mergeCell ref="C40:D40"/>
    <mergeCell ref="E40:F40"/>
    <mergeCell ref="G40:H40"/>
    <mergeCell ref="I40:J40"/>
    <mergeCell ref="K40:L40"/>
    <mergeCell ref="M40:N40"/>
    <mergeCell ref="CE39:CF39"/>
    <mergeCell ref="CG39:CH39"/>
    <mergeCell ref="CI39:CJ39"/>
    <mergeCell ref="CK39:CL39"/>
    <mergeCell ref="CM39:CN39"/>
    <mergeCell ref="CO39:CP39"/>
    <mergeCell ref="BS39:BT39"/>
    <mergeCell ref="BU39:BV39"/>
    <mergeCell ref="BW39:BX39"/>
    <mergeCell ref="BY39:BZ39"/>
    <mergeCell ref="CA39:CB39"/>
    <mergeCell ref="CC39:CD39"/>
    <mergeCell ref="BG39:BH39"/>
    <mergeCell ref="BI39:BJ39"/>
    <mergeCell ref="BK39:BL39"/>
    <mergeCell ref="BM39:BN39"/>
    <mergeCell ref="A39:B39"/>
    <mergeCell ref="C39:D39"/>
    <mergeCell ref="E39:F39"/>
    <mergeCell ref="G39:H39"/>
    <mergeCell ref="I39:J39"/>
    <mergeCell ref="CC37:CD37"/>
    <mergeCell ref="CE37:CF37"/>
    <mergeCell ref="CG37:CH37"/>
    <mergeCell ref="CI37:CJ37"/>
    <mergeCell ref="CK37:CL37"/>
    <mergeCell ref="CM37:CN37"/>
    <mergeCell ref="BQ37:BR37"/>
    <mergeCell ref="BS37:BT37"/>
    <mergeCell ref="BU37:BV37"/>
    <mergeCell ref="BW37:BX37"/>
    <mergeCell ref="BY37:BZ37"/>
    <mergeCell ref="CA37:CB37"/>
    <mergeCell ref="BE37:BF37"/>
    <mergeCell ref="BG37:BH37"/>
    <mergeCell ref="BI37:BJ37"/>
    <mergeCell ref="BK37:BL37"/>
    <mergeCell ref="BO39:BP39"/>
    <mergeCell ref="BQ39:BR39"/>
    <mergeCell ref="AU39:AV39"/>
    <mergeCell ref="AW39:AX39"/>
    <mergeCell ref="AY39:AZ39"/>
    <mergeCell ref="BA39:BB39"/>
    <mergeCell ref="BC39:BD39"/>
    <mergeCell ref="BE39:BF39"/>
    <mergeCell ref="AI39:AJ39"/>
    <mergeCell ref="AK39:AL39"/>
    <mergeCell ref="AM39:AN39"/>
    <mergeCell ref="U37:V37"/>
    <mergeCell ref="W37:X37"/>
    <mergeCell ref="Y37:Z37"/>
    <mergeCell ref="AA37:AB37"/>
    <mergeCell ref="AC37:AD37"/>
    <mergeCell ref="AE37:AF37"/>
    <mergeCell ref="K39:L39"/>
    <mergeCell ref="M39:N39"/>
    <mergeCell ref="O39:P39"/>
    <mergeCell ref="Q39:R39"/>
    <mergeCell ref="S39:T39"/>
    <mergeCell ref="U39:V39"/>
    <mergeCell ref="CO37:CP37"/>
    <mergeCell ref="CQ37:CR37"/>
    <mergeCell ref="CS37:CT37"/>
    <mergeCell ref="CU37:CV37"/>
    <mergeCell ref="CW37:CX37"/>
    <mergeCell ref="AO39:AP39"/>
    <mergeCell ref="AQ39:AR39"/>
    <mergeCell ref="AS39:AT39"/>
    <mergeCell ref="W39:X39"/>
    <mergeCell ref="Y39:Z39"/>
    <mergeCell ref="AA39:AB39"/>
    <mergeCell ref="AC39:AD39"/>
    <mergeCell ref="AE39:AF39"/>
    <mergeCell ref="AG39:AH39"/>
    <mergeCell ref="BU36:BV36"/>
    <mergeCell ref="BW36:BX36"/>
    <mergeCell ref="BA36:BB36"/>
    <mergeCell ref="BC36:BD36"/>
    <mergeCell ref="BE36:BF36"/>
    <mergeCell ref="BG36:BH36"/>
    <mergeCell ref="BM37:BN37"/>
    <mergeCell ref="BO37:BP37"/>
    <mergeCell ref="AS37:AT37"/>
    <mergeCell ref="AU37:AV37"/>
    <mergeCell ref="AW37:AX37"/>
    <mergeCell ref="AY37:AZ37"/>
    <mergeCell ref="BA37:BB37"/>
    <mergeCell ref="BC37:BD37"/>
    <mergeCell ref="AG37:AH37"/>
    <mergeCell ref="AI37:AJ37"/>
    <mergeCell ref="AK37:AL37"/>
    <mergeCell ref="AM37:AN37"/>
    <mergeCell ref="AO37:AP37"/>
    <mergeCell ref="AQ37:AR37"/>
    <mergeCell ref="Q36:R36"/>
    <mergeCell ref="S36:T36"/>
    <mergeCell ref="U36:V36"/>
    <mergeCell ref="W36:X36"/>
    <mergeCell ref="Y36:Z36"/>
    <mergeCell ref="AA36:AB36"/>
    <mergeCell ref="CW36:CX36"/>
    <mergeCell ref="C37:D37"/>
    <mergeCell ref="E37:F37"/>
    <mergeCell ref="G37:H37"/>
    <mergeCell ref="I37:J37"/>
    <mergeCell ref="K37:L37"/>
    <mergeCell ref="M37:N37"/>
    <mergeCell ref="O37:P37"/>
    <mergeCell ref="Q37:R37"/>
    <mergeCell ref="S37:T37"/>
    <mergeCell ref="CK36:CL36"/>
    <mergeCell ref="CM36:CN36"/>
    <mergeCell ref="CO36:CP36"/>
    <mergeCell ref="CQ36:CR36"/>
    <mergeCell ref="CS36:CT36"/>
    <mergeCell ref="CU36:CV36"/>
    <mergeCell ref="BY36:BZ36"/>
    <mergeCell ref="CA36:CB36"/>
    <mergeCell ref="CC36:CD36"/>
    <mergeCell ref="CE36:CF36"/>
    <mergeCell ref="CG36:CH36"/>
    <mergeCell ref="CI36:CJ36"/>
    <mergeCell ref="BM36:BN36"/>
    <mergeCell ref="BO36:BP36"/>
    <mergeCell ref="BQ36:BR36"/>
    <mergeCell ref="BS36:BT36"/>
    <mergeCell ref="BQ35:BR35"/>
    <mergeCell ref="BS35:BT35"/>
    <mergeCell ref="AW35:AX35"/>
    <mergeCell ref="AY35:AZ35"/>
    <mergeCell ref="BA35:BB35"/>
    <mergeCell ref="BC35:BD35"/>
    <mergeCell ref="BI36:BJ36"/>
    <mergeCell ref="BK36:BL36"/>
    <mergeCell ref="AO36:AP36"/>
    <mergeCell ref="AQ36:AR36"/>
    <mergeCell ref="AS36:AT36"/>
    <mergeCell ref="AU36:AV36"/>
    <mergeCell ref="AW36:AX36"/>
    <mergeCell ref="AY36:AZ36"/>
    <mergeCell ref="AC36:AD36"/>
    <mergeCell ref="AE36:AF36"/>
    <mergeCell ref="AG36:AH36"/>
    <mergeCell ref="AI36:AJ36"/>
    <mergeCell ref="AK36:AL36"/>
    <mergeCell ref="AM36:AN36"/>
    <mergeCell ref="M35:N35"/>
    <mergeCell ref="O35:P35"/>
    <mergeCell ref="Q35:R35"/>
    <mergeCell ref="S35:T35"/>
    <mergeCell ref="U35:V35"/>
    <mergeCell ref="W35:X35"/>
    <mergeCell ref="CS35:CT35"/>
    <mergeCell ref="CU35:CV35"/>
    <mergeCell ref="CW35:CX35"/>
    <mergeCell ref="C36:D36"/>
    <mergeCell ref="E36:F36"/>
    <mergeCell ref="G36:H36"/>
    <mergeCell ref="I36:J36"/>
    <mergeCell ref="K36:L36"/>
    <mergeCell ref="M36:N36"/>
    <mergeCell ref="O36:P36"/>
    <mergeCell ref="CG35:CH35"/>
    <mergeCell ref="CI35:CJ35"/>
    <mergeCell ref="CK35:CL35"/>
    <mergeCell ref="CM35:CN35"/>
    <mergeCell ref="CO35:CP35"/>
    <mergeCell ref="CQ35:CR35"/>
    <mergeCell ref="BU35:BV35"/>
    <mergeCell ref="BW35:BX35"/>
    <mergeCell ref="BY35:BZ35"/>
    <mergeCell ref="CA35:CB35"/>
    <mergeCell ref="CC35:CD35"/>
    <mergeCell ref="CE35:CF35"/>
    <mergeCell ref="BI35:BJ35"/>
    <mergeCell ref="BK35:BL35"/>
    <mergeCell ref="BM35:BN35"/>
    <mergeCell ref="BO35:BP35"/>
    <mergeCell ref="AS34:AT34"/>
    <mergeCell ref="AU34:AV34"/>
    <mergeCell ref="AW34:AX34"/>
    <mergeCell ref="AY34:AZ34"/>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CA33:CB33"/>
    <mergeCell ref="CO34:CP34"/>
    <mergeCell ref="CQ34:CR34"/>
    <mergeCell ref="CS34:CT34"/>
    <mergeCell ref="CU34:CV34"/>
    <mergeCell ref="CW34:CX34"/>
    <mergeCell ref="BU33:BV33"/>
    <mergeCell ref="BW33:BX33"/>
    <mergeCell ref="BA33:BB33"/>
    <mergeCell ref="C35:D35"/>
    <mergeCell ref="E35:F35"/>
    <mergeCell ref="G35:H35"/>
    <mergeCell ref="I35:J35"/>
    <mergeCell ref="K35:L35"/>
    <mergeCell ref="CC34:CD34"/>
    <mergeCell ref="CE34:CF34"/>
    <mergeCell ref="CG34:CH34"/>
    <mergeCell ref="CI34:CJ34"/>
    <mergeCell ref="CK34:CL34"/>
    <mergeCell ref="CM34:CN34"/>
    <mergeCell ref="BQ34:BR34"/>
    <mergeCell ref="BS34:BT34"/>
    <mergeCell ref="BU34:BV34"/>
    <mergeCell ref="BW34:BX34"/>
    <mergeCell ref="BY34:BZ34"/>
    <mergeCell ref="CA34:CB34"/>
    <mergeCell ref="BE34:BF34"/>
    <mergeCell ref="BG34:BH34"/>
    <mergeCell ref="BI34:BJ34"/>
    <mergeCell ref="BK34:BL34"/>
    <mergeCell ref="BM34:BN34"/>
    <mergeCell ref="BO34:BP34"/>
    <mergeCell ref="AY33:AZ33"/>
    <mergeCell ref="BA34:BB34"/>
    <mergeCell ref="BC34:BD34"/>
    <mergeCell ref="AG34:AH34"/>
    <mergeCell ref="AI34:AJ34"/>
    <mergeCell ref="AK34:AL34"/>
    <mergeCell ref="AM34:AN34"/>
    <mergeCell ref="AO34:AP34"/>
    <mergeCell ref="AQ34:AR34"/>
    <mergeCell ref="U34:V34"/>
    <mergeCell ref="W34:X34"/>
    <mergeCell ref="Y34:Z34"/>
    <mergeCell ref="AA34:AB34"/>
    <mergeCell ref="AC34:AD34"/>
    <mergeCell ref="AE34:AF34"/>
    <mergeCell ref="CW33:CX33"/>
    <mergeCell ref="C34:D34"/>
    <mergeCell ref="E34:F34"/>
    <mergeCell ref="G34:H34"/>
    <mergeCell ref="I34:J34"/>
    <mergeCell ref="K34:L34"/>
    <mergeCell ref="M34:N34"/>
    <mergeCell ref="O34:P34"/>
    <mergeCell ref="Q34:R34"/>
    <mergeCell ref="S34:T34"/>
    <mergeCell ref="CK33:CL33"/>
    <mergeCell ref="CM33:CN33"/>
    <mergeCell ref="CO33:CP33"/>
    <mergeCell ref="CQ33:CR33"/>
    <mergeCell ref="CS33:CT33"/>
    <mergeCell ref="CU33:CV33"/>
    <mergeCell ref="BY33:BZ33"/>
    <mergeCell ref="Q33:R33"/>
    <mergeCell ref="S33:T33"/>
    <mergeCell ref="U33:V33"/>
    <mergeCell ref="W33:X33"/>
    <mergeCell ref="Y33:Z33"/>
    <mergeCell ref="AA33:AB33"/>
    <mergeCell ref="CS32:CT32"/>
    <mergeCell ref="CU32:CV32"/>
    <mergeCell ref="CW32:CX32"/>
    <mergeCell ref="C33:D33"/>
    <mergeCell ref="E33:F33"/>
    <mergeCell ref="G33:H33"/>
    <mergeCell ref="I33:J33"/>
    <mergeCell ref="K33:L33"/>
    <mergeCell ref="M33:N33"/>
    <mergeCell ref="O33:P33"/>
    <mergeCell ref="CG32:CH32"/>
    <mergeCell ref="CI32:CJ32"/>
    <mergeCell ref="CK32:CL32"/>
    <mergeCell ref="CM32:CN32"/>
    <mergeCell ref="CO32:CP32"/>
    <mergeCell ref="CQ32:CR32"/>
    <mergeCell ref="BU32:BV32"/>
    <mergeCell ref="BW32:BX32"/>
    <mergeCell ref="BY32:BZ32"/>
    <mergeCell ref="CA32:CB32"/>
    <mergeCell ref="CC33:CD33"/>
    <mergeCell ref="CE33:CF33"/>
    <mergeCell ref="CG33:CH33"/>
    <mergeCell ref="CI33:CJ33"/>
    <mergeCell ref="BM33:BN33"/>
    <mergeCell ref="BO33:BP33"/>
    <mergeCell ref="BQ32:BR32"/>
    <mergeCell ref="BS32:BT32"/>
    <mergeCell ref="AW32:AX32"/>
    <mergeCell ref="AY32:AZ32"/>
    <mergeCell ref="BA32:BB32"/>
    <mergeCell ref="BC32:BD32"/>
    <mergeCell ref="BE32:BF32"/>
    <mergeCell ref="BG32:BH32"/>
    <mergeCell ref="AK32:AL32"/>
    <mergeCell ref="AM32:AN32"/>
    <mergeCell ref="AO32:AP32"/>
    <mergeCell ref="AQ32:AR32"/>
    <mergeCell ref="AS32:AT32"/>
    <mergeCell ref="AU32:AV32"/>
    <mergeCell ref="AC33:AD33"/>
    <mergeCell ref="AE33:AF33"/>
    <mergeCell ref="AG33:AH33"/>
    <mergeCell ref="AI33:AJ33"/>
    <mergeCell ref="AK33:AL33"/>
    <mergeCell ref="AM33:AN33"/>
    <mergeCell ref="BQ33:BR33"/>
    <mergeCell ref="BS33:BT33"/>
    <mergeCell ref="BC33:BD33"/>
    <mergeCell ref="BE33:BF33"/>
    <mergeCell ref="BG33:BH33"/>
    <mergeCell ref="BI33:BJ33"/>
    <mergeCell ref="BK33:BL33"/>
    <mergeCell ref="AO33:AP33"/>
    <mergeCell ref="AQ33:AR33"/>
    <mergeCell ref="AS33:AT33"/>
    <mergeCell ref="AU33:AV33"/>
    <mergeCell ref="AW33:AX33"/>
    <mergeCell ref="Y32:Z32"/>
    <mergeCell ref="AA32:AB32"/>
    <mergeCell ref="AC32:AD32"/>
    <mergeCell ref="AE32:AF32"/>
    <mergeCell ref="AG32:AH32"/>
    <mergeCell ref="AI32:AJ32"/>
    <mergeCell ref="M32:N32"/>
    <mergeCell ref="O32:P32"/>
    <mergeCell ref="Q32:R32"/>
    <mergeCell ref="S32:T32"/>
    <mergeCell ref="U32:V32"/>
    <mergeCell ref="W32:X32"/>
    <mergeCell ref="CO31:CP31"/>
    <mergeCell ref="CQ31:CR31"/>
    <mergeCell ref="CS31:CT31"/>
    <mergeCell ref="CU31:CV31"/>
    <mergeCell ref="CW31:CX31"/>
    <mergeCell ref="AM31:AN31"/>
    <mergeCell ref="AO31:AP31"/>
    <mergeCell ref="AQ31:AR31"/>
    <mergeCell ref="U31:V31"/>
    <mergeCell ref="W31:X31"/>
    <mergeCell ref="Y31:Z31"/>
    <mergeCell ref="AA31:AB31"/>
    <mergeCell ref="AC31:AD31"/>
    <mergeCell ref="AE31:AF31"/>
    <mergeCell ref="CC32:CD32"/>
    <mergeCell ref="CE32:CF32"/>
    <mergeCell ref="BI32:BJ32"/>
    <mergeCell ref="BK32:BL32"/>
    <mergeCell ref="BM32:BN32"/>
    <mergeCell ref="BO32:BP32"/>
    <mergeCell ref="C32:D32"/>
    <mergeCell ref="E32:F32"/>
    <mergeCell ref="G32:H32"/>
    <mergeCell ref="I32:J32"/>
    <mergeCell ref="K32:L32"/>
    <mergeCell ref="CC31:CD31"/>
    <mergeCell ref="CE31:CF31"/>
    <mergeCell ref="CG31:CH31"/>
    <mergeCell ref="CI31:CJ31"/>
    <mergeCell ref="CK31:CL31"/>
    <mergeCell ref="CM31:CN31"/>
    <mergeCell ref="BQ31:BR31"/>
    <mergeCell ref="BS31:BT31"/>
    <mergeCell ref="BU31:BV31"/>
    <mergeCell ref="BW31:BX31"/>
    <mergeCell ref="BY31:BZ31"/>
    <mergeCell ref="CA31:CB31"/>
    <mergeCell ref="BE31:BF31"/>
    <mergeCell ref="BG31:BH31"/>
    <mergeCell ref="BI31:BJ31"/>
    <mergeCell ref="BK31:BL31"/>
    <mergeCell ref="BM31:BN31"/>
    <mergeCell ref="BO31:BP31"/>
    <mergeCell ref="AS31:AT31"/>
    <mergeCell ref="AU31:AV31"/>
    <mergeCell ref="AW31:AX31"/>
    <mergeCell ref="AY31:AZ31"/>
    <mergeCell ref="BA31:BB31"/>
    <mergeCell ref="BC31:BD31"/>
    <mergeCell ref="AG31:AH31"/>
    <mergeCell ref="AI31:AJ31"/>
    <mergeCell ref="AK31:AL31"/>
    <mergeCell ref="CW30:CX30"/>
    <mergeCell ref="C31:D31"/>
    <mergeCell ref="E31:F31"/>
    <mergeCell ref="G31:H31"/>
    <mergeCell ref="I31:J31"/>
    <mergeCell ref="K31:L31"/>
    <mergeCell ref="M31:N31"/>
    <mergeCell ref="O31:P31"/>
    <mergeCell ref="Q31:R31"/>
    <mergeCell ref="S31:T31"/>
    <mergeCell ref="CK30:CL30"/>
    <mergeCell ref="CM30:CN30"/>
    <mergeCell ref="CO30:CP30"/>
    <mergeCell ref="CQ30:CR30"/>
    <mergeCell ref="CS30:CT30"/>
    <mergeCell ref="CU30:CV30"/>
    <mergeCell ref="BY30:BZ30"/>
    <mergeCell ref="CA30:CB30"/>
    <mergeCell ref="CC30:CD30"/>
    <mergeCell ref="CE30:CF30"/>
    <mergeCell ref="CG30:CH30"/>
    <mergeCell ref="CI30:CJ30"/>
    <mergeCell ref="BM30:BN30"/>
    <mergeCell ref="BO30:BP30"/>
    <mergeCell ref="BQ30:BR30"/>
    <mergeCell ref="BS30:BT30"/>
    <mergeCell ref="BU30:BV30"/>
    <mergeCell ref="BW30:BX30"/>
    <mergeCell ref="BA30:BB30"/>
    <mergeCell ref="BC30:BD30"/>
    <mergeCell ref="BE30:BF30"/>
    <mergeCell ref="BG30:BH30"/>
    <mergeCell ref="BI30:BJ30"/>
    <mergeCell ref="BK30:BL30"/>
    <mergeCell ref="AO30:AP30"/>
    <mergeCell ref="AQ30:AR30"/>
    <mergeCell ref="AS30:AT30"/>
    <mergeCell ref="AU30:AV30"/>
    <mergeCell ref="AW30:AX30"/>
    <mergeCell ref="AY30:AZ30"/>
    <mergeCell ref="AC30:AD30"/>
    <mergeCell ref="AE30:AF30"/>
    <mergeCell ref="AG30:AH30"/>
    <mergeCell ref="AI30:AJ30"/>
    <mergeCell ref="AK30:AL30"/>
    <mergeCell ref="AM30:AN30"/>
    <mergeCell ref="Q30:R30"/>
    <mergeCell ref="S30:T30"/>
    <mergeCell ref="U30:V30"/>
    <mergeCell ref="W30:X30"/>
    <mergeCell ref="Y30:Z30"/>
    <mergeCell ref="AA30:AB30"/>
    <mergeCell ref="CS29:CT29"/>
    <mergeCell ref="CU29:CV29"/>
    <mergeCell ref="CW29:CX29"/>
    <mergeCell ref="C30:D30"/>
    <mergeCell ref="E30:F30"/>
    <mergeCell ref="G30:H30"/>
    <mergeCell ref="I30:J30"/>
    <mergeCell ref="K30:L30"/>
    <mergeCell ref="M30:N30"/>
    <mergeCell ref="O30:P30"/>
    <mergeCell ref="CG29:CH29"/>
    <mergeCell ref="CI29:CJ29"/>
    <mergeCell ref="CK29:CL29"/>
    <mergeCell ref="CM29:CN29"/>
    <mergeCell ref="CO29:CP29"/>
    <mergeCell ref="CQ29:CR29"/>
    <mergeCell ref="BU29:BV29"/>
    <mergeCell ref="BW29:BX29"/>
    <mergeCell ref="BY29:BZ29"/>
    <mergeCell ref="CA29:CB29"/>
    <mergeCell ref="CC29:CD29"/>
    <mergeCell ref="CE29:CF29"/>
    <mergeCell ref="BI29:BJ29"/>
    <mergeCell ref="BK29:BL29"/>
    <mergeCell ref="BM29:BN29"/>
    <mergeCell ref="BO29:BP29"/>
    <mergeCell ref="BQ29:BR29"/>
    <mergeCell ref="BS29:BT29"/>
    <mergeCell ref="AW29:AX29"/>
    <mergeCell ref="AY29:AZ29"/>
    <mergeCell ref="BA29:BB29"/>
    <mergeCell ref="BC29:BD29"/>
    <mergeCell ref="BE29:BF29"/>
    <mergeCell ref="BG29:BH29"/>
    <mergeCell ref="AK29:AL29"/>
    <mergeCell ref="AM29:AN29"/>
    <mergeCell ref="AO29:AP29"/>
    <mergeCell ref="AQ29:AR29"/>
    <mergeCell ref="AS29:AT29"/>
    <mergeCell ref="AU29:AV29"/>
    <mergeCell ref="Y29:Z29"/>
    <mergeCell ref="AA29:AB29"/>
    <mergeCell ref="AC29:AD29"/>
    <mergeCell ref="AE29:AF29"/>
    <mergeCell ref="AG29:AH29"/>
    <mergeCell ref="AI29:AJ29"/>
    <mergeCell ref="M29:N29"/>
    <mergeCell ref="O29:P29"/>
    <mergeCell ref="Q29:R29"/>
    <mergeCell ref="S29:T29"/>
    <mergeCell ref="U29:V29"/>
    <mergeCell ref="W29:X29"/>
    <mergeCell ref="CO28:CP28"/>
    <mergeCell ref="CQ28:CR28"/>
    <mergeCell ref="CS28:CT28"/>
    <mergeCell ref="CU28:CV28"/>
    <mergeCell ref="CW28:CX28"/>
    <mergeCell ref="C29:D29"/>
    <mergeCell ref="E29:F29"/>
    <mergeCell ref="G29:H29"/>
    <mergeCell ref="I29:J29"/>
    <mergeCell ref="K29:L29"/>
    <mergeCell ref="CC28:CD28"/>
    <mergeCell ref="CE28:CF28"/>
    <mergeCell ref="CG28:CH28"/>
    <mergeCell ref="CI28:CJ28"/>
    <mergeCell ref="CK28:CL28"/>
    <mergeCell ref="CM28:CN28"/>
    <mergeCell ref="BQ28:BR28"/>
    <mergeCell ref="BS28:BT28"/>
    <mergeCell ref="BU28:BV28"/>
    <mergeCell ref="BW28:BX28"/>
    <mergeCell ref="BY28:BZ28"/>
    <mergeCell ref="CA28:CB28"/>
    <mergeCell ref="BE28:BF28"/>
    <mergeCell ref="BG28:BH28"/>
    <mergeCell ref="BI28:BJ28"/>
    <mergeCell ref="BK28:BL28"/>
    <mergeCell ref="BM28:BN28"/>
    <mergeCell ref="BO28:BP28"/>
    <mergeCell ref="AS28:AT28"/>
    <mergeCell ref="AU28:AV28"/>
    <mergeCell ref="AW28:AX28"/>
    <mergeCell ref="AY28:AZ28"/>
    <mergeCell ref="BA28:BB28"/>
    <mergeCell ref="BC28:BD28"/>
    <mergeCell ref="AG28:AH28"/>
    <mergeCell ref="AI28:AJ28"/>
    <mergeCell ref="AK28:AL28"/>
    <mergeCell ref="AM28:AN28"/>
    <mergeCell ref="AO28:AP28"/>
    <mergeCell ref="AQ28:AR28"/>
    <mergeCell ref="U28:V28"/>
    <mergeCell ref="W28:X28"/>
    <mergeCell ref="Y28:Z28"/>
    <mergeCell ref="AA28:AB28"/>
    <mergeCell ref="AC28:AD28"/>
    <mergeCell ref="AE28:AF28"/>
    <mergeCell ref="CW27:CX27"/>
    <mergeCell ref="C28:D28"/>
    <mergeCell ref="E28:F28"/>
    <mergeCell ref="G28:H28"/>
    <mergeCell ref="I28:J28"/>
    <mergeCell ref="K28:L28"/>
    <mergeCell ref="M28:N28"/>
    <mergeCell ref="O28:P28"/>
    <mergeCell ref="Q28:R28"/>
    <mergeCell ref="S28:T28"/>
    <mergeCell ref="CK27:CL27"/>
    <mergeCell ref="CM27:CN27"/>
    <mergeCell ref="CO27:CP27"/>
    <mergeCell ref="CQ27:CR27"/>
    <mergeCell ref="CS27:CT27"/>
    <mergeCell ref="CU27:CV27"/>
    <mergeCell ref="BY27:BZ27"/>
    <mergeCell ref="CA27:CB27"/>
    <mergeCell ref="CC27:CD27"/>
    <mergeCell ref="CE27:CF27"/>
    <mergeCell ref="CG27:CH27"/>
    <mergeCell ref="CI27:CJ27"/>
    <mergeCell ref="BM27:BN27"/>
    <mergeCell ref="BO27:BP27"/>
    <mergeCell ref="BQ27:BR27"/>
    <mergeCell ref="BS27:BT27"/>
    <mergeCell ref="BU27:BV27"/>
    <mergeCell ref="BW27:BX27"/>
    <mergeCell ref="BA27:BB27"/>
    <mergeCell ref="BC27:BD27"/>
    <mergeCell ref="BE27:BF27"/>
    <mergeCell ref="BG27:BH27"/>
    <mergeCell ref="BI27:BJ27"/>
    <mergeCell ref="BK27:BL27"/>
    <mergeCell ref="AO27:AP27"/>
    <mergeCell ref="AQ27:AR27"/>
    <mergeCell ref="AS27:AT27"/>
    <mergeCell ref="AU27:AV27"/>
    <mergeCell ref="AW27:AX27"/>
    <mergeCell ref="AY27:AZ27"/>
    <mergeCell ref="AC27:AD27"/>
    <mergeCell ref="AE27:AF27"/>
    <mergeCell ref="AG27:AH27"/>
    <mergeCell ref="AI27:AJ27"/>
    <mergeCell ref="AK27:AL27"/>
    <mergeCell ref="AM27:AN27"/>
    <mergeCell ref="Q27:R27"/>
    <mergeCell ref="S27:T27"/>
    <mergeCell ref="U27:V27"/>
    <mergeCell ref="W27:X27"/>
    <mergeCell ref="Y27:Z27"/>
    <mergeCell ref="AA27:AB27"/>
    <mergeCell ref="CS26:CT26"/>
    <mergeCell ref="CU26:CV26"/>
    <mergeCell ref="CW26:CX26"/>
    <mergeCell ref="C27:D27"/>
    <mergeCell ref="E27:F27"/>
    <mergeCell ref="G27:H27"/>
    <mergeCell ref="I27:J27"/>
    <mergeCell ref="K27:L27"/>
    <mergeCell ref="M27:N27"/>
    <mergeCell ref="O27:P27"/>
    <mergeCell ref="CG26:CH26"/>
    <mergeCell ref="CI26:CJ26"/>
    <mergeCell ref="CK26:CL26"/>
    <mergeCell ref="CM26:CN26"/>
    <mergeCell ref="CO26:CP26"/>
    <mergeCell ref="CQ26:CR26"/>
    <mergeCell ref="BU26:BV26"/>
    <mergeCell ref="BW26:BX26"/>
    <mergeCell ref="BY26:BZ26"/>
    <mergeCell ref="CA26:CB26"/>
    <mergeCell ref="CC26:CD26"/>
    <mergeCell ref="CE26:CF26"/>
    <mergeCell ref="BI26:BJ26"/>
    <mergeCell ref="BK26:BL26"/>
    <mergeCell ref="BM26:BN26"/>
    <mergeCell ref="BO26:BP26"/>
    <mergeCell ref="BQ26:BR26"/>
    <mergeCell ref="BS26:BT26"/>
    <mergeCell ref="AW26:AX26"/>
    <mergeCell ref="AY26:AZ26"/>
    <mergeCell ref="BA26:BB26"/>
    <mergeCell ref="BC26:BD26"/>
    <mergeCell ref="BE26:BF26"/>
    <mergeCell ref="BG26:BH26"/>
    <mergeCell ref="AK26:AL26"/>
    <mergeCell ref="AM26:AN26"/>
    <mergeCell ref="AO26:AP26"/>
    <mergeCell ref="AQ26:AR26"/>
    <mergeCell ref="AS26:AT26"/>
    <mergeCell ref="AU26:AV26"/>
    <mergeCell ref="Y26:Z26"/>
    <mergeCell ref="AA26:AB26"/>
    <mergeCell ref="AC26:AD26"/>
    <mergeCell ref="AE26:AF26"/>
    <mergeCell ref="AG26:AH26"/>
    <mergeCell ref="AI26:AJ26"/>
    <mergeCell ref="M26:N26"/>
    <mergeCell ref="O26:P26"/>
    <mergeCell ref="Q26:R26"/>
    <mergeCell ref="S26:T26"/>
    <mergeCell ref="U26:V26"/>
    <mergeCell ref="W26:X26"/>
    <mergeCell ref="A26:B26"/>
    <mergeCell ref="C26:D26"/>
    <mergeCell ref="E26:F26"/>
    <mergeCell ref="G26:H26"/>
    <mergeCell ref="I26:J26"/>
    <mergeCell ref="K26:L26"/>
    <mergeCell ref="CM25:CN25"/>
    <mergeCell ref="CO25:CP25"/>
    <mergeCell ref="CQ25:CR25"/>
    <mergeCell ref="CS25:CT25"/>
    <mergeCell ref="CU25:CV25"/>
    <mergeCell ref="CW25:CX25"/>
    <mergeCell ref="CA25:CB25"/>
    <mergeCell ref="CC25:CD25"/>
    <mergeCell ref="CE25:CF25"/>
    <mergeCell ref="CG25:CH25"/>
    <mergeCell ref="CI25:CJ25"/>
    <mergeCell ref="CK25:CL25"/>
    <mergeCell ref="BO25:BP25"/>
    <mergeCell ref="BQ25:BR25"/>
    <mergeCell ref="BS25:BT25"/>
    <mergeCell ref="BU25:BV25"/>
    <mergeCell ref="BW25:BX25"/>
    <mergeCell ref="BY25:BZ25"/>
    <mergeCell ref="BC25:BD25"/>
    <mergeCell ref="BE25:BF25"/>
    <mergeCell ref="BG25:BH25"/>
    <mergeCell ref="BI25:BJ25"/>
    <mergeCell ref="BK25:BL25"/>
    <mergeCell ref="BM25:BN25"/>
    <mergeCell ref="AQ25:AR25"/>
    <mergeCell ref="AS25:AT25"/>
    <mergeCell ref="AU25:AV25"/>
    <mergeCell ref="AW25:AX25"/>
    <mergeCell ref="AY25:AZ25"/>
    <mergeCell ref="BA25:BB25"/>
    <mergeCell ref="AE25:AF25"/>
    <mergeCell ref="AG25:AH25"/>
    <mergeCell ref="AI25:AJ25"/>
    <mergeCell ref="AK25:AL25"/>
    <mergeCell ref="AM25:AN25"/>
    <mergeCell ref="AO25:AP25"/>
    <mergeCell ref="S25:T25"/>
    <mergeCell ref="U25:V25"/>
    <mergeCell ref="W25:X25"/>
    <mergeCell ref="Y25:Z25"/>
    <mergeCell ref="AA25:AB25"/>
    <mergeCell ref="AC25:AD25"/>
    <mergeCell ref="CU21:CV21"/>
    <mergeCell ref="CW21:CX21"/>
    <mergeCell ref="C25:D25"/>
    <mergeCell ref="E25:F25"/>
    <mergeCell ref="G25:H25"/>
    <mergeCell ref="I25:J25"/>
    <mergeCell ref="K25:L25"/>
    <mergeCell ref="M25:N25"/>
    <mergeCell ref="O25:P25"/>
    <mergeCell ref="Q25:R25"/>
    <mergeCell ref="CI21:CJ21"/>
    <mergeCell ref="CK21:CL21"/>
    <mergeCell ref="CM21:CN21"/>
    <mergeCell ref="CO21:CP21"/>
    <mergeCell ref="CQ21:CR21"/>
    <mergeCell ref="CS21:CT21"/>
    <mergeCell ref="BW21:BX21"/>
    <mergeCell ref="BY21:BZ21"/>
    <mergeCell ref="CA21:CB21"/>
    <mergeCell ref="CC21:CD21"/>
    <mergeCell ref="CE21:CF21"/>
    <mergeCell ref="CG21:CH21"/>
    <mergeCell ref="BK21:BL21"/>
    <mergeCell ref="BM21:BN21"/>
    <mergeCell ref="BO21:BP21"/>
    <mergeCell ref="BQ21:BR21"/>
    <mergeCell ref="BS21:BT21"/>
    <mergeCell ref="BU21:BV21"/>
    <mergeCell ref="AY21:AZ21"/>
    <mergeCell ref="BA21:BB21"/>
    <mergeCell ref="BC21:BD21"/>
    <mergeCell ref="BE21:BF21"/>
    <mergeCell ref="BG21:BH21"/>
    <mergeCell ref="BI21:BJ21"/>
    <mergeCell ref="AM21:AN21"/>
    <mergeCell ref="AO21:AP21"/>
    <mergeCell ref="AQ21:AR21"/>
    <mergeCell ref="AS21:AT21"/>
    <mergeCell ref="AU21:AV21"/>
    <mergeCell ref="AW21:AX21"/>
    <mergeCell ref="AA21:AB21"/>
    <mergeCell ref="AC21:AD21"/>
    <mergeCell ref="AE21:AF21"/>
    <mergeCell ref="AG21:AH21"/>
    <mergeCell ref="AI21:AJ21"/>
    <mergeCell ref="AK21:AL21"/>
    <mergeCell ref="O21:P21"/>
    <mergeCell ref="Q21:R21"/>
    <mergeCell ref="S21:T21"/>
    <mergeCell ref="U21:V21"/>
    <mergeCell ref="W21:X21"/>
    <mergeCell ref="Y21:Z21"/>
    <mergeCell ref="C21:D21"/>
    <mergeCell ref="E21:F21"/>
    <mergeCell ref="G21:H21"/>
    <mergeCell ref="I21:J21"/>
    <mergeCell ref="K21:L21"/>
    <mergeCell ref="M21:N21"/>
    <mergeCell ref="CM20:CN20"/>
    <mergeCell ref="CO20:CP20"/>
    <mergeCell ref="CQ20:CR20"/>
    <mergeCell ref="CS20:CT20"/>
    <mergeCell ref="CU20:CV20"/>
    <mergeCell ref="AQ20:AR20"/>
    <mergeCell ref="AS20:AT20"/>
    <mergeCell ref="AU20:AV20"/>
    <mergeCell ref="AW20:AX20"/>
    <mergeCell ref="AY20:AZ20"/>
    <mergeCell ref="BA20:BB20"/>
    <mergeCell ref="AE20:AF20"/>
    <mergeCell ref="AG20:AH20"/>
    <mergeCell ref="AI20:AJ20"/>
    <mergeCell ref="AK20:AL20"/>
    <mergeCell ref="AM20:AN20"/>
    <mergeCell ref="AO20:AP20"/>
    <mergeCell ref="S20:T20"/>
    <mergeCell ref="U20:V20"/>
    <mergeCell ref="W20:X20"/>
    <mergeCell ref="CW20:CX20"/>
    <mergeCell ref="CA20:CB20"/>
    <mergeCell ref="CC20:CD20"/>
    <mergeCell ref="CE20:CF20"/>
    <mergeCell ref="CG20:CH20"/>
    <mergeCell ref="CI20:CJ20"/>
    <mergeCell ref="CK20:CL20"/>
    <mergeCell ref="BO20:BP20"/>
    <mergeCell ref="BQ20:BR20"/>
    <mergeCell ref="BS20:BT20"/>
    <mergeCell ref="BU20:BV20"/>
    <mergeCell ref="BW20:BX20"/>
    <mergeCell ref="BY20:BZ20"/>
    <mergeCell ref="BC20:BD20"/>
    <mergeCell ref="BE20:BF20"/>
    <mergeCell ref="BG20:BH20"/>
    <mergeCell ref="BI20:BJ20"/>
    <mergeCell ref="BK20:BL20"/>
    <mergeCell ref="BM20:BN20"/>
    <mergeCell ref="Y20:Z20"/>
    <mergeCell ref="AA20:AB20"/>
    <mergeCell ref="AC20:AD20"/>
    <mergeCell ref="CU19:CV19"/>
    <mergeCell ref="CW19:CX19"/>
    <mergeCell ref="C20:D20"/>
    <mergeCell ref="E20:F20"/>
    <mergeCell ref="G20:H20"/>
    <mergeCell ref="I20:J20"/>
    <mergeCell ref="K20:L20"/>
    <mergeCell ref="M20:N20"/>
    <mergeCell ref="O20:P20"/>
    <mergeCell ref="Q20:R20"/>
    <mergeCell ref="CI19:CJ19"/>
    <mergeCell ref="CK19:CL19"/>
    <mergeCell ref="CM19:CN19"/>
    <mergeCell ref="CO19:CP19"/>
    <mergeCell ref="CQ19:CR19"/>
    <mergeCell ref="CS19:CT19"/>
    <mergeCell ref="BW19:BX19"/>
    <mergeCell ref="BY19:BZ19"/>
    <mergeCell ref="CA19:CB19"/>
    <mergeCell ref="CC19:CD19"/>
    <mergeCell ref="CE19:CF19"/>
    <mergeCell ref="CG19:CH19"/>
    <mergeCell ref="BK19:BL19"/>
    <mergeCell ref="BM19:BN19"/>
    <mergeCell ref="BO19:BP19"/>
    <mergeCell ref="BQ19:BR19"/>
    <mergeCell ref="BS19:BT19"/>
    <mergeCell ref="BU19:BV19"/>
    <mergeCell ref="AY19:AZ19"/>
    <mergeCell ref="BA19:BB19"/>
    <mergeCell ref="BC19:BD19"/>
    <mergeCell ref="BE19:BF19"/>
    <mergeCell ref="BG19:BH19"/>
    <mergeCell ref="BI19:BJ19"/>
    <mergeCell ref="AM19:AN19"/>
    <mergeCell ref="AO19:AP19"/>
    <mergeCell ref="AQ19:AR19"/>
    <mergeCell ref="AS19:AT19"/>
    <mergeCell ref="AU19:AV19"/>
    <mergeCell ref="AW19:AX19"/>
    <mergeCell ref="AA19:AB19"/>
    <mergeCell ref="AC19:AD19"/>
    <mergeCell ref="AE19:AF19"/>
    <mergeCell ref="AG19:AH19"/>
    <mergeCell ref="AI19:AJ19"/>
    <mergeCell ref="AK19:AL19"/>
    <mergeCell ref="O19:P19"/>
    <mergeCell ref="Q19:R19"/>
    <mergeCell ref="S19:T19"/>
    <mergeCell ref="U19:V19"/>
    <mergeCell ref="W19:X19"/>
    <mergeCell ref="Y19:Z19"/>
    <mergeCell ref="C19:D19"/>
    <mergeCell ref="E19:F19"/>
    <mergeCell ref="G19:H19"/>
    <mergeCell ref="I19:J19"/>
    <mergeCell ref="K19:L19"/>
    <mergeCell ref="M19:N19"/>
    <mergeCell ref="CM18:CN18"/>
    <mergeCell ref="CO18:CP18"/>
    <mergeCell ref="CQ18:CR18"/>
    <mergeCell ref="CS18:CT18"/>
    <mergeCell ref="CU18:CV18"/>
    <mergeCell ref="AQ18:AR18"/>
    <mergeCell ref="AS18:AT18"/>
    <mergeCell ref="AU18:AV18"/>
    <mergeCell ref="AW18:AX18"/>
    <mergeCell ref="AY18:AZ18"/>
    <mergeCell ref="BA18:BB18"/>
    <mergeCell ref="AE18:AF18"/>
    <mergeCell ref="AG18:AH18"/>
    <mergeCell ref="AI18:AJ18"/>
    <mergeCell ref="AK18:AL18"/>
    <mergeCell ref="AM18:AN18"/>
    <mergeCell ref="AO18:AP18"/>
    <mergeCell ref="S18:T18"/>
    <mergeCell ref="U18:V18"/>
    <mergeCell ref="W18:X18"/>
    <mergeCell ref="CW18:CX18"/>
    <mergeCell ref="CA18:CB18"/>
    <mergeCell ref="CC18:CD18"/>
    <mergeCell ref="CE18:CF18"/>
    <mergeCell ref="CG18:CH18"/>
    <mergeCell ref="CI18:CJ18"/>
    <mergeCell ref="CK18:CL18"/>
    <mergeCell ref="BO18:BP18"/>
    <mergeCell ref="BQ18:BR18"/>
    <mergeCell ref="BS18:BT18"/>
    <mergeCell ref="BU18:BV18"/>
    <mergeCell ref="BW18:BX18"/>
    <mergeCell ref="BY18:BZ18"/>
    <mergeCell ref="BC18:BD18"/>
    <mergeCell ref="BE18:BF18"/>
    <mergeCell ref="BG18:BH18"/>
    <mergeCell ref="BI18:BJ18"/>
    <mergeCell ref="BK18:BL18"/>
    <mergeCell ref="BM18:BN18"/>
    <mergeCell ref="Y18:Z18"/>
    <mergeCell ref="AA18:AB18"/>
    <mergeCell ref="AC18:AD18"/>
    <mergeCell ref="CU17:CV17"/>
    <mergeCell ref="CW17:CX17"/>
    <mergeCell ref="C18:D18"/>
    <mergeCell ref="E18:F18"/>
    <mergeCell ref="G18:H18"/>
    <mergeCell ref="I18:J18"/>
    <mergeCell ref="K18:L18"/>
    <mergeCell ref="M18:N18"/>
    <mergeCell ref="O18:P18"/>
    <mergeCell ref="Q18:R18"/>
    <mergeCell ref="CI17:CJ17"/>
    <mergeCell ref="CK17:CL17"/>
    <mergeCell ref="CM17:CN17"/>
    <mergeCell ref="CO17:CP17"/>
    <mergeCell ref="CQ17:CR17"/>
    <mergeCell ref="CS17:CT17"/>
    <mergeCell ref="BW17:BX17"/>
    <mergeCell ref="BY17:BZ17"/>
    <mergeCell ref="CA17:CB17"/>
    <mergeCell ref="CC17:CD17"/>
    <mergeCell ref="CE17:CF17"/>
    <mergeCell ref="CG17:CH17"/>
    <mergeCell ref="BK17:BL17"/>
    <mergeCell ref="BM17:BN17"/>
    <mergeCell ref="BO17:BP17"/>
    <mergeCell ref="BQ17:BR17"/>
    <mergeCell ref="BS17:BT17"/>
    <mergeCell ref="BU17:BV17"/>
    <mergeCell ref="AY17:AZ17"/>
    <mergeCell ref="BA17:BB17"/>
    <mergeCell ref="BC17:BD17"/>
    <mergeCell ref="BE17:BF17"/>
    <mergeCell ref="BG17:BH17"/>
    <mergeCell ref="BI17:BJ17"/>
    <mergeCell ref="AM17:AN17"/>
    <mergeCell ref="AO17:AP17"/>
    <mergeCell ref="AQ17:AR17"/>
    <mergeCell ref="AS17:AT17"/>
    <mergeCell ref="AU17:AV17"/>
    <mergeCell ref="AW17:AX17"/>
    <mergeCell ref="AA17:AB17"/>
    <mergeCell ref="AC17:AD17"/>
    <mergeCell ref="AE17:AF17"/>
    <mergeCell ref="AG17:AH17"/>
    <mergeCell ref="AI17:AJ17"/>
    <mergeCell ref="AK17:AL17"/>
    <mergeCell ref="O17:P17"/>
    <mergeCell ref="Q17:R17"/>
    <mergeCell ref="S17:T17"/>
    <mergeCell ref="U17:V17"/>
    <mergeCell ref="W17:X17"/>
    <mergeCell ref="Y17:Z17"/>
    <mergeCell ref="C17:D17"/>
    <mergeCell ref="E17:F17"/>
    <mergeCell ref="G17:H17"/>
    <mergeCell ref="I17:J17"/>
    <mergeCell ref="K17:L17"/>
    <mergeCell ref="M17:N17"/>
    <mergeCell ref="CM16:CN16"/>
    <mergeCell ref="CO16:CP16"/>
    <mergeCell ref="CQ16:CR16"/>
    <mergeCell ref="CS16:CT16"/>
    <mergeCell ref="CU16:CV16"/>
    <mergeCell ref="AQ16:AR16"/>
    <mergeCell ref="AS16:AT16"/>
    <mergeCell ref="AU16:AV16"/>
    <mergeCell ref="AW16:AX16"/>
    <mergeCell ref="AY16:AZ16"/>
    <mergeCell ref="BA16:BB16"/>
    <mergeCell ref="AE16:AF16"/>
    <mergeCell ref="AG16:AH16"/>
    <mergeCell ref="AI16:AJ16"/>
    <mergeCell ref="AK16:AL16"/>
    <mergeCell ref="AM16:AN16"/>
    <mergeCell ref="AO16:AP16"/>
    <mergeCell ref="S16:T16"/>
    <mergeCell ref="U16:V16"/>
    <mergeCell ref="W16:X16"/>
    <mergeCell ref="CW16:CX16"/>
    <mergeCell ref="CA16:CB16"/>
    <mergeCell ref="CC16:CD16"/>
    <mergeCell ref="CE16:CF16"/>
    <mergeCell ref="CG16:CH16"/>
    <mergeCell ref="CI16:CJ16"/>
    <mergeCell ref="CK16:CL16"/>
    <mergeCell ref="BO16:BP16"/>
    <mergeCell ref="BQ16:BR16"/>
    <mergeCell ref="BS16:BT16"/>
    <mergeCell ref="BU16:BV16"/>
    <mergeCell ref="BW16:BX16"/>
    <mergeCell ref="BY16:BZ16"/>
    <mergeCell ref="BC16:BD16"/>
    <mergeCell ref="BE16:BF16"/>
    <mergeCell ref="BG16:BH16"/>
    <mergeCell ref="BI16:BJ16"/>
    <mergeCell ref="BK16:BL16"/>
    <mergeCell ref="BM16:BN16"/>
    <mergeCell ref="Y16:Z16"/>
    <mergeCell ref="AA16:AB16"/>
    <mergeCell ref="AC16:AD16"/>
    <mergeCell ref="CU15:CV15"/>
    <mergeCell ref="CW15:CX15"/>
    <mergeCell ref="C16:D16"/>
    <mergeCell ref="E16:F16"/>
    <mergeCell ref="G16:H16"/>
    <mergeCell ref="I16:J16"/>
    <mergeCell ref="K16:L16"/>
    <mergeCell ref="M16:N16"/>
    <mergeCell ref="O16:P16"/>
    <mergeCell ref="Q16:R16"/>
    <mergeCell ref="CI15:CJ15"/>
    <mergeCell ref="CK15:CL15"/>
    <mergeCell ref="CM15:CN15"/>
    <mergeCell ref="CO15:CP15"/>
    <mergeCell ref="CQ15:CR15"/>
    <mergeCell ref="CS15:CT15"/>
    <mergeCell ref="BW15:BX15"/>
    <mergeCell ref="BY15:BZ15"/>
    <mergeCell ref="CA15:CB15"/>
    <mergeCell ref="CC15:CD15"/>
    <mergeCell ref="CE15:CF15"/>
    <mergeCell ref="CG15:CH15"/>
    <mergeCell ref="BK15:BL15"/>
    <mergeCell ref="BM15:BN15"/>
    <mergeCell ref="BO15:BP15"/>
    <mergeCell ref="BQ15:BR15"/>
    <mergeCell ref="BS15:BT15"/>
    <mergeCell ref="BU15:BV15"/>
    <mergeCell ref="AY15:AZ15"/>
    <mergeCell ref="BA15:BB15"/>
    <mergeCell ref="BC15:BD15"/>
    <mergeCell ref="BE15:BF15"/>
    <mergeCell ref="BG15:BH15"/>
    <mergeCell ref="BI15:BJ15"/>
    <mergeCell ref="AM15:AN15"/>
    <mergeCell ref="AO15:AP15"/>
    <mergeCell ref="AQ15:AR15"/>
    <mergeCell ref="AS15:AT15"/>
    <mergeCell ref="AU15:AV15"/>
    <mergeCell ref="AW15:AX15"/>
    <mergeCell ref="AA15:AB15"/>
    <mergeCell ref="AC15:AD15"/>
    <mergeCell ref="AE15:AF15"/>
    <mergeCell ref="AG15:AH15"/>
    <mergeCell ref="AI15:AJ15"/>
    <mergeCell ref="AK15:AL15"/>
    <mergeCell ref="O15:P15"/>
    <mergeCell ref="Q15:R15"/>
    <mergeCell ref="S15:T15"/>
    <mergeCell ref="U15:V15"/>
    <mergeCell ref="W15:X15"/>
    <mergeCell ref="Y15:Z15"/>
    <mergeCell ref="C15:D15"/>
    <mergeCell ref="E15:F15"/>
    <mergeCell ref="G15:H15"/>
    <mergeCell ref="I15:J15"/>
    <mergeCell ref="K15:L15"/>
    <mergeCell ref="M15:N15"/>
    <mergeCell ref="CM14:CN14"/>
    <mergeCell ref="CO14:CP14"/>
    <mergeCell ref="CQ14:CR14"/>
    <mergeCell ref="CS14:CT14"/>
    <mergeCell ref="CU14:CV14"/>
    <mergeCell ref="AQ14:AR14"/>
    <mergeCell ref="AS14:AT14"/>
    <mergeCell ref="AU14:AV14"/>
    <mergeCell ref="AW14:AX14"/>
    <mergeCell ref="AY14:AZ14"/>
    <mergeCell ref="BA14:BB14"/>
    <mergeCell ref="AE14:AF14"/>
    <mergeCell ref="AG14:AH14"/>
    <mergeCell ref="AI14:AJ14"/>
    <mergeCell ref="AK14:AL14"/>
    <mergeCell ref="AM14:AN14"/>
    <mergeCell ref="AO14:AP14"/>
    <mergeCell ref="S14:T14"/>
    <mergeCell ref="U14:V14"/>
    <mergeCell ref="W14:X14"/>
    <mergeCell ref="CW14:CX14"/>
    <mergeCell ref="CA14:CB14"/>
    <mergeCell ref="CC14:CD14"/>
    <mergeCell ref="CE14:CF14"/>
    <mergeCell ref="CG14:CH14"/>
    <mergeCell ref="CI14:CJ14"/>
    <mergeCell ref="CK14:CL14"/>
    <mergeCell ref="BO14:BP14"/>
    <mergeCell ref="BQ14:BR14"/>
    <mergeCell ref="BS14:BT14"/>
    <mergeCell ref="BU14:BV14"/>
    <mergeCell ref="BW14:BX14"/>
    <mergeCell ref="BY14:BZ14"/>
    <mergeCell ref="BC14:BD14"/>
    <mergeCell ref="BE14:BF14"/>
    <mergeCell ref="BG14:BH14"/>
    <mergeCell ref="BI14:BJ14"/>
    <mergeCell ref="BK14:BL14"/>
    <mergeCell ref="BM14:BN14"/>
    <mergeCell ref="Y14:Z14"/>
    <mergeCell ref="AA14:AB14"/>
    <mergeCell ref="AC14:AD14"/>
    <mergeCell ref="CU13:CV13"/>
    <mergeCell ref="CW13:CX13"/>
    <mergeCell ref="C14:D14"/>
    <mergeCell ref="E14:F14"/>
    <mergeCell ref="G14:H14"/>
    <mergeCell ref="I14:J14"/>
    <mergeCell ref="K14:L14"/>
    <mergeCell ref="M14:N14"/>
    <mergeCell ref="O14:P14"/>
    <mergeCell ref="Q14:R14"/>
    <mergeCell ref="CI13:CJ13"/>
    <mergeCell ref="CK13:CL13"/>
    <mergeCell ref="CM13:CN13"/>
    <mergeCell ref="CO13:CP13"/>
    <mergeCell ref="CQ13:CR13"/>
    <mergeCell ref="CS13:CT13"/>
    <mergeCell ref="BW13:BX13"/>
    <mergeCell ref="BY13:BZ13"/>
    <mergeCell ref="CA13:CB13"/>
    <mergeCell ref="CC13:CD13"/>
    <mergeCell ref="CE13:CF13"/>
    <mergeCell ref="CG13:CH13"/>
    <mergeCell ref="BK13:BL13"/>
    <mergeCell ref="BM13:BN13"/>
    <mergeCell ref="BO13:BP13"/>
    <mergeCell ref="BQ13:BR13"/>
    <mergeCell ref="BS13:BT13"/>
    <mergeCell ref="BU13:BV13"/>
    <mergeCell ref="AY13:AZ13"/>
    <mergeCell ref="BA13:BB13"/>
    <mergeCell ref="BC13:BD13"/>
    <mergeCell ref="BE13:BF13"/>
    <mergeCell ref="BG13:BH13"/>
    <mergeCell ref="BI13:BJ13"/>
    <mergeCell ref="AM13:AN13"/>
    <mergeCell ref="AO13:AP13"/>
    <mergeCell ref="AQ13:AR13"/>
    <mergeCell ref="AS13:AT13"/>
    <mergeCell ref="AU13:AV13"/>
    <mergeCell ref="AW13:AX13"/>
    <mergeCell ref="AA13:AB13"/>
    <mergeCell ref="AC13:AD13"/>
    <mergeCell ref="AE13:AF13"/>
    <mergeCell ref="AG13:AH13"/>
    <mergeCell ref="AI13:AJ13"/>
    <mergeCell ref="AK13:AL13"/>
    <mergeCell ref="O13:P13"/>
    <mergeCell ref="Q13:R13"/>
    <mergeCell ref="S13:T13"/>
    <mergeCell ref="U13:V13"/>
    <mergeCell ref="W13:X13"/>
    <mergeCell ref="Y13:Z13"/>
    <mergeCell ref="C13:D13"/>
    <mergeCell ref="E13:F13"/>
    <mergeCell ref="G13:H13"/>
    <mergeCell ref="I13:J13"/>
    <mergeCell ref="K13:L13"/>
    <mergeCell ref="M13:N13"/>
    <mergeCell ref="CM12:CN12"/>
    <mergeCell ref="CO12:CP12"/>
    <mergeCell ref="CQ12:CR12"/>
    <mergeCell ref="CS12:CT12"/>
    <mergeCell ref="CU12:CV12"/>
    <mergeCell ref="AQ12:AR12"/>
    <mergeCell ref="AS12:AT12"/>
    <mergeCell ref="AU12:AV12"/>
    <mergeCell ref="AW12:AX12"/>
    <mergeCell ref="AY12:AZ12"/>
    <mergeCell ref="BA12:BB12"/>
    <mergeCell ref="AE12:AF12"/>
    <mergeCell ref="AG12:AH12"/>
    <mergeCell ref="AI12:AJ12"/>
    <mergeCell ref="AK12:AL12"/>
    <mergeCell ref="AM12:AN12"/>
    <mergeCell ref="AO12:AP12"/>
    <mergeCell ref="S12:T12"/>
    <mergeCell ref="U12:V12"/>
    <mergeCell ref="W12:X12"/>
    <mergeCell ref="CW12:CX12"/>
    <mergeCell ref="CA12:CB12"/>
    <mergeCell ref="CC12:CD12"/>
    <mergeCell ref="CE12:CF12"/>
    <mergeCell ref="CG12:CH12"/>
    <mergeCell ref="CI12:CJ12"/>
    <mergeCell ref="CK12:CL12"/>
    <mergeCell ref="BO12:BP12"/>
    <mergeCell ref="BQ12:BR12"/>
    <mergeCell ref="BS12:BT12"/>
    <mergeCell ref="BU12:BV12"/>
    <mergeCell ref="BW12:BX12"/>
    <mergeCell ref="BY12:BZ12"/>
    <mergeCell ref="BC12:BD12"/>
    <mergeCell ref="BE12:BF12"/>
    <mergeCell ref="BG12:BH12"/>
    <mergeCell ref="BI12:BJ12"/>
    <mergeCell ref="BK12:BL12"/>
    <mergeCell ref="BM12:BN12"/>
    <mergeCell ref="Y12:Z12"/>
    <mergeCell ref="AA12:AB12"/>
    <mergeCell ref="AC12:AD12"/>
    <mergeCell ref="CU11:CV11"/>
    <mergeCell ref="CW11:CX11"/>
    <mergeCell ref="C12:D12"/>
    <mergeCell ref="E12:F12"/>
    <mergeCell ref="G12:H12"/>
    <mergeCell ref="I12:J12"/>
    <mergeCell ref="K12:L12"/>
    <mergeCell ref="M12:N12"/>
    <mergeCell ref="O12:P12"/>
    <mergeCell ref="Q12:R12"/>
    <mergeCell ref="CI11:CJ11"/>
    <mergeCell ref="CK11:CL11"/>
    <mergeCell ref="CM11:CN11"/>
    <mergeCell ref="CO11:CP11"/>
    <mergeCell ref="CQ11:CR11"/>
    <mergeCell ref="CS11:CT11"/>
    <mergeCell ref="BW11:BX11"/>
    <mergeCell ref="BY11:BZ11"/>
    <mergeCell ref="CA11:CB11"/>
    <mergeCell ref="CC11:CD11"/>
    <mergeCell ref="CE11:CF11"/>
    <mergeCell ref="CG11:CH11"/>
    <mergeCell ref="BK11:BL11"/>
    <mergeCell ref="BM11:BN11"/>
    <mergeCell ref="BO11:BP11"/>
    <mergeCell ref="BQ11:BR11"/>
    <mergeCell ref="BS11:BT11"/>
    <mergeCell ref="BU11:BV11"/>
    <mergeCell ref="AY11:AZ11"/>
    <mergeCell ref="BA11:BB11"/>
    <mergeCell ref="BC11:BD11"/>
    <mergeCell ref="BE11:BF11"/>
    <mergeCell ref="BG11:BH11"/>
    <mergeCell ref="BI11:BJ11"/>
    <mergeCell ref="AM11:AN11"/>
    <mergeCell ref="AO11:AP11"/>
    <mergeCell ref="AQ11:AR11"/>
    <mergeCell ref="AS11:AT11"/>
    <mergeCell ref="AU11:AV11"/>
    <mergeCell ref="AW11:AX11"/>
    <mergeCell ref="AA11:AB11"/>
    <mergeCell ref="AC11:AD11"/>
    <mergeCell ref="AE11:AF11"/>
    <mergeCell ref="AG11:AH11"/>
    <mergeCell ref="AI11:AJ11"/>
    <mergeCell ref="AK11:AL11"/>
    <mergeCell ref="O11:P11"/>
    <mergeCell ref="Q11:R11"/>
    <mergeCell ref="S11:T11"/>
    <mergeCell ref="U11:V11"/>
    <mergeCell ref="W11:X11"/>
    <mergeCell ref="Y11:Z11"/>
    <mergeCell ref="C11:D11"/>
    <mergeCell ref="E11:F11"/>
    <mergeCell ref="G11:H11"/>
    <mergeCell ref="I11:J11"/>
    <mergeCell ref="K11:L11"/>
    <mergeCell ref="M11:N11"/>
    <mergeCell ref="CM10:CN10"/>
    <mergeCell ref="CO10:CP10"/>
    <mergeCell ref="CQ10:CR10"/>
    <mergeCell ref="CS10:CT10"/>
    <mergeCell ref="CU10:CV10"/>
    <mergeCell ref="AQ10:AR10"/>
    <mergeCell ref="AS10:AT10"/>
    <mergeCell ref="AU10:AV10"/>
    <mergeCell ref="AW10:AX10"/>
    <mergeCell ref="AY10:AZ10"/>
    <mergeCell ref="BA10:BB10"/>
    <mergeCell ref="AE10:AF10"/>
    <mergeCell ref="AG10:AH10"/>
    <mergeCell ref="AI10:AJ10"/>
    <mergeCell ref="AK10:AL10"/>
    <mergeCell ref="AM10:AN10"/>
    <mergeCell ref="AO10:AP10"/>
    <mergeCell ref="S10:T10"/>
    <mergeCell ref="U10:V10"/>
    <mergeCell ref="W10:X10"/>
    <mergeCell ref="CW10:CX10"/>
    <mergeCell ref="CA10:CB10"/>
    <mergeCell ref="CC10:CD10"/>
    <mergeCell ref="CE10:CF10"/>
    <mergeCell ref="CG10:CH10"/>
    <mergeCell ref="CI10:CJ10"/>
    <mergeCell ref="CK10:CL10"/>
    <mergeCell ref="BO10:BP10"/>
    <mergeCell ref="BQ10:BR10"/>
    <mergeCell ref="BS10:BT10"/>
    <mergeCell ref="BU10:BV10"/>
    <mergeCell ref="BW10:BX10"/>
    <mergeCell ref="BY10:BZ10"/>
    <mergeCell ref="BC10:BD10"/>
    <mergeCell ref="BE10:BF10"/>
    <mergeCell ref="BG10:BH10"/>
    <mergeCell ref="BI10:BJ10"/>
    <mergeCell ref="BK10:BL10"/>
    <mergeCell ref="BM10:BN10"/>
    <mergeCell ref="Y10:Z10"/>
    <mergeCell ref="AA10:AB10"/>
    <mergeCell ref="AC10:AD10"/>
    <mergeCell ref="CW9:CX9"/>
    <mergeCell ref="A10:B10"/>
    <mergeCell ref="C10:D10"/>
    <mergeCell ref="E10:F10"/>
    <mergeCell ref="G10:H10"/>
    <mergeCell ref="I10:J10"/>
    <mergeCell ref="K10:L10"/>
    <mergeCell ref="M10:N10"/>
    <mergeCell ref="O10:P10"/>
    <mergeCell ref="Q10:R10"/>
    <mergeCell ref="CK9:CL9"/>
    <mergeCell ref="CM9:CN9"/>
    <mergeCell ref="CO9:CP9"/>
    <mergeCell ref="CQ9:CR9"/>
    <mergeCell ref="CS9:CT9"/>
    <mergeCell ref="CU9:CV9"/>
    <mergeCell ref="BY9:BZ9"/>
    <mergeCell ref="CA9:CB9"/>
    <mergeCell ref="CC9:CD9"/>
    <mergeCell ref="CE9:CF9"/>
    <mergeCell ref="CG9:CH9"/>
    <mergeCell ref="CI9:CJ9"/>
    <mergeCell ref="BM9:BN9"/>
    <mergeCell ref="BO9:BP9"/>
    <mergeCell ref="BQ9:BR9"/>
    <mergeCell ref="BS9:BT9"/>
    <mergeCell ref="BU9:BV9"/>
    <mergeCell ref="BW9:BX9"/>
    <mergeCell ref="BA9:BB9"/>
    <mergeCell ref="BC9:BD9"/>
    <mergeCell ref="BE9:BF9"/>
    <mergeCell ref="BG9:BH9"/>
    <mergeCell ref="BI9:BJ9"/>
    <mergeCell ref="BK9:BL9"/>
    <mergeCell ref="AO9:AP9"/>
    <mergeCell ref="AQ9:AR9"/>
    <mergeCell ref="AS9:AT9"/>
    <mergeCell ref="AU9:AV9"/>
    <mergeCell ref="AW9:AX9"/>
    <mergeCell ref="AY9:AZ9"/>
    <mergeCell ref="AC9:AD9"/>
    <mergeCell ref="AE9:AF9"/>
    <mergeCell ref="AG9:AH9"/>
    <mergeCell ref="AI9:AJ9"/>
    <mergeCell ref="AK9:AL9"/>
    <mergeCell ref="AM9:AN9"/>
    <mergeCell ref="Q9:R9"/>
    <mergeCell ref="S9:T9"/>
    <mergeCell ref="U9:V9"/>
    <mergeCell ref="W9:X9"/>
    <mergeCell ref="Y9:Z9"/>
    <mergeCell ref="AA9:AB9"/>
    <mergeCell ref="CU8:CV8"/>
    <mergeCell ref="CW8:CX8"/>
    <mergeCell ref="A9:B9"/>
    <mergeCell ref="C9:D9"/>
    <mergeCell ref="E9:F9"/>
    <mergeCell ref="G9:H9"/>
    <mergeCell ref="I9:J9"/>
    <mergeCell ref="K9:L9"/>
    <mergeCell ref="M9:N9"/>
    <mergeCell ref="O9:P9"/>
    <mergeCell ref="CI8:CJ8"/>
    <mergeCell ref="CK8:CL8"/>
    <mergeCell ref="CM8:CN8"/>
    <mergeCell ref="CO8:CP8"/>
    <mergeCell ref="CQ8:CR8"/>
    <mergeCell ref="CS8:CT8"/>
    <mergeCell ref="BW8:BX8"/>
    <mergeCell ref="BY8:BZ8"/>
    <mergeCell ref="CA8:CB8"/>
    <mergeCell ref="CC8:CD8"/>
    <mergeCell ref="CE8:CF8"/>
    <mergeCell ref="CG8:CH8"/>
    <mergeCell ref="BK8:BL8"/>
    <mergeCell ref="BM8:BN8"/>
    <mergeCell ref="BO8:BP8"/>
    <mergeCell ref="BQ8:BR8"/>
    <mergeCell ref="BS8:BT8"/>
    <mergeCell ref="BU8:BV8"/>
    <mergeCell ref="AY8:AZ8"/>
    <mergeCell ref="BA8:BB8"/>
    <mergeCell ref="BC8:BD8"/>
    <mergeCell ref="BE8:BF8"/>
    <mergeCell ref="BG8:BH8"/>
    <mergeCell ref="BI8:BJ8"/>
    <mergeCell ref="AM8:AN8"/>
    <mergeCell ref="AO8:AP8"/>
    <mergeCell ref="AQ8:AR8"/>
    <mergeCell ref="AS8:AT8"/>
    <mergeCell ref="AU8:AV8"/>
    <mergeCell ref="AW8:AX8"/>
    <mergeCell ref="AA8:AB8"/>
    <mergeCell ref="AC8:AD8"/>
    <mergeCell ref="AE8:AF8"/>
    <mergeCell ref="AG8:AH8"/>
    <mergeCell ref="AI8:AJ8"/>
    <mergeCell ref="AK8:AL8"/>
    <mergeCell ref="O8:P8"/>
    <mergeCell ref="Q8:R8"/>
    <mergeCell ref="S8:T8"/>
    <mergeCell ref="U8:V8"/>
    <mergeCell ref="W8:X8"/>
    <mergeCell ref="Y8:Z8"/>
    <mergeCell ref="CS7:CT7"/>
    <mergeCell ref="CU7:CV7"/>
    <mergeCell ref="CW7:CX7"/>
    <mergeCell ref="A8:B8"/>
    <mergeCell ref="C8:D8"/>
    <mergeCell ref="E8:F8"/>
    <mergeCell ref="G8:H8"/>
    <mergeCell ref="I8:J8"/>
    <mergeCell ref="K8:L8"/>
    <mergeCell ref="M8:N8"/>
    <mergeCell ref="CG7:CH7"/>
    <mergeCell ref="CI7:CJ7"/>
    <mergeCell ref="CK7:CL7"/>
    <mergeCell ref="CM7:CN7"/>
    <mergeCell ref="CO7:CP7"/>
    <mergeCell ref="CQ7:CR7"/>
    <mergeCell ref="BU7:BV7"/>
    <mergeCell ref="BW7:BX7"/>
    <mergeCell ref="BY7:BZ7"/>
    <mergeCell ref="CA7:CB7"/>
    <mergeCell ref="CC7:CD7"/>
    <mergeCell ref="CE7:CF7"/>
    <mergeCell ref="BI7:BJ7"/>
    <mergeCell ref="BK7:BL7"/>
    <mergeCell ref="BM7:BN7"/>
    <mergeCell ref="BO7:BP7"/>
    <mergeCell ref="M7:N7"/>
    <mergeCell ref="O7:P7"/>
    <mergeCell ref="Q7:R7"/>
    <mergeCell ref="S7:T7"/>
    <mergeCell ref="U7:V7"/>
    <mergeCell ref="W7:X7"/>
    <mergeCell ref="A7:B7"/>
    <mergeCell ref="C7:D7"/>
    <mergeCell ref="E7:F7"/>
    <mergeCell ref="G7:H7"/>
    <mergeCell ref="I7:J7"/>
    <mergeCell ref="K7:L7"/>
    <mergeCell ref="BQ7:BR7"/>
    <mergeCell ref="BS7:BT7"/>
    <mergeCell ref="AW7:AX7"/>
    <mergeCell ref="AY7:AZ7"/>
    <mergeCell ref="BA7:BB7"/>
    <mergeCell ref="BC7:BD7"/>
    <mergeCell ref="BE7:BF7"/>
    <mergeCell ref="BG7:BH7"/>
    <mergeCell ref="AK7:AL7"/>
    <mergeCell ref="AM7:AN7"/>
    <mergeCell ref="AO7:AP7"/>
    <mergeCell ref="AQ7:AR7"/>
    <mergeCell ref="AS7:AT7"/>
    <mergeCell ref="AU7:AV7"/>
    <mergeCell ref="Y7:Z7"/>
    <mergeCell ref="AA7:AB7"/>
    <mergeCell ref="AC7:AD7"/>
    <mergeCell ref="AE7:AF7"/>
    <mergeCell ref="AG7:AH7"/>
    <mergeCell ref="AI7:AJ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57D4-3639-4C9E-8F01-8066E8790FFB}">
  <sheetPr codeName="Sheet5">
    <outlinePr summaryBelow="0"/>
  </sheetPr>
  <dimension ref="A1:KQ513"/>
  <sheetViews>
    <sheetView showGridLines="0" showRowColHeaders="0" defaultGridColor="0" colorId="8" zoomScaleNormal="100" workbookViewId="0">
      <pane xSplit="17" ySplit="36" topLeftCell="R37" activePane="bottomRight" state="frozen"/>
      <selection pane="topRight" activeCell="R1" sqref="R1"/>
      <selection pane="bottomLeft" activeCell="A37" sqref="A37"/>
      <selection pane="bottomRight" activeCell="A29" sqref="A29"/>
    </sheetView>
  </sheetViews>
  <sheetFormatPr defaultColWidth="9.19921875" defaultRowHeight="15" customHeight="1" x14ac:dyDescent="0.3"/>
  <cols>
    <col min="1" max="1" width="2" style="17" customWidth="1"/>
    <col min="2" max="2" width="2.59765625" style="17" hidden="1" customWidth="1"/>
    <col min="3" max="3" width="2.19921875" hidden="1" customWidth="1"/>
    <col min="4" max="4" width="11.69921875" style="84" hidden="1" customWidth="1"/>
    <col min="5" max="5" width="32.796875" hidden="1" customWidth="1"/>
    <col min="6" max="6" width="11" hidden="1" customWidth="1"/>
    <col min="7" max="7" width="11.19921875" hidden="1" customWidth="1"/>
    <col min="8" max="8" width="14.19921875" hidden="1" customWidth="1"/>
    <col min="9" max="9" width="9.19921875" hidden="1" customWidth="1"/>
    <col min="10" max="10" width="5.69921875" hidden="1" customWidth="1"/>
    <col min="11" max="11" width="7.69921875" style="17" hidden="1" customWidth="1"/>
    <col min="12" max="12" width="2.59765625" style="17" hidden="1" customWidth="1"/>
    <col min="13" max="13" width="30.796875" customWidth="1"/>
    <col min="14" max="14" width="4.69921875" customWidth="1"/>
    <col min="15" max="16" width="15.69921875" style="17" customWidth="1"/>
    <col min="17" max="17" width="9.19921875" style="87" hidden="1" customWidth="1"/>
    <col min="18" max="19" width="17.69921875" style="17" customWidth="1"/>
    <col min="20" max="20" width="17.69921875" style="88" hidden="1" customWidth="1"/>
    <col min="21" max="22" width="17.69921875" style="17" customWidth="1"/>
    <col min="23" max="23" width="17.69921875" style="88" hidden="1" customWidth="1"/>
    <col min="24" max="25" width="17.69921875" style="17" customWidth="1"/>
    <col min="26" max="26" width="17.69921875" style="88" hidden="1" customWidth="1"/>
    <col min="27" max="28" width="17.69921875" style="17" customWidth="1"/>
    <col min="29" max="29" width="17.69921875" hidden="1" customWidth="1"/>
    <col min="30" max="31" width="17.69921875" style="17" customWidth="1"/>
    <col min="32" max="32" width="17.69921875" style="88" hidden="1" customWidth="1"/>
    <col min="33" max="34" width="17.69921875" style="17" customWidth="1"/>
    <col min="35" max="35" width="17.69921875" style="88" hidden="1" customWidth="1"/>
    <col min="36" max="37" width="17.69921875" style="17" customWidth="1"/>
    <col min="38" max="38" width="17.69921875" style="88" hidden="1" customWidth="1"/>
    <col min="39" max="40" width="17.69921875" style="17" customWidth="1"/>
    <col min="41" max="41" width="17.69921875" style="88" hidden="1" customWidth="1"/>
    <col min="42" max="43" width="17.69921875" style="17" customWidth="1"/>
    <col min="44" max="44" width="17.69921875" style="88" hidden="1" customWidth="1"/>
    <col min="45" max="46" width="17.69921875" style="17" customWidth="1"/>
    <col min="47" max="47" width="17.69921875" style="88" hidden="1" customWidth="1"/>
    <col min="48" max="49" width="17.69921875" style="17" customWidth="1"/>
    <col min="50" max="50" width="17.69921875" style="88" hidden="1" customWidth="1"/>
    <col min="51" max="52" width="17.69921875" style="17" customWidth="1"/>
    <col min="53" max="53" width="17.69921875" style="88" hidden="1" customWidth="1"/>
    <col min="54" max="55" width="17.69921875" style="17" customWidth="1"/>
    <col min="56" max="56" width="17.69921875" style="88" hidden="1" customWidth="1"/>
    <col min="57" max="58" width="17.69921875" style="17" customWidth="1"/>
    <col min="59" max="59" width="17.69921875" style="88" hidden="1" customWidth="1"/>
    <col min="60" max="61" width="17.69921875" style="17" customWidth="1"/>
    <col min="62" max="62" width="17.69921875" style="88" hidden="1" customWidth="1"/>
    <col min="63" max="64" width="17.69921875" style="17" customWidth="1"/>
    <col min="65" max="65" width="17.69921875" style="88" hidden="1" customWidth="1"/>
    <col min="66" max="67" width="17.69921875" style="17" customWidth="1"/>
    <col min="68" max="68" width="17.69921875" style="88" hidden="1" customWidth="1"/>
    <col min="69" max="70" width="17.69921875" style="17" customWidth="1"/>
    <col min="71" max="71" width="17.69921875" style="88" hidden="1" customWidth="1"/>
    <col min="72" max="73" width="17.69921875" style="17" customWidth="1"/>
    <col min="74" max="74" width="17.69921875" style="88" hidden="1" customWidth="1"/>
    <col min="75" max="76" width="17.69921875" style="17" customWidth="1"/>
    <col min="77" max="77" width="17.69921875" style="88" hidden="1" customWidth="1"/>
    <col min="78" max="78" width="17.69921875" style="17" customWidth="1"/>
    <col min="79" max="79" width="17.69921875" style="49" customWidth="1"/>
    <col min="80" max="80" width="17.69921875" style="49" hidden="1" customWidth="1"/>
    <col min="81" max="82" width="17.69921875" style="49" customWidth="1"/>
    <col min="83" max="83" width="17.69921875" style="49" hidden="1" customWidth="1"/>
    <col min="84" max="85" width="17.69921875" style="49" customWidth="1"/>
    <col min="86" max="86" width="17.69921875" style="49" hidden="1" customWidth="1"/>
    <col min="87" max="88" width="17.69921875" style="49" customWidth="1"/>
    <col min="89" max="89" width="17.69921875" style="49" hidden="1" customWidth="1"/>
    <col min="90" max="91" width="17.69921875" style="49" customWidth="1"/>
    <col min="92" max="92" width="17.69921875" style="49" hidden="1" customWidth="1"/>
    <col min="93" max="94" width="17.69921875" style="49" customWidth="1"/>
    <col min="95" max="95" width="17.69921875" style="49" hidden="1" customWidth="1"/>
    <col min="96" max="97" width="17.69921875" style="49" customWidth="1"/>
    <col min="98" max="98" width="17.69921875" style="49" hidden="1" customWidth="1"/>
    <col min="99" max="100" width="17.69921875" style="49" customWidth="1"/>
    <col min="101" max="101" width="17.69921875" style="49" hidden="1" customWidth="1"/>
    <col min="102" max="103" width="17.69921875" style="49" customWidth="1"/>
    <col min="104" max="104" width="17.69921875" style="49" hidden="1" customWidth="1"/>
    <col min="105" max="106" width="17.69921875" style="49" customWidth="1"/>
    <col min="107" max="107" width="17.69921875" style="49" hidden="1" customWidth="1"/>
    <col min="108" max="109" width="17.69921875" style="49" customWidth="1"/>
    <col min="110" max="110" width="17.69921875" style="49" hidden="1" customWidth="1"/>
    <col min="111" max="112" width="17.69921875" style="49" customWidth="1"/>
    <col min="113" max="113" width="17.69921875" style="49" hidden="1" customWidth="1"/>
    <col min="114" max="115" width="17.69921875" style="49" customWidth="1"/>
    <col min="116" max="116" width="17.69921875" style="49" hidden="1" customWidth="1"/>
    <col min="117" max="118" width="17.69921875" style="49" customWidth="1"/>
    <col min="119" max="119" width="17.69921875" style="49" hidden="1" customWidth="1"/>
    <col min="120" max="121" width="17.69921875" style="49" customWidth="1"/>
    <col min="122" max="122" width="17.69921875" style="49" hidden="1" customWidth="1"/>
    <col min="123" max="124" width="17.69921875" style="49" customWidth="1"/>
    <col min="125" max="125" width="17.69921875" style="49" hidden="1" customWidth="1"/>
    <col min="126" max="127" width="15.69921875" style="49" customWidth="1"/>
    <col min="128" max="128" width="14.19921875" style="49" hidden="1" customWidth="1"/>
    <col min="129" max="130" width="15.69921875" style="49" hidden="1" customWidth="1"/>
    <col min="131" max="131" width="14.19921875" style="49" hidden="1" customWidth="1"/>
    <col min="132" max="132" width="15.69921875" style="49" hidden="1" customWidth="1"/>
    <col min="133" max="133" width="15.796875" style="49" hidden="1" customWidth="1"/>
    <col min="134" max="134" width="3.59765625" customWidth="1"/>
    <col min="135" max="135" width="9.19921875" style="51" customWidth="1"/>
    <col min="136" max="303" width="9.19921875" style="51"/>
  </cols>
  <sheetData>
    <row r="1" spans="1:303" s="17" customFormat="1" ht="18" hidden="1" customHeight="1" x14ac:dyDescent="0.3">
      <c r="A1" s="49"/>
      <c r="M1" s="48"/>
      <c r="N1" s="48"/>
      <c r="O1" s="48"/>
      <c r="P1" s="48"/>
      <c r="Q1" s="48"/>
      <c r="R1" s="48"/>
      <c r="S1" s="48"/>
      <c r="T1" s="48"/>
      <c r="U1" s="48"/>
      <c r="V1" s="48"/>
      <c r="W1" s="48"/>
      <c r="X1"/>
      <c r="Y1" s="48"/>
      <c r="Z1" s="48"/>
      <c r="AA1" s="48"/>
      <c r="AB1"/>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s="50"/>
      <c r="EE1" s="82"/>
      <c r="EF1" s="82"/>
      <c r="EG1" s="82"/>
      <c r="EH1" s="82"/>
      <c r="EI1" s="82"/>
      <c r="EJ1" s="82"/>
      <c r="EK1" s="82"/>
      <c r="EL1" s="82"/>
      <c r="EM1" s="82"/>
      <c r="EN1" s="82"/>
      <c r="EO1" s="82"/>
      <c r="EP1" s="82"/>
      <c r="EQ1" s="82"/>
      <c r="ER1" s="82"/>
      <c r="ES1" s="82"/>
      <c r="ET1" s="82"/>
      <c r="EU1" s="82"/>
      <c r="EV1" s="82"/>
      <c r="EW1" s="82"/>
      <c r="EX1" s="82"/>
      <c r="EY1" s="82"/>
      <c r="EZ1" s="82"/>
      <c r="FA1" s="82"/>
      <c r="FB1" s="82"/>
      <c r="FC1" s="82"/>
      <c r="FD1" s="82"/>
      <c r="FE1" s="82"/>
      <c r="FF1" s="82"/>
      <c r="FG1" s="82"/>
      <c r="FH1" s="82"/>
      <c r="FI1" s="82"/>
      <c r="FJ1" s="82"/>
      <c r="FK1" s="82"/>
      <c r="FL1" s="82"/>
      <c r="FM1" s="82"/>
      <c r="FN1" s="82"/>
      <c r="FO1" s="82"/>
      <c r="FP1" s="82"/>
      <c r="FQ1" s="82"/>
      <c r="FR1" s="82"/>
      <c r="FS1" s="82"/>
      <c r="FT1" s="82"/>
      <c r="FU1" s="82"/>
      <c r="FV1" s="82"/>
      <c r="FW1" s="82"/>
      <c r="FX1" s="82"/>
      <c r="FY1" s="82"/>
      <c r="FZ1" s="82"/>
      <c r="GA1" s="82"/>
      <c r="GB1" s="82"/>
      <c r="GC1" s="82"/>
      <c r="GD1" s="82"/>
      <c r="GE1" s="82"/>
      <c r="GF1" s="82"/>
      <c r="GG1" s="82"/>
      <c r="GH1" s="82"/>
      <c r="GI1" s="82"/>
      <c r="GJ1" s="82"/>
      <c r="GK1" s="82"/>
      <c r="GL1" s="82"/>
      <c r="GM1" s="82"/>
      <c r="GN1" s="82"/>
      <c r="GO1" s="82"/>
      <c r="GP1" s="82"/>
      <c r="GQ1" s="82"/>
      <c r="GR1" s="82"/>
      <c r="GS1" s="82"/>
      <c r="GT1" s="82"/>
      <c r="GU1" s="82"/>
      <c r="GV1" s="82"/>
      <c r="GW1" s="82"/>
      <c r="GX1" s="82"/>
      <c r="GY1" s="82"/>
      <c r="GZ1" s="82"/>
      <c r="HA1" s="82"/>
      <c r="HB1" s="82"/>
      <c r="HC1" s="82"/>
      <c r="HD1" s="82"/>
      <c r="HE1" s="82"/>
      <c r="HF1" s="82"/>
      <c r="HG1" s="82"/>
      <c r="HH1" s="82"/>
      <c r="HI1" s="82"/>
      <c r="HJ1" s="82"/>
      <c r="HK1" s="82"/>
      <c r="HL1" s="82"/>
      <c r="HM1" s="82"/>
      <c r="HN1" s="82"/>
      <c r="HO1" s="82"/>
      <c r="HP1" s="82"/>
      <c r="HQ1" s="82"/>
      <c r="HR1" s="82"/>
      <c r="HS1" s="82"/>
      <c r="HT1" s="82"/>
      <c r="HU1" s="82"/>
      <c r="HV1" s="82"/>
      <c r="HW1" s="82"/>
      <c r="HX1" s="82"/>
      <c r="HY1" s="82"/>
      <c r="HZ1" s="82"/>
      <c r="IA1" s="82"/>
      <c r="IB1" s="82"/>
      <c r="IC1" s="82"/>
      <c r="ID1" s="82"/>
      <c r="IE1" s="82"/>
      <c r="IF1" s="82"/>
      <c r="IG1" s="82"/>
      <c r="IH1" s="82"/>
      <c r="II1" s="82"/>
      <c r="IJ1" s="82"/>
      <c r="IK1" s="82"/>
      <c r="IL1" s="82"/>
      <c r="IM1" s="82"/>
      <c r="IN1" s="82"/>
      <c r="IO1" s="82"/>
      <c r="IP1" s="82"/>
      <c r="IQ1" s="82"/>
      <c r="IR1" s="82"/>
      <c r="IS1" s="82"/>
      <c r="IT1" s="82"/>
      <c r="IU1" s="82"/>
      <c r="IV1" s="82"/>
      <c r="IW1" s="82"/>
      <c r="IX1" s="82"/>
      <c r="IY1" s="82"/>
      <c r="IZ1" s="82"/>
      <c r="JA1" s="82"/>
      <c r="JB1" s="82"/>
      <c r="JC1" s="82"/>
      <c r="JD1" s="82"/>
      <c r="JE1" s="82"/>
      <c r="JF1" s="82"/>
      <c r="JG1" s="82"/>
      <c r="JH1" s="82"/>
      <c r="JI1" s="82"/>
      <c r="JJ1" s="82"/>
      <c r="JK1" s="82"/>
      <c r="JL1" s="82"/>
      <c r="JM1" s="82"/>
      <c r="JN1" s="82"/>
      <c r="JO1" s="82"/>
      <c r="JP1" s="82"/>
      <c r="JQ1" s="82"/>
      <c r="JR1" s="82"/>
      <c r="JS1" s="82"/>
      <c r="JT1" s="82"/>
      <c r="JU1" s="82"/>
      <c r="JV1" s="82"/>
      <c r="JW1" s="82"/>
      <c r="JX1" s="82"/>
      <c r="JY1" s="82"/>
      <c r="JZ1" s="82"/>
      <c r="KA1" s="82"/>
      <c r="KB1" s="82"/>
      <c r="KC1" s="82"/>
      <c r="KD1" s="82"/>
      <c r="KE1" s="82"/>
      <c r="KF1" s="82"/>
      <c r="KG1" s="82"/>
      <c r="KH1" s="82"/>
      <c r="KI1" s="82"/>
      <c r="KJ1" s="82"/>
      <c r="KK1" s="82"/>
      <c r="KL1" s="82"/>
      <c r="KM1" s="82"/>
      <c r="KN1" s="82"/>
      <c r="KO1" s="82"/>
      <c r="KP1" s="82"/>
      <c r="KQ1" s="82"/>
    </row>
    <row r="2" spans="1:303" ht="20.399999999999999" hidden="1" customHeight="1" x14ac:dyDescent="0.3">
      <c r="A2" s="83"/>
      <c r="B2" s="551"/>
      <c r="C2" s="552"/>
      <c r="M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Y2"/>
      <c r="DZ2"/>
      <c r="EB2"/>
      <c r="EC2"/>
      <c r="ED2" s="50"/>
    </row>
    <row r="3" spans="1:303" ht="21" hidden="1" customHeight="1" x14ac:dyDescent="0.3">
      <c r="A3" s="83"/>
      <c r="B3" s="551"/>
      <c r="C3" s="552"/>
      <c r="M3" s="85" t="s">
        <v>0</v>
      </c>
      <c r="N3" s="86">
        <v>14</v>
      </c>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Y3"/>
      <c r="DZ3"/>
      <c r="EB3"/>
      <c r="EC3"/>
      <c r="ED3" s="50"/>
    </row>
    <row r="4" spans="1:303" ht="21" hidden="1" customHeight="1" x14ac:dyDescent="0.3">
      <c r="A4" s="83"/>
      <c r="K4" s="17">
        <v>1</v>
      </c>
      <c r="M4" s="48"/>
      <c r="O4" s="48"/>
      <c r="P4" s="48" t="b">
        <f>AND(IFERROR(VALUE($P$44),0)&lt;&gt;1,IFERROR(VALUE($S$47),0)&gt;0,IFERROR(VALUE($K$4),0)=1)</f>
        <v>0</v>
      </c>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c r="BG4" s="48"/>
      <c r="BH4" s="48"/>
      <c r="BI4" s="48"/>
      <c r="BJ4" s="48"/>
      <c r="BK4" s="48"/>
      <c r="BL4" s="48"/>
      <c r="BM4" s="48"/>
      <c r="BN4" s="48"/>
      <c r="BO4" s="48"/>
      <c r="BP4" s="48"/>
      <c r="BQ4" s="48"/>
      <c r="BR4" s="48"/>
      <c r="BS4" s="48"/>
      <c r="BT4" s="48"/>
      <c r="BU4" s="48"/>
      <c r="BV4" s="48"/>
      <c r="BW4" s="48"/>
      <c r="BX4" s="48"/>
      <c r="BY4" s="48"/>
      <c r="BZ4" s="48"/>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Y4"/>
      <c r="DZ4"/>
      <c r="EB4"/>
      <c r="EC4"/>
      <c r="ED4" s="50"/>
    </row>
    <row r="5" spans="1:303" ht="21" hidden="1" customHeight="1" x14ac:dyDescent="0.3">
      <c r="A5" s="83"/>
      <c r="K5" s="17">
        <v>1</v>
      </c>
      <c r="M5" s="48"/>
      <c r="O5" s="48"/>
      <c r="P5" s="48"/>
      <c r="Q5" s="48"/>
      <c r="R5" s="48"/>
      <c r="S5" s="48" t="b">
        <f>AND(IFERROR(VALUE($K$5),0)=1,IFERROR(VALUE(S$44),0)&gt;0.75)</f>
        <v>0</v>
      </c>
      <c r="T5" s="48"/>
      <c r="U5" s="48"/>
      <c r="V5" t="b">
        <f>AND(IFERROR(VALUE($K$5),0)=1,IFERROR(VALUE(V$44),0)&gt;0.75)</f>
        <v>0</v>
      </c>
      <c r="W5" s="49"/>
      <c r="X5"/>
      <c r="Y5" t="b">
        <f>AND(IFERROR(VALUE($K$5),0)=1,IFERROR(VALUE(Y$44),0)&gt;0.75)</f>
        <v>0</v>
      </c>
      <c r="Z5" s="48"/>
      <c r="AA5" s="48"/>
      <c r="AB5" t="b">
        <f>AND(IFERROR(VALUE($K$5),0)=1,IFERROR(VALUE(AB$44),0)&gt;0.75)</f>
        <v>0</v>
      </c>
      <c r="AC5" s="48"/>
      <c r="AD5" s="48"/>
      <c r="AE5" t="b">
        <f>AND(IFERROR(VALUE($K$5),0)=1,IFERROR(VALUE(AE$44),0)&gt;0.75)</f>
        <v>0</v>
      </c>
      <c r="AF5" s="48"/>
      <c r="AG5" s="48"/>
      <c r="AH5" t="b">
        <f>AND(IFERROR(VALUE($K$5),0)=1,IFERROR(VALUE(AH$44),0)&gt;0.75)</f>
        <v>0</v>
      </c>
      <c r="AI5" s="48"/>
      <c r="AJ5" s="48"/>
      <c r="AK5" t="b">
        <f>AND(IFERROR(VALUE($K$5),0)=1,IFERROR(VALUE(AK$44),0)&gt;0.75)</f>
        <v>0</v>
      </c>
      <c r="AL5" s="48"/>
      <c r="AM5" s="48"/>
      <c r="AN5" t="b">
        <f>AND(IFERROR(VALUE($K$5),0)=1,IFERROR(VALUE(AN$44),0)&gt;0.75)</f>
        <v>0</v>
      </c>
      <c r="AO5" s="48"/>
      <c r="AP5" s="48"/>
      <c r="AQ5" t="b">
        <f>AND(IFERROR(VALUE($K$5),0)=1,IFERROR(VALUE(AQ$44),0)&gt;0.75)</f>
        <v>0</v>
      </c>
      <c r="AR5" s="48"/>
      <c r="AS5" s="48"/>
      <c r="AT5" t="b">
        <f>AND(IFERROR(VALUE($K$5),0)=1,IFERROR(VALUE(AT$44),0)&gt;0.75)</f>
        <v>0</v>
      </c>
      <c r="AU5" s="48"/>
      <c r="AV5" s="48"/>
      <c r="AW5" t="b">
        <f>AND(IFERROR(VALUE($K$5),0)=1,IFERROR(VALUE(AW$44),0)&gt;0.75)</f>
        <v>0</v>
      </c>
      <c r="AX5" s="48"/>
      <c r="AY5" s="48"/>
      <c r="AZ5" t="b">
        <f>AND(IFERROR(VALUE($K$5),0)=1,IFERROR(VALUE(AZ$44),0)&gt;0.75)</f>
        <v>0</v>
      </c>
      <c r="BA5" s="48"/>
      <c r="BB5" s="48"/>
      <c r="BC5" t="b">
        <f>AND(IFERROR(VALUE($K$5),0)=1,IFERROR(VALUE(BC$44),0)&gt;0.75)</f>
        <v>0</v>
      </c>
      <c r="BD5" s="48"/>
      <c r="BE5" s="48"/>
      <c r="BF5" t="b">
        <f>AND(IFERROR(VALUE($K$5),0)=1,IFERROR(VALUE(BF$44),0)&gt;0.75)</f>
        <v>0</v>
      </c>
      <c r="BG5" s="48"/>
      <c r="BH5" s="48"/>
      <c r="BI5" t="b">
        <f>AND(IFERROR(VALUE($K$5),0)=1,IFERROR(VALUE(BI$44),0)&gt;0.75)</f>
        <v>0</v>
      </c>
      <c r="BJ5" s="48"/>
      <c r="BK5" s="48"/>
      <c r="BL5" t="b">
        <f>AND(IFERROR(VALUE($K$5),0)=1,IFERROR(VALUE(BL$44),0)&gt;0.75)</f>
        <v>0</v>
      </c>
      <c r="BM5" s="48"/>
      <c r="BN5" s="48"/>
      <c r="BO5" t="b">
        <f>AND(IFERROR(VALUE($K$5),0)=1,IFERROR(VALUE(BO$44),0)&gt;0.75)</f>
        <v>0</v>
      </c>
      <c r="BP5" s="48"/>
      <c r="BQ5" s="48"/>
      <c r="BR5" t="b">
        <f>AND(IFERROR(VALUE($K$5),0)=1,IFERROR(VALUE(BR$44),0)&gt;0.75)</f>
        <v>0</v>
      </c>
      <c r="BS5" s="48"/>
      <c r="BT5" s="48"/>
      <c r="BU5" t="b">
        <f>AND(IFERROR(VALUE($K$5),0)=1,IFERROR(VALUE(BU$44),0)&gt;0.75)</f>
        <v>0</v>
      </c>
      <c r="BV5" s="48"/>
      <c r="BW5" s="48"/>
      <c r="BX5" t="b">
        <f>AND(IFERROR(VALUE($K$5),0)=1,IFERROR(VALUE(BX$44),0)&gt;0.75)</f>
        <v>0</v>
      </c>
      <c r="BY5" s="48"/>
      <c r="BZ5" s="48"/>
      <c r="CA5" t="b">
        <f>AND(IFERROR(VALUE($K$5),0)=1,IFERROR(VALUE(CA$44),0)&gt;0.75)</f>
        <v>0</v>
      </c>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Y5"/>
      <c r="DZ5"/>
      <c r="EB5"/>
      <c r="EC5"/>
      <c r="ED5" s="50"/>
    </row>
    <row r="6" spans="1:303" ht="19.8" hidden="1" customHeight="1" x14ac:dyDescent="0.3">
      <c r="A6" s="83"/>
      <c r="K6" s="17">
        <v>1</v>
      </c>
      <c r="S6" t="b">
        <f>AND(IFERROR(VALUE($K$6),0)=1,IFERROR(VALUE(S$44),0)&lt;0.05)</f>
        <v>1</v>
      </c>
      <c r="V6" s="17" t="b">
        <f>AND(IFERROR(VALUE($K$6),0)=1,IFERROR(VALUE(V$44),0)&lt;0.05)</f>
        <v>1</v>
      </c>
      <c r="Y6" s="17" t="b">
        <f>AND(IFERROR(VALUE($K$6),0)=1,IFERROR(VALUE(Y$44),0)&lt;0.05)</f>
        <v>1</v>
      </c>
      <c r="AB6" s="17" t="b">
        <f>AND(IFERROR(VALUE($K$6),0)=1,IFERROR(VALUE(AB$44),0)&lt;0.05)</f>
        <v>1</v>
      </c>
      <c r="AE6" s="17" t="b">
        <f>AND(IFERROR(VALUE($K$6),0)=1,IFERROR(VALUE(AE$44),0)&lt;0.05)</f>
        <v>1</v>
      </c>
      <c r="AH6" s="17" t="b">
        <f>AND(IFERROR(VALUE($K$6),0)=1,IFERROR(VALUE(AH$44),0)&lt;0.05)</f>
        <v>1</v>
      </c>
      <c r="AK6" s="17" t="b">
        <f>AND(IFERROR(VALUE($K$6),0)=1,IFERROR(VALUE(AK$44),0)&lt;0.05)</f>
        <v>1</v>
      </c>
      <c r="AN6" s="17" t="b">
        <f>AND(IFERROR(VALUE($K$6),0)=1,IFERROR(VALUE(AN$44),0)&lt;0.05)</f>
        <v>1</v>
      </c>
      <c r="AQ6" s="17" t="b">
        <f>AND(IFERROR(VALUE($K$6),0)=1,IFERROR(VALUE(AQ$44),0)&lt;0.05)</f>
        <v>1</v>
      </c>
      <c r="AT6" s="17" t="b">
        <f>AND(IFERROR(VALUE($K$6),0)=1,IFERROR(VALUE(AT$44),0)&lt;0.05)</f>
        <v>1</v>
      </c>
      <c r="AW6" s="17" t="b">
        <f>AND(IFERROR(VALUE($K$6),0)=1,IFERROR(VALUE(AW$44),0)&lt;0.05)</f>
        <v>1</v>
      </c>
      <c r="AZ6" s="17" t="b">
        <f>AND(IFERROR(VALUE($K$6),0)=1,IFERROR(VALUE(AZ$44),0)&lt;0.05)</f>
        <v>1</v>
      </c>
      <c r="BC6" s="17" t="b">
        <f>AND(IFERROR(VALUE($K$6),0)=1,IFERROR(VALUE(BC$44),0)&lt;0.05)</f>
        <v>1</v>
      </c>
      <c r="BF6" s="17" t="b">
        <f>AND(IFERROR(VALUE($K$6),0)=1,IFERROR(VALUE(BF$44),0)&lt;0.05)</f>
        <v>1</v>
      </c>
      <c r="BI6" s="17" t="b">
        <f>AND(IFERROR(VALUE($K$6),0)=1,IFERROR(VALUE(BI$44),0)&lt;0.05)</f>
        <v>1</v>
      </c>
      <c r="BL6" s="17" t="b">
        <f>AND(IFERROR(VALUE($K$6),0)=1,IFERROR(VALUE(BL$44),0)&lt;0.05)</f>
        <v>1</v>
      </c>
      <c r="BO6" s="17" t="b">
        <f>AND(IFERROR(VALUE($K$6),0)=1,IFERROR(VALUE(BO$44),0)&lt;0.05)</f>
        <v>1</v>
      </c>
      <c r="BR6" s="17" t="b">
        <f>AND(IFERROR(VALUE($K$6),0)=1,IFERROR(VALUE(BR$44),0)&lt;0.05)</f>
        <v>1</v>
      </c>
      <c r="BU6" s="17" t="b">
        <f>AND(IFERROR(VALUE($K$6),0)=1,IFERROR(VALUE(BU$44),0)&lt;0.05)</f>
        <v>1</v>
      </c>
      <c r="BX6" s="17" t="b">
        <f>AND(IFERROR(VALUE($K$6),0)=1,IFERROR(VALUE(BX$44),0)&lt;0.05)</f>
        <v>1</v>
      </c>
      <c r="CA6" t="b">
        <f>AND(IFERROR(VALUE($K$6),0)=1,IFERROR(VALUE(CA$44),0)&lt;0.05)</f>
        <v>1</v>
      </c>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Y6"/>
      <c r="DZ6"/>
      <c r="EB6"/>
      <c r="EC6"/>
      <c r="ED6" s="50"/>
    </row>
    <row r="7" spans="1:303" ht="18" hidden="1" customHeight="1" x14ac:dyDescent="0.3">
      <c r="A7" s="83"/>
      <c r="K7" s="17">
        <v>1</v>
      </c>
      <c r="M7" s="48"/>
      <c r="O7" s="48"/>
      <c r="P7" s="48"/>
      <c r="Q7" s="48"/>
      <c r="R7" s="48"/>
      <c r="S7" s="48" t="b">
        <f>AND(IFERROR(VALUE($K$7),0)=1,R$36="")</f>
        <v>0</v>
      </c>
      <c r="T7" s="48"/>
      <c r="U7" s="48"/>
      <c r="V7" t="b">
        <f>AND(IFERROR(VALUE($K$7),0)=1,U$36="")</f>
        <v>0</v>
      </c>
      <c r="W7" s="48"/>
      <c r="X7"/>
      <c r="Y7" t="b">
        <f>AND(IFERROR(VALUE($K$7),0)=1,X$36="")</f>
        <v>1</v>
      </c>
      <c r="Z7" s="48"/>
      <c r="AA7"/>
      <c r="AB7" t="b">
        <f>AND(IFERROR(VALUE($K$7),0)=1,AA$36="")</f>
        <v>0</v>
      </c>
      <c r="AC7" s="48"/>
      <c r="AD7"/>
      <c r="AE7" t="b">
        <f>AND(IFERROR(VALUE($K$7),0)=1,AD$36="")</f>
        <v>0</v>
      </c>
      <c r="AF7" s="48"/>
      <c r="AG7"/>
      <c r="AH7" t="b">
        <f>AND(IFERROR(VALUE($K$7),0)=1,AG$36="")</f>
        <v>0</v>
      </c>
      <c r="AI7" s="48"/>
      <c r="AJ7" s="48"/>
      <c r="AK7" t="b">
        <f>AND(IFERROR(VALUE($K$7),0)=1,AJ$36="")</f>
        <v>0</v>
      </c>
      <c r="AL7" s="48"/>
      <c r="AM7" s="48"/>
      <c r="AN7" t="b">
        <f>AND(IFERROR(VALUE($K$7),0)=1,AM$36="")</f>
        <v>0</v>
      </c>
      <c r="AO7" s="48"/>
      <c r="AP7" s="48"/>
      <c r="AQ7" t="b">
        <f>AND(IFERROR(VALUE($K$7),0)=1,AP$36="")</f>
        <v>0</v>
      </c>
      <c r="AR7" s="48"/>
      <c r="AS7" s="48"/>
      <c r="AT7" t="b">
        <f>AND(IFERROR(VALUE($K$7),0)=1,AS$36="")</f>
        <v>0</v>
      </c>
      <c r="AU7" s="48"/>
      <c r="AV7" s="48"/>
      <c r="AW7" t="b">
        <f>AND(IFERROR(VALUE($K$7),0)=1,AV$36="")</f>
        <v>0</v>
      </c>
      <c r="AX7" s="48"/>
      <c r="AY7" s="48"/>
      <c r="AZ7" t="b">
        <f>AND(IFERROR(VALUE($K$7),0)=1,AY$36="")</f>
        <v>0</v>
      </c>
      <c r="BA7" s="48"/>
      <c r="BB7" s="48"/>
      <c r="BC7" t="b">
        <f>AND(IFERROR(VALUE($K$7),0)=1,BB$36="")</f>
        <v>0</v>
      </c>
      <c r="BD7" s="48"/>
      <c r="BE7" s="48"/>
      <c r="BF7" t="b">
        <f>AND(IFERROR(VALUE($K$7),0)=1,BE$36="")</f>
        <v>0</v>
      </c>
      <c r="BG7" s="48"/>
      <c r="BH7" s="48"/>
      <c r="BI7" t="b">
        <f>AND(IFERROR(VALUE($K$7),0)=1,BH$36="")</f>
        <v>0</v>
      </c>
      <c r="BJ7" s="48"/>
      <c r="BK7" s="48"/>
      <c r="BL7" t="b">
        <f>AND(IFERROR(VALUE($K$7),0)=1,BK$36="")</f>
        <v>0</v>
      </c>
      <c r="BM7" s="48"/>
      <c r="BN7" s="48"/>
      <c r="BO7" t="b">
        <f>AND(IFERROR(VALUE($K$7),0)=1,BN$36="")</f>
        <v>0</v>
      </c>
      <c r="BP7" s="48"/>
      <c r="BQ7" s="48"/>
      <c r="BR7" t="b">
        <f>AND(IFERROR(VALUE($K$7),0)=1,BQ$36="")</f>
        <v>0</v>
      </c>
      <c r="BS7" s="48"/>
      <c r="BT7" s="48"/>
      <c r="BU7" t="b">
        <f>AND(IFERROR(VALUE($K$7),0)=1,BT$36="")</f>
        <v>0</v>
      </c>
      <c r="BV7" s="48"/>
      <c r="BW7" s="48"/>
      <c r="BX7" t="b">
        <f>AND(IFERROR(VALUE($K$7),0)=1,BW$36="")</f>
        <v>0</v>
      </c>
      <c r="BY7" s="48"/>
      <c r="BZ7" s="48"/>
      <c r="CA7" t="b">
        <f>AND(IFERROR(VALUE($K$7),0)=1,BZ$36="")</f>
        <v>0</v>
      </c>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Y7"/>
      <c r="DZ7"/>
      <c r="EB7"/>
      <c r="EC7"/>
      <c r="ED7" s="50"/>
    </row>
    <row r="8" spans="1:303" ht="20.399999999999999" hidden="1" customHeight="1" x14ac:dyDescent="0.3">
      <c r="A8" s="83"/>
      <c r="K8" s="17">
        <v>1</v>
      </c>
      <c r="M8" s="48"/>
      <c r="O8" s="48"/>
      <c r="P8" s="48"/>
      <c r="Q8" s="48"/>
      <c r="R8" s="48"/>
      <c r="S8" s="48" t="b">
        <f>AND(IFERROR(VALUE($K$8),0)=1,(IFERROR(VALUE(S75),0))&gt;IFERROR(VALUE(S90),0))</f>
        <v>0</v>
      </c>
      <c r="T8" s="48"/>
      <c r="U8" s="48"/>
      <c r="V8" t="b">
        <f>AND(IFERROR(VALUE($K$8),0)=1,(IFERROR(VALUE(V75),0))&gt;IFERROR(VALUE(V90),0))</f>
        <v>0</v>
      </c>
      <c r="W8" s="48"/>
      <c r="X8" s="48"/>
      <c r="Y8" t="b">
        <f>AND(IFERROR(VALUE($K$8),0)=1,(IFERROR(VALUE(Y75),0))&gt;IFERROR(VALUE(Y90),0))</f>
        <v>0</v>
      </c>
      <c r="Z8" s="48"/>
      <c r="AA8" s="48"/>
      <c r="AB8" t="b">
        <f>AND(IFERROR(VALUE($K$8),0)=1,(IFERROR(VALUE(AB75),0))&gt;IFERROR(VALUE(AB90),0))</f>
        <v>0</v>
      </c>
      <c r="AC8" s="48"/>
      <c r="AD8" s="48"/>
      <c r="AE8" t="b">
        <f>AND(IFERROR(VALUE($K$8),0)=1,(IFERROR(VALUE(AE75),0))&gt;IFERROR(VALUE(AE90),0))</f>
        <v>0</v>
      </c>
      <c r="AF8" s="48"/>
      <c r="AG8" s="48"/>
      <c r="AH8" t="b">
        <f>AND(IFERROR(VALUE($K$8),0)=1,(IFERROR(VALUE(AH75),0))&gt;IFERROR(VALUE(AH90),0))</f>
        <v>0</v>
      </c>
      <c r="AI8" s="48"/>
      <c r="AJ8" s="48"/>
      <c r="AK8" t="b">
        <f>AND(IFERROR(VALUE($K$8),0)=1,(IFERROR(VALUE(AK75),0))&gt;IFERROR(VALUE(AK90),0))</f>
        <v>0</v>
      </c>
      <c r="AL8" s="48"/>
      <c r="AM8" s="48"/>
      <c r="AN8" t="b">
        <f>AND(IFERROR(VALUE($K$8),0)=1,(IFERROR(VALUE(AN75),0))&gt;IFERROR(VALUE(AN90),0))</f>
        <v>0</v>
      </c>
      <c r="AO8" s="48"/>
      <c r="AP8" s="48"/>
      <c r="AQ8" t="b">
        <f>AND(IFERROR(VALUE($K$8),0)=1,(IFERROR(VALUE(AQ75),0))&gt;IFERROR(VALUE(AQ90),0))</f>
        <v>0</v>
      </c>
      <c r="AR8" s="48"/>
      <c r="AS8" s="48"/>
      <c r="AT8" t="b">
        <f>AND(IFERROR(VALUE($K$8),0)=1,(IFERROR(VALUE(AT75),0))&gt;IFERROR(VALUE(AT90),0))</f>
        <v>0</v>
      </c>
      <c r="AU8" s="48"/>
      <c r="AV8" s="48"/>
      <c r="AW8" t="b">
        <f>AND(IFERROR(VALUE($K$8),0)=1,(IFERROR(VALUE(AW75),0))&gt;IFERROR(VALUE(AW90),0))</f>
        <v>0</v>
      </c>
      <c r="AX8" s="48"/>
      <c r="AY8" s="48"/>
      <c r="AZ8" t="b">
        <f>AND(IFERROR(VALUE($K$8),0)=1,(IFERROR(VALUE(AZ75),0))&gt;IFERROR(VALUE(AZ90),0))</f>
        <v>0</v>
      </c>
      <c r="BA8" s="48"/>
      <c r="BB8" s="48"/>
      <c r="BC8" t="b">
        <f>AND(IFERROR(VALUE($K$8),0)=1,(IFERROR(VALUE(BC75),0))&gt;IFERROR(VALUE(BC90),0))</f>
        <v>0</v>
      </c>
      <c r="BD8" s="48"/>
      <c r="BE8" s="48"/>
      <c r="BF8" t="b">
        <f>AND(IFERROR(VALUE($K$8),0)=1,(IFERROR(VALUE(BF75),0))&gt;IFERROR(VALUE(BF90),0))</f>
        <v>0</v>
      </c>
      <c r="BG8" s="48"/>
      <c r="BH8" s="48"/>
      <c r="BI8" t="b">
        <f>AND(IFERROR(VALUE($K$8),0)=1,(IFERROR(VALUE(BI75),0))&gt;IFERROR(VALUE(BI90),0))</f>
        <v>0</v>
      </c>
      <c r="BJ8" s="48"/>
      <c r="BK8" s="48"/>
      <c r="BL8" t="b">
        <f>AND(IFERROR(VALUE($K$8),0)=1,(IFERROR(VALUE(BL75),0))&gt;IFERROR(VALUE(BL90),0))</f>
        <v>0</v>
      </c>
      <c r="BM8" s="48"/>
      <c r="BN8" s="48"/>
      <c r="BO8" t="b">
        <f>AND(IFERROR(VALUE($K$8),0)=1,(IFERROR(VALUE(BO75),0))&gt;IFERROR(VALUE(BO90),0))</f>
        <v>0</v>
      </c>
      <c r="BP8" s="48"/>
      <c r="BQ8" s="48"/>
      <c r="BR8" t="b">
        <f>AND(IFERROR(VALUE($K$8),0)=1,(IFERROR(VALUE(BR75),0))&gt;IFERROR(VALUE(BR90),0))</f>
        <v>0</v>
      </c>
      <c r="BS8" s="48"/>
      <c r="BT8" s="48"/>
      <c r="BU8" t="b">
        <f>AND(IFERROR(VALUE($K$8),0)=1,(IFERROR(VALUE(BU75),0))&gt;IFERROR(VALUE(BU90),0))</f>
        <v>0</v>
      </c>
      <c r="BV8" s="48"/>
      <c r="BW8" s="48"/>
      <c r="BX8" t="b">
        <f>AND(IFERROR(VALUE($K$8),0)=1,(IFERROR(VALUE(BX75),0))&gt;IFERROR(VALUE(BX90),0))</f>
        <v>0</v>
      </c>
      <c r="BY8" s="48"/>
      <c r="BZ8" s="48"/>
      <c r="CA8" t="b">
        <f>AND(IFERROR(VALUE($K$8),0)=1,(IFERROR(VALUE(CA75),0))&gt;IFERROR(VALUE(CA90),0))</f>
        <v>0</v>
      </c>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Y8"/>
      <c r="DZ8"/>
      <c r="EB8"/>
      <c r="EC8"/>
      <c r="ED8" s="50"/>
    </row>
    <row r="9" spans="1:303" ht="20.399999999999999" hidden="1" customHeight="1" x14ac:dyDescent="0.3">
      <c r="A9" s="83"/>
      <c r="K9" s="17">
        <v>1</v>
      </c>
      <c r="M9" s="48"/>
      <c r="O9" s="48"/>
      <c r="P9" s="48"/>
      <c r="Q9" s="48"/>
      <c r="R9" s="48"/>
      <c r="S9" s="48" t="b">
        <f>AND(IFERROR(VALUE($K$9),0)=1,AND((IFERROR(SEARCH("Military",R$303),0)),IFERROR(VALUE(S145),0)&gt;0,IFERROR(VALUE(S148),0)=0))</f>
        <v>0</v>
      </c>
      <c r="T9" s="48"/>
      <c r="U9" s="48"/>
      <c r="V9" t="b">
        <f>AND(IFERROR(VALUE($K$9),0)=1,AND((IFERROR(SEARCH("Military",U$303),0)),IFERROR(VALUE(V145),0)&gt;0,IFERROR(VALUE(V148),0)=0))</f>
        <v>0</v>
      </c>
      <c r="W9" s="48"/>
      <c r="X9" s="48"/>
      <c r="Y9" t="b">
        <f>AND(IFERROR(VALUE($K$9),0)=1,AND((IFERROR(SEARCH("Military",X$303),0)),IFERROR(VALUE(Y145),0)&gt;0,IFERROR(VALUE(Y148),0)=0))</f>
        <v>0</v>
      </c>
      <c r="Z9" s="48"/>
      <c r="AA9" s="48"/>
      <c r="AB9" t="b">
        <f>AND(IFERROR(VALUE($K$9),0)=1,AND((IFERROR(SEARCH("Military",AA$303),0)),IFERROR(VALUE(AB145),0)&gt;0,IFERROR(VALUE(AB148),0)=0))</f>
        <v>0</v>
      </c>
      <c r="AC9" s="48"/>
      <c r="AD9" s="48"/>
      <c r="AE9" t="b">
        <f>AND(IFERROR(VALUE($K$9),0)=1,AND((IFERROR(SEARCH("Military",AD$303),0)),IFERROR(VALUE(AE145),0)&gt;0,IFERROR(VALUE(AE148),0)=0))</f>
        <v>0</v>
      </c>
      <c r="AF9" s="48"/>
      <c r="AG9" s="48"/>
      <c r="AH9" t="b">
        <f>AND(IFERROR(VALUE($K$9),0)=1,AND((IFERROR(SEARCH("Military",AG$303),0)),IFERROR(VALUE(AH145),0)&gt;0,IFERROR(VALUE(AH148),0)=0))</f>
        <v>0</v>
      </c>
      <c r="AI9" s="48"/>
      <c r="AJ9" s="48"/>
      <c r="AK9" t="b">
        <f>AND(IFERROR(VALUE($K$9),0)=1,AND((IFERROR(SEARCH("Military",AJ$303),0)),IFERROR(VALUE(AK145),0)&gt;0,IFERROR(VALUE(AK148),0)=0))</f>
        <v>0</v>
      </c>
      <c r="AL9" s="48"/>
      <c r="AM9" s="48"/>
      <c r="AN9" t="b">
        <f>AND(IFERROR(VALUE($K$9),0)=1,AND((IFERROR(SEARCH("Military",AM$303),0)),IFERROR(VALUE(AN145),0)&gt;0,IFERROR(VALUE(AN148),0)=0))</f>
        <v>0</v>
      </c>
      <c r="AO9" s="48"/>
      <c r="AP9" s="48"/>
      <c r="AQ9" t="b">
        <f>AND(IFERROR(VALUE($K$9),0)=1,AND((IFERROR(SEARCH("Military",AP$303),0)),IFERROR(VALUE(AQ145),0)&gt;0,IFERROR(VALUE(AQ148),0)=0))</f>
        <v>0</v>
      </c>
      <c r="AR9" s="48"/>
      <c r="AS9" s="48"/>
      <c r="AT9" t="b">
        <f>AND(IFERROR(VALUE($K$9),0)=1,AND((IFERROR(SEARCH("Military",AS$303),0)),IFERROR(VALUE(AT145),0)&gt;0,IFERROR(VALUE(AT148),0)=0))</f>
        <v>0</v>
      </c>
      <c r="AU9" s="48"/>
      <c r="AV9" s="48"/>
      <c r="AW9" t="b">
        <f>AND(IFERROR(VALUE($K$9),0)=1,AND((IFERROR(SEARCH("Military",AV$303),0)),IFERROR(VALUE(AW145),0)&gt;0,IFERROR(VALUE(AW148),0)=0))</f>
        <v>0</v>
      </c>
      <c r="AX9" s="48"/>
      <c r="AY9" s="48"/>
      <c r="AZ9" t="b">
        <f>AND(IFERROR(VALUE($K$9),0)=1,AND((IFERROR(SEARCH("Military",AY$303),0)),IFERROR(VALUE(AZ145),0)&gt;0,IFERROR(VALUE(AZ148),0)=0))</f>
        <v>0</v>
      </c>
      <c r="BA9" s="48"/>
      <c r="BB9" s="48"/>
      <c r="BC9" t="b">
        <f>AND(IFERROR(VALUE($K$9),0)=1,AND((IFERROR(SEARCH("Military",BB$303),0)),IFERROR(VALUE(BC145),0)&gt;0,IFERROR(VALUE(BC148),0)=0))</f>
        <v>0</v>
      </c>
      <c r="BD9" s="48"/>
      <c r="BE9" s="48"/>
      <c r="BF9" t="b">
        <f>AND(IFERROR(VALUE($K$9),0)=1,AND((IFERROR(SEARCH("Military",BE$303),0)),IFERROR(VALUE(BF145),0)&gt;0,IFERROR(VALUE(BF148),0)=0))</f>
        <v>0</v>
      </c>
      <c r="BG9" s="48"/>
      <c r="BH9" s="48"/>
      <c r="BI9" t="b">
        <f>AND(IFERROR(VALUE($K$9),0)=1,AND((IFERROR(SEARCH("Military",BH$303),0)),IFERROR(VALUE(BI145),0)&gt;0,IFERROR(VALUE(BI148),0)=0))</f>
        <v>0</v>
      </c>
      <c r="BJ9" s="48"/>
      <c r="BK9" s="48"/>
      <c r="BL9" t="b">
        <f>AND(IFERROR(VALUE($K$9),0)=1,AND((IFERROR(SEARCH("Military",BK$303),0)),IFERROR(VALUE(BL145),0)&gt;0,IFERROR(VALUE(BL148),0)=0))</f>
        <v>0</v>
      </c>
      <c r="BM9" s="48"/>
      <c r="BN9" s="48"/>
      <c r="BO9" t="b">
        <f>AND(IFERROR(VALUE($K$9),0)=1,AND((IFERROR(SEARCH("Military",BN$303),0)),IFERROR(VALUE(BO145),0)&gt;0,IFERROR(VALUE(BO148),0)=0))</f>
        <v>0</v>
      </c>
      <c r="BP9" s="48"/>
      <c r="BQ9" s="48"/>
      <c r="BR9" t="b">
        <f>AND(IFERROR(VALUE($K$9),0)=1,AND((IFERROR(SEARCH("Military",BQ$303),0)),IFERROR(VALUE(BR145),0)&gt;0,IFERROR(VALUE(BR148),0)=0))</f>
        <v>0</v>
      </c>
      <c r="BS9" s="48"/>
      <c r="BT9" s="48"/>
      <c r="BU9" t="b">
        <f>AND(IFERROR(VALUE($K$9),0)=1,AND((IFERROR(SEARCH("Military",BT$303),0)),IFERROR(VALUE(BU145),0)&gt;0,IFERROR(VALUE(BU148),0)=0))</f>
        <v>0</v>
      </c>
      <c r="BV9" s="48"/>
      <c r="BW9" s="48"/>
      <c r="BX9" t="b">
        <f>AND(IFERROR(VALUE($K$9),0)=1,AND((IFERROR(SEARCH("Military",BW$303),0)),IFERROR(VALUE(BX145),0)&gt;0,IFERROR(VALUE(BX148),0)=0))</f>
        <v>0</v>
      </c>
      <c r="BY9" s="48"/>
      <c r="BZ9" s="48"/>
      <c r="CA9" t="b">
        <f>AND(IFERROR(VALUE($K$9),0)=1,AND((IFERROR(SEARCH("Military",BZ$303),0)),IFERROR(VALUE(CA145),0)&gt;0,IFERROR(VALUE(CA148),0)=0))</f>
        <v>0</v>
      </c>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Y9"/>
      <c r="DZ9"/>
      <c r="EB9"/>
      <c r="EC9"/>
      <c r="ED9" s="50"/>
    </row>
    <row r="10" spans="1:303" ht="19.8" hidden="1" customHeight="1" x14ac:dyDescent="0.3">
      <c r="A10" s="83"/>
      <c r="K10" s="17">
        <v>1</v>
      </c>
      <c r="P10" s="17" t="b">
        <f ca="1">AND(IFERROR(VALUE($K$10),0)=1,IFERROR(VALUE($P102),0)&gt;IFERROR(VALUE($O102),0))</f>
        <v>0</v>
      </c>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Y10"/>
      <c r="DZ10"/>
      <c r="EB10"/>
      <c r="EC10"/>
      <c r="ED10" s="50"/>
    </row>
    <row r="11" spans="1:303" ht="18" hidden="1" customHeight="1" x14ac:dyDescent="0.3">
      <c r="A11" s="83"/>
      <c r="K11" s="17">
        <v>1</v>
      </c>
      <c r="P11" t="b">
        <f ca="1">AND(IFERROR(VALUE($K$11),0)=1,IFERROR(VALUE(P75),0)&gt;IFERROR(VALUE(O75),0))</f>
        <v>0</v>
      </c>
      <c r="S11" s="17" t="b">
        <f>AND(IFERROR(VALUE($K$11),0)=1,IFERROR(VALUE(S75),0)&gt;IFERROR(VALUE(R75),0))</f>
        <v>0</v>
      </c>
      <c r="V11" s="17" t="b">
        <f>AND(IFERROR(VALUE($K$11),0)=1,IFERROR(VALUE(V75),0)&gt;IFERROR(VALUE(U75),0))</f>
        <v>0</v>
      </c>
      <c r="Y11" s="17" t="b">
        <f>AND(IFERROR(VALUE($K$11),0)=1,IFERROR(VALUE(Y75),0)&gt;IFERROR(VALUE(X75),0))</f>
        <v>0</v>
      </c>
      <c r="AB11" s="17" t="b">
        <f>AND(IFERROR(VALUE($K$11),0)=1,IFERROR(VALUE(AB75),0)&gt;IFERROR(VALUE(AA75),0))</f>
        <v>0</v>
      </c>
      <c r="AE11" s="17" t="b">
        <f>AND(IFERROR(VALUE($K$11),0)=1,IFERROR(VALUE(AE75),0)&gt;IFERROR(VALUE(AD75),0))</f>
        <v>0</v>
      </c>
      <c r="AH11" s="17" t="b">
        <f>AND(IFERROR(VALUE($K$11),0)=1,IFERROR(VALUE(AH75),0)&gt;IFERROR(VALUE(AG75),0))</f>
        <v>0</v>
      </c>
      <c r="AK11" t="b">
        <f>AND(IFERROR(VALUE($K$11),0)=1,IFERROR(VALUE(AK75),0)&gt;IFERROR(VALUE(AJ75),0))</f>
        <v>0</v>
      </c>
      <c r="AN11" t="b">
        <f>AND(IFERROR(VALUE($K$11),0)=1,IFERROR(VALUE(AN75),0)&gt;IFERROR(VALUE(AM75),0))</f>
        <v>0</v>
      </c>
      <c r="AQ11" t="b">
        <f>AND(IFERROR(VALUE($K$11),0)=1,IFERROR(VALUE(AQ75),0)&gt;IFERROR(VALUE(AP75),0))</f>
        <v>0</v>
      </c>
      <c r="AT11" t="b">
        <f>AND(IFERROR(VALUE($K$11),0)=1,IFERROR(VALUE(AT75),0)&gt;IFERROR(VALUE(AS75),0))</f>
        <v>0</v>
      </c>
      <c r="AW11" t="b">
        <f>AND(IFERROR(VALUE($K$11),0)=1,IFERROR(VALUE(AW75),0)&gt;IFERROR(VALUE(AV75),0))</f>
        <v>0</v>
      </c>
      <c r="AZ11" t="b">
        <f>AND(IFERROR(VALUE($K$11),0)=1,IFERROR(VALUE(AZ75),0)&gt;IFERROR(VALUE(AY75),0))</f>
        <v>0</v>
      </c>
      <c r="BC11" s="17" t="b">
        <f>AND(IFERROR(VALUE($K$11),0)=1,IFERROR(VALUE(BC75),0)&gt;IFERROR(VALUE(BB75),0))</f>
        <v>0</v>
      </c>
      <c r="BF11" s="17" t="b">
        <f>AND(IFERROR(VALUE($K$11),0)=1,IFERROR(VALUE(BF75),0)&gt;IFERROR(VALUE(BE75),0))</f>
        <v>0</v>
      </c>
      <c r="BI11" s="17" t="b">
        <f>AND(IFERROR(VALUE($K$11),0)=1,IFERROR(VALUE(BI75),0)&gt;IFERROR(VALUE(BH75),0))</f>
        <v>0</v>
      </c>
      <c r="BL11" s="17" t="b">
        <f>AND(IFERROR(VALUE($K$11),0)=1,IFERROR(VALUE(BL75),0)&gt;IFERROR(VALUE(BK75),0))</f>
        <v>0</v>
      </c>
      <c r="BO11" s="17" t="b">
        <f>AND(IFERROR(VALUE($K$11),0)=1,IFERROR(VALUE(BO75),0)&gt;IFERROR(VALUE(BN75),0))</f>
        <v>0</v>
      </c>
      <c r="BR11" s="17" t="b">
        <f>AND(IFERROR(VALUE($K$11),0)=1,IFERROR(VALUE(BR75),0)&gt;IFERROR(VALUE(BQ75),0))</f>
        <v>0</v>
      </c>
      <c r="BU11" s="17" t="b">
        <f>AND(IFERROR(VALUE($K$11),0)=1,IFERROR(VALUE(BU75),0)&gt;IFERROR(VALUE(BT75),0))</f>
        <v>0</v>
      </c>
      <c r="BX11" s="17" t="b">
        <f>AND(IFERROR(VALUE($K$11),0)=1,IFERROR(VALUE(BX75),0)&gt;IFERROR(VALUE(BW75),0))</f>
        <v>0</v>
      </c>
      <c r="CA11" t="b">
        <f>AND(IFERROR(VALUE($K$11),0)=1,IFERROR(VALUE(CA75),0)&gt;IFERROR(VALUE(BZ75),0))</f>
        <v>0</v>
      </c>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Y11"/>
      <c r="DZ11"/>
      <c r="EB11"/>
      <c r="EC11"/>
      <c r="ED11" s="50"/>
    </row>
    <row r="12" spans="1:303" ht="18.600000000000001" hidden="1" customHeight="1" x14ac:dyDescent="0.3">
      <c r="A12" s="83"/>
      <c r="K12" s="17">
        <v>1</v>
      </c>
      <c r="S12" s="17" t="b">
        <f>AND(IFERROR(VALUE($K$12),0)=1,AND(IFERROR(VALUE($S$47),0)&gt;0,IFERROR(VALUE($S83),0)&lt;=0))</f>
        <v>0</v>
      </c>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Y12"/>
      <c r="DZ12"/>
      <c r="EB12"/>
      <c r="EC12"/>
      <c r="ED12" s="50"/>
    </row>
    <row r="13" spans="1:303" ht="25.8" hidden="1" customHeight="1" x14ac:dyDescent="0.3">
      <c r="A13" s="83"/>
      <c r="K13" s="17">
        <v>1</v>
      </c>
      <c r="S13" s="17" t="b">
        <f>AND(IFERROR(VALUE($K$13),0)=1,AND(IFERROR(VALUE($S$47),0)&gt;0,IFERROR(VALUE($S$54),0)&lt;=0))</f>
        <v>0</v>
      </c>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Y13"/>
      <c r="DZ13"/>
      <c r="EB13"/>
      <c r="EC13"/>
      <c r="ED13" s="50"/>
    </row>
    <row r="14" spans="1:303" ht="21" hidden="1" customHeight="1" x14ac:dyDescent="0.3">
      <c r="A14" s="83"/>
      <c r="K14" s="17">
        <v>1</v>
      </c>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Y14"/>
      <c r="DZ14"/>
      <c r="EB14"/>
      <c r="EC14"/>
      <c r="ED14" s="50"/>
    </row>
    <row r="15" spans="1:303" ht="21.6" hidden="1" customHeight="1" x14ac:dyDescent="0.3">
      <c r="A15" s="83"/>
      <c r="K15" s="17">
        <v>1</v>
      </c>
      <c r="P15" s="17" t="b">
        <f ca="1">AND(IFERROR(VALUE($K$15),0)=1,IFERROR(VALUE(P129),0)&lt;IFERROR(VALUE(O129),0))</f>
        <v>0</v>
      </c>
      <c r="S15" s="17" t="b">
        <f ca="1">AND(IFERROR(VALUE($K$15),0)=1,IFERROR(VALUE(S129),0)&lt;IFERROR(VALUE(R129),0))</f>
        <v>0</v>
      </c>
      <c r="V15" s="17" t="b">
        <f ca="1">AND(IFERROR(VALUE($K$15),0)=1,IFERROR(VALUE(V129),0)&lt;IFERROR(VALUE(U129),0))</f>
        <v>0</v>
      </c>
      <c r="Y15" s="17" t="b">
        <f ca="1">AND(IFERROR(VALUE($K$15),0)=1,IFERROR(VALUE(Y129),0)&lt;IFERROR(VALUE(X129),0))</f>
        <v>0</v>
      </c>
      <c r="AB15" s="17" t="b">
        <f ca="1">AND(IFERROR(VALUE($K$15),0)=1,IFERROR(VALUE(AB129),0)&lt;IFERROR(VALUE(AA129),0))</f>
        <v>0</v>
      </c>
      <c r="AE15" s="17" t="b">
        <f ca="1">AND(IFERROR(VALUE($K$15),0)=1,IFERROR(VALUE(AE129),0)&lt;IFERROR(VALUE(AD129),0))</f>
        <v>0</v>
      </c>
      <c r="AH15" s="17" t="b">
        <f ca="1">AND(IFERROR(VALUE($K$15),0)=1,IFERROR(VALUE(AH129),0)&lt;IFERROR(VALUE(AG129),0))</f>
        <v>0</v>
      </c>
      <c r="AK15" s="17" t="b">
        <f ca="1">AND(IFERROR(VALUE($K$15),0)=1,IFERROR(VALUE(AK129),0)&lt;IFERROR(VALUE(AJ129),0))</f>
        <v>0</v>
      </c>
      <c r="AN15" s="17" t="b">
        <f ca="1">AND(IFERROR(VALUE($K$15),0)=1,IFERROR(VALUE(AN129),0)&lt;IFERROR(VALUE(AM129),0))</f>
        <v>0</v>
      </c>
      <c r="AQ15" s="17" t="b">
        <f ca="1">AND(IFERROR(VALUE($K$15),0)=1,IFERROR(VALUE(AQ129),0)&lt;IFERROR(VALUE(AP129),0))</f>
        <v>0</v>
      </c>
      <c r="AT15" s="17" t="b">
        <f ca="1">AND(IFERROR(VALUE($K$15),0)=1,IFERROR(VALUE(AT129),0)&lt;IFERROR(VALUE(AS129),0))</f>
        <v>0</v>
      </c>
      <c r="AW15" s="17" t="b">
        <f ca="1">AND(IFERROR(VALUE($K$15),0)=1,IFERROR(VALUE(AW129),0)&lt;IFERROR(VALUE(AV129),0))</f>
        <v>0</v>
      </c>
      <c r="AZ15" s="17" t="b">
        <f ca="1">AND(IFERROR(VALUE($K$15),0)=1,IFERROR(VALUE(AZ129),0)&lt;IFERROR(VALUE(AY129),0))</f>
        <v>0</v>
      </c>
      <c r="BC15" s="17" t="b">
        <f ca="1">AND(IFERROR(VALUE($K$15),0)=1,IFERROR(VALUE(BC129),0)&lt;IFERROR(VALUE(BB129),0))</f>
        <v>0</v>
      </c>
      <c r="BF15" s="17" t="b">
        <f ca="1">AND(IFERROR(VALUE($K$15),0)=1,IFERROR(VALUE(BF129),0)&lt;IFERROR(VALUE(BE129),0))</f>
        <v>0</v>
      </c>
      <c r="BI15" s="17" t="b">
        <f ca="1">AND(IFERROR(VALUE($K$15),0)=1,IFERROR(VALUE(BI129),0)&lt;IFERROR(VALUE(BH129),0))</f>
        <v>0</v>
      </c>
      <c r="BL15" s="17" t="b">
        <f ca="1">AND(IFERROR(VALUE($K$15),0)=1,IFERROR(VALUE(BL129),0)&lt;IFERROR(VALUE(BK129),0))</f>
        <v>0</v>
      </c>
      <c r="BO15" s="17" t="b">
        <f ca="1">AND(IFERROR(VALUE($K$15),0)=1,IFERROR(VALUE(BO129),0)&lt;IFERROR(VALUE(BN129),0))</f>
        <v>0</v>
      </c>
      <c r="BR15" s="17" t="b">
        <f ca="1">AND(IFERROR(VALUE($K$15),0)=1,IFERROR(VALUE(BR129),0)&lt;IFERROR(VALUE(BQ129),0))</f>
        <v>0</v>
      </c>
      <c r="BU15" s="17" t="b">
        <f ca="1">AND(IFERROR(VALUE($K$15),0)=1,IFERROR(VALUE(BU129),0)&lt;IFERROR(VALUE(BT129),0))</f>
        <v>0</v>
      </c>
      <c r="BX15" s="17" t="b">
        <f ca="1">AND(IFERROR(VALUE($K$15),0)=1,IFERROR(VALUE(BX129),0)&lt;IFERROR(VALUE(BW129),0))</f>
        <v>0</v>
      </c>
      <c r="CA15" t="b">
        <f ca="1">AND(IFERROR(VALUE($K$15),0)=1,IFERROR(VALUE(CA129),0)&lt;IFERROR(VALUE(BZ129),0))</f>
        <v>0</v>
      </c>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Y15"/>
      <c r="DZ15"/>
      <c r="EB15"/>
      <c r="EC15"/>
      <c r="ED15" s="50"/>
    </row>
    <row r="16" spans="1:303" ht="21" hidden="1" customHeight="1" x14ac:dyDescent="0.3">
      <c r="A16" s="83"/>
      <c r="K16" s="17">
        <v>1</v>
      </c>
      <c r="P16" s="17" t="b">
        <f>AND(IFERROR(VALUE($K$16),0)=1,IFERROR(VALUE(P129),0)&lt;=0)</f>
        <v>1</v>
      </c>
      <c r="S16" s="17" t="b">
        <f>AND(IFERROR(VALUE($K$16),0)=1,IFERROR(VALUE(S129),0)&lt;=0)</f>
        <v>1</v>
      </c>
      <c r="V16" s="17" t="b">
        <f>AND(IFERROR(VALUE($K$16),0)=1,IFERROR(VALUE(V129),0)&lt;=0)</f>
        <v>1</v>
      </c>
      <c r="Y16" s="17" t="b">
        <f>AND(IFERROR(VALUE($K$16),0)=1,IFERROR(VALUE(Y129),0)&lt;=0)</f>
        <v>1</v>
      </c>
      <c r="AB16" s="17" t="b">
        <f>AND(IFERROR(VALUE($K$16),0)=1,IFERROR(VALUE(AB129),0)&lt;=0)</f>
        <v>1</v>
      </c>
      <c r="AE16" s="17" t="b">
        <f>AND(IFERROR(VALUE($K$16),0)=1,IFERROR(VALUE(AE129),0)&lt;=0)</f>
        <v>1</v>
      </c>
      <c r="AH16" s="17" t="b">
        <f>AND(IFERROR(VALUE($K$16),0)=1,IFERROR(VALUE(AH129),0)&lt;=0)</f>
        <v>1</v>
      </c>
      <c r="AK16" s="17" t="b">
        <f>AND(IFERROR(VALUE($K$16),0)=1,IFERROR(VALUE(AK129),0)&lt;=0)</f>
        <v>1</v>
      </c>
      <c r="AN16" s="17" t="b">
        <f>AND(IFERROR(VALUE($K$16),0)=1,IFERROR(VALUE(AN129),0)&lt;=0)</f>
        <v>1</v>
      </c>
      <c r="AQ16" s="17" t="b">
        <f>AND(IFERROR(VALUE($K$16),0)=1,IFERROR(VALUE(AQ129),0)&lt;=0)</f>
        <v>1</v>
      </c>
      <c r="AT16" s="17" t="b">
        <f>AND(IFERROR(VALUE($K$16),0)=1,IFERROR(VALUE(AT129),0)&lt;=0)</f>
        <v>1</v>
      </c>
      <c r="AW16" s="17" t="b">
        <f>AND(IFERROR(VALUE($K$16),0)=1,IFERROR(VALUE(AW129),0)&lt;=0)</f>
        <v>1</v>
      </c>
      <c r="AZ16" s="17" t="b">
        <f>AND(IFERROR(VALUE($K$16),0)=1,IFERROR(VALUE(AZ129),0)&lt;=0)</f>
        <v>1</v>
      </c>
      <c r="BC16" s="17" t="b">
        <f>AND(IFERROR(VALUE($K$16),0)=1,IFERROR(VALUE(BC129),0)&lt;=0)</f>
        <v>1</v>
      </c>
      <c r="BF16" s="17" t="b">
        <f>AND(IFERROR(VALUE($K$16),0)=1,IFERROR(VALUE(BF129),0)&lt;=0)</f>
        <v>1</v>
      </c>
      <c r="BI16" s="17" t="b">
        <f>AND(IFERROR(VALUE($K$16),0)=1,IFERROR(VALUE(BI129),0)&lt;=0)</f>
        <v>1</v>
      </c>
      <c r="BL16" s="17" t="b">
        <f>AND(IFERROR(VALUE($K$16),0)=1,IFERROR(VALUE(BL129),0)&lt;=0)</f>
        <v>1</v>
      </c>
      <c r="BO16" s="17" t="b">
        <f>AND(IFERROR(VALUE($K$16),0)=1,IFERROR(VALUE(BO129),0)&lt;=0)</f>
        <v>1</v>
      </c>
      <c r="BR16" s="17" t="b">
        <f>AND(IFERROR(VALUE($K$16),0)=1,IFERROR(VALUE(BR129),0)&lt;=0)</f>
        <v>1</v>
      </c>
      <c r="BU16" s="17" t="b">
        <f>AND(IFERROR(VALUE($K$16),0)=1,IFERROR(VALUE(BU129),0)&lt;=0)</f>
        <v>1</v>
      </c>
      <c r="BX16" s="17" t="b">
        <f>AND(IFERROR(VALUE($K$16),0)=1,IFERROR(VALUE(BX129),0)&lt;=0)</f>
        <v>1</v>
      </c>
      <c r="CA16" t="b">
        <f>AND(IFERROR(VALUE($K$16),0)=1,IFERROR(VALUE(CA129),0)&lt;=0)</f>
        <v>1</v>
      </c>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Y16"/>
      <c r="DZ16"/>
      <c r="EB16"/>
      <c r="EC16"/>
      <c r="ED16" s="50"/>
    </row>
    <row r="17" spans="1:303" ht="21" hidden="1" customHeight="1" x14ac:dyDescent="0.3">
      <c r="A17" s="83"/>
      <c r="K17" s="17">
        <v>1</v>
      </c>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Y17"/>
      <c r="DZ17"/>
      <c r="EB17"/>
      <c r="EC17"/>
      <c r="ED17" s="50"/>
    </row>
    <row r="18" spans="1:303" ht="16.8" hidden="1" customHeight="1" x14ac:dyDescent="0.3">
      <c r="A18" s="83"/>
      <c r="K18" s="17">
        <v>1</v>
      </c>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Y18"/>
      <c r="DZ18"/>
      <c r="EB18"/>
      <c r="EC18"/>
      <c r="ED18" s="50"/>
    </row>
    <row r="19" spans="1:303" ht="22.2" hidden="1" customHeight="1" x14ac:dyDescent="0.3">
      <c r="A19" s="83"/>
      <c r="K19" s="17">
        <v>1</v>
      </c>
      <c r="S19" s="17" t="b">
        <f>AND(IFERROR(VALUE($K$19),0)=1,IFERROR(VALUE(S188),0)&gt;1)</f>
        <v>0</v>
      </c>
      <c r="V19" s="17" t="b">
        <f>AND(IFERROR(VALUE($K$19),0)=1,IFERROR(VALUE(V188),0)&gt;1)</f>
        <v>0</v>
      </c>
      <c r="Y19" t="b">
        <f>AND(IFERROR(VALUE($K$19),0)=1,IFERROR(VALUE(Y188),0)&gt;1)</f>
        <v>0</v>
      </c>
      <c r="AB19" t="b">
        <f>AND(IFERROR(VALUE($K$19),0)=1,IFERROR(VALUE(AB188),0)&gt;1)</f>
        <v>0</v>
      </c>
      <c r="AE19" s="17" t="b">
        <f>AND(IFERROR(VALUE($K$19),0)=1,IFERROR(VALUE(AE188),0)&gt;1)</f>
        <v>0</v>
      </c>
      <c r="AH19" s="17" t="b">
        <f>AND(IFERROR(VALUE($K$19),0)=1,IFERROR(VALUE(AH188),0)&gt;1)</f>
        <v>0</v>
      </c>
      <c r="AK19" s="17" t="b">
        <f>AND(IFERROR(VALUE($K$19),0)=1,IFERROR(VALUE(AK188),0)&gt;1)</f>
        <v>0</v>
      </c>
      <c r="AN19" s="17" t="b">
        <f>AND(IFERROR(VALUE($K$19),0)=1,IFERROR(VALUE(AN188),0)&gt;1)</f>
        <v>0</v>
      </c>
      <c r="AQ19" s="17" t="b">
        <f>AND(IFERROR(VALUE($K$19),0)=1,IFERROR(VALUE(AQ188),0)&gt;1)</f>
        <v>0</v>
      </c>
      <c r="AT19" s="17" t="b">
        <f>AND(IFERROR(VALUE($K$19),0)=1,IFERROR(VALUE(AT188),0)&gt;1)</f>
        <v>0</v>
      </c>
      <c r="AW19" s="17" t="b">
        <f>AND(IFERROR(VALUE($K$19),0)=1,IFERROR(VALUE(AW188),0)&gt;1)</f>
        <v>0</v>
      </c>
      <c r="AZ19" s="17" t="b">
        <f>AND(IFERROR(VALUE($K$19),0)=1,IFERROR(VALUE(AZ188),0)&gt;1)</f>
        <v>0</v>
      </c>
      <c r="BC19" s="17" t="b">
        <f>AND(IFERROR(VALUE($K$19),0)=1,IFERROR(VALUE(BC188),0)&gt;1)</f>
        <v>0</v>
      </c>
      <c r="BF19" s="17" t="b">
        <f>AND(IFERROR(VALUE($K$19),0)=1,IFERROR(VALUE(BF188),0)&gt;1)</f>
        <v>0</v>
      </c>
      <c r="BI19" s="17" t="b">
        <f>AND(IFERROR(VALUE($K$19),0)=1,IFERROR(VALUE(BI188),0)&gt;1)</f>
        <v>0</v>
      </c>
      <c r="BL19" s="17" t="b">
        <f>AND(IFERROR(VALUE($K$19),0)=1,IFERROR(VALUE(BL188),0)&gt;1)</f>
        <v>0</v>
      </c>
      <c r="BO19" s="17" t="b">
        <f>AND(IFERROR(VALUE($K$19),0)=1,IFERROR(VALUE(BO188),0)&gt;1)</f>
        <v>0</v>
      </c>
      <c r="BR19" s="17" t="b">
        <f>AND(IFERROR(VALUE($K$19),0)=1,IFERROR(VALUE(BR188),0)&gt;1)</f>
        <v>0</v>
      </c>
      <c r="BU19" s="17" t="b">
        <f>AND(IFERROR(VALUE($K$19),0)=1,IFERROR(VALUE(BU188),0)&gt;1)</f>
        <v>0</v>
      </c>
      <c r="BX19" s="17" t="b">
        <f>AND(IFERROR(VALUE($K$19),0)=1,IFERROR(VALUE(BX188),0)&gt;1)</f>
        <v>0</v>
      </c>
      <c r="CA19" t="b">
        <f>AND(IFERROR(VALUE($K$19),0)=1,IFERROR(VALUE(CA188),0)&gt;1)</f>
        <v>0</v>
      </c>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Y19"/>
      <c r="DZ19"/>
      <c r="EB19"/>
      <c r="EC19"/>
      <c r="ED19" s="50"/>
    </row>
    <row r="20" spans="1:303" ht="15.6" hidden="1" customHeight="1" x14ac:dyDescent="0.3">
      <c r="A20" s="83"/>
      <c r="K20" s="17">
        <v>1</v>
      </c>
      <c r="P20" s="17" t="b">
        <f>AND(IFERROR(VALUE($K$20),0)=1,IFERROR(VALUE(P98),0)&lt;IFERROR(VALUE(P262),0))</f>
        <v>0</v>
      </c>
      <c r="S20" t="b">
        <f>AND(IFERROR(VALUE($K$20),0)=1,IFERROR(VALUE(S98),0)&lt;IFERROR(VALUE(S262),0))</f>
        <v>0</v>
      </c>
      <c r="T20" s="89"/>
      <c r="U20"/>
      <c r="V20" t="b">
        <f>AND(IFERROR(VALUE($K$20),0)=1,IFERROR(VALUE(V98),0)&lt;IFERROR(VALUE(V262),0))</f>
        <v>0</v>
      </c>
      <c r="W20" s="89"/>
      <c r="X20"/>
      <c r="Y20" t="b">
        <f>AND(IFERROR(VALUE($K$20),0)=1,IFERROR(VALUE(Y98),0)&lt;IFERROR(VALUE(Y262),0))</f>
        <v>0</v>
      </c>
      <c r="AB20" t="b">
        <f>AND(IFERROR(VALUE($K$20),0)=1,IFERROR(VALUE(AB98),0)&lt;IFERROR(VALUE(AB262),0))</f>
        <v>0</v>
      </c>
      <c r="AE20" t="b">
        <f>AND(IFERROR(VALUE($K$20),0)=1,IFERROR(VALUE(AE98),0)&lt;IFERROR(VALUE(AE262),0))</f>
        <v>0</v>
      </c>
      <c r="AH20" t="b">
        <f>AND(IFERROR(VALUE($K$20),0)=1,IFERROR(VALUE(AH98),0)&lt;IFERROR(VALUE(AH262),0))</f>
        <v>0</v>
      </c>
      <c r="AK20" t="b">
        <f>AND(IFERROR(VALUE($K$20),0)=1,IFERROR(VALUE(AK98),0)&lt;IFERROR(VALUE(AK262),0))</f>
        <v>0</v>
      </c>
      <c r="AN20" t="b">
        <f>AND(IFERROR(VALUE($K$20),0)=1,IFERROR(VALUE(AN98),0)&lt;IFERROR(VALUE(AN262),0))</f>
        <v>0</v>
      </c>
      <c r="AQ20" t="b">
        <f>AND(IFERROR(VALUE($K$20),0)=1,IFERROR(VALUE(AQ98),0)&lt;IFERROR(VALUE(AQ262),0))</f>
        <v>0</v>
      </c>
      <c r="AT20" t="b">
        <f>AND(IFERROR(VALUE($K$20),0)=1,IFERROR(VALUE(AT98),0)&lt;IFERROR(VALUE(AT262),0))</f>
        <v>0</v>
      </c>
      <c r="AW20" t="b">
        <f>AND(IFERROR(VALUE($K$20),0)=1,IFERROR(VALUE(AW98),0)&lt;IFERROR(VALUE(AW262),0))</f>
        <v>0</v>
      </c>
      <c r="AZ20" t="b">
        <f>AND(IFERROR(VALUE($K$20),0)=1,IFERROR(VALUE(AZ98),0)&lt;IFERROR(VALUE(AZ262),0))</f>
        <v>0</v>
      </c>
      <c r="BC20" t="b">
        <f>AND(IFERROR(VALUE($K$20),0)=1,IFERROR(VALUE(BC98),0)&lt;IFERROR(VALUE(BC262),0))</f>
        <v>0</v>
      </c>
      <c r="BF20" t="b">
        <f>AND(IFERROR(VALUE($K$20),0)=1,IFERROR(VALUE(BF98),0)&lt;IFERROR(VALUE(BF262),0))</f>
        <v>0</v>
      </c>
      <c r="BI20" t="b">
        <f>AND(IFERROR(VALUE($K$20),0)=1,IFERROR(VALUE(BI98),0)&lt;IFERROR(VALUE(BI262),0))</f>
        <v>0</v>
      </c>
      <c r="BL20" t="b">
        <f>AND(IFERROR(VALUE($K$20),0)=1,IFERROR(VALUE(BL98),0)&lt;IFERROR(VALUE(BL262),0))</f>
        <v>0</v>
      </c>
      <c r="BO20" t="b">
        <f>AND(IFERROR(VALUE($K$20),0)=1,IFERROR(VALUE(BO98),0)&lt;IFERROR(VALUE(BO262),0))</f>
        <v>0</v>
      </c>
      <c r="BR20" t="b">
        <f>AND(IFERROR(VALUE($K$20),0)=1,IFERROR(VALUE(BR98),0)&lt;IFERROR(VALUE(BR262),0))</f>
        <v>0</v>
      </c>
      <c r="BU20" t="b">
        <f>AND(IFERROR(VALUE($K$20),0)=1,IFERROR(VALUE(BU98),0)&lt;IFERROR(VALUE(BU262),0))</f>
        <v>0</v>
      </c>
      <c r="BX20" t="b">
        <f>AND(IFERROR(VALUE($K$20),0)=1,IFERROR(VALUE(BX98),0)&lt;IFERROR(VALUE(BX262),0))</f>
        <v>0</v>
      </c>
      <c r="CA20" t="b">
        <f>AND(IFERROR(VALUE($K$20),0)=1,IFERROR(VALUE(CA98),0)&lt;IFERROR(VALUE(CA262),0))</f>
        <v>0</v>
      </c>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Y20"/>
      <c r="DZ20"/>
      <c r="EB20"/>
      <c r="EC20"/>
      <c r="ED20" s="50"/>
    </row>
    <row r="21" spans="1:303" ht="16.8" hidden="1" customHeight="1" x14ac:dyDescent="0.3">
      <c r="A21" s="83"/>
      <c r="K21" s="17">
        <v>1</v>
      </c>
      <c r="S21" s="17" t="b">
        <f>AND(IFERROR(VALUE($K$21),0)=1,NOT(OR(ROUND(IFERROR(VALUE(S98),0)-INT(IFERROR(VALUE(S98),0)),2)=0.49,ROUND(IFERROR(VALUE(S98),0)-INT(IFERROR(VALUE(S98),0)),2)=0.99)))</f>
        <v>1</v>
      </c>
      <c r="V21" s="17" t="b">
        <f>AND(IFERROR(VALUE($K$21),0)=1,NOT(OR(ROUND(IFERROR(VALUE(V98),0)-INT(IFERROR(VALUE(V98),0)),2)=0.49,ROUND(IFERROR(VALUE(V98),0)-INT(IFERROR(VALUE(V98),0)),2)=0.99)))</f>
        <v>1</v>
      </c>
      <c r="Y21" s="17" t="b">
        <f>AND(IFERROR(VALUE($K$21),0)=1,NOT(OR(ROUND(IFERROR(VALUE(Y98),0)-INT(IFERROR(VALUE(Y98),0)),2)=0.49,ROUND(IFERROR(VALUE(Y98),0)-INT(IFERROR(VALUE(Y98),0)),2)=0.99)))</f>
        <v>1</v>
      </c>
      <c r="AB21" s="17" t="b">
        <f>AND(IFERROR(VALUE($K$21),0)=1,NOT(OR(ROUND(IFERROR(VALUE(AB98),0)-INT(IFERROR(VALUE(AB98),0)),2)=0.49,ROUND(IFERROR(VALUE(AB98),0)-INT(IFERROR(VALUE(AB98),0)),2)=0.99)))</f>
        <v>1</v>
      </c>
      <c r="AE21" s="17" t="b">
        <f>AND(IFERROR(VALUE($K$21),0)=1,NOT(OR(ROUND(IFERROR(VALUE(AE98),0)-INT(IFERROR(VALUE(AE98),0)),2)=0.49,ROUND(IFERROR(VALUE(AE98),0)-INT(IFERROR(VALUE(AE98),0)),2)=0.99)))</f>
        <v>1</v>
      </c>
      <c r="AH21" s="17" t="b">
        <f>AND(IFERROR(VALUE($K$21),0)=1,NOT(OR(ROUND(IFERROR(VALUE(AH98),0)-INT(IFERROR(VALUE(AH98),0)),2)=0.49,ROUND(IFERROR(VALUE(AH98),0)-INT(IFERROR(VALUE(AH98),0)),2)=0.99)))</f>
        <v>1</v>
      </c>
      <c r="AK21" s="17" t="b">
        <f>AND(IFERROR(VALUE($K$21),0)=1,NOT(OR(ROUND(IFERROR(VALUE(AK98),0)-INT(IFERROR(VALUE(AK98),0)),2)=0.49,ROUND(IFERROR(VALUE(AK98),0)-INT(IFERROR(VALUE(AK98),0)),2)=0.99)))</f>
        <v>1</v>
      </c>
      <c r="AN21" s="17" t="b">
        <f>AND(IFERROR(VALUE($K$21),0)=1,NOT(OR(ROUND(IFERROR(VALUE(AN98),0)-INT(IFERROR(VALUE(AN98),0)),2)=0.49,ROUND(IFERROR(VALUE(AN98),0)-INT(IFERROR(VALUE(AN98),0)),2)=0.99)))</f>
        <v>1</v>
      </c>
      <c r="AQ21" s="17" t="b">
        <f>AND(IFERROR(VALUE($K$21),0)=1,NOT(OR(ROUND(IFERROR(VALUE(AQ98),0)-INT(IFERROR(VALUE(AQ98),0)),2)=0.49,ROUND(IFERROR(VALUE(AQ98),0)-INT(IFERROR(VALUE(AQ98),0)),2)=0.99)))</f>
        <v>1</v>
      </c>
      <c r="AT21" s="17" t="b">
        <f>AND(IFERROR(VALUE($K$21),0)=1,NOT(OR(ROUND(IFERROR(VALUE(AT98),0)-INT(IFERROR(VALUE(AT98),0)),2)=0.49,ROUND(IFERROR(VALUE(AT98),0)-INT(IFERROR(VALUE(AT98),0)),2)=0.99)))</f>
        <v>1</v>
      </c>
      <c r="AW21" s="17" t="b">
        <f>AND(IFERROR(VALUE($K$21),0)=1,NOT(OR(ROUND(IFERROR(VALUE(AW98),0)-INT(IFERROR(VALUE(AW98),0)),2)=0.49,ROUND(IFERROR(VALUE(AW98),0)-INT(IFERROR(VALUE(AW98),0)),2)=0.99)))</f>
        <v>1</v>
      </c>
      <c r="AZ21" s="17" t="b">
        <f>AND(IFERROR(VALUE($K$21),0)=1,NOT(OR(ROUND(IFERROR(VALUE(AZ98),0)-INT(IFERROR(VALUE(AZ98),0)),2)=0.49,ROUND(IFERROR(VALUE(AZ98),0)-INT(IFERROR(VALUE(AZ98),0)),2)=0.99)))</f>
        <v>1</v>
      </c>
      <c r="BC21" s="17" t="b">
        <f>AND(IFERROR(VALUE($K$21),0)=1,NOT(OR(ROUND(IFERROR(VALUE(BC98),0)-INT(IFERROR(VALUE(BC98),0)),2)=0.49,ROUND(IFERROR(VALUE(BC98),0)-INT(IFERROR(VALUE(BC98),0)),2)=0.99)))</f>
        <v>1</v>
      </c>
      <c r="BF21" t="b">
        <f>AND(IFERROR(VALUE($K$21),0)=1,NOT(OR(ROUND(IFERROR(VALUE(BF98),0)-INT(IFERROR(VALUE(BF98),0)),2)=0.49,ROUND(IFERROR(VALUE(BF98),0)-INT(IFERROR(VALUE(BF98),0)),2)=0.99)))</f>
        <v>1</v>
      </c>
      <c r="BI21" t="b">
        <f>AND(IFERROR(VALUE($K$21),0)=1,NOT(OR(ROUND(IFERROR(VALUE(BI98),0)-INT(IFERROR(VALUE(BI98),0)),2)=0.49,ROUND(IFERROR(VALUE(BI98),0)-INT(IFERROR(VALUE(BI98),0)),2)=0.99)))</f>
        <v>1</v>
      </c>
      <c r="BL21" t="b">
        <f>AND(IFERROR(VALUE($K$21),0)=1,NOT(OR(ROUND(IFERROR(VALUE(BL98),0)-INT(IFERROR(VALUE(BL98),0)),2)=0.49,ROUND(IFERROR(VALUE(BL98),0)-INT(IFERROR(VALUE(BL98),0)),2)=0.99)))</f>
        <v>1</v>
      </c>
      <c r="BO21" t="b">
        <f>AND(IFERROR(VALUE($K$21),0)=1,NOT(OR(ROUND(IFERROR(VALUE(BO98),0)-INT(IFERROR(VALUE(BO98),0)),2)=0.49,ROUND(IFERROR(VALUE(BO98),0)-INT(IFERROR(VALUE(BO98),0)),2)=0.99)))</f>
        <v>1</v>
      </c>
      <c r="BR21" t="b">
        <f>AND(IFERROR(VALUE($K$21),0)=1,NOT(OR(ROUND(IFERROR(VALUE(BR98),0)-INT(IFERROR(VALUE(BR98),0)),2)=0.49,ROUND(IFERROR(VALUE(BR98),0)-INT(IFERROR(VALUE(BR98),0)),2)=0.99)))</f>
        <v>1</v>
      </c>
      <c r="BU21" s="17" t="b">
        <f>AND(IFERROR(VALUE($K$21),0)=1,NOT(OR(ROUND(IFERROR(VALUE(BU98),0)-INT(IFERROR(VALUE(BU98),0)),2)=0.49,ROUND(IFERROR(VALUE(BU98),0)-INT(IFERROR(VALUE(BU98),0)),2)=0.99)))</f>
        <v>1</v>
      </c>
      <c r="BX21" s="17" t="b">
        <f>AND(IFERROR(VALUE($K$21),0)=1,NOT(OR(ROUND(IFERROR(VALUE(BX98),0)-INT(IFERROR(VALUE(BX98),0)),2)=0.49,ROUND(IFERROR(VALUE(BX98),0)-INT(IFERROR(VALUE(BX98),0)),2)=0.99)))</f>
        <v>1</v>
      </c>
      <c r="CA21" t="b">
        <f>AND(IFERROR(VALUE($K$21),0)=1,NOT(OR(ROUND(IFERROR(VALUE(CA98),0)-INT(IFERROR(VALUE(CA98),0)),2)=0.49,ROUND(IFERROR(VALUE(CA98),0)-INT(IFERROR(VALUE(CA98),0)),2)=0.99)))</f>
        <v>1</v>
      </c>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Y21"/>
      <c r="DZ21"/>
      <c r="EB21"/>
      <c r="EC21"/>
      <c r="ED21" s="50"/>
    </row>
    <row r="22" spans="1:303" ht="17.399999999999999" hidden="1" customHeight="1" x14ac:dyDescent="0.3">
      <c r="A22" s="83"/>
      <c r="K22" s="17">
        <v>1</v>
      </c>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Y22"/>
      <c r="DZ22"/>
      <c r="EB22"/>
      <c r="EC22"/>
      <c r="ED22" s="50"/>
    </row>
    <row r="23" spans="1:303" ht="15.6" hidden="1" customHeight="1" x14ac:dyDescent="0.3">
      <c r="A23" s="83"/>
      <c r="K23" s="17">
        <v>1</v>
      </c>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Y23"/>
      <c r="DZ23"/>
      <c r="EB23"/>
      <c r="EC23"/>
      <c r="ED23" s="50"/>
    </row>
    <row r="24" spans="1:303" ht="13.8" hidden="1" customHeight="1" x14ac:dyDescent="0.3">
      <c r="A24" s="83"/>
      <c r="M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Y24"/>
      <c r="DZ24"/>
      <c r="EB24"/>
      <c r="EC24"/>
      <c r="ED24" s="50"/>
    </row>
    <row r="25" spans="1:303" ht="14.4" hidden="1" customHeight="1" x14ac:dyDescent="0.3">
      <c r="A25" s="83"/>
      <c r="M25" s="48"/>
      <c r="N25" s="48"/>
      <c r="O25" s="48"/>
      <c r="P25" s="48"/>
      <c r="Q25" s="48"/>
      <c r="R25" s="48"/>
      <c r="S25" s="48"/>
      <c r="T25" s="48"/>
      <c r="U25" s="48"/>
      <c r="V25"/>
      <c r="W25" s="48"/>
      <c r="X25"/>
      <c r="Y25"/>
      <c r="Z25" s="48"/>
      <c r="AA25"/>
      <c r="AB25"/>
      <c r="AC25" s="48"/>
      <c r="AD25"/>
      <c r="AE25"/>
      <c r="AF25" s="48"/>
      <c r="AG25"/>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Y25"/>
      <c r="DZ25"/>
      <c r="EB25"/>
      <c r="EC25"/>
      <c r="ED25" s="50"/>
    </row>
    <row r="26" spans="1:303" ht="13.8" hidden="1" customHeight="1" x14ac:dyDescent="0.3">
      <c r="A26" s="83"/>
      <c r="M26" t="s">
        <v>234</v>
      </c>
      <c r="N26" s="48"/>
      <c r="O26" s="90">
        <v>0</v>
      </c>
      <c r="P26" s="90">
        <v>0</v>
      </c>
      <c r="Q26" s="90"/>
      <c r="R26" s="90">
        <v>0</v>
      </c>
      <c r="S26" s="90">
        <v>0</v>
      </c>
      <c r="T26" s="90"/>
      <c r="U26" s="90">
        <v>0</v>
      </c>
      <c r="V26" s="90">
        <v>0</v>
      </c>
      <c r="W26" s="90"/>
      <c r="X26" s="90">
        <v>0</v>
      </c>
      <c r="Y26" s="90">
        <v>0</v>
      </c>
      <c r="Z26" s="90"/>
      <c r="AA26" s="90">
        <v>0</v>
      </c>
      <c r="AB26" s="90">
        <v>0</v>
      </c>
      <c r="AC26" s="90"/>
      <c r="AD26" s="90">
        <v>0</v>
      </c>
      <c r="AE26" s="90">
        <v>0</v>
      </c>
      <c r="AF26" s="90"/>
      <c r="AG26" s="90">
        <v>0</v>
      </c>
      <c r="AH26" s="90">
        <v>0</v>
      </c>
      <c r="AI26" s="90"/>
      <c r="AJ26" s="90">
        <v>0</v>
      </c>
      <c r="AK26" s="90">
        <v>0</v>
      </c>
      <c r="AL26" s="90"/>
      <c r="AM26" s="90">
        <v>0</v>
      </c>
      <c r="AN26" s="90">
        <v>0</v>
      </c>
      <c r="AO26" s="90"/>
      <c r="AP26" s="90">
        <v>0</v>
      </c>
      <c r="AQ26" s="90">
        <v>0</v>
      </c>
      <c r="AR26" s="90"/>
      <c r="AS26" s="90">
        <v>0</v>
      </c>
      <c r="AT26" s="90">
        <v>0</v>
      </c>
      <c r="AU26" s="90"/>
      <c r="AV26" s="90">
        <v>0</v>
      </c>
      <c r="AW26" s="90">
        <v>0</v>
      </c>
      <c r="AX26" s="90"/>
      <c r="AY26" s="90">
        <v>0</v>
      </c>
      <c r="AZ26" s="90">
        <v>0</v>
      </c>
      <c r="BA26" s="90"/>
      <c r="BB26" s="90">
        <v>0</v>
      </c>
      <c r="BC26" s="90">
        <v>0</v>
      </c>
      <c r="BD26" s="90"/>
      <c r="BE26" s="90">
        <v>0</v>
      </c>
      <c r="BF26" s="90">
        <v>0</v>
      </c>
      <c r="BG26" s="90"/>
      <c r="BH26" s="90">
        <v>0</v>
      </c>
      <c r="BI26" s="90">
        <v>0</v>
      </c>
      <c r="BJ26" s="90"/>
      <c r="BK26" s="90">
        <v>0</v>
      </c>
      <c r="BL26" s="90">
        <v>0</v>
      </c>
      <c r="BM26" s="90"/>
      <c r="BN26" s="90">
        <v>0</v>
      </c>
      <c r="BO26" s="90">
        <v>0</v>
      </c>
      <c r="BP26" s="90"/>
      <c r="BQ26" s="90">
        <v>0</v>
      </c>
      <c r="BR26" s="90">
        <v>0</v>
      </c>
      <c r="BS26" s="90"/>
      <c r="BT26" s="90">
        <v>0</v>
      </c>
      <c r="BU26" s="90">
        <v>0</v>
      </c>
      <c r="BV26" s="90"/>
      <c r="BW26" s="90">
        <v>0</v>
      </c>
      <c r="BX26" s="90">
        <v>0</v>
      </c>
      <c r="BY26" s="90"/>
      <c r="BZ26" s="90">
        <v>0</v>
      </c>
      <c r="CA26" s="90">
        <v>0</v>
      </c>
      <c r="CB26" s="90"/>
      <c r="CC26" s="90"/>
      <c r="CD26" s="90"/>
      <c r="CE26" s="90"/>
      <c r="CF26" s="90"/>
      <c r="CG26" s="90"/>
      <c r="CH26" s="90"/>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c r="DG26" s="90"/>
      <c r="DH26" s="90"/>
      <c r="DI26" s="90"/>
      <c r="DJ26" s="90"/>
      <c r="DK26" s="90"/>
      <c r="DL26" s="90"/>
      <c r="DM26" s="90"/>
      <c r="DN26" s="90"/>
      <c r="DO26" s="90"/>
      <c r="DP26" s="90"/>
      <c r="DQ26" s="90"/>
      <c r="DR26" s="90"/>
      <c r="DS26" s="90"/>
      <c r="DT26" s="90"/>
      <c r="DU26" s="90"/>
      <c r="DV26"/>
      <c r="DW26"/>
      <c r="DY26"/>
      <c r="DZ26"/>
      <c r="EB26"/>
      <c r="EC26"/>
      <c r="ED26" s="50"/>
    </row>
    <row r="27" spans="1:303" ht="13.2" hidden="1" customHeight="1" x14ac:dyDescent="0.3">
      <c r="A27" s="83"/>
      <c r="M27" t="s">
        <v>235</v>
      </c>
      <c r="N27" s="48"/>
      <c r="O27"/>
      <c r="P27"/>
      <c r="Q27" s="48"/>
      <c r="R27"/>
      <c r="S27"/>
      <c r="T27" s="48"/>
      <c r="U27" s="48"/>
      <c r="V27"/>
      <c r="W27" s="48"/>
      <c r="X27"/>
      <c r="Y27"/>
      <c r="Z27" s="48"/>
      <c r="AA27"/>
      <c r="AB27"/>
      <c r="AC27" s="48"/>
      <c r="AD27"/>
      <c r="AE27"/>
      <c r="AF27" s="48"/>
      <c r="AG27"/>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Y27"/>
      <c r="DZ27"/>
      <c r="EB27"/>
      <c r="EC27"/>
      <c r="ED27" s="50"/>
    </row>
    <row r="28" spans="1:303" ht="13.8" hidden="1" customHeight="1" x14ac:dyDescent="0.3">
      <c r="A28" s="83"/>
      <c r="M28" t="s">
        <v>236</v>
      </c>
      <c r="N28" s="48"/>
      <c r="O28"/>
      <c r="P28"/>
      <c r="Q28" s="48"/>
      <c r="R28"/>
      <c r="S28"/>
      <c r="T28" s="48"/>
      <c r="U28" s="48"/>
      <c r="V28"/>
      <c r="W28" s="48"/>
      <c r="X28"/>
      <c r="Y28"/>
      <c r="Z28" s="48"/>
      <c r="AA28"/>
      <c r="AB28"/>
      <c r="AC28" s="48"/>
      <c r="AD28"/>
      <c r="AE28"/>
      <c r="AF28" s="48"/>
      <c r="AG2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Y28"/>
      <c r="DZ28"/>
      <c r="EB28"/>
      <c r="EC28"/>
      <c r="ED28" s="50"/>
    </row>
    <row r="29" spans="1:303" s="43" customFormat="1" ht="13.5" customHeight="1" x14ac:dyDescent="0.2">
      <c r="A29" s="91"/>
      <c r="D29" s="92"/>
      <c r="M29" s="19" t="s">
        <v>1</v>
      </c>
      <c r="N29" s="42"/>
      <c r="O29" s="42"/>
      <c r="P29" s="42"/>
      <c r="Q29" s="42"/>
      <c r="R29" s="42"/>
      <c r="S29" s="42"/>
      <c r="T29" s="93"/>
      <c r="U29" s="93"/>
      <c r="W29" s="93"/>
      <c r="Z29" s="93"/>
      <c r="AC29" s="93"/>
      <c r="AF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DX29" s="44"/>
      <c r="EA29" s="44"/>
      <c r="ED29" s="45"/>
      <c r="EE29" s="46"/>
      <c r="EF29" s="46"/>
      <c r="EG29" s="46"/>
      <c r="EH29" s="46"/>
      <c r="EI29" s="46"/>
      <c r="EJ29" s="46"/>
      <c r="EK29" s="46"/>
      <c r="EL29" s="46"/>
      <c r="EM29" s="46"/>
      <c r="EN29" s="46"/>
      <c r="EO29" s="46"/>
      <c r="EP29" s="46"/>
      <c r="EQ29" s="46"/>
      <c r="ER29" s="46"/>
      <c r="ES29" s="46"/>
      <c r="ET29" s="46"/>
      <c r="EU29" s="46"/>
      <c r="EV29" s="46"/>
      <c r="EW29" s="46"/>
      <c r="EX29" s="46"/>
      <c r="EY29" s="46"/>
      <c r="EZ29" s="46"/>
      <c r="FA29" s="46"/>
      <c r="FB29" s="46"/>
      <c r="FC29" s="46"/>
      <c r="FD29" s="46"/>
      <c r="FE29" s="46"/>
      <c r="FF29" s="46"/>
      <c r="FG29" s="46"/>
      <c r="FH29" s="46"/>
      <c r="FI29" s="46"/>
      <c r="FJ29" s="46"/>
      <c r="FK29" s="46"/>
      <c r="FL29" s="46"/>
      <c r="FM29" s="46"/>
      <c r="FN29" s="46"/>
      <c r="FO29" s="46"/>
      <c r="FP29" s="46"/>
      <c r="FQ29" s="46"/>
      <c r="FR29" s="46"/>
      <c r="FS29" s="46"/>
      <c r="FT29" s="46"/>
      <c r="FU29" s="46"/>
      <c r="FV29" s="46"/>
      <c r="FW29" s="46"/>
      <c r="FX29" s="46"/>
      <c r="FY29" s="46"/>
      <c r="FZ29" s="46"/>
      <c r="GA29" s="46"/>
      <c r="GB29" s="46"/>
      <c r="GC29" s="46"/>
      <c r="GD29" s="46"/>
      <c r="GE29" s="46"/>
      <c r="GF29" s="46"/>
      <c r="GG29" s="46"/>
      <c r="GH29" s="46"/>
      <c r="GI29" s="46"/>
      <c r="GJ29" s="46"/>
      <c r="GK29" s="46"/>
      <c r="GL29" s="46"/>
      <c r="GM29" s="46"/>
      <c r="GN29" s="46"/>
      <c r="GO29" s="46"/>
      <c r="GP29" s="46"/>
      <c r="GQ29" s="46"/>
      <c r="GR29" s="46"/>
      <c r="GS29" s="46"/>
      <c r="GT29" s="46"/>
      <c r="GU29" s="46"/>
      <c r="GV29" s="46"/>
      <c r="GW29" s="46"/>
      <c r="GX29" s="46"/>
      <c r="GY29" s="46"/>
      <c r="GZ29" s="46"/>
      <c r="HA29" s="46"/>
      <c r="HB29" s="46"/>
      <c r="HC29" s="46"/>
      <c r="HD29" s="46"/>
      <c r="HE29" s="46"/>
      <c r="HF29" s="46"/>
      <c r="HG29" s="46"/>
      <c r="HH29" s="46"/>
      <c r="HI29" s="46"/>
      <c r="HJ29" s="46"/>
      <c r="HK29" s="46"/>
      <c r="HL29" s="46"/>
      <c r="HM29" s="46"/>
      <c r="HN29" s="46"/>
      <c r="HO29" s="46"/>
      <c r="HP29" s="46"/>
      <c r="HQ29" s="46"/>
      <c r="HR29" s="46"/>
      <c r="HS29" s="46"/>
      <c r="HT29" s="46"/>
      <c r="HU29" s="46"/>
      <c r="HV29" s="46"/>
      <c r="HW29" s="46"/>
      <c r="HX29" s="46"/>
      <c r="HY29" s="46"/>
      <c r="HZ29" s="46"/>
      <c r="IA29" s="46"/>
      <c r="IB29" s="46"/>
      <c r="IC29" s="46"/>
      <c r="ID29" s="46"/>
      <c r="IE29" s="46"/>
      <c r="IF29" s="46"/>
      <c r="IG29" s="46"/>
      <c r="IH29" s="46"/>
      <c r="II29" s="46"/>
      <c r="IJ29" s="46"/>
      <c r="IK29" s="46"/>
      <c r="IL29" s="46"/>
      <c r="IM29" s="46"/>
      <c r="IN29" s="46"/>
      <c r="IO29" s="46"/>
      <c r="IP29" s="46"/>
      <c r="IQ29" s="46"/>
      <c r="IR29" s="46"/>
      <c r="IS29" s="46"/>
      <c r="IT29" s="46"/>
      <c r="IU29" s="46"/>
      <c r="IV29" s="46"/>
      <c r="IW29" s="46"/>
      <c r="IX29" s="46"/>
      <c r="IY29" s="46"/>
      <c r="IZ29" s="46"/>
      <c r="JA29" s="46"/>
      <c r="JB29" s="46"/>
      <c r="JC29" s="46"/>
      <c r="JD29" s="46"/>
      <c r="JE29" s="46"/>
      <c r="JF29" s="46"/>
      <c r="JG29" s="46"/>
      <c r="JH29" s="46"/>
      <c r="JI29" s="46"/>
      <c r="JJ29" s="46"/>
      <c r="JK29" s="46"/>
      <c r="JL29" s="46"/>
      <c r="JM29" s="46"/>
      <c r="JN29" s="46"/>
      <c r="JO29" s="46"/>
      <c r="JP29" s="46"/>
      <c r="JQ29" s="46"/>
      <c r="JR29" s="46"/>
      <c r="JS29" s="46"/>
      <c r="JT29" s="46"/>
      <c r="JU29" s="46"/>
      <c r="JV29" s="46"/>
      <c r="JW29" s="46"/>
      <c r="JX29" s="46"/>
      <c r="JY29" s="46"/>
      <c r="JZ29" s="46"/>
      <c r="KA29" s="46"/>
      <c r="KB29" s="46"/>
      <c r="KC29" s="46"/>
      <c r="KD29" s="46"/>
      <c r="KE29" s="46"/>
      <c r="KF29" s="46"/>
      <c r="KG29" s="46"/>
      <c r="KH29" s="46"/>
      <c r="KI29" s="46"/>
      <c r="KJ29" s="46"/>
      <c r="KK29" s="46"/>
      <c r="KL29" s="46"/>
      <c r="KM29" s="46"/>
      <c r="KN29" s="46"/>
      <c r="KO29" s="46"/>
      <c r="KP29" s="46"/>
      <c r="KQ29" s="46"/>
    </row>
    <row r="30" spans="1:303" ht="15" customHeight="1" x14ac:dyDescent="0.3">
      <c r="A30" s="83"/>
      <c r="M30" s="47"/>
      <c r="N30" s="48"/>
      <c r="O30"/>
      <c r="P30"/>
      <c r="Q30" s="48"/>
      <c r="R30"/>
      <c r="S30"/>
      <c r="T30" s="48"/>
      <c r="U30" s="48"/>
      <c r="V30"/>
      <c r="W30" s="48"/>
      <c r="X30"/>
      <c r="Y30"/>
      <c r="Z30" s="48"/>
      <c r="AA30"/>
      <c r="AB30"/>
      <c r="AC30" s="48"/>
      <c r="AD30"/>
      <c r="AE30"/>
      <c r="AF30" s="48"/>
      <c r="AG30"/>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Y30"/>
      <c r="DZ30"/>
      <c r="EB30"/>
      <c r="EC30"/>
      <c r="ED30" s="50"/>
    </row>
    <row r="31" spans="1:303" ht="15" customHeight="1" x14ac:dyDescent="0.3">
      <c r="A31" s="83"/>
      <c r="M31" s="47"/>
      <c r="N31" s="48"/>
      <c r="O31"/>
      <c r="P31"/>
      <c r="Q31" s="48"/>
      <c r="R31"/>
      <c r="S31"/>
      <c r="T31" s="48"/>
      <c r="U31" s="48"/>
      <c r="V31"/>
      <c r="W31" s="48"/>
      <c r="X31"/>
      <c r="Y31"/>
      <c r="Z31" s="48"/>
      <c r="AA31"/>
      <c r="AB31"/>
      <c r="AC31" s="48"/>
      <c r="AD31"/>
      <c r="AE31"/>
      <c r="AF31" s="48"/>
      <c r="AG31"/>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Y31"/>
      <c r="DZ31"/>
      <c r="EB31"/>
      <c r="EC31"/>
      <c r="ED31" s="50"/>
    </row>
    <row r="32" spans="1:303" ht="19.5" customHeight="1" x14ac:dyDescent="0.3">
      <c r="A32" s="83"/>
      <c r="M32" s="47" t="str">
        <f>CONCATENATE("PRICING GROUP DESCRIPTION :- ",M34)</f>
        <v xml:space="preserve">PRICING GROUP DESCRIPTION :- </v>
      </c>
      <c r="N32" s="48"/>
      <c r="O32"/>
      <c r="P32"/>
      <c r="Q32" s="48"/>
      <c r="R32"/>
      <c r="S32"/>
      <c r="T32" s="48"/>
      <c r="U32" s="48"/>
      <c r="V32"/>
      <c r="W32" s="48"/>
      <c r="X32"/>
      <c r="Y32"/>
      <c r="Z32" s="48"/>
      <c r="AA32"/>
      <c r="AB32"/>
      <c r="AC32" s="48"/>
      <c r="AD32"/>
      <c r="AE32"/>
      <c r="AF32" s="48"/>
      <c r="AG32"/>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Y32"/>
      <c r="DZ32"/>
      <c r="EB32"/>
      <c r="EC32"/>
      <c r="ED32" s="50"/>
    </row>
    <row r="33" spans="1:303" ht="19.5" customHeight="1" x14ac:dyDescent="0.3">
      <c r="A33" s="83"/>
      <c r="M33" t="str">
        <f>CONCATENATE(M312," NOTES :- ",O312)</f>
        <v xml:space="preserve"> NOTES :- </v>
      </c>
      <c r="N33" s="48"/>
      <c r="O33"/>
      <c r="P33"/>
      <c r="Q33" s="48"/>
      <c r="R33"/>
      <c r="S33"/>
      <c r="T33" s="48"/>
      <c r="U33" s="48"/>
      <c r="V33"/>
      <c r="W33" s="48"/>
      <c r="X33"/>
      <c r="Y33"/>
      <c r="Z33" s="48"/>
      <c r="AA33"/>
      <c r="AB33"/>
      <c r="AC33" s="48"/>
      <c r="AD33"/>
      <c r="AE33"/>
      <c r="AF33" s="48"/>
      <c r="AG33"/>
      <c r="AH33"/>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Y33"/>
      <c r="DZ33"/>
      <c r="EB33"/>
      <c r="EC33"/>
      <c r="ED33" s="50"/>
    </row>
    <row r="34" spans="1:303" s="94" customFormat="1" ht="19.5" customHeight="1" thickBot="1" x14ac:dyDescent="0.35">
      <c r="A34" s="83"/>
      <c r="E34" s="95" t="s">
        <v>237</v>
      </c>
      <c r="F34" s="96">
        <v>1</v>
      </c>
      <c r="M34" s="553"/>
      <c r="N34" s="554"/>
      <c r="O34" s="546" t="s">
        <v>3</v>
      </c>
      <c r="P34" s="546"/>
      <c r="Q34" s="97"/>
      <c r="R34" s="546" t="str">
        <f>IF(OR(S298="",S299="",S300="",R301="",R37=""),"",(TRIM(CONCATENATE("FL:",S298,"-",S299,"-",R37,"-",R301," ",S300))))</f>
        <v>FL:All-All-FL-1 cs</v>
      </c>
      <c r="S34" s="546" t="s">
        <v>77</v>
      </c>
      <c r="T34" s="98"/>
      <c r="U34" s="557" t="str">
        <f>IF(OR(V298="",V299="",V300="",U301="",U37=0),"",(TRIM(CONCATENATE("D"&amp;SUBSTITUTE(U399,"Deal ","")&amp;":",V298,"-",V299,"-",U37,"-",U301," ",V300))))</f>
        <v>D:All-All-OD-1 cs</v>
      </c>
      <c r="V34" s="558" t="s">
        <v>77</v>
      </c>
      <c r="W34" s="98"/>
      <c r="X34" s="546" t="str">
        <f>IF(OR(Y298="",Y299="",Y300="",X301="",X37=0),"",(TRIM(CONCATENATE("D"&amp;SUBSTITUTE(X399,"Deal ","")&amp;":",Y298,"-",Y299,"-",X37,"-",X301," ",Y300))))</f>
        <v>D:0-0-OD-1 0</v>
      </c>
      <c r="Y34" s="546" t="s">
        <v>77</v>
      </c>
      <c r="Z34" s="98"/>
      <c r="AA34" s="557" t="str">
        <f>IF(OR(AB298="",AB299="",AB300="",AA301="",AA37=0),"",(TRIM(CONCATENATE("D"&amp;SUBSTITUTE(AA399,"Deal ","")&amp;":",AB298,"-",AB299,"-",AA37,"-",AA301," ",AB300))))</f>
        <v>D:All-All-OD-1 cs</v>
      </c>
      <c r="AB34" s="558" t="s">
        <v>77</v>
      </c>
      <c r="AC34" s="98"/>
      <c r="AD34" s="546" t="str">
        <f>IF(OR(AE298="",AE299="",AE300="",AD301="",AD37=0),"",(TRIM(CONCATENATE("D"&amp;SUBSTITUTE(AD399,"Deal ","")&amp;":",AE298,"-",AE299,"-",AD37,"-",AD301," ",AE300))))</f>
        <v>D:All-All-OD-1 cs</v>
      </c>
      <c r="AE34" s="546" t="s">
        <v>77</v>
      </c>
      <c r="AF34" s="98"/>
      <c r="AG34" s="546" t="str">
        <f>IF(OR(AH298="",AH299="",AH300="",AG301="",AG37=0),"",(TRIM(CONCATENATE("D"&amp;SUBSTITUTE(AG399,"Deal ","")&amp;":",AH298,"-",AH299,"-",AG37,"-",AG301," ",AH300))))</f>
        <v>D:All-All-Od-1 cs</v>
      </c>
      <c r="AH34" s="546" t="s">
        <v>77</v>
      </c>
      <c r="AI34" s="98"/>
      <c r="AJ34" s="546" t="str">
        <f>IF(OR(AK298="",AK299="",AK300="",AJ301="",AJ37=0),"",(TRIM(CONCATENATE("D"&amp;SUBSTITUTE(AJ399,"Deal ","")&amp;":",AK298,"-",AK299,"-",AJ37,"-",AJ301," ",AK300))))</f>
        <v>D:All-All-Od-1 cs</v>
      </c>
      <c r="AK34" s="546" t="s">
        <v>77</v>
      </c>
      <c r="AL34" s="98"/>
      <c r="AM34" s="546" t="str">
        <f>IF(OR(AN298="",AN299="",AN300="",AM301="",AM37=0),"",(TRIM(CONCATENATE("D"&amp;SUBSTITUTE(AM399,"Deal ","")&amp;":",AN298,"-",AN299,"-",AM37,"-",AM301," ",AN300))))</f>
        <v>D:All-All-OD-1 cs</v>
      </c>
      <c r="AN34" s="546" t="s">
        <v>77</v>
      </c>
      <c r="AO34" s="98"/>
      <c r="AP34" s="546" t="str">
        <f>IF(OR(AQ298="",AQ299="",AQ300="",AP301="",AP37=0),"",(TRIM(CONCATENATE("D"&amp;SUBSTITUTE(AP399,"Deal ","")&amp;":",AQ298,"-",AQ299,"-",AP37,"-",AP301," ",AQ300))))</f>
        <v>D:All-All-OD-1 cs</v>
      </c>
      <c r="AQ34" s="546" t="s">
        <v>77</v>
      </c>
      <c r="AR34" s="98"/>
      <c r="AS34" s="546" t="str">
        <f>IF(OR(AT298="",AT299="",AT300="",AS301="",AS37=0),"",(TRIM(CONCATENATE("D"&amp;SUBSTITUTE(AS399,"Deal ","")&amp;":",AT298,"-",AT299,"-",AS37,"-",AS301," ",AT300))))</f>
        <v>D:All-All-OD-1 cs</v>
      </c>
      <c r="AT34" s="546" t="s">
        <v>77</v>
      </c>
      <c r="AU34" s="98"/>
      <c r="AV34" s="546" t="str">
        <f>IF(OR(AW298="",AW299="",AW300="",AV301="",AV37=0),"",(TRIM(CONCATENATE("D"&amp;SUBSTITUTE(AV399,"Deal ","")&amp;":",AW298,"-",AW299,"-",AV37,"-",AV301," ",AW300))))</f>
        <v>D:All-All-OD-1 cs</v>
      </c>
      <c r="AW34" s="546" t="s">
        <v>77</v>
      </c>
      <c r="AX34" s="98"/>
      <c r="AY34" s="546" t="str">
        <f>IF(OR(AZ298="",AZ299="",AZ300="",AY301="",AY37=0),"",(TRIM(CONCATENATE("D"&amp;SUBSTITUTE(AY399,"Deal ","")&amp;":",AZ298,"-",AZ299,"-",AY37,"-",AY301," ",AZ300))))</f>
        <v>D:All-All-OD-1 cs</v>
      </c>
      <c r="AZ34" s="546" t="s">
        <v>77</v>
      </c>
      <c r="BA34" s="98"/>
      <c r="BB34" s="546" t="str">
        <f>IF(OR(BC298="",BC299="",BC300="",BB301="",BB37=0),"",(TRIM(CONCATENATE("D"&amp;SUBSTITUTE(BB399,"Deal ","")&amp;":",BC298,"-",BC299,"-",BB37,"-",BB301," ",BC300))))</f>
        <v>D:All-All-OD-1 cs</v>
      </c>
      <c r="BC34" s="546" t="s">
        <v>77</v>
      </c>
      <c r="BD34" s="98"/>
      <c r="BE34" s="546" t="str">
        <f>IF(OR(BF298="",BF299="",BF300="",BE301="",BE37=0),"",(TRIM(CONCATENATE("D"&amp;SUBSTITUTE(BE399,"Deal ","")&amp;":",BF298,"-",BF299,"-",BE37,"-",BE301," ",BF300))))</f>
        <v>D:All-All-OD-1 cs</v>
      </c>
      <c r="BF34" s="546" t="s">
        <v>77</v>
      </c>
      <c r="BG34" s="98"/>
      <c r="BH34" s="546" t="str">
        <f>IF(OR(BI298="",BI299="",BI300="",BH301="",BH37=0),"",(TRIM(CONCATENATE("D"&amp;SUBSTITUTE(BH399,"Deal ","")&amp;":",BI298,"-",BI299,"-",BH37,"-",BH301," ",BI300))))</f>
        <v>D:All-All-DO-1 cs</v>
      </c>
      <c r="BI34" s="546" t="s">
        <v>77</v>
      </c>
      <c r="BJ34" s="98"/>
      <c r="BK34" s="546" t="str">
        <f>IF(OR(BL298="",BL299="",BL300="",BK301="",BK37=0),"",(TRIM(CONCATENATE("D"&amp;SUBSTITUTE(BK399,"Deal ","")&amp;":",BL298,"-",BL299,"-",BK37,"-",BK301," ",BL300))))</f>
        <v>D:All-All-Od-1 cs</v>
      </c>
      <c r="BL34" s="546" t="s">
        <v>77</v>
      </c>
      <c r="BM34" s="98"/>
      <c r="BN34" s="546" t="str">
        <f>IF(OR(BO298="",BO299="",BO300="",BN301="",BN37=0),"",(TRIM(CONCATENATE("D"&amp;SUBSTITUTE(BN399,"Deal ","")&amp;":",BO298,"-",BO299,"-",BN37,"-",BN301," ",BO300))))</f>
        <v>D:All-All-Od-1 cs</v>
      </c>
      <c r="BO34" s="546" t="s">
        <v>77</v>
      </c>
      <c r="BP34" s="98"/>
      <c r="BQ34" s="546" t="str">
        <f>IF(OR(BR298="",BR299="",BR300="",BQ301="",BQ37=0),"",(TRIM(CONCATENATE("D"&amp;SUBSTITUTE(BQ399,"Deal ","")&amp;":",BR298,"-",BR299,"-",BQ37,"-",BQ301," ",BR300))))</f>
        <v>D:All-All-Od-1 cs</v>
      </c>
      <c r="BR34" s="546" t="s">
        <v>77</v>
      </c>
      <c r="BS34" s="98"/>
      <c r="BT34" s="546" t="str">
        <f>IF(OR(BU298="",BU299="",BU300="",BT301="",BT37=0),"",(TRIM(CONCATENATE("D"&amp;SUBSTITUTE(BT399,"Deal ","")&amp;":",BU298,"-",BU299,"-",BT37,"-",BT301," ",BU300))))</f>
        <v>D:All-All-Od-1 cs</v>
      </c>
      <c r="BU34" s="546" t="s">
        <v>77</v>
      </c>
      <c r="BV34" s="98"/>
      <c r="BW34" s="546" t="str">
        <f>IF(OR(BX298="",BX299="",BX300="",BW301="",BW37=0),"",(TRIM(CONCATENATE("D"&amp;SUBSTITUTE(BW399,"Deal ","")&amp;":",BX298,"-",BX299,"-",BW37,"-",BW301," ",BX300))))</f>
        <v>D:All-All-OD-1 cs</v>
      </c>
      <c r="BX34" s="546" t="s">
        <v>77</v>
      </c>
      <c r="BY34" s="98"/>
      <c r="BZ34" s="546" t="str">
        <f>IF(OR(CA298="",CA299="",CA300="",BZ301="",BZ37=0),"",(TRIM(CONCATENATE("D"&amp;SUBSTITUTE(BZ399,"Deal ","")&amp;":",CA298,"-",CA299,"-",BZ37,"-",BZ301," ",CA300))))</f>
        <v>D:All-All-OD-1 cs</v>
      </c>
      <c r="CA34" s="560" t="s">
        <v>77</v>
      </c>
      <c r="CB34" s="98"/>
      <c r="CC34" s="557" t="str">
        <f>IF(OR(CD298="",CD299="",CD300="",CC301="",CC37=0),"",(TRIM(CONCATENATE("D"&amp;SUBSTITUTE(CC399,"Deal ","")&amp;":",CD298,"-",CD299,"-",CC37,"-",CC301," ",CD300))))</f>
        <v>D:All-All-OD-1 cs</v>
      </c>
      <c r="CD34" s="558" t="s">
        <v>77</v>
      </c>
      <c r="CE34" s="98"/>
      <c r="CF34" s="557" t="str">
        <f>IF(OR(CG298="",CG299="",CG300="",CF301="",CF37=0),"",(TRIM(CONCATENATE("D"&amp;SUBSTITUTE(CF399,"Deal ","")&amp;":",CG298,"-",CG299,"-",CF37,"-",CF301," ",CG300))))</f>
        <v>D:All-All-OD-1 cs</v>
      </c>
      <c r="CG34" s="558" t="s">
        <v>77</v>
      </c>
      <c r="CH34" s="98"/>
      <c r="CI34" s="557" t="str">
        <f>IF(OR(CJ298="",CJ299="",CJ300="",CI301="",CI37=0),"",(TRIM(CONCATENATE("D"&amp;SUBSTITUTE(CI399,"Deal ","")&amp;":",CJ298,"-",CJ299,"-",CI37,"-",CI301," ",CJ300))))</f>
        <v>D:All-All-OD-1 cs</v>
      </c>
      <c r="CJ34" s="558" t="s">
        <v>77</v>
      </c>
      <c r="CK34" s="98"/>
      <c r="CL34" s="557" t="str">
        <f>IF(OR(CM298="",CM299="",CM300="",CL301="",CL37=0),"",(TRIM(CONCATENATE("D"&amp;SUBSTITUTE(CL399,"Deal ","")&amp;":",CM298,"-",CM299,"-",CL37,"-",CL301," ",CM300))))</f>
        <v>D:All-All-OD-1 cs</v>
      </c>
      <c r="CM34" s="558" t="s">
        <v>77</v>
      </c>
      <c r="CN34" s="98"/>
      <c r="CO34" s="557" t="str">
        <f>IF(OR(CP298="",CP299="",CP300="",CO301="",CO37=0),"",(TRIM(CONCATENATE("D"&amp;SUBSTITUTE(CO399,"Deal ","")&amp;":",CP298,"-",CP299,"-",CO37,"-",CO301," ",CP300))))</f>
        <v>D:All-All-OD-1 cs</v>
      </c>
      <c r="CP34" s="558" t="s">
        <v>77</v>
      </c>
      <c r="CQ34" s="98"/>
      <c r="CR34" s="557" t="str">
        <f>IF(OR(CS298="",CS299="",CS300="",CR301="",CR37=0),"",(TRIM(CONCATENATE("D"&amp;SUBSTITUTE(CR399,"Deal ","")&amp;":",CS298,"-",CS299,"-",CR37,"-",CR301," ",CS300))))</f>
        <v>D:All-All-OD-1 cs</v>
      </c>
      <c r="CS34" s="558" t="s">
        <v>77</v>
      </c>
      <c r="CT34" s="98"/>
      <c r="CU34" s="557" t="str">
        <f>IF(OR(CV298="",CV299="",CV300="",CU301="",CU37=0),"",(TRIM(CONCATENATE("D"&amp;SUBSTITUTE(CU399,"Deal ","")&amp;":",CV298,"-",CV299,"-",CU37,"-",CU301," ",CV300))))</f>
        <v>D:All-All-OD-1 cs</v>
      </c>
      <c r="CV34" s="558" t="s">
        <v>77</v>
      </c>
      <c r="CW34" s="98"/>
      <c r="CX34" s="557" t="str">
        <f>IF(OR(CY298="",CY299="",CY300="",CX301="",CX37=0),"",(TRIM(CONCATENATE("D"&amp;SUBSTITUTE(CX399,"Deal ","")&amp;":",CY298,"-",CY299,"-",CX37,"-",CX301," ",CY300))))</f>
        <v>D:All-All-OD-1 cs</v>
      </c>
      <c r="CY34" s="558" t="s">
        <v>77</v>
      </c>
      <c r="CZ34" s="98"/>
      <c r="DA34" s="557" t="str">
        <f>IF(OR(DB298="",DB299="",DB300="",DA301="",DA37=0),"",(TRIM(CONCATENATE("D"&amp;SUBSTITUTE(DA399,"Deal ","")&amp;":",DB298,"-",DB299,"-",DA37,"-",DA301," ",DB300))))</f>
        <v>D:All-All-OD-1 cs</v>
      </c>
      <c r="DB34" s="558" t="s">
        <v>77</v>
      </c>
      <c r="DC34" s="98"/>
      <c r="DD34" s="557" t="str">
        <f>IF(OR(DE298="",DE299="",DE300="",DD301="",DD37=0),"",(TRIM(CONCATENATE("D"&amp;SUBSTITUTE(DD399,"Deal ","")&amp;":",DE298,"-",DE299,"-",DD37,"-",DD301," ",DE300))))</f>
        <v>D:All-All-OD-1 cs</v>
      </c>
      <c r="DE34" s="558" t="s">
        <v>77</v>
      </c>
      <c r="DF34" s="98"/>
      <c r="DG34" s="557" t="str">
        <f>IF(OR(DH298="",DH299="",DH300="",DG301="",DG37=0),"",(TRIM(CONCATENATE("D"&amp;SUBSTITUTE(DG399,"Deal ","")&amp;":",DH298,"-",DH299,"-",DG37,"-",DG301," ",DH300))))</f>
        <v>D:All-All-OD-1 cs</v>
      </c>
      <c r="DH34" s="558" t="s">
        <v>77</v>
      </c>
      <c r="DI34" s="98"/>
      <c r="DJ34" s="557" t="str">
        <f>IF(OR(DK298="",DK299="",DK300="",DJ301="",DJ37=0),"",(TRIM(CONCATENATE("D"&amp;SUBSTITUTE(DJ399,"Deal ","")&amp;":",DK298,"-",DK299,"-",DJ37,"-",DJ301," ",DK300))))</f>
        <v>D:All-All-OD-1 cs</v>
      </c>
      <c r="DK34" s="558" t="s">
        <v>77</v>
      </c>
      <c r="DL34" s="98"/>
      <c r="DM34" s="557" t="str">
        <f>IF(OR(DN298="",DN299="",DN300="",DM301="",DM37=0),"",(TRIM(CONCATENATE("D"&amp;SUBSTITUTE(DM399,"Deal ","")&amp;":",DN298,"-",DN299,"-",DM37,"-",DM301," ",DN300))))</f>
        <v>D:All-All-OD-1 cs</v>
      </c>
      <c r="DN34" s="558" t="s">
        <v>77</v>
      </c>
      <c r="DO34" s="98"/>
      <c r="DP34" s="557" t="str">
        <f>IF(OR(DQ298="",DQ299="",DQ300="",DP301="",DP37=0),"",(TRIM(CONCATENATE("D"&amp;SUBSTITUTE(DP399,"Deal ","")&amp;":",DQ298,"-",DQ299,"-",DP37,"-",DP301," ",DQ300))))</f>
        <v>D:All-All-OD-1 cs</v>
      </c>
      <c r="DQ34" s="558" t="s">
        <v>77</v>
      </c>
      <c r="DR34" s="98"/>
      <c r="DS34" s="557" t="str">
        <f>IF(OR(DT298="",DT299="",DT300="",DS301="",DS37=0),"",(TRIM(CONCATENATE("D"&amp;SUBSTITUTE(DS399,"Deal ","")&amp;":",DT298,"-",DT299,"-",DS37,"-",DS301," ",DT300))))</f>
        <v>D:All-All-OD-1 cs</v>
      </c>
      <c r="DT34" s="558" t="s">
        <v>77</v>
      </c>
      <c r="DU34" s="405"/>
      <c r="DV34" s="559" t="s">
        <v>840</v>
      </c>
      <c r="DW34" s="559"/>
      <c r="DY34" s="559"/>
      <c r="DZ34" s="559"/>
      <c r="EB34" s="559"/>
      <c r="EC34" s="559"/>
      <c r="ED34" s="99"/>
      <c r="EE34" s="100"/>
      <c r="EF34" s="100"/>
      <c r="EG34" s="51"/>
      <c r="EH34" s="51"/>
      <c r="EI34" s="100"/>
      <c r="EJ34" s="51"/>
      <c r="EK34" s="51"/>
      <c r="EL34" s="100"/>
      <c r="EM34" s="51"/>
      <c r="EN34" s="51"/>
      <c r="EO34" s="100"/>
      <c r="EP34" s="51"/>
      <c r="EQ34" s="51"/>
      <c r="ER34" s="100"/>
      <c r="ES34" s="51"/>
      <c r="ET34" s="51"/>
      <c r="EU34" s="100"/>
      <c r="EV34" s="51"/>
      <c r="EW34" s="51"/>
      <c r="EX34" s="100"/>
      <c r="EY34" s="51"/>
      <c r="EZ34" s="51"/>
      <c r="FA34" s="100"/>
      <c r="FB34" s="51"/>
      <c r="FC34" s="51"/>
      <c r="FD34" s="100"/>
      <c r="FE34" s="51"/>
      <c r="FF34" s="51"/>
      <c r="FG34" s="100"/>
      <c r="FH34" s="51"/>
      <c r="FI34" s="51"/>
      <c r="FJ34" s="100"/>
      <c r="FK34" s="51"/>
      <c r="FL34" s="51"/>
      <c r="FM34" s="100"/>
      <c r="FN34" s="51"/>
      <c r="FO34" s="51"/>
      <c r="FP34" s="100"/>
      <c r="FQ34" s="51"/>
      <c r="FR34" s="51"/>
      <c r="FS34" s="100"/>
      <c r="FT34" s="51"/>
      <c r="FU34" s="51"/>
      <c r="FV34" s="100"/>
      <c r="FW34" s="51"/>
      <c r="FX34" s="51"/>
      <c r="FY34" s="100"/>
      <c r="FZ34" s="51"/>
      <c r="GA34" s="51"/>
      <c r="GB34" s="100"/>
      <c r="GC34" s="51"/>
      <c r="GD34" s="51"/>
      <c r="GE34" s="100"/>
      <c r="GF34" s="51"/>
      <c r="GG34" s="51"/>
      <c r="GH34" s="100"/>
      <c r="GI34" s="51"/>
      <c r="GJ34" s="51"/>
      <c r="GK34" s="100"/>
      <c r="GL34" s="51"/>
      <c r="GM34" s="51"/>
      <c r="GN34" s="100"/>
      <c r="GO34" s="51"/>
      <c r="GP34" s="51"/>
      <c r="GQ34" s="100"/>
      <c r="GR34" s="51"/>
      <c r="GS34" s="51"/>
      <c r="GT34" s="100"/>
      <c r="GU34" s="51"/>
      <c r="GV34" s="51"/>
      <c r="GW34" s="100"/>
      <c r="GX34" s="51"/>
      <c r="GY34" s="51"/>
      <c r="GZ34" s="100"/>
      <c r="HA34" s="51"/>
      <c r="HB34" s="51"/>
      <c r="HC34" s="100"/>
      <c r="HD34" s="51"/>
      <c r="HE34" s="51"/>
      <c r="HF34" s="100"/>
      <c r="HG34" s="51"/>
      <c r="HH34" s="51"/>
      <c r="HI34" s="100"/>
      <c r="HJ34" s="51"/>
      <c r="HK34" s="51"/>
      <c r="HL34" s="100"/>
      <c r="HM34" s="51"/>
      <c r="HN34" s="51"/>
      <c r="HO34" s="100"/>
      <c r="HP34" s="51"/>
      <c r="HQ34" s="51"/>
      <c r="HR34" s="100"/>
      <c r="HS34" s="51"/>
      <c r="HT34" s="51"/>
      <c r="HU34" s="100"/>
      <c r="HV34" s="51"/>
      <c r="HW34" s="51"/>
      <c r="HX34" s="100"/>
      <c r="HY34" s="51"/>
      <c r="HZ34" s="51"/>
      <c r="IA34" s="100"/>
      <c r="IB34" s="51"/>
      <c r="IC34" s="51"/>
      <c r="ID34" s="100"/>
      <c r="IE34" s="51"/>
      <c r="IF34" s="51"/>
      <c r="IG34" s="100"/>
      <c r="IH34" s="51"/>
      <c r="II34" s="51"/>
      <c r="IJ34" s="100"/>
      <c r="IK34" s="51"/>
      <c r="IL34" s="51"/>
      <c r="IM34" s="100"/>
      <c r="IN34" s="51"/>
      <c r="IO34" s="51"/>
      <c r="IP34" s="100"/>
      <c r="IQ34" s="51"/>
      <c r="IR34" s="51"/>
      <c r="IS34" s="100"/>
      <c r="IT34" s="51"/>
      <c r="IU34" s="51"/>
      <c r="IV34" s="100"/>
      <c r="IW34" s="51"/>
      <c r="IX34" s="51"/>
      <c r="IY34" s="100"/>
      <c r="IZ34" s="51"/>
      <c r="JA34" s="51"/>
      <c r="JB34" s="100"/>
      <c r="JC34" s="51"/>
      <c r="JD34" s="51"/>
      <c r="JE34" s="100"/>
      <c r="JF34" s="51"/>
      <c r="JG34" s="51"/>
      <c r="JH34" s="100"/>
      <c r="JI34" s="51"/>
      <c r="JJ34" s="51"/>
      <c r="JK34" s="100"/>
      <c r="JL34" s="51"/>
      <c r="JM34" s="51"/>
      <c r="JN34" s="100"/>
      <c r="JO34" s="51"/>
      <c r="JP34" s="51"/>
      <c r="JQ34" s="100"/>
      <c r="JR34" s="51"/>
      <c r="JS34" s="51"/>
      <c r="JT34" s="100"/>
      <c r="JU34" s="51"/>
      <c r="JV34" s="51"/>
      <c r="JW34" s="100"/>
      <c r="JX34" s="51"/>
      <c r="JY34" s="51"/>
      <c r="JZ34" s="100"/>
      <c r="KA34" s="51"/>
      <c r="KB34" s="51"/>
      <c r="KC34" s="100"/>
      <c r="KD34" s="51"/>
      <c r="KE34" s="51"/>
      <c r="KF34" s="100"/>
      <c r="KG34" s="51"/>
      <c r="KH34" s="51"/>
      <c r="KI34" s="100"/>
      <c r="KJ34" s="51"/>
      <c r="KK34" s="51"/>
      <c r="KL34" s="100"/>
      <c r="KM34" s="51"/>
      <c r="KN34" s="51"/>
      <c r="KO34" s="100"/>
      <c r="KP34" s="51"/>
      <c r="KQ34" s="51"/>
    </row>
    <row r="35" spans="1:303" ht="19.5" customHeight="1" thickBot="1" x14ac:dyDescent="0.35">
      <c r="A35" s="83"/>
      <c r="B35" s="368" t="s">
        <v>602</v>
      </c>
      <c r="C35" t="s">
        <v>238</v>
      </c>
      <c r="D35" s="86" t="s">
        <v>239</v>
      </c>
      <c r="E35" s="101" t="s">
        <v>240</v>
      </c>
      <c r="F35" s="101" t="s">
        <v>241</v>
      </c>
      <c r="G35" s="101" t="s">
        <v>242</v>
      </c>
      <c r="H35" s="102" t="s">
        <v>243</v>
      </c>
      <c r="I35" s="103" t="s">
        <v>244</v>
      </c>
      <c r="L35" s="368"/>
      <c r="M35" s="555"/>
      <c r="N35" s="556"/>
      <c r="O35" s="104">
        <f ca="1">IF(ISREF(INDIRECT("Index!A1")),"Current",$O$336)</f>
        <v>0</v>
      </c>
      <c r="P35" s="104" t="s">
        <v>34</v>
      </c>
      <c r="Q35" s="105"/>
      <c r="R35" s="104">
        <f ca="1">IF(ISREF(INDIRECT("Index!A1")),"Current",$O$336)</f>
        <v>0</v>
      </c>
      <c r="S35" s="105" t="s">
        <v>34</v>
      </c>
      <c r="T35" s="106"/>
      <c r="U35" s="104">
        <f ca="1">IF(ISREF(INDIRECT("Index!A1")),"Current",$O$336)</f>
        <v>0</v>
      </c>
      <c r="V35" s="104" t="s">
        <v>34</v>
      </c>
      <c r="W35" s="106"/>
      <c r="X35" s="104">
        <f ca="1">IF(ISREF(INDIRECT("Index!A1")),"Current",$O$336)</f>
        <v>0</v>
      </c>
      <c r="Y35" s="104" t="s">
        <v>34</v>
      </c>
      <c r="Z35" s="106"/>
      <c r="AA35" s="104">
        <f ca="1">IF(ISREF(INDIRECT("Index!A1")),"Current",$O$336)</f>
        <v>0</v>
      </c>
      <c r="AB35" s="104" t="s">
        <v>34</v>
      </c>
      <c r="AC35" s="104"/>
      <c r="AD35" s="104">
        <f ca="1">IF(ISREF(INDIRECT("Index!A1")),"Current",$O$336)</f>
        <v>0</v>
      </c>
      <c r="AE35" s="104" t="s">
        <v>34</v>
      </c>
      <c r="AF35" s="107"/>
      <c r="AG35" s="104">
        <f ca="1">IF(ISREF(INDIRECT("Index!A1")),"Current",$O$336)</f>
        <v>0</v>
      </c>
      <c r="AH35" s="104" t="s">
        <v>34</v>
      </c>
      <c r="AI35" s="107"/>
      <c r="AJ35" s="104">
        <f ca="1">IF(ISREF(INDIRECT("Index!A1")),"Current",$O$336)</f>
        <v>0</v>
      </c>
      <c r="AK35" s="104" t="s">
        <v>34</v>
      </c>
      <c r="AL35" s="106"/>
      <c r="AM35" s="104">
        <f ca="1">IF(ISREF(INDIRECT("Index!A1")),"Current",$O$336)</f>
        <v>0</v>
      </c>
      <c r="AN35" s="104" t="s">
        <v>34</v>
      </c>
      <c r="AO35" s="104"/>
      <c r="AP35" s="104">
        <f ca="1">IF(ISREF(INDIRECT("Index!A1")),"Current",$O$336)</f>
        <v>0</v>
      </c>
      <c r="AQ35" s="104" t="s">
        <v>34</v>
      </c>
      <c r="AR35" s="107"/>
      <c r="AS35" s="104">
        <f ca="1">IF(ISREF(INDIRECT("Index!A1")),"Current",$O$336)</f>
        <v>0</v>
      </c>
      <c r="AT35" s="104" t="s">
        <v>34</v>
      </c>
      <c r="AU35" s="107"/>
      <c r="AV35" s="104">
        <f ca="1">IF(ISREF(INDIRECT("Index!A1")),"Current",$O$336)</f>
        <v>0</v>
      </c>
      <c r="AW35" s="104" t="s">
        <v>34</v>
      </c>
      <c r="AX35" s="106"/>
      <c r="AY35" s="104">
        <f ca="1">IF(ISREF(INDIRECT("Index!A1")),"Current",$O$336)</f>
        <v>0</v>
      </c>
      <c r="AZ35" s="104" t="s">
        <v>34</v>
      </c>
      <c r="BA35" s="104"/>
      <c r="BB35" s="104">
        <f ca="1">IF(ISREF(INDIRECT("Index!A1")),"Current",$O$336)</f>
        <v>0</v>
      </c>
      <c r="BC35" s="104" t="s">
        <v>34</v>
      </c>
      <c r="BD35" s="107"/>
      <c r="BE35" s="104">
        <f ca="1">IF(ISREF(INDIRECT("Index!A1")),"Current",$O$336)</f>
        <v>0</v>
      </c>
      <c r="BF35" s="104" t="s">
        <v>34</v>
      </c>
      <c r="BG35" s="107"/>
      <c r="BH35" s="104">
        <f ca="1">IF(ISREF(INDIRECT("Index!A1")),"Current",$O$336)</f>
        <v>0</v>
      </c>
      <c r="BI35" s="104" t="s">
        <v>34</v>
      </c>
      <c r="BJ35" s="106"/>
      <c r="BK35" s="104">
        <f ca="1">IF(ISREF(INDIRECT("Index!A1")),"Current",$O$336)</f>
        <v>0</v>
      </c>
      <c r="BL35" s="104" t="s">
        <v>34</v>
      </c>
      <c r="BM35" s="104"/>
      <c r="BN35" s="104">
        <f ca="1">IF(ISREF(INDIRECT("Index!A1")),"Current",$O$336)</f>
        <v>0</v>
      </c>
      <c r="BO35" s="104" t="s">
        <v>34</v>
      </c>
      <c r="BP35" s="107"/>
      <c r="BQ35" s="104">
        <f ca="1">IF(ISREF(INDIRECT("Index!A1")),"Current",$O$336)</f>
        <v>0</v>
      </c>
      <c r="BR35" s="104" t="s">
        <v>34</v>
      </c>
      <c r="BS35" s="107"/>
      <c r="BT35" s="104">
        <f ca="1">IF(ISREF(INDIRECT("Index!A1")),"Current",$O$336)</f>
        <v>0</v>
      </c>
      <c r="BU35" s="104" t="s">
        <v>34</v>
      </c>
      <c r="BV35" s="105"/>
      <c r="BW35" s="104">
        <f ca="1">IF(ISREF(INDIRECT("Index!A1")),"Current",$O$336)</f>
        <v>0</v>
      </c>
      <c r="BX35" s="104" t="s">
        <v>34</v>
      </c>
      <c r="BY35" s="107"/>
      <c r="BZ35" s="104">
        <f ca="1">IF(ISREF(INDIRECT("Index!A1")),"Current",$O$336)</f>
        <v>0</v>
      </c>
      <c r="CA35" s="104" t="s">
        <v>34</v>
      </c>
      <c r="CB35" s="106"/>
      <c r="CC35" s="104">
        <f ca="1">IF(ISREF(INDIRECT("Index!A1")),"Current",$O$336)</f>
        <v>0</v>
      </c>
      <c r="CD35" s="104" t="s">
        <v>34</v>
      </c>
      <c r="CE35" s="106"/>
      <c r="CF35" s="104">
        <f ca="1">IF(ISREF(INDIRECT("Index!A1")),"Current",$O$336)</f>
        <v>0</v>
      </c>
      <c r="CG35" s="104" t="s">
        <v>34</v>
      </c>
      <c r="CH35" s="106"/>
      <c r="CI35" s="104">
        <f ca="1">IF(ISREF(INDIRECT("Index!A1")),"Current",$O$336)</f>
        <v>0</v>
      </c>
      <c r="CJ35" s="104" t="s">
        <v>34</v>
      </c>
      <c r="CK35" s="106"/>
      <c r="CL35" s="104">
        <f ca="1">IF(ISREF(INDIRECT("Index!A1")),"Current",$O$336)</f>
        <v>0</v>
      </c>
      <c r="CM35" s="104" t="s">
        <v>34</v>
      </c>
      <c r="CN35" s="106"/>
      <c r="CO35" s="104">
        <f ca="1">IF(ISREF(INDIRECT("Index!A1")),"Current",$O$336)</f>
        <v>0</v>
      </c>
      <c r="CP35" s="104" t="s">
        <v>34</v>
      </c>
      <c r="CQ35" s="106"/>
      <c r="CR35" s="104">
        <f ca="1">IF(ISREF(INDIRECT("Index!A1")),"Current",$O$336)</f>
        <v>0</v>
      </c>
      <c r="CS35" s="104" t="s">
        <v>34</v>
      </c>
      <c r="CT35" s="106"/>
      <c r="CU35" s="104">
        <f ca="1">IF(ISREF(INDIRECT("Index!A1")),"Current",$O$336)</f>
        <v>0</v>
      </c>
      <c r="CV35" s="104" t="s">
        <v>34</v>
      </c>
      <c r="CW35" s="106"/>
      <c r="CX35" s="104">
        <f ca="1">IF(ISREF(INDIRECT("Index!A1")),"Current",$O$336)</f>
        <v>0</v>
      </c>
      <c r="CY35" s="104" t="s">
        <v>34</v>
      </c>
      <c r="CZ35" s="106"/>
      <c r="DA35" s="104">
        <f ca="1">IF(ISREF(INDIRECT("Index!A1")),"Current",$O$336)</f>
        <v>0</v>
      </c>
      <c r="DB35" s="104" t="s">
        <v>34</v>
      </c>
      <c r="DC35" s="106"/>
      <c r="DD35" s="104">
        <f ca="1">IF(ISREF(INDIRECT("Index!A1")),"Current",$O$336)</f>
        <v>0</v>
      </c>
      <c r="DE35" s="104" t="s">
        <v>34</v>
      </c>
      <c r="DF35" s="106"/>
      <c r="DG35" s="104">
        <f ca="1">IF(ISREF(INDIRECT("Index!A1")),"Current",$O$336)</f>
        <v>0</v>
      </c>
      <c r="DH35" s="104" t="s">
        <v>34</v>
      </c>
      <c r="DI35" s="106"/>
      <c r="DJ35" s="104">
        <f ca="1">IF(ISREF(INDIRECT("Index!A1")),"Current",$O$336)</f>
        <v>0</v>
      </c>
      <c r="DK35" s="104" t="s">
        <v>34</v>
      </c>
      <c r="DL35" s="106"/>
      <c r="DM35" s="104">
        <f ca="1">IF(ISREF(INDIRECT("Index!A1")),"Current",$O$336)</f>
        <v>0</v>
      </c>
      <c r="DN35" s="104" t="s">
        <v>34</v>
      </c>
      <c r="DO35" s="106"/>
      <c r="DP35" s="104">
        <f ca="1">IF(ISREF(INDIRECT("Index!A1")),"Current",$O$336)</f>
        <v>0</v>
      </c>
      <c r="DQ35" s="104" t="s">
        <v>34</v>
      </c>
      <c r="DR35" s="106"/>
      <c r="DS35" s="104">
        <f ca="1">IF(ISREF(INDIRECT("Index!A1")),"Current",$O$336)</f>
        <v>0</v>
      </c>
      <c r="DT35" s="104" t="s">
        <v>34</v>
      </c>
      <c r="DU35" s="406"/>
      <c r="DV35" s="108" t="s">
        <v>839</v>
      </c>
      <c r="DW35" s="108" t="s">
        <v>34</v>
      </c>
      <c r="DY35" s="108" t="s">
        <v>245</v>
      </c>
      <c r="DZ35" s="108" t="s">
        <v>34</v>
      </c>
      <c r="EB35" s="108" t="s">
        <v>245</v>
      </c>
      <c r="EC35" s="108" t="s">
        <v>34</v>
      </c>
      <c r="ED35" s="50"/>
    </row>
    <row r="36" spans="1:303" ht="19.5" customHeight="1" x14ac:dyDescent="0.3">
      <c r="A36" s="88"/>
      <c r="B36" s="17">
        <v>1</v>
      </c>
      <c r="D36" s="84">
        <v>1</v>
      </c>
      <c r="E36" t="s">
        <v>246</v>
      </c>
      <c r="G36" t="s">
        <v>247</v>
      </c>
      <c r="M36" s="109" t="s">
        <v>73</v>
      </c>
      <c r="N36" s="110"/>
      <c r="O36" s="562"/>
      <c r="P36" s="563"/>
      <c r="Q36" s="111"/>
      <c r="R36" s="547" t="str">
        <f>IF(OR(S298="",S299="",S300="",R301="",S298="0",S299="0",S300="0",R301="0",S298=0,S299=0,S300=0,R301=0,R37=""),"",(TRIM(CONCATENATE(S298,"-",S299,"-",R37,"-",R301," ",S300))))</f>
        <v>All-All-FL-1 cs</v>
      </c>
      <c r="S36" s="548"/>
      <c r="T36" s="112"/>
      <c r="U36" s="547" t="str">
        <f>IF(OR(V298="",V299="",V300="",U301="",V298="0",V299="0",V300="0",U301="0",V298=0,V299=0,V300=0,U301=0,U37=0),"",(TRIM(CONCATENATE(V298,"-",V299,"-",U37,"-",U301," ",V300))))</f>
        <v>All-All-OD-1 cs</v>
      </c>
      <c r="V36" s="548"/>
      <c r="W36" s="112"/>
      <c r="X36" s="547" t="str">
        <f>IF(OR(Y298="",Y299="",Y300="",X301="",Y298="0",Y299="0",Y300="0",X301="0",Y298=0,Y299=0,Y300=0,X301=0,X37=0),"",(TRIM(CONCATENATE(Y298,"-",Y299,"-",X37,"-",X301," ",Y300))))</f>
        <v/>
      </c>
      <c r="Y36" s="548"/>
      <c r="Z36" s="112"/>
      <c r="AA36" s="547" t="str">
        <f>IF(OR(AB298="",AB299="",AB300="",AA301="",AB298="0",AB299="0",AB300="0",AA301="0",AB298=0,AB299=0,AB300=0,AA301=0,AA37=0),"",(TRIM(CONCATENATE(AB298,"-",AB299,"-",AA37,"-",AA301," ",AB300))))</f>
        <v>All-All-OD-1 cs</v>
      </c>
      <c r="AB36" s="548"/>
      <c r="AC36" s="112"/>
      <c r="AD36" s="547" t="str">
        <f>IF(OR(AE298="",AE299="",AE300="",AD301="",AE298="0",AE299="0",AE300="0",AD301="0",AE298=0,AE299=0,AE300=0,AD301=0,AD37=0),"",(TRIM(CONCATENATE(AE298,"-",AE299,"-",AD37,"-",AD301," ",AE300))))</f>
        <v>All-All-OD-1 cs</v>
      </c>
      <c r="AE36" s="548"/>
      <c r="AF36" s="112"/>
      <c r="AG36" s="547" t="str">
        <f>IF(OR(AH298="",AH299="",AH300="",AG301="",AH298="0",AH299="0",AH300="0",AG301="0",AH298=0,AH299=0,AH300=0,AG301=0,AG37=0),"",(TRIM(CONCATENATE(AH298,"-",AH299,"-",AG37,"-",AG301," ",AH300))))</f>
        <v>All-All-Od-1 cs</v>
      </c>
      <c r="AH36" s="548"/>
      <c r="AI36" s="112"/>
      <c r="AJ36" s="547" t="str">
        <f>IF(OR(AK298="",AK299="",AK300="",AJ301="",AK298="0",AK299="0",AK300="0",AJ301="0",AK298=0,AK299=0,AK300=0,AJ301=0,AJ37=0),"",(TRIM(CONCATENATE(AK298,"-",AK299,"-",AJ37,"-",AJ301," ",AK300))))</f>
        <v>All-All-Od-1 cs</v>
      </c>
      <c r="AK36" s="548"/>
      <c r="AL36" s="112"/>
      <c r="AM36" s="547" t="str">
        <f>IF(OR(AN298="",AN299="",AN300="",AM301="",AN298="0",AN299="0",AN300="0",AM301="0",AN298=0,AN299=0,AN300=0,AM301=0,AM37=0),"",(TRIM(CONCATENATE(AN298,"-",AN299,"-",AM37,"-",AM301," ",AN300))))</f>
        <v>All-All-OD-1 cs</v>
      </c>
      <c r="AN36" s="548"/>
      <c r="AO36" s="112"/>
      <c r="AP36" s="547" t="str">
        <f>IF(OR(AQ298="",AQ299="",AQ300="",AP301="",AQ298="0",AQ299="0",AQ300="0",AP301="0",AQ298=0,AQ299=0,AQ300=0,AP301=0,AP37=0),"",(TRIM(CONCATENATE(AQ298,"-",AQ299,"-",AP37,"-",AP301," ",AQ300))))</f>
        <v>All-All-OD-1 cs</v>
      </c>
      <c r="AQ36" s="548"/>
      <c r="AR36" s="112"/>
      <c r="AS36" s="547" t="str">
        <f>IF(OR(AT298="",AT299="",AT300="",AS301="",AT298="0",AT299="0",AT300="0",AS301="0",AT298=0,AT299=0,AT300=0,AS301=0,AS37=0),"",(TRIM(CONCATENATE(AT298,"-",AT299,"-",AS37,"-",AS301," ",AT300))))</f>
        <v>All-All-OD-1 cs</v>
      </c>
      <c r="AT36" s="548"/>
      <c r="AU36" s="112"/>
      <c r="AV36" s="547" t="str">
        <f>IF(OR(AW298="",AW299="",AW300="",AV301="",AW298="0",AW299="0",AW300="0",AV301="0",AW298=0,AW299=0,AW300=0,AV301=0,AV37=0),"",(TRIM(CONCATENATE(AW298,"-",AW299,"-",AV37,"-",AV301," ",AW300))))</f>
        <v>All-All-OD-1 cs</v>
      </c>
      <c r="AW36" s="548"/>
      <c r="AX36" s="112"/>
      <c r="AY36" s="547" t="str">
        <f>IF(OR(AZ298="",AZ299="",AZ300="",AY301="",AZ298="0",AZ299="0",AZ300="0",AY301="0",AZ298=0,AZ299=0,AZ300=0,AY301=0,AY37=0),"",(TRIM(CONCATENATE(AZ298,"-",AZ299,"-",AY37,"-",AY301," ",AZ300))))</f>
        <v>All-All-OD-1 cs</v>
      </c>
      <c r="AZ36" s="548"/>
      <c r="BA36" s="112"/>
      <c r="BB36" s="547" t="str">
        <f>IF(OR(BC298="",BC299="",BC300="",BB301="",BC298="0",BC299="0",BC300="0",BB301="0",BC298=0,BC299=0,BC300=0,BB301=0,BB37=0),"",(TRIM(CONCATENATE(BC298,"-",BC299,"-",BB37,"-",BB301," ",BC300))))</f>
        <v>All-All-OD-1 cs</v>
      </c>
      <c r="BC36" s="548"/>
      <c r="BD36" s="112"/>
      <c r="BE36" s="547" t="str">
        <f>IF(OR(BF298="",BF299="",BF300="",BE301="",BF298="0",BF299="0",BF300="0",BE301="0",BF298=0,BF299=0,BF300=0,BE301=0,BE37=0),"",(TRIM(CONCATENATE(BF298,"-",BF299,"-",BE37,"-",BE301," ",BF300))))</f>
        <v>All-All-OD-1 cs</v>
      </c>
      <c r="BF36" s="548"/>
      <c r="BG36" s="112"/>
      <c r="BH36" s="547" t="str">
        <f>IF(OR(BI298="",BI299="",BI300="",BH301="",BI298="0",BI299="0",BI300="0",BH301="0",BI298=0,BI299=0,BI300=0,BH301=0,BH37=0),"",(TRIM(CONCATENATE(BI298,"-",BI299,"-",BH37,"-",BH301," ",BI300))))</f>
        <v>All-All-DO-1 cs</v>
      </c>
      <c r="BI36" s="548"/>
      <c r="BJ36" s="112"/>
      <c r="BK36" s="547" t="str">
        <f>IF(OR(BL298="",BL299="",BL300="",BK301="",BL298="0",BL299="0",BL300="0",BK301="0",BL298=0,BL299=0,BL300=0,BK301=0,BK37=0),"",(TRIM(CONCATENATE(BL298,"-",BL299,"-",BK37,"-",BK301," ",BL300))))</f>
        <v>All-All-Od-1 cs</v>
      </c>
      <c r="BL36" s="548"/>
      <c r="BM36" s="112"/>
      <c r="BN36" s="547" t="str">
        <f>IF(OR(BO298="",BO299="",BO300="",BN301="",BO298="0",BO299="0",BO300="0",BN301="0",BO298=0,BO299=0,BO300=0,BN301=0,BN37=0),"",(TRIM(CONCATENATE(BO298,"-",BO299,"-",BN37,"-",BN301," ",BO300))))</f>
        <v>All-All-Od-1 cs</v>
      </c>
      <c r="BO36" s="548"/>
      <c r="BP36" s="112"/>
      <c r="BQ36" s="547" t="str">
        <f>IF(OR(BR298="",BR299="",BR300="",BQ301="",BR298="0",BR299="0",BR300="0",BQ301="0",BR298=0,BR299=0,BR300=0,BQ301=0,BQ37=0),"",(TRIM(CONCATENATE(BR298,"-",BR299,"-",BQ37,"-",BQ301," ",BR300))))</f>
        <v>All-All-Od-1 cs</v>
      </c>
      <c r="BR36" s="548"/>
      <c r="BS36" s="112"/>
      <c r="BT36" s="547" t="str">
        <f>IF(OR(BU298="",BU299="",BU300="",BT301="",BU298="0",BU299="0",BU300="0",BT301="0",BU298=0,BU299=0,BU300=0,BT301=0,BT37=0),"",(TRIM(CONCATENATE(BU298,"-",BU299,"-",BT37,"-",BT301," ",BU300))))</f>
        <v>All-All-Od-1 cs</v>
      </c>
      <c r="BU36" s="548"/>
      <c r="BV36" s="112"/>
      <c r="BW36" s="547" t="str">
        <f>IF(OR(BX298="",BX299="",BX300="",BW301="",BX298="0",BX299="0",BX300="0",BW301="0",BX298=0,BX299=0,BX300=0,BW301=0,BW37=0),"",(TRIM(CONCATENATE(BX298,"-",BX299,"-",BW37,"-",BW301," ",BX300))))</f>
        <v>All-All-OD-1 cs</v>
      </c>
      <c r="BX36" s="548"/>
      <c r="BY36" s="112"/>
      <c r="BZ36" s="547" t="str">
        <f>IF(OR(CA298="",CA299="",CA300="",BZ301="",CA298="0",CA299="0",CA300="0",BZ301="0",CA298=0,CA299=0,CA300=0,BZ301=0,BZ37=0),"",(TRIM(CONCATENATE(CA298,"-",CA299,"-",BZ37,"-",BZ301," ",CA300))))</f>
        <v>All-All-OD-1 cs</v>
      </c>
      <c r="CA36" s="548"/>
      <c r="CB36" s="112"/>
      <c r="CC36" s="547" t="str">
        <f>IF(OR(CD298="",CD299="",CD300="",CC301="",CD298="0",CD299="0",CD300="0",CC301="0",CD298=0,CD299=0,CD300=0,CC301=0,CC37=0),"",(TRIM(CONCATENATE(CD298,"-",CD299,"-",CC37,"-",CC301," ",CD300))))</f>
        <v>All-All-OD-1 cs</v>
      </c>
      <c r="CD36" s="548"/>
      <c r="CE36" s="112"/>
      <c r="CF36" s="547" t="str">
        <f>IF(OR(CG298="",CG299="",CG300="",CF301="",CG298="0",CG299="0",CG300="0",CF301="0",CG298=0,CG299=0,CG300=0,CF301=0,CF37=0),"",(TRIM(CONCATENATE(CG298,"-",CG299,"-",CF37,"-",CF301," ",CG300))))</f>
        <v>All-All-OD-1 cs</v>
      </c>
      <c r="CG36" s="548"/>
      <c r="CH36" s="112"/>
      <c r="CI36" s="547" t="str">
        <f>IF(OR(CJ298="",CJ299="",CJ300="",CI301="",CJ298="0",CJ299="0",CJ300="0",CI301="0",CJ298=0,CJ299=0,CJ300=0,CI301=0,CI37=0),"",(TRIM(CONCATENATE(CJ298,"-",CJ299,"-",CI37,"-",CI301," ",CJ300))))</f>
        <v>All-All-OD-1 cs</v>
      </c>
      <c r="CJ36" s="548"/>
      <c r="CK36" s="112"/>
      <c r="CL36" s="547" t="str">
        <f>IF(OR(CM298="",CM299="",CM300="",CL301="",CM298="0",CM299="0",CM300="0",CL301="0",CM298=0,CM299=0,CM300=0,CL301=0,CL37=0),"",(TRIM(CONCATENATE(CM298,"-",CM299,"-",CL37,"-",CL301," ",CM300))))</f>
        <v>All-All-OD-1 cs</v>
      </c>
      <c r="CM36" s="548"/>
      <c r="CN36" s="112"/>
      <c r="CO36" s="547" t="str">
        <f>IF(OR(CP298="",CP299="",CP300="",CO301="",CP298="0",CP299="0",CP300="0",CO301="0",CP298=0,CP299=0,CP300=0,CO301=0,CO37=0),"",(TRIM(CONCATENATE(CP298,"-",CP299,"-",CO37,"-",CO301," ",CP300))))</f>
        <v>All-All-OD-1 cs</v>
      </c>
      <c r="CP36" s="548"/>
      <c r="CQ36" s="112"/>
      <c r="CR36" s="547" t="str">
        <f>IF(OR(CS298="",CS299="",CS300="",CR301="",CS298="0",CS299="0",CS300="0",CR301="0",CS298=0,CS299=0,CS300=0,CR301=0,CR37=0),"",(TRIM(CONCATENATE(CS298,"-",CS299,"-",CR37,"-",CR301," ",CS300))))</f>
        <v>All-All-OD-1 cs</v>
      </c>
      <c r="CS36" s="548"/>
      <c r="CT36" s="112"/>
      <c r="CU36" s="547" t="str">
        <f>IF(OR(CV298="",CV299="",CV300="",CU301="",CV298="0",CV299="0",CV300="0",CU301="0",CV298=0,CV299=0,CV300=0,CU301=0,CU37=0),"",(TRIM(CONCATENATE(CV298,"-",CV299,"-",CU37,"-",CU301," ",CV300))))</f>
        <v>All-All-OD-1 cs</v>
      </c>
      <c r="CV36" s="548"/>
      <c r="CW36" s="112"/>
      <c r="CX36" s="547" t="str">
        <f>IF(OR(CY298="",CY299="",CY300="",CX301="",CY298="0",CY299="0",CY300="0",CX301="0",CY298=0,CY299=0,CY300=0,CX301=0,CX37=0),"",(TRIM(CONCATENATE(CY298,"-",CY299,"-",CX37,"-",CX301," ",CY300))))</f>
        <v>All-All-OD-1 cs</v>
      </c>
      <c r="CY36" s="548"/>
      <c r="CZ36" s="112"/>
      <c r="DA36" s="547" t="str">
        <f>IF(OR(DB298="",DB299="",DB300="",DA301="",DB298="0",DB299="0",DB300="0",DA301="0",DB298=0,DB299=0,DB300=0,DA301=0,DA37=0),"",(TRIM(CONCATENATE(DB298,"-",DB299,"-",DA37,"-",DA301," ",DB300))))</f>
        <v>All-All-OD-1 cs</v>
      </c>
      <c r="DB36" s="548"/>
      <c r="DC36" s="112"/>
      <c r="DD36" s="547" t="str">
        <f>IF(OR(DE298="",DE299="",DE300="",DD301="",DE298="0",DE299="0",DE300="0",DD301="0",DE298=0,DE299=0,DE300=0,DD301=0,DD37=0),"",(TRIM(CONCATENATE(DE298,"-",DE299,"-",DD37,"-",DD301," ",DE300))))</f>
        <v>All-All-OD-1 cs</v>
      </c>
      <c r="DE36" s="548"/>
      <c r="DF36" s="112"/>
      <c r="DG36" s="547" t="str">
        <f>IF(OR(DH298="",DH299="",DH300="",DG301="",DH298="0",DH299="0",DH300="0",DG301="0",DH298=0,DH299=0,DH300=0,DG301=0,DG37=0),"",(TRIM(CONCATENATE(DH298,"-",DH299,"-",DG37,"-",DG301," ",DH300))))</f>
        <v>All-All-OD-1 cs</v>
      </c>
      <c r="DH36" s="548"/>
      <c r="DI36" s="112"/>
      <c r="DJ36" s="547" t="str">
        <f>IF(OR(DK298="",DK299="",DK300="",DJ301="",DK298="0",DK299="0",DK300="0",DJ301="0",DK298=0,DK299=0,DK300=0,DJ301=0,DJ37=0),"",(TRIM(CONCATENATE(DK298,"-",DK299,"-",DJ37,"-",DJ301," ",DK300))))</f>
        <v>All-All-OD-1 cs</v>
      </c>
      <c r="DK36" s="548"/>
      <c r="DL36" s="112"/>
      <c r="DM36" s="547" t="str">
        <f>IF(OR(DN298="",DN299="",DN300="",DM301="",DN298="0",DN299="0",DN300="0",DM301="0",DN298=0,DN299=0,DN300=0,DM301=0,DM37=0),"",(TRIM(CONCATENATE(DN298,"-",DN299,"-",DM37,"-",DM301," ",DN300))))</f>
        <v>All-All-OD-1 cs</v>
      </c>
      <c r="DN36" s="548"/>
      <c r="DO36" s="112"/>
      <c r="DP36" s="547" t="str">
        <f>IF(OR(DQ298="",DQ299="",DQ300="",DP301="",DQ298="0",DQ299="0",DQ300="0",DP301="0",DQ298=0,DQ299=0,DQ300=0,DP301=0,DP37=0),"",(TRIM(CONCATENATE(DQ298,"-",DQ299,"-",DP37,"-",DP301," ",DQ300))))</f>
        <v>All-All-OD-1 cs</v>
      </c>
      <c r="DQ36" s="548"/>
      <c r="DR36" s="112"/>
      <c r="DS36" s="547" t="str">
        <f>IF(OR(DT298="",DT299="",DT300="",DS301="",DT298="0",DT299="0",DT300="0",DS301="0",DT298=0,DT299=0,DT300=0,DS301=0,DS37=0),"",(TRIM(CONCATENATE(DT298,"-",DT299,"-",DS37,"-",DS301," ",DT300))))</f>
        <v>All-All-OD-1 cs</v>
      </c>
      <c r="DT36" s="548"/>
      <c r="DU36" s="340"/>
      <c r="DV36" s="561"/>
      <c r="DW36" s="561"/>
      <c r="DY36" s="564"/>
      <c r="DZ36" s="564"/>
      <c r="EB36" s="565"/>
      <c r="EC36" s="565"/>
    </row>
    <row r="37" spans="1:303" ht="19.5" customHeight="1" x14ac:dyDescent="0.3">
      <c r="A37" s="88"/>
      <c r="B37" s="17">
        <v>1</v>
      </c>
      <c r="E37" t="s">
        <v>248</v>
      </c>
      <c r="G37" s="170" t="s">
        <v>247</v>
      </c>
      <c r="M37" s="113" t="s">
        <v>249</v>
      </c>
      <c r="N37" s="110"/>
      <c r="O37" s="566"/>
      <c r="P37" s="567"/>
      <c r="Q37" s="111"/>
      <c r="R37" s="549" t="s">
        <v>250</v>
      </c>
      <c r="S37" s="550"/>
      <c r="T37" s="112"/>
      <c r="U37" s="549" t="s">
        <v>251</v>
      </c>
      <c r="V37" s="550"/>
      <c r="W37" s="112"/>
      <c r="X37" s="549" t="s">
        <v>251</v>
      </c>
      <c r="Y37" s="550"/>
      <c r="Z37" s="112"/>
      <c r="AA37" s="549" t="s">
        <v>251</v>
      </c>
      <c r="AB37" s="550"/>
      <c r="AC37" s="112"/>
      <c r="AD37" s="549" t="s">
        <v>251</v>
      </c>
      <c r="AE37" s="550"/>
      <c r="AF37" s="112"/>
      <c r="AG37" s="549" t="s">
        <v>252</v>
      </c>
      <c r="AH37" s="550"/>
      <c r="AI37" s="112"/>
      <c r="AJ37" s="549" t="s">
        <v>252</v>
      </c>
      <c r="AK37" s="550"/>
      <c r="AL37" s="112"/>
      <c r="AM37" s="549" t="s">
        <v>251</v>
      </c>
      <c r="AN37" s="550"/>
      <c r="AO37" s="112"/>
      <c r="AP37" s="549" t="s">
        <v>251</v>
      </c>
      <c r="AQ37" s="550"/>
      <c r="AR37" s="112"/>
      <c r="AS37" s="549" t="s">
        <v>251</v>
      </c>
      <c r="AT37" s="550"/>
      <c r="AU37" s="112"/>
      <c r="AV37" s="549" t="s">
        <v>251</v>
      </c>
      <c r="AW37" s="550"/>
      <c r="AX37" s="112"/>
      <c r="AY37" s="549" t="s">
        <v>251</v>
      </c>
      <c r="AZ37" s="550"/>
      <c r="BA37" s="112"/>
      <c r="BB37" s="549" t="s">
        <v>251</v>
      </c>
      <c r="BC37" s="550"/>
      <c r="BD37" s="112"/>
      <c r="BE37" s="549" t="s">
        <v>251</v>
      </c>
      <c r="BF37" s="550"/>
      <c r="BG37" s="112"/>
      <c r="BH37" s="549" t="s">
        <v>253</v>
      </c>
      <c r="BI37" s="550"/>
      <c r="BJ37" s="112"/>
      <c r="BK37" s="549" t="s">
        <v>252</v>
      </c>
      <c r="BL37" s="550"/>
      <c r="BM37" s="112"/>
      <c r="BN37" s="549" t="s">
        <v>252</v>
      </c>
      <c r="BO37" s="550"/>
      <c r="BP37" s="112"/>
      <c r="BQ37" s="549" t="s">
        <v>252</v>
      </c>
      <c r="BR37" s="550"/>
      <c r="BS37" s="112"/>
      <c r="BT37" s="549" t="s">
        <v>252</v>
      </c>
      <c r="BU37" s="550"/>
      <c r="BV37" s="112"/>
      <c r="BW37" s="549" t="s">
        <v>251</v>
      </c>
      <c r="BX37" s="550"/>
      <c r="BY37" s="112"/>
      <c r="BZ37" s="549" t="s">
        <v>251</v>
      </c>
      <c r="CA37" s="550"/>
      <c r="CB37" s="112"/>
      <c r="CC37" s="549" t="s">
        <v>251</v>
      </c>
      <c r="CD37" s="550"/>
      <c r="CE37" s="112"/>
      <c r="CF37" s="549" t="s">
        <v>251</v>
      </c>
      <c r="CG37" s="550"/>
      <c r="CH37" s="112"/>
      <c r="CI37" s="549" t="s">
        <v>251</v>
      </c>
      <c r="CJ37" s="550"/>
      <c r="CK37" s="112"/>
      <c r="CL37" s="549" t="s">
        <v>251</v>
      </c>
      <c r="CM37" s="550"/>
      <c r="CN37" s="112"/>
      <c r="CO37" s="549" t="s">
        <v>251</v>
      </c>
      <c r="CP37" s="550"/>
      <c r="CQ37" s="112"/>
      <c r="CR37" s="549" t="s">
        <v>251</v>
      </c>
      <c r="CS37" s="550"/>
      <c r="CT37" s="112"/>
      <c r="CU37" s="549" t="s">
        <v>251</v>
      </c>
      <c r="CV37" s="550"/>
      <c r="CW37" s="112"/>
      <c r="CX37" s="549" t="s">
        <v>251</v>
      </c>
      <c r="CY37" s="550"/>
      <c r="CZ37" s="112"/>
      <c r="DA37" s="549" t="s">
        <v>251</v>
      </c>
      <c r="DB37" s="550"/>
      <c r="DC37" s="112"/>
      <c r="DD37" s="549" t="s">
        <v>251</v>
      </c>
      <c r="DE37" s="550"/>
      <c r="DF37" s="112"/>
      <c r="DG37" s="549" t="s">
        <v>251</v>
      </c>
      <c r="DH37" s="550"/>
      <c r="DI37" s="112"/>
      <c r="DJ37" s="549" t="s">
        <v>251</v>
      </c>
      <c r="DK37" s="550"/>
      <c r="DL37" s="112"/>
      <c r="DM37" s="549" t="s">
        <v>251</v>
      </c>
      <c r="DN37" s="550"/>
      <c r="DO37" s="112"/>
      <c r="DP37" s="549" t="s">
        <v>251</v>
      </c>
      <c r="DQ37" s="550"/>
      <c r="DR37" s="112"/>
      <c r="DS37" s="549" t="s">
        <v>251</v>
      </c>
      <c r="DT37" s="550"/>
      <c r="DU37" s="340"/>
      <c r="DV37" s="599"/>
      <c r="DW37" s="600"/>
      <c r="DY37" s="114"/>
      <c r="DZ37" s="114"/>
      <c r="EB37" s="115"/>
      <c r="EC37" s="115"/>
      <c r="EE37" s="100"/>
    </row>
    <row r="38" spans="1:303" ht="28.5" customHeight="1" x14ac:dyDescent="0.3">
      <c r="A38" s="83"/>
      <c r="B38" s="17">
        <v>1</v>
      </c>
      <c r="D38" s="117"/>
      <c r="E38" t="s">
        <v>257</v>
      </c>
      <c r="G38" t="s">
        <v>247</v>
      </c>
      <c r="H38" t="b">
        <v>1</v>
      </c>
      <c r="M38" s="126" t="s">
        <v>258</v>
      </c>
      <c r="N38" s="127"/>
      <c r="O38" s="537"/>
      <c r="P38" s="538"/>
      <c r="Q38" s="128"/>
      <c r="R38" s="536"/>
      <c r="S38" s="536" t="s">
        <v>259</v>
      </c>
      <c r="T38" s="123"/>
      <c r="U38" s="536"/>
      <c r="V38" s="536" t="s">
        <v>259</v>
      </c>
      <c r="W38" s="123"/>
      <c r="X38" s="536"/>
      <c r="Y38" s="536" t="s">
        <v>259</v>
      </c>
      <c r="Z38" s="123"/>
      <c r="AA38" s="536"/>
      <c r="AB38" s="536" t="s">
        <v>259</v>
      </c>
      <c r="AC38" s="123"/>
      <c r="AD38" s="536"/>
      <c r="AE38" s="536" t="s">
        <v>259</v>
      </c>
      <c r="AF38" s="123"/>
      <c r="AG38" s="536"/>
      <c r="AH38" s="536" t="s">
        <v>259</v>
      </c>
      <c r="AI38" s="123"/>
      <c r="AJ38" s="536"/>
      <c r="AK38" s="536" t="s">
        <v>259</v>
      </c>
      <c r="AL38" s="123"/>
      <c r="AM38" s="536"/>
      <c r="AN38" s="536" t="s">
        <v>259</v>
      </c>
      <c r="AO38" s="123"/>
      <c r="AP38" s="536"/>
      <c r="AQ38" s="536" t="s">
        <v>259</v>
      </c>
      <c r="AR38" s="123"/>
      <c r="AS38" s="536"/>
      <c r="AT38" s="536" t="s">
        <v>259</v>
      </c>
      <c r="AU38" s="123"/>
      <c r="AV38" s="536"/>
      <c r="AW38" s="536" t="s">
        <v>259</v>
      </c>
      <c r="AX38" s="123"/>
      <c r="AY38" s="536"/>
      <c r="AZ38" s="536" t="s">
        <v>259</v>
      </c>
      <c r="BA38" s="123"/>
      <c r="BB38" s="536"/>
      <c r="BC38" s="536" t="s">
        <v>259</v>
      </c>
      <c r="BD38" s="123"/>
      <c r="BE38" s="536"/>
      <c r="BF38" s="536" t="s">
        <v>259</v>
      </c>
      <c r="BG38" s="123"/>
      <c r="BH38" s="536"/>
      <c r="BI38" s="536" t="s">
        <v>259</v>
      </c>
      <c r="BJ38" s="123"/>
      <c r="BK38" s="536"/>
      <c r="BL38" s="536" t="s">
        <v>259</v>
      </c>
      <c r="BM38" s="123"/>
      <c r="BN38" s="536"/>
      <c r="BO38" s="536" t="s">
        <v>259</v>
      </c>
      <c r="BP38" s="123"/>
      <c r="BQ38" s="536"/>
      <c r="BR38" s="536" t="s">
        <v>259</v>
      </c>
      <c r="BS38" s="123"/>
      <c r="BT38" s="536"/>
      <c r="BU38" s="536" t="s">
        <v>259</v>
      </c>
      <c r="BV38" s="129"/>
      <c r="BW38" s="536"/>
      <c r="BX38" s="536" t="s">
        <v>259</v>
      </c>
      <c r="BY38" s="129"/>
      <c r="BZ38" s="536"/>
      <c r="CA38" s="536" t="s">
        <v>259</v>
      </c>
      <c r="CB38" s="123"/>
      <c r="CC38" s="536"/>
      <c r="CD38" s="536" t="s">
        <v>259</v>
      </c>
      <c r="CE38" s="123"/>
      <c r="CF38" s="536"/>
      <c r="CG38" s="536" t="s">
        <v>259</v>
      </c>
      <c r="CH38" s="123"/>
      <c r="CI38" s="536"/>
      <c r="CJ38" s="536" t="s">
        <v>259</v>
      </c>
      <c r="CK38" s="123"/>
      <c r="CL38" s="536"/>
      <c r="CM38" s="536" t="s">
        <v>259</v>
      </c>
      <c r="CN38" s="123"/>
      <c r="CO38" s="536"/>
      <c r="CP38" s="536" t="s">
        <v>259</v>
      </c>
      <c r="CQ38" s="123"/>
      <c r="CR38" s="536"/>
      <c r="CS38" s="536" t="s">
        <v>259</v>
      </c>
      <c r="CT38" s="123"/>
      <c r="CU38" s="536"/>
      <c r="CV38" s="536" t="s">
        <v>259</v>
      </c>
      <c r="CW38" s="123"/>
      <c r="CX38" s="536"/>
      <c r="CY38" s="536" t="s">
        <v>259</v>
      </c>
      <c r="CZ38" s="123"/>
      <c r="DA38" s="536"/>
      <c r="DB38" s="536" t="s">
        <v>259</v>
      </c>
      <c r="DC38" s="123"/>
      <c r="DD38" s="536"/>
      <c r="DE38" s="536" t="s">
        <v>259</v>
      </c>
      <c r="DF38" s="123"/>
      <c r="DG38" s="536"/>
      <c r="DH38" s="536" t="s">
        <v>259</v>
      </c>
      <c r="DI38" s="123"/>
      <c r="DJ38" s="536"/>
      <c r="DK38" s="536" t="s">
        <v>259</v>
      </c>
      <c r="DL38" s="123"/>
      <c r="DM38" s="536"/>
      <c r="DN38" s="536" t="s">
        <v>259</v>
      </c>
      <c r="DO38" s="123"/>
      <c r="DP38" s="536"/>
      <c r="DQ38" s="536" t="s">
        <v>259</v>
      </c>
      <c r="DR38" s="123"/>
      <c r="DS38" s="536"/>
      <c r="DT38" s="536" t="s">
        <v>259</v>
      </c>
      <c r="DU38" s="407"/>
      <c r="DV38" s="601"/>
      <c r="DW38" s="602"/>
      <c r="DY38" s="130"/>
      <c r="DZ38" s="130"/>
      <c r="EB38" s="115"/>
      <c r="EC38" s="115"/>
    </row>
    <row r="39" spans="1:303" ht="19.5" customHeight="1" x14ac:dyDescent="0.3">
      <c r="A39" s="83"/>
      <c r="B39" s="17">
        <v>1</v>
      </c>
      <c r="D39" s="117"/>
      <c r="E39" t="s">
        <v>681</v>
      </c>
      <c r="G39" t="s">
        <v>247</v>
      </c>
      <c r="H39" t="b">
        <v>1</v>
      </c>
      <c r="M39" s="126" t="s">
        <v>677</v>
      </c>
      <c r="N39" s="127"/>
      <c r="O39" s="537"/>
      <c r="P39" s="538"/>
      <c r="Q39" s="128"/>
      <c r="R39" s="539"/>
      <c r="S39" s="539"/>
      <c r="T39" s="123"/>
      <c r="U39" s="539"/>
      <c r="V39" s="539"/>
      <c r="W39" s="123"/>
      <c r="X39" s="539"/>
      <c r="Y39" s="539"/>
      <c r="Z39" s="123"/>
      <c r="AA39" s="539"/>
      <c r="AB39" s="539"/>
      <c r="AC39" s="123"/>
      <c r="AD39" s="539"/>
      <c r="AE39" s="539"/>
      <c r="AF39" s="123"/>
      <c r="AG39" s="539"/>
      <c r="AH39" s="539"/>
      <c r="AI39" s="123"/>
      <c r="AJ39" s="539"/>
      <c r="AK39" s="539"/>
      <c r="AL39" s="123"/>
      <c r="AM39" s="539"/>
      <c r="AN39" s="539"/>
      <c r="AO39" s="123"/>
      <c r="AP39" s="539"/>
      <c r="AQ39" s="539"/>
      <c r="AR39" s="123"/>
      <c r="AS39" s="539"/>
      <c r="AT39" s="539"/>
      <c r="AU39" s="123"/>
      <c r="AV39" s="539"/>
      <c r="AW39" s="539"/>
      <c r="AX39" s="123"/>
      <c r="AY39" s="539"/>
      <c r="AZ39" s="539"/>
      <c r="BA39" s="123"/>
      <c r="BB39" s="539"/>
      <c r="BC39" s="539"/>
      <c r="BD39" s="123"/>
      <c r="BE39" s="539"/>
      <c r="BF39" s="539"/>
      <c r="BG39" s="123"/>
      <c r="BH39" s="539"/>
      <c r="BI39" s="539"/>
      <c r="BJ39" s="123"/>
      <c r="BK39" s="539"/>
      <c r="BL39" s="539"/>
      <c r="BM39" s="123"/>
      <c r="BN39" s="539"/>
      <c r="BO39" s="539"/>
      <c r="BP39" s="123"/>
      <c r="BQ39" s="539"/>
      <c r="BR39" s="539"/>
      <c r="BS39" s="123"/>
      <c r="BT39" s="539"/>
      <c r="BU39" s="539"/>
      <c r="BV39" s="129"/>
      <c r="BW39" s="539"/>
      <c r="BX39" s="539"/>
      <c r="BY39" s="129"/>
      <c r="BZ39" s="539"/>
      <c r="CA39" s="539"/>
      <c r="CB39" s="123"/>
      <c r="CC39" s="539"/>
      <c r="CD39" s="539"/>
      <c r="CE39" s="123"/>
      <c r="CF39" s="539"/>
      <c r="CG39" s="539"/>
      <c r="CH39" s="123"/>
      <c r="CI39" s="539"/>
      <c r="CJ39" s="539"/>
      <c r="CK39" s="123"/>
      <c r="CL39" s="539"/>
      <c r="CM39" s="539"/>
      <c r="CN39" s="123"/>
      <c r="CO39" s="539"/>
      <c r="CP39" s="539"/>
      <c r="CQ39" s="123"/>
      <c r="CR39" s="539"/>
      <c r="CS39" s="539"/>
      <c r="CT39" s="123"/>
      <c r="CU39" s="539"/>
      <c r="CV39" s="539"/>
      <c r="CW39" s="123"/>
      <c r="CX39" s="539"/>
      <c r="CY39" s="539"/>
      <c r="CZ39" s="123"/>
      <c r="DA39" s="539"/>
      <c r="DB39" s="539"/>
      <c r="DC39" s="123"/>
      <c r="DD39" s="539"/>
      <c r="DE39" s="539"/>
      <c r="DF39" s="123"/>
      <c r="DG39" s="539"/>
      <c r="DH39" s="539"/>
      <c r="DI39" s="123"/>
      <c r="DJ39" s="539"/>
      <c r="DK39" s="539"/>
      <c r="DL39" s="123"/>
      <c r="DM39" s="539"/>
      <c r="DN39" s="539"/>
      <c r="DO39" s="123"/>
      <c r="DP39" s="539"/>
      <c r="DQ39" s="539"/>
      <c r="DR39" s="123"/>
      <c r="DS39" s="539"/>
      <c r="DT39" s="539"/>
      <c r="DU39" s="408"/>
      <c r="DV39" s="601"/>
      <c r="DW39" s="602"/>
      <c r="DY39" s="130"/>
      <c r="DZ39" s="130"/>
      <c r="EB39" s="115"/>
      <c r="EC39" s="115"/>
    </row>
    <row r="40" spans="1:303" s="117" customFormat="1" ht="19.5" customHeight="1" x14ac:dyDescent="0.3">
      <c r="A40" s="116"/>
      <c r="B40" s="117">
        <v>1</v>
      </c>
      <c r="E40" s="118" t="s">
        <v>254</v>
      </c>
      <c r="F40" s="118"/>
      <c r="G40" s="118" t="s">
        <v>247</v>
      </c>
      <c r="H40" s="117" t="b">
        <v>1</v>
      </c>
      <c r="M40" s="113" t="s">
        <v>75</v>
      </c>
      <c r="N40" s="119"/>
      <c r="O40" s="568"/>
      <c r="P40" s="569"/>
      <c r="Q40" s="120"/>
      <c r="R40" s="570" t="s">
        <v>255</v>
      </c>
      <c r="S40" s="571"/>
      <c r="T40" s="121"/>
      <c r="U40" s="536" t="s">
        <v>256</v>
      </c>
      <c r="V40" s="536"/>
      <c r="W40" s="122"/>
      <c r="X40" s="572" t="s">
        <v>256</v>
      </c>
      <c r="Y40" s="573"/>
      <c r="Z40" s="123"/>
      <c r="AA40" s="536" t="s">
        <v>256</v>
      </c>
      <c r="AB40" s="536"/>
      <c r="AC40" s="123"/>
      <c r="AD40" s="536" t="s">
        <v>256</v>
      </c>
      <c r="AE40" s="536"/>
      <c r="AF40" s="123"/>
      <c r="AG40" s="536" t="s">
        <v>256</v>
      </c>
      <c r="AH40" s="536"/>
      <c r="AI40" s="123"/>
      <c r="AJ40" s="536" t="s">
        <v>256</v>
      </c>
      <c r="AK40" s="536"/>
      <c r="AL40" s="123"/>
      <c r="AM40" s="536" t="s">
        <v>256</v>
      </c>
      <c r="AN40" s="536"/>
      <c r="AO40" s="123"/>
      <c r="AP40" s="536" t="s">
        <v>256</v>
      </c>
      <c r="AQ40" s="536"/>
      <c r="AR40" s="123"/>
      <c r="AS40" s="536" t="s">
        <v>256</v>
      </c>
      <c r="AT40" s="536"/>
      <c r="AU40" s="123"/>
      <c r="AV40" s="536" t="s">
        <v>256</v>
      </c>
      <c r="AW40" s="536"/>
      <c r="AX40" s="123"/>
      <c r="AY40" s="536" t="s">
        <v>256</v>
      </c>
      <c r="AZ40" s="536"/>
      <c r="BA40" s="123"/>
      <c r="BB40" s="536" t="s">
        <v>256</v>
      </c>
      <c r="BC40" s="536"/>
      <c r="BD40" s="123"/>
      <c r="BE40" s="536" t="s">
        <v>256</v>
      </c>
      <c r="BF40" s="536"/>
      <c r="BG40" s="123"/>
      <c r="BH40" s="536" t="s">
        <v>256</v>
      </c>
      <c r="BI40" s="536"/>
      <c r="BJ40" s="123"/>
      <c r="BK40" s="536" t="s">
        <v>256</v>
      </c>
      <c r="BL40" s="536"/>
      <c r="BM40" s="123"/>
      <c r="BN40" s="536" t="s">
        <v>256</v>
      </c>
      <c r="BO40" s="536"/>
      <c r="BP40" s="123"/>
      <c r="BQ40" s="536" t="s">
        <v>256</v>
      </c>
      <c r="BR40" s="536"/>
      <c r="BS40" s="123"/>
      <c r="BT40" s="536" t="s">
        <v>256</v>
      </c>
      <c r="BU40" s="536"/>
      <c r="BV40" s="123"/>
      <c r="BW40" s="536" t="s">
        <v>256</v>
      </c>
      <c r="BX40" s="536"/>
      <c r="BY40" s="123"/>
      <c r="BZ40" s="536" t="s">
        <v>256</v>
      </c>
      <c r="CA40" s="536"/>
      <c r="CB40" s="122"/>
      <c r="CC40" s="536" t="s">
        <v>256</v>
      </c>
      <c r="CD40" s="536"/>
      <c r="CE40" s="122"/>
      <c r="CF40" s="536" t="s">
        <v>256</v>
      </c>
      <c r="CG40" s="536"/>
      <c r="CH40" s="122"/>
      <c r="CI40" s="536" t="s">
        <v>256</v>
      </c>
      <c r="CJ40" s="536"/>
      <c r="CK40" s="122"/>
      <c r="CL40" s="536" t="s">
        <v>256</v>
      </c>
      <c r="CM40" s="536"/>
      <c r="CN40" s="122"/>
      <c r="CO40" s="536" t="s">
        <v>256</v>
      </c>
      <c r="CP40" s="536"/>
      <c r="CQ40" s="122"/>
      <c r="CR40" s="536" t="s">
        <v>256</v>
      </c>
      <c r="CS40" s="536"/>
      <c r="CT40" s="122"/>
      <c r="CU40" s="536" t="s">
        <v>256</v>
      </c>
      <c r="CV40" s="536"/>
      <c r="CW40" s="122"/>
      <c r="CX40" s="536" t="s">
        <v>256</v>
      </c>
      <c r="CY40" s="536"/>
      <c r="CZ40" s="122"/>
      <c r="DA40" s="536" t="s">
        <v>256</v>
      </c>
      <c r="DB40" s="536"/>
      <c r="DC40" s="122"/>
      <c r="DD40" s="536" t="s">
        <v>256</v>
      </c>
      <c r="DE40" s="536"/>
      <c r="DF40" s="122"/>
      <c r="DG40" s="536" t="s">
        <v>256</v>
      </c>
      <c r="DH40" s="536"/>
      <c r="DI40" s="122"/>
      <c r="DJ40" s="536" t="s">
        <v>256</v>
      </c>
      <c r="DK40" s="536"/>
      <c r="DL40" s="122"/>
      <c r="DM40" s="536" t="s">
        <v>256</v>
      </c>
      <c r="DN40" s="536"/>
      <c r="DO40" s="122"/>
      <c r="DP40" s="536" t="s">
        <v>256</v>
      </c>
      <c r="DQ40" s="536"/>
      <c r="DR40" s="122"/>
      <c r="DS40" s="536" t="s">
        <v>256</v>
      </c>
      <c r="DT40" s="536"/>
      <c r="DU40" s="407"/>
      <c r="DV40" s="603"/>
      <c r="DW40" s="603"/>
      <c r="DY40" s="574"/>
      <c r="DZ40" s="574"/>
      <c r="EB40" s="575"/>
      <c r="EC40" s="575"/>
      <c r="ED40" s="124"/>
      <c r="EE40" s="51"/>
      <c r="EF40" s="125"/>
      <c r="EG40" s="125"/>
      <c r="EH40" s="125"/>
      <c r="EI40" s="125"/>
      <c r="EJ40" s="125"/>
      <c r="EK40" s="125"/>
      <c r="EL40" s="125"/>
      <c r="EM40" s="125"/>
      <c r="EN40" s="125"/>
      <c r="EO40" s="125"/>
      <c r="EP40" s="125"/>
      <c r="EQ40" s="125"/>
      <c r="ER40" s="125"/>
      <c r="ES40" s="125"/>
      <c r="ET40" s="125"/>
      <c r="EU40" s="125"/>
      <c r="EV40" s="125"/>
      <c r="EW40" s="125"/>
      <c r="EX40" s="125"/>
      <c r="EY40" s="125"/>
      <c r="EZ40" s="125"/>
      <c r="FA40" s="125"/>
      <c r="FB40" s="125"/>
      <c r="FC40" s="125"/>
      <c r="FD40" s="125"/>
      <c r="FE40" s="125"/>
      <c r="FF40" s="125"/>
      <c r="FG40" s="125"/>
      <c r="FH40" s="125"/>
      <c r="FI40" s="125"/>
      <c r="FJ40" s="125"/>
      <c r="FK40" s="125"/>
      <c r="FL40" s="125"/>
      <c r="FM40" s="125"/>
      <c r="FN40" s="125"/>
      <c r="FO40" s="125"/>
      <c r="FP40" s="125"/>
      <c r="FQ40" s="125"/>
      <c r="FR40" s="125"/>
      <c r="FS40" s="125"/>
      <c r="FT40" s="125"/>
      <c r="FU40" s="125"/>
      <c r="FV40" s="125"/>
      <c r="FW40" s="125"/>
      <c r="FX40" s="125"/>
      <c r="FY40" s="125"/>
      <c r="FZ40" s="125"/>
      <c r="GA40" s="125"/>
      <c r="GB40" s="125"/>
      <c r="GC40" s="125"/>
      <c r="GD40" s="125"/>
      <c r="GE40" s="125"/>
      <c r="GF40" s="125"/>
      <c r="GG40" s="125"/>
      <c r="GH40" s="125"/>
      <c r="GI40" s="125"/>
      <c r="GJ40" s="125"/>
      <c r="GK40" s="125"/>
      <c r="GL40" s="125"/>
      <c r="GM40" s="125"/>
      <c r="GN40" s="125"/>
      <c r="GO40" s="125"/>
      <c r="GP40" s="125"/>
      <c r="GQ40" s="125"/>
      <c r="GR40" s="125"/>
      <c r="GS40" s="125"/>
      <c r="GT40" s="125"/>
      <c r="GU40" s="125"/>
      <c r="GV40" s="125"/>
      <c r="GW40" s="125"/>
      <c r="GX40" s="125"/>
      <c r="GY40" s="125"/>
      <c r="GZ40" s="125"/>
      <c r="HA40" s="125"/>
      <c r="HB40" s="125"/>
      <c r="HC40" s="125"/>
      <c r="HD40" s="125"/>
      <c r="HE40" s="125"/>
      <c r="HF40" s="125"/>
      <c r="HG40" s="125"/>
      <c r="HH40" s="125"/>
      <c r="HI40" s="125"/>
      <c r="HJ40" s="125"/>
      <c r="HK40" s="125"/>
      <c r="HL40" s="125"/>
      <c r="HM40" s="125"/>
      <c r="HN40" s="125"/>
      <c r="HO40" s="125"/>
      <c r="HP40" s="125"/>
      <c r="HQ40" s="125"/>
      <c r="HR40" s="125"/>
      <c r="HS40" s="125"/>
      <c r="HT40" s="125"/>
      <c r="HU40" s="125"/>
      <c r="HV40" s="125"/>
      <c r="HW40" s="125"/>
      <c r="HX40" s="125"/>
      <c r="HY40" s="125"/>
      <c r="HZ40" s="125"/>
      <c r="IA40" s="125"/>
      <c r="IB40" s="125"/>
      <c r="IC40" s="125"/>
      <c r="ID40" s="125"/>
      <c r="IE40" s="125"/>
      <c r="IF40" s="125"/>
      <c r="IG40" s="125"/>
      <c r="IH40" s="125"/>
      <c r="II40" s="125"/>
      <c r="IJ40" s="125"/>
      <c r="IK40" s="125"/>
      <c r="IL40" s="125"/>
      <c r="IM40" s="125"/>
      <c r="IN40" s="125"/>
      <c r="IO40" s="125"/>
      <c r="IP40" s="125"/>
      <c r="IQ40" s="125"/>
      <c r="IR40" s="125"/>
      <c r="IS40" s="125"/>
      <c r="IT40" s="125"/>
      <c r="IU40" s="125"/>
      <c r="IV40" s="125"/>
      <c r="IW40" s="125"/>
      <c r="IX40" s="125"/>
      <c r="IY40" s="125"/>
      <c r="IZ40" s="125"/>
      <c r="JA40" s="125"/>
      <c r="JB40" s="125"/>
      <c r="JC40" s="125"/>
      <c r="JD40" s="125"/>
      <c r="JE40" s="125"/>
      <c r="JF40" s="125"/>
      <c r="JG40" s="125"/>
      <c r="JH40" s="125"/>
      <c r="JI40" s="125"/>
      <c r="JJ40" s="125"/>
      <c r="JK40" s="125"/>
      <c r="JL40" s="125"/>
      <c r="JM40" s="125"/>
      <c r="JN40" s="125"/>
      <c r="JO40" s="125"/>
      <c r="JP40" s="125"/>
      <c r="JQ40" s="125"/>
      <c r="JR40" s="125"/>
      <c r="JS40" s="125"/>
      <c r="JT40" s="125"/>
      <c r="JU40" s="125"/>
      <c r="JV40" s="125"/>
      <c r="JW40" s="125"/>
      <c r="JX40" s="125"/>
      <c r="JY40" s="125"/>
      <c r="JZ40" s="125"/>
      <c r="KA40" s="125"/>
      <c r="KB40" s="125"/>
      <c r="KC40" s="125"/>
      <c r="KD40" s="125"/>
      <c r="KE40" s="125"/>
      <c r="KF40" s="125"/>
      <c r="KG40" s="125"/>
      <c r="KH40" s="125"/>
      <c r="KI40" s="125"/>
      <c r="KJ40" s="125"/>
      <c r="KK40" s="125"/>
      <c r="KL40" s="125"/>
      <c r="KM40" s="125"/>
      <c r="KN40" s="125"/>
      <c r="KO40" s="125"/>
      <c r="KP40" s="125"/>
      <c r="KQ40" s="125"/>
    </row>
    <row r="41" spans="1:303" s="124" customFormat="1" ht="28.5" customHeight="1" x14ac:dyDescent="0.3">
      <c r="A41" s="116"/>
      <c r="B41" s="131">
        <v>1</v>
      </c>
      <c r="D41" s="117"/>
      <c r="E41" s="124" t="s">
        <v>260</v>
      </c>
      <c r="F41" s="124" t="s">
        <v>261</v>
      </c>
      <c r="G41" s="124" t="s">
        <v>262</v>
      </c>
      <c r="H41" s="124" t="b">
        <v>1</v>
      </c>
      <c r="K41" s="131"/>
      <c r="L41" s="131"/>
      <c r="M41" s="132" t="str">
        <f>IF($U$330="Pulse","Deal Posting Period","Deal Posting Months")</f>
        <v>Deal Posting Months</v>
      </c>
      <c r="N41" s="119"/>
      <c r="O41" s="580"/>
      <c r="P41" s="581"/>
      <c r="Q41" s="133"/>
      <c r="R41" s="544"/>
      <c r="S41" s="545"/>
      <c r="T41" s="390"/>
      <c r="U41" s="544"/>
      <c r="V41" s="545"/>
      <c r="W41" s="390"/>
      <c r="X41" s="544"/>
      <c r="Y41" s="545"/>
      <c r="Z41" s="390"/>
      <c r="AA41" s="544"/>
      <c r="AB41" s="545"/>
      <c r="AC41" s="390"/>
      <c r="AD41" s="544"/>
      <c r="AE41" s="545"/>
      <c r="AF41" s="390"/>
      <c r="AG41" s="544"/>
      <c r="AH41" s="545"/>
      <c r="AI41" s="390"/>
      <c r="AJ41" s="544"/>
      <c r="AK41" s="545"/>
      <c r="AL41" s="390"/>
      <c r="AM41" s="544"/>
      <c r="AN41" s="545"/>
      <c r="AO41" s="390"/>
      <c r="AP41" s="544"/>
      <c r="AQ41" s="545"/>
      <c r="AR41" s="390"/>
      <c r="AS41" s="544"/>
      <c r="AT41" s="545"/>
      <c r="AU41" s="390"/>
      <c r="AV41" s="544"/>
      <c r="AW41" s="545"/>
      <c r="AX41" s="390"/>
      <c r="AY41" s="544"/>
      <c r="AZ41" s="545"/>
      <c r="BA41" s="390"/>
      <c r="BB41" s="544"/>
      <c r="BC41" s="545"/>
      <c r="BD41" s="390"/>
      <c r="BE41" s="544"/>
      <c r="BF41" s="545"/>
      <c r="BG41" s="390"/>
      <c r="BH41" s="544"/>
      <c r="BI41" s="545"/>
      <c r="BJ41" s="390"/>
      <c r="BK41" s="544"/>
      <c r="BL41" s="545"/>
      <c r="BM41" s="390"/>
      <c r="BN41" s="544"/>
      <c r="BO41" s="545"/>
      <c r="BP41" s="390"/>
      <c r="BQ41" s="544"/>
      <c r="BR41" s="545"/>
      <c r="BS41" s="390"/>
      <c r="BT41" s="544"/>
      <c r="BU41" s="545"/>
      <c r="BV41" s="390"/>
      <c r="BW41" s="544"/>
      <c r="BX41" s="545"/>
      <c r="BY41" s="390"/>
      <c r="BZ41" s="544"/>
      <c r="CA41" s="545"/>
      <c r="CB41" s="390"/>
      <c r="CC41" s="544"/>
      <c r="CD41" s="582"/>
      <c r="CE41" s="390"/>
      <c r="CF41" s="544"/>
      <c r="CG41" s="545"/>
      <c r="CH41" s="390"/>
      <c r="CI41" s="544"/>
      <c r="CJ41" s="545"/>
      <c r="CK41" s="390"/>
      <c r="CL41" s="544"/>
      <c r="CM41" s="545"/>
      <c r="CN41" s="390"/>
      <c r="CO41" s="544"/>
      <c r="CP41" s="545"/>
      <c r="CQ41" s="390"/>
      <c r="CR41" s="544"/>
      <c r="CS41" s="545"/>
      <c r="CT41" s="390"/>
      <c r="CU41" s="544"/>
      <c r="CV41" s="545"/>
      <c r="CW41" s="390"/>
      <c r="CX41" s="544"/>
      <c r="CY41" s="545"/>
      <c r="CZ41" s="390"/>
      <c r="DA41" s="544"/>
      <c r="DB41" s="545"/>
      <c r="DC41" s="390"/>
      <c r="DD41" s="544"/>
      <c r="DE41" s="545"/>
      <c r="DF41" s="390"/>
      <c r="DG41" s="544"/>
      <c r="DH41" s="545"/>
      <c r="DI41" s="390"/>
      <c r="DJ41" s="544"/>
      <c r="DK41" s="545"/>
      <c r="DL41" s="390"/>
      <c r="DM41" s="544"/>
      <c r="DN41" s="545"/>
      <c r="DO41" s="390"/>
      <c r="DP41" s="544"/>
      <c r="DQ41" s="545"/>
      <c r="DR41" s="390"/>
      <c r="DS41" s="544"/>
      <c r="DT41" s="545"/>
      <c r="DU41" s="409"/>
      <c r="DV41" s="604"/>
      <c r="DW41" s="605"/>
      <c r="DX41" s="134"/>
      <c r="DY41" s="135"/>
      <c r="DZ41" s="136"/>
      <c r="EA41" s="134"/>
      <c r="EB41" s="137"/>
      <c r="EC41" s="138"/>
      <c r="EE41" s="100"/>
      <c r="EF41" s="139"/>
      <c r="EG41" s="139"/>
      <c r="EH41" s="139"/>
      <c r="EI41" s="139"/>
      <c r="EJ41" s="139"/>
      <c r="EK41" s="139"/>
      <c r="EL41" s="139"/>
      <c r="EM41" s="139"/>
      <c r="EN41" s="139"/>
      <c r="EO41" s="139"/>
      <c r="EP41" s="139"/>
      <c r="EQ41" s="139"/>
      <c r="ER41" s="139"/>
      <c r="ES41" s="139"/>
      <c r="ET41" s="139"/>
      <c r="EU41" s="139"/>
      <c r="EV41" s="139"/>
      <c r="EW41" s="139"/>
      <c r="EX41" s="139"/>
      <c r="EY41" s="139"/>
      <c r="EZ41" s="139"/>
      <c r="FA41" s="139"/>
      <c r="FB41" s="139"/>
      <c r="FC41" s="139"/>
      <c r="FD41" s="139"/>
      <c r="FE41" s="139"/>
      <c r="FF41" s="139"/>
      <c r="FG41" s="139"/>
      <c r="FH41" s="139"/>
      <c r="FI41" s="139"/>
      <c r="FJ41" s="139"/>
      <c r="FK41" s="139"/>
      <c r="FL41" s="139"/>
      <c r="FM41" s="139"/>
      <c r="FN41" s="139"/>
      <c r="FO41" s="139"/>
      <c r="FP41" s="139"/>
      <c r="FQ41" s="139"/>
      <c r="FR41" s="139"/>
      <c r="FS41" s="139"/>
      <c r="FT41" s="139"/>
      <c r="FU41" s="139"/>
      <c r="FV41" s="139"/>
      <c r="FW41" s="139"/>
      <c r="FX41" s="139"/>
      <c r="FY41" s="139"/>
      <c r="FZ41" s="139"/>
      <c r="GA41" s="139"/>
      <c r="GB41" s="139"/>
      <c r="GC41" s="139"/>
      <c r="GD41" s="139"/>
      <c r="GE41" s="139"/>
      <c r="GF41" s="139"/>
      <c r="GG41" s="139"/>
      <c r="GH41" s="139"/>
      <c r="GI41" s="139"/>
      <c r="GJ41" s="139"/>
      <c r="GK41" s="139"/>
      <c r="GL41" s="139"/>
      <c r="GM41" s="139"/>
      <c r="GN41" s="139"/>
      <c r="GO41" s="139"/>
      <c r="GP41" s="139"/>
      <c r="GQ41" s="139"/>
      <c r="GR41" s="139"/>
      <c r="GS41" s="139"/>
      <c r="GT41" s="139"/>
      <c r="GU41" s="139"/>
      <c r="GV41" s="139"/>
      <c r="GW41" s="139"/>
      <c r="GX41" s="139"/>
      <c r="GY41" s="139"/>
      <c r="GZ41" s="139"/>
      <c r="HA41" s="139"/>
      <c r="HB41" s="139"/>
      <c r="HC41" s="139"/>
      <c r="HD41" s="139"/>
      <c r="HE41" s="139"/>
      <c r="HF41" s="139"/>
      <c r="HG41" s="139"/>
      <c r="HH41" s="139"/>
      <c r="HI41" s="139"/>
      <c r="HJ41" s="139"/>
      <c r="HK41" s="139"/>
      <c r="HL41" s="139"/>
      <c r="HM41" s="139"/>
      <c r="HN41" s="139"/>
      <c r="HO41" s="139"/>
      <c r="HP41" s="139"/>
      <c r="HQ41" s="139"/>
      <c r="HR41" s="139"/>
      <c r="HS41" s="139"/>
      <c r="HT41" s="139"/>
      <c r="HU41" s="139"/>
      <c r="HV41" s="139"/>
      <c r="HW41" s="139"/>
      <c r="HX41" s="139"/>
      <c r="HY41" s="139"/>
      <c r="HZ41" s="139"/>
      <c r="IA41" s="139"/>
      <c r="IB41" s="139"/>
      <c r="IC41" s="139"/>
      <c r="ID41" s="139"/>
      <c r="IE41" s="139"/>
      <c r="IF41" s="139"/>
      <c r="IG41" s="139"/>
      <c r="IH41" s="139"/>
      <c r="II41" s="139"/>
      <c r="IJ41" s="139"/>
      <c r="IK41" s="139"/>
      <c r="IL41" s="139"/>
      <c r="IM41" s="139"/>
      <c r="IN41" s="139"/>
      <c r="IO41" s="139"/>
      <c r="IP41" s="139"/>
      <c r="IQ41" s="139"/>
      <c r="IR41" s="139"/>
      <c r="IS41" s="139"/>
      <c r="IT41" s="139"/>
      <c r="IU41" s="139"/>
      <c r="IV41" s="139"/>
      <c r="IW41" s="139"/>
      <c r="IX41" s="139"/>
      <c r="IY41" s="139"/>
      <c r="IZ41" s="139"/>
      <c r="JA41" s="139"/>
      <c r="JB41" s="139"/>
      <c r="JC41" s="139"/>
      <c r="JD41" s="139"/>
      <c r="JE41" s="139"/>
      <c r="JF41" s="139"/>
      <c r="JG41" s="139"/>
      <c r="JH41" s="139"/>
      <c r="JI41" s="139"/>
      <c r="JJ41" s="139"/>
      <c r="JK41" s="139"/>
      <c r="JL41" s="139"/>
      <c r="JM41" s="139"/>
      <c r="JN41" s="139"/>
      <c r="JO41" s="139"/>
      <c r="JP41" s="139"/>
      <c r="JQ41" s="139"/>
      <c r="JR41" s="139"/>
      <c r="JS41" s="139"/>
      <c r="JT41" s="139"/>
      <c r="JU41" s="139"/>
      <c r="JV41" s="139"/>
      <c r="JW41" s="139"/>
      <c r="JX41" s="139"/>
      <c r="JY41" s="139"/>
      <c r="JZ41" s="139"/>
      <c r="KA41" s="139"/>
      <c r="KB41" s="139"/>
      <c r="KC41" s="139"/>
      <c r="KD41" s="139"/>
      <c r="KE41" s="139"/>
      <c r="KF41" s="139"/>
      <c r="KG41" s="139"/>
      <c r="KH41" s="139"/>
      <c r="KI41" s="139"/>
      <c r="KJ41" s="139"/>
      <c r="KK41" s="139"/>
      <c r="KL41" s="139"/>
      <c r="KM41" s="139"/>
      <c r="KN41" s="139"/>
      <c r="KO41" s="139"/>
      <c r="KP41" s="139"/>
      <c r="KQ41" s="139"/>
    </row>
    <row r="42" spans="1:303" s="124" customFormat="1" ht="28.5" customHeight="1" x14ac:dyDescent="0.3">
      <c r="A42" s="116"/>
      <c r="B42" s="131"/>
      <c r="D42" s="117"/>
      <c r="K42" s="131"/>
      <c r="L42" s="131"/>
      <c r="M42" s="132" t="s">
        <v>947</v>
      </c>
      <c r="N42" s="119"/>
      <c r="O42" s="580"/>
      <c r="P42" s="581"/>
      <c r="Q42" s="133"/>
      <c r="R42" s="544" t="str">
        <f>IF(AND(R432&lt;&gt;"", S433&lt;&gt;""), R432 &amp; "-" &amp; S433, R432 &amp; S433)</f>
        <v/>
      </c>
      <c r="S42" s="545"/>
      <c r="T42" s="390"/>
      <c r="U42" s="544" t="str">
        <f>IF(AND(U432&lt;&gt;"", V433&lt;&gt;""), U432 &amp; "-" &amp; V433, U432 &amp; V433)</f>
        <v/>
      </c>
      <c r="V42" s="582"/>
      <c r="W42" s="390"/>
      <c r="X42" s="544" t="str">
        <f>IF(AND(X432&lt;&gt;"", Y433&lt;&gt;""), X432 &amp; "-" &amp; Y433, X432 &amp; Y433)</f>
        <v/>
      </c>
      <c r="Y42" s="545"/>
      <c r="Z42" s="390"/>
      <c r="AA42" s="544" t="str">
        <f>IF(AND(AA432&lt;&gt;"", AB433&lt;&gt;""), AA432 &amp; "-" &amp; AB433, AA432 &amp; AB433)</f>
        <v/>
      </c>
      <c r="AB42" s="545"/>
      <c r="AC42" s="390"/>
      <c r="AD42" s="544" t="str">
        <f>IF(AND(AD432&lt;&gt;"", AE433&lt;&gt;""), AD432 &amp; "-" &amp; AE433, AD432 &amp; AE433)</f>
        <v/>
      </c>
      <c r="AE42" s="545"/>
      <c r="AF42" s="390"/>
      <c r="AG42" s="544" t="str">
        <f>IF(AND(AG432&lt;&gt;"", AH433&lt;&gt;""), AG432 &amp; "-" &amp; AH433, AG432 &amp; AH433)</f>
        <v/>
      </c>
      <c r="AH42" s="545"/>
      <c r="AI42" s="390"/>
      <c r="AJ42" s="544" t="str">
        <f>IF(AND(AJ432&lt;&gt;"", AK433&lt;&gt;""), AJ432 &amp; "-" &amp; AK433, AJ432 &amp; AK433)</f>
        <v/>
      </c>
      <c r="AK42" s="545"/>
      <c r="AL42" s="390"/>
      <c r="AM42" s="544" t="str">
        <f>IF(AND(AM432&lt;&gt;"", AN433&lt;&gt;""), AM432 &amp; "-" &amp; AN433, AM432 &amp; AN433)</f>
        <v/>
      </c>
      <c r="AN42" s="545"/>
      <c r="AO42" s="390"/>
      <c r="AP42" s="544" t="str">
        <f>IF(AND(AP432&lt;&gt;"", AQ433&lt;&gt;""), AP432 &amp; "-" &amp; AQ433, AP432 &amp; AQ433)</f>
        <v/>
      </c>
      <c r="AQ42" s="545"/>
      <c r="AR42" s="390"/>
      <c r="AS42" s="544" t="str">
        <f>IF(AND(AS432&lt;&gt;"", AT433&lt;&gt;""), AS432 &amp; "-" &amp; AT433, AS432 &amp; AT433)</f>
        <v/>
      </c>
      <c r="AT42" s="545"/>
      <c r="AU42" s="390"/>
      <c r="AV42" s="544" t="str">
        <f>IF(AND(AV432&lt;&gt;"", AW433&lt;&gt;""), AV432 &amp; "-" &amp; AW433, AV432 &amp; AW433)</f>
        <v/>
      </c>
      <c r="AW42" s="545"/>
      <c r="AX42" s="390"/>
      <c r="AY42" s="544" t="str">
        <f>IF(AND(AY432&lt;&gt;"", AZ433&lt;&gt;""), AY432 &amp; "-" &amp; AZ433, AY432 &amp; AZ433)</f>
        <v/>
      </c>
      <c r="AZ42" s="545"/>
      <c r="BA42" s="390"/>
      <c r="BB42" s="544" t="str">
        <f>IF(AND(BB432&lt;&gt;"", BC433&lt;&gt;""), BB432 &amp; "-" &amp; BC433, BB432 &amp; BC433)</f>
        <v/>
      </c>
      <c r="BC42" s="545"/>
      <c r="BD42" s="390"/>
      <c r="BE42" s="544" t="str">
        <f>IF(AND(BE432&lt;&gt;"", BF433&lt;&gt;""), BE432 &amp; "-" &amp; BF433, BE432 &amp; BF433)</f>
        <v/>
      </c>
      <c r="BF42" s="545"/>
      <c r="BG42" s="390"/>
      <c r="BH42" s="544" t="str">
        <f>IF(AND(BH432&lt;&gt;"", BI433&lt;&gt;""), BH432 &amp; "-" &amp; BI433, BH432 &amp; BI433)</f>
        <v/>
      </c>
      <c r="BI42" s="545"/>
      <c r="BJ42" s="390"/>
      <c r="BK42" s="544" t="str">
        <f>IF(AND(BK432&lt;&gt;"", BL433&lt;&gt;""), BK432 &amp; "-" &amp; BL433, BK432 &amp; BL433)</f>
        <v/>
      </c>
      <c r="BL42" s="545"/>
      <c r="BM42" s="390"/>
      <c r="BN42" s="544" t="str">
        <f>IF(AND(BN432&lt;&gt;"", BO433&lt;&gt;""), BN432 &amp; "-" &amp; BO433, BN432 &amp; BO433)</f>
        <v/>
      </c>
      <c r="BO42" s="545"/>
      <c r="BP42" s="390"/>
      <c r="BQ42" s="544" t="str">
        <f>IF(AND(BQ432&lt;&gt;"", BR433&lt;&gt;""), BQ432 &amp; "-" &amp; BR433, BQ432 &amp; BR433)</f>
        <v/>
      </c>
      <c r="BR42" s="545"/>
      <c r="BS42" s="390"/>
      <c r="BT42" s="544" t="str">
        <f>IF(AND(BT432&lt;&gt;"", BU433&lt;&gt;""), BT432 &amp; "-" &amp; BU433, BT432 &amp; BU433)</f>
        <v/>
      </c>
      <c r="BU42" s="545"/>
      <c r="BV42" s="390"/>
      <c r="BW42" s="544" t="str">
        <f>IF(AND(BW432&lt;&gt;"", BX433&lt;&gt;""), BW432 &amp; "-" &amp; BX433, BW432 &amp; BX433)</f>
        <v/>
      </c>
      <c r="BX42" s="545"/>
      <c r="BY42" s="390"/>
      <c r="BZ42" s="544" t="str">
        <f>IF(AND(BZ432&lt;&gt;"", CA433&lt;&gt;""), BZ432 &amp; "-" &amp; CA433, BZ432 &amp; CA433)</f>
        <v/>
      </c>
      <c r="CA42" s="545"/>
      <c r="CB42" s="390"/>
      <c r="CC42" s="544" t="str">
        <f>IF(AND(CC432&lt;&gt;"", CD433&lt;&gt;""), CC432 &amp; "-" &amp; CD433, CC432 &amp; CD433)</f>
        <v/>
      </c>
      <c r="CD42" s="582"/>
      <c r="CE42" s="390"/>
      <c r="CF42" s="544" t="str">
        <f>IF(AND(CF432&lt;&gt;"", CG433&lt;&gt;""), CF432 &amp; "-" &amp; CG433, CF432 &amp; CG433)</f>
        <v/>
      </c>
      <c r="CG42" s="545"/>
      <c r="CH42" s="390"/>
      <c r="CI42" s="544" t="str">
        <f>IF(AND(CI432&lt;&gt;"", CJ433&lt;&gt;""), CI432 &amp; "-" &amp; CJ433, CI432 &amp; CJ433)</f>
        <v/>
      </c>
      <c r="CJ42" s="545"/>
      <c r="CK42" s="390"/>
      <c r="CL42" s="544" t="str">
        <f>IF(AND(CL432&lt;&gt;"", CM433&lt;&gt;""), CL432 &amp; "-" &amp; CM433, CL432 &amp; CM433)</f>
        <v/>
      </c>
      <c r="CM42" s="545"/>
      <c r="CN42" s="390"/>
      <c r="CO42" s="544" t="str">
        <f>IF(AND(CO432&lt;&gt;"", CP433&lt;&gt;""), CO432 &amp; "-" &amp; CP433, CO432 &amp; CP433)</f>
        <v/>
      </c>
      <c r="CP42" s="545"/>
      <c r="CQ42" s="390"/>
      <c r="CR42" s="544" t="str">
        <f>IF(AND(CR432&lt;&gt;"", CS433&lt;&gt;""), CR432 &amp; "-" &amp; CS433, CR432 &amp; CS433)</f>
        <v/>
      </c>
      <c r="CS42" s="545"/>
      <c r="CT42" s="390"/>
      <c r="CU42" s="544" t="str">
        <f>IF(AND(CU432&lt;&gt;"", CV433&lt;&gt;""), CU432 &amp; "-" &amp; CV433, CU432 &amp; CV433)</f>
        <v/>
      </c>
      <c r="CV42" s="545"/>
      <c r="CW42" s="390"/>
      <c r="CX42" s="544" t="str">
        <f>IF(AND(CX432&lt;&gt;"", CY433&lt;&gt;""), CX432 &amp; "-" &amp; CY433, CX432 &amp; CY433)</f>
        <v/>
      </c>
      <c r="CY42" s="545"/>
      <c r="CZ42" s="390"/>
      <c r="DA42" s="544" t="str">
        <f>IF(AND(DA432&lt;&gt;"", DB433&lt;&gt;""), DA432 &amp; "-" &amp; DB433, DA432 &amp; DB433)</f>
        <v/>
      </c>
      <c r="DB42" s="545"/>
      <c r="DC42" s="390"/>
      <c r="DD42" s="544" t="str">
        <f>IF(AND(DD432&lt;&gt;"", DE433&lt;&gt;""), DD432 &amp; "-" &amp; DE433, DD432 &amp; DE433)</f>
        <v/>
      </c>
      <c r="DE42" s="545"/>
      <c r="DF42" s="390"/>
      <c r="DG42" s="544" t="str">
        <f>IF(AND(DG432&lt;&gt;"", DH433&lt;&gt;""), DG432 &amp; "-" &amp; DH433, DG432 &amp; DH433)</f>
        <v/>
      </c>
      <c r="DH42" s="545"/>
      <c r="DI42" s="390"/>
      <c r="DJ42" s="544" t="str">
        <f>IF(AND(DJ432&lt;&gt;"", DK433&lt;&gt;""), DJ432 &amp; "-" &amp; DK433, DJ432 &amp; DK433)</f>
        <v/>
      </c>
      <c r="DK42" s="545"/>
      <c r="DL42" s="390"/>
      <c r="DM42" s="544" t="str">
        <f>IF(AND(DM432&lt;&gt;"", DN433&lt;&gt;""), DM432 &amp; "-" &amp; DN433, DM432 &amp; DN433)</f>
        <v/>
      </c>
      <c r="DN42" s="545"/>
      <c r="DO42" s="390"/>
      <c r="DP42" s="544" t="str">
        <f>IF(AND(DP432&lt;&gt;"", DQ433&lt;&gt;""), DP432 &amp; "-" &amp; DQ433, DP432 &amp; DQ433)</f>
        <v/>
      </c>
      <c r="DQ42" s="545"/>
      <c r="DR42" s="390"/>
      <c r="DS42" s="544" t="str">
        <f>IF(AND(DS432&lt;&gt;"", DT433&lt;&gt;""), DS432 &amp; "-" &amp; DT433, DS432 &amp; DT433)</f>
        <v/>
      </c>
      <c r="DT42" s="545"/>
      <c r="DU42" s="409"/>
      <c r="DV42" s="604"/>
      <c r="DW42" s="605"/>
      <c r="DX42" s="134"/>
      <c r="DY42" s="135"/>
      <c r="DZ42" s="136"/>
      <c r="EA42" s="134"/>
      <c r="EB42" s="137"/>
      <c r="EC42" s="138"/>
      <c r="EE42" s="100"/>
      <c r="EF42" s="139"/>
      <c r="EG42" s="139"/>
      <c r="EH42" s="139"/>
      <c r="EI42" s="139"/>
      <c r="EJ42" s="139"/>
      <c r="EK42" s="139"/>
      <c r="EL42" s="139"/>
      <c r="EM42" s="139"/>
      <c r="EN42" s="139"/>
      <c r="EO42" s="139"/>
      <c r="EP42" s="139"/>
      <c r="EQ42" s="139"/>
      <c r="ER42" s="139"/>
      <c r="ES42" s="139"/>
      <c r="ET42" s="139"/>
      <c r="EU42" s="139"/>
      <c r="EV42" s="139"/>
      <c r="EW42" s="139"/>
      <c r="EX42" s="139"/>
      <c r="EY42" s="139"/>
      <c r="EZ42" s="139"/>
      <c r="FA42" s="139"/>
      <c r="FB42" s="139"/>
      <c r="FC42" s="139"/>
      <c r="FD42" s="139"/>
      <c r="FE42" s="139"/>
      <c r="FF42" s="139"/>
      <c r="FG42" s="139"/>
      <c r="FH42" s="139"/>
      <c r="FI42" s="139"/>
      <c r="FJ42" s="139"/>
      <c r="FK42" s="139"/>
      <c r="FL42" s="139"/>
      <c r="FM42" s="139"/>
      <c r="FN42" s="139"/>
      <c r="FO42" s="139"/>
      <c r="FP42" s="139"/>
      <c r="FQ42" s="139"/>
      <c r="FR42" s="139"/>
      <c r="FS42" s="139"/>
      <c r="FT42" s="139"/>
      <c r="FU42" s="139"/>
      <c r="FV42" s="139"/>
      <c r="FW42" s="139"/>
      <c r="FX42" s="139"/>
      <c r="FY42" s="139"/>
      <c r="FZ42" s="139"/>
      <c r="GA42" s="139"/>
      <c r="GB42" s="139"/>
      <c r="GC42" s="139"/>
      <c r="GD42" s="139"/>
      <c r="GE42" s="139"/>
      <c r="GF42" s="139"/>
      <c r="GG42" s="139"/>
      <c r="GH42" s="139"/>
      <c r="GI42" s="139"/>
      <c r="GJ42" s="139"/>
      <c r="GK42" s="139"/>
      <c r="GL42" s="139"/>
      <c r="GM42" s="139"/>
      <c r="GN42" s="139"/>
      <c r="GO42" s="139"/>
      <c r="GP42" s="139"/>
      <c r="GQ42" s="139"/>
      <c r="GR42" s="139"/>
      <c r="GS42" s="139"/>
      <c r="GT42" s="139"/>
      <c r="GU42" s="139"/>
      <c r="GV42" s="139"/>
      <c r="GW42" s="139"/>
      <c r="GX42" s="139"/>
      <c r="GY42" s="139"/>
      <c r="GZ42" s="139"/>
      <c r="HA42" s="139"/>
      <c r="HB42" s="139"/>
      <c r="HC42" s="139"/>
      <c r="HD42" s="139"/>
      <c r="HE42" s="139"/>
      <c r="HF42" s="139"/>
      <c r="HG42" s="139"/>
      <c r="HH42" s="139"/>
      <c r="HI42" s="139"/>
      <c r="HJ42" s="139"/>
      <c r="HK42" s="139"/>
      <c r="HL42" s="139"/>
      <c r="HM42" s="139"/>
      <c r="HN42" s="139"/>
      <c r="HO42" s="139"/>
      <c r="HP42" s="139"/>
      <c r="HQ42" s="139"/>
      <c r="HR42" s="139"/>
      <c r="HS42" s="139"/>
      <c r="HT42" s="139"/>
      <c r="HU42" s="139"/>
      <c r="HV42" s="139"/>
      <c r="HW42" s="139"/>
      <c r="HX42" s="139"/>
      <c r="HY42" s="139"/>
      <c r="HZ42" s="139"/>
      <c r="IA42" s="139"/>
      <c r="IB42" s="139"/>
      <c r="IC42" s="139"/>
      <c r="ID42" s="139"/>
      <c r="IE42" s="139"/>
      <c r="IF42" s="139"/>
      <c r="IG42" s="139"/>
      <c r="IH42" s="139"/>
      <c r="II42" s="139"/>
      <c r="IJ42" s="139"/>
      <c r="IK42" s="139"/>
      <c r="IL42" s="139"/>
      <c r="IM42" s="139"/>
      <c r="IN42" s="139"/>
      <c r="IO42" s="139"/>
      <c r="IP42" s="139"/>
      <c r="IQ42" s="139"/>
      <c r="IR42" s="139"/>
      <c r="IS42" s="139"/>
      <c r="IT42" s="139"/>
      <c r="IU42" s="139"/>
      <c r="IV42" s="139"/>
      <c r="IW42" s="139"/>
      <c r="IX42" s="139"/>
      <c r="IY42" s="139"/>
      <c r="IZ42" s="139"/>
      <c r="JA42" s="139"/>
      <c r="JB42" s="139"/>
      <c r="JC42" s="139"/>
      <c r="JD42" s="139"/>
      <c r="JE42" s="139"/>
      <c r="JF42" s="139"/>
      <c r="JG42" s="139"/>
      <c r="JH42" s="139"/>
      <c r="JI42" s="139"/>
      <c r="JJ42" s="139"/>
      <c r="JK42" s="139"/>
      <c r="JL42" s="139"/>
      <c r="JM42" s="139"/>
      <c r="JN42" s="139"/>
      <c r="JO42" s="139"/>
      <c r="JP42" s="139"/>
      <c r="JQ42" s="139"/>
      <c r="JR42" s="139"/>
      <c r="JS42" s="139"/>
      <c r="JT42" s="139"/>
      <c r="JU42" s="139"/>
      <c r="JV42" s="139"/>
      <c r="JW42" s="139"/>
      <c r="JX42" s="139"/>
      <c r="JY42" s="139"/>
      <c r="JZ42" s="139"/>
      <c r="KA42" s="139"/>
      <c r="KB42" s="139"/>
      <c r="KC42" s="139"/>
      <c r="KD42" s="139"/>
      <c r="KE42" s="139"/>
      <c r="KF42" s="139"/>
      <c r="KG42" s="139"/>
      <c r="KH42" s="139"/>
      <c r="KI42" s="139"/>
      <c r="KJ42" s="139"/>
      <c r="KK42" s="139"/>
      <c r="KL42" s="139"/>
      <c r="KM42" s="139"/>
      <c r="KN42" s="139"/>
      <c r="KO42" s="139"/>
      <c r="KP42" s="139"/>
      <c r="KQ42" s="139"/>
    </row>
    <row r="43" spans="1:303" ht="19.5" customHeight="1" x14ac:dyDescent="0.3">
      <c r="E43" t="s">
        <v>698</v>
      </c>
      <c r="G43" t="s">
        <v>247</v>
      </c>
      <c r="H43" t="b">
        <v>1</v>
      </c>
      <c r="M43" s="109" t="s">
        <v>678</v>
      </c>
      <c r="N43" s="110"/>
      <c r="O43" s="140"/>
      <c r="P43" s="140"/>
      <c r="R43" s="140"/>
      <c r="S43" s="140"/>
      <c r="U43" s="140"/>
      <c r="V43" s="140"/>
      <c r="W43" s="140"/>
      <c r="X43" s="140"/>
      <c r="Y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c r="CY43" s="140"/>
      <c r="CZ43" s="140"/>
      <c r="DA43" s="140"/>
      <c r="DB43" s="140"/>
      <c r="DC43" s="140"/>
      <c r="DD43" s="140"/>
      <c r="DE43" s="140"/>
      <c r="DF43" s="140"/>
      <c r="DG43" s="140"/>
      <c r="DH43" s="140"/>
      <c r="DI43" s="140"/>
      <c r="DJ43" s="140"/>
      <c r="DK43" s="140"/>
      <c r="DL43" s="140"/>
      <c r="DM43" s="140"/>
      <c r="DN43" s="140"/>
      <c r="DO43" s="140"/>
      <c r="DP43" s="140"/>
      <c r="DQ43" s="140"/>
      <c r="DR43" s="140"/>
      <c r="DS43" s="140"/>
      <c r="DT43" s="140"/>
      <c r="DU43" s="410"/>
      <c r="DV43" s="436"/>
      <c r="DW43" s="436"/>
    </row>
    <row r="44" spans="1:303" ht="18.75" customHeight="1" x14ac:dyDescent="0.3">
      <c r="A44" s="83"/>
      <c r="C44">
        <v>1</v>
      </c>
      <c r="D44" s="84">
        <v>1</v>
      </c>
      <c r="E44" t="s">
        <v>263</v>
      </c>
      <c r="G44" t="s">
        <v>264</v>
      </c>
      <c r="M44" s="132" t="s">
        <v>265</v>
      </c>
      <c r="N44" s="127"/>
      <c r="O44" s="140">
        <f ca="1">IFERROR(ROUND(SUM(SUM(R44,U44,X44,AA44,AD44,AG44,AJ44,AM44,AP44,AS44,AV44,AY44,BB44,BE44,BH44,BK44,BN44,BQ44,BT44,BW44,BZ44),SUM(CC44,CF44,CI44,CL44,CO44,CR44,CU44,CX44,DA44,DD44,DG44,DJ44,DM44,DP44,DS44,IF(O35="Actual",DV44,0))),$N$3),0)</f>
        <v>0</v>
      </c>
      <c r="P44" s="140">
        <f>IFERROR(ROUND(SUM(SUM(S44,V44,Y44,AB44,AE44,AH44,AK44,AN44,AQ44,AT44,AW44,AZ44,BC44,BF44,BI44,BL44,BO44,BR44,BU44,BX44,CA44),SUM(CD44,CG44,CJ44,CM44,CP44,CS44,CV44,CY44,DB44,DE44,DH44,DK44,DN44,DQ44,DT44)),$N$3),0)</f>
        <v>0</v>
      </c>
      <c r="Q44" s="141"/>
      <c r="R44" s="140">
        <f>IFERROR(R141,0)</f>
        <v>0</v>
      </c>
      <c r="S44" s="142">
        <f>IFERROR(S141,0)</f>
        <v>0</v>
      </c>
      <c r="T44" s="143"/>
      <c r="U44" s="142">
        <f>IFERROR(U141,0)</f>
        <v>0</v>
      </c>
      <c r="V44" s="142">
        <f>IFERROR(V141,0)</f>
        <v>0</v>
      </c>
      <c r="W44" s="142"/>
      <c r="X44" s="142">
        <f>IFERROR(X141,0)</f>
        <v>0</v>
      </c>
      <c r="Y44" s="142">
        <f>IFERROR(Y141,0)</f>
        <v>0</v>
      </c>
      <c r="Z44" s="142"/>
      <c r="AA44" s="142">
        <f>IFERROR(AA141,0)</f>
        <v>0</v>
      </c>
      <c r="AB44" s="142">
        <f>IFERROR(AB141,0)</f>
        <v>0</v>
      </c>
      <c r="AC44" s="142"/>
      <c r="AD44" s="142">
        <f>IFERROR(AD141,0)</f>
        <v>0</v>
      </c>
      <c r="AE44" s="142">
        <f>IFERROR(AE141,0)</f>
        <v>0</v>
      </c>
      <c r="AF44" s="142"/>
      <c r="AG44" s="142">
        <f>IFERROR(AG141,0)</f>
        <v>0</v>
      </c>
      <c r="AH44" s="142">
        <f>IFERROR(AH141,0)</f>
        <v>0</v>
      </c>
      <c r="AI44" s="142"/>
      <c r="AJ44" s="142">
        <f>IFERROR(AJ141,0)</f>
        <v>0</v>
      </c>
      <c r="AK44" s="142">
        <f>IFERROR(AK141,0)</f>
        <v>0</v>
      </c>
      <c r="AL44" s="142"/>
      <c r="AM44" s="142">
        <f>IFERROR(AM141,0)</f>
        <v>0</v>
      </c>
      <c r="AN44" s="142">
        <f>IFERROR(AN141,0)</f>
        <v>0</v>
      </c>
      <c r="AO44" s="142"/>
      <c r="AP44" s="142">
        <f>IFERROR(AP141,0)</f>
        <v>0</v>
      </c>
      <c r="AQ44" s="142">
        <f>IFERROR(AQ141,0)</f>
        <v>0</v>
      </c>
      <c r="AR44" s="142"/>
      <c r="AS44" s="142">
        <f>IFERROR(AS141,0)</f>
        <v>0</v>
      </c>
      <c r="AT44" s="142">
        <f>IFERROR(AT141,0)</f>
        <v>0</v>
      </c>
      <c r="AU44" s="142"/>
      <c r="AV44" s="142">
        <f>IFERROR(AV141,0)</f>
        <v>0</v>
      </c>
      <c r="AW44" s="142">
        <f>IFERROR(AW141,0)</f>
        <v>0</v>
      </c>
      <c r="AX44" s="142"/>
      <c r="AY44" s="142">
        <f>IFERROR(AY141,0)</f>
        <v>0</v>
      </c>
      <c r="AZ44" s="142">
        <f>IFERROR(AZ141,0)</f>
        <v>0</v>
      </c>
      <c r="BA44" s="142"/>
      <c r="BB44" s="142">
        <f>IFERROR(BB141,0)</f>
        <v>0</v>
      </c>
      <c r="BC44" s="142">
        <f>IFERROR(BC141,0)</f>
        <v>0</v>
      </c>
      <c r="BD44" s="142"/>
      <c r="BE44" s="142">
        <f>IFERROR(BE141,0)</f>
        <v>0</v>
      </c>
      <c r="BF44" s="142">
        <f>IFERROR(BF141,0)</f>
        <v>0</v>
      </c>
      <c r="BG44" s="142"/>
      <c r="BH44" s="142">
        <f>IFERROR(BH141,0)</f>
        <v>0</v>
      </c>
      <c r="BI44" s="142">
        <f>IFERROR(BI141,0)</f>
        <v>0</v>
      </c>
      <c r="BJ44" s="142"/>
      <c r="BK44" s="142">
        <f>IFERROR(BK141,0)</f>
        <v>0</v>
      </c>
      <c r="BL44" s="142">
        <f>IFERROR(BL141,0)</f>
        <v>0</v>
      </c>
      <c r="BM44" s="142"/>
      <c r="BN44" s="142">
        <f>IFERROR(BN141,0)</f>
        <v>0</v>
      </c>
      <c r="BO44" s="142">
        <f>IFERROR(BO141,0)</f>
        <v>0</v>
      </c>
      <c r="BP44" s="142"/>
      <c r="BQ44" s="142">
        <f>IFERROR(BQ141,0)</f>
        <v>0</v>
      </c>
      <c r="BR44" s="142">
        <f>IFERROR(BR141,0)</f>
        <v>0</v>
      </c>
      <c r="BS44" s="142"/>
      <c r="BT44" s="142">
        <f>IFERROR(BT141,0)</f>
        <v>0</v>
      </c>
      <c r="BU44" s="142">
        <f>IFERROR(BU141,0)</f>
        <v>0</v>
      </c>
      <c r="BV44" s="142"/>
      <c r="BW44" s="142">
        <f>IFERROR(BW141,0)</f>
        <v>0</v>
      </c>
      <c r="BX44" s="142">
        <f>IFERROR(BX141,0)</f>
        <v>0</v>
      </c>
      <c r="BY44" s="142"/>
      <c r="BZ44" s="142">
        <f>IFERROR(BZ141,0)</f>
        <v>0</v>
      </c>
      <c r="CA44" s="142">
        <f>IFERROR(CA141,0)</f>
        <v>0</v>
      </c>
      <c r="CB44" s="142"/>
      <c r="CC44" s="142">
        <f>IFERROR(CC141,0)</f>
        <v>0</v>
      </c>
      <c r="CD44" s="142">
        <f>IFERROR(CD141,0)</f>
        <v>0</v>
      </c>
      <c r="CE44" s="142"/>
      <c r="CF44" s="142">
        <f>IFERROR(CF141,0)</f>
        <v>0</v>
      </c>
      <c r="CG44" s="142">
        <f>IFERROR(CG141,0)</f>
        <v>0</v>
      </c>
      <c r="CH44" s="142"/>
      <c r="CI44" s="142">
        <f>IFERROR(CI141,0)</f>
        <v>0</v>
      </c>
      <c r="CJ44" s="142">
        <f>IFERROR(CJ141,0)</f>
        <v>0</v>
      </c>
      <c r="CK44" s="142"/>
      <c r="CL44" s="142">
        <f>IFERROR(CL141,0)</f>
        <v>0</v>
      </c>
      <c r="CM44" s="142">
        <f>IFERROR(CM141,0)</f>
        <v>0</v>
      </c>
      <c r="CN44" s="142"/>
      <c r="CO44" s="142">
        <f>IFERROR(CO141,0)</f>
        <v>0</v>
      </c>
      <c r="CP44" s="142">
        <f>IFERROR(CP141,0)</f>
        <v>0</v>
      </c>
      <c r="CQ44" s="142"/>
      <c r="CR44" s="142">
        <f>IFERROR(CR141,0)</f>
        <v>0</v>
      </c>
      <c r="CS44" s="142">
        <f>IFERROR(CS141,0)</f>
        <v>0</v>
      </c>
      <c r="CT44" s="142"/>
      <c r="CU44" s="142">
        <f>IFERROR(CU141,0)</f>
        <v>0</v>
      </c>
      <c r="CV44" s="142">
        <f>IFERROR(CV141,0)</f>
        <v>0</v>
      </c>
      <c r="CW44" s="142"/>
      <c r="CX44" s="142">
        <f>IFERROR(CX141,0)</f>
        <v>0</v>
      </c>
      <c r="CY44" s="142">
        <f>IFERROR(CY141,0)</f>
        <v>0</v>
      </c>
      <c r="CZ44" s="142"/>
      <c r="DA44" s="142">
        <f>IFERROR(DA141,0)</f>
        <v>0</v>
      </c>
      <c r="DB44" s="142">
        <f>IFERROR(DB141,0)</f>
        <v>0</v>
      </c>
      <c r="DC44" s="142"/>
      <c r="DD44" s="142">
        <f>IFERROR(DD141,0)</f>
        <v>0</v>
      </c>
      <c r="DE44" s="142">
        <f>IFERROR(DE141,0)</f>
        <v>0</v>
      </c>
      <c r="DF44" s="142"/>
      <c r="DG44" s="142">
        <f>IFERROR(DG141,0)</f>
        <v>0</v>
      </c>
      <c r="DH44" s="142">
        <f>IFERROR(DH141,0)</f>
        <v>0</v>
      </c>
      <c r="DI44" s="142"/>
      <c r="DJ44" s="142">
        <f>IFERROR(DJ141,0)</f>
        <v>0</v>
      </c>
      <c r="DK44" s="142">
        <f>IFERROR(DK141,0)</f>
        <v>0</v>
      </c>
      <c r="DL44" s="142"/>
      <c r="DM44" s="142">
        <f>IFERROR(DM141,0)</f>
        <v>0</v>
      </c>
      <c r="DN44" s="142">
        <f>IFERROR(DN141,0)</f>
        <v>0</v>
      </c>
      <c r="DO44" s="142"/>
      <c r="DP44" s="142">
        <f>IFERROR(DP141,0)</f>
        <v>0</v>
      </c>
      <c r="DQ44" s="142">
        <f>IFERROR(DQ141,0)</f>
        <v>0</v>
      </c>
      <c r="DR44" s="142"/>
      <c r="DS44" s="142">
        <f>IFERROR(DS141,0)</f>
        <v>0</v>
      </c>
      <c r="DT44" s="142">
        <f>IFERROR(DT141,0)</f>
        <v>0</v>
      </c>
      <c r="DU44" s="411"/>
      <c r="DV44" s="437">
        <f>IFERROR(DV141,0)</f>
        <v>0</v>
      </c>
      <c r="DW44" s="438"/>
      <c r="DY44" s="144"/>
      <c r="DZ44" s="145"/>
      <c r="EB44" s="146"/>
      <c r="EC44" s="146"/>
    </row>
    <row r="45" spans="1:303" s="88" customFormat="1" ht="19.5" customHeight="1" x14ac:dyDescent="0.3">
      <c r="A45" s="83"/>
      <c r="B45" s="147"/>
      <c r="C45" s="88">
        <v>1</v>
      </c>
      <c r="D45" s="148">
        <v>1</v>
      </c>
      <c r="G45" s="170" t="s">
        <v>247</v>
      </c>
      <c r="M45" s="149" t="s">
        <v>266</v>
      </c>
      <c r="N45" s="127"/>
      <c r="O45" s="140"/>
      <c r="P45" s="140"/>
      <c r="Q45" s="150"/>
      <c r="R45" s="151">
        <f>R$44</f>
        <v>0</v>
      </c>
      <c r="S45" s="151">
        <f>S$44</f>
        <v>0</v>
      </c>
      <c r="T45" s="152"/>
      <c r="U45" s="140">
        <f t="shared" ref="U45:AZ45" si="0">U$44</f>
        <v>0</v>
      </c>
      <c r="V45" s="140">
        <f t="shared" si="0"/>
        <v>0</v>
      </c>
      <c r="W45" s="143">
        <f t="shared" si="0"/>
        <v>0</v>
      </c>
      <c r="X45" s="140">
        <f t="shared" si="0"/>
        <v>0</v>
      </c>
      <c r="Y45" s="140">
        <f t="shared" si="0"/>
        <v>0</v>
      </c>
      <c r="Z45" s="143">
        <f t="shared" si="0"/>
        <v>0</v>
      </c>
      <c r="AA45" s="140">
        <f t="shared" si="0"/>
        <v>0</v>
      </c>
      <c r="AB45" s="140">
        <f t="shared" si="0"/>
        <v>0</v>
      </c>
      <c r="AC45" s="143">
        <f t="shared" si="0"/>
        <v>0</v>
      </c>
      <c r="AD45" s="140">
        <f t="shared" si="0"/>
        <v>0</v>
      </c>
      <c r="AE45" s="140">
        <f t="shared" si="0"/>
        <v>0</v>
      </c>
      <c r="AF45" s="143">
        <f t="shared" si="0"/>
        <v>0</v>
      </c>
      <c r="AG45" s="140">
        <f t="shared" si="0"/>
        <v>0</v>
      </c>
      <c r="AH45" s="140">
        <f t="shared" si="0"/>
        <v>0</v>
      </c>
      <c r="AI45" s="143">
        <f t="shared" si="0"/>
        <v>0</v>
      </c>
      <c r="AJ45" s="140">
        <f t="shared" si="0"/>
        <v>0</v>
      </c>
      <c r="AK45" s="140">
        <f t="shared" si="0"/>
        <v>0</v>
      </c>
      <c r="AL45" s="143">
        <f t="shared" si="0"/>
        <v>0</v>
      </c>
      <c r="AM45" s="140">
        <f t="shared" si="0"/>
        <v>0</v>
      </c>
      <c r="AN45" s="140">
        <f t="shared" si="0"/>
        <v>0</v>
      </c>
      <c r="AO45" s="143">
        <f t="shared" si="0"/>
        <v>0</v>
      </c>
      <c r="AP45" s="140">
        <f t="shared" si="0"/>
        <v>0</v>
      </c>
      <c r="AQ45" s="140">
        <f t="shared" si="0"/>
        <v>0</v>
      </c>
      <c r="AR45" s="143">
        <f t="shared" si="0"/>
        <v>0</v>
      </c>
      <c r="AS45" s="140">
        <f t="shared" si="0"/>
        <v>0</v>
      </c>
      <c r="AT45" s="140">
        <f t="shared" si="0"/>
        <v>0</v>
      </c>
      <c r="AU45" s="143">
        <f t="shared" si="0"/>
        <v>0</v>
      </c>
      <c r="AV45" s="140">
        <f t="shared" si="0"/>
        <v>0</v>
      </c>
      <c r="AW45" s="140">
        <f t="shared" si="0"/>
        <v>0</v>
      </c>
      <c r="AX45" s="143">
        <f t="shared" si="0"/>
        <v>0</v>
      </c>
      <c r="AY45" s="140">
        <f t="shared" si="0"/>
        <v>0</v>
      </c>
      <c r="AZ45" s="140">
        <f t="shared" si="0"/>
        <v>0</v>
      </c>
      <c r="BA45" s="143">
        <f t="shared" ref="BA45:CF45" si="1">BA$44</f>
        <v>0</v>
      </c>
      <c r="BB45" s="140">
        <f t="shared" si="1"/>
        <v>0</v>
      </c>
      <c r="BC45" s="140">
        <f t="shared" si="1"/>
        <v>0</v>
      </c>
      <c r="BD45" s="143">
        <f t="shared" si="1"/>
        <v>0</v>
      </c>
      <c r="BE45" s="140">
        <f t="shared" si="1"/>
        <v>0</v>
      </c>
      <c r="BF45" s="140">
        <f t="shared" si="1"/>
        <v>0</v>
      </c>
      <c r="BG45" s="143">
        <f t="shared" si="1"/>
        <v>0</v>
      </c>
      <c r="BH45" s="140">
        <f t="shared" si="1"/>
        <v>0</v>
      </c>
      <c r="BI45" s="140">
        <f t="shared" si="1"/>
        <v>0</v>
      </c>
      <c r="BJ45" s="143">
        <f t="shared" si="1"/>
        <v>0</v>
      </c>
      <c r="BK45" s="140">
        <f t="shared" si="1"/>
        <v>0</v>
      </c>
      <c r="BL45" s="140">
        <f t="shared" si="1"/>
        <v>0</v>
      </c>
      <c r="BM45" s="143">
        <f t="shared" si="1"/>
        <v>0</v>
      </c>
      <c r="BN45" s="140">
        <f t="shared" si="1"/>
        <v>0</v>
      </c>
      <c r="BO45" s="140">
        <f t="shared" si="1"/>
        <v>0</v>
      </c>
      <c r="BP45" s="143">
        <f t="shared" si="1"/>
        <v>0</v>
      </c>
      <c r="BQ45" s="153">
        <f t="shared" si="1"/>
        <v>0</v>
      </c>
      <c r="BR45" s="153">
        <f t="shared" si="1"/>
        <v>0</v>
      </c>
      <c r="BS45" s="153">
        <f t="shared" si="1"/>
        <v>0</v>
      </c>
      <c r="BT45" s="153">
        <f t="shared" si="1"/>
        <v>0</v>
      </c>
      <c r="BU45" s="153">
        <f t="shared" si="1"/>
        <v>0</v>
      </c>
      <c r="BV45" s="153">
        <f t="shared" si="1"/>
        <v>0</v>
      </c>
      <c r="BW45" s="153">
        <f t="shared" si="1"/>
        <v>0</v>
      </c>
      <c r="BX45" s="153">
        <f t="shared" si="1"/>
        <v>0</v>
      </c>
      <c r="BY45" s="153">
        <f t="shared" si="1"/>
        <v>0</v>
      </c>
      <c r="BZ45" s="153">
        <f t="shared" si="1"/>
        <v>0</v>
      </c>
      <c r="CA45" s="153">
        <f t="shared" si="1"/>
        <v>0</v>
      </c>
      <c r="CB45" s="143">
        <f t="shared" si="1"/>
        <v>0</v>
      </c>
      <c r="CC45" s="140">
        <f t="shared" si="1"/>
        <v>0</v>
      </c>
      <c r="CD45" s="140">
        <f t="shared" si="1"/>
        <v>0</v>
      </c>
      <c r="CE45" s="143">
        <f t="shared" si="1"/>
        <v>0</v>
      </c>
      <c r="CF45" s="140">
        <f t="shared" si="1"/>
        <v>0</v>
      </c>
      <c r="CG45" s="140">
        <f t="shared" ref="CG45:DL45" si="2">CG$44</f>
        <v>0</v>
      </c>
      <c r="CH45" s="143">
        <f t="shared" si="2"/>
        <v>0</v>
      </c>
      <c r="CI45" s="140">
        <f t="shared" si="2"/>
        <v>0</v>
      </c>
      <c r="CJ45" s="140">
        <f t="shared" si="2"/>
        <v>0</v>
      </c>
      <c r="CK45" s="143">
        <f t="shared" si="2"/>
        <v>0</v>
      </c>
      <c r="CL45" s="140">
        <f t="shared" si="2"/>
        <v>0</v>
      </c>
      <c r="CM45" s="140">
        <f t="shared" si="2"/>
        <v>0</v>
      </c>
      <c r="CN45" s="143">
        <f t="shared" si="2"/>
        <v>0</v>
      </c>
      <c r="CO45" s="140">
        <f t="shared" si="2"/>
        <v>0</v>
      </c>
      <c r="CP45" s="140">
        <f t="shared" si="2"/>
        <v>0</v>
      </c>
      <c r="CQ45" s="143">
        <f t="shared" si="2"/>
        <v>0</v>
      </c>
      <c r="CR45" s="140">
        <f t="shared" si="2"/>
        <v>0</v>
      </c>
      <c r="CS45" s="140">
        <f t="shared" si="2"/>
        <v>0</v>
      </c>
      <c r="CT45" s="143">
        <f t="shared" si="2"/>
        <v>0</v>
      </c>
      <c r="CU45" s="140">
        <f t="shared" si="2"/>
        <v>0</v>
      </c>
      <c r="CV45" s="140">
        <f t="shared" si="2"/>
        <v>0</v>
      </c>
      <c r="CW45" s="143">
        <f t="shared" si="2"/>
        <v>0</v>
      </c>
      <c r="CX45" s="140">
        <f t="shared" si="2"/>
        <v>0</v>
      </c>
      <c r="CY45" s="140">
        <f t="shared" si="2"/>
        <v>0</v>
      </c>
      <c r="CZ45" s="143">
        <f t="shared" si="2"/>
        <v>0</v>
      </c>
      <c r="DA45" s="140">
        <f t="shared" si="2"/>
        <v>0</v>
      </c>
      <c r="DB45" s="140">
        <f t="shared" si="2"/>
        <v>0</v>
      </c>
      <c r="DC45" s="143">
        <f t="shared" si="2"/>
        <v>0</v>
      </c>
      <c r="DD45" s="140">
        <f t="shared" si="2"/>
        <v>0</v>
      </c>
      <c r="DE45" s="140">
        <f t="shared" si="2"/>
        <v>0</v>
      </c>
      <c r="DF45" s="143">
        <f t="shared" si="2"/>
        <v>0</v>
      </c>
      <c r="DG45" s="140">
        <f t="shared" si="2"/>
        <v>0</v>
      </c>
      <c r="DH45" s="140">
        <f t="shared" si="2"/>
        <v>0</v>
      </c>
      <c r="DI45" s="143">
        <f t="shared" si="2"/>
        <v>0</v>
      </c>
      <c r="DJ45" s="140">
        <f t="shared" si="2"/>
        <v>0</v>
      </c>
      <c r="DK45" s="140">
        <f t="shared" si="2"/>
        <v>0</v>
      </c>
      <c r="DL45" s="143">
        <f t="shared" si="2"/>
        <v>0</v>
      </c>
      <c r="DM45" s="140">
        <f t="shared" ref="DM45:DT45" si="3">DM$44</f>
        <v>0</v>
      </c>
      <c r="DN45" s="140">
        <f t="shared" si="3"/>
        <v>0</v>
      </c>
      <c r="DO45" s="143">
        <f t="shared" si="3"/>
        <v>0</v>
      </c>
      <c r="DP45" s="140">
        <f t="shared" si="3"/>
        <v>0</v>
      </c>
      <c r="DQ45" s="140">
        <f t="shared" si="3"/>
        <v>0</v>
      </c>
      <c r="DR45" s="143">
        <f t="shared" si="3"/>
        <v>0</v>
      </c>
      <c r="DS45" s="140">
        <f t="shared" si="3"/>
        <v>0</v>
      </c>
      <c r="DT45" s="140">
        <f t="shared" si="3"/>
        <v>0</v>
      </c>
      <c r="DU45" s="410"/>
      <c r="DV45" s="437">
        <f>DV$44</f>
        <v>0</v>
      </c>
      <c r="DW45" s="437"/>
      <c r="DY45" s="144"/>
      <c r="DZ45" s="144"/>
      <c r="EB45" s="146"/>
      <c r="EC45" s="146">
        <f>EC$44</f>
        <v>0</v>
      </c>
      <c r="ED45"/>
      <c r="EE45" s="51"/>
      <c r="EF45" s="154"/>
      <c r="EG45" s="154"/>
      <c r="EH45" s="154"/>
      <c r="EI45" s="154"/>
      <c r="EJ45" s="154"/>
      <c r="EK45" s="154"/>
      <c r="EL45" s="154"/>
      <c r="EM45" s="154"/>
      <c r="EN45" s="154"/>
      <c r="EO45" s="154"/>
      <c r="EP45" s="154"/>
      <c r="EQ45" s="154"/>
      <c r="ER45" s="154"/>
      <c r="ES45" s="154"/>
      <c r="ET45" s="154"/>
      <c r="EU45" s="154"/>
      <c r="EV45" s="154"/>
      <c r="EW45" s="154"/>
      <c r="EX45" s="154"/>
      <c r="EY45" s="154"/>
      <c r="EZ45" s="154"/>
      <c r="FA45" s="154"/>
      <c r="FB45" s="154"/>
      <c r="FC45" s="154"/>
      <c r="FD45" s="154"/>
      <c r="FE45" s="154"/>
      <c r="FF45" s="154"/>
      <c r="FG45" s="154"/>
      <c r="FH45" s="154"/>
      <c r="FI45" s="154"/>
      <c r="FJ45" s="154"/>
      <c r="FK45" s="154"/>
      <c r="FL45" s="154"/>
      <c r="FM45" s="154"/>
      <c r="FN45" s="154"/>
      <c r="FO45" s="154"/>
      <c r="FP45" s="154"/>
      <c r="FQ45" s="154"/>
      <c r="FR45" s="154"/>
      <c r="FS45" s="154"/>
      <c r="FT45" s="154"/>
      <c r="FU45" s="154"/>
      <c r="FV45" s="154"/>
      <c r="FW45" s="154"/>
      <c r="FX45" s="154"/>
      <c r="FY45" s="154"/>
      <c r="FZ45" s="154"/>
      <c r="GA45" s="154"/>
      <c r="GB45" s="154"/>
      <c r="GC45" s="154"/>
      <c r="GD45" s="154"/>
      <c r="GE45" s="154"/>
      <c r="GF45" s="154"/>
      <c r="GG45" s="154"/>
      <c r="GH45" s="154"/>
      <c r="GI45" s="154"/>
      <c r="GJ45" s="154"/>
      <c r="GK45" s="154"/>
      <c r="GL45" s="154"/>
      <c r="GM45" s="154"/>
      <c r="GN45" s="154"/>
      <c r="GO45" s="154"/>
      <c r="GP45" s="154"/>
      <c r="GQ45" s="154"/>
      <c r="GR45" s="154"/>
      <c r="GS45" s="154"/>
      <c r="GT45" s="154"/>
      <c r="GU45" s="154"/>
      <c r="GV45" s="154"/>
      <c r="GW45" s="154"/>
      <c r="GX45" s="154"/>
      <c r="GY45" s="154"/>
      <c r="GZ45" s="154"/>
      <c r="HA45" s="154"/>
      <c r="HB45" s="154"/>
      <c r="HC45" s="154"/>
      <c r="HD45" s="154"/>
      <c r="HE45" s="154"/>
      <c r="HF45" s="154"/>
      <c r="HG45" s="154"/>
      <c r="HH45" s="154"/>
      <c r="HI45" s="154"/>
      <c r="HJ45" s="154"/>
      <c r="HK45" s="154"/>
      <c r="HL45" s="154"/>
      <c r="HM45" s="154"/>
      <c r="HN45" s="154"/>
      <c r="HO45" s="154"/>
      <c r="HP45" s="154"/>
      <c r="HQ45" s="154"/>
      <c r="HR45" s="154"/>
      <c r="HS45" s="154"/>
      <c r="HT45" s="154"/>
      <c r="HU45" s="154"/>
      <c r="HV45" s="154"/>
      <c r="HW45" s="154"/>
      <c r="HX45" s="154"/>
      <c r="HY45" s="154"/>
      <c r="HZ45" s="154"/>
      <c r="IA45" s="154"/>
      <c r="IB45" s="154"/>
      <c r="IC45" s="154"/>
      <c r="ID45" s="154"/>
      <c r="IE45" s="154"/>
      <c r="IF45" s="154"/>
      <c r="IG45" s="154"/>
      <c r="IH45" s="154"/>
      <c r="II45" s="154"/>
      <c r="IJ45" s="154"/>
      <c r="IK45" s="154"/>
      <c r="IL45" s="154"/>
      <c r="IM45" s="154"/>
      <c r="IN45" s="154"/>
      <c r="IO45" s="154"/>
      <c r="IP45" s="154"/>
      <c r="IQ45" s="154"/>
      <c r="IR45" s="154"/>
      <c r="IS45" s="154"/>
      <c r="IT45" s="154"/>
      <c r="IU45" s="154"/>
      <c r="IV45" s="154"/>
      <c r="IW45" s="154"/>
      <c r="IX45" s="154"/>
      <c r="IY45" s="154"/>
      <c r="IZ45" s="154"/>
      <c r="JA45" s="154"/>
      <c r="JB45" s="154"/>
      <c r="JC45" s="154"/>
      <c r="JD45" s="154"/>
      <c r="JE45" s="154"/>
      <c r="JF45" s="154"/>
      <c r="JG45" s="154"/>
      <c r="JH45" s="154"/>
      <c r="JI45" s="154"/>
      <c r="JJ45" s="154"/>
      <c r="JK45" s="154"/>
      <c r="JL45" s="154"/>
      <c r="JM45" s="154"/>
      <c r="JN45" s="154"/>
      <c r="JO45" s="154"/>
      <c r="JP45" s="154"/>
      <c r="JQ45" s="154"/>
      <c r="JR45" s="154"/>
      <c r="JS45" s="154"/>
      <c r="JT45" s="154"/>
      <c r="JU45" s="154"/>
      <c r="JV45" s="154"/>
      <c r="JW45" s="154"/>
      <c r="JX45" s="154"/>
      <c r="JY45" s="154"/>
      <c r="JZ45" s="154"/>
      <c r="KA45" s="154"/>
      <c r="KB45" s="154"/>
      <c r="KC45" s="154"/>
      <c r="KD45" s="154"/>
      <c r="KE45" s="154"/>
      <c r="KF45" s="154"/>
      <c r="KG45" s="154"/>
      <c r="KH45" s="154"/>
      <c r="KI45" s="154"/>
      <c r="KJ45" s="154"/>
      <c r="KK45" s="154"/>
      <c r="KL45" s="154"/>
      <c r="KM45" s="154"/>
      <c r="KN45" s="154"/>
      <c r="KO45" s="154"/>
      <c r="KP45" s="154"/>
      <c r="KQ45" s="154"/>
    </row>
    <row r="46" spans="1:303" s="88" customFormat="1" ht="19.5" customHeight="1" x14ac:dyDescent="0.3">
      <c r="A46" s="83"/>
      <c r="C46" s="88">
        <v>1</v>
      </c>
      <c r="D46" s="88">
        <v>1</v>
      </c>
      <c r="E46" s="88" t="s">
        <v>267</v>
      </c>
      <c r="F46" s="88">
        <v>0</v>
      </c>
      <c r="G46" s="88" t="s">
        <v>264</v>
      </c>
      <c r="H46" s="88" t="b">
        <v>1</v>
      </c>
      <c r="M46" s="149" t="s">
        <v>36</v>
      </c>
      <c r="N46" s="127"/>
      <c r="O46" s="155">
        <f ca="1">IFERROR(ROUND(SUM(SUM(R46,U46,X46,AA46,AD46,AG46,AJ46,AM46,AP46,AS46,AV46,AY46,BB46,BE46,BH46,BK46,BN46,BQ46,BT46,BW46,BZ46),SUM(CC46,CF46,CI46,CL46,CO46,CR46,CU46,CX46,DA46,DD46,DG46,DJ46,DM46,DP46,DS46,IF(O35="Actual",DV46,0))),4),0)</f>
        <v>0</v>
      </c>
      <c r="P46" s="155">
        <f>IFERROR(ROUND(SUM(SUM(S46,V46,Y46,AB46,AE46,AH46,AK46,AN46,AQ46,AT46,AW46,AZ46,BC46,BF46,BI46,BL46,BO46,BR46,BU46,BX46,CA46),SUM(CD46,CG46,CJ46,CM46,CP46,CS46,CV46,CY46,DB46,DE46,DH46,DK46,DN46,DQ46,DT46)),4),0)</f>
        <v>0</v>
      </c>
      <c r="Q46" s="156"/>
      <c r="R46" s="155">
        <f>IFERROR($O$47*$R$47*R44,0)</f>
        <v>0</v>
      </c>
      <c r="S46" s="155">
        <f>IFERROR($P$47*$S$47*S44,0)</f>
        <v>0</v>
      </c>
      <c r="T46" s="155"/>
      <c r="U46" s="155">
        <f>IFERROR($O$47*$R$47*U44,0)</f>
        <v>0</v>
      </c>
      <c r="V46" s="155">
        <f>IFERROR($P$47*$S$47*V44,0)</f>
        <v>0</v>
      </c>
      <c r="W46" s="155"/>
      <c r="X46" s="155">
        <f>IFERROR($O$47*$R$47*X44,0)</f>
        <v>0</v>
      </c>
      <c r="Y46" s="155">
        <f>IFERROR($P$47*$S$47*Y44,0)</f>
        <v>0</v>
      </c>
      <c r="Z46" s="155"/>
      <c r="AA46" s="155">
        <f>IFERROR($O$47*$R$47*AA44,0)</f>
        <v>0</v>
      </c>
      <c r="AB46" s="155">
        <f>IFERROR($P$47*$S$47*AB44,0)</f>
        <v>0</v>
      </c>
      <c r="AC46" s="155"/>
      <c r="AD46" s="155">
        <f>IFERROR($O$47*$R$47*AD44,0)</f>
        <v>0</v>
      </c>
      <c r="AE46" s="155">
        <f>IFERROR($P$47*$S$47*AE44,0)</f>
        <v>0</v>
      </c>
      <c r="AF46" s="155"/>
      <c r="AG46" s="155">
        <f>IFERROR($O$47*$R$47*AG44,0)</f>
        <v>0</v>
      </c>
      <c r="AH46" s="155">
        <f>IFERROR($P$47*$S$47*AH44,0)</f>
        <v>0</v>
      </c>
      <c r="AI46" s="155"/>
      <c r="AJ46" s="155">
        <f>IFERROR($O$47*$R$47*AJ44,0)</f>
        <v>0</v>
      </c>
      <c r="AK46" s="155">
        <f>IFERROR($P$47*$S$47*AK44,0)</f>
        <v>0</v>
      </c>
      <c r="AL46" s="155"/>
      <c r="AM46" s="155">
        <f>IFERROR($O$47*$R$47*AM44,0)</f>
        <v>0</v>
      </c>
      <c r="AN46" s="155">
        <f>IFERROR($P$47*$S$47*AN44,0)</f>
        <v>0</v>
      </c>
      <c r="AO46" s="155"/>
      <c r="AP46" s="155">
        <f>IFERROR($O$47*$R$47*AP44,0)</f>
        <v>0</v>
      </c>
      <c r="AQ46" s="155">
        <f>IFERROR($P$47*$S$47*AQ44,0)</f>
        <v>0</v>
      </c>
      <c r="AR46" s="155"/>
      <c r="AS46" s="155">
        <f>IFERROR($O$47*$R$47*AS44,0)</f>
        <v>0</v>
      </c>
      <c r="AT46" s="155">
        <f>IFERROR($P$47*$S$47*AT44,0)</f>
        <v>0</v>
      </c>
      <c r="AU46" s="155"/>
      <c r="AV46" s="155">
        <f>IFERROR($O$47*$R$47*AV44,0)</f>
        <v>0</v>
      </c>
      <c r="AW46" s="155">
        <f>IFERROR($P$47*$S$47*AW44,0)</f>
        <v>0</v>
      </c>
      <c r="AX46" s="155"/>
      <c r="AY46" s="155">
        <f>IFERROR($O$47*$R$47*AY44,0)</f>
        <v>0</v>
      </c>
      <c r="AZ46" s="155">
        <f>IFERROR($P$47*$S$47*AZ44,0)</f>
        <v>0</v>
      </c>
      <c r="BA46" s="155"/>
      <c r="BB46" s="155">
        <f>IFERROR($O$47*$R$47*BB44,0)</f>
        <v>0</v>
      </c>
      <c r="BC46" s="155">
        <f>IFERROR($P$47*$S$47*BC44,0)</f>
        <v>0</v>
      </c>
      <c r="BD46" s="155"/>
      <c r="BE46" s="155">
        <f>IFERROR($O$47*$R$47*BE44,0)</f>
        <v>0</v>
      </c>
      <c r="BF46" s="155">
        <f>IFERROR($P$47*$S$47*BF44,0)</f>
        <v>0</v>
      </c>
      <c r="BG46" s="155"/>
      <c r="BH46" s="155">
        <f>IFERROR($O$47*$R$47*BH44,0)</f>
        <v>0</v>
      </c>
      <c r="BI46" s="155">
        <f>IFERROR($P$47*$S$47*BI44,0)</f>
        <v>0</v>
      </c>
      <c r="BJ46" s="155"/>
      <c r="BK46" s="155">
        <f>IFERROR($O$47*$R$47*BK44,0)</f>
        <v>0</v>
      </c>
      <c r="BL46" s="155">
        <f>IFERROR($P$47*$S$47*BL44,0)</f>
        <v>0</v>
      </c>
      <c r="BM46" s="155"/>
      <c r="BN46" s="155">
        <f>IFERROR($O$47*$R$47*BN44,0)</f>
        <v>0</v>
      </c>
      <c r="BO46" s="155">
        <f>IFERROR($P$47*$S$47*BO44,0)</f>
        <v>0</v>
      </c>
      <c r="BP46" s="155"/>
      <c r="BQ46" s="155">
        <f>IFERROR($O$47*$R$47*BQ44,0)</f>
        <v>0</v>
      </c>
      <c r="BR46" s="155">
        <f>IFERROR($P$47*$S$47*BR44,0)</f>
        <v>0</v>
      </c>
      <c r="BS46" s="155"/>
      <c r="BT46" s="155">
        <f>IFERROR($O$47*$R$47*BT44,0)</f>
        <v>0</v>
      </c>
      <c r="BU46" s="155">
        <f>IFERROR($P$47*$S$47*BU44,0)</f>
        <v>0</v>
      </c>
      <c r="BV46" s="155"/>
      <c r="BW46" s="155">
        <f>IFERROR($O$47*$R$47*BW44,0)</f>
        <v>0</v>
      </c>
      <c r="BX46" s="155">
        <f>IFERROR($P$47*$S$47*BX44,0)</f>
        <v>0</v>
      </c>
      <c r="BY46" s="155"/>
      <c r="BZ46" s="155">
        <f>IFERROR($O$47*$R$47*BZ44,0)</f>
        <v>0</v>
      </c>
      <c r="CA46" s="155">
        <f>IFERROR($P$47*$S$47*CA44,0)</f>
        <v>0</v>
      </c>
      <c r="CB46" s="155"/>
      <c r="CC46" s="155">
        <f>IFERROR($O$47*$R$47*CC44,0)</f>
        <v>0</v>
      </c>
      <c r="CD46" s="155">
        <f>IFERROR($P$47*$S$47*CD44,0)</f>
        <v>0</v>
      </c>
      <c r="CE46" s="155"/>
      <c r="CF46" s="155">
        <f>IFERROR($O$47*$R$47*CF44,0)</f>
        <v>0</v>
      </c>
      <c r="CG46" s="155">
        <f>IFERROR($P$47*$S$47*CG44,0)</f>
        <v>0</v>
      </c>
      <c r="CH46" s="155"/>
      <c r="CI46" s="155">
        <f>IFERROR($O$47*$R$47*CI44,0)</f>
        <v>0</v>
      </c>
      <c r="CJ46" s="155">
        <f>IFERROR($P$47*$S$47*CJ44,0)</f>
        <v>0</v>
      </c>
      <c r="CK46" s="155"/>
      <c r="CL46" s="155">
        <f>IFERROR($O$47*$R$47*CL44,0)</f>
        <v>0</v>
      </c>
      <c r="CM46" s="155">
        <f>IFERROR($P$47*$S$47*CM44,0)</f>
        <v>0</v>
      </c>
      <c r="CN46" s="155"/>
      <c r="CO46" s="155">
        <f>IFERROR($O$47*$R$47*CO44,0)</f>
        <v>0</v>
      </c>
      <c r="CP46" s="155">
        <f>IFERROR($P$47*$S$47*CP44,0)</f>
        <v>0</v>
      </c>
      <c r="CQ46" s="155"/>
      <c r="CR46" s="155">
        <f>IFERROR($O$47*$R$47*CR44,0)</f>
        <v>0</v>
      </c>
      <c r="CS46" s="155">
        <f>IFERROR($P$47*$S$47*CS44,0)</f>
        <v>0</v>
      </c>
      <c r="CT46" s="155"/>
      <c r="CU46" s="155">
        <f>IFERROR($O$47*$R$47*CU44,0)</f>
        <v>0</v>
      </c>
      <c r="CV46" s="155">
        <f>IFERROR($P$47*$S$47*CV44,0)</f>
        <v>0</v>
      </c>
      <c r="CW46" s="155"/>
      <c r="CX46" s="155">
        <f>IFERROR($O$47*$R$47*CX44,0)</f>
        <v>0</v>
      </c>
      <c r="CY46" s="155">
        <f>IFERROR($P$47*$S$47*CY44,0)</f>
        <v>0</v>
      </c>
      <c r="CZ46" s="155"/>
      <c r="DA46" s="155">
        <f>IFERROR($O$47*$R$47*DA44,0)</f>
        <v>0</v>
      </c>
      <c r="DB46" s="155">
        <f>IFERROR($P$47*$S$47*DB44,0)</f>
        <v>0</v>
      </c>
      <c r="DC46" s="155"/>
      <c r="DD46" s="155">
        <f>IFERROR($O$47*$R$47*DD44,0)</f>
        <v>0</v>
      </c>
      <c r="DE46" s="155">
        <f>IFERROR($P$47*$S$47*DE44,0)</f>
        <v>0</v>
      </c>
      <c r="DF46" s="155"/>
      <c r="DG46" s="155">
        <f>IFERROR($O$47*$R$47*DG44,0)</f>
        <v>0</v>
      </c>
      <c r="DH46" s="155">
        <f>IFERROR($P$47*$S$47*DH44,0)</f>
        <v>0</v>
      </c>
      <c r="DI46" s="155"/>
      <c r="DJ46" s="155">
        <f>IFERROR($O$47*$R$47*DJ44,0)</f>
        <v>0</v>
      </c>
      <c r="DK46" s="155">
        <f>IFERROR($P$47*$S$47*DK44,0)</f>
        <v>0</v>
      </c>
      <c r="DL46" s="155"/>
      <c r="DM46" s="155">
        <f>IFERROR($O$47*$R$47*DM44,0)</f>
        <v>0</v>
      </c>
      <c r="DN46" s="155">
        <f>IFERROR($P$47*$S$47*DN44,0)</f>
        <v>0</v>
      </c>
      <c r="DO46" s="155"/>
      <c r="DP46" s="155">
        <f>IFERROR($O$47*$R$47*DP44,0)</f>
        <v>0</v>
      </c>
      <c r="DQ46" s="155">
        <f>IFERROR($P$47*$S$47*DQ44,0)</f>
        <v>0</v>
      </c>
      <c r="DR46" s="155"/>
      <c r="DS46" s="155">
        <f>IFERROR($O$47*$R$47*DS44,0)</f>
        <v>0</v>
      </c>
      <c r="DT46" s="155">
        <f>IFERROR($P$47*$S$47*DT44,0)</f>
        <v>0</v>
      </c>
      <c r="DU46" s="412"/>
      <c r="DV46" s="439">
        <f>IFERROR($O$47*$R$47*DV44,0)</f>
        <v>0</v>
      </c>
      <c r="DW46" s="439"/>
      <c r="DY46" s="157"/>
      <c r="DZ46" s="157"/>
      <c r="EB46" s="158"/>
      <c r="EC46" s="158"/>
      <c r="ED46"/>
      <c r="EE46" s="100"/>
      <c r="EF46" s="154"/>
      <c r="EG46" s="154"/>
      <c r="EH46" s="154"/>
      <c r="EI46" s="154"/>
      <c r="EJ46" s="154"/>
      <c r="EK46" s="154"/>
      <c r="EL46" s="154"/>
      <c r="EM46" s="154"/>
      <c r="EN46" s="154"/>
      <c r="EO46" s="154"/>
      <c r="EP46" s="154"/>
      <c r="EQ46" s="154"/>
      <c r="ER46" s="154"/>
      <c r="ES46" s="154"/>
      <c r="ET46" s="154"/>
      <c r="EU46" s="154"/>
      <c r="EV46" s="154"/>
      <c r="EW46" s="154"/>
      <c r="EX46" s="154"/>
      <c r="EY46" s="154"/>
      <c r="EZ46" s="154"/>
      <c r="FA46" s="154"/>
      <c r="FB46" s="154"/>
      <c r="FC46" s="154"/>
      <c r="FD46" s="154"/>
      <c r="FE46" s="154"/>
      <c r="FF46" s="154"/>
      <c r="FG46" s="154"/>
      <c r="FH46" s="154"/>
      <c r="FI46" s="154"/>
      <c r="FJ46" s="154"/>
      <c r="FK46" s="154"/>
      <c r="FL46" s="154"/>
      <c r="FM46" s="154"/>
      <c r="FN46" s="154"/>
      <c r="FO46" s="154"/>
      <c r="FP46" s="154"/>
      <c r="FQ46" s="154"/>
      <c r="FR46" s="154"/>
      <c r="FS46" s="154"/>
      <c r="FT46" s="154"/>
      <c r="FU46" s="154"/>
      <c r="FV46" s="154"/>
      <c r="FW46" s="154"/>
      <c r="FX46" s="154"/>
      <c r="FY46" s="154"/>
      <c r="FZ46" s="154"/>
      <c r="GA46" s="154"/>
      <c r="GB46" s="154"/>
      <c r="GC46" s="154"/>
      <c r="GD46" s="154"/>
      <c r="GE46" s="154"/>
      <c r="GF46" s="154"/>
      <c r="GG46" s="154"/>
      <c r="GH46" s="154"/>
      <c r="GI46" s="154"/>
      <c r="GJ46" s="154"/>
      <c r="GK46" s="154"/>
      <c r="GL46" s="154"/>
      <c r="GM46" s="154"/>
      <c r="GN46" s="154"/>
      <c r="GO46" s="154"/>
      <c r="GP46" s="154"/>
      <c r="GQ46" s="154"/>
      <c r="GR46" s="154"/>
      <c r="GS46" s="154"/>
      <c r="GT46" s="154"/>
      <c r="GU46" s="154"/>
      <c r="GV46" s="154"/>
      <c r="GW46" s="154"/>
      <c r="GX46" s="154"/>
      <c r="GY46" s="154"/>
      <c r="GZ46" s="154"/>
      <c r="HA46" s="154"/>
      <c r="HB46" s="154"/>
      <c r="HC46" s="154"/>
      <c r="HD46" s="154"/>
      <c r="HE46" s="154"/>
      <c r="HF46" s="154"/>
      <c r="HG46" s="154"/>
      <c r="HH46" s="154"/>
      <c r="HI46" s="154"/>
      <c r="HJ46" s="154"/>
      <c r="HK46" s="154"/>
      <c r="HL46" s="154"/>
      <c r="HM46" s="154"/>
      <c r="HN46" s="154"/>
      <c r="HO46" s="154"/>
      <c r="HP46" s="154"/>
      <c r="HQ46" s="154"/>
      <c r="HR46" s="154"/>
      <c r="HS46" s="154"/>
      <c r="HT46" s="154"/>
      <c r="HU46" s="154"/>
      <c r="HV46" s="154"/>
      <c r="HW46" s="154"/>
      <c r="HX46" s="154"/>
      <c r="HY46" s="154"/>
      <c r="HZ46" s="154"/>
      <c r="IA46" s="154"/>
      <c r="IB46" s="154"/>
      <c r="IC46" s="154"/>
      <c r="ID46" s="154"/>
      <c r="IE46" s="154"/>
      <c r="IF46" s="154"/>
      <c r="IG46" s="154"/>
      <c r="IH46" s="154"/>
      <c r="II46" s="154"/>
      <c r="IJ46" s="154"/>
      <c r="IK46" s="154"/>
      <c r="IL46" s="154"/>
      <c r="IM46" s="154"/>
      <c r="IN46" s="154"/>
      <c r="IO46" s="154"/>
      <c r="IP46" s="154"/>
      <c r="IQ46" s="154"/>
      <c r="IR46" s="154"/>
      <c r="IS46" s="154"/>
      <c r="IT46" s="154"/>
      <c r="IU46" s="154"/>
      <c r="IV46" s="154"/>
      <c r="IW46" s="154"/>
      <c r="IX46" s="154"/>
      <c r="IY46" s="154"/>
      <c r="IZ46" s="154"/>
      <c r="JA46" s="154"/>
      <c r="JB46" s="154"/>
      <c r="JC46" s="154"/>
      <c r="JD46" s="154"/>
      <c r="JE46" s="154"/>
      <c r="JF46" s="154"/>
      <c r="JG46" s="154"/>
      <c r="JH46" s="154"/>
      <c r="JI46" s="154"/>
      <c r="JJ46" s="154"/>
      <c r="JK46" s="154"/>
      <c r="JL46" s="154"/>
      <c r="JM46" s="154"/>
      <c r="JN46" s="154"/>
      <c r="JO46" s="154"/>
      <c r="JP46" s="154"/>
      <c r="JQ46" s="154"/>
      <c r="JR46" s="154"/>
      <c r="JS46" s="154"/>
      <c r="JT46" s="154"/>
      <c r="JU46" s="154"/>
      <c r="JV46" s="154"/>
      <c r="JW46" s="154"/>
      <c r="JX46" s="154"/>
      <c r="JY46" s="154"/>
      <c r="JZ46" s="154"/>
      <c r="KA46" s="154"/>
      <c r="KB46" s="154"/>
      <c r="KC46" s="154"/>
      <c r="KD46" s="154"/>
      <c r="KE46" s="154"/>
      <c r="KF46" s="154"/>
      <c r="KG46" s="154"/>
      <c r="KH46" s="154"/>
      <c r="KI46" s="154"/>
      <c r="KJ46" s="154"/>
      <c r="KK46" s="154"/>
      <c r="KL46" s="154"/>
      <c r="KM46" s="154"/>
      <c r="KN46" s="154"/>
      <c r="KO46" s="154"/>
      <c r="KP46" s="154"/>
      <c r="KQ46" s="154"/>
    </row>
    <row r="47" spans="1:303" ht="19.5" customHeight="1" x14ac:dyDescent="0.3">
      <c r="A47" s="83"/>
      <c r="B47" s="148"/>
      <c r="C47">
        <v>1</v>
      </c>
      <c r="D47" s="84">
        <v>1</v>
      </c>
      <c r="G47" s="170" t="s">
        <v>247</v>
      </c>
      <c r="M47" s="159" t="s">
        <v>268</v>
      </c>
      <c r="N47" s="160"/>
      <c r="O47" s="161"/>
      <c r="P47" s="161">
        <v>0</v>
      </c>
      <c r="Q47" s="162"/>
      <c r="R47" s="163"/>
      <c r="S47" s="163"/>
      <c r="T47" s="164"/>
      <c r="U47" s="165"/>
      <c r="V47" s="165"/>
      <c r="W47" s="164"/>
      <c r="X47" s="165"/>
      <c r="Y47" s="165"/>
      <c r="Z47" s="164"/>
      <c r="AA47" s="165"/>
      <c r="AB47" s="165"/>
      <c r="AC47" s="164"/>
      <c r="AD47" s="165"/>
      <c r="AE47" s="165"/>
      <c r="AF47" s="164"/>
      <c r="AG47" s="165"/>
      <c r="AH47" s="165"/>
      <c r="AI47" s="164"/>
      <c r="AJ47" s="165"/>
      <c r="AK47" s="165"/>
      <c r="AL47" s="164"/>
      <c r="AM47" s="165"/>
      <c r="AN47" s="165"/>
      <c r="AO47" s="164"/>
      <c r="AP47" s="165"/>
      <c r="AQ47" s="165"/>
      <c r="AR47" s="164"/>
      <c r="AS47" s="165"/>
      <c r="AT47" s="165"/>
      <c r="AU47" s="164"/>
      <c r="AV47" s="165"/>
      <c r="AW47" s="165"/>
      <c r="AX47" s="164"/>
      <c r="AY47" s="165"/>
      <c r="AZ47" s="165"/>
      <c r="BA47" s="164"/>
      <c r="BB47" s="165"/>
      <c r="BC47" s="165"/>
      <c r="BD47" s="164"/>
      <c r="BE47" s="165"/>
      <c r="BF47" s="165"/>
      <c r="BG47" s="164"/>
      <c r="BH47" s="165"/>
      <c r="BI47" s="165"/>
      <c r="BJ47" s="164"/>
      <c r="BK47" s="165"/>
      <c r="BL47" s="165"/>
      <c r="BM47" s="164"/>
      <c r="BN47" s="165"/>
      <c r="BO47" s="165"/>
      <c r="BP47" s="164"/>
      <c r="BQ47" s="166"/>
      <c r="BR47" s="166"/>
      <c r="BS47" s="167"/>
      <c r="BT47" s="166"/>
      <c r="BU47" s="166"/>
      <c r="BV47" s="167"/>
      <c r="BW47" s="166"/>
      <c r="BX47" s="166"/>
      <c r="BY47" s="167"/>
      <c r="BZ47" s="166"/>
      <c r="CA47" s="166"/>
      <c r="CB47" s="164"/>
      <c r="CC47" s="165"/>
      <c r="CD47" s="165"/>
      <c r="CE47" s="164"/>
      <c r="CF47" s="165"/>
      <c r="CG47" s="165"/>
      <c r="CH47" s="164"/>
      <c r="CI47" s="165"/>
      <c r="CJ47" s="165"/>
      <c r="CK47" s="164"/>
      <c r="CL47" s="165"/>
      <c r="CM47" s="165"/>
      <c r="CN47" s="164"/>
      <c r="CO47" s="165"/>
      <c r="CP47" s="165"/>
      <c r="CQ47" s="164"/>
      <c r="CR47" s="165"/>
      <c r="CS47" s="165"/>
      <c r="CT47" s="164"/>
      <c r="CU47" s="165"/>
      <c r="CV47" s="165"/>
      <c r="CW47" s="164"/>
      <c r="CX47" s="165"/>
      <c r="CY47" s="165"/>
      <c r="CZ47" s="164"/>
      <c r="DA47" s="165"/>
      <c r="DB47" s="165"/>
      <c r="DC47" s="164"/>
      <c r="DD47" s="165"/>
      <c r="DE47" s="165"/>
      <c r="DF47" s="164"/>
      <c r="DG47" s="165"/>
      <c r="DH47" s="165"/>
      <c r="DI47" s="164"/>
      <c r="DJ47" s="165"/>
      <c r="DK47" s="165"/>
      <c r="DL47" s="164"/>
      <c r="DM47" s="165"/>
      <c r="DN47" s="165"/>
      <c r="DO47" s="164"/>
      <c r="DP47" s="165"/>
      <c r="DQ47" s="165"/>
      <c r="DR47" s="164"/>
      <c r="DS47" s="165"/>
      <c r="DT47" s="165"/>
      <c r="DU47" s="413"/>
      <c r="DV47" s="440"/>
      <c r="DW47" s="440"/>
      <c r="DY47" s="168"/>
      <c r="DZ47" s="168"/>
      <c r="EB47" s="169"/>
      <c r="EC47" s="169"/>
    </row>
    <row r="48" spans="1:303" s="88" customFormat="1" ht="19.5" customHeight="1" x14ac:dyDescent="0.3">
      <c r="A48" s="83"/>
      <c r="D48" s="117"/>
      <c r="E48" s="88" t="s">
        <v>269</v>
      </c>
      <c r="G48" s="170" t="s">
        <v>247</v>
      </c>
      <c r="M48" s="149" t="s">
        <v>270</v>
      </c>
      <c r="N48" s="127"/>
      <c r="O48" s="155" t="str">
        <f>TRIM(CONCATENATE(IF(ISBLANK($O$388),0,$O$388)," : ",IF(ISBLANK($U$342),0,$U$342)," * ", IF(ISBLANK($U$341),0,$U$341)))</f>
        <v>0 : 0 * 0</v>
      </c>
      <c r="P48" s="155" t="str">
        <f>TRIM(CONCATENATE(IF(ISBLANK($P$388),0,$P$388)," : ",IF(ISBLANK($V$342),0,$V$342)," * ", IF(ISBLANK($V$341),0,$V$341)))</f>
        <v>0 : 0 * 0</v>
      </c>
      <c r="Q48" s="162"/>
      <c r="R48" s="155" t="str">
        <f>IFERROR($O$48,0)</f>
        <v>0 : 0 * 0</v>
      </c>
      <c r="S48" s="155" t="str">
        <f>IFERROR($P$48,0)</f>
        <v>0 : 0 * 0</v>
      </c>
      <c r="T48" s="155"/>
      <c r="U48" s="155" t="str">
        <f>IFERROR($O$48,0)</f>
        <v>0 : 0 * 0</v>
      </c>
      <c r="V48" s="155" t="str">
        <f>IFERROR($P$48,0)</f>
        <v>0 : 0 * 0</v>
      </c>
      <c r="W48" s="155"/>
      <c r="X48" s="155" t="str">
        <f>IFERROR($O$48,0)</f>
        <v>0 : 0 * 0</v>
      </c>
      <c r="Y48" s="155" t="str">
        <f>IFERROR($P$48,0)</f>
        <v>0 : 0 * 0</v>
      </c>
      <c r="Z48" s="155"/>
      <c r="AA48" s="155" t="str">
        <f>IFERROR($O$48,0)</f>
        <v>0 : 0 * 0</v>
      </c>
      <c r="AB48" s="155" t="str">
        <f>IFERROR($P$48,0)</f>
        <v>0 : 0 * 0</v>
      </c>
      <c r="AC48" s="155"/>
      <c r="AD48" s="155" t="str">
        <f>IFERROR($O$48,0)</f>
        <v>0 : 0 * 0</v>
      </c>
      <c r="AE48" s="155" t="str">
        <f>IFERROR($P$48,0)</f>
        <v>0 : 0 * 0</v>
      </c>
      <c r="AF48" s="155"/>
      <c r="AG48" s="155" t="str">
        <f>IFERROR($O$48,0)</f>
        <v>0 : 0 * 0</v>
      </c>
      <c r="AH48" s="155" t="str">
        <f>IFERROR($P$48,0)</f>
        <v>0 : 0 * 0</v>
      </c>
      <c r="AI48" s="155"/>
      <c r="AJ48" s="155" t="str">
        <f>IFERROR($O$48,0)</f>
        <v>0 : 0 * 0</v>
      </c>
      <c r="AK48" s="155" t="str">
        <f>IFERROR($P$48,0)</f>
        <v>0 : 0 * 0</v>
      </c>
      <c r="AL48" s="155"/>
      <c r="AM48" s="155" t="str">
        <f>IFERROR($O$48,0)</f>
        <v>0 : 0 * 0</v>
      </c>
      <c r="AN48" s="155" t="str">
        <f>IFERROR($P$48,0)</f>
        <v>0 : 0 * 0</v>
      </c>
      <c r="AO48" s="155"/>
      <c r="AP48" s="155" t="str">
        <f>IFERROR($O$48,0)</f>
        <v>0 : 0 * 0</v>
      </c>
      <c r="AQ48" s="155" t="str">
        <f>IFERROR($P$48,0)</f>
        <v>0 : 0 * 0</v>
      </c>
      <c r="AR48" s="155"/>
      <c r="AS48" s="155" t="str">
        <f>IFERROR($O$48,0)</f>
        <v>0 : 0 * 0</v>
      </c>
      <c r="AT48" s="155" t="str">
        <f>IFERROR($P$48,0)</f>
        <v>0 : 0 * 0</v>
      </c>
      <c r="AU48" s="155"/>
      <c r="AV48" s="155" t="str">
        <f>IFERROR($O$48,0)</f>
        <v>0 : 0 * 0</v>
      </c>
      <c r="AW48" s="155" t="str">
        <f>IFERROR($P$48,0)</f>
        <v>0 : 0 * 0</v>
      </c>
      <c r="AX48" s="155"/>
      <c r="AY48" s="155" t="str">
        <f>IFERROR($O$48,0)</f>
        <v>0 : 0 * 0</v>
      </c>
      <c r="AZ48" s="155" t="str">
        <f>IFERROR($P$48,0)</f>
        <v>0 : 0 * 0</v>
      </c>
      <c r="BA48" s="155"/>
      <c r="BB48" s="155" t="str">
        <f>IFERROR($O$48,0)</f>
        <v>0 : 0 * 0</v>
      </c>
      <c r="BC48" s="155" t="str">
        <f>IFERROR($P$48,0)</f>
        <v>0 : 0 * 0</v>
      </c>
      <c r="BD48" s="155"/>
      <c r="BE48" s="155" t="str">
        <f>IFERROR($O$48,0)</f>
        <v>0 : 0 * 0</v>
      </c>
      <c r="BF48" s="155" t="str">
        <f>IFERROR($P$48,0)</f>
        <v>0 : 0 * 0</v>
      </c>
      <c r="BG48" s="155"/>
      <c r="BH48" s="155" t="str">
        <f>IFERROR($O$48,0)</f>
        <v>0 : 0 * 0</v>
      </c>
      <c r="BI48" s="155" t="str">
        <f>IFERROR($P$48,0)</f>
        <v>0 : 0 * 0</v>
      </c>
      <c r="BJ48" s="155"/>
      <c r="BK48" s="155" t="str">
        <f>IFERROR($O$48,0)</f>
        <v>0 : 0 * 0</v>
      </c>
      <c r="BL48" s="155" t="str">
        <f>IFERROR($P$48,0)</f>
        <v>0 : 0 * 0</v>
      </c>
      <c r="BM48" s="155"/>
      <c r="BN48" s="155" t="str">
        <f>IFERROR($O$48,0)</f>
        <v>0 : 0 * 0</v>
      </c>
      <c r="BO48" s="155" t="str">
        <f>IFERROR($P$48,0)</f>
        <v>0 : 0 * 0</v>
      </c>
      <c r="BP48" s="155"/>
      <c r="BQ48" s="155" t="str">
        <f>IFERROR($O$48,0)</f>
        <v>0 : 0 * 0</v>
      </c>
      <c r="BR48" s="155" t="str">
        <f>IFERROR($P$48,0)</f>
        <v>0 : 0 * 0</v>
      </c>
      <c r="BS48" s="155"/>
      <c r="BT48" s="155" t="str">
        <f>IFERROR($O$48,0)</f>
        <v>0 : 0 * 0</v>
      </c>
      <c r="BU48" s="155" t="str">
        <f>IFERROR($P$48,0)</f>
        <v>0 : 0 * 0</v>
      </c>
      <c r="BV48" s="155"/>
      <c r="BW48" s="155" t="str">
        <f>IFERROR($O$48,0)</f>
        <v>0 : 0 * 0</v>
      </c>
      <c r="BX48" s="155" t="str">
        <f>IFERROR($P$48,0)</f>
        <v>0 : 0 * 0</v>
      </c>
      <c r="BY48" s="155"/>
      <c r="BZ48" s="155" t="str">
        <f>IFERROR($O$48,0)</f>
        <v>0 : 0 * 0</v>
      </c>
      <c r="CA48" s="155" t="str">
        <f>IFERROR($P$48,0)</f>
        <v>0 : 0 * 0</v>
      </c>
      <c r="CB48" s="155"/>
      <c r="CC48" s="155" t="str">
        <f>IFERROR($O$48,0)</f>
        <v>0 : 0 * 0</v>
      </c>
      <c r="CD48" s="155" t="str">
        <f>IFERROR($P$48,0)</f>
        <v>0 : 0 * 0</v>
      </c>
      <c r="CE48" s="155"/>
      <c r="CF48" s="155" t="str">
        <f>IFERROR($O$48,0)</f>
        <v>0 : 0 * 0</v>
      </c>
      <c r="CG48" s="155" t="str">
        <f>IFERROR($P$48,0)</f>
        <v>0 : 0 * 0</v>
      </c>
      <c r="CH48" s="155"/>
      <c r="CI48" s="155" t="str">
        <f>IFERROR($O$48,0)</f>
        <v>0 : 0 * 0</v>
      </c>
      <c r="CJ48" s="155" t="str">
        <f>IFERROR($P$48,0)</f>
        <v>0 : 0 * 0</v>
      </c>
      <c r="CK48" s="155"/>
      <c r="CL48" s="155" t="str">
        <f>IFERROR($O$48,0)</f>
        <v>0 : 0 * 0</v>
      </c>
      <c r="CM48" s="155" t="str">
        <f>IFERROR($P$48,0)</f>
        <v>0 : 0 * 0</v>
      </c>
      <c r="CN48" s="155"/>
      <c r="CO48" s="155" t="str">
        <f>IFERROR($O$48,0)</f>
        <v>0 : 0 * 0</v>
      </c>
      <c r="CP48" s="155" t="str">
        <f>IFERROR($P$48,0)</f>
        <v>0 : 0 * 0</v>
      </c>
      <c r="CQ48" s="155"/>
      <c r="CR48" s="155" t="str">
        <f>IFERROR($O$48,0)</f>
        <v>0 : 0 * 0</v>
      </c>
      <c r="CS48" s="155" t="str">
        <f>IFERROR($P$48,0)</f>
        <v>0 : 0 * 0</v>
      </c>
      <c r="CT48" s="155"/>
      <c r="CU48" s="155" t="str">
        <f>IFERROR($O$48,0)</f>
        <v>0 : 0 * 0</v>
      </c>
      <c r="CV48" s="155" t="str">
        <f>IFERROR($P$48,0)</f>
        <v>0 : 0 * 0</v>
      </c>
      <c r="CW48" s="155"/>
      <c r="CX48" s="155" t="str">
        <f>IFERROR($O$48,0)</f>
        <v>0 : 0 * 0</v>
      </c>
      <c r="CY48" s="155" t="str">
        <f>IFERROR($P$48,0)</f>
        <v>0 : 0 * 0</v>
      </c>
      <c r="CZ48" s="155"/>
      <c r="DA48" s="155" t="str">
        <f>IFERROR($O$48,0)</f>
        <v>0 : 0 * 0</v>
      </c>
      <c r="DB48" s="155" t="str">
        <f>IFERROR($P$48,0)</f>
        <v>0 : 0 * 0</v>
      </c>
      <c r="DC48" s="155"/>
      <c r="DD48" s="155" t="str">
        <f>IFERROR($O$48,0)</f>
        <v>0 : 0 * 0</v>
      </c>
      <c r="DE48" s="155" t="str">
        <f>IFERROR($P$48,0)</f>
        <v>0 : 0 * 0</v>
      </c>
      <c r="DF48" s="155"/>
      <c r="DG48" s="155" t="str">
        <f>IFERROR($O$48,0)</f>
        <v>0 : 0 * 0</v>
      </c>
      <c r="DH48" s="155" t="str">
        <f>IFERROR($P$48,0)</f>
        <v>0 : 0 * 0</v>
      </c>
      <c r="DI48" s="155"/>
      <c r="DJ48" s="155" t="str">
        <f>IFERROR($O$48,0)</f>
        <v>0 : 0 * 0</v>
      </c>
      <c r="DK48" s="155" t="str">
        <f>IFERROR($P$48,0)</f>
        <v>0 : 0 * 0</v>
      </c>
      <c r="DL48" s="155"/>
      <c r="DM48" s="155" t="str">
        <f>IFERROR($O$48,0)</f>
        <v>0 : 0 * 0</v>
      </c>
      <c r="DN48" s="155" t="str">
        <f>IFERROR($P$48,0)</f>
        <v>0 : 0 * 0</v>
      </c>
      <c r="DO48" s="155"/>
      <c r="DP48" s="155" t="str">
        <f>IFERROR($O$48,0)</f>
        <v>0 : 0 * 0</v>
      </c>
      <c r="DQ48" s="155" t="str">
        <f>IFERROR($P$48,0)</f>
        <v>0 : 0 * 0</v>
      </c>
      <c r="DR48" s="155"/>
      <c r="DS48" s="155" t="str">
        <f>IFERROR($O$48,0)</f>
        <v>0 : 0 * 0</v>
      </c>
      <c r="DT48" s="155" t="str">
        <f>IFERROR($P$48,0)</f>
        <v>0 : 0 * 0</v>
      </c>
      <c r="DU48" s="412"/>
      <c r="DV48" s="439"/>
      <c r="DW48" s="439"/>
      <c r="DY48" s="157"/>
      <c r="DZ48" s="157"/>
      <c r="EB48" s="158"/>
      <c r="EC48" s="158"/>
      <c r="ED48"/>
      <c r="EE48" s="51"/>
      <c r="EF48" s="154"/>
      <c r="EG48" s="154"/>
      <c r="EH48" s="154"/>
      <c r="EI48" s="154"/>
      <c r="EJ48" s="154"/>
      <c r="EK48" s="154"/>
      <c r="EL48" s="154"/>
      <c r="EM48" s="154"/>
      <c r="EN48" s="154"/>
      <c r="EO48" s="154"/>
      <c r="EP48" s="154"/>
      <c r="EQ48" s="154"/>
      <c r="ER48" s="154"/>
      <c r="ES48" s="154"/>
      <c r="ET48" s="154"/>
      <c r="EU48" s="154"/>
      <c r="EV48" s="154"/>
      <c r="EW48" s="154"/>
      <c r="EX48" s="154"/>
      <c r="EY48" s="154"/>
      <c r="EZ48" s="154"/>
      <c r="FA48" s="154"/>
      <c r="FB48" s="154"/>
      <c r="FC48" s="154"/>
      <c r="FD48" s="154"/>
      <c r="FE48" s="154"/>
      <c r="FF48" s="154"/>
      <c r="FG48" s="154"/>
      <c r="FH48" s="154"/>
      <c r="FI48" s="154"/>
      <c r="FJ48" s="154"/>
      <c r="FK48" s="154"/>
      <c r="FL48" s="154"/>
      <c r="FM48" s="154"/>
      <c r="FN48" s="154"/>
      <c r="FO48" s="154"/>
      <c r="FP48" s="154"/>
      <c r="FQ48" s="154"/>
      <c r="FR48" s="154"/>
      <c r="FS48" s="154"/>
      <c r="FT48" s="154"/>
      <c r="FU48" s="154"/>
      <c r="FV48" s="154"/>
      <c r="FW48" s="154"/>
      <c r="FX48" s="154"/>
      <c r="FY48" s="154"/>
      <c r="FZ48" s="154"/>
      <c r="GA48" s="154"/>
      <c r="GB48" s="154"/>
      <c r="GC48" s="154"/>
      <c r="GD48" s="154"/>
      <c r="GE48" s="154"/>
      <c r="GF48" s="154"/>
      <c r="GG48" s="154"/>
      <c r="GH48" s="154"/>
      <c r="GI48" s="154"/>
      <c r="GJ48" s="154"/>
      <c r="GK48" s="154"/>
      <c r="GL48" s="154"/>
      <c r="GM48" s="154"/>
      <c r="GN48" s="154"/>
      <c r="GO48" s="154"/>
      <c r="GP48" s="154"/>
      <c r="GQ48" s="154"/>
      <c r="GR48" s="154"/>
      <c r="GS48" s="154"/>
      <c r="GT48" s="154"/>
      <c r="GU48" s="154"/>
      <c r="GV48" s="154"/>
      <c r="GW48" s="154"/>
      <c r="GX48" s="154"/>
      <c r="GY48" s="154"/>
      <c r="GZ48" s="154"/>
      <c r="HA48" s="154"/>
      <c r="HB48" s="154"/>
      <c r="HC48" s="154"/>
      <c r="HD48" s="154"/>
      <c r="HE48" s="154"/>
      <c r="HF48" s="154"/>
      <c r="HG48" s="154"/>
      <c r="HH48" s="154"/>
      <c r="HI48" s="154"/>
      <c r="HJ48" s="154"/>
      <c r="HK48" s="154"/>
      <c r="HL48" s="154"/>
      <c r="HM48" s="154"/>
      <c r="HN48" s="154"/>
      <c r="HO48" s="154"/>
      <c r="HP48" s="154"/>
      <c r="HQ48" s="154"/>
      <c r="HR48" s="154"/>
      <c r="HS48" s="154"/>
      <c r="HT48" s="154"/>
      <c r="HU48" s="154"/>
      <c r="HV48" s="154"/>
      <c r="HW48" s="154"/>
      <c r="HX48" s="154"/>
      <c r="HY48" s="154"/>
      <c r="HZ48" s="154"/>
      <c r="IA48" s="154"/>
      <c r="IB48" s="154"/>
      <c r="IC48" s="154"/>
      <c r="ID48" s="154"/>
      <c r="IE48" s="154"/>
      <c r="IF48" s="154"/>
      <c r="IG48" s="154"/>
      <c r="IH48" s="154"/>
      <c r="II48" s="154"/>
      <c r="IJ48" s="154"/>
      <c r="IK48" s="154"/>
      <c r="IL48" s="154"/>
      <c r="IM48" s="154"/>
      <c r="IN48" s="154"/>
      <c r="IO48" s="154"/>
      <c r="IP48" s="154"/>
      <c r="IQ48" s="154"/>
      <c r="IR48" s="154"/>
      <c r="IS48" s="154"/>
      <c r="IT48" s="154"/>
      <c r="IU48" s="154"/>
      <c r="IV48" s="154"/>
      <c r="IW48" s="154"/>
      <c r="IX48" s="154"/>
      <c r="IY48" s="154"/>
      <c r="IZ48" s="154"/>
      <c r="JA48" s="154"/>
      <c r="JB48" s="154"/>
      <c r="JC48" s="154"/>
      <c r="JD48" s="154"/>
      <c r="JE48" s="154"/>
      <c r="JF48" s="154"/>
      <c r="JG48" s="154"/>
      <c r="JH48" s="154"/>
      <c r="JI48" s="154"/>
      <c r="JJ48" s="154"/>
      <c r="JK48" s="154"/>
      <c r="JL48" s="154"/>
      <c r="JM48" s="154"/>
      <c r="JN48" s="154"/>
      <c r="JO48" s="154"/>
      <c r="JP48" s="154"/>
      <c r="JQ48" s="154"/>
      <c r="JR48" s="154"/>
      <c r="JS48" s="154"/>
      <c r="JT48" s="154"/>
      <c r="JU48" s="154"/>
      <c r="JV48" s="154"/>
      <c r="JW48" s="154"/>
      <c r="JX48" s="154"/>
      <c r="JY48" s="154"/>
      <c r="JZ48" s="154"/>
      <c r="KA48" s="154"/>
      <c r="KB48" s="154"/>
      <c r="KC48" s="154"/>
      <c r="KD48" s="154"/>
      <c r="KE48" s="154"/>
      <c r="KF48" s="154"/>
      <c r="KG48" s="154"/>
      <c r="KH48" s="154"/>
      <c r="KI48" s="154"/>
      <c r="KJ48" s="154"/>
      <c r="KK48" s="154"/>
      <c r="KL48" s="154"/>
      <c r="KM48" s="154"/>
      <c r="KN48" s="154"/>
      <c r="KO48" s="154"/>
      <c r="KP48" s="154"/>
      <c r="KQ48" s="154"/>
    </row>
    <row r="49" spans="1:303" s="170" customFormat="1" ht="18.75" customHeight="1" x14ac:dyDescent="0.3">
      <c r="A49" s="83"/>
      <c r="D49" s="170">
        <v>1</v>
      </c>
      <c r="E49" s="170" t="s">
        <v>271</v>
      </c>
      <c r="G49" s="170" t="s">
        <v>247</v>
      </c>
      <c r="M49" s="132" t="s">
        <v>272</v>
      </c>
      <c r="N49" s="160"/>
      <c r="O49" s="171">
        <f>$O$328</f>
        <v>0</v>
      </c>
      <c r="P49" s="171">
        <f>$O$328</f>
        <v>0</v>
      </c>
      <c r="Q49" s="156"/>
      <c r="R49" s="172">
        <f>$O49</f>
        <v>0</v>
      </c>
      <c r="S49" s="172">
        <f>$P49</f>
        <v>0</v>
      </c>
      <c r="T49" s="173"/>
      <c r="U49" s="171">
        <f>$O49</f>
        <v>0</v>
      </c>
      <c r="V49" s="171">
        <f>$P49</f>
        <v>0</v>
      </c>
      <c r="W49" s="173"/>
      <c r="X49" s="171">
        <f>$O49</f>
        <v>0</v>
      </c>
      <c r="Y49" s="171">
        <f>$P49</f>
        <v>0</v>
      </c>
      <c r="Z49" s="164"/>
      <c r="AA49" s="171">
        <f>$O49</f>
        <v>0</v>
      </c>
      <c r="AB49" s="171">
        <f>$P49</f>
        <v>0</v>
      </c>
      <c r="AC49" s="164"/>
      <c r="AD49" s="171">
        <f>$O49</f>
        <v>0</v>
      </c>
      <c r="AE49" s="171">
        <f>$P49</f>
        <v>0</v>
      </c>
      <c r="AF49" s="164"/>
      <c r="AG49" s="171">
        <f>$O49</f>
        <v>0</v>
      </c>
      <c r="AH49" s="171">
        <f>$P49</f>
        <v>0</v>
      </c>
      <c r="AI49" s="164"/>
      <c r="AJ49" s="171">
        <f>$O49</f>
        <v>0</v>
      </c>
      <c r="AK49" s="171">
        <f>$P49</f>
        <v>0</v>
      </c>
      <c r="AL49" s="164"/>
      <c r="AM49" s="171">
        <f>$O49</f>
        <v>0</v>
      </c>
      <c r="AN49" s="171">
        <f>$P49</f>
        <v>0</v>
      </c>
      <c r="AO49" s="164"/>
      <c r="AP49" s="171">
        <f>$O49</f>
        <v>0</v>
      </c>
      <c r="AQ49" s="171">
        <f>$P49</f>
        <v>0</v>
      </c>
      <c r="AR49" s="164"/>
      <c r="AS49" s="171">
        <f>$O49</f>
        <v>0</v>
      </c>
      <c r="AT49" s="171">
        <f>$P49</f>
        <v>0</v>
      </c>
      <c r="AU49" s="164"/>
      <c r="AV49" s="171">
        <f>$O49</f>
        <v>0</v>
      </c>
      <c r="AW49" s="171">
        <f>$P49</f>
        <v>0</v>
      </c>
      <c r="AX49" s="164"/>
      <c r="AY49" s="171">
        <f>$O49</f>
        <v>0</v>
      </c>
      <c r="AZ49" s="171">
        <f>$P49</f>
        <v>0</v>
      </c>
      <c r="BA49" s="164"/>
      <c r="BB49" s="171">
        <f>$O49</f>
        <v>0</v>
      </c>
      <c r="BC49" s="171">
        <f>$P49</f>
        <v>0</v>
      </c>
      <c r="BD49" s="164"/>
      <c r="BE49" s="171">
        <f>$O49</f>
        <v>0</v>
      </c>
      <c r="BF49" s="171">
        <f>$P49</f>
        <v>0</v>
      </c>
      <c r="BG49" s="164"/>
      <c r="BH49" s="171">
        <f>$O49</f>
        <v>0</v>
      </c>
      <c r="BI49" s="171">
        <f>$P49</f>
        <v>0</v>
      </c>
      <c r="BJ49" s="164"/>
      <c r="BK49" s="171">
        <f>$O49</f>
        <v>0</v>
      </c>
      <c r="BL49" s="171">
        <f>$P49</f>
        <v>0</v>
      </c>
      <c r="BM49" s="164"/>
      <c r="BN49" s="171">
        <f>$O49</f>
        <v>0</v>
      </c>
      <c r="BO49" s="171">
        <f>$P49</f>
        <v>0</v>
      </c>
      <c r="BP49" s="164"/>
      <c r="BQ49" s="174">
        <f>$O49</f>
        <v>0</v>
      </c>
      <c r="BR49" s="174">
        <f>$P49</f>
        <v>0</v>
      </c>
      <c r="BS49" s="167"/>
      <c r="BT49" s="174">
        <f>$O49</f>
        <v>0</v>
      </c>
      <c r="BU49" s="174">
        <f>$P49</f>
        <v>0</v>
      </c>
      <c r="BV49" s="167"/>
      <c r="BW49" s="174">
        <f>$O49</f>
        <v>0</v>
      </c>
      <c r="BX49" s="174">
        <f>$P49</f>
        <v>0</v>
      </c>
      <c r="BY49" s="167"/>
      <c r="BZ49" s="174">
        <f>$O49</f>
        <v>0</v>
      </c>
      <c r="CA49" s="174">
        <f>$P49</f>
        <v>0</v>
      </c>
      <c r="CB49" s="173"/>
      <c r="CC49" s="171">
        <f>$O49</f>
        <v>0</v>
      </c>
      <c r="CD49" s="171">
        <f>$P49</f>
        <v>0</v>
      </c>
      <c r="CE49" s="173"/>
      <c r="CF49" s="171">
        <f>$O49</f>
        <v>0</v>
      </c>
      <c r="CG49" s="171">
        <f>$P49</f>
        <v>0</v>
      </c>
      <c r="CH49" s="173"/>
      <c r="CI49" s="171">
        <f>$O49</f>
        <v>0</v>
      </c>
      <c r="CJ49" s="171">
        <f>$P49</f>
        <v>0</v>
      </c>
      <c r="CK49" s="173"/>
      <c r="CL49" s="171">
        <f>$O49</f>
        <v>0</v>
      </c>
      <c r="CM49" s="171">
        <f>$P49</f>
        <v>0</v>
      </c>
      <c r="CN49" s="173"/>
      <c r="CO49" s="171">
        <f>$O49</f>
        <v>0</v>
      </c>
      <c r="CP49" s="171">
        <f>$P49</f>
        <v>0</v>
      </c>
      <c r="CQ49" s="173"/>
      <c r="CR49" s="171">
        <f>$O49</f>
        <v>0</v>
      </c>
      <c r="CS49" s="171">
        <f>$P49</f>
        <v>0</v>
      </c>
      <c r="CT49" s="173"/>
      <c r="CU49" s="171">
        <f>$O49</f>
        <v>0</v>
      </c>
      <c r="CV49" s="171">
        <f>$P49</f>
        <v>0</v>
      </c>
      <c r="CW49" s="173"/>
      <c r="CX49" s="171">
        <f>$O49</f>
        <v>0</v>
      </c>
      <c r="CY49" s="171">
        <f>$P49</f>
        <v>0</v>
      </c>
      <c r="CZ49" s="173"/>
      <c r="DA49" s="171">
        <f>$O49</f>
        <v>0</v>
      </c>
      <c r="DB49" s="171">
        <f>$P49</f>
        <v>0</v>
      </c>
      <c r="DC49" s="173"/>
      <c r="DD49" s="171">
        <f>$O49</f>
        <v>0</v>
      </c>
      <c r="DE49" s="171">
        <f>$P49</f>
        <v>0</v>
      </c>
      <c r="DF49" s="173"/>
      <c r="DG49" s="171">
        <f>$O49</f>
        <v>0</v>
      </c>
      <c r="DH49" s="171">
        <f>$P49</f>
        <v>0</v>
      </c>
      <c r="DI49" s="173"/>
      <c r="DJ49" s="171">
        <f>$O49</f>
        <v>0</v>
      </c>
      <c r="DK49" s="171">
        <f>$P49</f>
        <v>0</v>
      </c>
      <c r="DL49" s="173"/>
      <c r="DM49" s="171">
        <f>$O49</f>
        <v>0</v>
      </c>
      <c r="DN49" s="171">
        <f>$P49</f>
        <v>0</v>
      </c>
      <c r="DO49" s="173"/>
      <c r="DP49" s="171">
        <f>$O49</f>
        <v>0</v>
      </c>
      <c r="DQ49" s="171">
        <f>$P49</f>
        <v>0</v>
      </c>
      <c r="DR49" s="173"/>
      <c r="DS49" s="171">
        <f>$O49</f>
        <v>0</v>
      </c>
      <c r="DT49" s="171">
        <f>$P49</f>
        <v>0</v>
      </c>
      <c r="DU49" s="414"/>
      <c r="DV49" s="441"/>
      <c r="DW49" s="441"/>
      <c r="DY49" s="175"/>
      <c r="DZ49" s="175"/>
      <c r="EB49" s="158"/>
      <c r="EC49" s="158"/>
      <c r="ED49"/>
      <c r="EE49" s="100"/>
      <c r="EF49" s="176"/>
      <c r="EG49" s="176"/>
      <c r="EH49" s="176"/>
      <c r="EI49" s="176"/>
      <c r="EJ49" s="176"/>
      <c r="EK49" s="176"/>
      <c r="EL49" s="176"/>
      <c r="EM49" s="176"/>
      <c r="EN49" s="176"/>
      <c r="EO49" s="176"/>
      <c r="EP49" s="176"/>
      <c r="EQ49" s="176"/>
      <c r="ER49" s="176"/>
      <c r="ES49" s="176"/>
      <c r="ET49" s="176"/>
      <c r="EU49" s="176"/>
      <c r="EV49" s="176"/>
      <c r="EW49" s="176"/>
      <c r="EX49" s="176"/>
      <c r="EY49" s="176"/>
      <c r="EZ49" s="176"/>
      <c r="FA49" s="176"/>
      <c r="FB49" s="176"/>
      <c r="FC49" s="176"/>
      <c r="FD49" s="176"/>
      <c r="FE49" s="176"/>
      <c r="FF49" s="176"/>
      <c r="FG49" s="176"/>
      <c r="FH49" s="176"/>
      <c r="FI49" s="176"/>
      <c r="FJ49" s="176"/>
      <c r="FK49" s="176"/>
      <c r="FL49" s="176"/>
      <c r="FM49" s="176"/>
      <c r="FN49" s="176"/>
      <c r="FO49" s="176"/>
      <c r="FP49" s="176"/>
      <c r="FQ49" s="176"/>
      <c r="FR49" s="176"/>
      <c r="FS49" s="176"/>
      <c r="FT49" s="176"/>
      <c r="FU49" s="176"/>
      <c r="FV49" s="176"/>
      <c r="FW49" s="176"/>
      <c r="FX49" s="176"/>
      <c r="FY49" s="176"/>
      <c r="FZ49" s="176"/>
      <c r="GA49" s="176"/>
      <c r="GB49" s="176"/>
      <c r="GC49" s="176"/>
      <c r="GD49" s="176"/>
      <c r="GE49" s="176"/>
      <c r="GF49" s="176"/>
      <c r="GG49" s="176"/>
      <c r="GH49" s="176"/>
      <c r="GI49" s="176"/>
      <c r="GJ49" s="176"/>
      <c r="GK49" s="176"/>
      <c r="GL49" s="176"/>
      <c r="GM49" s="176"/>
      <c r="GN49" s="176"/>
      <c r="GO49" s="176"/>
      <c r="GP49" s="176"/>
      <c r="GQ49" s="176"/>
      <c r="GR49" s="176"/>
      <c r="GS49" s="176"/>
      <c r="GT49" s="176"/>
      <c r="GU49" s="176"/>
      <c r="GV49" s="176"/>
      <c r="GW49" s="176"/>
      <c r="GX49" s="176"/>
      <c r="GY49" s="176"/>
      <c r="GZ49" s="176"/>
      <c r="HA49" s="176"/>
      <c r="HB49" s="176"/>
      <c r="HC49" s="176"/>
      <c r="HD49" s="176"/>
      <c r="HE49" s="176"/>
      <c r="HF49" s="176"/>
      <c r="HG49" s="176"/>
      <c r="HH49" s="176"/>
      <c r="HI49" s="176"/>
      <c r="HJ49" s="176"/>
      <c r="HK49" s="176"/>
      <c r="HL49" s="176"/>
      <c r="HM49" s="176"/>
      <c r="HN49" s="176"/>
      <c r="HO49" s="176"/>
      <c r="HP49" s="176"/>
      <c r="HQ49" s="176"/>
      <c r="HR49" s="176"/>
      <c r="HS49" s="176"/>
      <c r="HT49" s="176"/>
      <c r="HU49" s="176"/>
      <c r="HV49" s="176"/>
      <c r="HW49" s="176"/>
      <c r="HX49" s="176"/>
      <c r="HY49" s="176"/>
      <c r="HZ49" s="176"/>
      <c r="IA49" s="176"/>
      <c r="IB49" s="176"/>
      <c r="IC49" s="176"/>
      <c r="ID49" s="176"/>
      <c r="IE49" s="176"/>
      <c r="IF49" s="176"/>
      <c r="IG49" s="176"/>
      <c r="IH49" s="176"/>
      <c r="II49" s="176"/>
      <c r="IJ49" s="176"/>
      <c r="IK49" s="176"/>
      <c r="IL49" s="176"/>
      <c r="IM49" s="176"/>
      <c r="IN49" s="176"/>
      <c r="IO49" s="176"/>
      <c r="IP49" s="176"/>
      <c r="IQ49" s="176"/>
      <c r="IR49" s="176"/>
      <c r="IS49" s="176"/>
      <c r="IT49" s="176"/>
      <c r="IU49" s="176"/>
      <c r="IV49" s="176"/>
      <c r="IW49" s="176"/>
      <c r="IX49" s="176"/>
      <c r="IY49" s="176"/>
      <c r="IZ49" s="176"/>
      <c r="JA49" s="176"/>
      <c r="JB49" s="176"/>
      <c r="JC49" s="176"/>
      <c r="JD49" s="176"/>
      <c r="JE49" s="176"/>
      <c r="JF49" s="176"/>
      <c r="JG49" s="176"/>
      <c r="JH49" s="176"/>
      <c r="JI49" s="176"/>
      <c r="JJ49" s="176"/>
      <c r="JK49" s="176"/>
      <c r="JL49" s="176"/>
      <c r="JM49" s="176"/>
      <c r="JN49" s="176"/>
      <c r="JO49" s="176"/>
      <c r="JP49" s="176"/>
      <c r="JQ49" s="176"/>
      <c r="JR49" s="176"/>
      <c r="JS49" s="176"/>
      <c r="JT49" s="176"/>
      <c r="JU49" s="176"/>
      <c r="JV49" s="176"/>
      <c r="JW49" s="176"/>
      <c r="JX49" s="176"/>
      <c r="JY49" s="176"/>
      <c r="JZ49" s="176"/>
      <c r="KA49" s="176"/>
      <c r="KB49" s="176"/>
      <c r="KC49" s="176"/>
      <c r="KD49" s="176"/>
      <c r="KE49" s="176"/>
      <c r="KF49" s="176"/>
      <c r="KG49" s="176"/>
      <c r="KH49" s="176"/>
      <c r="KI49" s="176"/>
      <c r="KJ49" s="176"/>
      <c r="KK49" s="176"/>
      <c r="KL49" s="176"/>
      <c r="KM49" s="176"/>
      <c r="KN49" s="176"/>
      <c r="KO49" s="176"/>
      <c r="KP49" s="176"/>
      <c r="KQ49" s="176"/>
    </row>
    <row r="50" spans="1:303" ht="15" customHeight="1" x14ac:dyDescent="0.3">
      <c r="A50" s="83"/>
      <c r="C50">
        <v>1</v>
      </c>
      <c r="E50" s="206" t="s">
        <v>603</v>
      </c>
      <c r="G50" s="170" t="s">
        <v>247</v>
      </c>
      <c r="M50" s="177"/>
      <c r="N50" s="178"/>
      <c r="O50" s="177"/>
      <c r="P50" s="177"/>
      <c r="Q50" s="179"/>
      <c r="R50" s="177"/>
      <c r="S50" s="177"/>
      <c r="T50" s="180"/>
      <c r="U50" s="177"/>
      <c r="V50" s="177"/>
      <c r="W50" s="180"/>
      <c r="X50" s="177"/>
      <c r="Y50" s="177"/>
      <c r="Z50" s="180"/>
      <c r="AA50" s="177"/>
      <c r="AB50" s="177"/>
      <c r="AC50" s="180"/>
      <c r="AD50" s="177"/>
      <c r="AE50" s="177"/>
      <c r="AF50" s="180"/>
      <c r="AG50" s="177"/>
      <c r="AH50" s="177"/>
      <c r="AI50" s="180"/>
      <c r="AJ50" s="177"/>
      <c r="AK50" s="177"/>
      <c r="AL50" s="180"/>
      <c r="AM50" s="177"/>
      <c r="AN50" s="177"/>
      <c r="AO50" s="180"/>
      <c r="AP50" s="177"/>
      <c r="AQ50" s="177"/>
      <c r="AR50" s="180"/>
      <c r="AS50" s="177"/>
      <c r="AT50" s="177"/>
      <c r="AU50" s="180"/>
      <c r="AV50" s="177"/>
      <c r="AW50" s="177"/>
      <c r="AX50" s="180"/>
      <c r="AY50" s="177"/>
      <c r="AZ50" s="177"/>
      <c r="BA50" s="180"/>
      <c r="BB50" s="177"/>
      <c r="BC50" s="177"/>
      <c r="BD50" s="180"/>
      <c r="BE50" s="177"/>
      <c r="BF50" s="177"/>
      <c r="BG50" s="180"/>
      <c r="BH50" s="177"/>
      <c r="BI50" s="177"/>
      <c r="BJ50" s="180"/>
      <c r="BK50" s="177"/>
      <c r="BL50" s="177"/>
      <c r="BM50" s="180"/>
      <c r="BN50" s="177"/>
      <c r="BO50" s="177"/>
      <c r="BP50" s="180"/>
      <c r="BQ50" s="177"/>
      <c r="BR50" s="177"/>
      <c r="BS50" s="180"/>
      <c r="BT50" s="177"/>
      <c r="BU50" s="177"/>
      <c r="BV50" s="180"/>
      <c r="BW50" s="177"/>
      <c r="BX50" s="177"/>
      <c r="BY50" s="180"/>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c r="CY50" s="177"/>
      <c r="CZ50" s="177"/>
      <c r="DA50" s="177"/>
      <c r="DB50" s="177"/>
      <c r="DC50" s="177"/>
      <c r="DD50" s="177"/>
      <c r="DE50" s="177"/>
      <c r="DF50" s="177"/>
      <c r="DG50" s="177"/>
      <c r="DH50" s="177"/>
      <c r="DI50" s="177"/>
      <c r="DJ50" s="177"/>
      <c r="DK50" s="177"/>
      <c r="DL50" s="177"/>
      <c r="DM50" s="177"/>
      <c r="DN50" s="177"/>
      <c r="DO50" s="177"/>
      <c r="DP50" s="177"/>
      <c r="DQ50" s="177"/>
      <c r="DR50" s="177"/>
      <c r="DS50" s="177"/>
      <c r="DT50" s="177"/>
      <c r="DU50" s="177"/>
      <c r="DV50" s="181"/>
      <c r="DW50" s="181"/>
      <c r="DY50" s="181"/>
      <c r="DZ50" s="181"/>
      <c r="EB50" s="182"/>
      <c r="EC50" s="182"/>
    </row>
    <row r="51" spans="1:303" ht="19.5" customHeight="1" thickBot="1" x14ac:dyDescent="0.35">
      <c r="A51" s="83"/>
      <c r="C51">
        <v>1</v>
      </c>
      <c r="E51" s="206" t="s">
        <v>604</v>
      </c>
      <c r="G51" s="170" t="s">
        <v>247</v>
      </c>
      <c r="M51" s="540" t="s">
        <v>273</v>
      </c>
      <c r="N51" s="540"/>
      <c r="O51" s="540"/>
      <c r="P51" s="540"/>
      <c r="Q51" s="540"/>
      <c r="R51" s="540"/>
      <c r="S51" s="540"/>
      <c r="T51" s="540"/>
      <c r="U51" s="540"/>
      <c r="V51" s="540"/>
      <c r="W51" s="540"/>
      <c r="X51" s="540"/>
      <c r="Y51" s="540"/>
      <c r="Z51" s="540"/>
      <c r="AA51" s="540"/>
      <c r="AB51" s="540"/>
      <c r="AC51" s="540"/>
      <c r="AD51" s="540"/>
      <c r="AE51" s="540"/>
      <c r="AF51" s="540"/>
      <c r="AG51" s="540"/>
      <c r="AH51" s="540"/>
      <c r="AI51" s="540"/>
      <c r="AJ51" s="540"/>
      <c r="AK51" s="540"/>
      <c r="AL51" s="540"/>
      <c r="AM51" s="540"/>
      <c r="AN51" s="540"/>
      <c r="AO51" s="540"/>
      <c r="AP51" s="540"/>
      <c r="AQ51" s="540"/>
      <c r="AR51" s="540"/>
      <c r="AS51" s="540"/>
      <c r="AT51" s="540"/>
      <c r="AU51" s="540"/>
      <c r="AV51" s="540"/>
      <c r="AW51" s="540"/>
      <c r="AX51" s="540"/>
      <c r="AY51" s="540"/>
      <c r="AZ51" s="540"/>
      <c r="BA51" s="540"/>
      <c r="BB51" s="540"/>
      <c r="BC51" s="540"/>
      <c r="BD51" s="540"/>
      <c r="BE51" s="540"/>
      <c r="BF51" s="540"/>
      <c r="BG51" s="540"/>
      <c r="BH51" s="540"/>
      <c r="BI51" s="540"/>
      <c r="BJ51" s="540"/>
      <c r="BK51" s="540"/>
      <c r="BL51" s="540"/>
      <c r="BM51" s="540"/>
      <c r="BN51" s="540"/>
      <c r="BO51" s="540"/>
      <c r="BP51" s="540"/>
      <c r="BQ51" s="540"/>
      <c r="BR51" s="540"/>
      <c r="BS51" s="540"/>
      <c r="BT51" s="540"/>
      <c r="BU51" s="540"/>
      <c r="BV51" s="540"/>
      <c r="BW51" s="540"/>
      <c r="BX51" s="540"/>
      <c r="BY51" s="540"/>
      <c r="BZ51" s="540"/>
      <c r="CA51" s="540"/>
      <c r="CB51" s="540"/>
      <c r="CC51" s="540"/>
      <c r="CD51" s="540"/>
      <c r="CE51" s="540"/>
      <c r="CF51" s="540"/>
      <c r="CG51" s="540"/>
      <c r="CH51" s="540"/>
      <c r="CI51" s="540"/>
      <c r="CJ51" s="540"/>
      <c r="CK51" s="540"/>
      <c r="CL51" s="540"/>
      <c r="CM51" s="540"/>
      <c r="CN51" s="540"/>
      <c r="CO51" s="540"/>
      <c r="CP51" s="540"/>
      <c r="CQ51" s="540"/>
      <c r="CR51" s="540"/>
      <c r="CS51" s="540"/>
      <c r="CT51" s="540"/>
      <c r="CU51" s="540"/>
      <c r="CV51" s="540"/>
      <c r="CW51" s="540"/>
      <c r="CX51" s="540"/>
      <c r="CY51" s="540"/>
      <c r="CZ51" s="540"/>
      <c r="DA51" s="540"/>
      <c r="DB51" s="540"/>
      <c r="DC51" s="540"/>
      <c r="DD51" s="540"/>
      <c r="DE51" s="540"/>
      <c r="DF51" s="540"/>
      <c r="DG51" s="540"/>
      <c r="DH51" s="540"/>
      <c r="DI51" s="540"/>
      <c r="DJ51" s="540"/>
      <c r="DK51" s="540"/>
      <c r="DL51" s="540"/>
      <c r="DM51" s="540"/>
      <c r="DN51" s="540"/>
      <c r="DO51" s="540"/>
      <c r="DP51" s="540"/>
      <c r="DQ51" s="540"/>
      <c r="DR51" s="540"/>
      <c r="DS51" s="540"/>
      <c r="DT51" s="541"/>
      <c r="DU51" s="415"/>
      <c r="DV51" s="183"/>
      <c r="DW51" s="184"/>
      <c r="DY51" s="183"/>
      <c r="DZ51" s="184"/>
      <c r="EB51" s="185"/>
      <c r="EC51" s="186"/>
    </row>
    <row r="52" spans="1:303" s="88" customFormat="1" ht="19.5" customHeight="1" x14ac:dyDescent="0.3">
      <c r="A52" s="83"/>
      <c r="C52" s="88">
        <v>1</v>
      </c>
      <c r="D52" s="148">
        <v>1</v>
      </c>
      <c r="E52" s="88" t="s">
        <v>274</v>
      </c>
      <c r="G52" s="170" t="s">
        <v>247</v>
      </c>
      <c r="H52" s="88" t="b">
        <v>1</v>
      </c>
      <c r="M52" s="187" t="s">
        <v>275</v>
      </c>
      <c r="N52" s="110" t="s">
        <v>40</v>
      </c>
      <c r="O52" s="188">
        <f>IFERROR($R52,0)</f>
        <v>0</v>
      </c>
      <c r="P52" s="188">
        <f>IFERROR($S52,0)</f>
        <v>0</v>
      </c>
      <c r="Q52" s="189"/>
      <c r="R52" s="190">
        <v>0</v>
      </c>
      <c r="S52" s="191">
        <v>0</v>
      </c>
      <c r="T52" s="192"/>
      <c r="U52" s="190"/>
      <c r="V52" s="193"/>
      <c r="W52" s="192"/>
      <c r="X52" s="190"/>
      <c r="Y52" s="193"/>
      <c r="Z52" s="192"/>
      <c r="AA52" s="190"/>
      <c r="AB52" s="193"/>
      <c r="AC52" s="192"/>
      <c r="AD52" s="190"/>
      <c r="AE52" s="193"/>
      <c r="AF52" s="192"/>
      <c r="AG52" s="190"/>
      <c r="AH52" s="193"/>
      <c r="AI52" s="192"/>
      <c r="AJ52" s="190"/>
      <c r="AK52" s="193"/>
      <c r="AL52" s="192"/>
      <c r="AM52" s="190"/>
      <c r="AN52" s="193"/>
      <c r="AO52" s="192"/>
      <c r="AP52" s="190"/>
      <c r="AQ52" s="193"/>
      <c r="AR52" s="192"/>
      <c r="AS52" s="190"/>
      <c r="AT52" s="193"/>
      <c r="AU52" s="192"/>
      <c r="AV52" s="190"/>
      <c r="AW52" s="193"/>
      <c r="AX52" s="192"/>
      <c r="AY52" s="190"/>
      <c r="AZ52" s="193"/>
      <c r="BA52" s="192"/>
      <c r="BB52" s="190"/>
      <c r="BC52" s="193"/>
      <c r="BD52" s="192"/>
      <c r="BE52" s="190"/>
      <c r="BF52" s="193"/>
      <c r="BG52" s="192"/>
      <c r="BH52" s="190"/>
      <c r="BI52" s="193"/>
      <c r="BJ52" s="192"/>
      <c r="BK52" s="190"/>
      <c r="BL52" s="193"/>
      <c r="BM52" s="192"/>
      <c r="BN52" s="190"/>
      <c r="BO52" s="193"/>
      <c r="BP52" s="192"/>
      <c r="BQ52" s="190"/>
      <c r="BR52" s="193"/>
      <c r="BS52" s="192"/>
      <c r="BT52" s="190"/>
      <c r="BU52" s="193"/>
      <c r="BV52" s="192"/>
      <c r="BW52" s="190"/>
      <c r="BX52" s="193"/>
      <c r="BY52" s="192"/>
      <c r="BZ52" s="190"/>
      <c r="CA52" s="193"/>
      <c r="CB52" s="192"/>
      <c r="CC52" s="190"/>
      <c r="CD52" s="193"/>
      <c r="CE52" s="192"/>
      <c r="CF52" s="190"/>
      <c r="CG52" s="193"/>
      <c r="CH52" s="192"/>
      <c r="CI52" s="190"/>
      <c r="CJ52" s="193"/>
      <c r="CK52" s="192"/>
      <c r="CL52" s="190"/>
      <c r="CM52" s="193"/>
      <c r="CN52" s="192"/>
      <c r="CO52" s="190"/>
      <c r="CP52" s="193"/>
      <c r="CQ52" s="192"/>
      <c r="CR52" s="190"/>
      <c r="CS52" s="193"/>
      <c r="CT52" s="192"/>
      <c r="CU52" s="190"/>
      <c r="CV52" s="193"/>
      <c r="CW52" s="192"/>
      <c r="CX52" s="190"/>
      <c r="CY52" s="193"/>
      <c r="CZ52" s="192"/>
      <c r="DA52" s="190"/>
      <c r="DB52" s="193"/>
      <c r="DC52" s="192"/>
      <c r="DD52" s="190"/>
      <c r="DE52" s="193"/>
      <c r="DF52" s="192"/>
      <c r="DG52" s="190"/>
      <c r="DH52" s="193"/>
      <c r="DI52" s="192"/>
      <c r="DJ52" s="190"/>
      <c r="DK52" s="193"/>
      <c r="DL52" s="192"/>
      <c r="DM52" s="190"/>
      <c r="DN52" s="193"/>
      <c r="DO52" s="192"/>
      <c r="DP52" s="190"/>
      <c r="DQ52" s="193"/>
      <c r="DR52" s="192"/>
      <c r="DS52" s="190"/>
      <c r="DT52" s="193"/>
      <c r="DU52" s="416"/>
      <c r="DV52" s="204"/>
      <c r="DW52" s="452"/>
      <c r="DY52" s="194"/>
      <c r="DZ52" s="195"/>
      <c r="EB52" s="196"/>
      <c r="EC52" s="197"/>
      <c r="ED52"/>
      <c r="EE52" s="100"/>
      <c r="EF52" s="154"/>
      <c r="EG52" s="154"/>
      <c r="EH52" s="154"/>
      <c r="EI52" s="154"/>
      <c r="EJ52" s="154"/>
      <c r="EK52" s="154"/>
      <c r="EL52" s="154"/>
      <c r="EM52" s="154"/>
      <c r="EN52" s="154"/>
      <c r="EO52" s="154"/>
      <c r="EP52" s="154"/>
      <c r="EQ52" s="154"/>
      <c r="ER52" s="154"/>
      <c r="ES52" s="154"/>
      <c r="ET52" s="154"/>
      <c r="EU52" s="154"/>
      <c r="EV52" s="154"/>
      <c r="EW52" s="154"/>
      <c r="EX52" s="154"/>
      <c r="EY52" s="154"/>
      <c r="EZ52" s="154"/>
      <c r="FA52" s="154"/>
      <c r="FB52" s="154"/>
      <c r="FC52" s="154"/>
      <c r="FD52" s="154"/>
      <c r="FE52" s="154"/>
      <c r="FF52" s="154"/>
      <c r="FG52" s="154"/>
      <c r="FH52" s="154"/>
      <c r="FI52" s="154"/>
      <c r="FJ52" s="154"/>
      <c r="FK52" s="154"/>
      <c r="FL52" s="154"/>
      <c r="FM52" s="154"/>
      <c r="FN52" s="154"/>
      <c r="FO52" s="154"/>
      <c r="FP52" s="154"/>
      <c r="FQ52" s="154"/>
      <c r="FR52" s="154"/>
      <c r="FS52" s="154"/>
      <c r="FT52" s="154"/>
      <c r="FU52" s="154"/>
      <c r="FV52" s="154"/>
      <c r="FW52" s="154"/>
      <c r="FX52" s="154"/>
      <c r="FY52" s="154"/>
      <c r="FZ52" s="154"/>
      <c r="GA52" s="154"/>
      <c r="GB52" s="154"/>
      <c r="GC52" s="154"/>
      <c r="GD52" s="154"/>
      <c r="GE52" s="154"/>
      <c r="GF52" s="154"/>
      <c r="GG52" s="154"/>
      <c r="GH52" s="154"/>
      <c r="GI52" s="154"/>
      <c r="GJ52" s="154"/>
      <c r="GK52" s="154"/>
      <c r="GL52" s="154"/>
      <c r="GM52" s="154"/>
      <c r="GN52" s="154"/>
      <c r="GO52" s="154"/>
      <c r="GP52" s="154"/>
      <c r="GQ52" s="154"/>
      <c r="GR52" s="154"/>
      <c r="GS52" s="154"/>
      <c r="GT52" s="154"/>
      <c r="GU52" s="154"/>
      <c r="GV52" s="154"/>
      <c r="GW52" s="154"/>
      <c r="GX52" s="154"/>
      <c r="GY52" s="154"/>
      <c r="GZ52" s="154"/>
      <c r="HA52" s="154"/>
      <c r="HB52" s="154"/>
      <c r="HC52" s="154"/>
      <c r="HD52" s="154"/>
      <c r="HE52" s="154"/>
      <c r="HF52" s="154"/>
      <c r="HG52" s="154"/>
      <c r="HH52" s="154"/>
      <c r="HI52" s="154"/>
      <c r="HJ52" s="154"/>
      <c r="HK52" s="154"/>
      <c r="HL52" s="154"/>
      <c r="HM52" s="154"/>
      <c r="HN52" s="154"/>
      <c r="HO52" s="154"/>
      <c r="HP52" s="154"/>
      <c r="HQ52" s="154"/>
      <c r="HR52" s="154"/>
      <c r="HS52" s="154"/>
      <c r="HT52" s="154"/>
      <c r="HU52" s="154"/>
      <c r="HV52" s="154"/>
      <c r="HW52" s="154"/>
      <c r="HX52" s="154"/>
      <c r="HY52" s="154"/>
      <c r="HZ52" s="154"/>
      <c r="IA52" s="154"/>
      <c r="IB52" s="154"/>
      <c r="IC52" s="154"/>
      <c r="ID52" s="154"/>
      <c r="IE52" s="154"/>
      <c r="IF52" s="154"/>
      <c r="IG52" s="154"/>
      <c r="IH52" s="154"/>
      <c r="II52" s="154"/>
      <c r="IJ52" s="154"/>
      <c r="IK52" s="154"/>
      <c r="IL52" s="154"/>
      <c r="IM52" s="154"/>
      <c r="IN52" s="154"/>
      <c r="IO52" s="154"/>
      <c r="IP52" s="154"/>
      <c r="IQ52" s="154"/>
      <c r="IR52" s="154"/>
      <c r="IS52" s="154"/>
      <c r="IT52" s="154"/>
      <c r="IU52" s="154"/>
      <c r="IV52" s="154"/>
      <c r="IW52" s="154"/>
      <c r="IX52" s="154"/>
      <c r="IY52" s="154"/>
      <c r="IZ52" s="154"/>
      <c r="JA52" s="154"/>
      <c r="JB52" s="154"/>
      <c r="JC52" s="154"/>
      <c r="JD52" s="154"/>
      <c r="JE52" s="154"/>
      <c r="JF52" s="154"/>
      <c r="JG52" s="154"/>
      <c r="JH52" s="154"/>
      <c r="JI52" s="154"/>
      <c r="JJ52" s="154"/>
      <c r="JK52" s="154"/>
      <c r="JL52" s="154"/>
      <c r="JM52" s="154"/>
      <c r="JN52" s="154"/>
      <c r="JO52" s="154"/>
      <c r="JP52" s="154"/>
      <c r="JQ52" s="154"/>
      <c r="JR52" s="154"/>
      <c r="JS52" s="154"/>
      <c r="JT52" s="154"/>
      <c r="JU52" s="154"/>
      <c r="JV52" s="154"/>
      <c r="JW52" s="154"/>
      <c r="JX52" s="154"/>
      <c r="JY52" s="154"/>
      <c r="JZ52" s="154"/>
      <c r="KA52" s="154"/>
      <c r="KB52" s="154"/>
      <c r="KC52" s="154"/>
      <c r="KD52" s="154"/>
      <c r="KE52" s="154"/>
      <c r="KF52" s="154"/>
      <c r="KG52" s="154"/>
      <c r="KH52" s="154"/>
      <c r="KI52" s="154"/>
      <c r="KJ52" s="154"/>
      <c r="KK52" s="154"/>
      <c r="KL52" s="154"/>
      <c r="KM52" s="154"/>
      <c r="KN52" s="154"/>
      <c r="KO52" s="154"/>
      <c r="KP52" s="154"/>
      <c r="KQ52" s="154"/>
    </row>
    <row r="53" spans="1:303" s="88" customFormat="1" ht="19.5" customHeight="1" x14ac:dyDescent="0.3">
      <c r="A53" s="83"/>
      <c r="C53" s="88">
        <v>1</v>
      </c>
      <c r="D53" s="148">
        <v>1</v>
      </c>
      <c r="E53" s="88" t="s">
        <v>276</v>
      </c>
      <c r="G53" s="170" t="s">
        <v>247</v>
      </c>
      <c r="H53" s="88" t="b">
        <v>1</v>
      </c>
      <c r="M53" s="122" t="s">
        <v>277</v>
      </c>
      <c r="N53" s="127" t="s">
        <v>40</v>
      </c>
      <c r="O53" s="198">
        <f>IFERROR($R53,0)</f>
        <v>0</v>
      </c>
      <c r="P53" s="198">
        <f>IFERROR($S53,0)</f>
        <v>0</v>
      </c>
      <c r="Q53" s="156"/>
      <c r="R53" s="199">
        <v>0</v>
      </c>
      <c r="S53" s="200">
        <v>0</v>
      </c>
      <c r="T53" s="201"/>
      <c r="U53" s="202">
        <f>$R$53</f>
        <v>0</v>
      </c>
      <c r="V53" s="202">
        <f>$S$53</f>
        <v>0</v>
      </c>
      <c r="W53" s="201"/>
      <c r="X53" s="202">
        <f>$R$53</f>
        <v>0</v>
      </c>
      <c r="Y53" s="202">
        <f>$S$53</f>
        <v>0</v>
      </c>
      <c r="Z53" s="203"/>
      <c r="AA53" s="202">
        <f>$R$53</f>
        <v>0</v>
      </c>
      <c r="AB53" s="202">
        <f>$S$53</f>
        <v>0</v>
      </c>
      <c r="AC53" s="203"/>
      <c r="AD53" s="202">
        <f>$R$53</f>
        <v>0</v>
      </c>
      <c r="AE53" s="202">
        <f>$S$53</f>
        <v>0</v>
      </c>
      <c r="AF53" s="203"/>
      <c r="AG53" s="202">
        <f>$R$53</f>
        <v>0</v>
      </c>
      <c r="AH53" s="202">
        <f>$S$53</f>
        <v>0</v>
      </c>
      <c r="AI53" s="203"/>
      <c r="AJ53" s="202">
        <f>$R$53</f>
        <v>0</v>
      </c>
      <c r="AK53" s="202">
        <f>$S$53</f>
        <v>0</v>
      </c>
      <c r="AL53" s="203"/>
      <c r="AM53" s="202">
        <f>$R$53</f>
        <v>0</v>
      </c>
      <c r="AN53" s="202">
        <f>$S$53</f>
        <v>0</v>
      </c>
      <c r="AO53" s="203"/>
      <c r="AP53" s="202">
        <f>$R$53</f>
        <v>0</v>
      </c>
      <c r="AQ53" s="202">
        <f>$S$53</f>
        <v>0</v>
      </c>
      <c r="AR53" s="203"/>
      <c r="AS53" s="202">
        <f>$R$53</f>
        <v>0</v>
      </c>
      <c r="AT53" s="202">
        <f>$S$53</f>
        <v>0</v>
      </c>
      <c r="AU53" s="203"/>
      <c r="AV53" s="202">
        <f>$R$53</f>
        <v>0</v>
      </c>
      <c r="AW53" s="202">
        <f>$S$53</f>
        <v>0</v>
      </c>
      <c r="AX53" s="203"/>
      <c r="AY53" s="202">
        <f>$R$53</f>
        <v>0</v>
      </c>
      <c r="AZ53" s="202">
        <f>$S$53</f>
        <v>0</v>
      </c>
      <c r="BA53" s="203"/>
      <c r="BB53" s="202">
        <f>$R$53</f>
        <v>0</v>
      </c>
      <c r="BC53" s="202">
        <f>$S$53</f>
        <v>0</v>
      </c>
      <c r="BD53" s="203"/>
      <c r="BE53" s="202">
        <f>$R$53</f>
        <v>0</v>
      </c>
      <c r="BF53" s="202">
        <f>$S$53</f>
        <v>0</v>
      </c>
      <c r="BG53" s="203"/>
      <c r="BH53" s="202">
        <f>$R$53</f>
        <v>0</v>
      </c>
      <c r="BI53" s="202">
        <f>$S$53</f>
        <v>0</v>
      </c>
      <c r="BJ53" s="203"/>
      <c r="BK53" s="202">
        <f>$R$53</f>
        <v>0</v>
      </c>
      <c r="BL53" s="202">
        <f>$S$53</f>
        <v>0</v>
      </c>
      <c r="BM53" s="203"/>
      <c r="BN53" s="202">
        <f>$R$53</f>
        <v>0</v>
      </c>
      <c r="BO53" s="202">
        <f>$S$53</f>
        <v>0</v>
      </c>
      <c r="BP53" s="203"/>
      <c r="BQ53" s="204">
        <f>$R$53</f>
        <v>0</v>
      </c>
      <c r="BR53" s="204">
        <f>$S$53</f>
        <v>0</v>
      </c>
      <c r="BS53" s="204"/>
      <c r="BT53" s="204">
        <f>$R$53</f>
        <v>0</v>
      </c>
      <c r="BU53" s="204">
        <f>$S$53</f>
        <v>0</v>
      </c>
      <c r="BV53" s="204"/>
      <c r="BW53" s="204">
        <f>$R$53</f>
        <v>0</v>
      </c>
      <c r="BX53" s="204">
        <f>$S$53</f>
        <v>0</v>
      </c>
      <c r="BY53" s="204"/>
      <c r="BZ53" s="204">
        <f>$R$53</f>
        <v>0</v>
      </c>
      <c r="CA53" s="204">
        <f>$S$53</f>
        <v>0</v>
      </c>
      <c r="CB53" s="201"/>
      <c r="CC53" s="202">
        <f>$R$53</f>
        <v>0</v>
      </c>
      <c r="CD53" s="202">
        <f>$S$53</f>
        <v>0</v>
      </c>
      <c r="CE53" s="201"/>
      <c r="CF53" s="202">
        <f>$R$53</f>
        <v>0</v>
      </c>
      <c r="CG53" s="202">
        <f>$S$53</f>
        <v>0</v>
      </c>
      <c r="CH53" s="201"/>
      <c r="CI53" s="202">
        <f>$R$53</f>
        <v>0</v>
      </c>
      <c r="CJ53" s="202">
        <f>$S$53</f>
        <v>0</v>
      </c>
      <c r="CK53" s="201"/>
      <c r="CL53" s="202">
        <f>$R$53</f>
        <v>0</v>
      </c>
      <c r="CM53" s="202">
        <f>$S$53</f>
        <v>0</v>
      </c>
      <c r="CN53" s="201"/>
      <c r="CO53" s="202">
        <f>$R$53</f>
        <v>0</v>
      </c>
      <c r="CP53" s="202">
        <f>$S$53</f>
        <v>0</v>
      </c>
      <c r="CQ53" s="201"/>
      <c r="CR53" s="202">
        <f>$R$53</f>
        <v>0</v>
      </c>
      <c r="CS53" s="202">
        <f>$S$53</f>
        <v>0</v>
      </c>
      <c r="CT53" s="201"/>
      <c r="CU53" s="202">
        <f>$R$53</f>
        <v>0</v>
      </c>
      <c r="CV53" s="202">
        <f>$S$53</f>
        <v>0</v>
      </c>
      <c r="CW53" s="201"/>
      <c r="CX53" s="202">
        <f>$R$53</f>
        <v>0</v>
      </c>
      <c r="CY53" s="202">
        <f>$S$53</f>
        <v>0</v>
      </c>
      <c r="CZ53" s="201"/>
      <c r="DA53" s="202">
        <f>$R$53</f>
        <v>0</v>
      </c>
      <c r="DB53" s="202">
        <f>$S$53</f>
        <v>0</v>
      </c>
      <c r="DC53" s="201"/>
      <c r="DD53" s="202">
        <f>$R$53</f>
        <v>0</v>
      </c>
      <c r="DE53" s="202">
        <f>$S$53</f>
        <v>0</v>
      </c>
      <c r="DF53" s="201"/>
      <c r="DG53" s="202">
        <f>$R$53</f>
        <v>0</v>
      </c>
      <c r="DH53" s="202">
        <f>$S$53</f>
        <v>0</v>
      </c>
      <c r="DI53" s="201"/>
      <c r="DJ53" s="202">
        <f>$R$53</f>
        <v>0</v>
      </c>
      <c r="DK53" s="202">
        <f>$S$53</f>
        <v>0</v>
      </c>
      <c r="DL53" s="201"/>
      <c r="DM53" s="202">
        <f>$R$53</f>
        <v>0</v>
      </c>
      <c r="DN53" s="202">
        <f>$S$53</f>
        <v>0</v>
      </c>
      <c r="DO53" s="201"/>
      <c r="DP53" s="202">
        <f>$R$53</f>
        <v>0</v>
      </c>
      <c r="DQ53" s="202">
        <f>$S$53</f>
        <v>0</v>
      </c>
      <c r="DR53" s="201"/>
      <c r="DS53" s="202">
        <f>$R$53</f>
        <v>0</v>
      </c>
      <c r="DT53" s="202">
        <f>$S$53</f>
        <v>0</v>
      </c>
      <c r="DU53" s="417"/>
      <c r="DV53" s="204"/>
      <c r="DW53" s="442"/>
      <c r="DY53" s="205"/>
      <c r="DZ53" s="205"/>
      <c r="EB53" s="196"/>
      <c r="EC53" s="196"/>
      <c r="ED53"/>
      <c r="EE53" s="51"/>
      <c r="EF53" s="154"/>
      <c r="EG53" s="154"/>
      <c r="EH53" s="154"/>
      <c r="EI53" s="154"/>
      <c r="EJ53" s="154"/>
      <c r="EK53" s="154"/>
      <c r="EL53" s="154"/>
      <c r="EM53" s="154"/>
      <c r="EN53" s="154"/>
      <c r="EO53" s="154"/>
      <c r="EP53" s="154"/>
      <c r="EQ53" s="154"/>
      <c r="ER53" s="154"/>
      <c r="ES53" s="154"/>
      <c r="ET53" s="154"/>
      <c r="EU53" s="154"/>
      <c r="EV53" s="154"/>
      <c r="EW53" s="154"/>
      <c r="EX53" s="154"/>
      <c r="EY53" s="154"/>
      <c r="EZ53" s="154"/>
      <c r="FA53" s="154"/>
      <c r="FB53" s="154"/>
      <c r="FC53" s="154"/>
      <c r="FD53" s="154"/>
      <c r="FE53" s="154"/>
      <c r="FF53" s="154"/>
      <c r="FG53" s="154"/>
      <c r="FH53" s="154"/>
      <c r="FI53" s="154"/>
      <c r="FJ53" s="154"/>
      <c r="FK53" s="154"/>
      <c r="FL53" s="154"/>
      <c r="FM53" s="154"/>
      <c r="FN53" s="154"/>
      <c r="FO53" s="154"/>
      <c r="FP53" s="154"/>
      <c r="FQ53" s="154"/>
      <c r="FR53" s="154"/>
      <c r="FS53" s="154"/>
      <c r="FT53" s="154"/>
      <c r="FU53" s="154"/>
      <c r="FV53" s="154"/>
      <c r="FW53" s="154"/>
      <c r="FX53" s="154"/>
      <c r="FY53" s="154"/>
      <c r="FZ53" s="154"/>
      <c r="GA53" s="154"/>
      <c r="GB53" s="154"/>
      <c r="GC53" s="154"/>
      <c r="GD53" s="154"/>
      <c r="GE53" s="154"/>
      <c r="GF53" s="154"/>
      <c r="GG53" s="154"/>
      <c r="GH53" s="154"/>
      <c r="GI53" s="154"/>
      <c r="GJ53" s="154"/>
      <c r="GK53" s="154"/>
      <c r="GL53" s="154"/>
      <c r="GM53" s="154"/>
      <c r="GN53" s="154"/>
      <c r="GO53" s="154"/>
      <c r="GP53" s="154"/>
      <c r="GQ53" s="154"/>
      <c r="GR53" s="154"/>
      <c r="GS53" s="154"/>
      <c r="GT53" s="154"/>
      <c r="GU53" s="154"/>
      <c r="GV53" s="154"/>
      <c r="GW53" s="154"/>
      <c r="GX53" s="154"/>
      <c r="GY53" s="154"/>
      <c r="GZ53" s="154"/>
      <c r="HA53" s="154"/>
      <c r="HB53" s="154"/>
      <c r="HC53" s="154"/>
      <c r="HD53" s="154"/>
      <c r="HE53" s="154"/>
      <c r="HF53" s="154"/>
      <c r="HG53" s="154"/>
      <c r="HH53" s="154"/>
      <c r="HI53" s="154"/>
      <c r="HJ53" s="154"/>
      <c r="HK53" s="154"/>
      <c r="HL53" s="154"/>
      <c r="HM53" s="154"/>
      <c r="HN53" s="154"/>
      <c r="HO53" s="154"/>
      <c r="HP53" s="154"/>
      <c r="HQ53" s="154"/>
      <c r="HR53" s="154"/>
      <c r="HS53" s="154"/>
      <c r="HT53" s="154"/>
      <c r="HU53" s="154"/>
      <c r="HV53" s="154"/>
      <c r="HW53" s="154"/>
      <c r="HX53" s="154"/>
      <c r="HY53" s="154"/>
      <c r="HZ53" s="154"/>
      <c r="IA53" s="154"/>
      <c r="IB53" s="154"/>
      <c r="IC53" s="154"/>
      <c r="ID53" s="154"/>
      <c r="IE53" s="154"/>
      <c r="IF53" s="154"/>
      <c r="IG53" s="154"/>
      <c r="IH53" s="154"/>
      <c r="II53" s="154"/>
      <c r="IJ53" s="154"/>
      <c r="IK53" s="154"/>
      <c r="IL53" s="154"/>
      <c r="IM53" s="154"/>
      <c r="IN53" s="154"/>
      <c r="IO53" s="154"/>
      <c r="IP53" s="154"/>
      <c r="IQ53" s="154"/>
      <c r="IR53" s="154"/>
      <c r="IS53" s="154"/>
      <c r="IT53" s="154"/>
      <c r="IU53" s="154"/>
      <c r="IV53" s="154"/>
      <c r="IW53" s="154"/>
      <c r="IX53" s="154"/>
      <c r="IY53" s="154"/>
      <c r="IZ53" s="154"/>
      <c r="JA53" s="154"/>
      <c r="JB53" s="154"/>
      <c r="JC53" s="154"/>
      <c r="JD53" s="154"/>
      <c r="JE53" s="154"/>
      <c r="JF53" s="154"/>
      <c r="JG53" s="154"/>
      <c r="JH53" s="154"/>
      <c r="JI53" s="154"/>
      <c r="JJ53" s="154"/>
      <c r="JK53" s="154"/>
      <c r="JL53" s="154"/>
      <c r="JM53" s="154"/>
      <c r="JN53" s="154"/>
      <c r="JO53" s="154"/>
      <c r="JP53" s="154"/>
      <c r="JQ53" s="154"/>
      <c r="JR53" s="154"/>
      <c r="JS53" s="154"/>
      <c r="JT53" s="154"/>
      <c r="JU53" s="154"/>
      <c r="JV53" s="154"/>
      <c r="JW53" s="154"/>
      <c r="JX53" s="154"/>
      <c r="JY53" s="154"/>
      <c r="JZ53" s="154"/>
      <c r="KA53" s="154"/>
      <c r="KB53" s="154"/>
      <c r="KC53" s="154"/>
      <c r="KD53" s="154"/>
      <c r="KE53" s="154"/>
      <c r="KF53" s="154"/>
      <c r="KG53" s="154"/>
      <c r="KH53" s="154"/>
      <c r="KI53" s="154"/>
      <c r="KJ53" s="154"/>
      <c r="KK53" s="154"/>
      <c r="KL53" s="154"/>
      <c r="KM53" s="154"/>
      <c r="KN53" s="154"/>
      <c r="KO53" s="154"/>
      <c r="KP53" s="154"/>
      <c r="KQ53" s="154"/>
    </row>
    <row r="54" spans="1:303" s="170" customFormat="1" ht="19.5" customHeight="1" x14ac:dyDescent="0.3">
      <c r="A54" s="83"/>
      <c r="D54" s="206"/>
      <c r="E54" s="206" t="s">
        <v>278</v>
      </c>
      <c r="F54" s="206">
        <v>0</v>
      </c>
      <c r="G54" s="206" t="s">
        <v>264</v>
      </c>
      <c r="H54" s="170" t="b">
        <v>1</v>
      </c>
      <c r="M54" s="123" t="s">
        <v>115</v>
      </c>
      <c r="N54" s="127" t="s">
        <v>40</v>
      </c>
      <c r="O54" s="198">
        <f ca="1">IFERROR(IF(AND(O35="Actual",OR(O141=0,O141="")),0,$O$427),0)</f>
        <v>0</v>
      </c>
      <c r="P54" s="198">
        <f>IFERROR($S54,0)</f>
        <v>0</v>
      </c>
      <c r="Q54" s="162"/>
      <c r="R54" s="207">
        <f ca="1">IFERROR(IF(AND(R35="Actual",OR(R141=0,R141="")),0,$O$427),0)</f>
        <v>0</v>
      </c>
      <c r="S54" s="200">
        <f>$P$427</f>
        <v>0</v>
      </c>
      <c r="T54" s="203"/>
      <c r="U54" s="202">
        <f ca="1">IFERROR(IF(AND(U35="Actual",OR(U141=0,U141="")),0,$O$427),0)</f>
        <v>0</v>
      </c>
      <c r="V54" s="202">
        <f>$S$54</f>
        <v>0</v>
      </c>
      <c r="W54" s="203"/>
      <c r="X54" s="202">
        <f ca="1">IFERROR(IF(AND(X35="Actual",OR(X141=0,X141="")),0,$O$427),0)</f>
        <v>0</v>
      </c>
      <c r="Y54" s="202">
        <f>$S$54</f>
        <v>0</v>
      </c>
      <c r="Z54" s="203"/>
      <c r="AA54" s="202">
        <f ca="1">IFERROR(IF(AND(AA35="Actual",OR(AA141=0,AA141="")),0,$O$427),0)</f>
        <v>0</v>
      </c>
      <c r="AB54" s="202">
        <f>$S$54</f>
        <v>0</v>
      </c>
      <c r="AC54" s="203"/>
      <c r="AD54" s="202">
        <f ca="1">IFERROR(IF(AND(AD35="Actual",OR(AD141=0,AD141="")),0,$O$427),0)</f>
        <v>0</v>
      </c>
      <c r="AE54" s="202">
        <f>$S$54</f>
        <v>0</v>
      </c>
      <c r="AF54" s="203"/>
      <c r="AG54" s="202">
        <f ca="1">IFERROR(IF(AND(AG35="Actual",OR(AG141=0,AG141="")),0,$O$427),0)</f>
        <v>0</v>
      </c>
      <c r="AH54" s="202">
        <f>$S$54</f>
        <v>0</v>
      </c>
      <c r="AI54" s="203"/>
      <c r="AJ54" s="202">
        <f ca="1">IFERROR(IF(AND(AJ35="Actual",OR(AJ141=0,AJ141="")),0,$O$427),0)</f>
        <v>0</v>
      </c>
      <c r="AK54" s="202">
        <f>$S$54</f>
        <v>0</v>
      </c>
      <c r="AL54" s="203"/>
      <c r="AM54" s="202">
        <f ca="1">IFERROR(IF(AND(AM35="Actual",OR(AM141=0,AM141="")),0,$O$427),0)</f>
        <v>0</v>
      </c>
      <c r="AN54" s="202">
        <f>$S$54</f>
        <v>0</v>
      </c>
      <c r="AO54" s="203"/>
      <c r="AP54" s="202">
        <f ca="1">IFERROR(IF(AND(AP35="Actual",OR(AP141=0,AP141="")),0,$O$427),0)</f>
        <v>0</v>
      </c>
      <c r="AQ54" s="202">
        <f>$S$54</f>
        <v>0</v>
      </c>
      <c r="AR54" s="203"/>
      <c r="AS54" s="202">
        <f ca="1">IFERROR(IF(AND(AS35="Actual",OR(AS141=0,AS141="")),0,$O$427),0)</f>
        <v>0</v>
      </c>
      <c r="AT54" s="202">
        <f>$S$54</f>
        <v>0</v>
      </c>
      <c r="AU54" s="203"/>
      <c r="AV54" s="202">
        <f ca="1">IFERROR(IF(AND(AV35="Actual",OR(AV141=0,AV141="")),0,$O$427),0)</f>
        <v>0</v>
      </c>
      <c r="AW54" s="202">
        <f>$S$54</f>
        <v>0</v>
      </c>
      <c r="AX54" s="203"/>
      <c r="AY54" s="202">
        <f ca="1">IFERROR(IF(AND(AY35="Actual",OR(AY141=0,AY141="")),0,$O$427),0)</f>
        <v>0</v>
      </c>
      <c r="AZ54" s="202">
        <f>$S$54</f>
        <v>0</v>
      </c>
      <c r="BA54" s="203"/>
      <c r="BB54" s="202">
        <f ca="1">IFERROR(IF(AND(BB35="Actual",OR(BB141=0,BB141="")),0,$O$427),0)</f>
        <v>0</v>
      </c>
      <c r="BC54" s="202">
        <f>$S$54</f>
        <v>0</v>
      </c>
      <c r="BD54" s="203"/>
      <c r="BE54" s="202">
        <f ca="1">IFERROR(IF(AND(BE35="Actual",OR(BE141=0,BE141="")),0,$O$427),0)</f>
        <v>0</v>
      </c>
      <c r="BF54" s="202">
        <f>$S$54</f>
        <v>0</v>
      </c>
      <c r="BG54" s="203"/>
      <c r="BH54" s="202">
        <f ca="1">IFERROR(IF(AND(BH35="Actual",OR(BH141=0,BH141="")),0,$O$427),0)</f>
        <v>0</v>
      </c>
      <c r="BI54" s="202">
        <f>$S$54</f>
        <v>0</v>
      </c>
      <c r="BJ54" s="203"/>
      <c r="BK54" s="202">
        <f ca="1">IFERROR(IF(AND(BK35="Actual",OR(BK141=0,BK141="")),0,$O$427),0)</f>
        <v>0</v>
      </c>
      <c r="BL54" s="202">
        <f>$S$54</f>
        <v>0</v>
      </c>
      <c r="BM54" s="203"/>
      <c r="BN54" s="202">
        <f ca="1">IFERROR(IF(AND(BN35="Actual",OR(BN141=0,BN141="")),0,$O$427),0)</f>
        <v>0</v>
      </c>
      <c r="BO54" s="202">
        <f>$S$54</f>
        <v>0</v>
      </c>
      <c r="BP54" s="203"/>
      <c r="BQ54" s="204">
        <f ca="1">IFERROR(IF(AND(BQ35="Actual",OR(BQ141=0,BQ141="")),0,$O$427),0)</f>
        <v>0</v>
      </c>
      <c r="BR54" s="204">
        <f>$S$54</f>
        <v>0</v>
      </c>
      <c r="BS54" s="204"/>
      <c r="BT54" s="204">
        <f ca="1">IFERROR(IF(AND(BT35="Actual",OR(BT141=0,BT141="")),0,$O$427),0)</f>
        <v>0</v>
      </c>
      <c r="BU54" s="204">
        <f>$S$54</f>
        <v>0</v>
      </c>
      <c r="BV54" s="204"/>
      <c r="BW54" s="204">
        <f ca="1">IFERROR(IF(AND(BW35="Actual",OR(BW141=0,BW141="")),0,$O$427),0)</f>
        <v>0</v>
      </c>
      <c r="BX54" s="204">
        <f>$S$54</f>
        <v>0</v>
      </c>
      <c r="BY54" s="204"/>
      <c r="BZ54" s="204">
        <f ca="1">IFERROR(IF(AND(BZ35="Actual",OR(BZ141=0,BZ141="")),0,$O$427),0)</f>
        <v>0</v>
      </c>
      <c r="CA54" s="204">
        <f>$S$54</f>
        <v>0</v>
      </c>
      <c r="CB54" s="203"/>
      <c r="CC54" s="202">
        <f ca="1">IFERROR(IF(AND(CC35="Actual",OR(CC141=0,CC141="")),0,$O$427),0)</f>
        <v>0</v>
      </c>
      <c r="CD54" s="202">
        <f>$S$54</f>
        <v>0</v>
      </c>
      <c r="CE54" s="203"/>
      <c r="CF54" s="202">
        <f ca="1">IFERROR(IF(AND(CF35="Actual",OR(CF141=0,CF141="")),0,$O$427),0)</f>
        <v>0</v>
      </c>
      <c r="CG54" s="202">
        <f>$S$54</f>
        <v>0</v>
      </c>
      <c r="CH54" s="203"/>
      <c r="CI54" s="202">
        <f ca="1">IFERROR(IF(AND(CI35="Actual",OR(CI141=0,CI141="")),0,$O$427),0)</f>
        <v>0</v>
      </c>
      <c r="CJ54" s="202">
        <f>$S$54</f>
        <v>0</v>
      </c>
      <c r="CK54" s="203"/>
      <c r="CL54" s="202">
        <f ca="1">IFERROR(IF(AND(CL35="Actual",OR(CL141=0,CL141="")),0,$O$427),0)</f>
        <v>0</v>
      </c>
      <c r="CM54" s="202">
        <f>$S$54</f>
        <v>0</v>
      </c>
      <c r="CN54" s="203"/>
      <c r="CO54" s="202">
        <f ca="1">IFERROR(IF(AND(CO35="Actual",OR(CO141=0,CO141="")),0,$O$427),0)</f>
        <v>0</v>
      </c>
      <c r="CP54" s="202">
        <f>$S$54</f>
        <v>0</v>
      </c>
      <c r="CQ54" s="203"/>
      <c r="CR54" s="202">
        <f ca="1">IFERROR(IF(AND(CR35="Actual",OR(CR141=0,CR141="")),0,$O$427),0)</f>
        <v>0</v>
      </c>
      <c r="CS54" s="202">
        <f>$S$54</f>
        <v>0</v>
      </c>
      <c r="CT54" s="203"/>
      <c r="CU54" s="202">
        <f ca="1">IFERROR(IF(AND(CU35="Actual",OR(CU141=0,CU141="")),0,$O$427),0)</f>
        <v>0</v>
      </c>
      <c r="CV54" s="202">
        <f>$S$54</f>
        <v>0</v>
      </c>
      <c r="CW54" s="203"/>
      <c r="CX54" s="202">
        <f ca="1">IFERROR(IF(AND(CX35="Actual",OR(CX141=0,CX141="")),0,$O$427),0)</f>
        <v>0</v>
      </c>
      <c r="CY54" s="202">
        <f>$S$54</f>
        <v>0</v>
      </c>
      <c r="CZ54" s="203"/>
      <c r="DA54" s="202">
        <f ca="1">IFERROR(IF(AND(DA35="Actual",OR(DA141=0,DA141="")),0,$O$427),0)</f>
        <v>0</v>
      </c>
      <c r="DB54" s="202">
        <f>$S$54</f>
        <v>0</v>
      </c>
      <c r="DC54" s="203"/>
      <c r="DD54" s="202">
        <f ca="1">IFERROR(IF(AND(DD35="Actual",OR(DD141=0,DD141="")),0,$O$427),0)</f>
        <v>0</v>
      </c>
      <c r="DE54" s="202">
        <f>$S$54</f>
        <v>0</v>
      </c>
      <c r="DF54" s="203"/>
      <c r="DG54" s="202">
        <f ca="1">IFERROR(IF(AND(DG35="Actual",OR(DG141=0,DG141="")),0,$O$427),0)</f>
        <v>0</v>
      </c>
      <c r="DH54" s="202">
        <f>$S$54</f>
        <v>0</v>
      </c>
      <c r="DI54" s="203"/>
      <c r="DJ54" s="202">
        <f ca="1">IFERROR(IF(AND(DJ35="Actual",OR(DJ141=0,DJ141="")),0,$O$427),0)</f>
        <v>0</v>
      </c>
      <c r="DK54" s="202">
        <f>$S$54</f>
        <v>0</v>
      </c>
      <c r="DL54" s="203"/>
      <c r="DM54" s="202">
        <f ca="1">IFERROR(IF(AND(DM35="Actual",OR(DM141=0,DM141="")),0,$O$427),0)</f>
        <v>0</v>
      </c>
      <c r="DN54" s="202">
        <f>$S$54</f>
        <v>0</v>
      </c>
      <c r="DO54" s="203"/>
      <c r="DP54" s="202">
        <f ca="1">IFERROR(IF(AND(DP35="Actual",OR(DP141=0,DP141="")),0,$O$427),0)</f>
        <v>0</v>
      </c>
      <c r="DQ54" s="202">
        <f>$S$54</f>
        <v>0</v>
      </c>
      <c r="DR54" s="203"/>
      <c r="DS54" s="202">
        <f ca="1">IFERROR(IF(AND(DS35="Actual",OR(DS141=0,DS141="")),0,$O$427),0)</f>
        <v>0</v>
      </c>
      <c r="DT54" s="202">
        <f>$S$54</f>
        <v>0</v>
      </c>
      <c r="DU54" s="417"/>
      <c r="DV54" s="204">
        <f>IFERROR(IF(AND($O$336="Actual",OR(DV141=0,DV141="")),0,$O$427),0)</f>
        <v>0</v>
      </c>
      <c r="DW54" s="442"/>
      <c r="DY54" s="205"/>
      <c r="DZ54" s="205"/>
      <c r="EB54" s="196"/>
      <c r="EC54" s="196"/>
      <c r="ED54"/>
      <c r="EE54" s="51"/>
      <c r="EF54" s="176"/>
      <c r="EG54" s="176"/>
      <c r="EH54" s="176"/>
      <c r="EI54" s="176"/>
      <c r="EJ54" s="176"/>
      <c r="EK54" s="176"/>
      <c r="EL54" s="176"/>
      <c r="EM54" s="176"/>
      <c r="EN54" s="176"/>
      <c r="EO54" s="176"/>
      <c r="EP54" s="176"/>
      <c r="EQ54" s="176"/>
      <c r="ER54" s="176"/>
      <c r="ES54" s="176"/>
      <c r="ET54" s="176"/>
      <c r="EU54" s="176"/>
      <c r="EV54" s="176"/>
      <c r="EW54" s="176"/>
      <c r="EX54" s="176"/>
      <c r="EY54" s="176"/>
      <c r="EZ54" s="176"/>
      <c r="FA54" s="176"/>
      <c r="FB54" s="176"/>
      <c r="FC54" s="176"/>
      <c r="FD54" s="176"/>
      <c r="FE54" s="176"/>
      <c r="FF54" s="176"/>
      <c r="FG54" s="176"/>
      <c r="FH54" s="176"/>
      <c r="FI54" s="176"/>
      <c r="FJ54" s="176"/>
      <c r="FK54" s="176"/>
      <c r="FL54" s="176"/>
      <c r="FM54" s="176"/>
      <c r="FN54" s="176"/>
      <c r="FO54" s="176"/>
      <c r="FP54" s="176"/>
      <c r="FQ54" s="176"/>
      <c r="FR54" s="176"/>
      <c r="FS54" s="176"/>
      <c r="FT54" s="176"/>
      <c r="FU54" s="176"/>
      <c r="FV54" s="176"/>
      <c r="FW54" s="176"/>
      <c r="FX54" s="176"/>
      <c r="FY54" s="176"/>
      <c r="FZ54" s="176"/>
      <c r="GA54" s="176"/>
      <c r="GB54" s="176"/>
      <c r="GC54" s="176"/>
      <c r="GD54" s="176"/>
      <c r="GE54" s="176"/>
      <c r="GF54" s="176"/>
      <c r="GG54" s="176"/>
      <c r="GH54" s="176"/>
      <c r="GI54" s="176"/>
      <c r="GJ54" s="176"/>
      <c r="GK54" s="176"/>
      <c r="GL54" s="176"/>
      <c r="GM54" s="176"/>
      <c r="GN54" s="176"/>
      <c r="GO54" s="176"/>
      <c r="GP54" s="176"/>
      <c r="GQ54" s="176"/>
      <c r="GR54" s="176"/>
      <c r="GS54" s="176"/>
      <c r="GT54" s="176"/>
      <c r="GU54" s="176"/>
      <c r="GV54" s="176"/>
      <c r="GW54" s="176"/>
      <c r="GX54" s="176"/>
      <c r="GY54" s="176"/>
      <c r="GZ54" s="176"/>
      <c r="HA54" s="176"/>
      <c r="HB54" s="176"/>
      <c r="HC54" s="176"/>
      <c r="HD54" s="176"/>
      <c r="HE54" s="176"/>
      <c r="HF54" s="176"/>
      <c r="HG54" s="176"/>
      <c r="HH54" s="176"/>
      <c r="HI54" s="176"/>
      <c r="HJ54" s="176"/>
      <c r="HK54" s="176"/>
      <c r="HL54" s="176"/>
      <c r="HM54" s="176"/>
      <c r="HN54" s="176"/>
      <c r="HO54" s="176"/>
      <c r="HP54" s="176"/>
      <c r="HQ54" s="176"/>
      <c r="HR54" s="176"/>
      <c r="HS54" s="176"/>
      <c r="HT54" s="176"/>
      <c r="HU54" s="176"/>
      <c r="HV54" s="176"/>
      <c r="HW54" s="176"/>
      <c r="HX54" s="176"/>
      <c r="HY54" s="176"/>
      <c r="HZ54" s="176"/>
      <c r="IA54" s="176"/>
      <c r="IB54" s="176"/>
      <c r="IC54" s="176"/>
      <c r="ID54" s="176"/>
      <c r="IE54" s="176"/>
      <c r="IF54" s="176"/>
      <c r="IG54" s="176"/>
      <c r="IH54" s="176"/>
      <c r="II54" s="176"/>
      <c r="IJ54" s="176"/>
      <c r="IK54" s="176"/>
      <c r="IL54" s="176"/>
      <c r="IM54" s="176"/>
      <c r="IN54" s="176"/>
      <c r="IO54" s="176"/>
      <c r="IP54" s="176"/>
      <c r="IQ54" s="176"/>
      <c r="IR54" s="176"/>
      <c r="IS54" s="176"/>
      <c r="IT54" s="176"/>
      <c r="IU54" s="176"/>
      <c r="IV54" s="176"/>
      <c r="IW54" s="176"/>
      <c r="IX54" s="176"/>
      <c r="IY54" s="176"/>
      <c r="IZ54" s="176"/>
      <c r="JA54" s="176"/>
      <c r="JB54" s="176"/>
      <c r="JC54" s="176"/>
      <c r="JD54" s="176"/>
      <c r="JE54" s="176"/>
      <c r="JF54" s="176"/>
      <c r="JG54" s="176"/>
      <c r="JH54" s="176"/>
      <c r="JI54" s="176"/>
      <c r="JJ54" s="176"/>
      <c r="JK54" s="176"/>
      <c r="JL54" s="176"/>
      <c r="JM54" s="176"/>
      <c r="JN54" s="176"/>
      <c r="JO54" s="176"/>
      <c r="JP54" s="176"/>
      <c r="JQ54" s="176"/>
      <c r="JR54" s="176"/>
      <c r="JS54" s="176"/>
      <c r="JT54" s="176"/>
      <c r="JU54" s="176"/>
      <c r="JV54" s="176"/>
      <c r="JW54" s="176"/>
      <c r="JX54" s="176"/>
      <c r="JY54" s="176"/>
      <c r="JZ54" s="176"/>
      <c r="KA54" s="176"/>
      <c r="KB54" s="176"/>
      <c r="KC54" s="176"/>
      <c r="KD54" s="176"/>
      <c r="KE54" s="176"/>
      <c r="KF54" s="176"/>
      <c r="KG54" s="176"/>
      <c r="KH54" s="176"/>
      <c r="KI54" s="176"/>
      <c r="KJ54" s="176"/>
      <c r="KK54" s="176"/>
      <c r="KL54" s="176"/>
      <c r="KM54" s="176"/>
      <c r="KN54" s="176"/>
      <c r="KO54" s="176"/>
      <c r="KP54" s="176"/>
      <c r="KQ54" s="176"/>
    </row>
    <row r="55" spans="1:303" s="170" customFormat="1" ht="19.5" customHeight="1" x14ac:dyDescent="0.3">
      <c r="A55" s="83"/>
      <c r="D55" s="206"/>
      <c r="E55" s="206" t="s">
        <v>279</v>
      </c>
      <c r="F55" s="206"/>
      <c r="G55" s="206" t="s">
        <v>264</v>
      </c>
      <c r="M55" s="129" t="s">
        <v>280</v>
      </c>
      <c r="N55" s="127" t="s">
        <v>40</v>
      </c>
      <c r="O55" s="198">
        <f ca="1">IFERROR(IF(AND(O35="Actual",OR(O141=0,O141="")),0,$AG$427),0)</f>
        <v>0</v>
      </c>
      <c r="P55" s="198">
        <f>IFERROR($S55,0)</f>
        <v>0</v>
      </c>
      <c r="Q55" s="162"/>
      <c r="R55" s="207">
        <f ca="1">IFERROR(IF(AND(R35="Actual",OR(R141=0,R141="")),0,$AG$427),0)</f>
        <v>0</v>
      </c>
      <c r="S55" s="207">
        <f>IFERROR(IF((IFERROR(VALUE($S$54),0)&lt;=0),0,IF(IFERROR($P$358,"")="DI",IF($O$335=5,S54+$S$57,IF($O$335=3,IF($AG$330=1,S54+S147+S58,IF(OR(ISBLANK($P$401),$P$401=0,NOT(ISNUMBER($P$401))),S54+S147+$P$57,$P$401)),IF($O$335=2,S54+S147+7,IF(OR(IFERROR(VALUE(S54),0)&lt;=240,ISBLANK(S54)),S54+S147+7*(IFERROR(S388/$P$353,0)),S54*1.03+S147)))),IF(IFERROR($P$358,"")="DDP",IF($O$335=5,S54+$S$57,IF($O$335=3,S54+$P$57,IF($O$335=1,IF(IFERROR(VALUE(S54),0)&lt;=240,S54-S152+S147+7*(IFERROR(S388/$P$353,0)),S54*1.03-S152+S147),0))),S54))),0)</f>
        <v>0</v>
      </c>
      <c r="T55" s="203"/>
      <c r="U55" s="207">
        <f ca="1">IFERROR(IF(AND(U35="Actual",OR(U141=0,U141="")),0,$AG$427),0)</f>
        <v>0</v>
      </c>
      <c r="V55" s="207">
        <f>$S$55</f>
        <v>0</v>
      </c>
      <c r="W55" s="203"/>
      <c r="X55" s="207">
        <f ca="1">IFERROR(IF(AND(X35="Actual",OR(X141=0,X141="")),0,$AG$427),0)</f>
        <v>0</v>
      </c>
      <c r="Y55" s="207">
        <f>$S$55</f>
        <v>0</v>
      </c>
      <c r="Z55" s="203"/>
      <c r="AA55" s="207">
        <f ca="1">IFERROR(IF(AND(AA35="Actual",OR(AA141=0,AA141="")),0,$AG$427),0)</f>
        <v>0</v>
      </c>
      <c r="AB55" s="207">
        <f>$S$55</f>
        <v>0</v>
      </c>
      <c r="AC55" s="203"/>
      <c r="AD55" s="207">
        <f ca="1">IFERROR(IF(AND(AD35="Actual",OR(AD141=0,AD141="")),0,$AG$427),0)</f>
        <v>0</v>
      </c>
      <c r="AE55" s="207">
        <f>$S$55</f>
        <v>0</v>
      </c>
      <c r="AF55" s="203"/>
      <c r="AG55" s="207">
        <f ca="1">IFERROR(IF(AND(AG35="Actual",OR(AG141=0,AG141="")),0,$AG$427),0)</f>
        <v>0</v>
      </c>
      <c r="AH55" s="207">
        <f>$S$55</f>
        <v>0</v>
      </c>
      <c r="AI55" s="203"/>
      <c r="AJ55" s="207">
        <f ca="1">IFERROR(IF(AND(AJ35="Actual",OR(AJ141=0,AJ141="")),0,$AG$427),0)</f>
        <v>0</v>
      </c>
      <c r="AK55" s="207">
        <f>$S$55</f>
        <v>0</v>
      </c>
      <c r="AL55" s="203"/>
      <c r="AM55" s="207">
        <f ca="1">IFERROR(IF(AND(AM35="Actual",OR(AM141=0,AM141="")),0,$AG$427),0)</f>
        <v>0</v>
      </c>
      <c r="AN55" s="207">
        <f>$S$55</f>
        <v>0</v>
      </c>
      <c r="AO55" s="203"/>
      <c r="AP55" s="207">
        <f ca="1">IFERROR(IF(AND(AP35="Actual",OR(AP141=0,AP141="")),0,$AG$427),0)</f>
        <v>0</v>
      </c>
      <c r="AQ55" s="207">
        <f>$S$55</f>
        <v>0</v>
      </c>
      <c r="AR55" s="203"/>
      <c r="AS55" s="207">
        <f ca="1">IFERROR(IF(AND(AS35="Actual",OR(AS141=0,AS141="")),0,$AG$427),0)</f>
        <v>0</v>
      </c>
      <c r="AT55" s="207">
        <f>$S$55</f>
        <v>0</v>
      </c>
      <c r="AU55" s="203"/>
      <c r="AV55" s="207">
        <f ca="1">IFERROR(IF(AND(AV35="Actual",OR(AV141=0,AV141="")),0,$AG$427),0)</f>
        <v>0</v>
      </c>
      <c r="AW55" s="207">
        <f>$S$55</f>
        <v>0</v>
      </c>
      <c r="AX55" s="203"/>
      <c r="AY55" s="207">
        <f ca="1">IFERROR(IF(AND(AY35="Actual",OR(AY141=0,AY141="")),0,$AG$427),0)</f>
        <v>0</v>
      </c>
      <c r="AZ55" s="207">
        <f>$S$55</f>
        <v>0</v>
      </c>
      <c r="BA55" s="203"/>
      <c r="BB55" s="207">
        <f ca="1">IFERROR(IF(AND(BB35="Actual",OR(BB141=0,BB141="")),0,$AG$427),0)</f>
        <v>0</v>
      </c>
      <c r="BC55" s="207">
        <f>$S$55</f>
        <v>0</v>
      </c>
      <c r="BD55" s="203"/>
      <c r="BE55" s="207">
        <f ca="1">IFERROR(IF(AND(BE35="Actual",OR(BE141=0,BE141="")),0,$AG$427),0)</f>
        <v>0</v>
      </c>
      <c r="BF55" s="207">
        <f>$S$55</f>
        <v>0</v>
      </c>
      <c r="BG55" s="203"/>
      <c r="BH55" s="207">
        <f ca="1">IFERROR(IF(AND(BH35="Actual",OR(BH141=0,BH141="")),0,$AG$427),0)</f>
        <v>0</v>
      </c>
      <c r="BI55" s="207">
        <f>$S$55</f>
        <v>0</v>
      </c>
      <c r="BJ55" s="203"/>
      <c r="BK55" s="207">
        <f ca="1">IFERROR(IF(AND(BK35="Actual",OR(BK141=0,BK141="")),0,$AG$427),0)</f>
        <v>0</v>
      </c>
      <c r="BL55" s="207">
        <f>$S$55</f>
        <v>0</v>
      </c>
      <c r="BM55" s="203"/>
      <c r="BN55" s="207">
        <f ca="1">IFERROR(IF(AND(BN35="Actual",OR(BN141=0,BN141="")),0,$AG$427),0)</f>
        <v>0</v>
      </c>
      <c r="BO55" s="207">
        <f>$S$55</f>
        <v>0</v>
      </c>
      <c r="BP55" s="203"/>
      <c r="BQ55" s="207">
        <f ca="1">IFERROR(IF(AND(BQ35="Actual",OR(BQ141=0,BQ141="")),0,$AG$427),0)</f>
        <v>0</v>
      </c>
      <c r="BR55" s="207">
        <f>$S$55</f>
        <v>0</v>
      </c>
      <c r="BS55" s="203"/>
      <c r="BT55" s="207">
        <f ca="1">IFERROR(IF(AND(BT35="Actual",OR(BT141=0,BT141="")),0,$AG$427),0)</f>
        <v>0</v>
      </c>
      <c r="BU55" s="207">
        <f>$S$55</f>
        <v>0</v>
      </c>
      <c r="BV55" s="203"/>
      <c r="BW55" s="207">
        <f ca="1">IFERROR(IF(AND(BW35="Actual",OR(BW141=0,BW141="")),0,$AG$427),0)</f>
        <v>0</v>
      </c>
      <c r="BX55" s="207">
        <f>$S$55</f>
        <v>0</v>
      </c>
      <c r="BY55" s="203"/>
      <c r="BZ55" s="207">
        <f ca="1">IFERROR(IF(AND(BZ35="Actual",OR(BZ141=0,BZ141="")),0,$AG$427),0)</f>
        <v>0</v>
      </c>
      <c r="CA55" s="207">
        <f>$S$55</f>
        <v>0</v>
      </c>
      <c r="CB55" s="203"/>
      <c r="CC55" s="207">
        <f ca="1">IFERROR(IF(AND(CC35="Actual",OR(CC141=0,CC141="")),0,$AG$427),0)</f>
        <v>0</v>
      </c>
      <c r="CD55" s="207">
        <f>$S$55</f>
        <v>0</v>
      </c>
      <c r="CE55" s="203"/>
      <c r="CF55" s="207">
        <f ca="1">IFERROR(IF(AND(CF35="Actual",OR(CF141=0,CF141="")),0,$AG$427),0)</f>
        <v>0</v>
      </c>
      <c r="CG55" s="207">
        <f>$S$55</f>
        <v>0</v>
      </c>
      <c r="CH55" s="203"/>
      <c r="CI55" s="207">
        <f ca="1">IFERROR(IF(AND(CI35="Actual",OR(CI141=0,CI141="")),0,$AG$427),0)</f>
        <v>0</v>
      </c>
      <c r="CJ55" s="207">
        <f>$S$55</f>
        <v>0</v>
      </c>
      <c r="CK55" s="203"/>
      <c r="CL55" s="207">
        <f ca="1">IFERROR(IF(AND(CL35="Actual",OR(CL141=0,CL141="")),0,$AG$427),0)</f>
        <v>0</v>
      </c>
      <c r="CM55" s="207">
        <f>$S$55</f>
        <v>0</v>
      </c>
      <c r="CN55" s="203"/>
      <c r="CO55" s="207">
        <f ca="1">IFERROR(IF(AND(CO35="Actual",OR(CO141=0,CO141="")),0,$AG$427),0)</f>
        <v>0</v>
      </c>
      <c r="CP55" s="207">
        <f>$S$55</f>
        <v>0</v>
      </c>
      <c r="CQ55" s="203"/>
      <c r="CR55" s="207">
        <f ca="1">IFERROR(IF(AND(CR35="Actual",OR(CR141=0,CR141="")),0,$AG$427),0)</f>
        <v>0</v>
      </c>
      <c r="CS55" s="207">
        <f>$S$55</f>
        <v>0</v>
      </c>
      <c r="CT55" s="203"/>
      <c r="CU55" s="207">
        <f ca="1">IFERROR(IF(AND(CU35="Actual",OR(CU141=0,CU141="")),0,$AG$427),0)</f>
        <v>0</v>
      </c>
      <c r="CV55" s="207">
        <f>$S$55</f>
        <v>0</v>
      </c>
      <c r="CW55" s="203"/>
      <c r="CX55" s="207">
        <f ca="1">IFERROR(IF(AND(CX35="Actual",OR(CX141=0,CX141="")),0,$AG$427),0)</f>
        <v>0</v>
      </c>
      <c r="CY55" s="207">
        <f>$S$55</f>
        <v>0</v>
      </c>
      <c r="CZ55" s="203"/>
      <c r="DA55" s="207">
        <f ca="1">IFERROR(IF(AND(DA35="Actual",OR(DA141=0,DA141="")),0,$AG$427),0)</f>
        <v>0</v>
      </c>
      <c r="DB55" s="207">
        <f>$S$55</f>
        <v>0</v>
      </c>
      <c r="DC55" s="203"/>
      <c r="DD55" s="207">
        <f ca="1">IFERROR(IF(AND(DD35="Actual",OR(DD141=0,DD141="")),0,$AG$427),0)</f>
        <v>0</v>
      </c>
      <c r="DE55" s="207">
        <f>$S$55</f>
        <v>0</v>
      </c>
      <c r="DF55" s="203"/>
      <c r="DG55" s="207">
        <f ca="1">IFERROR(IF(AND(DG35="Actual",OR(DG141=0,DG141="")),0,$AG$427),0)</f>
        <v>0</v>
      </c>
      <c r="DH55" s="207">
        <f>$S$55</f>
        <v>0</v>
      </c>
      <c r="DI55" s="203"/>
      <c r="DJ55" s="207">
        <f ca="1">IFERROR(IF(AND(DJ35="Actual",OR(DJ141=0,DJ141="")),0,$AG$427),0)</f>
        <v>0</v>
      </c>
      <c r="DK55" s="207">
        <f>$S$55</f>
        <v>0</v>
      </c>
      <c r="DL55" s="203"/>
      <c r="DM55" s="207">
        <f ca="1">IFERROR(IF(AND(DM35="Actual",OR(DM141=0,DM141="")),0,$AG$427),0)</f>
        <v>0</v>
      </c>
      <c r="DN55" s="207">
        <f>$S$55</f>
        <v>0</v>
      </c>
      <c r="DO55" s="203"/>
      <c r="DP55" s="207">
        <f ca="1">IFERROR(IF(AND(DP35="Actual",OR(DP141=0,DP141="")),0,$AG$427),0)</f>
        <v>0</v>
      </c>
      <c r="DQ55" s="207">
        <f>$S$55</f>
        <v>0</v>
      </c>
      <c r="DR55" s="203"/>
      <c r="DS55" s="207">
        <f ca="1">IFERROR(IF(AND(DS35="Actual",OR(DS141=0,DS141="")),0,$AG$427),0)</f>
        <v>0</v>
      </c>
      <c r="DT55" s="207">
        <f>$S$55</f>
        <v>0</v>
      </c>
      <c r="DU55" s="211"/>
      <c r="DV55" s="204">
        <f>IFERROR(IF(AND($O$336="Actual",OR(DV141=0,DV141="")),0,$AG$427),0)</f>
        <v>0</v>
      </c>
      <c r="DW55" s="442"/>
      <c r="DY55" s="205"/>
      <c r="DZ55" s="205"/>
      <c r="EB55" s="196"/>
      <c r="EC55" s="196"/>
      <c r="ED55"/>
      <c r="EE55" s="100"/>
      <c r="EF55" s="176"/>
      <c r="EG55" s="176"/>
      <c r="EH55" s="176"/>
      <c r="EI55" s="176"/>
      <c r="EJ55" s="176"/>
      <c r="EK55" s="176"/>
      <c r="EL55" s="176"/>
      <c r="EM55" s="176"/>
      <c r="EN55" s="176"/>
      <c r="EO55" s="176"/>
      <c r="EP55" s="176"/>
      <c r="EQ55" s="176"/>
      <c r="ER55" s="176"/>
      <c r="ES55" s="176"/>
      <c r="ET55" s="176"/>
      <c r="EU55" s="176"/>
      <c r="EV55" s="176"/>
      <c r="EW55" s="176"/>
      <c r="EX55" s="176"/>
      <c r="EY55" s="176"/>
      <c r="EZ55" s="176"/>
      <c r="FA55" s="176"/>
      <c r="FB55" s="176"/>
      <c r="FC55" s="176"/>
      <c r="FD55" s="176"/>
      <c r="FE55" s="176"/>
      <c r="FF55" s="176"/>
      <c r="FG55" s="176"/>
      <c r="FH55" s="176"/>
      <c r="FI55" s="176"/>
      <c r="FJ55" s="176"/>
      <c r="FK55" s="176"/>
      <c r="FL55" s="176"/>
      <c r="FM55" s="176"/>
      <c r="FN55" s="176"/>
      <c r="FO55" s="176"/>
      <c r="FP55" s="176"/>
      <c r="FQ55" s="176"/>
      <c r="FR55" s="176"/>
      <c r="FS55" s="176"/>
      <c r="FT55" s="176"/>
      <c r="FU55" s="176"/>
      <c r="FV55" s="176"/>
      <c r="FW55" s="176"/>
      <c r="FX55" s="176"/>
      <c r="FY55" s="176"/>
      <c r="FZ55" s="176"/>
      <c r="GA55" s="176"/>
      <c r="GB55" s="176"/>
      <c r="GC55" s="176"/>
      <c r="GD55" s="176"/>
      <c r="GE55" s="176"/>
      <c r="GF55" s="176"/>
      <c r="GG55" s="176"/>
      <c r="GH55" s="176"/>
      <c r="GI55" s="176"/>
      <c r="GJ55" s="176"/>
      <c r="GK55" s="176"/>
      <c r="GL55" s="176"/>
      <c r="GM55" s="176"/>
      <c r="GN55" s="176"/>
      <c r="GO55" s="176"/>
      <c r="GP55" s="176"/>
      <c r="GQ55" s="176"/>
      <c r="GR55" s="176"/>
      <c r="GS55" s="176"/>
      <c r="GT55" s="176"/>
      <c r="GU55" s="176"/>
      <c r="GV55" s="176"/>
      <c r="GW55" s="176"/>
      <c r="GX55" s="176"/>
      <c r="GY55" s="176"/>
      <c r="GZ55" s="176"/>
      <c r="HA55" s="176"/>
      <c r="HB55" s="176"/>
      <c r="HC55" s="176"/>
      <c r="HD55" s="176"/>
      <c r="HE55" s="176"/>
      <c r="HF55" s="176"/>
      <c r="HG55" s="176"/>
      <c r="HH55" s="176"/>
      <c r="HI55" s="176"/>
      <c r="HJ55" s="176"/>
      <c r="HK55" s="176"/>
      <c r="HL55" s="176"/>
      <c r="HM55" s="176"/>
      <c r="HN55" s="176"/>
      <c r="HO55" s="176"/>
      <c r="HP55" s="176"/>
      <c r="HQ55" s="176"/>
      <c r="HR55" s="176"/>
      <c r="HS55" s="176"/>
      <c r="HT55" s="176"/>
      <c r="HU55" s="176"/>
      <c r="HV55" s="176"/>
      <c r="HW55" s="176"/>
      <c r="HX55" s="176"/>
      <c r="HY55" s="176"/>
      <c r="HZ55" s="176"/>
      <c r="IA55" s="176"/>
      <c r="IB55" s="176"/>
      <c r="IC55" s="176"/>
      <c r="ID55" s="176"/>
      <c r="IE55" s="176"/>
      <c r="IF55" s="176"/>
      <c r="IG55" s="176"/>
      <c r="IH55" s="176"/>
      <c r="II55" s="176"/>
      <c r="IJ55" s="176"/>
      <c r="IK55" s="176"/>
      <c r="IL55" s="176"/>
      <c r="IM55" s="176"/>
      <c r="IN55" s="176"/>
      <c r="IO55" s="176"/>
      <c r="IP55" s="176"/>
      <c r="IQ55" s="176"/>
      <c r="IR55" s="176"/>
      <c r="IS55" s="176"/>
      <c r="IT55" s="176"/>
      <c r="IU55" s="176"/>
      <c r="IV55" s="176"/>
      <c r="IW55" s="176"/>
      <c r="IX55" s="176"/>
      <c r="IY55" s="176"/>
      <c r="IZ55" s="176"/>
      <c r="JA55" s="176"/>
      <c r="JB55" s="176"/>
      <c r="JC55" s="176"/>
      <c r="JD55" s="176"/>
      <c r="JE55" s="176"/>
      <c r="JF55" s="176"/>
      <c r="JG55" s="176"/>
      <c r="JH55" s="176"/>
      <c r="JI55" s="176"/>
      <c r="JJ55" s="176"/>
      <c r="JK55" s="176"/>
      <c r="JL55" s="176"/>
      <c r="JM55" s="176"/>
      <c r="JN55" s="176"/>
      <c r="JO55" s="176"/>
      <c r="JP55" s="176"/>
      <c r="JQ55" s="176"/>
      <c r="JR55" s="176"/>
      <c r="JS55" s="176"/>
      <c r="JT55" s="176"/>
      <c r="JU55" s="176"/>
      <c r="JV55" s="176"/>
      <c r="JW55" s="176"/>
      <c r="JX55" s="176"/>
      <c r="JY55" s="176"/>
      <c r="JZ55" s="176"/>
      <c r="KA55" s="176"/>
      <c r="KB55" s="176"/>
      <c r="KC55" s="176"/>
      <c r="KD55" s="176"/>
      <c r="KE55" s="176"/>
      <c r="KF55" s="176"/>
      <c r="KG55" s="176"/>
      <c r="KH55" s="176"/>
      <c r="KI55" s="176"/>
      <c r="KJ55" s="176"/>
      <c r="KK55" s="176"/>
      <c r="KL55" s="176"/>
      <c r="KM55" s="176"/>
      <c r="KN55" s="176"/>
      <c r="KO55" s="176"/>
      <c r="KP55" s="176"/>
      <c r="KQ55" s="176"/>
    </row>
    <row r="56" spans="1:303" s="170" customFormat="1" ht="19.5" hidden="1" customHeight="1" x14ac:dyDescent="0.3">
      <c r="A56" s="83"/>
      <c r="D56" s="206"/>
      <c r="E56" s="206"/>
      <c r="F56" s="206"/>
      <c r="G56" s="206"/>
      <c r="M56" s="129" t="s">
        <v>281</v>
      </c>
      <c r="N56" s="127"/>
      <c r="O56" s="198"/>
      <c r="P56" s="198"/>
      <c r="Q56" s="162"/>
      <c r="R56" s="207"/>
      <c r="S56" s="207"/>
      <c r="T56" s="203"/>
      <c r="U56" s="207"/>
      <c r="V56" s="207"/>
      <c r="W56" s="203"/>
      <c r="X56" s="207"/>
      <c r="Y56" s="207"/>
      <c r="Z56" s="203"/>
      <c r="AA56" s="207"/>
      <c r="AB56" s="207"/>
      <c r="AC56" s="203"/>
      <c r="AD56" s="207"/>
      <c r="AE56" s="207"/>
      <c r="AF56" s="203"/>
      <c r="AG56" s="207"/>
      <c r="AH56" s="207"/>
      <c r="AI56" s="203"/>
      <c r="AJ56" s="207"/>
      <c r="AK56" s="207"/>
      <c r="AL56" s="203"/>
      <c r="AM56" s="207"/>
      <c r="AN56" s="207"/>
      <c r="AO56" s="203"/>
      <c r="AP56" s="207"/>
      <c r="AQ56" s="207"/>
      <c r="AR56" s="203"/>
      <c r="AS56" s="207"/>
      <c r="AT56" s="207"/>
      <c r="AU56" s="203"/>
      <c r="AV56" s="207"/>
      <c r="AW56" s="207"/>
      <c r="AX56" s="203"/>
      <c r="AY56" s="207"/>
      <c r="AZ56" s="207"/>
      <c r="BA56" s="203"/>
      <c r="BB56" s="207"/>
      <c r="BC56" s="207"/>
      <c r="BD56" s="203"/>
      <c r="BE56" s="207"/>
      <c r="BF56" s="207"/>
      <c r="BG56" s="203"/>
      <c r="BH56" s="207"/>
      <c r="BI56" s="207"/>
      <c r="BJ56" s="203"/>
      <c r="BK56" s="207"/>
      <c r="BL56" s="207"/>
      <c r="BM56" s="203"/>
      <c r="BN56" s="207"/>
      <c r="BO56" s="207"/>
      <c r="BP56" s="203"/>
      <c r="BQ56" s="207"/>
      <c r="BR56" s="207"/>
      <c r="BS56" s="203"/>
      <c r="BT56" s="207"/>
      <c r="BU56" s="207"/>
      <c r="BV56" s="203"/>
      <c r="BW56" s="207"/>
      <c r="BX56" s="207"/>
      <c r="BY56" s="203"/>
      <c r="BZ56" s="207"/>
      <c r="CA56" s="207"/>
      <c r="CB56" s="203"/>
      <c r="CC56" s="207"/>
      <c r="CD56" s="207"/>
      <c r="CE56" s="203"/>
      <c r="CF56" s="207"/>
      <c r="CG56" s="207"/>
      <c r="CH56" s="203"/>
      <c r="CI56" s="207"/>
      <c r="CJ56" s="207"/>
      <c r="CK56" s="203"/>
      <c r="CL56" s="207"/>
      <c r="CM56" s="207"/>
      <c r="CN56" s="203"/>
      <c r="CO56" s="207"/>
      <c r="CP56" s="207"/>
      <c r="CQ56" s="203"/>
      <c r="CR56" s="207"/>
      <c r="CS56" s="207"/>
      <c r="CT56" s="203"/>
      <c r="CU56" s="207"/>
      <c r="CV56" s="207"/>
      <c r="CW56" s="203"/>
      <c r="CX56" s="207"/>
      <c r="CY56" s="207"/>
      <c r="CZ56" s="203"/>
      <c r="DA56" s="207"/>
      <c r="DB56" s="207"/>
      <c r="DC56" s="203"/>
      <c r="DD56" s="207"/>
      <c r="DE56" s="207"/>
      <c r="DF56" s="203"/>
      <c r="DG56" s="207"/>
      <c r="DH56" s="207"/>
      <c r="DI56" s="203"/>
      <c r="DJ56" s="207"/>
      <c r="DK56" s="207"/>
      <c r="DL56" s="203"/>
      <c r="DM56" s="207"/>
      <c r="DN56" s="207"/>
      <c r="DO56" s="203"/>
      <c r="DP56" s="207"/>
      <c r="DQ56" s="207"/>
      <c r="DR56" s="203"/>
      <c r="DS56" s="207"/>
      <c r="DT56" s="207"/>
      <c r="DU56" s="211"/>
      <c r="DV56" s="204"/>
      <c r="DW56" s="442"/>
      <c r="DY56" s="205"/>
      <c r="DZ56" s="205"/>
      <c r="EB56" s="196"/>
      <c r="EC56" s="196"/>
      <c r="ED56"/>
      <c r="EE56" s="100"/>
      <c r="EF56" s="176"/>
      <c r="EG56" s="176"/>
      <c r="EH56" s="176"/>
      <c r="EI56" s="176"/>
      <c r="EJ56" s="176"/>
      <c r="EK56" s="176"/>
      <c r="EL56" s="176"/>
      <c r="EM56" s="176"/>
      <c r="EN56" s="176"/>
      <c r="EO56" s="176"/>
      <c r="EP56" s="176"/>
      <c r="EQ56" s="176"/>
      <c r="ER56" s="176"/>
      <c r="ES56" s="176"/>
      <c r="ET56" s="176"/>
      <c r="EU56" s="176"/>
      <c r="EV56" s="176"/>
      <c r="EW56" s="176"/>
      <c r="EX56" s="176"/>
      <c r="EY56" s="176"/>
      <c r="EZ56" s="176"/>
      <c r="FA56" s="176"/>
      <c r="FB56" s="176"/>
      <c r="FC56" s="176"/>
      <c r="FD56" s="176"/>
      <c r="FE56" s="176"/>
      <c r="FF56" s="176"/>
      <c r="FG56" s="176"/>
      <c r="FH56" s="176"/>
      <c r="FI56" s="176"/>
      <c r="FJ56" s="176"/>
      <c r="FK56" s="176"/>
      <c r="FL56" s="176"/>
      <c r="FM56" s="176"/>
      <c r="FN56" s="176"/>
      <c r="FO56" s="176"/>
      <c r="FP56" s="176"/>
      <c r="FQ56" s="176"/>
      <c r="FR56" s="176"/>
      <c r="FS56" s="176"/>
      <c r="FT56" s="176"/>
      <c r="FU56" s="176"/>
      <c r="FV56" s="176"/>
      <c r="FW56" s="176"/>
      <c r="FX56" s="176"/>
      <c r="FY56" s="176"/>
      <c r="FZ56" s="176"/>
      <c r="GA56" s="176"/>
      <c r="GB56" s="176"/>
      <c r="GC56" s="176"/>
      <c r="GD56" s="176"/>
      <c r="GE56" s="176"/>
      <c r="GF56" s="176"/>
      <c r="GG56" s="176"/>
      <c r="GH56" s="176"/>
      <c r="GI56" s="176"/>
      <c r="GJ56" s="176"/>
      <c r="GK56" s="176"/>
      <c r="GL56" s="176"/>
      <c r="GM56" s="176"/>
      <c r="GN56" s="176"/>
      <c r="GO56" s="176"/>
      <c r="GP56" s="176"/>
      <c r="GQ56" s="176"/>
      <c r="GR56" s="176"/>
      <c r="GS56" s="176"/>
      <c r="GT56" s="176"/>
      <c r="GU56" s="176"/>
      <c r="GV56" s="176"/>
      <c r="GW56" s="176"/>
      <c r="GX56" s="176"/>
      <c r="GY56" s="176"/>
      <c r="GZ56" s="176"/>
      <c r="HA56" s="176"/>
      <c r="HB56" s="176"/>
      <c r="HC56" s="176"/>
      <c r="HD56" s="176"/>
      <c r="HE56" s="176"/>
      <c r="HF56" s="176"/>
      <c r="HG56" s="176"/>
      <c r="HH56" s="176"/>
      <c r="HI56" s="176"/>
      <c r="HJ56" s="176"/>
      <c r="HK56" s="176"/>
      <c r="HL56" s="176"/>
      <c r="HM56" s="176"/>
      <c r="HN56" s="176"/>
      <c r="HO56" s="176"/>
      <c r="HP56" s="176"/>
      <c r="HQ56" s="176"/>
      <c r="HR56" s="176"/>
      <c r="HS56" s="176"/>
      <c r="HT56" s="176"/>
      <c r="HU56" s="176"/>
      <c r="HV56" s="176"/>
      <c r="HW56" s="176"/>
      <c r="HX56" s="176"/>
      <c r="HY56" s="176"/>
      <c r="HZ56" s="176"/>
      <c r="IA56" s="176"/>
      <c r="IB56" s="176"/>
      <c r="IC56" s="176"/>
      <c r="ID56" s="176"/>
      <c r="IE56" s="176"/>
      <c r="IF56" s="176"/>
      <c r="IG56" s="176"/>
      <c r="IH56" s="176"/>
      <c r="II56" s="176"/>
      <c r="IJ56" s="176"/>
      <c r="IK56" s="176"/>
      <c r="IL56" s="176"/>
      <c r="IM56" s="176"/>
      <c r="IN56" s="176"/>
      <c r="IO56" s="176"/>
      <c r="IP56" s="176"/>
      <c r="IQ56" s="176"/>
      <c r="IR56" s="176"/>
      <c r="IS56" s="176"/>
      <c r="IT56" s="176"/>
      <c r="IU56" s="176"/>
      <c r="IV56" s="176"/>
      <c r="IW56" s="176"/>
      <c r="IX56" s="176"/>
      <c r="IY56" s="176"/>
      <c r="IZ56" s="176"/>
      <c r="JA56" s="176"/>
      <c r="JB56" s="176"/>
      <c r="JC56" s="176"/>
      <c r="JD56" s="176"/>
      <c r="JE56" s="176"/>
      <c r="JF56" s="176"/>
      <c r="JG56" s="176"/>
      <c r="JH56" s="176"/>
      <c r="JI56" s="176"/>
      <c r="JJ56" s="176"/>
      <c r="JK56" s="176"/>
      <c r="JL56" s="176"/>
      <c r="JM56" s="176"/>
      <c r="JN56" s="176"/>
      <c r="JO56" s="176"/>
      <c r="JP56" s="176"/>
      <c r="JQ56" s="176"/>
      <c r="JR56" s="176"/>
      <c r="JS56" s="176"/>
      <c r="JT56" s="176"/>
      <c r="JU56" s="176"/>
      <c r="JV56" s="176"/>
      <c r="JW56" s="176"/>
      <c r="JX56" s="176"/>
      <c r="JY56" s="176"/>
      <c r="JZ56" s="176"/>
      <c r="KA56" s="176"/>
      <c r="KB56" s="176"/>
      <c r="KC56" s="176"/>
      <c r="KD56" s="176"/>
      <c r="KE56" s="176"/>
      <c r="KF56" s="176"/>
      <c r="KG56" s="176"/>
      <c r="KH56" s="176"/>
      <c r="KI56" s="176"/>
      <c r="KJ56" s="176"/>
      <c r="KK56" s="176"/>
      <c r="KL56" s="176"/>
      <c r="KM56" s="176"/>
      <c r="KN56" s="176"/>
      <c r="KO56" s="176"/>
      <c r="KP56" s="176"/>
      <c r="KQ56" s="176"/>
    </row>
    <row r="57" spans="1:303" s="170" customFormat="1" ht="19.5" customHeight="1" x14ac:dyDescent="0.3">
      <c r="A57" s="83"/>
      <c r="D57" s="84"/>
      <c r="E57" s="206" t="s">
        <v>860</v>
      </c>
      <c r="F57" s="206">
        <v>0</v>
      </c>
      <c r="G57" s="206" t="s">
        <v>264</v>
      </c>
      <c r="H57" s="170" t="b">
        <v>1</v>
      </c>
      <c r="M57" s="129" t="s">
        <v>540</v>
      </c>
      <c r="N57" s="127" t="s">
        <v>40</v>
      </c>
      <c r="O57" s="198">
        <f ca="1">IFERROR($R57,0)</f>
        <v>0</v>
      </c>
      <c r="P57" s="198">
        <f>IFERROR($S57,0)</f>
        <v>0</v>
      </c>
      <c r="Q57" s="162"/>
      <c r="R57" s="207">
        <f ca="1">IFERROR(IF(AND(R35="Actual",OR(R141=0,R141="")),0,IF(U346="STDBPC",U348*($O$388/U349),U347)),0)</f>
        <v>0</v>
      </c>
      <c r="S57" s="207">
        <f>IFERROR(IF(V346="STDBPC",V348*($P$388/V349),V347),0)</f>
        <v>0</v>
      </c>
      <c r="T57" s="203"/>
      <c r="U57" s="207">
        <f ca="1">IFERROR($R57,0)</f>
        <v>0</v>
      </c>
      <c r="V57" s="207">
        <f>IFERROR($S57,0)</f>
        <v>0</v>
      </c>
      <c r="W57" s="203"/>
      <c r="X57" s="207">
        <f ca="1">IFERROR($R57,0)</f>
        <v>0</v>
      </c>
      <c r="Y57" s="207">
        <f>IFERROR($S57,0)</f>
        <v>0</v>
      </c>
      <c r="Z57" s="203"/>
      <c r="AA57" s="207">
        <f ca="1">IFERROR($R57,0)</f>
        <v>0</v>
      </c>
      <c r="AB57" s="207">
        <f>IFERROR($S57,0)</f>
        <v>0</v>
      </c>
      <c r="AC57" s="203"/>
      <c r="AD57" s="207">
        <f ca="1">IFERROR($R57,0)</f>
        <v>0</v>
      </c>
      <c r="AE57" s="207">
        <f>IFERROR($S57,0)</f>
        <v>0</v>
      </c>
      <c r="AF57" s="203"/>
      <c r="AG57" s="207">
        <f ca="1">IFERROR($R57,0)</f>
        <v>0</v>
      </c>
      <c r="AH57" s="207">
        <f>IFERROR($S57,0)</f>
        <v>0</v>
      </c>
      <c r="AI57" s="203"/>
      <c r="AJ57" s="207">
        <f ca="1">IFERROR($R57,0)</f>
        <v>0</v>
      </c>
      <c r="AK57" s="207">
        <f>IFERROR($S57,0)</f>
        <v>0</v>
      </c>
      <c r="AL57" s="203"/>
      <c r="AM57" s="207">
        <f ca="1">IFERROR($R57,0)</f>
        <v>0</v>
      </c>
      <c r="AN57" s="207">
        <f>IFERROR($S57,0)</f>
        <v>0</v>
      </c>
      <c r="AO57" s="203"/>
      <c r="AP57" s="207">
        <f ca="1">IFERROR($R57,0)</f>
        <v>0</v>
      </c>
      <c r="AQ57" s="207">
        <f>IFERROR($S57,0)</f>
        <v>0</v>
      </c>
      <c r="AR57" s="203"/>
      <c r="AS57" s="207">
        <f ca="1">IFERROR($R57,0)</f>
        <v>0</v>
      </c>
      <c r="AT57" s="207">
        <f>IFERROR($S57,0)</f>
        <v>0</v>
      </c>
      <c r="AU57" s="203"/>
      <c r="AV57" s="207">
        <f ca="1">IFERROR($R57,0)</f>
        <v>0</v>
      </c>
      <c r="AW57" s="207">
        <f>IFERROR($S57,0)</f>
        <v>0</v>
      </c>
      <c r="AX57" s="203"/>
      <c r="AY57" s="207">
        <f ca="1">IFERROR($R57,0)</f>
        <v>0</v>
      </c>
      <c r="AZ57" s="207">
        <f>IFERROR($S57,0)</f>
        <v>0</v>
      </c>
      <c r="BA57" s="203"/>
      <c r="BB57" s="207">
        <f ca="1">IFERROR($R57,0)</f>
        <v>0</v>
      </c>
      <c r="BC57" s="207">
        <f>IFERROR($S57,0)</f>
        <v>0</v>
      </c>
      <c r="BD57" s="203"/>
      <c r="BE57" s="207">
        <f ca="1">IFERROR($R57,0)</f>
        <v>0</v>
      </c>
      <c r="BF57" s="207">
        <f>IFERROR($S57,0)</f>
        <v>0</v>
      </c>
      <c r="BG57" s="203"/>
      <c r="BH57" s="207">
        <f ca="1">IFERROR($R57,0)</f>
        <v>0</v>
      </c>
      <c r="BI57" s="207">
        <f>IFERROR($S57,0)</f>
        <v>0</v>
      </c>
      <c r="BJ57" s="203"/>
      <c r="BK57" s="207">
        <f ca="1">IFERROR($R57,0)</f>
        <v>0</v>
      </c>
      <c r="BL57" s="207">
        <f>IFERROR($S57,0)</f>
        <v>0</v>
      </c>
      <c r="BM57" s="203"/>
      <c r="BN57" s="207">
        <f ca="1">IFERROR($R57,0)</f>
        <v>0</v>
      </c>
      <c r="BO57" s="207">
        <f>IFERROR($S57,0)</f>
        <v>0</v>
      </c>
      <c r="BP57" s="203"/>
      <c r="BQ57" s="207">
        <f ca="1">IFERROR($R57,0)</f>
        <v>0</v>
      </c>
      <c r="BR57" s="207">
        <f>IFERROR($S57,0)</f>
        <v>0</v>
      </c>
      <c r="BS57" s="203"/>
      <c r="BT57" s="207">
        <f ca="1">IFERROR($R57,0)</f>
        <v>0</v>
      </c>
      <c r="BU57" s="207">
        <f>IFERROR($S57,0)</f>
        <v>0</v>
      </c>
      <c r="BV57" s="203"/>
      <c r="BW57" s="207">
        <f ca="1">IFERROR($R57,0)</f>
        <v>0</v>
      </c>
      <c r="BX57" s="207">
        <f>IFERROR($S57,0)</f>
        <v>0</v>
      </c>
      <c r="BY57" s="203"/>
      <c r="BZ57" s="207">
        <f ca="1">IFERROR($R57,0)</f>
        <v>0</v>
      </c>
      <c r="CA57" s="207">
        <f>IFERROR($S57,0)</f>
        <v>0</v>
      </c>
      <c r="CB57" s="203"/>
      <c r="CC57" s="207">
        <f ca="1">IFERROR($R57,0)</f>
        <v>0</v>
      </c>
      <c r="CD57" s="207">
        <f>IFERROR($S57,0)</f>
        <v>0</v>
      </c>
      <c r="CE57" s="203"/>
      <c r="CF57" s="207">
        <f ca="1">IFERROR($R57,0)</f>
        <v>0</v>
      </c>
      <c r="CG57" s="207">
        <f>IFERROR($S57,0)</f>
        <v>0</v>
      </c>
      <c r="CH57" s="203"/>
      <c r="CI57" s="207">
        <f ca="1">IFERROR($R57,0)</f>
        <v>0</v>
      </c>
      <c r="CJ57" s="207">
        <f>IFERROR($S57,0)</f>
        <v>0</v>
      </c>
      <c r="CK57" s="203"/>
      <c r="CL57" s="207">
        <f ca="1">IFERROR($R57,0)</f>
        <v>0</v>
      </c>
      <c r="CM57" s="207">
        <f>IFERROR($S57,0)</f>
        <v>0</v>
      </c>
      <c r="CN57" s="203"/>
      <c r="CO57" s="207">
        <f ca="1">IFERROR($R57,0)</f>
        <v>0</v>
      </c>
      <c r="CP57" s="207">
        <f>IFERROR($S57,0)</f>
        <v>0</v>
      </c>
      <c r="CQ57" s="203"/>
      <c r="CR57" s="207">
        <f ca="1">IFERROR($R57,0)</f>
        <v>0</v>
      </c>
      <c r="CS57" s="207">
        <f>IFERROR($S57,0)</f>
        <v>0</v>
      </c>
      <c r="CT57" s="203"/>
      <c r="CU57" s="207">
        <f ca="1">IFERROR($R57,0)</f>
        <v>0</v>
      </c>
      <c r="CV57" s="207">
        <f>IFERROR($S57,0)</f>
        <v>0</v>
      </c>
      <c r="CW57" s="203"/>
      <c r="CX57" s="207">
        <f ca="1">IFERROR($R57,0)</f>
        <v>0</v>
      </c>
      <c r="CY57" s="207">
        <f>IFERROR($S57,0)</f>
        <v>0</v>
      </c>
      <c r="CZ57" s="203"/>
      <c r="DA57" s="207">
        <f ca="1">IFERROR($R57,0)</f>
        <v>0</v>
      </c>
      <c r="DB57" s="207">
        <f>IFERROR($S57,0)</f>
        <v>0</v>
      </c>
      <c r="DC57" s="203"/>
      <c r="DD57" s="207">
        <f ca="1">IFERROR($R57,0)</f>
        <v>0</v>
      </c>
      <c r="DE57" s="207">
        <f>IFERROR($S57,0)</f>
        <v>0</v>
      </c>
      <c r="DF57" s="203"/>
      <c r="DG57" s="207">
        <f ca="1">IFERROR($R57,0)</f>
        <v>0</v>
      </c>
      <c r="DH57" s="207">
        <f>IFERROR($S57,0)</f>
        <v>0</v>
      </c>
      <c r="DI57" s="203"/>
      <c r="DJ57" s="207">
        <f ca="1">IFERROR($R57,0)</f>
        <v>0</v>
      </c>
      <c r="DK57" s="207">
        <f>IFERROR($S57,0)</f>
        <v>0</v>
      </c>
      <c r="DL57" s="203"/>
      <c r="DM57" s="207">
        <f ca="1">IFERROR($R57,0)</f>
        <v>0</v>
      </c>
      <c r="DN57" s="207">
        <f>IFERROR($S57,0)</f>
        <v>0</v>
      </c>
      <c r="DO57" s="203"/>
      <c r="DP57" s="207">
        <f ca="1">IFERROR($R57,0)</f>
        <v>0</v>
      </c>
      <c r="DQ57" s="207">
        <f>IFERROR($S57,0)</f>
        <v>0</v>
      </c>
      <c r="DR57" s="203"/>
      <c r="DS57" s="207">
        <f ca="1">IFERROR($R57,0)</f>
        <v>0</v>
      </c>
      <c r="DT57" s="207">
        <f>IFERROR($S57,0)</f>
        <v>0</v>
      </c>
      <c r="DU57" s="211"/>
      <c r="DV57" s="204"/>
      <c r="DW57" s="442"/>
      <c r="DY57" s="205"/>
      <c r="DZ57" s="205"/>
      <c r="EB57" s="196"/>
      <c r="EC57" s="196"/>
      <c r="ED57"/>
      <c r="EE57" s="176"/>
      <c r="EF57" s="176"/>
      <c r="EG57" s="176"/>
      <c r="EH57" s="176"/>
      <c r="EI57" s="176"/>
      <c r="EJ57" s="176"/>
      <c r="EK57" s="176"/>
      <c r="EL57" s="176"/>
      <c r="EM57" s="176"/>
      <c r="EN57" s="176"/>
      <c r="EO57" s="176"/>
      <c r="EP57" s="176"/>
      <c r="EQ57" s="176"/>
      <c r="ER57" s="176"/>
      <c r="ES57" s="176"/>
      <c r="ET57" s="176"/>
      <c r="EU57" s="176"/>
      <c r="EV57" s="176"/>
      <c r="EW57" s="176"/>
      <c r="EX57" s="176"/>
      <c r="EY57" s="176"/>
      <c r="EZ57" s="176"/>
      <c r="FA57" s="176"/>
      <c r="FB57" s="176"/>
      <c r="FC57" s="176"/>
      <c r="FD57" s="176"/>
      <c r="FE57" s="176"/>
      <c r="FF57" s="176"/>
      <c r="FG57" s="176"/>
      <c r="FH57" s="176"/>
      <c r="FI57" s="176"/>
      <c r="FJ57" s="176"/>
      <c r="FK57" s="176"/>
      <c r="FL57" s="176"/>
      <c r="FM57" s="176"/>
      <c r="FN57" s="176"/>
      <c r="FO57" s="176"/>
      <c r="FP57" s="176"/>
      <c r="FQ57" s="176"/>
      <c r="FR57" s="176"/>
      <c r="FS57" s="176"/>
      <c r="FT57" s="176"/>
      <c r="FU57" s="176"/>
      <c r="FV57" s="176"/>
      <c r="FW57" s="176"/>
      <c r="FX57" s="176"/>
      <c r="FY57" s="176"/>
      <c r="FZ57" s="176"/>
      <c r="GA57" s="176"/>
      <c r="GB57" s="176"/>
      <c r="GC57" s="176"/>
      <c r="GD57" s="176"/>
      <c r="GE57" s="176"/>
      <c r="GF57" s="176"/>
      <c r="GG57" s="176"/>
      <c r="GH57" s="176"/>
      <c r="GI57" s="176"/>
      <c r="GJ57" s="176"/>
      <c r="GK57" s="176"/>
      <c r="GL57" s="176"/>
      <c r="GM57" s="176"/>
      <c r="GN57" s="176"/>
      <c r="GO57" s="176"/>
      <c r="GP57" s="176"/>
      <c r="GQ57" s="176"/>
      <c r="GR57" s="176"/>
      <c r="GS57" s="176"/>
      <c r="GT57" s="176"/>
      <c r="GU57" s="176"/>
      <c r="GV57" s="176"/>
      <c r="GW57" s="176"/>
      <c r="GX57" s="176"/>
      <c r="GY57" s="176"/>
      <c r="GZ57" s="176"/>
      <c r="HA57" s="176"/>
      <c r="HB57" s="176"/>
      <c r="HC57" s="176"/>
      <c r="HD57" s="176"/>
      <c r="HE57" s="176"/>
      <c r="HF57" s="176"/>
      <c r="HG57" s="176"/>
    </row>
    <row r="58" spans="1:303" s="170" customFormat="1" ht="19.5" customHeight="1" x14ac:dyDescent="0.3">
      <c r="A58" s="83"/>
      <c r="D58" s="206"/>
      <c r="E58" s="206" t="s">
        <v>863</v>
      </c>
      <c r="F58" s="206">
        <v>0</v>
      </c>
      <c r="G58" s="206" t="s">
        <v>264</v>
      </c>
      <c r="M58" s="123" t="s">
        <v>864</v>
      </c>
      <c r="N58" s="127" t="s">
        <v>40</v>
      </c>
      <c r="O58" s="198">
        <f>IFERROR($R58,0)</f>
        <v>0</v>
      </c>
      <c r="P58" s="198">
        <f>IFERROR($S58,0)</f>
        <v>0</v>
      </c>
      <c r="Q58" s="162"/>
      <c r="R58" s="207">
        <v>0</v>
      </c>
      <c r="S58" s="200">
        <v>0</v>
      </c>
      <c r="T58" s="203"/>
      <c r="U58" s="202">
        <f>IFERROR($R58,0)</f>
        <v>0</v>
      </c>
      <c r="V58" s="202">
        <f>IFERROR($S58,0)</f>
        <v>0</v>
      </c>
      <c r="W58" s="203"/>
      <c r="X58" s="207">
        <f>IFERROR($R58,0)</f>
        <v>0</v>
      </c>
      <c r="Y58" s="207">
        <f>IFERROR($S58,0)</f>
        <v>0</v>
      </c>
      <c r="Z58" s="203"/>
      <c r="AA58" s="207">
        <f>IFERROR($R58,0)</f>
        <v>0</v>
      </c>
      <c r="AB58" s="207">
        <f>IFERROR($S58,0)</f>
        <v>0</v>
      </c>
      <c r="AC58" s="203"/>
      <c r="AD58" s="207">
        <f>IFERROR($R58,0)</f>
        <v>0</v>
      </c>
      <c r="AE58" s="207">
        <f>IFERROR($S58,0)</f>
        <v>0</v>
      </c>
      <c r="AF58" s="203"/>
      <c r="AG58" s="207">
        <f>IFERROR($R58,0)</f>
        <v>0</v>
      </c>
      <c r="AH58" s="207">
        <f>IFERROR($S58,0)</f>
        <v>0</v>
      </c>
      <c r="AI58" s="203"/>
      <c r="AJ58" s="207">
        <f>IFERROR($R58,0)</f>
        <v>0</v>
      </c>
      <c r="AK58" s="207">
        <f>IFERROR($S58,0)</f>
        <v>0</v>
      </c>
      <c r="AL58" s="203"/>
      <c r="AM58" s="207">
        <f>IFERROR($R58,0)</f>
        <v>0</v>
      </c>
      <c r="AN58" s="207">
        <f>IFERROR($S58,0)</f>
        <v>0</v>
      </c>
      <c r="AO58" s="203"/>
      <c r="AP58" s="207">
        <f>IFERROR($R58,0)</f>
        <v>0</v>
      </c>
      <c r="AQ58" s="207">
        <f>IFERROR($S58,0)</f>
        <v>0</v>
      </c>
      <c r="AR58" s="203"/>
      <c r="AS58" s="207">
        <f>IFERROR($R58,0)</f>
        <v>0</v>
      </c>
      <c r="AT58" s="207">
        <f>IFERROR($S58,0)</f>
        <v>0</v>
      </c>
      <c r="AU58" s="203"/>
      <c r="AV58" s="207">
        <f>IFERROR($R58,0)</f>
        <v>0</v>
      </c>
      <c r="AW58" s="207">
        <f>IFERROR($S58,0)</f>
        <v>0</v>
      </c>
      <c r="AX58" s="203"/>
      <c r="AY58" s="207">
        <f>IFERROR($R58,0)</f>
        <v>0</v>
      </c>
      <c r="AZ58" s="207">
        <f>IFERROR($S58,0)</f>
        <v>0</v>
      </c>
      <c r="BA58" s="203"/>
      <c r="BB58" s="207">
        <f>IFERROR($R58,0)</f>
        <v>0</v>
      </c>
      <c r="BC58" s="207">
        <f>IFERROR($S58,0)</f>
        <v>0</v>
      </c>
      <c r="BD58" s="203"/>
      <c r="BE58" s="207">
        <f>IFERROR($R58,0)</f>
        <v>0</v>
      </c>
      <c r="BF58" s="207">
        <f>IFERROR($S58,0)</f>
        <v>0</v>
      </c>
      <c r="BG58" s="203"/>
      <c r="BH58" s="207">
        <f>IFERROR($R58,0)</f>
        <v>0</v>
      </c>
      <c r="BI58" s="207">
        <f>IFERROR($S58,0)</f>
        <v>0</v>
      </c>
      <c r="BJ58" s="203"/>
      <c r="BK58" s="207">
        <f>IFERROR($R58,0)</f>
        <v>0</v>
      </c>
      <c r="BL58" s="207">
        <f>IFERROR($S58,0)</f>
        <v>0</v>
      </c>
      <c r="BM58" s="203"/>
      <c r="BN58" s="207">
        <f>IFERROR($R58,0)</f>
        <v>0</v>
      </c>
      <c r="BO58" s="207">
        <f>IFERROR($S58,0)</f>
        <v>0</v>
      </c>
      <c r="BP58" s="203"/>
      <c r="BQ58" s="207">
        <f>IFERROR($R58,0)</f>
        <v>0</v>
      </c>
      <c r="BR58" s="207">
        <f>IFERROR($S58,0)</f>
        <v>0</v>
      </c>
      <c r="BS58" s="203"/>
      <c r="BT58" s="207">
        <f>IFERROR($R58,0)</f>
        <v>0</v>
      </c>
      <c r="BU58" s="207">
        <f>IFERROR($S58,0)</f>
        <v>0</v>
      </c>
      <c r="BV58" s="203"/>
      <c r="BW58" s="207">
        <f>IFERROR($R58,0)</f>
        <v>0</v>
      </c>
      <c r="BX58" s="207">
        <f>IFERROR($S58,0)</f>
        <v>0</v>
      </c>
      <c r="BY58" s="203"/>
      <c r="BZ58" s="207">
        <f>IFERROR($R58,0)</f>
        <v>0</v>
      </c>
      <c r="CA58" s="207">
        <f>IFERROR($S58,0)</f>
        <v>0</v>
      </c>
      <c r="CB58" s="203"/>
      <c r="CC58" s="202">
        <f>IFERROR($R58,0)</f>
        <v>0</v>
      </c>
      <c r="CD58" s="202">
        <f>IFERROR($S58,0)</f>
        <v>0</v>
      </c>
      <c r="CE58" s="203"/>
      <c r="CF58" s="202">
        <f>IFERROR($R58,0)</f>
        <v>0</v>
      </c>
      <c r="CG58" s="202">
        <f>IFERROR($S58,0)</f>
        <v>0</v>
      </c>
      <c r="CH58" s="203"/>
      <c r="CI58" s="202">
        <f>IFERROR($R58,0)</f>
        <v>0</v>
      </c>
      <c r="CJ58" s="202">
        <f>IFERROR($S58,0)</f>
        <v>0</v>
      </c>
      <c r="CK58" s="203"/>
      <c r="CL58" s="202">
        <f>IFERROR($R58,0)</f>
        <v>0</v>
      </c>
      <c r="CM58" s="202">
        <f>IFERROR($S58,0)</f>
        <v>0</v>
      </c>
      <c r="CN58" s="203"/>
      <c r="CO58" s="202">
        <f>IFERROR($R58,0)</f>
        <v>0</v>
      </c>
      <c r="CP58" s="202">
        <f>IFERROR($S58,0)</f>
        <v>0</v>
      </c>
      <c r="CQ58" s="203"/>
      <c r="CR58" s="202">
        <f>IFERROR($R58,0)</f>
        <v>0</v>
      </c>
      <c r="CS58" s="202">
        <f>IFERROR($S58,0)</f>
        <v>0</v>
      </c>
      <c r="CT58" s="203"/>
      <c r="CU58" s="202">
        <f>IFERROR($R58,0)</f>
        <v>0</v>
      </c>
      <c r="CV58" s="202">
        <f>IFERROR($S58,0)</f>
        <v>0</v>
      </c>
      <c r="CW58" s="203"/>
      <c r="CX58" s="202">
        <f>IFERROR($R58,0)</f>
        <v>0</v>
      </c>
      <c r="CY58" s="202">
        <f>IFERROR($S58,0)</f>
        <v>0</v>
      </c>
      <c r="CZ58" s="203"/>
      <c r="DA58" s="202">
        <f>IFERROR($R58,0)</f>
        <v>0</v>
      </c>
      <c r="DB58" s="202">
        <f>IFERROR($S58,0)</f>
        <v>0</v>
      </c>
      <c r="DC58" s="203"/>
      <c r="DD58" s="202">
        <f>IFERROR($R58,0)</f>
        <v>0</v>
      </c>
      <c r="DE58" s="202">
        <f>IFERROR($S58,0)</f>
        <v>0</v>
      </c>
      <c r="DF58" s="203"/>
      <c r="DG58" s="202">
        <f>IFERROR($R58,0)</f>
        <v>0</v>
      </c>
      <c r="DH58" s="202">
        <f>IFERROR($S58,0)</f>
        <v>0</v>
      </c>
      <c r="DI58" s="203"/>
      <c r="DJ58" s="202">
        <f>IFERROR($R58,0)</f>
        <v>0</v>
      </c>
      <c r="DK58" s="202">
        <f>IFERROR($S58,0)</f>
        <v>0</v>
      </c>
      <c r="DL58" s="203"/>
      <c r="DM58" s="202">
        <f>IFERROR($R58,0)</f>
        <v>0</v>
      </c>
      <c r="DN58" s="202">
        <f>IFERROR($S58,0)</f>
        <v>0</v>
      </c>
      <c r="DO58" s="203"/>
      <c r="DP58" s="202">
        <f>IFERROR($R58,0)</f>
        <v>0</v>
      </c>
      <c r="DQ58" s="202">
        <f>IFERROR($S58,0)</f>
        <v>0</v>
      </c>
      <c r="DR58" s="203"/>
      <c r="DS58" s="202">
        <f>IFERROR($R58,0)</f>
        <v>0</v>
      </c>
      <c r="DT58" s="202">
        <f>IFERROR($S58,0)</f>
        <v>0</v>
      </c>
      <c r="DU58" s="417"/>
      <c r="DV58" s="204"/>
      <c r="DW58" s="442"/>
      <c r="DY58" s="205"/>
      <c r="DZ58" s="205"/>
      <c r="EB58" s="196"/>
      <c r="EC58" s="196"/>
      <c r="ED58"/>
      <c r="EE58" s="51"/>
      <c r="EF58" s="176"/>
      <c r="EG58" s="176"/>
      <c r="EH58" s="176"/>
      <c r="EI58" s="176"/>
      <c r="EJ58" s="176"/>
      <c r="EK58" s="176"/>
      <c r="EL58" s="176"/>
      <c r="EM58" s="176"/>
      <c r="EN58" s="176"/>
      <c r="EO58" s="176"/>
      <c r="EP58" s="176"/>
      <c r="EQ58" s="176"/>
      <c r="ER58" s="176"/>
      <c r="ES58" s="176"/>
      <c r="ET58" s="176"/>
      <c r="EU58" s="176"/>
      <c r="EV58" s="176"/>
      <c r="EW58" s="176"/>
      <c r="EX58" s="176"/>
      <c r="EY58" s="176"/>
      <c r="EZ58" s="176"/>
      <c r="FA58" s="176"/>
      <c r="FB58" s="176"/>
      <c r="FC58" s="176"/>
      <c r="FD58" s="176"/>
      <c r="FE58" s="176"/>
      <c r="FF58" s="176"/>
      <c r="FG58" s="176"/>
      <c r="FH58" s="176"/>
      <c r="FI58" s="176"/>
      <c r="FJ58" s="176"/>
      <c r="FK58" s="176"/>
      <c r="FL58" s="176"/>
      <c r="FM58" s="176"/>
      <c r="FN58" s="176"/>
      <c r="FO58" s="176"/>
      <c r="FP58" s="176"/>
      <c r="FQ58" s="176"/>
      <c r="FR58" s="176"/>
      <c r="FS58" s="176"/>
      <c r="FT58" s="176"/>
      <c r="FU58" s="176"/>
      <c r="FV58" s="176"/>
      <c r="FW58" s="176"/>
      <c r="FX58" s="176"/>
      <c r="FY58" s="176"/>
      <c r="FZ58" s="176"/>
      <c r="GA58" s="176"/>
      <c r="GB58" s="176"/>
      <c r="GC58" s="176"/>
      <c r="GD58" s="176"/>
      <c r="GE58" s="176"/>
      <c r="GF58" s="176"/>
      <c r="GG58" s="176"/>
      <c r="GH58" s="176"/>
      <c r="GI58" s="176"/>
      <c r="GJ58" s="176"/>
      <c r="GK58" s="176"/>
      <c r="GL58" s="176"/>
      <c r="GM58" s="176"/>
      <c r="GN58" s="176"/>
      <c r="GO58" s="176"/>
      <c r="GP58" s="176"/>
      <c r="GQ58" s="176"/>
      <c r="GR58" s="176"/>
      <c r="GS58" s="176"/>
      <c r="GT58" s="176"/>
      <c r="GU58" s="176"/>
      <c r="GV58" s="176"/>
      <c r="GW58" s="176"/>
      <c r="GX58" s="176"/>
      <c r="GY58" s="176"/>
      <c r="GZ58" s="176"/>
      <c r="HA58" s="176"/>
      <c r="HB58" s="176"/>
      <c r="HC58" s="176"/>
      <c r="HD58" s="176"/>
      <c r="HE58" s="176"/>
      <c r="HF58" s="176"/>
      <c r="HG58" s="176"/>
      <c r="HH58" s="176"/>
      <c r="HI58" s="176"/>
      <c r="HJ58" s="176"/>
      <c r="HK58" s="176"/>
      <c r="HL58" s="176"/>
      <c r="HM58" s="176"/>
      <c r="HN58" s="176"/>
      <c r="HO58" s="176"/>
      <c r="HP58" s="176"/>
      <c r="HQ58" s="176"/>
      <c r="HR58" s="176"/>
      <c r="HS58" s="176"/>
      <c r="HT58" s="176"/>
      <c r="HU58" s="176"/>
      <c r="HV58" s="176"/>
      <c r="HW58" s="176"/>
      <c r="HX58" s="176"/>
      <c r="HY58" s="176"/>
      <c r="HZ58" s="176"/>
      <c r="IA58" s="176"/>
      <c r="IB58" s="176"/>
      <c r="IC58" s="176"/>
      <c r="ID58" s="176"/>
      <c r="IE58" s="176"/>
      <c r="IF58" s="176"/>
      <c r="IG58" s="176"/>
      <c r="IH58" s="176"/>
      <c r="II58" s="176"/>
      <c r="IJ58" s="176"/>
      <c r="IK58" s="176"/>
      <c r="IL58" s="176"/>
      <c r="IM58" s="176"/>
      <c r="IN58" s="176"/>
      <c r="IO58" s="176"/>
      <c r="IP58" s="176"/>
      <c r="IQ58" s="176"/>
      <c r="IR58" s="176"/>
      <c r="IS58" s="176"/>
      <c r="IT58" s="176"/>
      <c r="IU58" s="176"/>
      <c r="IV58" s="176"/>
      <c r="IW58" s="176"/>
      <c r="IX58" s="176"/>
      <c r="IY58" s="176"/>
      <c r="IZ58" s="176"/>
      <c r="JA58" s="176"/>
      <c r="JB58" s="176"/>
      <c r="JC58" s="176"/>
      <c r="JD58" s="176"/>
      <c r="JE58" s="176"/>
      <c r="JF58" s="176"/>
      <c r="JG58" s="176"/>
      <c r="JH58" s="176"/>
      <c r="JI58" s="176"/>
      <c r="JJ58" s="176"/>
      <c r="JK58" s="176"/>
      <c r="JL58" s="176"/>
      <c r="JM58" s="176"/>
      <c r="JN58" s="176"/>
      <c r="JO58" s="176"/>
      <c r="JP58" s="176"/>
      <c r="JQ58" s="176"/>
      <c r="JR58" s="176"/>
      <c r="JS58" s="176"/>
      <c r="JT58" s="176"/>
      <c r="JU58" s="176"/>
      <c r="JV58" s="176"/>
      <c r="JW58" s="176"/>
      <c r="JX58" s="176"/>
      <c r="JY58" s="176"/>
      <c r="JZ58" s="176"/>
      <c r="KA58" s="176"/>
      <c r="KB58" s="176"/>
      <c r="KC58" s="176"/>
      <c r="KD58" s="176"/>
      <c r="KE58" s="176"/>
      <c r="KF58" s="176"/>
      <c r="KG58" s="176"/>
      <c r="KH58" s="176"/>
      <c r="KI58" s="176"/>
      <c r="KJ58" s="176"/>
      <c r="KK58" s="176"/>
      <c r="KL58" s="176"/>
      <c r="KM58" s="176"/>
      <c r="KN58" s="176"/>
      <c r="KO58" s="176"/>
      <c r="KP58" s="176"/>
      <c r="KQ58" s="176"/>
    </row>
    <row r="59" spans="1:303" s="170" customFormat="1" ht="19.5" customHeight="1" x14ac:dyDescent="0.3">
      <c r="A59" s="83"/>
      <c r="D59" s="206"/>
      <c r="E59" s="206" t="s">
        <v>282</v>
      </c>
      <c r="F59" s="206"/>
      <c r="G59" s="206" t="s">
        <v>264</v>
      </c>
      <c r="M59" s="123" t="s">
        <v>283</v>
      </c>
      <c r="N59" s="127" t="s">
        <v>40</v>
      </c>
      <c r="O59" s="198">
        <f ca="1">IFERROR(IF(AND(O35="Actual",OR(O141=0,O141="")),0,$AJ$427),0)</f>
        <v>0</v>
      </c>
      <c r="P59" s="198">
        <f>IFERROR($S59,0)</f>
        <v>0</v>
      </c>
      <c r="Q59" s="162"/>
      <c r="R59" s="207">
        <f ca="1">IFERROR(IF(AND(R35="Actual",OR(R141=0,R141="")),0,$AJ$427),0)</f>
        <v>0</v>
      </c>
      <c r="S59" s="200">
        <f>$AK$427</f>
        <v>0</v>
      </c>
      <c r="T59" s="203"/>
      <c r="U59" s="202">
        <f ca="1">IFERROR(IF(AND(U35="Actual",OR(U141=0,U141="")),0,$AJ$427),0)</f>
        <v>0</v>
      </c>
      <c r="V59" s="202">
        <f>$S$59</f>
        <v>0</v>
      </c>
      <c r="W59" s="203"/>
      <c r="X59" s="207">
        <f ca="1">IFERROR(IF(AND(X35="Actual",OR(X141=0,X141="")),0,$AJ$427),0)</f>
        <v>0</v>
      </c>
      <c r="Y59" s="207">
        <f>$S$59</f>
        <v>0</v>
      </c>
      <c r="Z59" s="203"/>
      <c r="AA59" s="207">
        <f ca="1">IFERROR(IF(AND(AA35="Actual",OR(AA141=0,AA141="")),0,$AJ$427),0)</f>
        <v>0</v>
      </c>
      <c r="AB59" s="207">
        <f>$S$59</f>
        <v>0</v>
      </c>
      <c r="AC59" s="203"/>
      <c r="AD59" s="207">
        <f ca="1">IFERROR(IF(AND(AD35="Actual",OR(AD141=0,AD141="")),0,$AJ$427),0)</f>
        <v>0</v>
      </c>
      <c r="AE59" s="207">
        <f>$S$59</f>
        <v>0</v>
      </c>
      <c r="AF59" s="203"/>
      <c r="AG59" s="207">
        <f ca="1">IFERROR(IF(AND(AG35="Actual",OR(AG141=0,AG141="")),0,$AJ$427),0)</f>
        <v>0</v>
      </c>
      <c r="AH59" s="207">
        <f>$S$59</f>
        <v>0</v>
      </c>
      <c r="AI59" s="203"/>
      <c r="AJ59" s="207">
        <f ca="1">IFERROR(IF(AND(AJ35="Actual",OR(AJ141=0,AJ141="")),0,$AJ$427),0)</f>
        <v>0</v>
      </c>
      <c r="AK59" s="207">
        <f>$S$59</f>
        <v>0</v>
      </c>
      <c r="AL59" s="203"/>
      <c r="AM59" s="207">
        <f ca="1">IFERROR(IF(AND(AM35="Actual",OR(AM141=0,AM141="")),0,$AJ$427),0)</f>
        <v>0</v>
      </c>
      <c r="AN59" s="207">
        <f>$S$59</f>
        <v>0</v>
      </c>
      <c r="AO59" s="203"/>
      <c r="AP59" s="207">
        <f ca="1">IFERROR(IF(AND(AP35="Actual",OR(AP141=0,AP141="")),0,$AJ$427),0)</f>
        <v>0</v>
      </c>
      <c r="AQ59" s="207">
        <f>$S$59</f>
        <v>0</v>
      </c>
      <c r="AR59" s="203"/>
      <c r="AS59" s="207">
        <f ca="1">IFERROR(IF(AND(AS35="Actual",OR(AS141=0,AS141="")),0,$AJ$427),0)</f>
        <v>0</v>
      </c>
      <c r="AT59" s="207">
        <f>$S$59</f>
        <v>0</v>
      </c>
      <c r="AU59" s="203"/>
      <c r="AV59" s="207">
        <f ca="1">IFERROR(IF(AND(AV35="Actual",OR(AV141=0,AV141="")),0,$AJ$427),0)</f>
        <v>0</v>
      </c>
      <c r="AW59" s="207">
        <f>$S$59</f>
        <v>0</v>
      </c>
      <c r="AX59" s="203"/>
      <c r="AY59" s="207">
        <f ca="1">IFERROR(IF(AND(AY35="Actual",OR(AY141=0,AY141="")),0,$AJ$427),0)</f>
        <v>0</v>
      </c>
      <c r="AZ59" s="207">
        <f>$S$59</f>
        <v>0</v>
      </c>
      <c r="BA59" s="203"/>
      <c r="BB59" s="207">
        <f ca="1">IFERROR(IF(AND(BB35="Actual",OR(BB141=0,BB141="")),0,$AJ$427),0)</f>
        <v>0</v>
      </c>
      <c r="BC59" s="207">
        <f>$S$59</f>
        <v>0</v>
      </c>
      <c r="BD59" s="203"/>
      <c r="BE59" s="207">
        <f ca="1">IFERROR(IF(AND(BE35="Actual",OR(BE141=0,BE141="")),0,$AJ$427),0)</f>
        <v>0</v>
      </c>
      <c r="BF59" s="207">
        <f>$S$59</f>
        <v>0</v>
      </c>
      <c r="BG59" s="203"/>
      <c r="BH59" s="207">
        <f ca="1">IFERROR(IF(AND(BH35="Actual",OR(BH141=0,BH141="")),0,$AJ$427),0)</f>
        <v>0</v>
      </c>
      <c r="BI59" s="207">
        <f>$S$59</f>
        <v>0</v>
      </c>
      <c r="BJ59" s="203"/>
      <c r="BK59" s="207">
        <f ca="1">IFERROR(IF(AND(BK35="Actual",OR(BK141=0,BK141="")),0,$AJ$427),0)</f>
        <v>0</v>
      </c>
      <c r="BL59" s="207">
        <f>$S$59</f>
        <v>0</v>
      </c>
      <c r="BM59" s="203"/>
      <c r="BN59" s="207">
        <f ca="1">IFERROR(IF(AND(BN35="Actual",OR(BN141=0,BN141="")),0,$AJ$427),0)</f>
        <v>0</v>
      </c>
      <c r="BO59" s="207">
        <f>$S$59</f>
        <v>0</v>
      </c>
      <c r="BP59" s="203"/>
      <c r="BQ59" s="207">
        <f ca="1">IFERROR(IF(AND(BQ35="Actual",OR(BQ141=0,BQ141="")),0,$AJ$427),0)</f>
        <v>0</v>
      </c>
      <c r="BR59" s="207">
        <f>$S$59</f>
        <v>0</v>
      </c>
      <c r="BS59" s="203"/>
      <c r="BT59" s="207">
        <f ca="1">IFERROR(IF(AND(BT35="Actual",OR(BT141=0,BT141="")),0,$AJ$427),0)</f>
        <v>0</v>
      </c>
      <c r="BU59" s="207">
        <f>$S$59</f>
        <v>0</v>
      </c>
      <c r="BV59" s="203"/>
      <c r="BW59" s="207">
        <f ca="1">IFERROR(IF(AND(BW35="Actual",OR(BW141=0,BW141="")),0,$AJ$427),0)</f>
        <v>0</v>
      </c>
      <c r="BX59" s="207">
        <f>$S$59</f>
        <v>0</v>
      </c>
      <c r="BY59" s="203"/>
      <c r="BZ59" s="207">
        <f ca="1">IFERROR(IF(AND(BZ35="Actual",OR(BZ141=0,BZ141="")),0,$AJ$427),0)</f>
        <v>0</v>
      </c>
      <c r="CA59" s="207">
        <f>$S$59</f>
        <v>0</v>
      </c>
      <c r="CB59" s="203"/>
      <c r="CC59" s="202">
        <f ca="1">IFERROR(IF(AND(CC35="Actual",OR(CC141=0,CC141="")),0,$AJ$427),0)</f>
        <v>0</v>
      </c>
      <c r="CD59" s="202">
        <f>$S$59</f>
        <v>0</v>
      </c>
      <c r="CE59" s="203"/>
      <c r="CF59" s="202">
        <f ca="1">IFERROR(IF(AND(CF35="Actual",OR(CF141=0,CF141="")),0,$AJ$427),0)</f>
        <v>0</v>
      </c>
      <c r="CG59" s="202">
        <f>$S$59</f>
        <v>0</v>
      </c>
      <c r="CH59" s="203"/>
      <c r="CI59" s="202">
        <f ca="1">IFERROR(IF(AND(CI35="Actual",OR(CI141=0,CI141="")),0,$AJ$427),0)</f>
        <v>0</v>
      </c>
      <c r="CJ59" s="202">
        <f>$S$59</f>
        <v>0</v>
      </c>
      <c r="CK59" s="203"/>
      <c r="CL59" s="202">
        <f ca="1">IFERROR(IF(AND(CL35="Actual",OR(CL141=0,CL141="")),0,$AJ$427),0)</f>
        <v>0</v>
      </c>
      <c r="CM59" s="202">
        <f>$S$59</f>
        <v>0</v>
      </c>
      <c r="CN59" s="203"/>
      <c r="CO59" s="202">
        <f ca="1">IFERROR(IF(AND(CO35="Actual",OR(CO141=0,CO141="")),0,$AJ$427),0)</f>
        <v>0</v>
      </c>
      <c r="CP59" s="202">
        <f>$S$59</f>
        <v>0</v>
      </c>
      <c r="CQ59" s="203"/>
      <c r="CR59" s="202">
        <f ca="1">IFERROR(IF(AND(CR35="Actual",OR(CR141=0,CR141="")),0,$AJ$427),0)</f>
        <v>0</v>
      </c>
      <c r="CS59" s="202">
        <f>$S$59</f>
        <v>0</v>
      </c>
      <c r="CT59" s="203"/>
      <c r="CU59" s="202">
        <f ca="1">IFERROR(IF(AND(CU35="Actual",OR(CU141=0,CU141="")),0,$AJ$427),0)</f>
        <v>0</v>
      </c>
      <c r="CV59" s="202">
        <f>$S$59</f>
        <v>0</v>
      </c>
      <c r="CW59" s="203"/>
      <c r="CX59" s="202">
        <f ca="1">IFERROR(IF(AND(CX35="Actual",OR(CX141=0,CX141="")),0,$AJ$427),0)</f>
        <v>0</v>
      </c>
      <c r="CY59" s="202">
        <f>$S$59</f>
        <v>0</v>
      </c>
      <c r="CZ59" s="203"/>
      <c r="DA59" s="202">
        <f ca="1">IFERROR(IF(AND(DA35="Actual",OR(DA141=0,DA141="")),0,$AJ$427),0)</f>
        <v>0</v>
      </c>
      <c r="DB59" s="202">
        <f>$S$59</f>
        <v>0</v>
      </c>
      <c r="DC59" s="203"/>
      <c r="DD59" s="202">
        <f ca="1">IFERROR(IF(AND(DD35="Actual",OR(DD141=0,DD141="")),0,$AJ$427),0)</f>
        <v>0</v>
      </c>
      <c r="DE59" s="202">
        <f>$S$59</f>
        <v>0</v>
      </c>
      <c r="DF59" s="203"/>
      <c r="DG59" s="202">
        <f ca="1">IFERROR(IF(AND(DG35="Actual",OR(DG141=0,DG141="")),0,$AJ$427),0)</f>
        <v>0</v>
      </c>
      <c r="DH59" s="202">
        <f>$S$59</f>
        <v>0</v>
      </c>
      <c r="DI59" s="203"/>
      <c r="DJ59" s="202">
        <f ca="1">IFERROR(IF(AND(DJ35="Actual",OR(DJ141=0,DJ141="")),0,$AJ$427),0)</f>
        <v>0</v>
      </c>
      <c r="DK59" s="202">
        <f>$S$59</f>
        <v>0</v>
      </c>
      <c r="DL59" s="203"/>
      <c r="DM59" s="202">
        <f ca="1">IFERROR(IF(AND(DM35="Actual",OR(DM141=0,DM141="")),0,$AJ$427),0)</f>
        <v>0</v>
      </c>
      <c r="DN59" s="202">
        <f>$S$59</f>
        <v>0</v>
      </c>
      <c r="DO59" s="203"/>
      <c r="DP59" s="202">
        <f ca="1">IFERROR(IF(AND(DP35="Actual",OR(DP141=0,DP141="")),0,$AJ$427),0)</f>
        <v>0</v>
      </c>
      <c r="DQ59" s="202">
        <f>$S$59</f>
        <v>0</v>
      </c>
      <c r="DR59" s="203"/>
      <c r="DS59" s="202">
        <f ca="1">IFERROR(IF(AND(DS35="Actual",OR(DS141=0,DS141="")),0,$AJ$427),0)</f>
        <v>0</v>
      </c>
      <c r="DT59" s="202">
        <f>$S$59</f>
        <v>0</v>
      </c>
      <c r="DU59" s="417"/>
      <c r="DV59" s="204">
        <f>IFERROR(IF(AND($O$336="Actual",OR(DV141=0,DV141="")),0,$AJ$427),0)</f>
        <v>0</v>
      </c>
      <c r="DW59" s="442"/>
      <c r="DY59" s="205"/>
      <c r="DZ59" s="205"/>
      <c r="EB59" s="196"/>
      <c r="EC59" s="196"/>
      <c r="ED59"/>
      <c r="EE59" s="51"/>
      <c r="EF59" s="176"/>
      <c r="EG59" s="176"/>
      <c r="EH59" s="176"/>
      <c r="EI59" s="176"/>
      <c r="EJ59" s="176"/>
      <c r="EK59" s="176"/>
      <c r="EL59" s="176"/>
      <c r="EM59" s="176"/>
      <c r="EN59" s="176"/>
      <c r="EO59" s="176"/>
      <c r="EP59" s="176"/>
      <c r="EQ59" s="176"/>
      <c r="ER59" s="176"/>
      <c r="ES59" s="176"/>
      <c r="ET59" s="176"/>
      <c r="EU59" s="176"/>
      <c r="EV59" s="176"/>
      <c r="EW59" s="176"/>
      <c r="EX59" s="176"/>
      <c r="EY59" s="176"/>
      <c r="EZ59" s="176"/>
      <c r="FA59" s="176"/>
      <c r="FB59" s="176"/>
      <c r="FC59" s="176"/>
      <c r="FD59" s="176"/>
      <c r="FE59" s="176"/>
      <c r="FF59" s="176"/>
      <c r="FG59" s="176"/>
      <c r="FH59" s="176"/>
      <c r="FI59" s="176"/>
      <c r="FJ59" s="176"/>
      <c r="FK59" s="176"/>
      <c r="FL59" s="176"/>
      <c r="FM59" s="176"/>
      <c r="FN59" s="176"/>
      <c r="FO59" s="176"/>
      <c r="FP59" s="176"/>
      <c r="FQ59" s="176"/>
      <c r="FR59" s="176"/>
      <c r="FS59" s="176"/>
      <c r="FT59" s="176"/>
      <c r="FU59" s="176"/>
      <c r="FV59" s="176"/>
      <c r="FW59" s="176"/>
      <c r="FX59" s="176"/>
      <c r="FY59" s="176"/>
      <c r="FZ59" s="176"/>
      <c r="GA59" s="176"/>
      <c r="GB59" s="176"/>
      <c r="GC59" s="176"/>
      <c r="GD59" s="176"/>
      <c r="GE59" s="176"/>
      <c r="GF59" s="176"/>
      <c r="GG59" s="176"/>
      <c r="GH59" s="176"/>
      <c r="GI59" s="176"/>
      <c r="GJ59" s="176"/>
      <c r="GK59" s="176"/>
      <c r="GL59" s="176"/>
      <c r="GM59" s="176"/>
      <c r="GN59" s="176"/>
      <c r="GO59" s="176"/>
      <c r="GP59" s="176"/>
      <c r="GQ59" s="176"/>
      <c r="GR59" s="176"/>
      <c r="GS59" s="176"/>
      <c r="GT59" s="176"/>
      <c r="GU59" s="176"/>
      <c r="GV59" s="176"/>
      <c r="GW59" s="176"/>
      <c r="GX59" s="176"/>
      <c r="GY59" s="176"/>
      <c r="GZ59" s="176"/>
      <c r="HA59" s="176"/>
      <c r="HB59" s="176"/>
      <c r="HC59" s="176"/>
      <c r="HD59" s="176"/>
      <c r="HE59" s="176"/>
      <c r="HF59" s="176"/>
      <c r="HG59" s="176"/>
      <c r="HH59" s="176"/>
      <c r="HI59" s="176"/>
      <c r="HJ59" s="176"/>
      <c r="HK59" s="176"/>
      <c r="HL59" s="176"/>
      <c r="HM59" s="176"/>
      <c r="HN59" s="176"/>
      <c r="HO59" s="176"/>
      <c r="HP59" s="176"/>
      <c r="HQ59" s="176"/>
      <c r="HR59" s="176"/>
      <c r="HS59" s="176"/>
      <c r="HT59" s="176"/>
      <c r="HU59" s="176"/>
      <c r="HV59" s="176"/>
      <c r="HW59" s="176"/>
      <c r="HX59" s="176"/>
      <c r="HY59" s="176"/>
      <c r="HZ59" s="176"/>
      <c r="IA59" s="176"/>
      <c r="IB59" s="176"/>
      <c r="IC59" s="176"/>
      <c r="ID59" s="176"/>
      <c r="IE59" s="176"/>
      <c r="IF59" s="176"/>
      <c r="IG59" s="176"/>
      <c r="IH59" s="176"/>
      <c r="II59" s="176"/>
      <c r="IJ59" s="176"/>
      <c r="IK59" s="176"/>
      <c r="IL59" s="176"/>
      <c r="IM59" s="176"/>
      <c r="IN59" s="176"/>
      <c r="IO59" s="176"/>
      <c r="IP59" s="176"/>
      <c r="IQ59" s="176"/>
      <c r="IR59" s="176"/>
      <c r="IS59" s="176"/>
      <c r="IT59" s="176"/>
      <c r="IU59" s="176"/>
      <c r="IV59" s="176"/>
      <c r="IW59" s="176"/>
      <c r="IX59" s="176"/>
      <c r="IY59" s="176"/>
      <c r="IZ59" s="176"/>
      <c r="JA59" s="176"/>
      <c r="JB59" s="176"/>
      <c r="JC59" s="176"/>
      <c r="JD59" s="176"/>
      <c r="JE59" s="176"/>
      <c r="JF59" s="176"/>
      <c r="JG59" s="176"/>
      <c r="JH59" s="176"/>
      <c r="JI59" s="176"/>
      <c r="JJ59" s="176"/>
      <c r="JK59" s="176"/>
      <c r="JL59" s="176"/>
      <c r="JM59" s="176"/>
      <c r="JN59" s="176"/>
      <c r="JO59" s="176"/>
      <c r="JP59" s="176"/>
      <c r="JQ59" s="176"/>
      <c r="JR59" s="176"/>
      <c r="JS59" s="176"/>
      <c r="JT59" s="176"/>
      <c r="JU59" s="176"/>
      <c r="JV59" s="176"/>
      <c r="JW59" s="176"/>
      <c r="JX59" s="176"/>
      <c r="JY59" s="176"/>
      <c r="JZ59" s="176"/>
      <c r="KA59" s="176"/>
      <c r="KB59" s="176"/>
      <c r="KC59" s="176"/>
      <c r="KD59" s="176"/>
      <c r="KE59" s="176"/>
      <c r="KF59" s="176"/>
      <c r="KG59" s="176"/>
      <c r="KH59" s="176"/>
      <c r="KI59" s="176"/>
      <c r="KJ59" s="176"/>
      <c r="KK59" s="176"/>
      <c r="KL59" s="176"/>
      <c r="KM59" s="176"/>
      <c r="KN59" s="176"/>
      <c r="KO59" s="176"/>
      <c r="KP59" s="176"/>
      <c r="KQ59" s="176"/>
    </row>
    <row r="60" spans="1:303" ht="19.5" customHeight="1" x14ac:dyDescent="0.3">
      <c r="A60" s="83"/>
      <c r="E60" t="s">
        <v>284</v>
      </c>
      <c r="F60">
        <v>0</v>
      </c>
      <c r="G60" t="s">
        <v>264</v>
      </c>
      <c r="M60" s="129" t="s">
        <v>117</v>
      </c>
      <c r="N60" s="127" t="s">
        <v>40</v>
      </c>
      <c r="O60" s="198">
        <f ca="1">IFERROR(((R60*R44)+(U60*U44)+(X60*X44)+(AA60*AA44)+(AD60*AD44)+(AG60*AG44)+(AJ60*AJ44)+(AM60*AM44)+(AP60*AP44)+(AS60*AS44)+(AV60*AV44)+(AY60*AY44)+(BB60*BB44)+(BE60*BE44)+(BH60*BH44)+(BK60*BK44)+(BN60*BN44)+(BQ60*BQ44)+(BT60*BT44)+(BW60*BW44)+(BZ60*BZ44)+(CC60*CC44)+(CF60*CF44)+(CI60*CI44)+(CL60*CL44)+(CO60*CO44)+(CR60*CR44)+(CU60*CU44)+(CX60*CX44)+(DA60*DA44)+(DD60*DD44)+(DG60*DG44)+(DJ60*DJ44)+(DM60*DM44)+(DP60*DP44)+(DS60*DS44)+IF(O35="Actual",(DV60*DV44),0))/O44,0)</f>
        <v>0</v>
      </c>
      <c r="P60" s="198">
        <f>IFERROR(((S60*S44)+(V60*V44)+(Y60*Y44)+(AB60*AB44)+(AE60*AE44)+(AH60*AH44)+(AK60*AK44)+(AN60*AN44)+(AQ60*AQ44)+(AT60*AT44)+(AW60*AW44)+(AZ60*AZ44)+(BC60*BC44)+(BF60*BF44)+(BI60*BI44)+(BL60*BL44)+(BO60*BO44)+(BR60*BR44)+(BU60*BU44)+(BX60*BX44)+(CA60*CA44)+(CD60*CD44)+(CG60*CG44)+(CJ60*CJ44)+(CM60*CM44)+(CP60*CP44)+(CS60*CS44)+(CV60*CV44)+(CY60*CY44)+(DB60*DB44)+(DE60*DE44)+(DH60*DH44)+(DK60*DK44)+(DN60*DN44)+(DQ60*DQ44)+(DT60*DT44))/P44,0)</f>
        <v>0</v>
      </c>
      <c r="Q60" s="162"/>
      <c r="R60" s="207">
        <f ca="1">IFERROR(R54+R61-R62-R63,0)</f>
        <v>0</v>
      </c>
      <c r="S60" s="207">
        <f>IFERROR(S54+S61-S62-S63,0)</f>
        <v>0</v>
      </c>
      <c r="T60" s="207"/>
      <c r="U60" s="207">
        <f ca="1">IFERROR(U54+U61-U62-U63,0)</f>
        <v>0</v>
      </c>
      <c r="V60" s="207">
        <f>IFERROR(V54+V61-V62-V63,0)</f>
        <v>0</v>
      </c>
      <c r="W60" s="207"/>
      <c r="X60" s="207">
        <f ca="1">IFERROR(X54+X61-X62-X63,0)</f>
        <v>0</v>
      </c>
      <c r="Y60" s="207">
        <f>IFERROR(Y54+Y61-Y62-Y63,0)</f>
        <v>0</v>
      </c>
      <c r="Z60" s="207"/>
      <c r="AA60" s="207">
        <f ca="1">IFERROR(AA54+AA61-AA62-AA63,0)</f>
        <v>0</v>
      </c>
      <c r="AB60" s="207">
        <f>IFERROR(AB54+AB61-AB62-AB63,0)</f>
        <v>0</v>
      </c>
      <c r="AC60" s="207"/>
      <c r="AD60" s="207">
        <f ca="1">IFERROR(AD54+AD61-AD62-AD63,0)</f>
        <v>0</v>
      </c>
      <c r="AE60" s="207">
        <f>IFERROR(AE54+AE61-AE62-AE63,0)</f>
        <v>0</v>
      </c>
      <c r="AF60" s="207"/>
      <c r="AG60" s="207">
        <f ca="1">IFERROR(AG54+AG61-AG62-AG63,0)</f>
        <v>0</v>
      </c>
      <c r="AH60" s="207">
        <f>IFERROR(AH54+AH61-AH62-AH63,0)</f>
        <v>0</v>
      </c>
      <c r="AI60" s="207"/>
      <c r="AJ60" s="207">
        <f ca="1">IFERROR(AJ54+AJ61-AJ62-AJ63,0)</f>
        <v>0</v>
      </c>
      <c r="AK60" s="207">
        <f>IFERROR(AK54+AK61-AK62-AK63,0)</f>
        <v>0</v>
      </c>
      <c r="AL60" s="207"/>
      <c r="AM60" s="207">
        <f ca="1">IFERROR(AM54+AM61-AM62-AM63,0)</f>
        <v>0</v>
      </c>
      <c r="AN60" s="207">
        <f>IFERROR(AN54+AN61-AN62-AN63,0)</f>
        <v>0</v>
      </c>
      <c r="AO60" s="207"/>
      <c r="AP60" s="207">
        <f ca="1">IFERROR(AP54+AP61-AP62-AP63,0)</f>
        <v>0</v>
      </c>
      <c r="AQ60" s="207">
        <f>IFERROR(AQ54+AQ61-AQ62-AQ63,0)</f>
        <v>0</v>
      </c>
      <c r="AR60" s="207"/>
      <c r="AS60" s="207">
        <f ca="1">IFERROR(AS54+AS61-AS62-AS63,0)</f>
        <v>0</v>
      </c>
      <c r="AT60" s="207">
        <f>IFERROR(AT54+AT61-AT62-AT63,0)</f>
        <v>0</v>
      </c>
      <c r="AU60" s="207"/>
      <c r="AV60" s="207">
        <f ca="1">IFERROR(AV54+AV61-AV62-AV63,0)</f>
        <v>0</v>
      </c>
      <c r="AW60" s="207">
        <f>IFERROR(AW54+AW61-AW62-AW63,0)</f>
        <v>0</v>
      </c>
      <c r="AX60" s="207"/>
      <c r="AY60" s="207">
        <f ca="1">IFERROR(AY54+AY61-AY62-AY63,0)</f>
        <v>0</v>
      </c>
      <c r="AZ60" s="207">
        <f>IFERROR(AZ54+AZ61-AZ62-AZ63,0)</f>
        <v>0</v>
      </c>
      <c r="BA60" s="207"/>
      <c r="BB60" s="207">
        <f ca="1">IFERROR(BB54+BB61-BB62-BB63,0)</f>
        <v>0</v>
      </c>
      <c r="BC60" s="207">
        <f>IFERROR(BC54+BC61-BC62-BC63,0)</f>
        <v>0</v>
      </c>
      <c r="BD60" s="207"/>
      <c r="BE60" s="207">
        <f ca="1">IFERROR(BE54+BE61-BE62-BE63,0)</f>
        <v>0</v>
      </c>
      <c r="BF60" s="207">
        <f>IFERROR(BF54+BF61-BF62-BF63,0)</f>
        <v>0</v>
      </c>
      <c r="BG60" s="207"/>
      <c r="BH60" s="207">
        <f ca="1">IFERROR(BH54+BH61-BH62-BH63,0)</f>
        <v>0</v>
      </c>
      <c r="BI60" s="207">
        <f>IFERROR(BI54+BI61-BI62-BI63,0)</f>
        <v>0</v>
      </c>
      <c r="BJ60" s="207"/>
      <c r="BK60" s="207">
        <f ca="1">IFERROR(BK54+BK61-BK62-BK63,0)</f>
        <v>0</v>
      </c>
      <c r="BL60" s="207">
        <f>IFERROR(BL54+BL61-BL62-BL63,0)</f>
        <v>0</v>
      </c>
      <c r="BM60" s="207"/>
      <c r="BN60" s="207">
        <f ca="1">IFERROR(BN54+BN61-BN62-BN63,0)</f>
        <v>0</v>
      </c>
      <c r="BO60" s="207">
        <f>IFERROR(BO54+BO61-BO62-BO63,0)</f>
        <v>0</v>
      </c>
      <c r="BP60" s="207"/>
      <c r="BQ60" s="207">
        <f ca="1">IFERROR(BQ54+BQ61-BQ62-BQ63,0)</f>
        <v>0</v>
      </c>
      <c r="BR60" s="207">
        <f>IFERROR(BR54+BR61-BR62-BR63,0)</f>
        <v>0</v>
      </c>
      <c r="BS60" s="207"/>
      <c r="BT60" s="207">
        <f ca="1">IFERROR(BT54+BT61-BT62-BT63,0)</f>
        <v>0</v>
      </c>
      <c r="BU60" s="207">
        <f>IFERROR(BU54+BU61-BU62-BU63,0)</f>
        <v>0</v>
      </c>
      <c r="BV60" s="207"/>
      <c r="BW60" s="207">
        <f ca="1">IFERROR(BW54+BW61-BW62-BW63,0)</f>
        <v>0</v>
      </c>
      <c r="BX60" s="207">
        <f>IFERROR(BX54+BX61-BX62-BX63,0)</f>
        <v>0</v>
      </c>
      <c r="BY60" s="207"/>
      <c r="BZ60" s="207">
        <f ca="1">IFERROR(BZ54+BZ61-BZ62-BZ63,0)</f>
        <v>0</v>
      </c>
      <c r="CA60" s="207">
        <f>IFERROR(CA54+CA61-CA62-CA63,0)</f>
        <v>0</v>
      </c>
      <c r="CB60" s="207"/>
      <c r="CC60" s="207">
        <f ca="1">IFERROR(CC54+CC61-CC62-CC63,0)</f>
        <v>0</v>
      </c>
      <c r="CD60" s="207">
        <f>IFERROR(CD54+CD61-CD62-CD63,0)</f>
        <v>0</v>
      </c>
      <c r="CE60" s="207"/>
      <c r="CF60" s="207">
        <f ca="1">IFERROR(CF54+CF61-CF62-CF63,0)</f>
        <v>0</v>
      </c>
      <c r="CG60" s="207">
        <f>IFERROR(CG54+CG61-CG62-CG63,0)</f>
        <v>0</v>
      </c>
      <c r="CH60" s="207"/>
      <c r="CI60" s="207">
        <f ca="1">IFERROR(CI54+CI61-CI62-CI63,0)</f>
        <v>0</v>
      </c>
      <c r="CJ60" s="207">
        <f>IFERROR(CJ54+CJ61-CJ62-CJ63,0)</f>
        <v>0</v>
      </c>
      <c r="CK60" s="207"/>
      <c r="CL60" s="207">
        <f ca="1">IFERROR(CL54+CL61-CL62-CL63,0)</f>
        <v>0</v>
      </c>
      <c r="CM60" s="207">
        <f>IFERROR(CM54+CM61-CM62-CM63,0)</f>
        <v>0</v>
      </c>
      <c r="CN60" s="207"/>
      <c r="CO60" s="207">
        <f ca="1">IFERROR(CO54+CO61-CO62-CO63,0)</f>
        <v>0</v>
      </c>
      <c r="CP60" s="207">
        <f>IFERROR(CP54+CP61-CP62-CP63,0)</f>
        <v>0</v>
      </c>
      <c r="CQ60" s="207"/>
      <c r="CR60" s="207">
        <f ca="1">IFERROR(CR54+CR61-CR62-CR63,0)</f>
        <v>0</v>
      </c>
      <c r="CS60" s="207">
        <f>IFERROR(CS54+CS61-CS62-CS63,0)</f>
        <v>0</v>
      </c>
      <c r="CT60" s="207"/>
      <c r="CU60" s="207">
        <f ca="1">IFERROR(CU54+CU61-CU62-CU63,0)</f>
        <v>0</v>
      </c>
      <c r="CV60" s="207">
        <f>IFERROR(CV54+CV61-CV62-CV63,0)</f>
        <v>0</v>
      </c>
      <c r="CW60" s="207"/>
      <c r="CX60" s="207">
        <f ca="1">IFERROR(CX54+CX61-CX62-CX63,0)</f>
        <v>0</v>
      </c>
      <c r="CY60" s="207">
        <f>IFERROR(CY54+CY61-CY62-CY63,0)</f>
        <v>0</v>
      </c>
      <c r="CZ60" s="207"/>
      <c r="DA60" s="207">
        <f ca="1">IFERROR(DA54+DA61-DA62-DA63,0)</f>
        <v>0</v>
      </c>
      <c r="DB60" s="207">
        <f>IFERROR(DB54+DB61-DB62-DB63,0)</f>
        <v>0</v>
      </c>
      <c r="DC60" s="207"/>
      <c r="DD60" s="207">
        <f ca="1">IFERROR(DD54+DD61-DD62-DD63,0)</f>
        <v>0</v>
      </c>
      <c r="DE60" s="207">
        <f>IFERROR(DE54+DE61-DE62-DE63,0)</f>
        <v>0</v>
      </c>
      <c r="DF60" s="207"/>
      <c r="DG60" s="207">
        <f ca="1">IFERROR(DG54+DG61-DG62-DG63,0)</f>
        <v>0</v>
      </c>
      <c r="DH60" s="207">
        <f>IFERROR(DH54+DH61-DH62-DH63,0)</f>
        <v>0</v>
      </c>
      <c r="DI60" s="207"/>
      <c r="DJ60" s="207">
        <f ca="1">IFERROR(DJ54+DJ61-DJ62-DJ63,0)</f>
        <v>0</v>
      </c>
      <c r="DK60" s="207">
        <f>IFERROR(DK54+DK61-DK62-DK63,0)</f>
        <v>0</v>
      </c>
      <c r="DL60" s="207"/>
      <c r="DM60" s="207">
        <f ca="1">IFERROR(DM54+DM61-DM62-DM63,0)</f>
        <v>0</v>
      </c>
      <c r="DN60" s="207">
        <f>IFERROR(DN54+DN61-DN62-DN63,0)</f>
        <v>0</v>
      </c>
      <c r="DO60" s="207"/>
      <c r="DP60" s="207">
        <f ca="1">IFERROR(DP54+DP61-DP62-DP63,0)</f>
        <v>0</v>
      </c>
      <c r="DQ60" s="207">
        <f>IFERROR(DQ54+DQ61-DQ62-DQ63,0)</f>
        <v>0</v>
      </c>
      <c r="DR60" s="207"/>
      <c r="DS60" s="207">
        <f ca="1">IFERROR(DS54+DS61-DS62-DS63,0)</f>
        <v>0</v>
      </c>
      <c r="DT60" s="207">
        <f>IFERROR(DT54+DT61-DT62-DT63,0)</f>
        <v>0</v>
      </c>
      <c r="DU60" s="211"/>
      <c r="DV60" s="207">
        <f>IFERROR(DV54+DV61-DV62-DV63,0)</f>
        <v>0</v>
      </c>
      <c r="DW60" s="446"/>
      <c r="DY60" s="208"/>
      <c r="DZ60" s="208"/>
      <c r="EB60" s="196"/>
      <c r="EC60" s="196"/>
    </row>
    <row r="61" spans="1:303" ht="19.5" customHeight="1" x14ac:dyDescent="0.3">
      <c r="A61" s="83"/>
      <c r="E61" t="s">
        <v>285</v>
      </c>
      <c r="G61" s="206" t="s">
        <v>264</v>
      </c>
      <c r="M61" s="209" t="s">
        <v>119</v>
      </c>
      <c r="N61" s="127" t="s">
        <v>40</v>
      </c>
      <c r="O61" s="210">
        <f ca="1">IFERROR(((R61*R44)+(U61*U44)+(X61*X44)+(AA61*AA44)+(AD61*AD44)+(AG61*AG44)+(AJ61*AJ44)+(AM61*AM44)+(AP61*AP44)+(AS61*AS44)+(AV61*AV44)+(AY61*AY44)+(BB61*BB44)+(BE61*BE44)+(BH61*BH44)+(BK61*BK44)+(BN61*BN44)+(BQ61*BQ44)+(BT61*BT44)+(BW61*BW44)+(BZ61*BZ44)+(CC61*CC44)+(CF61*CF44)+(CI61*CI44)+(CL61*CL44)+(CO61*CO44)+(CR61*CR44)+(CU61*CU44)+(CX61*CX44)+(DA61*DA44)+(DD61*DD44)+(DG61*DG44)+(DJ61*DJ44)+(DM61*DM44)+(DP61*DP44)+(DS61*DS44)+IF(O35="Actual",(DV61*DV44),0))/O44,0)</f>
        <v>0</v>
      </c>
      <c r="P61" s="210">
        <f>IFERROR(((S61*S44)+(V61*V44)+(Y61*Y44)+(AB61*AB44)+(AE61*AE44)+(AH61*AH44)+(AK61*AK44)+(AN61*AN44)+(AQ61*AQ44)+(AT61*AT44)+(AW61*AW44)+(AZ61*AZ44)+(BC61*BC44)+(BF61*BF44)+(BI61*BI44)+(BL61*BL44)+(BO61*BO44)+(BR61*BR44)+(BU61*BU44)+(BX61*BX44)+(CA61*CA44)+(CD61*CD44)+(CG61*CG44)+(CJ61*CJ44)+(CM61*CM44)+(CP61*CP44)+(CS61*CS44)+(CV61*CV44)+(CY61*CY44)+(DB61*DB44)+(DE61*DE44)+(DH61*DH44)+(DK61*DK44)+(DN61*DN44)+(DQ61*DQ44)+(DT61*DT44))/P44,0)</f>
        <v>0</v>
      </c>
      <c r="Q61" s="167"/>
      <c r="R61" s="207">
        <f ca="1">IFERROR(IF(AND(R35="Actual",OR(R141=0,R141="")),0,$X$427),0)</f>
        <v>0</v>
      </c>
      <c r="S61" s="200">
        <f>$Y$427</f>
        <v>0</v>
      </c>
      <c r="T61" s="203"/>
      <c r="U61" s="207">
        <f ca="1">IFERROR(IF(AND(U35="Actual",OR(U141=0,U141="")),0,$X$427),0)</f>
        <v>0</v>
      </c>
      <c r="V61" s="204">
        <f>IFERROR($S$61,0)</f>
        <v>0</v>
      </c>
      <c r="W61" s="203"/>
      <c r="X61" s="207">
        <f ca="1">IFERROR(IF(AND(X35="Actual",OR(X141=0,X141="")),0,$X$427),0)</f>
        <v>0</v>
      </c>
      <c r="Y61" s="204">
        <f>IFERROR($S$61,0)</f>
        <v>0</v>
      </c>
      <c r="Z61" s="203"/>
      <c r="AA61" s="207">
        <f ca="1">IFERROR(IF(AND(AA35="Actual",OR(AA141=0,AA141="")),0,$X$427),0)</f>
        <v>0</v>
      </c>
      <c r="AB61" s="204">
        <f>IFERROR($S$61,0)</f>
        <v>0</v>
      </c>
      <c r="AC61" s="203"/>
      <c r="AD61" s="207">
        <f ca="1">IFERROR(IF(AND(AD35="Actual",OR(AD141=0,AD141="")),0,$X$427),0)</f>
        <v>0</v>
      </c>
      <c r="AE61" s="204">
        <f>IFERROR($S$61,0)</f>
        <v>0</v>
      </c>
      <c r="AF61" s="203"/>
      <c r="AG61" s="207">
        <f ca="1">IFERROR(IF(AND(AG35="Actual",OR(AG141=0,AG141="")),0,$X$427),0)</f>
        <v>0</v>
      </c>
      <c r="AH61" s="204">
        <f>IFERROR($S$61,0)</f>
        <v>0</v>
      </c>
      <c r="AI61" s="203"/>
      <c r="AJ61" s="207">
        <f ca="1">IFERROR(IF(AND(AJ35="Actual",OR(AJ141=0,AJ141="")),0,$X$427),0)</f>
        <v>0</v>
      </c>
      <c r="AK61" s="204">
        <f>IFERROR($S$61,0)</f>
        <v>0</v>
      </c>
      <c r="AL61" s="203"/>
      <c r="AM61" s="207">
        <f ca="1">IFERROR(IF(AND(AM35="Actual",OR(AM141=0,AM141="")),0,$X$427),0)</f>
        <v>0</v>
      </c>
      <c r="AN61" s="204">
        <f>IFERROR($S$61,0)</f>
        <v>0</v>
      </c>
      <c r="AO61" s="203"/>
      <c r="AP61" s="207">
        <f ca="1">IFERROR(IF(AND(AP35="Actual",OR(AP141=0,AP141="")),0,$X$427),0)</f>
        <v>0</v>
      </c>
      <c r="AQ61" s="204">
        <f>IFERROR($S$61,0)</f>
        <v>0</v>
      </c>
      <c r="AR61" s="203"/>
      <c r="AS61" s="207">
        <f ca="1">IFERROR(IF(AND(AS35="Actual",OR(AS141=0,AS141="")),0,$X$427),0)</f>
        <v>0</v>
      </c>
      <c r="AT61" s="204">
        <f>IFERROR($S$61,0)</f>
        <v>0</v>
      </c>
      <c r="AU61" s="203"/>
      <c r="AV61" s="207">
        <f ca="1">IFERROR(IF(AND(AV35="Actual",OR(AV141=0,AV141="")),0,$X$427),0)</f>
        <v>0</v>
      </c>
      <c r="AW61" s="204">
        <f>IFERROR($S$61,0)</f>
        <v>0</v>
      </c>
      <c r="AX61" s="203"/>
      <c r="AY61" s="207">
        <f ca="1">IFERROR(IF(AND(AY35="Actual",OR(AY141=0,AY141="")),0,$X$427),0)</f>
        <v>0</v>
      </c>
      <c r="AZ61" s="204">
        <f>IFERROR($S$61,0)</f>
        <v>0</v>
      </c>
      <c r="BA61" s="203"/>
      <c r="BB61" s="207">
        <f ca="1">IFERROR(IF(AND(BB35="Actual",OR(BB141=0,BB141="")),0,$X$427),0)</f>
        <v>0</v>
      </c>
      <c r="BC61" s="204">
        <f>IFERROR($S$61,0)</f>
        <v>0</v>
      </c>
      <c r="BD61" s="203"/>
      <c r="BE61" s="204">
        <f ca="1">IFERROR(IF(AND(BE35="Actual",OR(BE141=0,BE141="")),0,$X$427),0)</f>
        <v>0</v>
      </c>
      <c r="BF61" s="204">
        <f>IFERROR($S$61,0)</f>
        <v>0</v>
      </c>
      <c r="BG61" s="203"/>
      <c r="BH61" s="207">
        <f ca="1">IFERROR(IF(AND(BH35="Actual",OR(BH141=0,BH141="")),0,$X$427),0)</f>
        <v>0</v>
      </c>
      <c r="BI61" s="204">
        <f>IFERROR($S$61,0)</f>
        <v>0</v>
      </c>
      <c r="BJ61" s="203"/>
      <c r="BK61" s="207">
        <f ca="1">IFERROR(IF(AND(BK35="Actual",OR(BK141=0,BK141="")),0,$X$427),0)</f>
        <v>0</v>
      </c>
      <c r="BL61" s="204">
        <f>IFERROR($S$61,0)</f>
        <v>0</v>
      </c>
      <c r="BM61" s="203"/>
      <c r="BN61" s="207">
        <f ca="1">IFERROR(IF(AND(BN35="Actual",OR(BN141=0,BN141="")),0,$X$427),0)</f>
        <v>0</v>
      </c>
      <c r="BO61" s="204">
        <f>IFERROR($S$61,0)</f>
        <v>0</v>
      </c>
      <c r="BP61" s="203"/>
      <c r="BQ61" s="204">
        <f ca="1">IFERROR(IF(AND(BQ35="Actual",OR(BQ141=0,BQ141="")),0,$X$427),0)</f>
        <v>0</v>
      </c>
      <c r="BR61" s="204">
        <f>IFERROR($S$61,0)</f>
        <v>0</v>
      </c>
      <c r="BS61" s="204"/>
      <c r="BT61" s="204">
        <f ca="1">IFERROR(IF(AND(BT35="Actual",OR(BT141=0,BT141="")),0,$X$427),0)</f>
        <v>0</v>
      </c>
      <c r="BU61" s="204">
        <f>IFERROR($S$61,0)</f>
        <v>0</v>
      </c>
      <c r="BV61" s="204"/>
      <c r="BW61" s="204">
        <f ca="1">IFERROR(IF(AND(BW35="Actual",OR(BW141=0,BW141="")),0,$X$427),0)</f>
        <v>0</v>
      </c>
      <c r="BX61" s="204">
        <f>IFERROR($S$61,0)</f>
        <v>0</v>
      </c>
      <c r="BY61" s="204"/>
      <c r="BZ61" s="204">
        <f ca="1">IFERROR(IF(AND(BZ35="Actual",OR(BZ141=0,BZ141="")),0,$X$427),0)</f>
        <v>0</v>
      </c>
      <c r="CA61" s="204">
        <f>IFERROR($S$61,0)</f>
        <v>0</v>
      </c>
      <c r="CB61" s="203"/>
      <c r="CC61" s="207">
        <f ca="1">IFERROR(IF(AND(CC35="Actual",OR(CC141=0,CC141="")),0,$X$427),0)</f>
        <v>0</v>
      </c>
      <c r="CD61" s="204">
        <f>IFERROR($S$61,0)</f>
        <v>0</v>
      </c>
      <c r="CE61" s="203"/>
      <c r="CF61" s="207">
        <f ca="1">IFERROR(IF(AND(CF35="Actual",OR(CF141=0,CF141="")),0,$X$427),0)</f>
        <v>0</v>
      </c>
      <c r="CG61" s="204">
        <f>IFERROR($S$61,0)</f>
        <v>0</v>
      </c>
      <c r="CH61" s="203"/>
      <c r="CI61" s="207">
        <f ca="1">IFERROR(IF(AND(CI35="Actual",OR(CI141=0,CI141="")),0,$X$427),0)</f>
        <v>0</v>
      </c>
      <c r="CJ61" s="204">
        <f>IFERROR($S$61,0)</f>
        <v>0</v>
      </c>
      <c r="CK61" s="203"/>
      <c r="CL61" s="207">
        <f ca="1">IFERROR(IF(AND(CL35="Actual",OR(CL141=0,CL141="")),0,$X$427),0)</f>
        <v>0</v>
      </c>
      <c r="CM61" s="204">
        <f>IFERROR($S$61,0)</f>
        <v>0</v>
      </c>
      <c r="CN61" s="203"/>
      <c r="CO61" s="207">
        <f ca="1">IFERROR(IF(AND(CO35="Actual",OR(CO141=0,CO141="")),0,$X$427),0)</f>
        <v>0</v>
      </c>
      <c r="CP61" s="204">
        <f>IFERROR($S$61,0)</f>
        <v>0</v>
      </c>
      <c r="CQ61" s="203"/>
      <c r="CR61" s="207">
        <f ca="1">IFERROR(IF(AND(CR35="Actual",OR(CR141=0,CR141="")),0,$X$427),0)</f>
        <v>0</v>
      </c>
      <c r="CS61" s="204">
        <f>IFERROR($S$61,0)</f>
        <v>0</v>
      </c>
      <c r="CT61" s="203"/>
      <c r="CU61" s="207">
        <f ca="1">IFERROR(IF(AND(CU35="Actual",OR(CU141=0,CU141="")),0,$X$427),0)</f>
        <v>0</v>
      </c>
      <c r="CV61" s="204">
        <f>IFERROR($S$61,0)</f>
        <v>0</v>
      </c>
      <c r="CW61" s="203"/>
      <c r="CX61" s="207">
        <f ca="1">IFERROR(IF(AND(CX35="Actual",OR(CX141=0,CX141="")),0,$X$427),0)</f>
        <v>0</v>
      </c>
      <c r="CY61" s="204">
        <f>IFERROR($S$61,0)</f>
        <v>0</v>
      </c>
      <c r="CZ61" s="203"/>
      <c r="DA61" s="207">
        <f ca="1">IFERROR(IF(AND(DA35="Actual",OR(DA141=0,DA141="")),0,$X$427),0)</f>
        <v>0</v>
      </c>
      <c r="DB61" s="204">
        <f>IFERROR($S$61,0)</f>
        <v>0</v>
      </c>
      <c r="DC61" s="203"/>
      <c r="DD61" s="207">
        <f ca="1">IFERROR(IF(AND(DD35="Actual",OR(DD141=0,DD141="")),0,$X$427),0)</f>
        <v>0</v>
      </c>
      <c r="DE61" s="204">
        <f>IFERROR($S$61,0)</f>
        <v>0</v>
      </c>
      <c r="DF61" s="203"/>
      <c r="DG61" s="207">
        <f ca="1">IFERROR(IF(AND(DG35="Actual",OR(DG141=0,DG141="")),0,$X$427),0)</f>
        <v>0</v>
      </c>
      <c r="DH61" s="204">
        <f>IFERROR($S$61,0)</f>
        <v>0</v>
      </c>
      <c r="DI61" s="203"/>
      <c r="DJ61" s="207">
        <f ca="1">IFERROR(IF(AND(DJ35="Actual",OR(DJ141=0,DJ141="")),0,$X$427),0)</f>
        <v>0</v>
      </c>
      <c r="DK61" s="204">
        <f>IFERROR($S$61,0)</f>
        <v>0</v>
      </c>
      <c r="DL61" s="203"/>
      <c r="DM61" s="207">
        <f ca="1">IFERROR(IF(AND(DM35="Actual",OR(DM141=0,DM141="")),0,$X$427),0)</f>
        <v>0</v>
      </c>
      <c r="DN61" s="204">
        <f>IFERROR($S$61,0)</f>
        <v>0</v>
      </c>
      <c r="DO61" s="203"/>
      <c r="DP61" s="207">
        <f ca="1">IFERROR(IF(AND(DP35="Actual",OR(DP141=0,DP141="")),0,$X$427),0)</f>
        <v>0</v>
      </c>
      <c r="DQ61" s="204">
        <f>IFERROR($S$61,0)</f>
        <v>0</v>
      </c>
      <c r="DR61" s="203"/>
      <c r="DS61" s="207">
        <f ca="1">IFERROR(IF(AND(DS35="Actual",OR(DS141=0,DS141="")),0,$X$427),0)</f>
        <v>0</v>
      </c>
      <c r="DT61" s="204">
        <f>IFERROR($S$61,0)</f>
        <v>0</v>
      </c>
      <c r="DU61" s="418"/>
      <c r="DV61" s="207">
        <f>IFERROR(IF(AND($O$336="Actual",OR(DV141=0,DV141="")),0,$X$427),0)</f>
        <v>0</v>
      </c>
      <c r="DW61" s="446"/>
      <c r="DY61" s="208"/>
      <c r="DZ61" s="211"/>
      <c r="EB61" s="196"/>
      <c r="EC61" s="212"/>
      <c r="EE61" s="100"/>
    </row>
    <row r="62" spans="1:303" s="88" customFormat="1" ht="19.5" customHeight="1" x14ac:dyDescent="0.3">
      <c r="A62" s="83"/>
      <c r="E62" s="88" t="s">
        <v>286</v>
      </c>
      <c r="F62" s="88">
        <v>0</v>
      </c>
      <c r="G62" s="88" t="s">
        <v>264</v>
      </c>
      <c r="H62" s="88" t="b">
        <v>1</v>
      </c>
      <c r="M62" s="209" t="s">
        <v>120</v>
      </c>
      <c r="N62" s="127" t="s">
        <v>40</v>
      </c>
      <c r="O62" s="198">
        <f ca="1">IFERROR(((R62*R44)+(U62*U44)+(X62*X44)+(AA62*AA44)+(AD62*AD44)+(AG62*AG44)+(AJ62*AJ44)+(AM62*AM44)+(AP62*AP44)+(AS62*AS44)+(AV62*AV44)+(AY62*AY44)+(BB62*BB44)+(BE62*BE44)+(BH62*BH44)+(BK62*BK44)+(BN62*BN44)+(BQ62*BQ44)+(BT62*BT44)+(BW62*BW44)+(BZ62*BZ44)+(CC62*CC44)+(CF62*CF44)+(CI62*CI44)+(CL62*CL44)+(CO62*CO44)+(CR62*CR44)+(CU62*CU44)+(CX62*CX44)+(DA62*DA44)+(DD62*DD44)+(DG62*DG44)+(DJ62*DJ44)+(DM62*DM44)+(DP62*DP44)+(DS62*DS44)+IF(O35="Actual",(DV62*DV44),0))/O44,0)</f>
        <v>0</v>
      </c>
      <c r="P62" s="198">
        <f>IFERROR(((S62*S44)+(V62*V44)+(Y62*Y44)+(AB62*AB44)+(AE62*AE44)+(AH62*AH44)+(AK62*AK44)+(AN62*AN44)+(AQ62*AQ44)+(AT62*AT44)+(AW62*AW44)+(AZ62*AZ44)+(BC62*BC44)+(BF62*BF44)+(BI62*BI44)+(BL62*BL44)+(BO62*BO44)+(BR62*BR44)+(BU62*BU44)+(BX62*BX44)+(CA62*CA44)+(CD62*CD44)+(CG62*CG44)+(CJ62*CJ44)+(CM62*CM44)+(CP62*CP44)+(CS62*CS44)+(CV62*CV44)+(CY62*CY44)+(DB62*DB44)+(DE62*DE44)+(DH62*DH44)+(DK62*DK44)+(DN62*DN44)+(DQ62*DQ44)+(DT62*DT44))/P44,0)</f>
        <v>0</v>
      </c>
      <c r="Q62" s="156"/>
      <c r="R62" s="199">
        <v>0</v>
      </c>
      <c r="S62" s="200">
        <v>0</v>
      </c>
      <c r="T62" s="201"/>
      <c r="U62" s="199">
        <v>0</v>
      </c>
      <c r="V62" s="200">
        <v>0</v>
      </c>
      <c r="W62" s="201"/>
      <c r="X62" s="199">
        <v>0</v>
      </c>
      <c r="Y62" s="200">
        <v>0</v>
      </c>
      <c r="Z62" s="201"/>
      <c r="AA62" s="199">
        <v>0</v>
      </c>
      <c r="AB62" s="200">
        <v>0</v>
      </c>
      <c r="AC62" s="201"/>
      <c r="AD62" s="199">
        <v>0</v>
      </c>
      <c r="AE62" s="200">
        <v>0</v>
      </c>
      <c r="AF62" s="201"/>
      <c r="AG62" s="199">
        <v>0</v>
      </c>
      <c r="AH62" s="200">
        <v>0</v>
      </c>
      <c r="AI62" s="201"/>
      <c r="AJ62" s="199">
        <v>0</v>
      </c>
      <c r="AK62" s="200">
        <v>0</v>
      </c>
      <c r="AL62" s="201"/>
      <c r="AM62" s="199">
        <v>0</v>
      </c>
      <c r="AN62" s="200">
        <v>0</v>
      </c>
      <c r="AO62" s="201"/>
      <c r="AP62" s="199">
        <v>0</v>
      </c>
      <c r="AQ62" s="200">
        <v>0</v>
      </c>
      <c r="AR62" s="201"/>
      <c r="AS62" s="199">
        <v>0</v>
      </c>
      <c r="AT62" s="200">
        <v>0</v>
      </c>
      <c r="AU62" s="201"/>
      <c r="AV62" s="199">
        <v>0</v>
      </c>
      <c r="AW62" s="200">
        <v>0</v>
      </c>
      <c r="AX62" s="201"/>
      <c r="AY62" s="199">
        <v>0</v>
      </c>
      <c r="AZ62" s="200">
        <v>0</v>
      </c>
      <c r="BA62" s="201"/>
      <c r="BB62" s="199">
        <v>0</v>
      </c>
      <c r="BC62" s="200">
        <v>0</v>
      </c>
      <c r="BD62" s="201"/>
      <c r="BE62" s="199">
        <v>0</v>
      </c>
      <c r="BF62" s="200">
        <v>0</v>
      </c>
      <c r="BG62" s="201"/>
      <c r="BH62" s="199">
        <v>0</v>
      </c>
      <c r="BI62" s="200">
        <v>0</v>
      </c>
      <c r="BJ62" s="201"/>
      <c r="BK62" s="199">
        <v>0</v>
      </c>
      <c r="BL62" s="200">
        <v>0</v>
      </c>
      <c r="BM62" s="201"/>
      <c r="BN62" s="199">
        <v>0</v>
      </c>
      <c r="BO62" s="200">
        <v>0</v>
      </c>
      <c r="BP62" s="201"/>
      <c r="BQ62" s="199">
        <v>0</v>
      </c>
      <c r="BR62" s="200">
        <v>0</v>
      </c>
      <c r="BS62" s="201"/>
      <c r="BT62" s="199">
        <v>0</v>
      </c>
      <c r="BU62" s="200">
        <v>0</v>
      </c>
      <c r="BV62" s="201"/>
      <c r="BW62" s="199">
        <v>0</v>
      </c>
      <c r="BX62" s="200">
        <v>0</v>
      </c>
      <c r="BY62" s="201"/>
      <c r="BZ62" s="199">
        <v>0</v>
      </c>
      <c r="CA62" s="200">
        <v>0</v>
      </c>
      <c r="CB62" s="201"/>
      <c r="CC62" s="199">
        <v>0</v>
      </c>
      <c r="CD62" s="200">
        <v>0</v>
      </c>
      <c r="CE62" s="201"/>
      <c r="CF62" s="199">
        <v>0</v>
      </c>
      <c r="CG62" s="200">
        <v>0</v>
      </c>
      <c r="CH62" s="201"/>
      <c r="CI62" s="199">
        <v>0</v>
      </c>
      <c r="CJ62" s="200">
        <v>0</v>
      </c>
      <c r="CK62" s="201"/>
      <c r="CL62" s="199">
        <v>0</v>
      </c>
      <c r="CM62" s="200">
        <v>0</v>
      </c>
      <c r="CN62" s="201"/>
      <c r="CO62" s="199">
        <v>0</v>
      </c>
      <c r="CP62" s="200">
        <v>0</v>
      </c>
      <c r="CQ62" s="201"/>
      <c r="CR62" s="199">
        <v>0</v>
      </c>
      <c r="CS62" s="200">
        <v>0</v>
      </c>
      <c r="CT62" s="201"/>
      <c r="CU62" s="199">
        <v>0</v>
      </c>
      <c r="CV62" s="200">
        <v>0</v>
      </c>
      <c r="CW62" s="201"/>
      <c r="CX62" s="199">
        <v>0</v>
      </c>
      <c r="CY62" s="200">
        <v>0</v>
      </c>
      <c r="CZ62" s="201"/>
      <c r="DA62" s="199">
        <v>0</v>
      </c>
      <c r="DB62" s="200">
        <v>0</v>
      </c>
      <c r="DC62" s="201"/>
      <c r="DD62" s="199">
        <v>0</v>
      </c>
      <c r="DE62" s="200">
        <v>0</v>
      </c>
      <c r="DF62" s="201"/>
      <c r="DG62" s="199">
        <v>0</v>
      </c>
      <c r="DH62" s="200">
        <v>0</v>
      </c>
      <c r="DI62" s="201"/>
      <c r="DJ62" s="199">
        <v>0</v>
      </c>
      <c r="DK62" s="200">
        <v>0</v>
      </c>
      <c r="DL62" s="201"/>
      <c r="DM62" s="199">
        <v>0</v>
      </c>
      <c r="DN62" s="200">
        <v>0</v>
      </c>
      <c r="DO62" s="201"/>
      <c r="DP62" s="199">
        <v>0</v>
      </c>
      <c r="DQ62" s="200">
        <v>0</v>
      </c>
      <c r="DR62" s="201"/>
      <c r="DS62" s="199">
        <v>0</v>
      </c>
      <c r="DT62" s="200">
        <v>0</v>
      </c>
      <c r="DU62" s="419"/>
      <c r="DV62" s="204">
        <f>IFERROR(IF(AND($O$336="Actual",OR(DV141=0,DV141="")),0,R62),0)</f>
        <v>0</v>
      </c>
      <c r="DW62" s="452"/>
      <c r="DY62" s="205"/>
      <c r="DZ62" s="197"/>
      <c r="EB62" s="196"/>
      <c r="EC62" s="197"/>
      <c r="ED62"/>
      <c r="EE62" s="51"/>
      <c r="EF62" s="154"/>
      <c r="EG62" s="154"/>
      <c r="EH62" s="154"/>
      <c r="EI62" s="154"/>
      <c r="EJ62" s="154"/>
      <c r="EK62" s="154"/>
      <c r="EL62" s="154"/>
      <c r="EM62" s="154"/>
      <c r="EN62" s="154"/>
      <c r="EO62" s="154"/>
      <c r="EP62" s="154"/>
      <c r="EQ62" s="154"/>
      <c r="ER62" s="154"/>
      <c r="ES62" s="154"/>
      <c r="ET62" s="154"/>
      <c r="EU62" s="154"/>
      <c r="EV62" s="154"/>
      <c r="EW62" s="154"/>
      <c r="EX62" s="154"/>
      <c r="EY62" s="154"/>
      <c r="EZ62" s="154"/>
      <c r="FA62" s="154"/>
      <c r="FB62" s="154"/>
      <c r="FC62" s="154"/>
      <c r="FD62" s="154"/>
      <c r="FE62" s="154"/>
      <c r="FF62" s="154"/>
      <c r="FG62" s="154"/>
      <c r="FH62" s="154"/>
      <c r="FI62" s="154"/>
      <c r="FJ62" s="154"/>
      <c r="FK62" s="154"/>
      <c r="FL62" s="154"/>
      <c r="FM62" s="154"/>
      <c r="FN62" s="154"/>
      <c r="FO62" s="154"/>
      <c r="FP62" s="154"/>
      <c r="FQ62" s="154"/>
      <c r="FR62" s="154"/>
      <c r="FS62" s="154"/>
      <c r="FT62" s="154"/>
      <c r="FU62" s="154"/>
      <c r="FV62" s="154"/>
      <c r="FW62" s="154"/>
      <c r="FX62" s="154"/>
      <c r="FY62" s="154"/>
      <c r="FZ62" s="154"/>
      <c r="GA62" s="154"/>
      <c r="GB62" s="154"/>
      <c r="GC62" s="154"/>
      <c r="GD62" s="154"/>
      <c r="GE62" s="154"/>
      <c r="GF62" s="154"/>
      <c r="GG62" s="154"/>
      <c r="GH62" s="154"/>
      <c r="GI62" s="154"/>
      <c r="GJ62" s="154"/>
      <c r="GK62" s="154"/>
      <c r="GL62" s="154"/>
      <c r="GM62" s="154"/>
      <c r="GN62" s="154"/>
      <c r="GO62" s="154"/>
      <c r="GP62" s="154"/>
      <c r="GQ62" s="154"/>
      <c r="GR62" s="154"/>
      <c r="GS62" s="154"/>
      <c r="GT62" s="154"/>
      <c r="GU62" s="154"/>
      <c r="GV62" s="154"/>
      <c r="GW62" s="154"/>
      <c r="GX62" s="154"/>
      <c r="GY62" s="154"/>
      <c r="GZ62" s="154"/>
      <c r="HA62" s="154"/>
      <c r="HB62" s="154"/>
      <c r="HC62" s="154"/>
      <c r="HD62" s="154"/>
      <c r="HE62" s="154"/>
      <c r="HF62" s="154"/>
      <c r="HG62" s="154"/>
      <c r="HH62" s="154"/>
      <c r="HI62" s="154"/>
      <c r="HJ62" s="154"/>
      <c r="HK62" s="154"/>
      <c r="HL62" s="154"/>
      <c r="HM62" s="154"/>
      <c r="HN62" s="154"/>
      <c r="HO62" s="154"/>
      <c r="HP62" s="154"/>
      <c r="HQ62" s="154"/>
      <c r="HR62" s="154"/>
      <c r="HS62" s="154"/>
      <c r="HT62" s="154"/>
      <c r="HU62" s="154"/>
      <c r="HV62" s="154"/>
      <c r="HW62" s="154"/>
      <c r="HX62" s="154"/>
      <c r="HY62" s="154"/>
      <c r="HZ62" s="154"/>
      <c r="IA62" s="154"/>
      <c r="IB62" s="154"/>
      <c r="IC62" s="154"/>
      <c r="ID62" s="154"/>
      <c r="IE62" s="154"/>
      <c r="IF62" s="154"/>
      <c r="IG62" s="154"/>
      <c r="IH62" s="154"/>
      <c r="II62" s="154"/>
      <c r="IJ62" s="154"/>
      <c r="IK62" s="154"/>
      <c r="IL62" s="154"/>
      <c r="IM62" s="154"/>
      <c r="IN62" s="154"/>
      <c r="IO62" s="154"/>
      <c r="IP62" s="154"/>
      <c r="IQ62" s="154"/>
      <c r="IR62" s="154"/>
      <c r="IS62" s="154"/>
      <c r="IT62" s="154"/>
      <c r="IU62" s="154"/>
      <c r="IV62" s="154"/>
      <c r="IW62" s="154"/>
      <c r="IX62" s="154"/>
      <c r="IY62" s="154"/>
      <c r="IZ62" s="154"/>
      <c r="JA62" s="154"/>
      <c r="JB62" s="154"/>
      <c r="JC62" s="154"/>
      <c r="JD62" s="154"/>
      <c r="JE62" s="154"/>
      <c r="JF62" s="154"/>
      <c r="JG62" s="154"/>
      <c r="JH62" s="154"/>
      <c r="JI62" s="154"/>
      <c r="JJ62" s="154"/>
      <c r="JK62" s="154"/>
      <c r="JL62" s="154"/>
      <c r="JM62" s="154"/>
      <c r="JN62" s="154"/>
      <c r="JO62" s="154"/>
      <c r="JP62" s="154"/>
      <c r="JQ62" s="154"/>
      <c r="JR62" s="154"/>
      <c r="JS62" s="154"/>
      <c r="JT62" s="154"/>
      <c r="JU62" s="154"/>
      <c r="JV62" s="154"/>
      <c r="JW62" s="154"/>
      <c r="JX62" s="154"/>
      <c r="JY62" s="154"/>
      <c r="JZ62" s="154"/>
      <c r="KA62" s="154"/>
      <c r="KB62" s="154"/>
      <c r="KC62" s="154"/>
      <c r="KD62" s="154"/>
      <c r="KE62" s="154"/>
      <c r="KF62" s="154"/>
      <c r="KG62" s="154"/>
      <c r="KH62" s="154"/>
      <c r="KI62" s="154"/>
      <c r="KJ62" s="154"/>
      <c r="KK62" s="154"/>
      <c r="KL62" s="154"/>
      <c r="KM62" s="154"/>
      <c r="KN62" s="154"/>
      <c r="KO62" s="154"/>
      <c r="KP62" s="154"/>
      <c r="KQ62" s="154"/>
    </row>
    <row r="63" spans="1:303" ht="19.5" customHeight="1" x14ac:dyDescent="0.3">
      <c r="A63" s="83"/>
      <c r="E63" t="s">
        <v>287</v>
      </c>
      <c r="G63" t="s">
        <v>264</v>
      </c>
      <c r="H63" t="b">
        <v>1</v>
      </c>
      <c r="M63" s="213" t="s">
        <v>121</v>
      </c>
      <c r="N63" s="127" t="s">
        <v>40</v>
      </c>
      <c r="O63" s="198">
        <f ca="1">IFERROR(((R63*R44)+(U63*U44)+(X63*X44)+(AA63*AA44)+(AD63*AD44)+(AG63*AG44)+(AJ63*AJ44)+(AM63*AM44)+(AP63*AP44)+(AS63*AS44)+(AV63*AV44)+(AY63*AY44)+(BB63*BB44)+(BE63*BE44)+(BH63*BH44)+(BK63*BK44)+(BN63*BN44)+(BQ63*BQ44)+(BT63*BT44)+(BW63*BW44)+(BZ63*BZ44)+(CC63*CC44)+(CF63*CF44)+(CI63*CI44)+(CL63*CL44)+(CO63*CO44)+(CR63*CR44)+(CU63*CU44)+(CX63*CX44)+(DA63*DA44)+(DD63*DD44)+(DG63*DG44)+(DJ63*DJ44)+(DM63*DM44)+(DP63*DP44)+(DS63*DS44)+IF(O35="Actual",(DV63*DV44),0))/O44,0)</f>
        <v>0</v>
      </c>
      <c r="P63" s="198">
        <f>IFERROR(((S63*S44)+(V63*V44)+(Y63*Y44)+(AB63*AB44)+(AE63*AE44)+(AH63*AH44)+(AK63*AK44)+(AN63*AN44)+(AQ63*AQ44)+(AT63*AT44)+(AW63*AW44)+(AZ63*AZ44)+(BC63*BC44)+(BF63*BF44)+(BI63*BI44)+(BL63*BL44)+(BO63*BO44)+(BR63*BR44)+(BU63*BU44)+(BX63*BX44)+(CA63*CA44)+(CD63*CD44)+(CG63*CG44)+(CJ63*CJ44)+(CM63*CM44)+(CP63*CP44)+(CS63*CS44)+(CV63*CV44)+(CY63*CY44)+(DB63*DB44)+(DE63*DE44)+(DH63*DH44)+(DK63*DK44)+(DN63*DN44)+(DQ63*DQ44)+(DT63*DT44))/P44,0)</f>
        <v>0</v>
      </c>
      <c r="Q63" s="162"/>
      <c r="R63" s="207">
        <v>0</v>
      </c>
      <c r="S63" s="200">
        <v>0</v>
      </c>
      <c r="T63" s="203"/>
      <c r="U63" s="207">
        <v>0</v>
      </c>
      <c r="V63" s="200">
        <v>0</v>
      </c>
      <c r="W63" s="203"/>
      <c r="X63" s="207">
        <v>0</v>
      </c>
      <c r="Y63" s="200">
        <v>0</v>
      </c>
      <c r="Z63" s="203"/>
      <c r="AA63" s="207">
        <v>0</v>
      </c>
      <c r="AB63" s="200">
        <v>0</v>
      </c>
      <c r="AC63" s="203"/>
      <c r="AD63" s="207">
        <v>0</v>
      </c>
      <c r="AE63" s="200">
        <v>0</v>
      </c>
      <c r="AF63" s="203"/>
      <c r="AG63" s="207">
        <v>0</v>
      </c>
      <c r="AH63" s="200">
        <v>0</v>
      </c>
      <c r="AI63" s="203"/>
      <c r="AJ63" s="207">
        <v>0</v>
      </c>
      <c r="AK63" s="200">
        <v>0</v>
      </c>
      <c r="AL63" s="203"/>
      <c r="AM63" s="207">
        <v>0</v>
      </c>
      <c r="AN63" s="200">
        <v>0</v>
      </c>
      <c r="AO63" s="203"/>
      <c r="AP63" s="207">
        <v>0</v>
      </c>
      <c r="AQ63" s="200">
        <v>0</v>
      </c>
      <c r="AR63" s="203"/>
      <c r="AS63" s="207">
        <v>0</v>
      </c>
      <c r="AT63" s="200">
        <v>0</v>
      </c>
      <c r="AU63" s="203"/>
      <c r="AV63" s="207">
        <v>0</v>
      </c>
      <c r="AW63" s="200">
        <v>0</v>
      </c>
      <c r="AX63" s="203"/>
      <c r="AY63" s="207">
        <v>0</v>
      </c>
      <c r="AZ63" s="200">
        <v>0</v>
      </c>
      <c r="BA63" s="203"/>
      <c r="BB63" s="207">
        <v>0</v>
      </c>
      <c r="BC63" s="200">
        <v>0</v>
      </c>
      <c r="BD63" s="203"/>
      <c r="BE63" s="207">
        <v>0</v>
      </c>
      <c r="BF63" s="200">
        <v>0</v>
      </c>
      <c r="BG63" s="203"/>
      <c r="BH63" s="207">
        <v>0</v>
      </c>
      <c r="BI63" s="200">
        <v>0</v>
      </c>
      <c r="BJ63" s="203"/>
      <c r="BK63" s="207">
        <v>0</v>
      </c>
      <c r="BL63" s="200">
        <v>0</v>
      </c>
      <c r="BM63" s="203"/>
      <c r="BN63" s="207">
        <v>0</v>
      </c>
      <c r="BO63" s="200">
        <v>0</v>
      </c>
      <c r="BP63" s="203"/>
      <c r="BQ63" s="207">
        <v>0</v>
      </c>
      <c r="BR63" s="200">
        <v>0</v>
      </c>
      <c r="BS63" s="203"/>
      <c r="BT63" s="207">
        <v>0</v>
      </c>
      <c r="BU63" s="200">
        <v>0</v>
      </c>
      <c r="BV63" s="203"/>
      <c r="BW63" s="207">
        <v>0</v>
      </c>
      <c r="BX63" s="200">
        <v>0</v>
      </c>
      <c r="BY63" s="203"/>
      <c r="BZ63" s="207">
        <v>0</v>
      </c>
      <c r="CA63" s="200">
        <v>0</v>
      </c>
      <c r="CB63" s="203"/>
      <c r="CC63" s="207">
        <v>0</v>
      </c>
      <c r="CD63" s="200">
        <v>0</v>
      </c>
      <c r="CE63" s="203"/>
      <c r="CF63" s="207">
        <v>0</v>
      </c>
      <c r="CG63" s="200">
        <v>0</v>
      </c>
      <c r="CH63" s="203"/>
      <c r="CI63" s="207">
        <v>0</v>
      </c>
      <c r="CJ63" s="200">
        <v>0</v>
      </c>
      <c r="CK63" s="203"/>
      <c r="CL63" s="207">
        <v>0</v>
      </c>
      <c r="CM63" s="200">
        <v>0</v>
      </c>
      <c r="CN63" s="203"/>
      <c r="CO63" s="207">
        <v>0</v>
      </c>
      <c r="CP63" s="200">
        <v>0</v>
      </c>
      <c r="CQ63" s="203"/>
      <c r="CR63" s="207">
        <v>0</v>
      </c>
      <c r="CS63" s="200">
        <v>0</v>
      </c>
      <c r="CT63" s="203"/>
      <c r="CU63" s="207">
        <v>0</v>
      </c>
      <c r="CV63" s="200">
        <v>0</v>
      </c>
      <c r="CW63" s="203"/>
      <c r="CX63" s="207">
        <v>0</v>
      </c>
      <c r="CY63" s="200">
        <v>0</v>
      </c>
      <c r="CZ63" s="203"/>
      <c r="DA63" s="207">
        <v>0</v>
      </c>
      <c r="DB63" s="200">
        <v>0</v>
      </c>
      <c r="DC63" s="203"/>
      <c r="DD63" s="207">
        <v>0</v>
      </c>
      <c r="DE63" s="200">
        <v>0</v>
      </c>
      <c r="DF63" s="203"/>
      <c r="DG63" s="207">
        <v>0</v>
      </c>
      <c r="DH63" s="200">
        <v>0</v>
      </c>
      <c r="DI63" s="203"/>
      <c r="DJ63" s="207">
        <v>0</v>
      </c>
      <c r="DK63" s="200">
        <v>0</v>
      </c>
      <c r="DL63" s="203"/>
      <c r="DM63" s="207">
        <v>0</v>
      </c>
      <c r="DN63" s="200">
        <v>0</v>
      </c>
      <c r="DO63" s="203"/>
      <c r="DP63" s="207">
        <v>0</v>
      </c>
      <c r="DQ63" s="200">
        <v>0</v>
      </c>
      <c r="DR63" s="203"/>
      <c r="DS63" s="207">
        <v>0</v>
      </c>
      <c r="DT63" s="200">
        <v>0</v>
      </c>
      <c r="DU63" s="419"/>
      <c r="DV63" s="204">
        <f>IFERROR(IF(AND($O$336="Actual",OR(DV141=0,DV141="")),0,R63),0)</f>
        <v>0</v>
      </c>
      <c r="DW63" s="452"/>
      <c r="DY63" s="205"/>
      <c r="DZ63" s="197"/>
      <c r="EB63" s="196"/>
      <c r="EC63" s="197"/>
    </row>
    <row r="64" spans="1:303" s="170" customFormat="1" ht="19.5" customHeight="1" x14ac:dyDescent="0.3">
      <c r="A64" s="83"/>
      <c r="B64" s="148"/>
      <c r="D64" s="170">
        <v>1</v>
      </c>
      <c r="E64" s="170" t="s">
        <v>288</v>
      </c>
      <c r="F64" s="170" t="s">
        <v>289</v>
      </c>
      <c r="G64" s="170" t="s">
        <v>247</v>
      </c>
      <c r="H64" s="170" t="b">
        <v>1</v>
      </c>
      <c r="M64" s="122" t="s">
        <v>290</v>
      </c>
      <c r="N64" s="160"/>
      <c r="O64" s="198">
        <f>IFERROR($R64,"-")</f>
        <v>0</v>
      </c>
      <c r="P64" s="198">
        <f>IFERROR($S64,"-")</f>
        <v>0</v>
      </c>
      <c r="Q64" s="156"/>
      <c r="R64" s="198">
        <v>0</v>
      </c>
      <c r="S64" s="214"/>
      <c r="T64" s="198"/>
      <c r="U64" s="198" t="s">
        <v>291</v>
      </c>
      <c r="V64" s="214"/>
      <c r="W64" s="198"/>
      <c r="X64" s="198" t="s">
        <v>291</v>
      </c>
      <c r="Y64" s="214" t="s">
        <v>291</v>
      </c>
      <c r="Z64" s="198"/>
      <c r="AA64" s="198" t="s">
        <v>291</v>
      </c>
      <c r="AB64" s="214" t="s">
        <v>291</v>
      </c>
      <c r="AC64" s="198"/>
      <c r="AD64" s="198" t="s">
        <v>291</v>
      </c>
      <c r="AE64" s="214" t="s">
        <v>291</v>
      </c>
      <c r="AF64" s="198"/>
      <c r="AG64" s="198" t="s">
        <v>291</v>
      </c>
      <c r="AH64" s="214" t="s">
        <v>291</v>
      </c>
      <c r="AI64" s="198"/>
      <c r="AJ64" s="198" t="s">
        <v>291</v>
      </c>
      <c r="AK64" s="214" t="s">
        <v>291</v>
      </c>
      <c r="AL64" s="198"/>
      <c r="AM64" s="198" t="s">
        <v>291</v>
      </c>
      <c r="AN64" s="214" t="s">
        <v>291</v>
      </c>
      <c r="AO64" s="198"/>
      <c r="AP64" s="198" t="s">
        <v>291</v>
      </c>
      <c r="AQ64" s="214" t="s">
        <v>291</v>
      </c>
      <c r="AR64" s="198"/>
      <c r="AS64" s="198" t="s">
        <v>291</v>
      </c>
      <c r="AT64" s="214" t="s">
        <v>291</v>
      </c>
      <c r="AU64" s="198"/>
      <c r="AV64" s="198" t="s">
        <v>291</v>
      </c>
      <c r="AW64" s="214" t="s">
        <v>291</v>
      </c>
      <c r="AX64" s="198"/>
      <c r="AY64" s="198" t="s">
        <v>291</v>
      </c>
      <c r="AZ64" s="214" t="s">
        <v>291</v>
      </c>
      <c r="BA64" s="198"/>
      <c r="BB64" s="198" t="s">
        <v>291</v>
      </c>
      <c r="BC64" s="214" t="s">
        <v>291</v>
      </c>
      <c r="BD64" s="198"/>
      <c r="BE64" s="198" t="s">
        <v>291</v>
      </c>
      <c r="BF64" s="214" t="s">
        <v>291</v>
      </c>
      <c r="BG64" s="198"/>
      <c r="BH64" s="198" t="s">
        <v>291</v>
      </c>
      <c r="BI64" s="214" t="s">
        <v>291</v>
      </c>
      <c r="BJ64" s="198"/>
      <c r="BK64" s="198" t="s">
        <v>291</v>
      </c>
      <c r="BL64" s="214" t="s">
        <v>291</v>
      </c>
      <c r="BM64" s="198"/>
      <c r="BN64" s="198" t="s">
        <v>291</v>
      </c>
      <c r="BO64" s="214" t="s">
        <v>291</v>
      </c>
      <c r="BP64" s="198"/>
      <c r="BQ64" s="198" t="s">
        <v>291</v>
      </c>
      <c r="BR64" s="214" t="s">
        <v>291</v>
      </c>
      <c r="BS64" s="198"/>
      <c r="BT64" s="198" t="s">
        <v>291</v>
      </c>
      <c r="BU64" s="214" t="s">
        <v>291</v>
      </c>
      <c r="BV64" s="198"/>
      <c r="BW64" s="198" t="s">
        <v>291</v>
      </c>
      <c r="BX64" s="214" t="s">
        <v>291</v>
      </c>
      <c r="BY64" s="198"/>
      <c r="BZ64" s="198"/>
      <c r="CA64" s="214"/>
      <c r="CB64" s="198"/>
      <c r="CC64" s="198" t="s">
        <v>291</v>
      </c>
      <c r="CD64" s="214"/>
      <c r="CE64" s="198"/>
      <c r="CF64" s="198" t="s">
        <v>291</v>
      </c>
      <c r="CG64" s="214"/>
      <c r="CH64" s="198"/>
      <c r="CI64" s="198" t="s">
        <v>291</v>
      </c>
      <c r="CJ64" s="214"/>
      <c r="CK64" s="198"/>
      <c r="CL64" s="198" t="s">
        <v>291</v>
      </c>
      <c r="CM64" s="214"/>
      <c r="CN64" s="198"/>
      <c r="CO64" s="198" t="s">
        <v>291</v>
      </c>
      <c r="CP64" s="214"/>
      <c r="CQ64" s="198"/>
      <c r="CR64" s="198" t="s">
        <v>291</v>
      </c>
      <c r="CS64" s="214"/>
      <c r="CT64" s="198"/>
      <c r="CU64" s="198" t="s">
        <v>291</v>
      </c>
      <c r="CV64" s="214"/>
      <c r="CW64" s="198"/>
      <c r="CX64" s="198" t="s">
        <v>291</v>
      </c>
      <c r="CY64" s="214"/>
      <c r="CZ64" s="198"/>
      <c r="DA64" s="198" t="s">
        <v>291</v>
      </c>
      <c r="DB64" s="214"/>
      <c r="DC64" s="198"/>
      <c r="DD64" s="198" t="s">
        <v>291</v>
      </c>
      <c r="DE64" s="214"/>
      <c r="DF64" s="198"/>
      <c r="DG64" s="198" t="s">
        <v>291</v>
      </c>
      <c r="DH64" s="214"/>
      <c r="DI64" s="198"/>
      <c r="DJ64" s="198" t="s">
        <v>291</v>
      </c>
      <c r="DK64" s="214"/>
      <c r="DL64" s="198"/>
      <c r="DM64" s="198" t="s">
        <v>291</v>
      </c>
      <c r="DN64" s="214"/>
      <c r="DO64" s="198"/>
      <c r="DP64" s="198" t="s">
        <v>291</v>
      </c>
      <c r="DQ64" s="214"/>
      <c r="DR64" s="198"/>
      <c r="DS64" s="198" t="s">
        <v>291</v>
      </c>
      <c r="DT64" s="214"/>
      <c r="DU64" s="420"/>
      <c r="DV64" s="204">
        <f>IFERROR(IF(AND($O$336="Actual",OR(DV141=0,DV141="")),0,R64),0)</f>
        <v>0</v>
      </c>
      <c r="DW64" s="453"/>
      <c r="DY64" s="205"/>
      <c r="DZ64" s="215"/>
      <c r="EB64" s="196"/>
      <c r="EC64" s="215"/>
      <c r="ED64"/>
      <c r="EE64" s="100"/>
      <c r="EF64" s="176"/>
      <c r="EG64" s="176"/>
      <c r="EH64" s="176"/>
      <c r="EI64" s="176"/>
      <c r="EJ64" s="176"/>
      <c r="EK64" s="176"/>
      <c r="EL64" s="176"/>
      <c r="EM64" s="176"/>
      <c r="EN64" s="176"/>
      <c r="EO64" s="176"/>
      <c r="EP64" s="176"/>
      <c r="EQ64" s="176"/>
      <c r="ER64" s="176"/>
      <c r="ES64" s="176"/>
      <c r="ET64" s="176"/>
      <c r="EU64" s="176"/>
      <c r="EV64" s="176"/>
      <c r="EW64" s="176"/>
      <c r="EX64" s="176"/>
      <c r="EY64" s="176"/>
      <c r="EZ64" s="176"/>
      <c r="FA64" s="176"/>
      <c r="FB64" s="176"/>
      <c r="FC64" s="176"/>
      <c r="FD64" s="176"/>
      <c r="FE64" s="176"/>
      <c r="FF64" s="176"/>
      <c r="FG64" s="176"/>
      <c r="FH64" s="176"/>
      <c r="FI64" s="176"/>
      <c r="FJ64" s="176"/>
      <c r="FK64" s="176"/>
      <c r="FL64" s="176"/>
      <c r="FM64" s="176"/>
      <c r="FN64" s="176"/>
      <c r="FO64" s="176"/>
      <c r="FP64" s="176"/>
      <c r="FQ64" s="176"/>
      <c r="FR64" s="176"/>
      <c r="FS64" s="176"/>
      <c r="FT64" s="176"/>
      <c r="FU64" s="176"/>
      <c r="FV64" s="176"/>
      <c r="FW64" s="176"/>
      <c r="FX64" s="176"/>
      <c r="FY64" s="176"/>
      <c r="FZ64" s="176"/>
      <c r="GA64" s="176"/>
      <c r="GB64" s="176"/>
      <c r="GC64" s="176"/>
      <c r="GD64" s="176"/>
      <c r="GE64" s="176"/>
      <c r="GF64" s="176"/>
      <c r="GG64" s="176"/>
      <c r="GH64" s="176"/>
      <c r="GI64" s="176"/>
      <c r="GJ64" s="176"/>
      <c r="GK64" s="176"/>
      <c r="GL64" s="176"/>
      <c r="GM64" s="176"/>
      <c r="GN64" s="176"/>
      <c r="GO64" s="176"/>
      <c r="GP64" s="176"/>
      <c r="GQ64" s="176"/>
      <c r="GR64" s="176"/>
      <c r="GS64" s="176"/>
      <c r="GT64" s="176"/>
      <c r="GU64" s="176"/>
      <c r="GV64" s="176"/>
      <c r="GW64" s="176"/>
      <c r="GX64" s="176"/>
      <c r="GY64" s="176"/>
      <c r="GZ64" s="176"/>
      <c r="HA64" s="176"/>
      <c r="HB64" s="176"/>
      <c r="HC64" s="176"/>
      <c r="HD64" s="176"/>
      <c r="HE64" s="176"/>
      <c r="HF64" s="176"/>
      <c r="HG64" s="176"/>
      <c r="HH64" s="176"/>
      <c r="HI64" s="176"/>
      <c r="HJ64" s="176"/>
      <c r="HK64" s="176"/>
      <c r="HL64" s="176"/>
      <c r="HM64" s="176"/>
      <c r="HN64" s="176"/>
      <c r="HO64" s="176"/>
      <c r="HP64" s="176"/>
      <c r="HQ64" s="176"/>
      <c r="HR64" s="176"/>
      <c r="HS64" s="176"/>
      <c r="HT64" s="176"/>
      <c r="HU64" s="176"/>
      <c r="HV64" s="176"/>
      <c r="HW64" s="176"/>
      <c r="HX64" s="176"/>
      <c r="HY64" s="176"/>
      <c r="HZ64" s="176"/>
      <c r="IA64" s="176"/>
      <c r="IB64" s="176"/>
      <c r="IC64" s="176"/>
      <c r="ID64" s="176"/>
      <c r="IE64" s="176"/>
      <c r="IF64" s="176"/>
      <c r="IG64" s="176"/>
      <c r="IH64" s="176"/>
      <c r="II64" s="176"/>
      <c r="IJ64" s="176"/>
      <c r="IK64" s="176"/>
      <c r="IL64" s="176"/>
      <c r="IM64" s="176"/>
      <c r="IN64" s="176"/>
      <c r="IO64" s="176"/>
      <c r="IP64" s="176"/>
      <c r="IQ64" s="176"/>
      <c r="IR64" s="176"/>
      <c r="IS64" s="176"/>
      <c r="IT64" s="176"/>
      <c r="IU64" s="176"/>
      <c r="IV64" s="176"/>
      <c r="IW64" s="176"/>
      <c r="IX64" s="176"/>
      <c r="IY64" s="176"/>
      <c r="IZ64" s="176"/>
      <c r="JA64" s="176"/>
      <c r="JB64" s="176"/>
      <c r="JC64" s="176"/>
      <c r="JD64" s="176"/>
      <c r="JE64" s="176"/>
      <c r="JF64" s="176"/>
      <c r="JG64" s="176"/>
      <c r="JH64" s="176"/>
      <c r="JI64" s="176"/>
      <c r="JJ64" s="176"/>
      <c r="JK64" s="176"/>
      <c r="JL64" s="176"/>
      <c r="JM64" s="176"/>
      <c r="JN64" s="176"/>
      <c r="JO64" s="176"/>
      <c r="JP64" s="176"/>
      <c r="JQ64" s="176"/>
      <c r="JR64" s="176"/>
      <c r="JS64" s="176"/>
      <c r="JT64" s="176"/>
      <c r="JU64" s="176"/>
      <c r="JV64" s="176"/>
      <c r="JW64" s="176"/>
      <c r="JX64" s="176"/>
      <c r="JY64" s="176"/>
      <c r="JZ64" s="176"/>
      <c r="KA64" s="176"/>
      <c r="KB64" s="176"/>
      <c r="KC64" s="176"/>
      <c r="KD64" s="176"/>
      <c r="KE64" s="176"/>
      <c r="KF64" s="176"/>
      <c r="KG64" s="176"/>
      <c r="KH64" s="176"/>
      <c r="KI64" s="176"/>
      <c r="KJ64" s="176"/>
      <c r="KK64" s="176"/>
      <c r="KL64" s="176"/>
      <c r="KM64" s="176"/>
      <c r="KN64" s="176"/>
      <c r="KO64" s="176"/>
      <c r="KP64" s="176"/>
      <c r="KQ64" s="176"/>
    </row>
    <row r="65" spans="1:303" s="170" customFormat="1" ht="19.5" customHeight="1" x14ac:dyDescent="0.3">
      <c r="A65" s="83"/>
      <c r="B65" s="148"/>
      <c r="D65" s="170">
        <v>1</v>
      </c>
      <c r="E65" s="170" t="s">
        <v>288</v>
      </c>
      <c r="F65" s="170" t="s">
        <v>289</v>
      </c>
      <c r="G65" s="170" t="s">
        <v>247</v>
      </c>
      <c r="H65" s="170" t="b">
        <v>1</v>
      </c>
      <c r="M65" s="122" t="s">
        <v>290</v>
      </c>
      <c r="N65" s="160"/>
      <c r="O65" s="198">
        <f>IFERROR($R65,"-")</f>
        <v>0</v>
      </c>
      <c r="P65" s="198">
        <f>IFERROR($S65,"-")</f>
        <v>0</v>
      </c>
      <c r="Q65" s="156"/>
      <c r="R65" s="198">
        <v>0</v>
      </c>
      <c r="S65" s="214"/>
      <c r="T65" s="198"/>
      <c r="U65" s="198" t="s">
        <v>291</v>
      </c>
      <c r="V65" s="214"/>
      <c r="W65" s="198"/>
      <c r="X65" s="198" t="s">
        <v>291</v>
      </c>
      <c r="Y65" s="214" t="s">
        <v>291</v>
      </c>
      <c r="Z65" s="198"/>
      <c r="AA65" s="198" t="s">
        <v>291</v>
      </c>
      <c r="AB65" s="214" t="s">
        <v>291</v>
      </c>
      <c r="AC65" s="198"/>
      <c r="AD65" s="198" t="s">
        <v>291</v>
      </c>
      <c r="AE65" s="214" t="s">
        <v>291</v>
      </c>
      <c r="AF65" s="198"/>
      <c r="AG65" s="198" t="s">
        <v>291</v>
      </c>
      <c r="AH65" s="214" t="s">
        <v>291</v>
      </c>
      <c r="AI65" s="198"/>
      <c r="AJ65" s="198" t="s">
        <v>291</v>
      </c>
      <c r="AK65" s="214" t="s">
        <v>291</v>
      </c>
      <c r="AL65" s="198"/>
      <c r="AM65" s="198" t="s">
        <v>291</v>
      </c>
      <c r="AN65" s="214" t="s">
        <v>291</v>
      </c>
      <c r="AO65" s="198"/>
      <c r="AP65" s="198" t="s">
        <v>291</v>
      </c>
      <c r="AQ65" s="214" t="s">
        <v>291</v>
      </c>
      <c r="AR65" s="198"/>
      <c r="AS65" s="198" t="s">
        <v>291</v>
      </c>
      <c r="AT65" s="214" t="s">
        <v>291</v>
      </c>
      <c r="AU65" s="198"/>
      <c r="AV65" s="198" t="s">
        <v>291</v>
      </c>
      <c r="AW65" s="214" t="s">
        <v>291</v>
      </c>
      <c r="AX65" s="198"/>
      <c r="AY65" s="198" t="s">
        <v>291</v>
      </c>
      <c r="AZ65" s="214" t="s">
        <v>291</v>
      </c>
      <c r="BA65" s="198"/>
      <c r="BB65" s="198" t="s">
        <v>291</v>
      </c>
      <c r="BC65" s="214" t="s">
        <v>291</v>
      </c>
      <c r="BD65" s="198"/>
      <c r="BE65" s="198" t="s">
        <v>291</v>
      </c>
      <c r="BF65" s="214" t="s">
        <v>291</v>
      </c>
      <c r="BG65" s="198"/>
      <c r="BH65" s="198" t="s">
        <v>291</v>
      </c>
      <c r="BI65" s="214" t="s">
        <v>291</v>
      </c>
      <c r="BJ65" s="198"/>
      <c r="BK65" s="198" t="s">
        <v>291</v>
      </c>
      <c r="BL65" s="214" t="s">
        <v>291</v>
      </c>
      <c r="BM65" s="198"/>
      <c r="BN65" s="198" t="s">
        <v>291</v>
      </c>
      <c r="BO65" s="214" t="s">
        <v>291</v>
      </c>
      <c r="BP65" s="198"/>
      <c r="BQ65" s="198" t="s">
        <v>291</v>
      </c>
      <c r="BR65" s="214" t="s">
        <v>291</v>
      </c>
      <c r="BS65" s="198"/>
      <c r="BT65" s="198" t="s">
        <v>291</v>
      </c>
      <c r="BU65" s="214" t="s">
        <v>291</v>
      </c>
      <c r="BV65" s="198"/>
      <c r="BW65" s="198" t="s">
        <v>291</v>
      </c>
      <c r="BX65" s="214" t="s">
        <v>291</v>
      </c>
      <c r="BY65" s="198"/>
      <c r="BZ65" s="198"/>
      <c r="CA65" s="214"/>
      <c r="CB65" s="198"/>
      <c r="CC65" s="198" t="s">
        <v>291</v>
      </c>
      <c r="CD65" s="214"/>
      <c r="CE65" s="198"/>
      <c r="CF65" s="198" t="s">
        <v>291</v>
      </c>
      <c r="CG65" s="214"/>
      <c r="CH65" s="198"/>
      <c r="CI65" s="198" t="s">
        <v>291</v>
      </c>
      <c r="CJ65" s="214"/>
      <c r="CK65" s="198"/>
      <c r="CL65" s="198" t="s">
        <v>291</v>
      </c>
      <c r="CM65" s="214"/>
      <c r="CN65" s="198"/>
      <c r="CO65" s="198" t="s">
        <v>291</v>
      </c>
      <c r="CP65" s="214"/>
      <c r="CQ65" s="198"/>
      <c r="CR65" s="198" t="s">
        <v>291</v>
      </c>
      <c r="CS65" s="214"/>
      <c r="CT65" s="198"/>
      <c r="CU65" s="198" t="s">
        <v>291</v>
      </c>
      <c r="CV65" s="214"/>
      <c r="CW65" s="198"/>
      <c r="CX65" s="198" t="s">
        <v>291</v>
      </c>
      <c r="CY65" s="214"/>
      <c r="CZ65" s="198"/>
      <c r="DA65" s="198" t="s">
        <v>291</v>
      </c>
      <c r="DB65" s="214"/>
      <c r="DC65" s="198"/>
      <c r="DD65" s="198" t="s">
        <v>291</v>
      </c>
      <c r="DE65" s="214"/>
      <c r="DF65" s="198"/>
      <c r="DG65" s="198" t="s">
        <v>291</v>
      </c>
      <c r="DH65" s="214"/>
      <c r="DI65" s="198"/>
      <c r="DJ65" s="198" t="s">
        <v>291</v>
      </c>
      <c r="DK65" s="214"/>
      <c r="DL65" s="198"/>
      <c r="DM65" s="198" t="s">
        <v>291</v>
      </c>
      <c r="DN65" s="214"/>
      <c r="DO65" s="198"/>
      <c r="DP65" s="198" t="s">
        <v>291</v>
      </c>
      <c r="DQ65" s="214"/>
      <c r="DR65" s="198"/>
      <c r="DS65" s="198" t="s">
        <v>291</v>
      </c>
      <c r="DT65" s="214"/>
      <c r="DU65" s="420"/>
      <c r="DV65" s="204">
        <f>IFERROR(IF(AND($O$336="Actual",OR(DV142=0,DV142="")),0,R65),0)</f>
        <v>0</v>
      </c>
      <c r="DW65" s="453"/>
      <c r="DY65" s="205"/>
      <c r="DZ65" s="215"/>
      <c r="EB65" s="196"/>
      <c r="EC65" s="215"/>
      <c r="ED65"/>
      <c r="EE65" s="100"/>
      <c r="EF65" s="176"/>
      <c r="EG65" s="176"/>
      <c r="EH65" s="176"/>
      <c r="EI65" s="176"/>
      <c r="EJ65" s="176"/>
      <c r="EK65" s="176"/>
      <c r="EL65" s="176"/>
      <c r="EM65" s="176"/>
      <c r="EN65" s="176"/>
      <c r="EO65" s="176"/>
      <c r="EP65" s="176"/>
      <c r="EQ65" s="176"/>
      <c r="ER65" s="176"/>
      <c r="ES65" s="176"/>
      <c r="ET65" s="176"/>
      <c r="EU65" s="176"/>
      <c r="EV65" s="176"/>
      <c r="EW65" s="176"/>
      <c r="EX65" s="176"/>
      <c r="EY65" s="176"/>
      <c r="EZ65" s="176"/>
      <c r="FA65" s="176"/>
      <c r="FB65" s="176"/>
      <c r="FC65" s="176"/>
      <c r="FD65" s="176"/>
      <c r="FE65" s="176"/>
      <c r="FF65" s="176"/>
      <c r="FG65" s="176"/>
      <c r="FH65" s="176"/>
      <c r="FI65" s="176"/>
      <c r="FJ65" s="176"/>
      <c r="FK65" s="176"/>
      <c r="FL65" s="176"/>
      <c r="FM65" s="176"/>
      <c r="FN65" s="176"/>
      <c r="FO65" s="176"/>
      <c r="FP65" s="176"/>
      <c r="FQ65" s="176"/>
      <c r="FR65" s="176"/>
      <c r="FS65" s="176"/>
      <c r="FT65" s="176"/>
      <c r="FU65" s="176"/>
      <c r="FV65" s="176"/>
      <c r="FW65" s="176"/>
      <c r="FX65" s="176"/>
      <c r="FY65" s="176"/>
      <c r="FZ65" s="176"/>
      <c r="GA65" s="176"/>
      <c r="GB65" s="176"/>
      <c r="GC65" s="176"/>
      <c r="GD65" s="176"/>
      <c r="GE65" s="176"/>
      <c r="GF65" s="176"/>
      <c r="GG65" s="176"/>
      <c r="GH65" s="176"/>
      <c r="GI65" s="176"/>
      <c r="GJ65" s="176"/>
      <c r="GK65" s="176"/>
      <c r="GL65" s="176"/>
      <c r="GM65" s="176"/>
      <c r="GN65" s="176"/>
      <c r="GO65" s="176"/>
      <c r="GP65" s="176"/>
      <c r="GQ65" s="176"/>
      <c r="GR65" s="176"/>
      <c r="GS65" s="176"/>
      <c r="GT65" s="176"/>
      <c r="GU65" s="176"/>
      <c r="GV65" s="176"/>
      <c r="GW65" s="176"/>
      <c r="GX65" s="176"/>
      <c r="GY65" s="176"/>
      <c r="GZ65" s="176"/>
      <c r="HA65" s="176"/>
      <c r="HB65" s="176"/>
      <c r="HC65" s="176"/>
      <c r="HD65" s="176"/>
      <c r="HE65" s="176"/>
      <c r="HF65" s="176"/>
      <c r="HG65" s="176"/>
      <c r="HH65" s="176"/>
      <c r="HI65" s="176"/>
      <c r="HJ65" s="176"/>
      <c r="HK65" s="176"/>
      <c r="HL65" s="176"/>
      <c r="HM65" s="176"/>
      <c r="HN65" s="176"/>
      <c r="HO65" s="176"/>
      <c r="HP65" s="176"/>
      <c r="HQ65" s="176"/>
      <c r="HR65" s="176"/>
      <c r="HS65" s="176"/>
      <c r="HT65" s="176"/>
      <c r="HU65" s="176"/>
      <c r="HV65" s="176"/>
      <c r="HW65" s="176"/>
      <c r="HX65" s="176"/>
      <c r="HY65" s="176"/>
      <c r="HZ65" s="176"/>
      <c r="IA65" s="176"/>
      <c r="IB65" s="176"/>
      <c r="IC65" s="176"/>
      <c r="ID65" s="176"/>
      <c r="IE65" s="176"/>
      <c r="IF65" s="176"/>
      <c r="IG65" s="176"/>
      <c r="IH65" s="176"/>
      <c r="II65" s="176"/>
      <c r="IJ65" s="176"/>
      <c r="IK65" s="176"/>
      <c r="IL65" s="176"/>
      <c r="IM65" s="176"/>
      <c r="IN65" s="176"/>
      <c r="IO65" s="176"/>
      <c r="IP65" s="176"/>
      <c r="IQ65" s="176"/>
      <c r="IR65" s="176"/>
      <c r="IS65" s="176"/>
      <c r="IT65" s="176"/>
      <c r="IU65" s="176"/>
      <c r="IV65" s="176"/>
      <c r="IW65" s="176"/>
      <c r="IX65" s="176"/>
      <c r="IY65" s="176"/>
      <c r="IZ65" s="176"/>
      <c r="JA65" s="176"/>
      <c r="JB65" s="176"/>
      <c r="JC65" s="176"/>
      <c r="JD65" s="176"/>
      <c r="JE65" s="176"/>
      <c r="JF65" s="176"/>
      <c r="JG65" s="176"/>
      <c r="JH65" s="176"/>
      <c r="JI65" s="176"/>
      <c r="JJ65" s="176"/>
      <c r="JK65" s="176"/>
      <c r="JL65" s="176"/>
      <c r="JM65" s="176"/>
      <c r="JN65" s="176"/>
      <c r="JO65" s="176"/>
      <c r="JP65" s="176"/>
      <c r="JQ65" s="176"/>
      <c r="JR65" s="176"/>
      <c r="JS65" s="176"/>
      <c r="JT65" s="176"/>
      <c r="JU65" s="176"/>
      <c r="JV65" s="176"/>
      <c r="JW65" s="176"/>
      <c r="JX65" s="176"/>
      <c r="JY65" s="176"/>
      <c r="JZ65" s="176"/>
      <c r="KA65" s="176"/>
      <c r="KB65" s="176"/>
      <c r="KC65" s="176"/>
      <c r="KD65" s="176"/>
      <c r="KE65" s="176"/>
      <c r="KF65" s="176"/>
      <c r="KG65" s="176"/>
      <c r="KH65" s="176"/>
      <c r="KI65" s="176"/>
      <c r="KJ65" s="176"/>
      <c r="KK65" s="176"/>
      <c r="KL65" s="176"/>
      <c r="KM65" s="176"/>
      <c r="KN65" s="176"/>
      <c r="KO65" s="176"/>
      <c r="KP65" s="176"/>
      <c r="KQ65" s="176"/>
    </row>
    <row r="66" spans="1:303" s="170" customFormat="1" ht="19.5" customHeight="1" x14ac:dyDescent="0.3">
      <c r="A66" s="83"/>
      <c r="B66" s="148"/>
      <c r="C66" s="170">
        <v>1</v>
      </c>
      <c r="D66" s="206">
        <v>1</v>
      </c>
      <c r="E66" s="206" t="s">
        <v>292</v>
      </c>
      <c r="F66" s="206">
        <v>0</v>
      </c>
      <c r="G66" s="206" t="s">
        <v>264</v>
      </c>
      <c r="M66" s="216" t="s">
        <v>293</v>
      </c>
      <c r="N66" s="160"/>
      <c r="O66" s="198">
        <f ca="1">IFERROR($R66,"-")</f>
        <v>0</v>
      </c>
      <c r="P66" s="198">
        <f>IFERROR($S66,"-")</f>
        <v>0</v>
      </c>
      <c r="Q66" s="156"/>
      <c r="R66" s="199">
        <f ca="1">IFERROR(R54-R63,0)</f>
        <v>0</v>
      </c>
      <c r="S66" s="199">
        <f>IFERROR(S54-S63,0)</f>
        <v>0</v>
      </c>
      <c r="T66" s="201"/>
      <c r="U66" s="207">
        <f ca="1">IFERROR(U54-U63,0)</f>
        <v>0</v>
      </c>
      <c r="V66" s="207">
        <f>IFERROR(V54-V63,0)</f>
        <v>0</v>
      </c>
      <c r="W66" s="201"/>
      <c r="X66" s="207">
        <f ca="1">IFERROR(X54-X63,0)</f>
        <v>0</v>
      </c>
      <c r="Y66" s="207">
        <f>IFERROR(Y54-Y63,0)</f>
        <v>0</v>
      </c>
      <c r="Z66" s="203"/>
      <c r="AA66" s="207">
        <f ca="1">IFERROR(AA54-AA63,0)</f>
        <v>0</v>
      </c>
      <c r="AB66" s="207">
        <f>IFERROR(AB54-AB63,0)</f>
        <v>0</v>
      </c>
      <c r="AC66" s="203"/>
      <c r="AD66" s="207">
        <f ca="1">IFERROR(AD54-AD63,0)</f>
        <v>0</v>
      </c>
      <c r="AE66" s="207">
        <f>IFERROR(AE54-AE63,0)</f>
        <v>0</v>
      </c>
      <c r="AF66" s="203"/>
      <c r="AG66" s="207">
        <f ca="1">IFERROR(AG54-AG63,0)</f>
        <v>0</v>
      </c>
      <c r="AH66" s="207">
        <f>IFERROR(AH54-AH63,0)</f>
        <v>0</v>
      </c>
      <c r="AI66" s="203"/>
      <c r="AJ66" s="207">
        <f ca="1">IFERROR(AJ54-AJ63,0)</f>
        <v>0</v>
      </c>
      <c r="AK66" s="207">
        <f>IFERROR(AK54-AK63,0)</f>
        <v>0</v>
      </c>
      <c r="AL66" s="203"/>
      <c r="AM66" s="207">
        <f ca="1">IFERROR(AM54-AM63,0)</f>
        <v>0</v>
      </c>
      <c r="AN66" s="207">
        <f>IFERROR(AN54-AN63,0)</f>
        <v>0</v>
      </c>
      <c r="AO66" s="203"/>
      <c r="AP66" s="207">
        <f ca="1">IFERROR(AP54-AP63,0)</f>
        <v>0</v>
      </c>
      <c r="AQ66" s="207">
        <f>IFERROR(AQ54-AQ63,0)</f>
        <v>0</v>
      </c>
      <c r="AR66" s="203"/>
      <c r="AS66" s="207">
        <f ca="1">IFERROR(AS54-AS63,0)</f>
        <v>0</v>
      </c>
      <c r="AT66" s="207">
        <f>IFERROR(AT54-AT63,0)</f>
        <v>0</v>
      </c>
      <c r="AU66" s="203"/>
      <c r="AV66" s="207">
        <f ca="1">IFERROR(AV54-AV63,0)</f>
        <v>0</v>
      </c>
      <c r="AW66" s="207">
        <f>IFERROR(AW54-AW63,0)</f>
        <v>0</v>
      </c>
      <c r="AX66" s="203"/>
      <c r="AY66" s="207">
        <f ca="1">IFERROR(AY54-AY63,0)</f>
        <v>0</v>
      </c>
      <c r="AZ66" s="207">
        <f>IFERROR(AZ54-AZ63,0)</f>
        <v>0</v>
      </c>
      <c r="BA66" s="203"/>
      <c r="BB66" s="207">
        <f ca="1">IFERROR(BB54-BB63,0)</f>
        <v>0</v>
      </c>
      <c r="BC66" s="207">
        <f>IFERROR(BC54-BC63,0)</f>
        <v>0</v>
      </c>
      <c r="BD66" s="203"/>
      <c r="BE66" s="207">
        <f ca="1">IFERROR(BE54-BE63,0)</f>
        <v>0</v>
      </c>
      <c r="BF66" s="207">
        <f>IFERROR(BF54-BF63,0)</f>
        <v>0</v>
      </c>
      <c r="BG66" s="203"/>
      <c r="BH66" s="207">
        <f ca="1">IFERROR(BH54-BH63,0)</f>
        <v>0</v>
      </c>
      <c r="BI66" s="207">
        <f>IFERROR(BI54-BI63,0)</f>
        <v>0</v>
      </c>
      <c r="BJ66" s="203"/>
      <c r="BK66" s="207">
        <f ca="1">IFERROR(BK54-BK63,0)</f>
        <v>0</v>
      </c>
      <c r="BL66" s="207">
        <f>IFERROR(BL54-BL63,0)</f>
        <v>0</v>
      </c>
      <c r="BM66" s="203"/>
      <c r="BN66" s="207">
        <f ca="1">IFERROR(BN54-BN63,0)</f>
        <v>0</v>
      </c>
      <c r="BO66" s="207">
        <f>IFERROR(BO54-BO63,0)</f>
        <v>0</v>
      </c>
      <c r="BP66" s="203"/>
      <c r="BQ66" s="204">
        <f ca="1">IFERROR(BQ54-BQ63,0)</f>
        <v>0</v>
      </c>
      <c r="BR66" s="204">
        <f>IFERROR(BR54-BR63,0)</f>
        <v>0</v>
      </c>
      <c r="BS66" s="204"/>
      <c r="BT66" s="204">
        <f ca="1">IFERROR(BT54-BT63,0)</f>
        <v>0</v>
      </c>
      <c r="BU66" s="204">
        <f>IFERROR(BU54-BU63,0)</f>
        <v>0</v>
      </c>
      <c r="BV66" s="204"/>
      <c r="BW66" s="204">
        <f ca="1">IFERROR(BW54-BW63,0)</f>
        <v>0</v>
      </c>
      <c r="BX66" s="204">
        <f>IFERROR(BX54-BX63,0)</f>
        <v>0</v>
      </c>
      <c r="BY66" s="204"/>
      <c r="BZ66" s="204">
        <f ca="1">IFERROR(BZ54-BZ63,0)</f>
        <v>0</v>
      </c>
      <c r="CA66" s="204">
        <f>IFERROR(CA54-CA63,0)</f>
        <v>0</v>
      </c>
      <c r="CB66" s="201"/>
      <c r="CC66" s="207">
        <f ca="1">IFERROR(CC54-CC63,0)</f>
        <v>0</v>
      </c>
      <c r="CD66" s="207">
        <f>IFERROR(CD54-CD63,0)</f>
        <v>0</v>
      </c>
      <c r="CE66" s="201"/>
      <c r="CF66" s="207">
        <f ca="1">IFERROR(CF54-CF63,0)</f>
        <v>0</v>
      </c>
      <c r="CG66" s="207">
        <f>IFERROR(CG54-CG63,0)</f>
        <v>0</v>
      </c>
      <c r="CH66" s="201"/>
      <c r="CI66" s="207">
        <f ca="1">IFERROR(CI54-CI63,0)</f>
        <v>0</v>
      </c>
      <c r="CJ66" s="207">
        <f>IFERROR(CJ54-CJ63,0)</f>
        <v>0</v>
      </c>
      <c r="CK66" s="201"/>
      <c r="CL66" s="207">
        <f ca="1">IFERROR(CL54-CL63,0)</f>
        <v>0</v>
      </c>
      <c r="CM66" s="207">
        <f>IFERROR(CM54-CM63,0)</f>
        <v>0</v>
      </c>
      <c r="CN66" s="201"/>
      <c r="CO66" s="207">
        <f ca="1">IFERROR(CO54-CO63,0)</f>
        <v>0</v>
      </c>
      <c r="CP66" s="207">
        <f>IFERROR(CP54-CP63,0)</f>
        <v>0</v>
      </c>
      <c r="CQ66" s="201"/>
      <c r="CR66" s="207">
        <f ca="1">IFERROR(CR54-CR63,0)</f>
        <v>0</v>
      </c>
      <c r="CS66" s="207">
        <f>IFERROR(CS54-CS63,0)</f>
        <v>0</v>
      </c>
      <c r="CT66" s="201"/>
      <c r="CU66" s="207">
        <f ca="1">IFERROR(CU54-CU63,0)</f>
        <v>0</v>
      </c>
      <c r="CV66" s="207">
        <f>IFERROR(CV54-CV63,0)</f>
        <v>0</v>
      </c>
      <c r="CW66" s="201"/>
      <c r="CX66" s="207">
        <f ca="1">IFERROR(CX54-CX63,0)</f>
        <v>0</v>
      </c>
      <c r="CY66" s="207">
        <f>IFERROR(CY54-CY63,0)</f>
        <v>0</v>
      </c>
      <c r="CZ66" s="201"/>
      <c r="DA66" s="207">
        <f ca="1">IFERROR(DA54-DA63,0)</f>
        <v>0</v>
      </c>
      <c r="DB66" s="207">
        <f>IFERROR(DB54-DB63,0)</f>
        <v>0</v>
      </c>
      <c r="DC66" s="201"/>
      <c r="DD66" s="207">
        <f ca="1">IFERROR(DD54-DD63,0)</f>
        <v>0</v>
      </c>
      <c r="DE66" s="207">
        <f>IFERROR(DE54-DE63,0)</f>
        <v>0</v>
      </c>
      <c r="DF66" s="201"/>
      <c r="DG66" s="207">
        <f ca="1">IFERROR(DG54-DG63,0)</f>
        <v>0</v>
      </c>
      <c r="DH66" s="207">
        <f>IFERROR(DH54-DH63,0)</f>
        <v>0</v>
      </c>
      <c r="DI66" s="201"/>
      <c r="DJ66" s="207">
        <f ca="1">IFERROR(DJ54-DJ63,0)</f>
        <v>0</v>
      </c>
      <c r="DK66" s="207">
        <f>IFERROR(DK54-DK63,0)</f>
        <v>0</v>
      </c>
      <c r="DL66" s="201"/>
      <c r="DM66" s="207">
        <f ca="1">IFERROR(DM54-DM63,0)</f>
        <v>0</v>
      </c>
      <c r="DN66" s="207">
        <f>IFERROR(DN54-DN63,0)</f>
        <v>0</v>
      </c>
      <c r="DO66" s="201"/>
      <c r="DP66" s="207">
        <f ca="1">IFERROR(DP54-DP63,0)</f>
        <v>0</v>
      </c>
      <c r="DQ66" s="207">
        <f>IFERROR(DQ54-DQ63,0)</f>
        <v>0</v>
      </c>
      <c r="DR66" s="201"/>
      <c r="DS66" s="207">
        <f ca="1">IFERROR(DS54-DS63,0)</f>
        <v>0</v>
      </c>
      <c r="DT66" s="207">
        <f>IFERROR(DT54-DT63,0)</f>
        <v>0</v>
      </c>
      <c r="DU66" s="211"/>
      <c r="DV66" s="204">
        <f ca="1">IFERROR(IF(AND($O$336="Actual",OR(DV141=0,DV141="")),0,R66),0)</f>
        <v>0</v>
      </c>
      <c r="DW66" s="442"/>
      <c r="DY66" s="205"/>
      <c r="DZ66" s="205"/>
      <c r="EB66" s="196"/>
      <c r="EC66" s="196"/>
      <c r="ED66"/>
      <c r="EE66" s="51"/>
      <c r="EF66" s="176"/>
      <c r="EG66" s="176"/>
      <c r="EH66" s="176"/>
      <c r="EI66" s="176"/>
      <c r="EJ66" s="176"/>
      <c r="EK66" s="176"/>
      <c r="EL66" s="176"/>
      <c r="EM66" s="176"/>
      <c r="EN66" s="176"/>
      <c r="EO66" s="176"/>
      <c r="EP66" s="176"/>
      <c r="EQ66" s="176"/>
      <c r="ER66" s="176"/>
      <c r="ES66" s="176"/>
      <c r="ET66" s="176"/>
      <c r="EU66" s="176"/>
      <c r="EV66" s="176"/>
      <c r="EW66" s="176"/>
      <c r="EX66" s="176"/>
      <c r="EY66" s="176"/>
      <c r="EZ66" s="176"/>
      <c r="FA66" s="176"/>
      <c r="FB66" s="176"/>
      <c r="FC66" s="176"/>
      <c r="FD66" s="176"/>
      <c r="FE66" s="176"/>
      <c r="FF66" s="176"/>
      <c r="FG66" s="176"/>
      <c r="FH66" s="176"/>
      <c r="FI66" s="176"/>
      <c r="FJ66" s="176"/>
      <c r="FK66" s="176"/>
      <c r="FL66" s="176"/>
      <c r="FM66" s="176"/>
      <c r="FN66" s="176"/>
      <c r="FO66" s="176"/>
      <c r="FP66" s="176"/>
      <c r="FQ66" s="176"/>
      <c r="FR66" s="176"/>
      <c r="FS66" s="176"/>
      <c r="FT66" s="176"/>
      <c r="FU66" s="176"/>
      <c r="FV66" s="176"/>
      <c r="FW66" s="176"/>
      <c r="FX66" s="176"/>
      <c r="FY66" s="176"/>
      <c r="FZ66" s="176"/>
      <c r="GA66" s="176"/>
      <c r="GB66" s="176"/>
      <c r="GC66" s="176"/>
      <c r="GD66" s="176"/>
      <c r="GE66" s="176"/>
      <c r="GF66" s="176"/>
      <c r="GG66" s="176"/>
      <c r="GH66" s="176"/>
      <c r="GI66" s="176"/>
      <c r="GJ66" s="176"/>
      <c r="GK66" s="176"/>
      <c r="GL66" s="176"/>
      <c r="GM66" s="176"/>
      <c r="GN66" s="176"/>
      <c r="GO66" s="176"/>
      <c r="GP66" s="176"/>
      <c r="GQ66" s="176"/>
      <c r="GR66" s="176"/>
      <c r="GS66" s="176"/>
      <c r="GT66" s="176"/>
      <c r="GU66" s="176"/>
      <c r="GV66" s="176"/>
      <c r="GW66" s="176"/>
      <c r="GX66" s="176"/>
      <c r="GY66" s="176"/>
      <c r="GZ66" s="176"/>
      <c r="HA66" s="176"/>
      <c r="HB66" s="176"/>
      <c r="HC66" s="176"/>
      <c r="HD66" s="176"/>
      <c r="HE66" s="176"/>
      <c r="HF66" s="176"/>
      <c r="HG66" s="176"/>
      <c r="HH66" s="176"/>
      <c r="HI66" s="176"/>
      <c r="HJ66" s="176"/>
      <c r="HK66" s="176"/>
      <c r="HL66" s="176"/>
      <c r="HM66" s="176"/>
      <c r="HN66" s="176"/>
      <c r="HO66" s="176"/>
      <c r="HP66" s="176"/>
      <c r="HQ66" s="176"/>
      <c r="HR66" s="176"/>
      <c r="HS66" s="176"/>
      <c r="HT66" s="176"/>
      <c r="HU66" s="176"/>
      <c r="HV66" s="176"/>
      <c r="HW66" s="176"/>
      <c r="HX66" s="176"/>
      <c r="HY66" s="176"/>
      <c r="HZ66" s="176"/>
      <c r="IA66" s="176"/>
      <c r="IB66" s="176"/>
      <c r="IC66" s="176"/>
      <c r="ID66" s="176"/>
      <c r="IE66" s="176"/>
      <c r="IF66" s="176"/>
      <c r="IG66" s="176"/>
      <c r="IH66" s="176"/>
      <c r="II66" s="176"/>
      <c r="IJ66" s="176"/>
      <c r="IK66" s="176"/>
      <c r="IL66" s="176"/>
      <c r="IM66" s="176"/>
      <c r="IN66" s="176"/>
      <c r="IO66" s="176"/>
      <c r="IP66" s="176"/>
      <c r="IQ66" s="176"/>
      <c r="IR66" s="176"/>
      <c r="IS66" s="176"/>
      <c r="IT66" s="176"/>
      <c r="IU66" s="176"/>
      <c r="IV66" s="176"/>
      <c r="IW66" s="176"/>
      <c r="IX66" s="176"/>
      <c r="IY66" s="176"/>
      <c r="IZ66" s="176"/>
      <c r="JA66" s="176"/>
      <c r="JB66" s="176"/>
      <c r="JC66" s="176"/>
      <c r="JD66" s="176"/>
      <c r="JE66" s="176"/>
      <c r="JF66" s="176"/>
      <c r="JG66" s="176"/>
      <c r="JH66" s="176"/>
      <c r="JI66" s="176"/>
      <c r="JJ66" s="176"/>
      <c r="JK66" s="176"/>
      <c r="JL66" s="176"/>
      <c r="JM66" s="176"/>
      <c r="JN66" s="176"/>
      <c r="JO66" s="176"/>
      <c r="JP66" s="176"/>
      <c r="JQ66" s="176"/>
      <c r="JR66" s="176"/>
      <c r="JS66" s="176"/>
      <c r="JT66" s="176"/>
      <c r="JU66" s="176"/>
      <c r="JV66" s="176"/>
      <c r="JW66" s="176"/>
      <c r="JX66" s="176"/>
      <c r="JY66" s="176"/>
      <c r="JZ66" s="176"/>
      <c r="KA66" s="176"/>
      <c r="KB66" s="176"/>
      <c r="KC66" s="176"/>
      <c r="KD66" s="176"/>
      <c r="KE66" s="176"/>
      <c r="KF66" s="176"/>
      <c r="KG66" s="176"/>
      <c r="KH66" s="176"/>
      <c r="KI66" s="176"/>
      <c r="KJ66" s="176"/>
      <c r="KK66" s="176"/>
      <c r="KL66" s="176"/>
      <c r="KM66" s="176"/>
      <c r="KN66" s="176"/>
      <c r="KO66" s="176"/>
      <c r="KP66" s="176"/>
      <c r="KQ66" s="176"/>
    </row>
    <row r="67" spans="1:303" ht="19.5" customHeight="1" x14ac:dyDescent="0.3">
      <c r="A67" s="83"/>
      <c r="E67" t="s">
        <v>294</v>
      </c>
      <c r="F67">
        <v>0</v>
      </c>
      <c r="G67" t="s">
        <v>264</v>
      </c>
      <c r="M67" s="217" t="s">
        <v>647</v>
      </c>
      <c r="N67" s="218" t="s">
        <v>40</v>
      </c>
      <c r="O67" s="219">
        <f ca="1">IFERROR(((R67*R44)+(U67*U44)+(X67*X44)+(AA67*AA44)+(AD67*AD44)+(AG67*AG44)+(AJ67*AJ44)+(AM67*AM44)+(AP67*AP44)+(AS67*AS44)+(AV67*AV44)+(AY67*AY44)+(BB67*BB44)+(BE67*BE44)+(BH67*BH44)+(BK67*BK44)+(BN67*BN44)+(BQ67*BQ44)+(BT67*BT44)+(BW67*BW44)+(BZ67*BZ44)+(CC67*CC44)+(CF67*CF44)+(CI67*CI44)+(CL67*CL44)+(CO67*CO44)+(CR67*CR44)+(CU67*CU44)+(CX67*CX44)+(DA67*DA44)+(DD67*DD44)+(DG67*DG44)+(DJ67*DJ44)+(DM67*DM44)+(DP67*DP44)+(DS67*DS44)+IF(O35="Actual",(DV67*DV44),0))/O44,0)</f>
        <v>0</v>
      </c>
      <c r="P67" s="219">
        <f>IFERROR(((S67*S44)+(V67*V44)+(Y67*Y44)+(AB67*AB44)+(AE67*AE44)+(AH67*AH44)+(AK67*AK44)+(AN67*AN44)+(AQ67*AQ44)+(AT67*AT44)+(AW67*AW44)+(AZ67*AZ44)+(BC67*BC44)+(BF67*BF44)+(BI67*BI44)+(BL67*BL44)+(BO67*BO44)+(BR67*BR44)+(BU67*BU44)+(BX67*BX44)+(CA67*CA44)+(CD67*CD44)+(CG67*CG44)+(CJ67*CJ44)+(CM67*CM44)+(CP67*CP44)+(CS67*CS44)+(CV67*CV44)+(CY67*CY44)+(DB67*DB44)+(DE67*DE44)+(DH67*DH44)+(DK67*DK44)+(DN67*DN44)+(DQ67*DQ44)+(DT67*DT44))/P44,0)</f>
        <v>0</v>
      </c>
      <c r="Q67" s="220"/>
      <c r="R67" s="221">
        <f ca="1">IFERROR(R60-R102-R61-R112 - IF($U$331 = 1, R120,0),0)</f>
        <v>0</v>
      </c>
      <c r="S67" s="221">
        <f>IFERROR(S60-S102-S61-S112 - IF($U$331 = 1, S120,0),0)</f>
        <v>0</v>
      </c>
      <c r="T67" s="221"/>
      <c r="U67" s="221">
        <f ca="1">IFERROR(U60-U102-U61-U112 - IF($U$331 = 1, U120,0),0)</f>
        <v>0</v>
      </c>
      <c r="V67" s="221">
        <f>IFERROR(V60-V102-V61-V112 - IF($U$331 = 1, V120,0),0)</f>
        <v>0</v>
      </c>
      <c r="W67" s="221"/>
      <c r="X67" s="221">
        <f ca="1">IFERROR(X60-X102-X61-X112 - IF($U$331 = 1, X120,0),0)</f>
        <v>0</v>
      </c>
      <c r="Y67" s="221">
        <f>IFERROR(Y60-Y102-Y61-Y112 - IF($U$331 = 1, Y120,0),0)</f>
        <v>0</v>
      </c>
      <c r="Z67" s="221"/>
      <c r="AA67" s="221">
        <f ca="1">IFERROR(AA60-AA102-AA61-AA112 - IF($U$331 = 1, AA120,0),0)</f>
        <v>0</v>
      </c>
      <c r="AB67" s="221">
        <f>IFERROR(AB60-AB102-AB61-AB112 - IF($U$331 = 1, AB120,0),0)</f>
        <v>0</v>
      </c>
      <c r="AC67" s="221"/>
      <c r="AD67" s="221">
        <f ca="1">IFERROR(AD60-AD102-AD61-AD112 - IF($U$331 = 1, AD120,0),0)</f>
        <v>0</v>
      </c>
      <c r="AE67" s="221">
        <f>IFERROR(AE60-AE102-AE61-AE112 - IF($U$331 = 1, AE120,0),0)</f>
        <v>0</v>
      </c>
      <c r="AF67" s="221"/>
      <c r="AG67" s="221">
        <f ca="1">IFERROR(AG60-AG102-AG61-AG112 - IF($U$331 = 1, AG120,0),0)</f>
        <v>0</v>
      </c>
      <c r="AH67" s="221">
        <f>IFERROR(AH60-AH102-AH61-AH112 - IF($U$331 = 1, AH120,0),0)</f>
        <v>0</v>
      </c>
      <c r="AI67" s="221"/>
      <c r="AJ67" s="221">
        <f ca="1">IFERROR(AJ60-AJ102-AJ61-AJ112 - IF($U$331 = 1, AJ120,0),0)</f>
        <v>0</v>
      </c>
      <c r="AK67" s="221">
        <f>IFERROR(AK60-AK102-AK61-AK112 - IF($U$331 = 1, AK120,0),0)</f>
        <v>0</v>
      </c>
      <c r="AL67" s="221"/>
      <c r="AM67" s="221">
        <f ca="1">IFERROR(AM60-AM102-AM61-AM112 - IF($U$331 = 1, AM120,0),0)</f>
        <v>0</v>
      </c>
      <c r="AN67" s="221">
        <f>IFERROR(AN60-AN102-AN61-AN112 - IF($U$331 = 1, AN120,0),0)</f>
        <v>0</v>
      </c>
      <c r="AO67" s="221"/>
      <c r="AP67" s="221">
        <f ca="1">IFERROR(AP60-AP102-AP61-AP112 - IF($U$331 = 1, AP120,0),0)</f>
        <v>0</v>
      </c>
      <c r="AQ67" s="221">
        <f>IFERROR(AQ60-AQ102-AQ61-AQ112 - IF($U$331 = 1, AQ120,0),0)</f>
        <v>0</v>
      </c>
      <c r="AR67" s="221"/>
      <c r="AS67" s="221">
        <f ca="1">IFERROR(AS60-AS102-AS61-AS112 - IF($U$331 = 1, AS120,0),0)</f>
        <v>0</v>
      </c>
      <c r="AT67" s="221">
        <f>IFERROR(AT60-AT102-AT61-AT112 - IF($U$331 = 1, AT120,0),0)</f>
        <v>0</v>
      </c>
      <c r="AU67" s="221"/>
      <c r="AV67" s="221">
        <f ca="1">IFERROR(AV60-AV102-AV61-AV112 - IF($U$331 = 1, AV120,0),0)</f>
        <v>0</v>
      </c>
      <c r="AW67" s="221">
        <f>IFERROR(AW60-AW102-AW61-AW112 - IF($U$331 = 1, AW120,0),0)</f>
        <v>0</v>
      </c>
      <c r="AX67" s="221"/>
      <c r="AY67" s="221">
        <f ca="1">IFERROR(AY60-AY102-AY61-AY112 - IF($U$331 = 1, AY120,0),0)</f>
        <v>0</v>
      </c>
      <c r="AZ67" s="221">
        <f>IFERROR(AZ60-AZ102-AZ61-AZ112 - IF($U$331 = 1, AZ120,0),0)</f>
        <v>0</v>
      </c>
      <c r="BA67" s="221"/>
      <c r="BB67" s="221">
        <f ca="1">IFERROR(BB60-BB102-BB61-BB112 - IF($U$331 = 1, BB120,0),0)</f>
        <v>0</v>
      </c>
      <c r="BC67" s="221">
        <f>IFERROR(BC60-BC102-BC61-BC112 - IF($U$331 = 1, BC120,0),0)</f>
        <v>0</v>
      </c>
      <c r="BD67" s="221"/>
      <c r="BE67" s="221">
        <f ca="1">IFERROR(BE60-BE102-BE61-BE112 - IF($U$331 = 1, BE120,0),0)</f>
        <v>0</v>
      </c>
      <c r="BF67" s="221">
        <f>IFERROR(BF60-BF102-BF61-BF112 - IF($U$331 = 1, BF120,0),0)</f>
        <v>0</v>
      </c>
      <c r="BG67" s="221"/>
      <c r="BH67" s="221">
        <f ca="1">IFERROR(BH60-BH102-BH61-BH112 - IF($U$331 = 1, BH120,0),0)</f>
        <v>0</v>
      </c>
      <c r="BI67" s="221">
        <f>IFERROR(BI60-BI102-BI61-BI112 - IF($U$331 = 1, BI120,0),0)</f>
        <v>0</v>
      </c>
      <c r="BJ67" s="221"/>
      <c r="BK67" s="221">
        <f ca="1">IFERROR(BK60-BK102-BK61-BK112 - IF($U$331 = 1, BK120,0),0)</f>
        <v>0</v>
      </c>
      <c r="BL67" s="221">
        <f>IFERROR(BL60-BL102-BL61-BL112 - IF($U$331 = 1, BL120,0),0)</f>
        <v>0</v>
      </c>
      <c r="BM67" s="221"/>
      <c r="BN67" s="221">
        <f ca="1">IFERROR(BN60-BN102-BN61-BN112 - IF($U$331 = 1, BN120,0),0)</f>
        <v>0</v>
      </c>
      <c r="BO67" s="221">
        <f>IFERROR(BO60-BO102-BO61-BO112 - IF($U$331 = 1, BO120,0),0)</f>
        <v>0</v>
      </c>
      <c r="BP67" s="221"/>
      <c r="BQ67" s="221">
        <f ca="1">IFERROR(BQ60-BQ102-BQ61-BQ112 - IF($U$331 = 1, BQ120,0),0)</f>
        <v>0</v>
      </c>
      <c r="BR67" s="221">
        <f>IFERROR(BR60-BR102-BR61-BR112 - IF($U$331 = 1, BR120,0),0)</f>
        <v>0</v>
      </c>
      <c r="BS67" s="221"/>
      <c r="BT67" s="221">
        <f ca="1">IFERROR(BT60-BT102-BT61-BT112 - IF($U$331 = 1, BT120,0),0)</f>
        <v>0</v>
      </c>
      <c r="BU67" s="221">
        <f>IFERROR(BU60-BU102-BU61-BU112 - IF($U$331 = 1, BU120,0),0)</f>
        <v>0</v>
      </c>
      <c r="BV67" s="221"/>
      <c r="BW67" s="221">
        <f ca="1">IFERROR(BW60-BW102-BW61-BW112 - IF($U$331 = 1, BW120,0),0)</f>
        <v>0</v>
      </c>
      <c r="BX67" s="221">
        <f>IFERROR(BX60-BX102-BX61-BX112 - IF($U$331 = 1, BX120,0),0)</f>
        <v>0</v>
      </c>
      <c r="BY67" s="221"/>
      <c r="BZ67" s="221">
        <f ca="1">IFERROR(BZ60-BZ102-BZ61-BZ112 - IF($U$331 = 1, BZ120,0),0)</f>
        <v>0</v>
      </c>
      <c r="CA67" s="221">
        <f>IFERROR(CA60-CA102-CA61-CA112 - IF($U$331 = 1, CA120,0),0)</f>
        <v>0</v>
      </c>
      <c r="CB67" s="221"/>
      <c r="CC67" s="221">
        <f ca="1">IFERROR(CC60-CC102-CC61-CC112 - IF($U$331 = 1, CC120,0),0)</f>
        <v>0</v>
      </c>
      <c r="CD67" s="221">
        <f>IFERROR(CD60-CD102-CD61-CD112 - IF($U$331 = 1, CD120,0),0)</f>
        <v>0</v>
      </c>
      <c r="CE67" s="221"/>
      <c r="CF67" s="221">
        <f ca="1">IFERROR(CF60-CF102-CF61-CF112 - IF($U$331 = 1, CF120,0),0)</f>
        <v>0</v>
      </c>
      <c r="CG67" s="221">
        <f>IFERROR(CG60-CG102-CG61-CG112 - IF($U$331 = 1, CG120,0),0)</f>
        <v>0</v>
      </c>
      <c r="CH67" s="221"/>
      <c r="CI67" s="221">
        <f ca="1">IFERROR(CI60-CI102-CI61-CI112 - IF($U$331 = 1, CI120,0),0)</f>
        <v>0</v>
      </c>
      <c r="CJ67" s="221">
        <f>IFERROR(CJ60-CJ102-CJ61-CJ112 - IF($U$331 = 1, CJ120,0),0)</f>
        <v>0</v>
      </c>
      <c r="CK67" s="221"/>
      <c r="CL67" s="221">
        <f ca="1">IFERROR(CL60-CL102-CL61-CL112 - IF($U$331 = 1, CL120,0),0)</f>
        <v>0</v>
      </c>
      <c r="CM67" s="221">
        <f>IFERROR(CM60-CM102-CM61-CM112 - IF($U$331 = 1, CM120,0),0)</f>
        <v>0</v>
      </c>
      <c r="CN67" s="221"/>
      <c r="CO67" s="221">
        <f ca="1">IFERROR(CO60-CO102-CO61-CO112 - IF($U$331 = 1, CO120,0),0)</f>
        <v>0</v>
      </c>
      <c r="CP67" s="221">
        <f>IFERROR(CP60-CP102-CP61-CP112 - IF($U$331 = 1, CP120,0),0)</f>
        <v>0</v>
      </c>
      <c r="CQ67" s="221"/>
      <c r="CR67" s="221">
        <f ca="1">IFERROR(CR60-CR102-CR61-CR112 - IF($U$331 = 1, CR120,0),0)</f>
        <v>0</v>
      </c>
      <c r="CS67" s="221">
        <f>IFERROR(CS60-CS102-CS61-CS112 - IF($U$331 = 1, CS120,0),0)</f>
        <v>0</v>
      </c>
      <c r="CT67" s="221"/>
      <c r="CU67" s="221">
        <f ca="1">IFERROR(CU60-CU102-CU61-CU112 - IF($U$331 = 1, CU120,0),0)</f>
        <v>0</v>
      </c>
      <c r="CV67" s="221">
        <f>IFERROR(CV60-CV102-CV61-CV112 - IF($U$331 = 1, CV120,0),0)</f>
        <v>0</v>
      </c>
      <c r="CW67" s="221"/>
      <c r="CX67" s="221">
        <f ca="1">IFERROR(CX60-CX102-CX61-CX112 - IF($U$331 = 1, CX120,0),0)</f>
        <v>0</v>
      </c>
      <c r="CY67" s="221">
        <f>IFERROR(CY60-CY102-CY61-CY112 - IF($U$331 = 1, CY120,0),0)</f>
        <v>0</v>
      </c>
      <c r="CZ67" s="221"/>
      <c r="DA67" s="221">
        <f ca="1">IFERROR(DA60-DA102-DA61-DA112 - IF($U$331 = 1, DA120,0),0)</f>
        <v>0</v>
      </c>
      <c r="DB67" s="221">
        <f>IFERROR(DB60-DB102-DB61-DB112 - IF($U$331 = 1, DB120,0),0)</f>
        <v>0</v>
      </c>
      <c r="DC67" s="221"/>
      <c r="DD67" s="221">
        <f ca="1">IFERROR(DD60-DD102-DD61-DD112 - IF($U$331 = 1, DD120,0),0)</f>
        <v>0</v>
      </c>
      <c r="DE67" s="221">
        <f>IFERROR(DE60-DE102-DE61-DE112 - IF($U$331 = 1, DE120,0),0)</f>
        <v>0</v>
      </c>
      <c r="DF67" s="221"/>
      <c r="DG67" s="221">
        <f ca="1">IFERROR(DG60-DG102-DG61-DG112 - IF($U$331 = 1, DG120,0),0)</f>
        <v>0</v>
      </c>
      <c r="DH67" s="221">
        <f>IFERROR(DH60-DH102-DH61-DH112 - IF($U$331 = 1, DH120,0),0)</f>
        <v>0</v>
      </c>
      <c r="DI67" s="221"/>
      <c r="DJ67" s="221">
        <f ca="1">IFERROR(DJ60-DJ102-DJ61-DJ112 - IF($U$331 = 1, DJ120,0),0)</f>
        <v>0</v>
      </c>
      <c r="DK67" s="221">
        <f>IFERROR(DK60-DK102-DK61-DK112 - IF($U$331 = 1, DK120,0),0)</f>
        <v>0</v>
      </c>
      <c r="DL67" s="221"/>
      <c r="DM67" s="221">
        <f ca="1">IFERROR(DM60-DM102-DM61-DM112 - IF($U$331 = 1, DM120,0),0)</f>
        <v>0</v>
      </c>
      <c r="DN67" s="221">
        <f>IFERROR(DN60-DN102-DN61-DN112 - IF($U$331 = 1, DN120,0),0)</f>
        <v>0</v>
      </c>
      <c r="DO67" s="221"/>
      <c r="DP67" s="221">
        <f ca="1">IFERROR(DP60-DP102-DP61-DP112 - IF($U$331 = 1, DP120,0),0)</f>
        <v>0</v>
      </c>
      <c r="DQ67" s="221">
        <f>IFERROR(DQ60-DQ102-DQ61-DQ112 - IF($U$331 = 1, DQ120,0),0)</f>
        <v>0</v>
      </c>
      <c r="DR67" s="221"/>
      <c r="DS67" s="221">
        <f ca="1">IFERROR(DS60-DS102-DS61-DS112 - IF($U$331 = 1, DS120,0),0)</f>
        <v>0</v>
      </c>
      <c r="DT67" s="221">
        <f>IFERROR(DT60-DT102-DT61-DT112 - IF($U$331 = 1, DT120,0),0)</f>
        <v>0</v>
      </c>
      <c r="DU67" s="421"/>
      <c r="DV67" s="232">
        <f>IFERROR(DV60-DV102-DV61-DV112 - IF($U$331 = 1, DV120,0),0)</f>
        <v>0</v>
      </c>
      <c r="DW67" s="454"/>
      <c r="DX67" s="222"/>
      <c r="DY67" s="223"/>
      <c r="DZ67" s="223"/>
      <c r="EA67" s="222"/>
      <c r="EB67" s="224"/>
      <c r="EC67" s="224"/>
      <c r="ED67" s="225"/>
    </row>
    <row r="68" spans="1:303" ht="19.5" customHeight="1" x14ac:dyDescent="0.3">
      <c r="A68" s="83"/>
      <c r="E68" t="s">
        <v>295</v>
      </c>
      <c r="F68">
        <v>0</v>
      </c>
      <c r="G68" t="s">
        <v>264</v>
      </c>
      <c r="M68" s="226" t="s">
        <v>122</v>
      </c>
      <c r="N68" s="119" t="s">
        <v>40</v>
      </c>
      <c r="O68" s="210">
        <f ca="1">IFERROR(((R68*R44)+(U68*U44)+(X68*X44)+(AA68*AA44)+(AD68*AD44)+(AG68*AG44)+(AJ68*AJ44)+(AM68*AM44)+(AP68*AP44)+(AS68*AS44)+(AV68*AV44)+(AY68*AY44)+(BB68*BB44)+(BE68*BE44)+(BH68*BH44)+(BK68*BK44)+(BN68*BN44)+(BQ68*BQ44)+(BT68*BT44)+(BW68*BW44)+(BZ68*BZ44)+(CC68*CC44)+(CF68*CF44)+(CI68*CI44)+(CL68*CL44)+(CO68*CO44)+(CR68*CR44)+(CU68*CU44)+(CX68*CX44)+(DA68*DA44)+(DD68*DD44)+(DG68*DG44)+(DJ68*DJ44)+(DM68*DM44)+(DP68*DP44)+(DS68*DS44)+IF(O35="Actual",(DV68*DV44),0))/O44,0)</f>
        <v>0</v>
      </c>
      <c r="P68" s="210">
        <f>IFERROR(((S68*S44)+(V68*V44)+(Y68*Y44)+(AB68*AB44)+(AE68*AE44)+(AH68*AH44)+(AK68*AK44)+(AN68*AN44)+(AQ68*AQ44)+(AT68*AT44)+(AW68*AW44)+(AZ68*AZ44)+(BC68*BC44)+(BF68*BF44)+(BI68*BI44)+(BL68*BL44)+(BO68*BO44)+(BR68*BR44)+(BU68*BU44)+(BX68*BX44)+(CA68*CA44)+(CD68*CD44)+(CG68*CG44)+(CJ68*CJ44)+(CM68*CM44)+(CP68*CP44)+(CS68*CS44)+(CV68*CV44)+(CY68*CY44)+(DB68*DB44)+(DE68*DE44)+(DH68*DH44)+(DK68*DK44)+(DN68*DN44)+(DQ68*DQ44)+(DT68*DT44))/P44,0)</f>
        <v>0</v>
      </c>
      <c r="Q68" s="167"/>
      <c r="R68" s="204">
        <f>IFERROR(R207+R213+R218+R228+R233+R239+R244+R223,0)</f>
        <v>0</v>
      </c>
      <c r="S68" s="204">
        <f>IFERROR(S207+S213+S218+S228+S233+S239+S244+S223,0)</f>
        <v>0</v>
      </c>
      <c r="T68" s="204"/>
      <c r="U68" s="204">
        <f>IFERROR(U207+U213+U218+U228+U233+U239+U244+U223,0)</f>
        <v>0</v>
      </c>
      <c r="V68" s="204">
        <f>IFERROR(V207+V213+V218+V228+V233+V239+V244+V223,0)</f>
        <v>0</v>
      </c>
      <c r="W68" s="204"/>
      <c r="X68" s="204">
        <f>IFERROR(X207+X213+X218+X228+X233+X239+X244+X223,0)</f>
        <v>0</v>
      </c>
      <c r="Y68" s="204">
        <f>IFERROR(Y207+Y213+Y218+Y228+Y233+Y239+Y244+Y223,0)</f>
        <v>0</v>
      </c>
      <c r="Z68" s="204"/>
      <c r="AA68" s="204">
        <f>IFERROR(AA207+AA213+AA218+AA228+AA233+AA239+AA244+AA223,0)</f>
        <v>0</v>
      </c>
      <c r="AB68" s="204">
        <f>IFERROR(AB207+AB213+AB218+AB228+AB233+AB239+AB244+AB223,0)</f>
        <v>0</v>
      </c>
      <c r="AC68" s="204"/>
      <c r="AD68" s="204">
        <f>IFERROR(AD207+AD213+AD218+AD228+AD233+AD239+AD244+AD223,0)</f>
        <v>0</v>
      </c>
      <c r="AE68" s="204">
        <f>IFERROR(AE207+AE213+AE218+AE228+AE233+AE239+AE244+AE223,0)</f>
        <v>0</v>
      </c>
      <c r="AF68" s="204"/>
      <c r="AG68" s="204">
        <f>IFERROR(AG207+AG213+AG218+AG228+AG233+AG239+AG244+AG223,0)</f>
        <v>0</v>
      </c>
      <c r="AH68" s="204">
        <f>IFERROR(AH207+AH213+AH218+AH228+AH233+AH239+AH244+AH223,0)</f>
        <v>0</v>
      </c>
      <c r="AI68" s="204"/>
      <c r="AJ68" s="204">
        <f>IFERROR(AJ207+AJ213+AJ218+AJ228+AJ233+AJ239+AJ244+AJ223,0)</f>
        <v>0</v>
      </c>
      <c r="AK68" s="204">
        <f>IFERROR(AK207+AK213+AK218+AK228+AK233+AK239+AK244+AK223,0)</f>
        <v>0</v>
      </c>
      <c r="AL68" s="204"/>
      <c r="AM68" s="204">
        <f>IFERROR(AM207+AM213+AM218+AM228+AM233+AM239+AM244+AM223,0)</f>
        <v>0</v>
      </c>
      <c r="AN68" s="204">
        <f>IFERROR(AN207+AN213+AN218+AN228+AN233+AN239+AN244+AN223,0)</f>
        <v>0</v>
      </c>
      <c r="AO68" s="204"/>
      <c r="AP68" s="204">
        <f>IFERROR(AP207+AP213+AP218+AP228+AP233+AP239+AP244+AP223,0)</f>
        <v>0</v>
      </c>
      <c r="AQ68" s="204">
        <f>IFERROR(AQ207+AQ213+AQ218+AQ228+AQ233+AQ239+AQ244+AQ223,0)</f>
        <v>0</v>
      </c>
      <c r="AR68" s="204"/>
      <c r="AS68" s="204">
        <f>IFERROR(AS207+AS213+AS218+AS228+AS233+AS239+AS244+AS223,0)</f>
        <v>0</v>
      </c>
      <c r="AT68" s="204">
        <f>IFERROR(AT207+AT213+AT218+AT228+AT233+AT239+AT244+AT223,0)</f>
        <v>0</v>
      </c>
      <c r="AU68" s="204"/>
      <c r="AV68" s="204">
        <f>IFERROR(AV207+AV213+AV218+AV228+AV233+AV239+AV244+AV223,0)</f>
        <v>0</v>
      </c>
      <c r="AW68" s="204">
        <f>IFERROR(AW207+AW213+AW218+AW228+AW233+AW239+AW244+AW223,0)</f>
        <v>0</v>
      </c>
      <c r="AX68" s="204"/>
      <c r="AY68" s="204">
        <f>IFERROR(AY207+AY213+AY218+AY228+AY233+AY239+AY244+AY223,0)</f>
        <v>0</v>
      </c>
      <c r="AZ68" s="204">
        <f>IFERROR(AZ207+AZ213+AZ218+AZ228+AZ233+AZ239+AZ244+AZ223,0)</f>
        <v>0</v>
      </c>
      <c r="BA68" s="204"/>
      <c r="BB68" s="204">
        <f>IFERROR(BB207+BB213+BB218+BB228+BB233+BB239+BB244+BB223,0)</f>
        <v>0</v>
      </c>
      <c r="BC68" s="204">
        <f>IFERROR(BC207+BC213+BC218+BC228+BC233+BC239+BC244+BC223,0)</f>
        <v>0</v>
      </c>
      <c r="BD68" s="204"/>
      <c r="BE68" s="204">
        <f>IFERROR(BE207+BE213+BE218+BE228+BE233+BE239+BE244+BE223,0)</f>
        <v>0</v>
      </c>
      <c r="BF68" s="204">
        <f>IFERROR(BF207+BF213+BF218+BF228+BF233+BF239+BF244+BF223,0)</f>
        <v>0</v>
      </c>
      <c r="BG68" s="204"/>
      <c r="BH68" s="204">
        <f>IFERROR(BH207+BH213+BH218+BH228+BH233+BH239+BH244+BH223,0)</f>
        <v>0</v>
      </c>
      <c r="BI68" s="204">
        <f>IFERROR(BI207+BI213+BI218+BI228+BI233+BI239+BI244+BI223,0)</f>
        <v>0</v>
      </c>
      <c r="BJ68" s="204"/>
      <c r="BK68" s="204">
        <f>IFERROR(BK207+BK213+BK218+BK228+BK233+BK239+BK244+BK223,0)</f>
        <v>0</v>
      </c>
      <c r="BL68" s="204">
        <f>IFERROR(BL207+BL213+BL218+BL228+BL233+BL239+BL244+BL223,0)</f>
        <v>0</v>
      </c>
      <c r="BM68" s="204"/>
      <c r="BN68" s="204">
        <f>IFERROR(BN207+BN213+BN218+BN228+BN233+BN239+BN244+BN223,0)</f>
        <v>0</v>
      </c>
      <c r="BO68" s="204">
        <f>IFERROR(BO207+BO213+BO218+BO228+BO233+BO239+BO244+BO223,0)</f>
        <v>0</v>
      </c>
      <c r="BP68" s="204"/>
      <c r="BQ68" s="204">
        <f>IFERROR(BQ207+BQ213+BQ218+BQ228+BQ233+BQ239+BQ244+BQ223,0)</f>
        <v>0</v>
      </c>
      <c r="BR68" s="204">
        <f>IFERROR(BR207+BR213+BR218+BR228+BR233+BR239+BR244+BR223,0)</f>
        <v>0</v>
      </c>
      <c r="BS68" s="204"/>
      <c r="BT68" s="204">
        <f>IFERROR(BT207+BT213+BT218+BT228+BT233+BT239+BT244+BT223,0)</f>
        <v>0</v>
      </c>
      <c r="BU68" s="204">
        <f>IFERROR(BU207+BU213+BU218+BU228+BU233+BU239+BU244+BU223,0)</f>
        <v>0</v>
      </c>
      <c r="BV68" s="204"/>
      <c r="BW68" s="204">
        <f>IFERROR(BW207+BW213+BW218+BW228+BW233+BW239+BW244+BW223,0)</f>
        <v>0</v>
      </c>
      <c r="BX68" s="204">
        <f>IFERROR(BX207+BX213+BX218+BX228+BX233+BX239+BX244+BX223,0)</f>
        <v>0</v>
      </c>
      <c r="BY68" s="204"/>
      <c r="BZ68" s="204">
        <f>IFERROR(BZ207+BZ213+BZ218+BZ228+BZ233+BZ239+BZ244+BZ223,0)</f>
        <v>0</v>
      </c>
      <c r="CA68" s="204">
        <f>IFERROR(CA207+CA213+CA218+CA228+CA233+CA239+CA244+CA223,0)</f>
        <v>0</v>
      </c>
      <c r="CB68" s="204"/>
      <c r="CC68" s="204">
        <f>IFERROR(CC207+CC213+CC218+CC228+CC233+CC239+CC244+CC223,0)</f>
        <v>0</v>
      </c>
      <c r="CD68" s="204">
        <f>IFERROR(CD207+CD213+CD218+CD228+CD233+CD239+CD244+CD223,0)</f>
        <v>0</v>
      </c>
      <c r="CE68" s="204"/>
      <c r="CF68" s="204">
        <f>IFERROR(CF207+CF213+CF218+CF228+CF233+CF239+CF244+CF223,0)</f>
        <v>0</v>
      </c>
      <c r="CG68" s="204">
        <f>IFERROR(CG207+CG213+CG218+CG228+CG233+CG239+CG244+CG223,0)</f>
        <v>0</v>
      </c>
      <c r="CH68" s="204"/>
      <c r="CI68" s="204">
        <f>IFERROR(CI207+CI213+CI218+CI228+CI233+CI239+CI244+CI223,0)</f>
        <v>0</v>
      </c>
      <c r="CJ68" s="204">
        <f>IFERROR(CJ207+CJ213+CJ218+CJ228+CJ233+CJ239+CJ244+CJ223,0)</f>
        <v>0</v>
      </c>
      <c r="CK68" s="204"/>
      <c r="CL68" s="204">
        <f>IFERROR(CL207+CL213+CL218+CL228+CL233+CL239+CL244+CL223,0)</f>
        <v>0</v>
      </c>
      <c r="CM68" s="204">
        <f>IFERROR(CM207+CM213+CM218+CM228+CM233+CM239+CM244+CM223,0)</f>
        <v>0</v>
      </c>
      <c r="CN68" s="204"/>
      <c r="CO68" s="204">
        <f>IFERROR(CO207+CO213+CO218+CO228+CO233+CO239+CO244+CO223,0)</f>
        <v>0</v>
      </c>
      <c r="CP68" s="204">
        <f>IFERROR(CP207+CP213+CP218+CP228+CP233+CP239+CP244+CP223,0)</f>
        <v>0</v>
      </c>
      <c r="CQ68" s="204"/>
      <c r="CR68" s="204">
        <f>IFERROR(CR207+CR213+CR218+CR228+CR233+CR239+CR244+CR223,0)</f>
        <v>0</v>
      </c>
      <c r="CS68" s="204">
        <f>IFERROR(CS207+CS213+CS218+CS228+CS233+CS239+CS244+CS223,0)</f>
        <v>0</v>
      </c>
      <c r="CT68" s="204"/>
      <c r="CU68" s="204">
        <f>IFERROR(CU207+CU213+CU218+CU228+CU233+CU239+CU244+CU223,0)</f>
        <v>0</v>
      </c>
      <c r="CV68" s="204">
        <f>IFERROR(CV207+CV213+CV218+CV228+CV233+CV239+CV244+CV223,0)</f>
        <v>0</v>
      </c>
      <c r="CW68" s="204"/>
      <c r="CX68" s="204">
        <f>IFERROR(CX207+CX213+CX218+CX228+CX233+CX239+CX244+CX223,0)</f>
        <v>0</v>
      </c>
      <c r="CY68" s="204">
        <f>IFERROR(CY207+CY213+CY218+CY228+CY233+CY239+CY244+CY223,0)</f>
        <v>0</v>
      </c>
      <c r="CZ68" s="204"/>
      <c r="DA68" s="204">
        <f>IFERROR(DA207+DA213+DA218+DA228+DA233+DA239+DA244+DA223,0)</f>
        <v>0</v>
      </c>
      <c r="DB68" s="204">
        <f>IFERROR(DB207+DB213+DB218+DB228+DB233+DB239+DB244+DB223,0)</f>
        <v>0</v>
      </c>
      <c r="DC68" s="204"/>
      <c r="DD68" s="204">
        <f>IFERROR(DD207+DD213+DD218+DD228+DD233+DD239+DD244+DD223,0)</f>
        <v>0</v>
      </c>
      <c r="DE68" s="204">
        <f>IFERROR(DE207+DE213+DE218+DE228+DE233+DE239+DE244+DE223,0)</f>
        <v>0</v>
      </c>
      <c r="DF68" s="204"/>
      <c r="DG68" s="204">
        <f>IFERROR(DG207+DG213+DG218+DG228+DG233+DG239+DG244+DG223,0)</f>
        <v>0</v>
      </c>
      <c r="DH68" s="204">
        <f>IFERROR(DH207+DH213+DH218+DH228+DH233+DH239+DH244+DH223,0)</f>
        <v>0</v>
      </c>
      <c r="DI68" s="204"/>
      <c r="DJ68" s="204">
        <f>IFERROR(DJ207+DJ213+DJ218+DJ228+DJ233+DJ239+DJ244+DJ223,0)</f>
        <v>0</v>
      </c>
      <c r="DK68" s="204">
        <f>IFERROR(DK207+DK213+DK218+DK228+DK233+DK239+DK244+DK223,0)</f>
        <v>0</v>
      </c>
      <c r="DL68" s="204"/>
      <c r="DM68" s="204">
        <f>IFERROR(DM207+DM213+DM218+DM228+DM233+DM239+DM244+DM223,0)</f>
        <v>0</v>
      </c>
      <c r="DN68" s="204">
        <f>IFERROR(DN207+DN213+DN218+DN228+DN233+DN239+DN244+DN223,0)</f>
        <v>0</v>
      </c>
      <c r="DO68" s="204"/>
      <c r="DP68" s="204">
        <f>IFERROR(DP207+DP213+DP218+DP228+DP233+DP239+DP244+DP223,0)</f>
        <v>0</v>
      </c>
      <c r="DQ68" s="204">
        <f>IFERROR(DQ207+DQ213+DQ218+DQ228+DQ233+DQ239+DQ244+DQ223,0)</f>
        <v>0</v>
      </c>
      <c r="DR68" s="204"/>
      <c r="DS68" s="204">
        <f>IFERROR(DS207+DS213+DS218+DS228+DS233+DS239+DS244+DS223,0)</f>
        <v>0</v>
      </c>
      <c r="DT68" s="204">
        <f>IFERROR(DT207+DT213+DT218+DT228+DT233+DT239+DT244+DT223,0)</f>
        <v>0</v>
      </c>
      <c r="DU68" s="418"/>
      <c r="DV68" s="204">
        <f>IFERROR(DV207+DV213+DV218+DV228+DV233+DV239+DV244+DV223,0)</f>
        <v>0</v>
      </c>
      <c r="DW68" s="442"/>
      <c r="DY68" s="204"/>
      <c r="DZ68" s="204"/>
      <c r="EB68" s="227"/>
      <c r="EC68" s="227"/>
      <c r="EE68" s="100"/>
    </row>
    <row r="69" spans="1:303" ht="18.75" customHeight="1" x14ac:dyDescent="0.3">
      <c r="A69" s="83"/>
      <c r="E69" t="s">
        <v>296</v>
      </c>
      <c r="F69">
        <v>0</v>
      </c>
      <c r="G69" t="s">
        <v>264</v>
      </c>
      <c r="H69" t="b">
        <v>1</v>
      </c>
      <c r="M69" s="213" t="s">
        <v>123</v>
      </c>
      <c r="N69" s="127" t="s">
        <v>40</v>
      </c>
      <c r="O69" s="210">
        <f ca="1">IFERROR(((R69*R44)+(U69*U44)+(X69*X44)+(AA69*AA44)+(AD69*AD44)+(AG69*AG44)+(AJ69*AJ44)+(AM69*AM44)+(AP69*AP44)+(AS69*AS44)+(AV69*AV44)+(AY69*AY44)+(BB69*BB44)+(BE69*BE44)+(BH69*BH44)+(BK69*BK44)+(BN69*BN44)+(BQ69*BQ44)+(BT69*BT44)+(BW69*BW44)+(BZ69*BZ44)+(CC69*CC44)+(CF69*CF44)+(CI69*CI44)+(CL69*CL44)+(CO69*CO44)+(CR69*CR44)+(CU69*CU44)+(CX69*CX44)+(DA69*DA44)+(DD69*DD44)+(DG69*DG44)+(DJ69*DJ44)+(DM69*DM44)+(DP69*DP44)+(DS69*DS44)+IF(O35="Actual",(DV69*DV44),0))/O44,0)</f>
        <v>0</v>
      </c>
      <c r="P69" s="210">
        <f>IFERROR(((S69*S44)+(V69*V44)+(Y69*Y44)+(AB69*AB44)+(AE69*AE44)+(AH69*AH44)+(AK69*AK44)+(AN69*AN44)+(AQ69*AQ44)+(AT69*AT44)+(AW69*AW44)+(AZ69*AZ44)+(BC69*BC44)+(BF69*BF44)+(BI69*BI44)+(BL69*BL44)+(BO69*BO44)+(BR69*BR44)+(BU69*BU44)+(BX69*BX44)+(CA69*CA44)+(CD69*CD44)+(CG69*CG44)+(CJ69*CJ44)+(CM69*CM44)+(CP69*CP44)+(CS69*CS44)+(CV69*CV44)+(CY69*CY44)+(DB69*DB44)+(DE69*DE44)+(DH69*DH44)+(DK69*DK44)+(DN69*DN44)+(DQ69*DQ44)+(DT69*DT44))/P44,0)</f>
        <v>0</v>
      </c>
      <c r="Q69" s="167"/>
      <c r="R69" s="204">
        <v>0</v>
      </c>
      <c r="S69" s="200">
        <v>0</v>
      </c>
      <c r="T69" s="204"/>
      <c r="U69" s="204"/>
      <c r="V69" s="200">
        <v>0</v>
      </c>
      <c r="W69" s="204"/>
      <c r="X69" s="204"/>
      <c r="Y69" s="200">
        <v>0</v>
      </c>
      <c r="Z69" s="204"/>
      <c r="AA69" s="204"/>
      <c r="AB69" s="200"/>
      <c r="AC69" s="204"/>
      <c r="AD69" s="204"/>
      <c r="AE69" s="200"/>
      <c r="AF69" s="204"/>
      <c r="AG69" s="204">
        <v>0</v>
      </c>
      <c r="AH69" s="200">
        <v>0</v>
      </c>
      <c r="AI69" s="204"/>
      <c r="AJ69" s="204">
        <v>0</v>
      </c>
      <c r="AK69" s="200">
        <v>0</v>
      </c>
      <c r="AL69" s="204"/>
      <c r="AM69" s="204">
        <v>0</v>
      </c>
      <c r="AN69" s="200">
        <v>0</v>
      </c>
      <c r="AO69" s="204"/>
      <c r="AP69" s="204">
        <v>0</v>
      </c>
      <c r="AQ69" s="200">
        <v>0</v>
      </c>
      <c r="AR69" s="204"/>
      <c r="AS69" s="204">
        <v>0</v>
      </c>
      <c r="AT69" s="200">
        <v>0</v>
      </c>
      <c r="AU69" s="204"/>
      <c r="AV69" s="204">
        <v>0</v>
      </c>
      <c r="AW69" s="200">
        <v>0</v>
      </c>
      <c r="AX69" s="204"/>
      <c r="AY69" s="204">
        <v>0</v>
      </c>
      <c r="AZ69" s="200">
        <v>0</v>
      </c>
      <c r="BA69" s="204"/>
      <c r="BB69" s="204">
        <v>0</v>
      </c>
      <c r="BC69" s="200">
        <v>0</v>
      </c>
      <c r="BD69" s="204"/>
      <c r="BE69" s="204"/>
      <c r="BF69" s="200">
        <v>0</v>
      </c>
      <c r="BG69" s="204"/>
      <c r="BH69" s="204">
        <v>0</v>
      </c>
      <c r="BI69" s="200">
        <v>0</v>
      </c>
      <c r="BJ69" s="204"/>
      <c r="BK69" s="204">
        <v>0</v>
      </c>
      <c r="BL69" s="200">
        <v>0</v>
      </c>
      <c r="BM69" s="204"/>
      <c r="BN69" s="204">
        <v>0</v>
      </c>
      <c r="BO69" s="200"/>
      <c r="BP69" s="204"/>
      <c r="BQ69" s="204"/>
      <c r="BR69" s="200"/>
      <c r="BS69" s="204"/>
      <c r="BT69" s="204"/>
      <c r="BU69" s="200"/>
      <c r="BV69" s="204"/>
      <c r="BW69" s="204"/>
      <c r="BX69" s="200"/>
      <c r="BY69" s="204"/>
      <c r="BZ69" s="204"/>
      <c r="CA69" s="200"/>
      <c r="CB69" s="204"/>
      <c r="CC69" s="204"/>
      <c r="CD69" s="200">
        <v>0</v>
      </c>
      <c r="CE69" s="204"/>
      <c r="CF69" s="204"/>
      <c r="CG69" s="200">
        <v>0</v>
      </c>
      <c r="CH69" s="204"/>
      <c r="CI69" s="204"/>
      <c r="CJ69" s="200">
        <v>0</v>
      </c>
      <c r="CK69" s="204"/>
      <c r="CL69" s="204"/>
      <c r="CM69" s="200">
        <v>0</v>
      </c>
      <c r="CN69" s="204"/>
      <c r="CO69" s="204"/>
      <c r="CP69" s="200">
        <v>0</v>
      </c>
      <c r="CQ69" s="204"/>
      <c r="CR69" s="204"/>
      <c r="CS69" s="200">
        <v>0</v>
      </c>
      <c r="CT69" s="204"/>
      <c r="CU69" s="204"/>
      <c r="CV69" s="200">
        <v>0</v>
      </c>
      <c r="CW69" s="204"/>
      <c r="CX69" s="204"/>
      <c r="CY69" s="200">
        <v>0</v>
      </c>
      <c r="CZ69" s="204"/>
      <c r="DA69" s="204"/>
      <c r="DB69" s="200">
        <v>0</v>
      </c>
      <c r="DC69" s="204"/>
      <c r="DD69" s="204"/>
      <c r="DE69" s="200">
        <v>0</v>
      </c>
      <c r="DF69" s="204"/>
      <c r="DG69" s="204"/>
      <c r="DH69" s="200">
        <v>0</v>
      </c>
      <c r="DI69" s="204"/>
      <c r="DJ69" s="204"/>
      <c r="DK69" s="200">
        <v>0</v>
      </c>
      <c r="DL69" s="204"/>
      <c r="DM69" s="204"/>
      <c r="DN69" s="200">
        <v>0</v>
      </c>
      <c r="DO69" s="204"/>
      <c r="DP69" s="204"/>
      <c r="DQ69" s="200">
        <v>0</v>
      </c>
      <c r="DR69" s="204"/>
      <c r="DS69" s="204"/>
      <c r="DT69" s="200">
        <v>0</v>
      </c>
      <c r="DU69" s="419"/>
      <c r="DV69" s="204">
        <f>IFERROR(IF(AND($O$336="Actual",OR(DV141=0,DV141="")),0,R69),0)</f>
        <v>0</v>
      </c>
      <c r="DW69" s="452"/>
      <c r="DY69" s="205"/>
      <c r="DZ69" s="197"/>
      <c r="EB69" s="196"/>
      <c r="EC69" s="197"/>
    </row>
    <row r="70" spans="1:303" ht="19.5" customHeight="1" x14ac:dyDescent="0.3">
      <c r="A70" s="83"/>
      <c r="E70" t="s">
        <v>901</v>
      </c>
      <c r="F70">
        <v>0</v>
      </c>
      <c r="G70" t="s">
        <v>264</v>
      </c>
      <c r="H70" t="b">
        <v>1</v>
      </c>
      <c r="M70" s="473" t="s">
        <v>868</v>
      </c>
      <c r="N70" s="119" t="s">
        <v>40</v>
      </c>
      <c r="O70" s="210">
        <f ca="1">IFERROR(((R70*R44)+(U70*U44)+(X70*X44)+(AA70*AA44)+(AD70*AD44)+(AG70*AG44)+(AJ70*AJ44)+(AM70*AM44)+(AP70*AP44)+(AS70*AS44)+(AV70*AV44)+(AY70*AY44)+(BB70*BB44)+(BE70*BE44)+(BH70*BH44)+(BK70*BK44)+(BN70*BN44)+(BQ70*BQ44)+(BT70*BT44)+(BW70*BW44)+(BZ70*BZ44)+(CC70*CC44)+(CF70*CF44)+(CI70*CI44)+(CL70*CL44)+(CO70*CO44)+(CR70*CR44)+(CU70*CU44)+(CX70*CX44)+(DA70*DA44)+(DD70*DD44)+(DG70*DG44)+(DJ70*DJ44)+(DM70*DM44)+(DP70*DP44)+(DS70*DS44)+IF(O35="Actual",(DV70*DV44),0))/O44,0)</f>
        <v>0</v>
      </c>
      <c r="P70" s="210">
        <f>IFERROR(((S70*S44)+(V70*V44)+(Y70*Y44)+(AB70*AB44)+(AE70*AE44)+(AH70*AH44)+(AK70*AK44)+(AN70*AN44)+(AQ70*AQ44)+(AT70*AT44)+(AW70*AW44)+(AZ70*AZ44)+(BC70*BC44)+(BF70*BF44)+(BI70*BI44)+(BL70*BL44)+(BO70*BO44)+(BR70*BR44)+(BU70*BU44)+(BX70*BX44)+(CA70*CA44)+(CD70*CD44)+(CG70*CG44)+(CJ70*CJ44)+(CM70*CM44)+(CP70*CP44)+(CS70*CS44)+(CV70*CV44)+(CY70*CY44)+(DB70*DB44)+(DE70*DE44)+(DH70*DH44)+(DK70*DK44)+(DN70*DN44)+(DQ70*DQ44)+(DT70*DT44)+IF(P35="Actual",(DW70*DW44),0))/P44,0)</f>
        <v>0</v>
      </c>
      <c r="Q70" s="167"/>
      <c r="R70" s="204">
        <f>IFERROR(R69-R71-R72,0)</f>
        <v>0</v>
      </c>
      <c r="S70" s="204">
        <f>IFERROR(S69-S71-S72,0)</f>
        <v>0</v>
      </c>
      <c r="T70" s="204"/>
      <c r="U70" s="204">
        <f t="shared" ref="U70:V70" si="4">IFERROR(U69-U71-U72,0)</f>
        <v>0</v>
      </c>
      <c r="V70" s="204">
        <f t="shared" si="4"/>
        <v>0</v>
      </c>
      <c r="W70" s="204"/>
      <c r="X70" s="204">
        <f t="shared" ref="X70:Y70" si="5">IFERROR(X69-X71-X72,0)</f>
        <v>0</v>
      </c>
      <c r="Y70" s="204">
        <f t="shared" si="5"/>
        <v>0</v>
      </c>
      <c r="Z70" s="204"/>
      <c r="AA70" s="204">
        <f t="shared" ref="AA70:AB70" si="6">IFERROR(AA69-AA71-AA72,0)</f>
        <v>0</v>
      </c>
      <c r="AB70" s="204">
        <f t="shared" si="6"/>
        <v>0</v>
      </c>
      <c r="AC70" s="204"/>
      <c r="AD70" s="204">
        <f t="shared" ref="AD70:AE70" si="7">IFERROR(AD69-AD71-AD72,0)</f>
        <v>0</v>
      </c>
      <c r="AE70" s="204">
        <f t="shared" si="7"/>
        <v>0</v>
      </c>
      <c r="AF70" s="204"/>
      <c r="AG70" s="204">
        <f t="shared" ref="AG70:AH70" si="8">IFERROR(AG69-AG71-AG72,0)</f>
        <v>0</v>
      </c>
      <c r="AH70" s="204">
        <f t="shared" si="8"/>
        <v>0</v>
      </c>
      <c r="AI70" s="204"/>
      <c r="AJ70" s="204">
        <f t="shared" ref="AJ70:AK70" si="9">IFERROR(AJ69-AJ71-AJ72,0)</f>
        <v>0</v>
      </c>
      <c r="AK70" s="204">
        <f t="shared" si="9"/>
        <v>0</v>
      </c>
      <c r="AL70" s="204"/>
      <c r="AM70" s="204">
        <f t="shared" ref="AM70:AN70" si="10">IFERROR(AM69-AM71-AM72,0)</f>
        <v>0</v>
      </c>
      <c r="AN70" s="204">
        <f t="shared" si="10"/>
        <v>0</v>
      </c>
      <c r="AO70" s="204"/>
      <c r="AP70" s="204">
        <f t="shared" ref="AP70:AQ70" si="11">IFERROR(AP69-AP71-AP72,0)</f>
        <v>0</v>
      </c>
      <c r="AQ70" s="204">
        <f t="shared" si="11"/>
        <v>0</v>
      </c>
      <c r="AR70" s="204"/>
      <c r="AS70" s="204">
        <f t="shared" ref="AS70:AT70" si="12">IFERROR(AS69-AS71-AS72,0)</f>
        <v>0</v>
      </c>
      <c r="AT70" s="204">
        <f t="shared" si="12"/>
        <v>0</v>
      </c>
      <c r="AU70" s="204"/>
      <c r="AV70" s="204">
        <f t="shared" ref="AV70:AW70" si="13">IFERROR(AV69-AV71-AV72,0)</f>
        <v>0</v>
      </c>
      <c r="AW70" s="204">
        <f t="shared" si="13"/>
        <v>0</v>
      </c>
      <c r="AX70" s="204"/>
      <c r="AY70" s="204">
        <f t="shared" ref="AY70:AZ70" si="14">IFERROR(AY69-AY71-AY72,0)</f>
        <v>0</v>
      </c>
      <c r="AZ70" s="204">
        <f t="shared" si="14"/>
        <v>0</v>
      </c>
      <c r="BA70" s="204"/>
      <c r="BB70" s="204">
        <f t="shared" ref="BB70:BC70" si="15">IFERROR(BB69-BB71-BB72,0)</f>
        <v>0</v>
      </c>
      <c r="BC70" s="204">
        <f t="shared" si="15"/>
        <v>0</v>
      </c>
      <c r="BD70" s="204"/>
      <c r="BE70" s="204">
        <f t="shared" ref="BE70:BF70" si="16">IFERROR(BE69-BE71-BE72,0)</f>
        <v>0</v>
      </c>
      <c r="BF70" s="204">
        <f t="shared" si="16"/>
        <v>0</v>
      </c>
      <c r="BG70" s="204"/>
      <c r="BH70" s="204">
        <f t="shared" ref="BH70:BI70" si="17">IFERROR(BH69-BH71-BH72,0)</f>
        <v>0</v>
      </c>
      <c r="BI70" s="204">
        <f t="shared" si="17"/>
        <v>0</v>
      </c>
      <c r="BJ70" s="204"/>
      <c r="BK70" s="204">
        <f t="shared" ref="BK70:BL70" si="18">IFERROR(BK69-BK71-BK72,0)</f>
        <v>0</v>
      </c>
      <c r="BL70" s="204">
        <f t="shared" si="18"/>
        <v>0</v>
      </c>
      <c r="BM70" s="204"/>
      <c r="BN70" s="204">
        <f t="shared" ref="BN70:BO70" si="19">IFERROR(BN69-BN71-BN72,0)</f>
        <v>0</v>
      </c>
      <c r="BO70" s="204">
        <f t="shared" si="19"/>
        <v>0</v>
      </c>
      <c r="BP70" s="204"/>
      <c r="BQ70" s="204">
        <f t="shared" ref="BQ70:BR70" si="20">IFERROR(BQ69-BQ71-BQ72,0)</f>
        <v>0</v>
      </c>
      <c r="BR70" s="204">
        <f t="shared" si="20"/>
        <v>0</v>
      </c>
      <c r="BS70" s="204"/>
      <c r="BT70" s="204">
        <f t="shared" ref="BT70:BU70" si="21">IFERROR(BT69-BT71-BT72,0)</f>
        <v>0</v>
      </c>
      <c r="BU70" s="204">
        <f t="shared" si="21"/>
        <v>0</v>
      </c>
      <c r="BV70" s="204"/>
      <c r="BW70" s="204">
        <f t="shared" ref="BW70:BX70" si="22">IFERROR(BW69-BW71-BW72,0)</f>
        <v>0</v>
      </c>
      <c r="BX70" s="204">
        <f t="shared" si="22"/>
        <v>0</v>
      </c>
      <c r="BY70" s="204"/>
      <c r="BZ70" s="204">
        <f t="shared" ref="BZ70:CA70" si="23">IFERROR(BZ69-BZ71-BZ72,0)</f>
        <v>0</v>
      </c>
      <c r="CA70" s="204">
        <f t="shared" si="23"/>
        <v>0</v>
      </c>
      <c r="CB70" s="204"/>
      <c r="CC70" s="204">
        <f t="shared" ref="CC70:CD70" si="24">IFERROR(CC69-CC71-CC72,0)</f>
        <v>0</v>
      </c>
      <c r="CD70" s="204">
        <f t="shared" si="24"/>
        <v>0</v>
      </c>
      <c r="CE70" s="204"/>
      <c r="CF70" s="204">
        <f t="shared" ref="CF70:CG70" si="25">IFERROR(CF69-CF71-CF72,0)</f>
        <v>0</v>
      </c>
      <c r="CG70" s="204">
        <f t="shared" si="25"/>
        <v>0</v>
      </c>
      <c r="CH70" s="204"/>
      <c r="CI70" s="204">
        <f t="shared" ref="CI70:CJ70" si="26">IFERROR(CI69-CI71-CI72,0)</f>
        <v>0</v>
      </c>
      <c r="CJ70" s="204">
        <f t="shared" si="26"/>
        <v>0</v>
      </c>
      <c r="CK70" s="204"/>
      <c r="CL70" s="204">
        <f t="shared" ref="CL70:CM70" si="27">IFERROR(CL69-CL71-CL72,0)</f>
        <v>0</v>
      </c>
      <c r="CM70" s="204">
        <f t="shared" si="27"/>
        <v>0</v>
      </c>
      <c r="CN70" s="204"/>
      <c r="CO70" s="204">
        <f t="shared" ref="CO70:CP70" si="28">IFERROR(CO69-CO71-CO72,0)</f>
        <v>0</v>
      </c>
      <c r="CP70" s="204">
        <f t="shared" si="28"/>
        <v>0</v>
      </c>
      <c r="CQ70" s="204"/>
      <c r="CR70" s="204">
        <f t="shared" ref="CR70:CS70" si="29">IFERROR(CR69-CR71-CR72,0)</f>
        <v>0</v>
      </c>
      <c r="CS70" s="204">
        <f t="shared" si="29"/>
        <v>0</v>
      </c>
      <c r="CT70" s="204"/>
      <c r="CU70" s="204">
        <f t="shared" ref="CU70:CV70" si="30">IFERROR(CU69-CU71-CU72,0)</f>
        <v>0</v>
      </c>
      <c r="CV70" s="204">
        <f t="shared" si="30"/>
        <v>0</v>
      </c>
      <c r="CW70" s="204"/>
      <c r="CX70" s="204">
        <f t="shared" ref="CX70:CY70" si="31">IFERROR(CX69-CX71-CX72,0)</f>
        <v>0</v>
      </c>
      <c r="CY70" s="204">
        <f t="shared" si="31"/>
        <v>0</v>
      </c>
      <c r="CZ70" s="204"/>
      <c r="DA70" s="204">
        <f t="shared" ref="DA70:DB70" si="32">IFERROR(DA69-DA71-DA72,0)</f>
        <v>0</v>
      </c>
      <c r="DB70" s="204">
        <f t="shared" si="32"/>
        <v>0</v>
      </c>
      <c r="DC70" s="204"/>
      <c r="DD70" s="204">
        <f t="shared" ref="DD70:DE70" si="33">IFERROR(DD69-DD71-DD72,0)</f>
        <v>0</v>
      </c>
      <c r="DE70" s="204">
        <f t="shared" si="33"/>
        <v>0</v>
      </c>
      <c r="DF70" s="204"/>
      <c r="DG70" s="204">
        <f t="shared" ref="DG70:DH70" si="34">IFERROR(DG69-DG71-DG72,0)</f>
        <v>0</v>
      </c>
      <c r="DH70" s="204">
        <f t="shared" si="34"/>
        <v>0</v>
      </c>
      <c r="DI70" s="204"/>
      <c r="DJ70" s="204">
        <f t="shared" ref="DJ70:DK70" si="35">IFERROR(DJ69-DJ71-DJ72,0)</f>
        <v>0</v>
      </c>
      <c r="DK70" s="204">
        <f t="shared" si="35"/>
        <v>0</v>
      </c>
      <c r="DL70" s="204"/>
      <c r="DM70" s="204">
        <f t="shared" ref="DM70:DN70" si="36">IFERROR(DM69-DM71-DM72,0)</f>
        <v>0</v>
      </c>
      <c r="DN70" s="204">
        <f t="shared" si="36"/>
        <v>0</v>
      </c>
      <c r="DO70" s="204"/>
      <c r="DP70" s="204">
        <f t="shared" ref="DP70:DQ70" si="37">IFERROR(DP69-DP71-DP72,0)</f>
        <v>0</v>
      </c>
      <c r="DQ70" s="204">
        <f t="shared" si="37"/>
        <v>0</v>
      </c>
      <c r="DR70" s="204"/>
      <c r="DS70" s="204">
        <f t="shared" ref="DS70:DV70" si="38">IFERROR(DS69-DS71-DS72,0)</f>
        <v>0</v>
      </c>
      <c r="DT70" s="204">
        <f t="shared" si="38"/>
        <v>0</v>
      </c>
      <c r="DU70" s="418"/>
      <c r="DV70" s="204">
        <f t="shared" si="38"/>
        <v>0</v>
      </c>
      <c r="DW70" s="442"/>
      <c r="DY70" s="204"/>
      <c r="DZ70" s="204"/>
      <c r="EB70" s="227"/>
      <c r="EC70" s="227"/>
      <c r="EE70" s="100"/>
    </row>
    <row r="71" spans="1:303" ht="18.75" customHeight="1" x14ac:dyDescent="0.3">
      <c r="A71" s="83"/>
      <c r="E71" t="s">
        <v>903</v>
      </c>
      <c r="F71">
        <v>0</v>
      </c>
      <c r="G71" t="s">
        <v>264</v>
      </c>
      <c r="H71" t="b">
        <v>1</v>
      </c>
      <c r="M71" s="371" t="s">
        <v>869</v>
      </c>
      <c r="N71" s="127" t="s">
        <v>40</v>
      </c>
      <c r="O71" s="210">
        <f ca="1">IFERROR(((R71*R44)+(U71*U44)+(X71*X44)+(AA71*AA44)+(AD71*AD44)+(AG71*AG44)+(AJ71*AJ44)+(AM71*AM44)+(AP71*AP44)+(AS71*AS44)+(AV71*AV44)+(AY71*AY44)+(BB71*BB44)+(BE71*BE44)+(BH71*BH44)+(BK71*BK44)+(BN71*BN44)+(BQ71*BQ44)+(BT71*BT44)+(BW71*BW44)+(BZ71*BZ44)+(CC71*CC44)+(CF71*CF44)+(CI71*CI44)+(CL71*CL44)+(CO71*CO44)+(CR71*CR44)+(CU71*CU44)+(CX71*CX44)+(DA71*DA44)+(DD71*DD44)+(DG71*DG44)+(DJ71*DJ44)+(DM71*DM44)+(DP71*DP44)+(DS71*DS44)+IF(O35="Actual",(DV71*DV44),0))/O44,0)</f>
        <v>0</v>
      </c>
      <c r="P71" s="210">
        <f>IFERROR(((S71*S44)+(V71*V44)+(Y71*Y44)+(AB71*AB44)+(AE71*AE44)+(AH71*AH44)+(AK71*AK44)+(AN71*AN44)+(AQ71*AQ44)+(AT71*AT44)+(AW71*AW44)+(AZ71*AZ44)+(BC71*BC44)+(BF71*BF44)+(BI71*BI44)+(BL71*BL44)+(BO71*BO44)+(BR71*BR44)+(BU71*BU44)+(BX71*BX44)+(CA71*CA44)+(CD71*CD44)+(CG71*CG44)+(CJ71*CJ44)+(CM71*CM44)+(CP71*CP44)+(CS71*CS44)+(CV71*CV44)+(CY71*CY44)+(DB71*DB44)+(DE71*DE44)+(DH71*DH44)+(DK71*DK44)+(DN71*DN44)+(DQ71*DQ44)+(DT71*DT44)+IF(P35="Actual",(DW71*DW44),0))/P44,0)</f>
        <v>0</v>
      </c>
      <c r="Q71" s="167"/>
      <c r="R71" s="204">
        <v>0</v>
      </c>
      <c r="S71" s="200">
        <v>0</v>
      </c>
      <c r="T71" s="204"/>
      <c r="U71" s="204">
        <v>0</v>
      </c>
      <c r="V71" s="200">
        <v>0</v>
      </c>
      <c r="W71" s="204"/>
      <c r="X71" s="204">
        <v>0</v>
      </c>
      <c r="Y71" s="200">
        <v>0</v>
      </c>
      <c r="Z71" s="204"/>
      <c r="AA71" s="204">
        <v>0</v>
      </c>
      <c r="AB71" s="200">
        <v>0</v>
      </c>
      <c r="AC71" s="204"/>
      <c r="AD71" s="204">
        <v>0</v>
      </c>
      <c r="AE71" s="200">
        <v>0</v>
      </c>
      <c r="AF71" s="204"/>
      <c r="AG71" s="204">
        <v>0</v>
      </c>
      <c r="AH71" s="200">
        <v>0</v>
      </c>
      <c r="AI71" s="204"/>
      <c r="AJ71" s="204">
        <v>0</v>
      </c>
      <c r="AK71" s="200">
        <v>0</v>
      </c>
      <c r="AL71" s="204"/>
      <c r="AM71" s="204">
        <v>0</v>
      </c>
      <c r="AN71" s="200">
        <v>0</v>
      </c>
      <c r="AO71" s="204"/>
      <c r="AP71" s="204">
        <v>0</v>
      </c>
      <c r="AQ71" s="200">
        <v>0</v>
      </c>
      <c r="AR71" s="204"/>
      <c r="AS71" s="204">
        <v>0</v>
      </c>
      <c r="AT71" s="200">
        <v>0</v>
      </c>
      <c r="AU71" s="204"/>
      <c r="AV71" s="204">
        <v>0</v>
      </c>
      <c r="AW71" s="200">
        <v>0</v>
      </c>
      <c r="AX71" s="204"/>
      <c r="AY71" s="204">
        <v>0</v>
      </c>
      <c r="AZ71" s="200">
        <v>0</v>
      </c>
      <c r="BA71" s="204"/>
      <c r="BB71" s="204">
        <v>0</v>
      </c>
      <c r="BC71" s="200">
        <v>0</v>
      </c>
      <c r="BD71" s="204"/>
      <c r="BE71" s="204">
        <v>0</v>
      </c>
      <c r="BF71" s="200">
        <v>0</v>
      </c>
      <c r="BG71" s="204"/>
      <c r="BH71" s="204">
        <v>0</v>
      </c>
      <c r="BI71" s="200">
        <v>0</v>
      </c>
      <c r="BJ71" s="204"/>
      <c r="BK71" s="204">
        <v>0</v>
      </c>
      <c r="BL71" s="200">
        <v>0</v>
      </c>
      <c r="BM71" s="204"/>
      <c r="BN71" s="204">
        <v>0</v>
      </c>
      <c r="BO71" s="200">
        <v>0</v>
      </c>
      <c r="BP71" s="204"/>
      <c r="BQ71" s="204">
        <v>0</v>
      </c>
      <c r="BR71" s="200">
        <v>0</v>
      </c>
      <c r="BS71" s="204"/>
      <c r="BT71" s="204">
        <v>0</v>
      </c>
      <c r="BU71" s="200">
        <v>0</v>
      </c>
      <c r="BV71" s="204"/>
      <c r="BW71" s="204">
        <v>0</v>
      </c>
      <c r="BX71" s="200">
        <v>0</v>
      </c>
      <c r="BY71" s="204"/>
      <c r="BZ71" s="204">
        <v>0</v>
      </c>
      <c r="CA71" s="200">
        <v>0</v>
      </c>
      <c r="CB71" s="204"/>
      <c r="CC71" s="204">
        <v>0</v>
      </c>
      <c r="CD71" s="200">
        <v>0</v>
      </c>
      <c r="CE71" s="204"/>
      <c r="CF71" s="204">
        <v>0</v>
      </c>
      <c r="CG71" s="200">
        <v>0</v>
      </c>
      <c r="CH71" s="204"/>
      <c r="CI71" s="204">
        <v>0</v>
      </c>
      <c r="CJ71" s="200">
        <v>0</v>
      </c>
      <c r="CK71" s="204"/>
      <c r="CL71" s="204">
        <v>0</v>
      </c>
      <c r="CM71" s="200">
        <v>0</v>
      </c>
      <c r="CN71" s="204"/>
      <c r="CO71" s="204">
        <v>0</v>
      </c>
      <c r="CP71" s="200">
        <v>0</v>
      </c>
      <c r="CQ71" s="204"/>
      <c r="CR71" s="204">
        <v>0</v>
      </c>
      <c r="CS71" s="200">
        <v>0</v>
      </c>
      <c r="CT71" s="204"/>
      <c r="CU71" s="204">
        <v>0</v>
      </c>
      <c r="CV71" s="200">
        <v>0</v>
      </c>
      <c r="CW71" s="204"/>
      <c r="CX71" s="204">
        <v>0</v>
      </c>
      <c r="CY71" s="200">
        <v>0</v>
      </c>
      <c r="CZ71" s="204"/>
      <c r="DA71" s="204">
        <v>0</v>
      </c>
      <c r="DB71" s="200">
        <v>0</v>
      </c>
      <c r="DC71" s="204"/>
      <c r="DD71" s="204">
        <v>0</v>
      </c>
      <c r="DE71" s="200">
        <v>0</v>
      </c>
      <c r="DF71" s="204"/>
      <c r="DG71" s="204">
        <v>0</v>
      </c>
      <c r="DH71" s="200">
        <v>0</v>
      </c>
      <c r="DI71" s="204"/>
      <c r="DJ71" s="204">
        <v>0</v>
      </c>
      <c r="DK71" s="200">
        <v>0</v>
      </c>
      <c r="DL71" s="204"/>
      <c r="DM71" s="204">
        <v>0</v>
      </c>
      <c r="DN71" s="200">
        <v>0</v>
      </c>
      <c r="DO71" s="204"/>
      <c r="DP71" s="204">
        <v>0</v>
      </c>
      <c r="DQ71" s="200">
        <v>0</v>
      </c>
      <c r="DR71" s="204"/>
      <c r="DS71" s="204">
        <v>0</v>
      </c>
      <c r="DT71" s="200">
        <v>0</v>
      </c>
      <c r="DU71" s="419"/>
      <c r="DV71" s="204">
        <f>IFERROR(IF(AND($O$336="Actual",OR(DV141=0,DV141="")),0,R71),0)</f>
        <v>0</v>
      </c>
      <c r="DW71" s="452"/>
      <c r="DY71" s="205"/>
      <c r="DZ71" s="197"/>
      <c r="EB71" s="196"/>
      <c r="EC71" s="197"/>
    </row>
    <row r="72" spans="1:303" ht="18.75" customHeight="1" x14ac:dyDescent="0.3">
      <c r="A72" s="83"/>
      <c r="E72" t="s">
        <v>902</v>
      </c>
      <c r="F72">
        <v>0</v>
      </c>
      <c r="G72" t="s">
        <v>264</v>
      </c>
      <c r="H72" t="b">
        <v>1</v>
      </c>
      <c r="M72" s="371" t="s">
        <v>870</v>
      </c>
      <c r="N72" s="127" t="s">
        <v>40</v>
      </c>
      <c r="O72" s="210">
        <f ca="1">IFERROR(((R72*R44)+(U72*U44)+(X72*X44)+(AA72*AA44)+(AD72*AD44)+(AG72*AG44)+(AJ72*AJ44)+(AM72*AM44)+(AP72*AP44)+(AS72*AS44)+(AV72*AV44)+(AY72*AY44)+(BB72*BB44)+(BE72*BE44)+(BH72*BH44)+(BK72*BK44)+(BN72*BN44)+(BQ72*BQ44)+(BT72*BT44)+(BW72*BW44)+(BZ72*BZ44)+(CC72*CC44)+(CF72*CF44)+(CI72*CI44)+(CL72*CL44)+(CO72*CO44)+(CR72*CR44)+(CU72*CU44)+(CX72*CX44)+(DA72*DA44)+(DD72*DD44)+(DG72*DG44)+(DJ72*DJ44)+(DM72*DM44)+(DP72*DP44)+(DS72*DS44)+IF(O35="Actual",(DV72*DV44),0))/O44,0)</f>
        <v>0</v>
      </c>
      <c r="P72" s="210">
        <f>IFERROR(((S72*S44)+(V72*V44)+(Y72*Y44)+(AB72*AB44)+(AE72*AE44)+(AH72*AH44)+(AK72*AK44)+(AN72*AN44)+(AQ72*AQ44)+(AT72*AT44)+(AW72*AW44)+(AZ72*AZ44)+(BC72*BC44)+(BF72*BF44)+(BI72*BI44)+(BL72*BL44)+(BO72*BO44)+(BR72*BR44)+(BU72*BU44)+(BX72*BX44)+(CA72*CA44)+(CD72*CD44)+(CG72*CG44)+(CJ72*CJ44)+(CM72*CM44)+(CP72*CP44)+(CS72*CS44)+(CV72*CV44)+(CY72*CY44)+(DB72*DB44)+(DE72*DE44)+(DH72*DH44)+(DK72*DK44)+(DN72*DN44)+(DQ72*DQ44)+(DT72*DT44)+IF(P35="Actual",(DW72*DW44),0))/P44,0)</f>
        <v>0</v>
      </c>
      <c r="Q72" s="167"/>
      <c r="R72" s="204">
        <v>0</v>
      </c>
      <c r="S72" s="200">
        <v>0</v>
      </c>
      <c r="T72" s="204"/>
      <c r="U72" s="204">
        <v>0</v>
      </c>
      <c r="V72" s="200">
        <v>0</v>
      </c>
      <c r="W72" s="204"/>
      <c r="X72" s="204">
        <v>0</v>
      </c>
      <c r="Y72" s="200">
        <v>0</v>
      </c>
      <c r="Z72" s="204"/>
      <c r="AA72" s="204">
        <v>0</v>
      </c>
      <c r="AB72" s="200">
        <v>0</v>
      </c>
      <c r="AC72" s="204"/>
      <c r="AD72" s="204">
        <v>0</v>
      </c>
      <c r="AE72" s="200">
        <v>0</v>
      </c>
      <c r="AF72" s="204"/>
      <c r="AG72" s="204">
        <v>0</v>
      </c>
      <c r="AH72" s="200">
        <v>0</v>
      </c>
      <c r="AI72" s="204"/>
      <c r="AJ72" s="204">
        <v>0</v>
      </c>
      <c r="AK72" s="200">
        <v>0</v>
      </c>
      <c r="AL72" s="204"/>
      <c r="AM72" s="204">
        <v>0</v>
      </c>
      <c r="AN72" s="200">
        <v>0</v>
      </c>
      <c r="AO72" s="204"/>
      <c r="AP72" s="204">
        <v>0</v>
      </c>
      <c r="AQ72" s="200">
        <v>0</v>
      </c>
      <c r="AR72" s="204"/>
      <c r="AS72" s="204">
        <v>0</v>
      </c>
      <c r="AT72" s="200">
        <v>0</v>
      </c>
      <c r="AU72" s="204"/>
      <c r="AV72" s="204">
        <v>0</v>
      </c>
      <c r="AW72" s="200">
        <v>0</v>
      </c>
      <c r="AX72" s="204"/>
      <c r="AY72" s="204">
        <v>0</v>
      </c>
      <c r="AZ72" s="200">
        <v>0</v>
      </c>
      <c r="BA72" s="204"/>
      <c r="BB72" s="204">
        <v>0</v>
      </c>
      <c r="BC72" s="200">
        <v>0</v>
      </c>
      <c r="BD72" s="204"/>
      <c r="BE72" s="204">
        <v>0</v>
      </c>
      <c r="BF72" s="200">
        <v>0</v>
      </c>
      <c r="BG72" s="204"/>
      <c r="BH72" s="204">
        <v>0</v>
      </c>
      <c r="BI72" s="200">
        <v>0</v>
      </c>
      <c r="BJ72" s="204"/>
      <c r="BK72" s="204">
        <v>0</v>
      </c>
      <c r="BL72" s="200">
        <v>0</v>
      </c>
      <c r="BM72" s="204"/>
      <c r="BN72" s="204">
        <v>0</v>
      </c>
      <c r="BO72" s="200">
        <v>0</v>
      </c>
      <c r="BP72" s="204"/>
      <c r="BQ72" s="204">
        <v>0</v>
      </c>
      <c r="BR72" s="200">
        <v>0</v>
      </c>
      <c r="BS72" s="204"/>
      <c r="BT72" s="204">
        <v>0</v>
      </c>
      <c r="BU72" s="200">
        <v>0</v>
      </c>
      <c r="BV72" s="204"/>
      <c r="BW72" s="204">
        <v>0</v>
      </c>
      <c r="BX72" s="200">
        <v>0</v>
      </c>
      <c r="BY72" s="204"/>
      <c r="BZ72" s="204">
        <v>0</v>
      </c>
      <c r="CA72" s="200">
        <v>0</v>
      </c>
      <c r="CB72" s="204"/>
      <c r="CC72" s="204">
        <v>0</v>
      </c>
      <c r="CD72" s="200">
        <v>0</v>
      </c>
      <c r="CE72" s="204"/>
      <c r="CF72" s="204">
        <v>0</v>
      </c>
      <c r="CG72" s="200">
        <v>0</v>
      </c>
      <c r="CH72" s="204"/>
      <c r="CI72" s="204">
        <v>0</v>
      </c>
      <c r="CJ72" s="200">
        <v>0</v>
      </c>
      <c r="CK72" s="204"/>
      <c r="CL72" s="204">
        <v>0</v>
      </c>
      <c r="CM72" s="200">
        <v>0</v>
      </c>
      <c r="CN72" s="204"/>
      <c r="CO72" s="204">
        <v>0</v>
      </c>
      <c r="CP72" s="200">
        <v>0</v>
      </c>
      <c r="CQ72" s="204"/>
      <c r="CR72" s="204">
        <v>0</v>
      </c>
      <c r="CS72" s="200">
        <v>0</v>
      </c>
      <c r="CT72" s="204"/>
      <c r="CU72" s="204">
        <v>0</v>
      </c>
      <c r="CV72" s="200">
        <v>0</v>
      </c>
      <c r="CW72" s="204"/>
      <c r="CX72" s="204">
        <v>0</v>
      </c>
      <c r="CY72" s="200">
        <v>0</v>
      </c>
      <c r="CZ72" s="204"/>
      <c r="DA72" s="204">
        <v>0</v>
      </c>
      <c r="DB72" s="200">
        <v>0</v>
      </c>
      <c r="DC72" s="204"/>
      <c r="DD72" s="204">
        <v>0</v>
      </c>
      <c r="DE72" s="200">
        <v>0</v>
      </c>
      <c r="DF72" s="204"/>
      <c r="DG72" s="204">
        <v>0</v>
      </c>
      <c r="DH72" s="200">
        <v>0</v>
      </c>
      <c r="DI72" s="204"/>
      <c r="DJ72" s="204">
        <v>0</v>
      </c>
      <c r="DK72" s="200">
        <v>0</v>
      </c>
      <c r="DL72" s="204"/>
      <c r="DM72" s="204">
        <v>0</v>
      </c>
      <c r="DN72" s="200">
        <v>0</v>
      </c>
      <c r="DO72" s="204"/>
      <c r="DP72" s="204">
        <v>0</v>
      </c>
      <c r="DQ72" s="200">
        <v>0</v>
      </c>
      <c r="DR72" s="204"/>
      <c r="DS72" s="204">
        <v>0</v>
      </c>
      <c r="DT72" s="200">
        <v>0</v>
      </c>
      <c r="DU72" s="419"/>
      <c r="DV72" s="204">
        <f>IFERROR(IF(AND($O$336="Actual",OR(DV141=0,DV141="")),0,R72),0)</f>
        <v>0</v>
      </c>
      <c r="DW72" s="452"/>
      <c r="DY72" s="205"/>
      <c r="DZ72" s="197"/>
      <c r="EB72" s="196"/>
      <c r="EC72" s="197"/>
    </row>
    <row r="73" spans="1:303" s="394" customFormat="1" ht="19.5" customHeight="1" x14ac:dyDescent="0.3">
      <c r="A73" s="83"/>
      <c r="B73" s="369"/>
      <c r="C73"/>
      <c r="D73" s="206"/>
      <c r="E73" s="206" t="s">
        <v>664</v>
      </c>
      <c r="F73" s="206">
        <v>0</v>
      </c>
      <c r="G73" t="s">
        <v>264</v>
      </c>
      <c r="H73" t="b">
        <v>1</v>
      </c>
      <c r="I73"/>
      <c r="J73"/>
      <c r="K73" s="369"/>
      <c r="L73" s="369"/>
      <c r="M73" s="226" t="s">
        <v>663</v>
      </c>
      <c r="N73" s="391"/>
      <c r="O73" s="392">
        <f ca="1">IFERROR(O75/O90,0)</f>
        <v>0</v>
      </c>
      <c r="P73" s="392">
        <f>IFERROR(P75/P90,0)</f>
        <v>0</v>
      </c>
      <c r="Q73" s="392"/>
      <c r="R73" s="392"/>
      <c r="S73" s="393"/>
      <c r="T73" s="392"/>
      <c r="U73" s="392"/>
      <c r="V73" s="393"/>
      <c r="W73" s="392"/>
      <c r="X73" s="392"/>
      <c r="Y73" s="393"/>
      <c r="Z73" s="392"/>
      <c r="AA73" s="392"/>
      <c r="AB73" s="393"/>
      <c r="AC73" s="392"/>
      <c r="AD73" s="392"/>
      <c r="AE73" s="393"/>
      <c r="AF73" s="392"/>
      <c r="AG73" s="392"/>
      <c r="AH73" s="393"/>
      <c r="AI73" s="392"/>
      <c r="AJ73" s="392"/>
      <c r="AK73" s="393"/>
      <c r="AL73" s="392"/>
      <c r="AM73" s="392"/>
      <c r="AN73" s="393"/>
      <c r="AO73" s="392"/>
      <c r="AP73" s="392"/>
      <c r="AQ73" s="393"/>
      <c r="AR73" s="392"/>
      <c r="AS73" s="392"/>
      <c r="AT73" s="393"/>
      <c r="AU73" s="392"/>
      <c r="AV73" s="392"/>
      <c r="AW73" s="393"/>
      <c r="AX73" s="392"/>
      <c r="AY73" s="392"/>
      <c r="AZ73" s="393"/>
      <c r="BA73" s="392"/>
      <c r="BB73" s="392"/>
      <c r="BC73" s="393"/>
      <c r="BD73" s="392"/>
      <c r="BE73" s="392"/>
      <c r="BF73" s="393"/>
      <c r="BG73" s="392"/>
      <c r="BH73" s="392"/>
      <c r="BI73" s="393"/>
      <c r="BJ73" s="392"/>
      <c r="BK73" s="392"/>
      <c r="BL73" s="393"/>
      <c r="BM73" s="392"/>
      <c r="BN73" s="392"/>
      <c r="BO73" s="393"/>
      <c r="BP73" s="392"/>
      <c r="BQ73" s="392"/>
      <c r="BR73" s="393"/>
      <c r="BS73" s="392"/>
      <c r="BT73" s="392"/>
      <c r="BU73" s="393"/>
      <c r="BV73" s="392"/>
      <c r="BW73" s="392"/>
      <c r="BX73" s="393"/>
      <c r="BY73" s="392"/>
      <c r="BZ73" s="392"/>
      <c r="CA73" s="393"/>
      <c r="CB73" s="392"/>
      <c r="CC73" s="392"/>
      <c r="CD73" s="393"/>
      <c r="CE73" s="392"/>
      <c r="CF73" s="392"/>
      <c r="CG73" s="393"/>
      <c r="CH73" s="392"/>
      <c r="CI73" s="392"/>
      <c r="CJ73" s="393"/>
      <c r="CK73" s="392"/>
      <c r="CL73" s="392"/>
      <c r="CM73" s="393"/>
      <c r="CN73" s="392"/>
      <c r="CO73" s="392"/>
      <c r="CP73" s="393"/>
      <c r="CQ73" s="392"/>
      <c r="CR73" s="392"/>
      <c r="CS73" s="393"/>
      <c r="CT73" s="392"/>
      <c r="CU73" s="392"/>
      <c r="CV73" s="393"/>
      <c r="CW73" s="392"/>
      <c r="CX73" s="392"/>
      <c r="CY73" s="393"/>
      <c r="CZ73" s="392"/>
      <c r="DA73" s="392"/>
      <c r="DB73" s="393"/>
      <c r="DC73" s="392"/>
      <c r="DD73" s="392"/>
      <c r="DE73" s="393"/>
      <c r="DF73" s="392"/>
      <c r="DG73" s="392"/>
      <c r="DH73" s="393"/>
      <c r="DI73" s="392"/>
      <c r="DJ73" s="392"/>
      <c r="DK73" s="393"/>
      <c r="DL73" s="392"/>
      <c r="DM73" s="392"/>
      <c r="DN73" s="393"/>
      <c r="DO73" s="392"/>
      <c r="DP73" s="392"/>
      <c r="DQ73" s="393"/>
      <c r="DR73" s="392"/>
      <c r="DS73" s="392"/>
      <c r="DT73" s="393"/>
      <c r="DU73" s="422"/>
      <c r="DV73" s="392">
        <f>IFERROR(DV75/DV90,0)</f>
        <v>0</v>
      </c>
      <c r="DW73" s="455"/>
      <c r="DY73" s="395"/>
      <c r="DZ73" s="396"/>
      <c r="EB73" s="397"/>
      <c r="EC73" s="396"/>
      <c r="EE73" s="398"/>
      <c r="EF73" s="398"/>
      <c r="EG73" s="398"/>
      <c r="EH73" s="398"/>
      <c r="EI73" s="398"/>
      <c r="EJ73" s="398"/>
      <c r="EK73" s="398"/>
      <c r="EL73" s="398"/>
      <c r="EM73" s="398"/>
      <c r="EN73" s="398"/>
      <c r="EO73" s="398"/>
      <c r="EP73" s="398"/>
      <c r="EQ73" s="398"/>
      <c r="ER73" s="398"/>
      <c r="ES73" s="398"/>
      <c r="ET73" s="398"/>
      <c r="EU73" s="398"/>
      <c r="EV73" s="398"/>
      <c r="EW73" s="398"/>
      <c r="EX73" s="398"/>
      <c r="EY73" s="398"/>
      <c r="EZ73" s="398"/>
      <c r="FA73" s="398"/>
      <c r="FB73" s="398"/>
      <c r="FC73" s="398"/>
      <c r="FD73" s="398"/>
      <c r="FE73" s="398"/>
      <c r="FF73" s="398"/>
      <c r="FG73" s="398"/>
      <c r="FH73" s="398"/>
      <c r="FI73" s="398"/>
      <c r="FJ73" s="398"/>
      <c r="FK73" s="398"/>
      <c r="FL73" s="398"/>
      <c r="FM73" s="398"/>
      <c r="FN73" s="398"/>
      <c r="FO73" s="398"/>
      <c r="FP73" s="398"/>
      <c r="FQ73" s="398"/>
      <c r="FR73" s="398"/>
      <c r="FS73" s="398"/>
      <c r="FT73" s="398"/>
      <c r="FU73" s="398"/>
      <c r="FV73" s="398"/>
      <c r="FW73" s="398"/>
      <c r="FX73" s="398"/>
      <c r="FY73" s="398"/>
      <c r="FZ73" s="398"/>
      <c r="GA73" s="398"/>
      <c r="GB73" s="398"/>
      <c r="GC73" s="398"/>
      <c r="GD73" s="398"/>
      <c r="GE73" s="398"/>
      <c r="GF73" s="398"/>
      <c r="GG73" s="398"/>
      <c r="GH73" s="398"/>
      <c r="GI73" s="398"/>
      <c r="GJ73" s="398"/>
      <c r="GK73" s="398"/>
      <c r="GL73" s="398"/>
      <c r="GM73" s="398"/>
      <c r="GN73" s="398"/>
      <c r="GO73" s="398"/>
      <c r="GP73" s="398"/>
      <c r="GQ73" s="398"/>
      <c r="GR73" s="398"/>
      <c r="GS73" s="398"/>
      <c r="GT73" s="398"/>
      <c r="GU73" s="398"/>
      <c r="GV73" s="398"/>
      <c r="GW73" s="398"/>
      <c r="GX73" s="398"/>
      <c r="GY73" s="398"/>
      <c r="GZ73" s="398"/>
      <c r="HA73" s="398"/>
      <c r="HB73" s="398"/>
      <c r="HC73" s="398"/>
      <c r="HD73" s="398"/>
      <c r="HE73" s="398"/>
      <c r="HF73" s="398"/>
      <c r="HG73" s="398"/>
    </row>
    <row r="74" spans="1:303" ht="19.5" hidden="1" customHeight="1" x14ac:dyDescent="0.3">
      <c r="A74" s="83"/>
      <c r="B74" s="369"/>
      <c r="D74" s="84">
        <v>1</v>
      </c>
      <c r="G74" s="88"/>
      <c r="K74" s="369"/>
      <c r="L74" s="369"/>
      <c r="M74" s="226" t="s">
        <v>683</v>
      </c>
      <c r="N74" s="119" t="s">
        <v>40</v>
      </c>
      <c r="O74" s="210"/>
      <c r="P74" s="210"/>
      <c r="Q74" s="167"/>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c r="BF74" s="204"/>
      <c r="BG74" s="204"/>
      <c r="BH74" s="204"/>
      <c r="BI74" s="204"/>
      <c r="BJ74" s="204"/>
      <c r="BK74" s="204"/>
      <c r="BL74" s="204"/>
      <c r="BM74" s="204"/>
      <c r="BN74" s="204"/>
      <c r="BO74" s="204"/>
      <c r="BP74" s="204"/>
      <c r="BQ74" s="204"/>
      <c r="BR74" s="204"/>
      <c r="BS74" s="204"/>
      <c r="BT74" s="204"/>
      <c r="BU74" s="204"/>
      <c r="BV74" s="204"/>
      <c r="BW74" s="204"/>
      <c r="BX74" s="204"/>
      <c r="BY74" s="204"/>
      <c r="BZ74" s="204"/>
      <c r="CA74" s="204"/>
      <c r="CB74" s="204"/>
      <c r="CC74" s="204"/>
      <c r="CD74" s="204"/>
      <c r="CE74" s="204"/>
      <c r="CF74" s="204"/>
      <c r="CG74" s="204"/>
      <c r="CH74" s="204"/>
      <c r="CI74" s="204"/>
      <c r="CJ74" s="204"/>
      <c r="CK74" s="204"/>
      <c r="CL74" s="204"/>
      <c r="CM74" s="204"/>
      <c r="CN74" s="204"/>
      <c r="CO74" s="204"/>
      <c r="CP74" s="204"/>
      <c r="CQ74" s="204"/>
      <c r="CR74" s="204"/>
      <c r="CS74" s="204"/>
      <c r="CT74" s="204"/>
      <c r="CU74" s="204"/>
      <c r="CV74" s="204"/>
      <c r="CW74" s="204"/>
      <c r="CX74" s="204"/>
      <c r="CY74" s="204"/>
      <c r="CZ74" s="204"/>
      <c r="DA74" s="204"/>
      <c r="DB74" s="204"/>
      <c r="DC74" s="204"/>
      <c r="DD74" s="204"/>
      <c r="DE74" s="204"/>
      <c r="DF74" s="204"/>
      <c r="DG74" s="204"/>
      <c r="DH74" s="204"/>
      <c r="DI74" s="204"/>
      <c r="DJ74" s="204"/>
      <c r="DK74" s="204"/>
      <c r="DL74" s="204"/>
      <c r="DM74" s="204"/>
      <c r="DN74" s="204"/>
      <c r="DO74" s="204"/>
      <c r="DP74" s="204"/>
      <c r="DQ74" s="204"/>
      <c r="DR74" s="204"/>
      <c r="DS74" s="204"/>
      <c r="DT74" s="204"/>
      <c r="DU74" s="418"/>
      <c r="DV74" s="204"/>
      <c r="DW74" s="442"/>
      <c r="DY74" s="204"/>
      <c r="DZ74" s="204"/>
      <c r="EB74" s="227"/>
      <c r="EC74" s="227"/>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row>
    <row r="75" spans="1:303" ht="19.5" customHeight="1" x14ac:dyDescent="0.3">
      <c r="A75" s="83"/>
      <c r="E75" t="s">
        <v>297</v>
      </c>
      <c r="F75">
        <v>0</v>
      </c>
      <c r="G75" t="s">
        <v>264</v>
      </c>
      <c r="H75" t="b">
        <v>1</v>
      </c>
      <c r="M75" s="213" t="s">
        <v>124</v>
      </c>
      <c r="N75" s="127" t="s">
        <v>40</v>
      </c>
      <c r="O75" s="210">
        <f ca="1">IFERROR(((R75*R44)+(U75*U44)+(X75*X44)+(AA75*AA44)+(AD75*AD44)+(AG75*AG44)+(AJ75*AJ44)+(AM75*AM44)+(AP75*AP44)+(AS75*AS44)+(AV75*AV44)+(AY75*AY44)+(BB75*BB44)+(BE75*BE44)+(BH75*BH44)+(BK75*BK44)+(BN75*BN44)+(BQ75*BQ44)+(BT75*BT44)+(BW75*BW44)+(BZ75*BZ44)+(CC75*CC44)+(CF75*CF44)+(CI75*CI44)+(CL75*CL44)+(CO75*CO44)+(CR75*CR44)+(CU75*CU44)+(CX75*CX44)+(DA75*DA44)+(DD75*DD44)+(DG75*DG44)+(DJ75*DJ44)+(DM75*DM44)+(DP75*DP44)+(DS75*DS44)+IF(O35="Actual",(DV75*DV44),0))/O44,0)</f>
        <v>0</v>
      </c>
      <c r="P75" s="210">
        <f>IFERROR(((S75*S44)+(V75*V44)+(Y75*Y44)+(AB75*AB44)+(AE75*AE44)+(AH75*AH44)+(AK75*AK44)+(AN75*AN44)+(AQ75*AQ44)+(AT75*AT44)+(AW75*AW44)+(AZ75*AZ44)+(BC75*BC44)+(BF75*BF44)+(BI75*BI44)+(BL75*BL44)+(BO75*BO44)+(BR75*BR44)+(BU75*BU44)+(BX75*BX44)+(CA75*CA44)+(CD75*CD44)+(CG75*CG44)+(CJ75*CJ44)+(CM75*CM44)+(CP75*CP44)+(CS75*CS44)+(CV75*CV44)+(CY75*CY44)+(DB75*DB44)+(DE75*DE44)+(DH75*DH44)+(DK75*DK44)+(DN75*DN44)+(DQ75*DQ44)+(DT75*DT44))/P44,0)</f>
        <v>0</v>
      </c>
      <c r="Q75" s="167"/>
      <c r="R75" s="204">
        <v>0</v>
      </c>
      <c r="S75" s="200">
        <v>0</v>
      </c>
      <c r="T75" s="204"/>
      <c r="U75" s="204">
        <v>0</v>
      </c>
      <c r="V75" s="200"/>
      <c r="W75" s="204"/>
      <c r="X75" s="204">
        <v>0</v>
      </c>
      <c r="Y75" s="200"/>
      <c r="Z75" s="204"/>
      <c r="AA75" s="204">
        <v>0</v>
      </c>
      <c r="AB75" s="200"/>
      <c r="AC75" s="204"/>
      <c r="AD75" s="204">
        <v>0</v>
      </c>
      <c r="AE75" s="200">
        <v>0</v>
      </c>
      <c r="AF75" s="204"/>
      <c r="AG75" s="204">
        <v>0</v>
      </c>
      <c r="AH75" s="200">
        <v>0</v>
      </c>
      <c r="AI75" s="204"/>
      <c r="AJ75" s="204">
        <v>0</v>
      </c>
      <c r="AK75" s="200">
        <v>0</v>
      </c>
      <c r="AL75" s="204"/>
      <c r="AM75" s="204">
        <v>0</v>
      </c>
      <c r="AN75" s="200">
        <v>0</v>
      </c>
      <c r="AO75" s="204"/>
      <c r="AP75" s="204">
        <v>0</v>
      </c>
      <c r="AQ75" s="200">
        <v>0</v>
      </c>
      <c r="AR75" s="204"/>
      <c r="AS75" s="204">
        <v>0</v>
      </c>
      <c r="AT75" s="200">
        <v>0</v>
      </c>
      <c r="AU75" s="204"/>
      <c r="AV75" s="204">
        <v>0</v>
      </c>
      <c r="AW75" s="200">
        <v>0</v>
      </c>
      <c r="AX75" s="204"/>
      <c r="AY75" s="204">
        <v>0</v>
      </c>
      <c r="AZ75" s="200">
        <v>0</v>
      </c>
      <c r="BA75" s="204"/>
      <c r="BB75" s="204">
        <v>0</v>
      </c>
      <c r="BC75" s="200">
        <v>0</v>
      </c>
      <c r="BD75" s="204"/>
      <c r="BE75" s="204">
        <v>0</v>
      </c>
      <c r="BF75" s="200">
        <v>0</v>
      </c>
      <c r="BG75" s="204"/>
      <c r="BH75" s="204">
        <v>0</v>
      </c>
      <c r="BI75" s="200">
        <v>0</v>
      </c>
      <c r="BJ75" s="204"/>
      <c r="BK75" s="204">
        <v>0</v>
      </c>
      <c r="BL75" s="200">
        <v>0</v>
      </c>
      <c r="BM75" s="204"/>
      <c r="BN75" s="204">
        <v>0</v>
      </c>
      <c r="BO75" s="200">
        <v>0</v>
      </c>
      <c r="BP75" s="204"/>
      <c r="BQ75" s="204">
        <v>0</v>
      </c>
      <c r="BR75" s="200">
        <v>0</v>
      </c>
      <c r="BS75" s="204"/>
      <c r="BT75" s="204">
        <v>0</v>
      </c>
      <c r="BU75" s="200"/>
      <c r="BV75" s="204"/>
      <c r="BW75" s="204">
        <v>0</v>
      </c>
      <c r="BX75" s="200">
        <v>0</v>
      </c>
      <c r="BY75" s="204"/>
      <c r="BZ75" s="204">
        <v>0</v>
      </c>
      <c r="CA75" s="200">
        <v>0</v>
      </c>
      <c r="CB75" s="204"/>
      <c r="CC75" s="204">
        <v>0</v>
      </c>
      <c r="CD75" s="200"/>
      <c r="CE75" s="204"/>
      <c r="CF75" s="204">
        <v>0</v>
      </c>
      <c r="CG75" s="200"/>
      <c r="CH75" s="204"/>
      <c r="CI75" s="204">
        <v>0</v>
      </c>
      <c r="CJ75" s="200"/>
      <c r="CK75" s="204"/>
      <c r="CL75" s="204">
        <v>0</v>
      </c>
      <c r="CM75" s="200"/>
      <c r="CN75" s="204"/>
      <c r="CO75" s="204">
        <v>0</v>
      </c>
      <c r="CP75" s="200"/>
      <c r="CQ75" s="204"/>
      <c r="CR75" s="204">
        <v>0</v>
      </c>
      <c r="CS75" s="200"/>
      <c r="CT75" s="204"/>
      <c r="CU75" s="204">
        <v>0</v>
      </c>
      <c r="CV75" s="200"/>
      <c r="CW75" s="204"/>
      <c r="CX75" s="204">
        <v>0</v>
      </c>
      <c r="CY75" s="200"/>
      <c r="CZ75" s="204"/>
      <c r="DA75" s="204">
        <v>0</v>
      </c>
      <c r="DB75" s="200"/>
      <c r="DC75" s="204"/>
      <c r="DD75" s="204">
        <v>0</v>
      </c>
      <c r="DE75" s="200"/>
      <c r="DF75" s="204"/>
      <c r="DG75" s="204">
        <v>0</v>
      </c>
      <c r="DH75" s="200"/>
      <c r="DI75" s="204"/>
      <c r="DJ75" s="204">
        <v>0</v>
      </c>
      <c r="DK75" s="200"/>
      <c r="DL75" s="204"/>
      <c r="DM75" s="204">
        <v>0</v>
      </c>
      <c r="DN75" s="200"/>
      <c r="DO75" s="204"/>
      <c r="DP75" s="204">
        <v>0</v>
      </c>
      <c r="DQ75" s="200"/>
      <c r="DR75" s="204"/>
      <c r="DS75" s="204">
        <v>0</v>
      </c>
      <c r="DT75" s="200"/>
      <c r="DU75" s="419"/>
      <c r="DV75" s="204"/>
      <c r="DW75" s="452"/>
      <c r="DY75" s="205"/>
      <c r="DZ75" s="197"/>
      <c r="EB75" s="196"/>
      <c r="EC75" s="197"/>
    </row>
    <row r="76" spans="1:303" ht="19.5" customHeight="1" x14ac:dyDescent="0.3">
      <c r="A76" s="83"/>
      <c r="E76" t="s">
        <v>904</v>
      </c>
      <c r="F76">
        <v>0</v>
      </c>
      <c r="G76" t="s">
        <v>264</v>
      </c>
      <c r="H76" t="b">
        <v>1</v>
      </c>
      <c r="M76" s="473" t="s">
        <v>871</v>
      </c>
      <c r="N76" s="119" t="s">
        <v>40</v>
      </c>
      <c r="O76" s="210">
        <f ca="1">IFERROR(((R76*R44)+(U76*U44)+(X76*X44)+(AA76*AA44)+(AD76*AD44)+(AG76*AG44)+(AJ76*AJ44)+(AM76*AM44)+(AP76*AP44)+(AS76*AS44)+(AV76*AV44)+(AY76*AY44)+(BB76*BB44)+(BE76*BE44)+(BH76*BH44)+(BK76*BK44)+(BN76*BN44)+(BQ76*BQ44)+(BT76*BT44)+(BW76*BW44)+(BZ76*BZ44)+(CC76*CC44)+(CF76*CF44)+(CI76*CI44)+(CL76*CL44)+(CO76*CO44)+(CR76*CR44)+(CU76*CU44)+(CX76*CX44)+(DA76*DA44)+(DD76*DD44)+(DG76*DG44)+(DJ76*DJ44)+(DM76*DM44)+(DP76*DP44)+(DS76*DS44)+IF(O35="Actual",(DV76*DV44),0))/O44,0)</f>
        <v>0</v>
      </c>
      <c r="P76" s="210">
        <f>IFERROR(((S76*S44)+(V76*V44)+(Y76*Y44)+(AB76*AB44)+(AE76*AE44)+(AH76*AH44)+(AK76*AK44)+(AN76*AN44)+(AQ76*AQ44)+(AT76*AT44)+(AW76*AW44)+(AZ76*AZ44)+(BC76*BC44)+(BF76*BF44)+(BI76*BI44)+(BL76*BL44)+(BO76*BO44)+(BR76*BR44)+(BU76*BU44)+(BX76*BX44)+(CA76*CA44)+(CD76*CD44)+(CG76*CG44)+(CJ76*CJ44)+(CM76*CM44)+(CP76*CP44)+(CS76*CS44)+(CV76*CV44)+(CY76*CY44)+(DB76*DB44)+(DE76*DE44)+(DH76*DH44)+(DK76*DK44)+(DN76*DN44)+(DQ76*DQ44)+(DT76*DT44)+IF(P35="Actual",(DW76*DW44),0))/P44,0)</f>
        <v>0</v>
      </c>
      <c r="Q76" s="167"/>
      <c r="R76" s="204">
        <f>IFERROR(R75-R77-R78,0)</f>
        <v>0</v>
      </c>
      <c r="S76" s="204">
        <f>IFERROR(S75-S77-S78,0)</f>
        <v>0</v>
      </c>
      <c r="T76" s="204"/>
      <c r="U76" s="204">
        <f t="shared" ref="U76:V76" si="39">IFERROR(U75-U77-U78,0)</f>
        <v>0</v>
      </c>
      <c r="V76" s="204">
        <f t="shared" si="39"/>
        <v>0</v>
      </c>
      <c r="W76" s="204"/>
      <c r="X76" s="204">
        <f t="shared" ref="X76:Y76" si="40">IFERROR(X75-X77-X78,0)</f>
        <v>0</v>
      </c>
      <c r="Y76" s="204">
        <f t="shared" si="40"/>
        <v>0</v>
      </c>
      <c r="Z76" s="204"/>
      <c r="AA76" s="204">
        <f t="shared" ref="AA76:AB76" si="41">IFERROR(AA75-AA77-AA78,0)</f>
        <v>0</v>
      </c>
      <c r="AB76" s="204">
        <f t="shared" si="41"/>
        <v>0</v>
      </c>
      <c r="AC76" s="204"/>
      <c r="AD76" s="204">
        <f t="shared" ref="AD76:AE76" si="42">IFERROR(AD75-AD77-AD78,0)</f>
        <v>0</v>
      </c>
      <c r="AE76" s="204">
        <f t="shared" si="42"/>
        <v>0</v>
      </c>
      <c r="AF76" s="204"/>
      <c r="AG76" s="204">
        <f t="shared" ref="AG76:AH76" si="43">IFERROR(AG75-AG77-AG78,0)</f>
        <v>0</v>
      </c>
      <c r="AH76" s="204">
        <f t="shared" si="43"/>
        <v>0</v>
      </c>
      <c r="AI76" s="204"/>
      <c r="AJ76" s="204">
        <f t="shared" ref="AJ76:AK76" si="44">IFERROR(AJ75-AJ77-AJ78,0)</f>
        <v>0</v>
      </c>
      <c r="AK76" s="204">
        <f t="shared" si="44"/>
        <v>0</v>
      </c>
      <c r="AL76" s="204"/>
      <c r="AM76" s="204">
        <f t="shared" ref="AM76:AN76" si="45">IFERROR(AM75-AM77-AM78,0)</f>
        <v>0</v>
      </c>
      <c r="AN76" s="204">
        <f t="shared" si="45"/>
        <v>0</v>
      </c>
      <c r="AO76" s="204"/>
      <c r="AP76" s="204">
        <f t="shared" ref="AP76:AQ76" si="46">IFERROR(AP75-AP77-AP78,0)</f>
        <v>0</v>
      </c>
      <c r="AQ76" s="204">
        <f t="shared" si="46"/>
        <v>0</v>
      </c>
      <c r="AR76" s="204"/>
      <c r="AS76" s="204">
        <f t="shared" ref="AS76:AT76" si="47">IFERROR(AS75-AS77-AS78,0)</f>
        <v>0</v>
      </c>
      <c r="AT76" s="204">
        <f t="shared" si="47"/>
        <v>0</v>
      </c>
      <c r="AU76" s="204"/>
      <c r="AV76" s="204">
        <f t="shared" ref="AV76:AW76" si="48">IFERROR(AV75-AV77-AV78,0)</f>
        <v>0</v>
      </c>
      <c r="AW76" s="204">
        <f t="shared" si="48"/>
        <v>0</v>
      </c>
      <c r="AX76" s="204"/>
      <c r="AY76" s="204">
        <f t="shared" ref="AY76:AZ76" si="49">IFERROR(AY75-AY77-AY78,0)</f>
        <v>0</v>
      </c>
      <c r="AZ76" s="204">
        <f t="shared" si="49"/>
        <v>0</v>
      </c>
      <c r="BA76" s="204"/>
      <c r="BB76" s="204">
        <f t="shared" ref="BB76:BC76" si="50">IFERROR(BB75-BB77-BB78,0)</f>
        <v>0</v>
      </c>
      <c r="BC76" s="204">
        <f t="shared" si="50"/>
        <v>0</v>
      </c>
      <c r="BD76" s="204"/>
      <c r="BE76" s="204">
        <f t="shared" ref="BE76:BF76" si="51">IFERROR(BE75-BE77-BE78,0)</f>
        <v>0</v>
      </c>
      <c r="BF76" s="204">
        <f t="shared" si="51"/>
        <v>0</v>
      </c>
      <c r="BG76" s="204"/>
      <c r="BH76" s="204">
        <f t="shared" ref="BH76:BI76" si="52">IFERROR(BH75-BH77-BH78,0)</f>
        <v>0</v>
      </c>
      <c r="BI76" s="204">
        <f t="shared" si="52"/>
        <v>0</v>
      </c>
      <c r="BJ76" s="204"/>
      <c r="BK76" s="204">
        <f t="shared" ref="BK76:BL76" si="53">IFERROR(BK75-BK77-BK78,0)</f>
        <v>0</v>
      </c>
      <c r="BL76" s="204">
        <f t="shared" si="53"/>
        <v>0</v>
      </c>
      <c r="BM76" s="204"/>
      <c r="BN76" s="204">
        <f t="shared" ref="BN76:BO76" si="54">IFERROR(BN75-BN77-BN78,0)</f>
        <v>0</v>
      </c>
      <c r="BO76" s="204">
        <f t="shared" si="54"/>
        <v>0</v>
      </c>
      <c r="BP76" s="204"/>
      <c r="BQ76" s="204">
        <f t="shared" ref="BQ76:BR76" si="55">IFERROR(BQ75-BQ77-BQ78,0)</f>
        <v>0</v>
      </c>
      <c r="BR76" s="204">
        <f t="shared" si="55"/>
        <v>0</v>
      </c>
      <c r="BS76" s="204"/>
      <c r="BT76" s="204">
        <f t="shared" ref="BT76:BU76" si="56">IFERROR(BT75-BT77-BT78,0)</f>
        <v>0</v>
      </c>
      <c r="BU76" s="204">
        <f t="shared" si="56"/>
        <v>0</v>
      </c>
      <c r="BV76" s="204"/>
      <c r="BW76" s="204">
        <f t="shared" ref="BW76:BX76" si="57">IFERROR(BW75-BW77-BW78,0)</f>
        <v>0</v>
      </c>
      <c r="BX76" s="204">
        <f t="shared" si="57"/>
        <v>0</v>
      </c>
      <c r="BY76" s="204"/>
      <c r="BZ76" s="204">
        <f t="shared" ref="BZ76:CA76" si="58">IFERROR(BZ75-BZ77-BZ78,0)</f>
        <v>0</v>
      </c>
      <c r="CA76" s="204">
        <f t="shared" si="58"/>
        <v>0</v>
      </c>
      <c r="CB76" s="204"/>
      <c r="CC76" s="204">
        <f t="shared" ref="CC76:CD76" si="59">IFERROR(CC75-CC77-CC78,0)</f>
        <v>0</v>
      </c>
      <c r="CD76" s="204">
        <f t="shared" si="59"/>
        <v>0</v>
      </c>
      <c r="CE76" s="204"/>
      <c r="CF76" s="204">
        <f t="shared" ref="CF76:CG76" si="60">IFERROR(CF75-CF77-CF78,0)</f>
        <v>0</v>
      </c>
      <c r="CG76" s="204">
        <f t="shared" si="60"/>
        <v>0</v>
      </c>
      <c r="CH76" s="204"/>
      <c r="CI76" s="204">
        <f t="shared" ref="CI76:CJ76" si="61">IFERROR(CI75-CI77-CI78,0)</f>
        <v>0</v>
      </c>
      <c r="CJ76" s="204">
        <f t="shared" si="61"/>
        <v>0</v>
      </c>
      <c r="CK76" s="204"/>
      <c r="CL76" s="204">
        <f t="shared" ref="CL76:CM76" si="62">IFERROR(CL75-CL77-CL78,0)</f>
        <v>0</v>
      </c>
      <c r="CM76" s="204">
        <f t="shared" si="62"/>
        <v>0</v>
      </c>
      <c r="CN76" s="204"/>
      <c r="CO76" s="204">
        <f t="shared" ref="CO76:CP76" si="63">IFERROR(CO75-CO77-CO78,0)</f>
        <v>0</v>
      </c>
      <c r="CP76" s="204">
        <f t="shared" si="63"/>
        <v>0</v>
      </c>
      <c r="CQ76" s="204"/>
      <c r="CR76" s="204">
        <f t="shared" ref="CR76:CS76" si="64">IFERROR(CR75-CR77-CR78,0)</f>
        <v>0</v>
      </c>
      <c r="CS76" s="204">
        <f t="shared" si="64"/>
        <v>0</v>
      </c>
      <c r="CT76" s="204"/>
      <c r="CU76" s="204">
        <f t="shared" ref="CU76:CV76" si="65">IFERROR(CU75-CU77-CU78,0)</f>
        <v>0</v>
      </c>
      <c r="CV76" s="204">
        <f t="shared" si="65"/>
        <v>0</v>
      </c>
      <c r="CW76" s="204"/>
      <c r="CX76" s="204">
        <f t="shared" ref="CX76:CY76" si="66">IFERROR(CX75-CX77-CX78,0)</f>
        <v>0</v>
      </c>
      <c r="CY76" s="204">
        <f t="shared" si="66"/>
        <v>0</v>
      </c>
      <c r="CZ76" s="204"/>
      <c r="DA76" s="204">
        <f t="shared" ref="DA76:DB76" si="67">IFERROR(DA75-DA77-DA78,0)</f>
        <v>0</v>
      </c>
      <c r="DB76" s="204">
        <f t="shared" si="67"/>
        <v>0</v>
      </c>
      <c r="DC76" s="204"/>
      <c r="DD76" s="204">
        <f t="shared" ref="DD76:DE76" si="68">IFERROR(DD75-DD77-DD78,0)</f>
        <v>0</v>
      </c>
      <c r="DE76" s="204">
        <f t="shared" si="68"/>
        <v>0</v>
      </c>
      <c r="DF76" s="204"/>
      <c r="DG76" s="204">
        <f t="shared" ref="DG76:DH76" si="69">IFERROR(DG75-DG77-DG78,0)</f>
        <v>0</v>
      </c>
      <c r="DH76" s="204">
        <f t="shared" si="69"/>
        <v>0</v>
      </c>
      <c r="DI76" s="204"/>
      <c r="DJ76" s="204">
        <f t="shared" ref="DJ76:DK76" si="70">IFERROR(DJ75-DJ77-DJ78,0)</f>
        <v>0</v>
      </c>
      <c r="DK76" s="204">
        <f t="shared" si="70"/>
        <v>0</v>
      </c>
      <c r="DL76" s="204"/>
      <c r="DM76" s="204">
        <f t="shared" ref="DM76:DN76" si="71">IFERROR(DM75-DM77-DM78,0)</f>
        <v>0</v>
      </c>
      <c r="DN76" s="204">
        <f t="shared" si="71"/>
        <v>0</v>
      </c>
      <c r="DO76" s="204"/>
      <c r="DP76" s="204">
        <f t="shared" ref="DP76:DQ76" si="72">IFERROR(DP75-DP77-DP78,0)</f>
        <v>0</v>
      </c>
      <c r="DQ76" s="204">
        <f t="shared" si="72"/>
        <v>0</v>
      </c>
      <c r="DR76" s="204"/>
      <c r="DS76" s="204">
        <f t="shared" ref="DS76:DV76" si="73">IFERROR(DS75-DS77-DS78,0)</f>
        <v>0</v>
      </c>
      <c r="DT76" s="204">
        <f t="shared" si="73"/>
        <v>0</v>
      </c>
      <c r="DU76" s="418"/>
      <c r="DV76" s="204">
        <f t="shared" si="73"/>
        <v>0</v>
      </c>
      <c r="DW76" s="442"/>
      <c r="DY76" s="204"/>
      <c r="DZ76" s="204"/>
      <c r="EB76" s="227"/>
      <c r="EC76" s="227"/>
      <c r="EE76" s="100"/>
    </row>
    <row r="77" spans="1:303" ht="18.75" customHeight="1" x14ac:dyDescent="0.3">
      <c r="A77" s="83"/>
      <c r="E77" t="s">
        <v>906</v>
      </c>
      <c r="F77">
        <v>0</v>
      </c>
      <c r="G77" t="s">
        <v>264</v>
      </c>
      <c r="H77" t="b">
        <v>1</v>
      </c>
      <c r="M77" s="371" t="s">
        <v>872</v>
      </c>
      <c r="N77" s="127" t="s">
        <v>40</v>
      </c>
      <c r="O77" s="210">
        <f ca="1">IFERROR(((R77*R44)+(U77*U44)+(X77*X44)+(AA77*AA44)+(AD77*AD44)+(AG77*AG44)+(AJ77*AJ44)+(AM77*AM44)+(AP77*AP44)+(AS77*AS44)+(AV77*AV44)+(AY77*AY44)+(BB77*BB44)+(BE77*BE44)+(BH77*BH44)+(BK77*BK44)+(BN77*BN44)+(BQ77*BQ44)+(BT77*BT44)+(BW77*BW44)+(BZ77*BZ44)+(CC77*CC44)+(CF77*CF44)+(CI77*CI44)+(CL77*CL44)+(CO77*CO44)+(CR77*CR44)+(CU77*CU44)+(CX77*CX44)+(DA77*DA44)+(DD77*DD44)+(DG77*DG44)+(DJ77*DJ44)+(DM77*DM44)+(DP77*DP44)+(DS77*DS44)+IF(O35="Actual",(DV77*DV44),0))/O44,0)</f>
        <v>0</v>
      </c>
      <c r="P77" s="210">
        <f>IFERROR(((S77*S44)+(V77*V44)+(Y77*Y44)+(AB77*AB44)+(AE77*AE44)+(AH77*AH44)+(AK77*AK44)+(AN77*AN44)+(AQ77*AQ44)+(AT77*AT44)+(AW77*AW44)+(AZ77*AZ44)+(BC77*BC44)+(BF77*BF44)+(BI77*BI44)+(BL77*BL44)+(BO77*BO44)+(BR77*BR44)+(BU77*BU44)+(BX77*BX44)+(CA77*CA44)+(CD77*CD44)+(CG77*CG44)+(CJ77*CJ44)+(CM77*CM44)+(CP77*CP44)+(CS77*CS44)+(CV77*CV44)+(CY77*CY44)+(DB77*DB44)+(DE77*DE44)+(DH77*DH44)+(DK77*DK44)+(DN77*DN44)+(DQ77*DQ44)+(DT77*DT44)+IF(P35="Actual",(DW77*DW44),0))/P44,0)</f>
        <v>0</v>
      </c>
      <c r="Q77" s="167"/>
      <c r="R77" s="204">
        <v>0</v>
      </c>
      <c r="S77" s="200">
        <v>0</v>
      </c>
      <c r="T77" s="204"/>
      <c r="U77" s="204">
        <v>0</v>
      </c>
      <c r="V77" s="200">
        <v>0</v>
      </c>
      <c r="W77" s="204"/>
      <c r="X77" s="204">
        <v>0</v>
      </c>
      <c r="Y77" s="200">
        <v>0</v>
      </c>
      <c r="Z77" s="204"/>
      <c r="AA77" s="204">
        <v>0</v>
      </c>
      <c r="AB77" s="200">
        <v>0</v>
      </c>
      <c r="AC77" s="204"/>
      <c r="AD77" s="204">
        <v>0</v>
      </c>
      <c r="AE77" s="200">
        <v>0</v>
      </c>
      <c r="AF77" s="204"/>
      <c r="AG77" s="204">
        <v>0</v>
      </c>
      <c r="AH77" s="200">
        <v>0</v>
      </c>
      <c r="AI77" s="204"/>
      <c r="AJ77" s="204">
        <v>0</v>
      </c>
      <c r="AK77" s="200">
        <v>0</v>
      </c>
      <c r="AL77" s="204"/>
      <c r="AM77" s="204">
        <v>0</v>
      </c>
      <c r="AN77" s="200">
        <v>0</v>
      </c>
      <c r="AO77" s="204"/>
      <c r="AP77" s="204">
        <v>0</v>
      </c>
      <c r="AQ77" s="200">
        <v>0</v>
      </c>
      <c r="AR77" s="204"/>
      <c r="AS77" s="204">
        <v>0</v>
      </c>
      <c r="AT77" s="200">
        <v>0</v>
      </c>
      <c r="AU77" s="204"/>
      <c r="AV77" s="204">
        <v>0</v>
      </c>
      <c r="AW77" s="200">
        <v>0</v>
      </c>
      <c r="AX77" s="204"/>
      <c r="AY77" s="204">
        <v>0</v>
      </c>
      <c r="AZ77" s="200">
        <v>0</v>
      </c>
      <c r="BA77" s="204"/>
      <c r="BB77" s="204">
        <v>0</v>
      </c>
      <c r="BC77" s="200">
        <v>0</v>
      </c>
      <c r="BD77" s="204"/>
      <c r="BE77" s="204">
        <v>0</v>
      </c>
      <c r="BF77" s="200">
        <v>0</v>
      </c>
      <c r="BG77" s="204"/>
      <c r="BH77" s="204">
        <v>0</v>
      </c>
      <c r="BI77" s="200">
        <v>0</v>
      </c>
      <c r="BJ77" s="204"/>
      <c r="BK77" s="204">
        <v>0</v>
      </c>
      <c r="BL77" s="200">
        <v>0</v>
      </c>
      <c r="BM77" s="204"/>
      <c r="BN77" s="204">
        <v>0</v>
      </c>
      <c r="BO77" s="200">
        <v>0</v>
      </c>
      <c r="BP77" s="204"/>
      <c r="BQ77" s="204">
        <v>0</v>
      </c>
      <c r="BR77" s="200">
        <v>0</v>
      </c>
      <c r="BS77" s="204"/>
      <c r="BT77" s="204">
        <v>0</v>
      </c>
      <c r="BU77" s="200">
        <v>0</v>
      </c>
      <c r="BV77" s="204"/>
      <c r="BW77" s="204">
        <v>0</v>
      </c>
      <c r="BX77" s="200">
        <v>0</v>
      </c>
      <c r="BY77" s="204"/>
      <c r="BZ77" s="204">
        <v>0</v>
      </c>
      <c r="CA77" s="200">
        <v>0</v>
      </c>
      <c r="CB77" s="204"/>
      <c r="CC77" s="204">
        <v>0</v>
      </c>
      <c r="CD77" s="200">
        <v>0</v>
      </c>
      <c r="CE77" s="204"/>
      <c r="CF77" s="204">
        <v>0</v>
      </c>
      <c r="CG77" s="200">
        <v>0</v>
      </c>
      <c r="CH77" s="204"/>
      <c r="CI77" s="204">
        <v>0</v>
      </c>
      <c r="CJ77" s="200">
        <v>0</v>
      </c>
      <c r="CK77" s="204"/>
      <c r="CL77" s="204">
        <v>0</v>
      </c>
      <c r="CM77" s="200">
        <v>0</v>
      </c>
      <c r="CN77" s="204"/>
      <c r="CO77" s="204">
        <v>0</v>
      </c>
      <c r="CP77" s="200">
        <v>0</v>
      </c>
      <c r="CQ77" s="204"/>
      <c r="CR77" s="204">
        <v>0</v>
      </c>
      <c r="CS77" s="200">
        <v>0</v>
      </c>
      <c r="CT77" s="204"/>
      <c r="CU77" s="204">
        <v>0</v>
      </c>
      <c r="CV77" s="200">
        <v>0</v>
      </c>
      <c r="CW77" s="204"/>
      <c r="CX77" s="204">
        <v>0</v>
      </c>
      <c r="CY77" s="200">
        <v>0</v>
      </c>
      <c r="CZ77" s="204"/>
      <c r="DA77" s="204">
        <v>0</v>
      </c>
      <c r="DB77" s="200">
        <v>0</v>
      </c>
      <c r="DC77" s="204"/>
      <c r="DD77" s="204">
        <v>0</v>
      </c>
      <c r="DE77" s="200">
        <v>0</v>
      </c>
      <c r="DF77" s="204"/>
      <c r="DG77" s="204">
        <v>0</v>
      </c>
      <c r="DH77" s="200">
        <v>0</v>
      </c>
      <c r="DI77" s="204"/>
      <c r="DJ77" s="204">
        <v>0</v>
      </c>
      <c r="DK77" s="200">
        <v>0</v>
      </c>
      <c r="DL77" s="204"/>
      <c r="DM77" s="204">
        <v>0</v>
      </c>
      <c r="DN77" s="200">
        <v>0</v>
      </c>
      <c r="DO77" s="204"/>
      <c r="DP77" s="204">
        <v>0</v>
      </c>
      <c r="DQ77" s="200">
        <v>0</v>
      </c>
      <c r="DR77" s="204"/>
      <c r="DS77" s="204">
        <v>0</v>
      </c>
      <c r="DT77" s="200">
        <v>0</v>
      </c>
      <c r="DU77" s="419"/>
      <c r="DV77" s="204">
        <f>IFERROR(IF(AND($O$336="Actual",OR(DV141=0,DV141="")),0,R77),0)</f>
        <v>0</v>
      </c>
      <c r="DW77" s="452"/>
      <c r="DY77" s="205"/>
      <c r="DZ77" s="197"/>
      <c r="EB77" s="196"/>
      <c r="EC77" s="197"/>
    </row>
    <row r="78" spans="1:303" ht="18.75" customHeight="1" x14ac:dyDescent="0.3">
      <c r="A78" s="83"/>
      <c r="E78" t="s">
        <v>905</v>
      </c>
      <c r="F78">
        <v>0</v>
      </c>
      <c r="G78" t="s">
        <v>264</v>
      </c>
      <c r="H78" t="b">
        <v>1</v>
      </c>
      <c r="M78" s="371" t="s">
        <v>873</v>
      </c>
      <c r="N78" s="127" t="s">
        <v>40</v>
      </c>
      <c r="O78" s="210">
        <f ca="1">IFERROR(((R78*R44)+(U78*U44)+(X78*X44)+(AA78*AA44)+(AD78*AD44)+(AG78*AG44)+(AJ78*AJ44)+(AM78*AM44)+(AP78*AP44)+(AS78*AS44)+(AV78*AV44)+(AY78*AY44)+(BB78*BB44)+(BE78*BE44)+(BH78*BH44)+(BK78*BK44)+(BN78*BN44)+(BQ78*BQ44)+(BT78*BT44)+(BW78*BW44)+(BZ78*BZ44)+(CC78*CC44)+(CF78*CF44)+(CI78*CI44)+(CL78*CL44)+(CO78*CO44)+(CR78*CR44)+(CU78*CU44)+(CX78*CX44)+(DA78*DA44)+(DD78*DD44)+(DG78*DG44)+(DJ78*DJ44)+(DM78*DM44)+(DP78*DP44)+(DS78*DS44)+IF(O35="Actual",(DV78*DV44),0))/O44,0)</f>
        <v>0</v>
      </c>
      <c r="P78" s="210">
        <f>IFERROR(((S78*S44)+(V78*V44)+(Y78*Y44)+(AB78*AB44)+(AE78*AE44)+(AH78*AH44)+(AK78*AK44)+(AN78*AN44)+(AQ78*AQ44)+(AT78*AT44)+(AW78*AW44)+(AZ78*AZ44)+(BC78*BC44)+(BF78*BF44)+(BI78*BI44)+(BL78*BL44)+(BO78*BO44)+(BR78*BR44)+(BU78*BU44)+(BX78*BX44)+(CA78*CA44)+(CD78*CD44)+(CG78*CG44)+(CJ78*CJ44)+(CM78*CM44)+(CP78*CP44)+(CS78*CS44)+(CV78*CV44)+(CY78*CY44)+(DB78*DB44)+(DE78*DE44)+(DH78*DH44)+(DK78*DK44)+(DN78*DN44)+(DQ78*DQ44)+(DT78*DT44)+IF(P35="Actual",(DW78*DW44),0))/P44,0)</f>
        <v>0</v>
      </c>
      <c r="Q78" s="167"/>
      <c r="R78" s="204">
        <v>0</v>
      </c>
      <c r="S78" s="200">
        <v>0</v>
      </c>
      <c r="T78" s="204"/>
      <c r="U78" s="204">
        <v>0</v>
      </c>
      <c r="V78" s="200">
        <v>0</v>
      </c>
      <c r="W78" s="204"/>
      <c r="X78" s="204">
        <v>0</v>
      </c>
      <c r="Y78" s="200">
        <v>0</v>
      </c>
      <c r="Z78" s="204"/>
      <c r="AA78" s="204">
        <v>0</v>
      </c>
      <c r="AB78" s="200">
        <v>0</v>
      </c>
      <c r="AC78" s="204"/>
      <c r="AD78" s="204">
        <v>0</v>
      </c>
      <c r="AE78" s="200">
        <v>0</v>
      </c>
      <c r="AF78" s="204"/>
      <c r="AG78" s="204">
        <v>0</v>
      </c>
      <c r="AH78" s="200">
        <v>0</v>
      </c>
      <c r="AI78" s="204"/>
      <c r="AJ78" s="204">
        <v>0</v>
      </c>
      <c r="AK78" s="200">
        <v>0</v>
      </c>
      <c r="AL78" s="204"/>
      <c r="AM78" s="204">
        <v>0</v>
      </c>
      <c r="AN78" s="200">
        <v>0</v>
      </c>
      <c r="AO78" s="204"/>
      <c r="AP78" s="204">
        <v>0</v>
      </c>
      <c r="AQ78" s="200">
        <v>0</v>
      </c>
      <c r="AR78" s="204"/>
      <c r="AS78" s="204">
        <v>0</v>
      </c>
      <c r="AT78" s="200">
        <v>0</v>
      </c>
      <c r="AU78" s="204"/>
      <c r="AV78" s="204">
        <v>0</v>
      </c>
      <c r="AW78" s="200">
        <v>0</v>
      </c>
      <c r="AX78" s="204"/>
      <c r="AY78" s="204">
        <v>0</v>
      </c>
      <c r="AZ78" s="200">
        <v>0</v>
      </c>
      <c r="BA78" s="204"/>
      <c r="BB78" s="204">
        <v>0</v>
      </c>
      <c r="BC78" s="200">
        <v>0</v>
      </c>
      <c r="BD78" s="204"/>
      <c r="BE78" s="204">
        <v>0</v>
      </c>
      <c r="BF78" s="200">
        <v>0</v>
      </c>
      <c r="BG78" s="204"/>
      <c r="BH78" s="204">
        <v>0</v>
      </c>
      <c r="BI78" s="200">
        <v>0</v>
      </c>
      <c r="BJ78" s="204"/>
      <c r="BK78" s="204">
        <v>0</v>
      </c>
      <c r="BL78" s="200">
        <v>0</v>
      </c>
      <c r="BM78" s="204"/>
      <c r="BN78" s="204">
        <v>0</v>
      </c>
      <c r="BO78" s="200">
        <v>0</v>
      </c>
      <c r="BP78" s="204"/>
      <c r="BQ78" s="204">
        <v>0</v>
      </c>
      <c r="BR78" s="200">
        <v>0</v>
      </c>
      <c r="BS78" s="204"/>
      <c r="BT78" s="204">
        <v>0</v>
      </c>
      <c r="BU78" s="200">
        <v>0</v>
      </c>
      <c r="BV78" s="204"/>
      <c r="BW78" s="204">
        <v>0</v>
      </c>
      <c r="BX78" s="200">
        <v>0</v>
      </c>
      <c r="BY78" s="204"/>
      <c r="BZ78" s="204">
        <v>0</v>
      </c>
      <c r="CA78" s="200">
        <v>0</v>
      </c>
      <c r="CB78" s="204"/>
      <c r="CC78" s="204">
        <v>0</v>
      </c>
      <c r="CD78" s="200">
        <v>0</v>
      </c>
      <c r="CE78" s="204"/>
      <c r="CF78" s="204">
        <v>0</v>
      </c>
      <c r="CG78" s="200">
        <v>0</v>
      </c>
      <c r="CH78" s="204"/>
      <c r="CI78" s="204">
        <v>0</v>
      </c>
      <c r="CJ78" s="200">
        <v>0</v>
      </c>
      <c r="CK78" s="204"/>
      <c r="CL78" s="204">
        <v>0</v>
      </c>
      <c r="CM78" s="200">
        <v>0</v>
      </c>
      <c r="CN78" s="204"/>
      <c r="CO78" s="204">
        <v>0</v>
      </c>
      <c r="CP78" s="200">
        <v>0</v>
      </c>
      <c r="CQ78" s="204"/>
      <c r="CR78" s="204">
        <v>0</v>
      </c>
      <c r="CS78" s="200">
        <v>0</v>
      </c>
      <c r="CT78" s="204"/>
      <c r="CU78" s="204">
        <v>0</v>
      </c>
      <c r="CV78" s="200">
        <v>0</v>
      </c>
      <c r="CW78" s="204"/>
      <c r="CX78" s="204">
        <v>0</v>
      </c>
      <c r="CY78" s="200">
        <v>0</v>
      </c>
      <c r="CZ78" s="204"/>
      <c r="DA78" s="204">
        <v>0</v>
      </c>
      <c r="DB78" s="200">
        <v>0</v>
      </c>
      <c r="DC78" s="204"/>
      <c r="DD78" s="204">
        <v>0</v>
      </c>
      <c r="DE78" s="200">
        <v>0</v>
      </c>
      <c r="DF78" s="204"/>
      <c r="DG78" s="204">
        <v>0</v>
      </c>
      <c r="DH78" s="200">
        <v>0</v>
      </c>
      <c r="DI78" s="204"/>
      <c r="DJ78" s="204">
        <v>0</v>
      </c>
      <c r="DK78" s="200">
        <v>0</v>
      </c>
      <c r="DL78" s="204"/>
      <c r="DM78" s="204">
        <v>0</v>
      </c>
      <c r="DN78" s="200">
        <v>0</v>
      </c>
      <c r="DO78" s="204"/>
      <c r="DP78" s="204">
        <v>0</v>
      </c>
      <c r="DQ78" s="200">
        <v>0</v>
      </c>
      <c r="DR78" s="204"/>
      <c r="DS78" s="204">
        <v>0</v>
      </c>
      <c r="DT78" s="200">
        <v>0</v>
      </c>
      <c r="DU78" s="419"/>
      <c r="DV78" s="204">
        <f>IFERROR(IF(AND($O$336="Actual",OR(DV141=0,DV141="")),0,R78),0)</f>
        <v>0</v>
      </c>
      <c r="DW78" s="452"/>
      <c r="DY78" s="205"/>
      <c r="DZ78" s="197"/>
      <c r="EB78" s="196"/>
      <c r="EC78" s="197"/>
    </row>
    <row r="79" spans="1:303" ht="19.5" customHeight="1" x14ac:dyDescent="0.3">
      <c r="A79" s="83"/>
      <c r="B79" s="369"/>
      <c r="E79" t="s">
        <v>682</v>
      </c>
      <c r="F79">
        <v>0</v>
      </c>
      <c r="G79" s="88" t="s">
        <v>264</v>
      </c>
      <c r="H79" t="b">
        <v>1</v>
      </c>
      <c r="K79" s="369"/>
      <c r="L79" s="369"/>
      <c r="M79" s="226" t="s">
        <v>679</v>
      </c>
      <c r="N79" s="119" t="s">
        <v>40</v>
      </c>
      <c r="O79" s="210">
        <f ca="1">IFERROR(O90-O75,0)</f>
        <v>0</v>
      </c>
      <c r="P79" s="210">
        <f>IFERROR(P90-P75,0)</f>
        <v>0</v>
      </c>
      <c r="Q79" s="167"/>
      <c r="R79" s="204">
        <f ca="1">IFERROR(R90-R75,0)</f>
        <v>0</v>
      </c>
      <c r="S79" s="204">
        <f>IFERROR(S90-S75,0)</f>
        <v>0</v>
      </c>
      <c r="T79" s="204"/>
      <c r="U79" s="204">
        <f ca="1">IFERROR(U90-U75,0)</f>
        <v>0</v>
      </c>
      <c r="V79" s="204">
        <f>IFERROR(V90-V75,0)</f>
        <v>0</v>
      </c>
      <c r="W79" s="204"/>
      <c r="X79" s="204">
        <f ca="1">IFERROR(X90-X75,0)</f>
        <v>0</v>
      </c>
      <c r="Y79" s="204">
        <f>IFERROR(Y90-Y75,0)</f>
        <v>0</v>
      </c>
      <c r="Z79" s="204"/>
      <c r="AA79" s="204">
        <f ca="1">IFERROR(AA90-AA75,0)</f>
        <v>0</v>
      </c>
      <c r="AB79" s="204">
        <f>IFERROR(AB90-AB75,0)</f>
        <v>0</v>
      </c>
      <c r="AC79" s="204"/>
      <c r="AD79" s="204">
        <f ca="1">IFERROR(AD90-AD75,0)</f>
        <v>0</v>
      </c>
      <c r="AE79" s="204">
        <f>IFERROR(AE90-AE75,0)</f>
        <v>0</v>
      </c>
      <c r="AF79" s="204"/>
      <c r="AG79" s="204">
        <f ca="1">IFERROR(AG90-AG75,0)</f>
        <v>0</v>
      </c>
      <c r="AH79" s="204">
        <f>IFERROR(AH90-AH75,0)</f>
        <v>0</v>
      </c>
      <c r="AI79" s="204"/>
      <c r="AJ79" s="204">
        <f ca="1">IFERROR(AJ90-AJ75,0)</f>
        <v>0</v>
      </c>
      <c r="AK79" s="204">
        <f>IFERROR(AK90-AK75,0)</f>
        <v>0</v>
      </c>
      <c r="AL79" s="204"/>
      <c r="AM79" s="204">
        <f ca="1">IFERROR(AM90-AM75,0)</f>
        <v>0</v>
      </c>
      <c r="AN79" s="204">
        <f>IFERROR(AN90-AN75,0)</f>
        <v>0</v>
      </c>
      <c r="AO79" s="204"/>
      <c r="AP79" s="204">
        <f ca="1">IFERROR(AP90-AP75,0)</f>
        <v>0</v>
      </c>
      <c r="AQ79" s="204">
        <f>IFERROR(AQ90-AQ75,0)</f>
        <v>0</v>
      </c>
      <c r="AR79" s="204"/>
      <c r="AS79" s="204">
        <f ca="1">IFERROR(AS90-AS75,0)</f>
        <v>0</v>
      </c>
      <c r="AT79" s="204">
        <f>IFERROR(AT90-AT75,0)</f>
        <v>0</v>
      </c>
      <c r="AU79" s="204"/>
      <c r="AV79" s="204">
        <f ca="1">IFERROR(AV90-AV75,0)</f>
        <v>0</v>
      </c>
      <c r="AW79" s="204">
        <f>IFERROR(AW90-AW75,0)</f>
        <v>0</v>
      </c>
      <c r="AX79" s="204"/>
      <c r="AY79" s="204">
        <f ca="1">IFERROR(AY90-AY75,0)</f>
        <v>0</v>
      </c>
      <c r="AZ79" s="204">
        <f>IFERROR(AZ90-AZ75,0)</f>
        <v>0</v>
      </c>
      <c r="BA79" s="204"/>
      <c r="BB79" s="204">
        <f ca="1">IFERROR(BB90-BB75,0)</f>
        <v>0</v>
      </c>
      <c r="BC79" s="204">
        <f>IFERROR(BC90-BC75,0)</f>
        <v>0</v>
      </c>
      <c r="BD79" s="204"/>
      <c r="BE79" s="204">
        <f ca="1">IFERROR(BE90-BE75,0)</f>
        <v>0</v>
      </c>
      <c r="BF79" s="204">
        <f>IFERROR(BF90-BF75,0)</f>
        <v>0</v>
      </c>
      <c r="BG79" s="204"/>
      <c r="BH79" s="204">
        <f ca="1">IFERROR(BH90-BH75,0)</f>
        <v>0</v>
      </c>
      <c r="BI79" s="204">
        <f>IFERROR(BI90-BI75,0)</f>
        <v>0</v>
      </c>
      <c r="BJ79" s="204"/>
      <c r="BK79" s="204">
        <f ca="1">IFERROR(BK90-BK75,0)</f>
        <v>0</v>
      </c>
      <c r="BL79" s="204">
        <f>IFERROR(BL90-BL75,0)</f>
        <v>0</v>
      </c>
      <c r="BM79" s="204"/>
      <c r="BN79" s="204">
        <f ca="1">IFERROR(BN90-BN75,0)</f>
        <v>0</v>
      </c>
      <c r="BO79" s="204">
        <f>IFERROR(BO90-BO75,0)</f>
        <v>0</v>
      </c>
      <c r="BP79" s="204"/>
      <c r="BQ79" s="204">
        <f ca="1">IFERROR(BQ90-BQ75,0)</f>
        <v>0</v>
      </c>
      <c r="BR79" s="204">
        <f>IFERROR(BR90-BR75,0)</f>
        <v>0</v>
      </c>
      <c r="BS79" s="204"/>
      <c r="BT79" s="204">
        <f ca="1">IFERROR(BT90-BT75,0)</f>
        <v>0</v>
      </c>
      <c r="BU79" s="204">
        <f>IFERROR(BU90-BU75,0)</f>
        <v>0</v>
      </c>
      <c r="BV79" s="204"/>
      <c r="BW79" s="204">
        <f ca="1">IFERROR(BW90-BW75,0)</f>
        <v>0</v>
      </c>
      <c r="BX79" s="204">
        <f>IFERROR(BX90-BX75,0)</f>
        <v>0</v>
      </c>
      <c r="BY79" s="204"/>
      <c r="BZ79" s="204">
        <f ca="1">IFERROR(BZ90-BZ75,0)</f>
        <v>0</v>
      </c>
      <c r="CA79" s="204">
        <f>IFERROR(CA90-CA75,0)</f>
        <v>0</v>
      </c>
      <c r="CB79" s="204"/>
      <c r="CC79" s="204">
        <f ca="1">IFERROR(CC90-CC75,0)</f>
        <v>0</v>
      </c>
      <c r="CD79" s="204">
        <f>IFERROR(CD90-CD75,0)</f>
        <v>0</v>
      </c>
      <c r="CE79" s="204"/>
      <c r="CF79" s="204">
        <f ca="1">IFERROR(CF90-CF75,0)</f>
        <v>0</v>
      </c>
      <c r="CG79" s="204">
        <f>IFERROR(CG90-CG75,0)</f>
        <v>0</v>
      </c>
      <c r="CH79" s="204"/>
      <c r="CI79" s="204">
        <f ca="1">IFERROR(CI90-CI75,0)</f>
        <v>0</v>
      </c>
      <c r="CJ79" s="204">
        <f>IFERROR(CJ90-CJ75,0)</f>
        <v>0</v>
      </c>
      <c r="CK79" s="204"/>
      <c r="CL79" s="204">
        <f ca="1">IFERROR(CL90-CL75,0)</f>
        <v>0</v>
      </c>
      <c r="CM79" s="204">
        <f>IFERROR(CM90-CM75,0)</f>
        <v>0</v>
      </c>
      <c r="CN79" s="204"/>
      <c r="CO79" s="204">
        <f ca="1">IFERROR(CO90-CO75,0)</f>
        <v>0</v>
      </c>
      <c r="CP79" s="204">
        <f>IFERROR(CP90-CP75,0)</f>
        <v>0</v>
      </c>
      <c r="CQ79" s="204"/>
      <c r="CR79" s="204">
        <f ca="1">IFERROR(CR90-CR75,0)</f>
        <v>0</v>
      </c>
      <c r="CS79" s="204">
        <f>IFERROR(CS90-CS75,0)</f>
        <v>0</v>
      </c>
      <c r="CT79" s="204"/>
      <c r="CU79" s="204">
        <f ca="1">IFERROR(CU90-CU75,0)</f>
        <v>0</v>
      </c>
      <c r="CV79" s="204">
        <f>IFERROR(CV90-CV75,0)</f>
        <v>0</v>
      </c>
      <c r="CW79" s="204"/>
      <c r="CX79" s="204">
        <f ca="1">IFERROR(CX90-CX75,0)</f>
        <v>0</v>
      </c>
      <c r="CY79" s="204">
        <f>IFERROR(CY90-CY75,0)</f>
        <v>0</v>
      </c>
      <c r="CZ79" s="204"/>
      <c r="DA79" s="204">
        <f ca="1">IFERROR(DA90-DA75,0)</f>
        <v>0</v>
      </c>
      <c r="DB79" s="204">
        <f>IFERROR(DB90-DB75,0)</f>
        <v>0</v>
      </c>
      <c r="DC79" s="204"/>
      <c r="DD79" s="204">
        <f ca="1">IFERROR(DD90-DD75,0)</f>
        <v>0</v>
      </c>
      <c r="DE79" s="204">
        <f>IFERROR(DE90-DE75,0)</f>
        <v>0</v>
      </c>
      <c r="DF79" s="204"/>
      <c r="DG79" s="204">
        <f ca="1">IFERROR(DG90-DG75,0)</f>
        <v>0</v>
      </c>
      <c r="DH79" s="204">
        <f>IFERROR(DH90-DH75,0)</f>
        <v>0</v>
      </c>
      <c r="DI79" s="204"/>
      <c r="DJ79" s="204">
        <f ca="1">IFERROR(DJ90-DJ75,0)</f>
        <v>0</v>
      </c>
      <c r="DK79" s="204">
        <f>IFERROR(DK90-DK75,0)</f>
        <v>0</v>
      </c>
      <c r="DL79" s="204"/>
      <c r="DM79" s="204">
        <f ca="1">IFERROR(DM90-DM75,0)</f>
        <v>0</v>
      </c>
      <c r="DN79" s="204">
        <f>IFERROR(DN90-DN75,0)</f>
        <v>0</v>
      </c>
      <c r="DO79" s="204"/>
      <c r="DP79" s="204">
        <f ca="1">IFERROR(DP90-DP75,0)</f>
        <v>0</v>
      </c>
      <c r="DQ79" s="204">
        <f>IFERROR(DQ90-DQ75,0)</f>
        <v>0</v>
      </c>
      <c r="DR79" s="204"/>
      <c r="DS79" s="204">
        <f ca="1">IFERROR(DS90-DS75,0)</f>
        <v>0</v>
      </c>
      <c r="DT79" s="204">
        <f>IFERROR(DT90-DT75,0)</f>
        <v>0</v>
      </c>
      <c r="DU79" s="418"/>
      <c r="DV79" s="204">
        <f>IFERROR(DV90-DV75,0)</f>
        <v>0</v>
      </c>
      <c r="DW79" s="442"/>
      <c r="DY79" s="204"/>
      <c r="DZ79" s="204"/>
      <c r="EB79" s="227"/>
      <c r="EC79" s="227"/>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row>
    <row r="80" spans="1:303" ht="19.5" customHeight="1" x14ac:dyDescent="0.3">
      <c r="A80" s="83"/>
      <c r="E80" t="s">
        <v>298</v>
      </c>
      <c r="G80" s="206" t="s">
        <v>264</v>
      </c>
      <c r="M80" s="213" t="s">
        <v>299</v>
      </c>
      <c r="N80" s="127" t="s">
        <v>40</v>
      </c>
      <c r="O80" s="210">
        <f ca="1">IFERROR(((R80*R44)+(U80*U44)+(X80*X44)+(AA80*AA44)+(AD80*AD44)+(AG80*AG44)+(AJ80*AJ44)+(AM80*AM44)+(AP80*AP44)+(AS80*AS44)+(AV80*AV44)+(AY80*AY44)+(BB80*BB44)+(BE80*BE44)+(BH80*BH44)+(BK80*BK44)+(BN80*BN44)+(BQ80*BQ44)+(BT80*BT44)+(BW80*BW44)+(BZ80*BZ44)+(CC80*CC44)+(CF80*CF44)+(CI80*CI44)+(CL80*CL44)+(CO80*CO44)+(CR80*CR44)+(CU80*CU44)+(CX80*CX44)+(DA80*DA44)+(DD80*DD44)+(DG80*DG44)+(DJ80*DJ44)+(DM80*DM44)+(DP80*DP44)+(DS80*DS44)+IF(O35="Actual",(DV80*DV44),0))/O44,0)</f>
        <v>0</v>
      </c>
      <c r="P80" s="210">
        <f>IFERROR(((S80*S44)+(V80*V44)+(Y80*Y44)+(AB80*AB44)+(AE80*AE44)+(AH80*AH44)+(AK80*AK44)+(AN80*AN44)+(AQ80*AQ44)+(AT80*AT44)+(AW80*AW44)+(AZ80*AZ44)+(BC80*BC44)+(BF80*BF44)+(BI80*BI44)+(BL80*BL44)+(BO80*BO44)+(BR80*BR44)+(BU80*BU44)+(BX80*BX44)+(CA80*CA44)+(CD80*CD44)+(CG80*CG44)+(CJ80*CJ44)+(CM80*CM44)+(CP80*CP44)+(CS80*CS44)+(CV80*CV44)+(CY80*CY44)+(DB80*DB44)+(DE80*DE44)+(DH80*DH44)+(DK80*DK44)+(DN80*DN44)+(DQ80*DQ44)+(DT80*DT44))/P44,0)</f>
        <v>0</v>
      </c>
      <c r="Q80" s="167"/>
      <c r="R80" s="204"/>
      <c r="S80" s="200"/>
      <c r="T80" s="204"/>
      <c r="U80" s="204"/>
      <c r="V80" s="200"/>
      <c r="W80" s="204"/>
      <c r="X80" s="204"/>
      <c r="Y80" s="200"/>
      <c r="Z80" s="204"/>
      <c r="AA80" s="204"/>
      <c r="AB80" s="200"/>
      <c r="AC80" s="204"/>
      <c r="AD80" s="204"/>
      <c r="AE80" s="200"/>
      <c r="AF80" s="204"/>
      <c r="AG80" s="204"/>
      <c r="AH80" s="200"/>
      <c r="AI80" s="204"/>
      <c r="AJ80" s="204"/>
      <c r="AK80" s="200"/>
      <c r="AL80" s="204"/>
      <c r="AM80" s="204"/>
      <c r="AN80" s="200"/>
      <c r="AO80" s="204"/>
      <c r="AP80" s="204"/>
      <c r="AQ80" s="200"/>
      <c r="AR80" s="204"/>
      <c r="AS80" s="204"/>
      <c r="AT80" s="200"/>
      <c r="AU80" s="204"/>
      <c r="AV80" s="204"/>
      <c r="AW80" s="200"/>
      <c r="AX80" s="204"/>
      <c r="AY80" s="204"/>
      <c r="AZ80" s="200"/>
      <c r="BA80" s="204"/>
      <c r="BB80" s="204"/>
      <c r="BC80" s="200"/>
      <c r="BD80" s="204"/>
      <c r="BE80" s="204"/>
      <c r="BF80" s="200"/>
      <c r="BG80" s="204"/>
      <c r="BH80" s="204"/>
      <c r="BI80" s="200"/>
      <c r="BJ80" s="204"/>
      <c r="BK80" s="204"/>
      <c r="BL80" s="200"/>
      <c r="BM80" s="204"/>
      <c r="BN80" s="204"/>
      <c r="BO80" s="200"/>
      <c r="BP80" s="204"/>
      <c r="BQ80" s="204"/>
      <c r="BR80" s="200"/>
      <c r="BS80" s="204"/>
      <c r="BT80" s="204"/>
      <c r="BU80" s="200"/>
      <c r="BV80" s="204"/>
      <c r="BW80" s="204"/>
      <c r="BX80" s="200"/>
      <c r="BY80" s="204"/>
      <c r="BZ80" s="204"/>
      <c r="CA80" s="200"/>
      <c r="CB80" s="204"/>
      <c r="CC80" s="204"/>
      <c r="CD80" s="200"/>
      <c r="CE80" s="204"/>
      <c r="CF80" s="204"/>
      <c r="CG80" s="200"/>
      <c r="CH80" s="204"/>
      <c r="CI80" s="204"/>
      <c r="CJ80" s="200"/>
      <c r="CK80" s="204"/>
      <c r="CL80" s="204"/>
      <c r="CM80" s="200"/>
      <c r="CN80" s="204"/>
      <c r="CO80" s="204"/>
      <c r="CP80" s="200"/>
      <c r="CQ80" s="204"/>
      <c r="CR80" s="204"/>
      <c r="CS80" s="200"/>
      <c r="CT80" s="204"/>
      <c r="CU80" s="204"/>
      <c r="CV80" s="200"/>
      <c r="CW80" s="204"/>
      <c r="CX80" s="204"/>
      <c r="CY80" s="200"/>
      <c r="CZ80" s="204"/>
      <c r="DA80" s="204"/>
      <c r="DB80" s="200"/>
      <c r="DC80" s="204"/>
      <c r="DD80" s="204"/>
      <c r="DE80" s="200"/>
      <c r="DF80" s="204"/>
      <c r="DG80" s="204"/>
      <c r="DH80" s="200"/>
      <c r="DI80" s="204"/>
      <c r="DJ80" s="204"/>
      <c r="DK80" s="200"/>
      <c r="DL80" s="204"/>
      <c r="DM80" s="204"/>
      <c r="DN80" s="200"/>
      <c r="DO80" s="204"/>
      <c r="DP80" s="204"/>
      <c r="DQ80" s="200"/>
      <c r="DR80" s="204"/>
      <c r="DS80" s="204"/>
      <c r="DT80" s="200"/>
      <c r="DU80" s="419"/>
      <c r="DV80" s="204">
        <f>IFERROR(IF(AND($O$336="Actual",OR(DV141=0,DV141="")),0,R80),0)</f>
        <v>0</v>
      </c>
      <c r="DW80" s="452"/>
      <c r="DY80" s="205"/>
      <c r="DZ80" s="197"/>
      <c r="EB80" s="196"/>
      <c r="EC80" s="197"/>
      <c r="EE80" s="100"/>
    </row>
    <row r="81" spans="1:303" ht="19.5" customHeight="1" x14ac:dyDescent="0.3">
      <c r="A81" s="83"/>
      <c r="B81" s="369"/>
      <c r="E81" t="s">
        <v>610</v>
      </c>
      <c r="G81" s="88" t="s">
        <v>264</v>
      </c>
      <c r="K81" s="369"/>
      <c r="L81" s="369"/>
      <c r="M81" s="226" t="s">
        <v>611</v>
      </c>
      <c r="N81" s="119" t="s">
        <v>40</v>
      </c>
      <c r="O81" s="210">
        <f ca="1">IFERROR(O107,0)</f>
        <v>0</v>
      </c>
      <c r="P81" s="210">
        <f>IFERROR(P107,0)</f>
        <v>0</v>
      </c>
      <c r="Q81" s="167"/>
      <c r="R81" s="204">
        <f ca="1">IFERROR(R107,0)</f>
        <v>0</v>
      </c>
      <c r="S81" s="204">
        <f>IFERROR(S107,0)</f>
        <v>0</v>
      </c>
      <c r="T81" s="204"/>
      <c r="U81" s="204">
        <f ca="1">IFERROR(U107,0)</f>
        <v>0</v>
      </c>
      <c r="V81" s="204">
        <f>IFERROR(V107,0)</f>
        <v>0</v>
      </c>
      <c r="W81" s="204"/>
      <c r="X81" s="204">
        <f ca="1">IFERROR(X107,0)</f>
        <v>0</v>
      </c>
      <c r="Y81" s="204">
        <f>IFERROR(Y107,0)</f>
        <v>0</v>
      </c>
      <c r="Z81" s="204"/>
      <c r="AA81" s="204">
        <f ca="1">IFERROR(AA107,0)</f>
        <v>0</v>
      </c>
      <c r="AB81" s="204">
        <f>IFERROR(AB107,0)</f>
        <v>0</v>
      </c>
      <c r="AC81" s="204"/>
      <c r="AD81" s="204">
        <f ca="1">IFERROR(AD107,0)</f>
        <v>0</v>
      </c>
      <c r="AE81" s="204">
        <f>IFERROR(AE107,0)</f>
        <v>0</v>
      </c>
      <c r="AF81" s="204"/>
      <c r="AG81" s="204">
        <f ca="1">IFERROR(AG107,0)</f>
        <v>0</v>
      </c>
      <c r="AH81" s="204">
        <f>IFERROR(AH107,0)</f>
        <v>0</v>
      </c>
      <c r="AI81" s="204"/>
      <c r="AJ81" s="204">
        <f ca="1">IFERROR(AJ107,0)</f>
        <v>0</v>
      </c>
      <c r="AK81" s="204">
        <f>IFERROR(AK107,0)</f>
        <v>0</v>
      </c>
      <c r="AL81" s="204"/>
      <c r="AM81" s="204">
        <f ca="1">IFERROR(AM107,0)</f>
        <v>0</v>
      </c>
      <c r="AN81" s="204">
        <f>IFERROR(AN107,0)</f>
        <v>0</v>
      </c>
      <c r="AO81" s="204"/>
      <c r="AP81" s="204">
        <f ca="1">IFERROR(AP107,0)</f>
        <v>0</v>
      </c>
      <c r="AQ81" s="204">
        <f>IFERROR(AQ107,0)</f>
        <v>0</v>
      </c>
      <c r="AR81" s="204"/>
      <c r="AS81" s="204">
        <f ca="1">IFERROR(AS107,0)</f>
        <v>0</v>
      </c>
      <c r="AT81" s="204">
        <f>IFERROR(AT107,0)</f>
        <v>0</v>
      </c>
      <c r="AU81" s="204"/>
      <c r="AV81" s="204">
        <f ca="1">IFERROR(AV107,0)</f>
        <v>0</v>
      </c>
      <c r="AW81" s="204">
        <f>IFERROR(AW107,0)</f>
        <v>0</v>
      </c>
      <c r="AX81" s="204"/>
      <c r="AY81" s="204">
        <f ca="1">IFERROR(AY107,0)</f>
        <v>0</v>
      </c>
      <c r="AZ81" s="204">
        <f>IFERROR(AZ107,0)</f>
        <v>0</v>
      </c>
      <c r="BA81" s="204"/>
      <c r="BB81" s="204">
        <f ca="1">IFERROR(BB107,0)</f>
        <v>0</v>
      </c>
      <c r="BC81" s="204">
        <f>IFERROR(BC107,0)</f>
        <v>0</v>
      </c>
      <c r="BD81" s="204"/>
      <c r="BE81" s="204">
        <f ca="1">IFERROR(BE107,0)</f>
        <v>0</v>
      </c>
      <c r="BF81" s="204">
        <f>IFERROR(BF107,0)</f>
        <v>0</v>
      </c>
      <c r="BG81" s="204"/>
      <c r="BH81" s="204">
        <f ca="1">IFERROR(BH107,0)</f>
        <v>0</v>
      </c>
      <c r="BI81" s="204">
        <f>IFERROR(BI107,0)</f>
        <v>0</v>
      </c>
      <c r="BJ81" s="204"/>
      <c r="BK81" s="204">
        <f ca="1">IFERROR(BK107,0)</f>
        <v>0</v>
      </c>
      <c r="BL81" s="204">
        <f>IFERROR(BL107,0)</f>
        <v>0</v>
      </c>
      <c r="BM81" s="204"/>
      <c r="BN81" s="204">
        <f ca="1">IFERROR(BN107,0)</f>
        <v>0</v>
      </c>
      <c r="BO81" s="204">
        <f>IFERROR(BO107,0)</f>
        <v>0</v>
      </c>
      <c r="BP81" s="204"/>
      <c r="BQ81" s="204">
        <f ca="1">IFERROR(BQ107,0)</f>
        <v>0</v>
      </c>
      <c r="BR81" s="204">
        <f>IFERROR(BR107,0)</f>
        <v>0</v>
      </c>
      <c r="BS81" s="204"/>
      <c r="BT81" s="204">
        <f ca="1">IFERROR(BT107,0)</f>
        <v>0</v>
      </c>
      <c r="BU81" s="204">
        <f>IFERROR(BU107,0)</f>
        <v>0</v>
      </c>
      <c r="BV81" s="204"/>
      <c r="BW81" s="204">
        <f ca="1">IFERROR(BW107,0)</f>
        <v>0</v>
      </c>
      <c r="BX81" s="204">
        <f>IFERROR(BX107,0)</f>
        <v>0</v>
      </c>
      <c r="BY81" s="204"/>
      <c r="BZ81" s="204">
        <f ca="1">IFERROR(BZ107,0)</f>
        <v>0</v>
      </c>
      <c r="CA81" s="204">
        <f>IFERROR(CA107,0)</f>
        <v>0</v>
      </c>
      <c r="CB81" s="204"/>
      <c r="CC81" s="204">
        <f ca="1">IFERROR(CC107,0)</f>
        <v>0</v>
      </c>
      <c r="CD81" s="204">
        <f>IFERROR(CD107,0)</f>
        <v>0</v>
      </c>
      <c r="CE81" s="204"/>
      <c r="CF81" s="204">
        <f ca="1">IFERROR(CF107,0)</f>
        <v>0</v>
      </c>
      <c r="CG81" s="204">
        <f>IFERROR(CG107,0)</f>
        <v>0</v>
      </c>
      <c r="CH81" s="204"/>
      <c r="CI81" s="204">
        <f ca="1">IFERROR(CI107,0)</f>
        <v>0</v>
      </c>
      <c r="CJ81" s="204">
        <f>IFERROR(CJ107,0)</f>
        <v>0</v>
      </c>
      <c r="CK81" s="204"/>
      <c r="CL81" s="204">
        <f ca="1">IFERROR(CL107,0)</f>
        <v>0</v>
      </c>
      <c r="CM81" s="204">
        <f>IFERROR(CM107,0)</f>
        <v>0</v>
      </c>
      <c r="CN81" s="204"/>
      <c r="CO81" s="204">
        <f ca="1">IFERROR(CO107,0)</f>
        <v>0</v>
      </c>
      <c r="CP81" s="204">
        <f>IFERROR(CP107,0)</f>
        <v>0</v>
      </c>
      <c r="CQ81" s="204"/>
      <c r="CR81" s="204">
        <f ca="1">IFERROR(CR107,0)</f>
        <v>0</v>
      </c>
      <c r="CS81" s="204">
        <f>IFERROR(CS107,0)</f>
        <v>0</v>
      </c>
      <c r="CT81" s="204"/>
      <c r="CU81" s="204">
        <f ca="1">IFERROR(CU107,0)</f>
        <v>0</v>
      </c>
      <c r="CV81" s="204">
        <f>IFERROR(CV107,0)</f>
        <v>0</v>
      </c>
      <c r="CW81" s="204"/>
      <c r="CX81" s="204">
        <f ca="1">IFERROR(CX107,0)</f>
        <v>0</v>
      </c>
      <c r="CY81" s="204">
        <f>IFERROR(CY107,0)</f>
        <v>0</v>
      </c>
      <c r="CZ81" s="204"/>
      <c r="DA81" s="204">
        <f ca="1">IFERROR(DA107,0)</f>
        <v>0</v>
      </c>
      <c r="DB81" s="204">
        <f>IFERROR(DB107,0)</f>
        <v>0</v>
      </c>
      <c r="DC81" s="204"/>
      <c r="DD81" s="204">
        <f ca="1">IFERROR(DD107,0)</f>
        <v>0</v>
      </c>
      <c r="DE81" s="204">
        <f>IFERROR(DE107,0)</f>
        <v>0</v>
      </c>
      <c r="DF81" s="204"/>
      <c r="DG81" s="204">
        <f ca="1">IFERROR(DG107,0)</f>
        <v>0</v>
      </c>
      <c r="DH81" s="204">
        <f>IFERROR(DH107,0)</f>
        <v>0</v>
      </c>
      <c r="DI81" s="204"/>
      <c r="DJ81" s="204">
        <f ca="1">IFERROR(DJ107,0)</f>
        <v>0</v>
      </c>
      <c r="DK81" s="204">
        <f>IFERROR(DK107,0)</f>
        <v>0</v>
      </c>
      <c r="DL81" s="204"/>
      <c r="DM81" s="204">
        <f ca="1">IFERROR(DM107,0)</f>
        <v>0</v>
      </c>
      <c r="DN81" s="204">
        <f>IFERROR(DN107,0)</f>
        <v>0</v>
      </c>
      <c r="DO81" s="204"/>
      <c r="DP81" s="204">
        <f ca="1">IFERROR(DP107,0)</f>
        <v>0</v>
      </c>
      <c r="DQ81" s="204">
        <f>IFERROR(DQ107,0)</f>
        <v>0</v>
      </c>
      <c r="DR81" s="204"/>
      <c r="DS81" s="204">
        <f ca="1">IFERROR(DS107,0)</f>
        <v>0</v>
      </c>
      <c r="DT81" s="204">
        <f>IFERROR(DT107,0)</f>
        <v>0</v>
      </c>
      <c r="DU81" s="418"/>
      <c r="DV81" s="204">
        <f>IFERROR(DV107,0)</f>
        <v>0</v>
      </c>
      <c r="DW81" s="442"/>
      <c r="DY81" s="204"/>
      <c r="DZ81" s="204"/>
      <c r="EB81" s="227"/>
      <c r="EC81" s="227"/>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row>
    <row r="82" spans="1:303" ht="19.5" customHeight="1" x14ac:dyDescent="0.3">
      <c r="A82" s="83"/>
      <c r="B82" s="369"/>
      <c r="E82" t="s">
        <v>612</v>
      </c>
      <c r="G82" s="88" t="s">
        <v>264</v>
      </c>
      <c r="K82" s="369"/>
      <c r="L82" s="369"/>
      <c r="M82" s="226" t="s">
        <v>613</v>
      </c>
      <c r="N82" s="119" t="s">
        <v>40</v>
      </c>
      <c r="O82" s="210">
        <f ca="1">IFERROR(O112,0)</f>
        <v>0</v>
      </c>
      <c r="P82" s="210">
        <f>IFERROR(P112,0)</f>
        <v>0</v>
      </c>
      <c r="Q82" s="167"/>
      <c r="R82" s="204">
        <f>IFERROR(R112,0)</f>
        <v>0</v>
      </c>
      <c r="S82" s="204">
        <f>IFERROR(S112,0)</f>
        <v>0</v>
      </c>
      <c r="T82" s="204"/>
      <c r="U82" s="204">
        <f>IFERROR(U112,0)</f>
        <v>0</v>
      </c>
      <c r="V82" s="204">
        <f>IFERROR(V112,0)</f>
        <v>0</v>
      </c>
      <c r="W82" s="204"/>
      <c r="X82" s="204">
        <f>IFERROR(X112,0)</f>
        <v>0</v>
      </c>
      <c r="Y82" s="204">
        <f>IFERROR(Y112,0)</f>
        <v>0</v>
      </c>
      <c r="Z82" s="204"/>
      <c r="AA82" s="204">
        <f>IFERROR(AA112,0)</f>
        <v>0</v>
      </c>
      <c r="AB82" s="204">
        <f>IFERROR(AB112,0)</f>
        <v>0</v>
      </c>
      <c r="AC82" s="204"/>
      <c r="AD82" s="204">
        <f>IFERROR(AD112,0)</f>
        <v>0</v>
      </c>
      <c r="AE82" s="204">
        <f>IFERROR(AE112,0)</f>
        <v>0</v>
      </c>
      <c r="AF82" s="204"/>
      <c r="AG82" s="204">
        <f>IFERROR(AG112,0)</f>
        <v>0</v>
      </c>
      <c r="AH82" s="204">
        <f>IFERROR(AH112,0)</f>
        <v>0</v>
      </c>
      <c r="AI82" s="204"/>
      <c r="AJ82" s="204">
        <f>IFERROR(AJ112,0)</f>
        <v>0</v>
      </c>
      <c r="AK82" s="204">
        <f>IFERROR(AK112,0)</f>
        <v>0</v>
      </c>
      <c r="AL82" s="204"/>
      <c r="AM82" s="204">
        <f>IFERROR(AM112,0)</f>
        <v>0</v>
      </c>
      <c r="AN82" s="204">
        <f>IFERROR(AN112,0)</f>
        <v>0</v>
      </c>
      <c r="AO82" s="204"/>
      <c r="AP82" s="204">
        <f>IFERROR(AP112,0)</f>
        <v>0</v>
      </c>
      <c r="AQ82" s="204">
        <f>IFERROR(AQ112,0)</f>
        <v>0</v>
      </c>
      <c r="AR82" s="204"/>
      <c r="AS82" s="204">
        <f>IFERROR(AS112,0)</f>
        <v>0</v>
      </c>
      <c r="AT82" s="204">
        <f>IFERROR(AT112,0)</f>
        <v>0</v>
      </c>
      <c r="AU82" s="204"/>
      <c r="AV82" s="204">
        <f>IFERROR(AV112,0)</f>
        <v>0</v>
      </c>
      <c r="AW82" s="204">
        <f>IFERROR(AW112,0)</f>
        <v>0</v>
      </c>
      <c r="AX82" s="204"/>
      <c r="AY82" s="204">
        <f>IFERROR(AY112,0)</f>
        <v>0</v>
      </c>
      <c r="AZ82" s="204">
        <f>IFERROR(AZ112,0)</f>
        <v>0</v>
      </c>
      <c r="BA82" s="204"/>
      <c r="BB82" s="204">
        <f>IFERROR(BB112,0)</f>
        <v>0</v>
      </c>
      <c r="BC82" s="204">
        <f>IFERROR(BC112,0)</f>
        <v>0</v>
      </c>
      <c r="BD82" s="204"/>
      <c r="BE82" s="204">
        <f>IFERROR(BE112,0)</f>
        <v>0</v>
      </c>
      <c r="BF82" s="204">
        <f>IFERROR(BF112,0)</f>
        <v>0</v>
      </c>
      <c r="BG82" s="204"/>
      <c r="BH82" s="204">
        <f>IFERROR(BH112,0)</f>
        <v>0</v>
      </c>
      <c r="BI82" s="204">
        <f>IFERROR(BI112,0)</f>
        <v>0</v>
      </c>
      <c r="BJ82" s="204"/>
      <c r="BK82" s="204">
        <f>IFERROR(BK112,0)</f>
        <v>0</v>
      </c>
      <c r="BL82" s="204">
        <f>IFERROR(BL112,0)</f>
        <v>0</v>
      </c>
      <c r="BM82" s="204"/>
      <c r="BN82" s="204">
        <f>IFERROR(BN112,0)</f>
        <v>0</v>
      </c>
      <c r="BO82" s="204">
        <f>IFERROR(BO112,0)</f>
        <v>0</v>
      </c>
      <c r="BP82" s="204"/>
      <c r="BQ82" s="204">
        <f>IFERROR(BQ112,0)</f>
        <v>0</v>
      </c>
      <c r="BR82" s="204">
        <f>IFERROR(BR112,0)</f>
        <v>0</v>
      </c>
      <c r="BS82" s="204"/>
      <c r="BT82" s="204">
        <f>IFERROR(BT112,0)</f>
        <v>0</v>
      </c>
      <c r="BU82" s="204">
        <f>IFERROR(BU112,0)</f>
        <v>0</v>
      </c>
      <c r="BV82" s="204"/>
      <c r="BW82" s="204">
        <f>IFERROR(BW112,0)</f>
        <v>0</v>
      </c>
      <c r="BX82" s="204">
        <f>IFERROR(BX112,0)</f>
        <v>0</v>
      </c>
      <c r="BY82" s="204"/>
      <c r="BZ82" s="204">
        <f>IFERROR(BZ112,0)</f>
        <v>0</v>
      </c>
      <c r="CA82" s="204">
        <f>IFERROR(CA112,0)</f>
        <v>0</v>
      </c>
      <c r="CB82" s="204"/>
      <c r="CC82" s="204">
        <f>IFERROR(CC112,0)</f>
        <v>0</v>
      </c>
      <c r="CD82" s="204">
        <f>IFERROR(CD112,0)</f>
        <v>0</v>
      </c>
      <c r="CE82" s="204"/>
      <c r="CF82" s="204">
        <f>IFERROR(CF112,0)</f>
        <v>0</v>
      </c>
      <c r="CG82" s="204">
        <f>IFERROR(CG112,0)</f>
        <v>0</v>
      </c>
      <c r="CH82" s="204"/>
      <c r="CI82" s="204">
        <f>IFERROR(CI112,0)</f>
        <v>0</v>
      </c>
      <c r="CJ82" s="204">
        <f>IFERROR(CJ112,0)</f>
        <v>0</v>
      </c>
      <c r="CK82" s="204"/>
      <c r="CL82" s="204">
        <f>IFERROR(CL112,0)</f>
        <v>0</v>
      </c>
      <c r="CM82" s="204">
        <f>IFERROR(CM112,0)</f>
        <v>0</v>
      </c>
      <c r="CN82" s="204"/>
      <c r="CO82" s="204">
        <f>IFERROR(CO112,0)</f>
        <v>0</v>
      </c>
      <c r="CP82" s="204">
        <f>IFERROR(CP112,0)</f>
        <v>0</v>
      </c>
      <c r="CQ82" s="204"/>
      <c r="CR82" s="204">
        <f>IFERROR(CR112,0)</f>
        <v>0</v>
      </c>
      <c r="CS82" s="204">
        <f>IFERROR(CS112,0)</f>
        <v>0</v>
      </c>
      <c r="CT82" s="204"/>
      <c r="CU82" s="204">
        <f>IFERROR(CU112,0)</f>
        <v>0</v>
      </c>
      <c r="CV82" s="204">
        <f>IFERROR(CV112,0)</f>
        <v>0</v>
      </c>
      <c r="CW82" s="204"/>
      <c r="CX82" s="204">
        <f>IFERROR(CX112,0)</f>
        <v>0</v>
      </c>
      <c r="CY82" s="204">
        <f>IFERROR(CY112,0)</f>
        <v>0</v>
      </c>
      <c r="CZ82" s="204"/>
      <c r="DA82" s="204">
        <f>IFERROR(DA112,0)</f>
        <v>0</v>
      </c>
      <c r="DB82" s="204">
        <f>IFERROR(DB112,0)</f>
        <v>0</v>
      </c>
      <c r="DC82" s="204"/>
      <c r="DD82" s="204">
        <f>IFERROR(DD112,0)</f>
        <v>0</v>
      </c>
      <c r="DE82" s="204">
        <f>IFERROR(DE112,0)</f>
        <v>0</v>
      </c>
      <c r="DF82" s="204"/>
      <c r="DG82" s="204">
        <f>IFERROR(DG112,0)</f>
        <v>0</v>
      </c>
      <c r="DH82" s="204">
        <f>IFERROR(DH112,0)</f>
        <v>0</v>
      </c>
      <c r="DI82" s="204"/>
      <c r="DJ82" s="204">
        <f>IFERROR(DJ112,0)</f>
        <v>0</v>
      </c>
      <c r="DK82" s="204">
        <f>IFERROR(DK112,0)</f>
        <v>0</v>
      </c>
      <c r="DL82" s="204"/>
      <c r="DM82" s="204">
        <f>IFERROR(DM112,0)</f>
        <v>0</v>
      </c>
      <c r="DN82" s="204">
        <f>IFERROR(DN112,0)</f>
        <v>0</v>
      </c>
      <c r="DO82" s="204"/>
      <c r="DP82" s="204">
        <f>IFERROR(DP112,0)</f>
        <v>0</v>
      </c>
      <c r="DQ82" s="204">
        <f>IFERROR(DQ112,0)</f>
        <v>0</v>
      </c>
      <c r="DR82" s="204"/>
      <c r="DS82" s="204">
        <f>IFERROR(DS112,0)</f>
        <v>0</v>
      </c>
      <c r="DT82" s="204">
        <f>IFERROR(DT112,0)</f>
        <v>0</v>
      </c>
      <c r="DU82" s="418"/>
      <c r="DV82" s="204">
        <f>IFERROR(DV112,0)</f>
        <v>0</v>
      </c>
      <c r="DW82" s="442"/>
      <c r="DY82" s="204"/>
      <c r="DZ82" s="204"/>
      <c r="EB82" s="227"/>
      <c r="EC82" s="227"/>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row>
    <row r="83" spans="1:303" ht="19.5" customHeight="1" x14ac:dyDescent="0.3">
      <c r="A83" s="83"/>
      <c r="E83" t="s">
        <v>300</v>
      </c>
      <c r="G83" s="206" t="s">
        <v>264</v>
      </c>
      <c r="H83" t="b">
        <v>1</v>
      </c>
      <c r="M83" s="123" t="s">
        <v>301</v>
      </c>
      <c r="N83" s="127" t="s">
        <v>40</v>
      </c>
      <c r="O83" s="198">
        <f ca="1">IFERROR(IF(AND(O35="Actual",OR(O141=0,O141="")),0,$U$343),0)</f>
        <v>0</v>
      </c>
      <c r="P83" s="198">
        <f>IFERROR($S83,"-")</f>
        <v>0</v>
      </c>
      <c r="Q83" s="162"/>
      <c r="R83" s="207">
        <f ca="1">IFERROR(IF(AND(R35="Actual",OR(R141=0,R141="")),0,$U$343),0)</f>
        <v>0</v>
      </c>
      <c r="S83" s="200">
        <f>V343</f>
        <v>0</v>
      </c>
      <c r="T83" s="203"/>
      <c r="U83" s="202">
        <f ca="1">IFERROR(IF(AND(U35="Actual",OR(U141=0,U141="")),0,$U$343),0)</f>
        <v>0</v>
      </c>
      <c r="V83" s="202">
        <f>IFERROR($S83,"-")</f>
        <v>0</v>
      </c>
      <c r="W83" s="203"/>
      <c r="X83" s="202">
        <f ca="1">IFERROR(IF(AND(X35="Actual",OR(X141=0,X141="")),0,$U$343),0)</f>
        <v>0</v>
      </c>
      <c r="Y83" s="202">
        <f>IFERROR($S83,"-")</f>
        <v>0</v>
      </c>
      <c r="Z83" s="203"/>
      <c r="AA83" s="202">
        <f ca="1">IFERROR(IF(AND(AA35="Actual",OR(AA141=0,AA141="")),0,$U$343),0)</f>
        <v>0</v>
      </c>
      <c r="AB83" s="202">
        <f>IFERROR($S83,"-")</f>
        <v>0</v>
      </c>
      <c r="AC83" s="203"/>
      <c r="AD83" s="202">
        <f ca="1">IFERROR(IF(AND(AD35="Actual",OR(AD141=0,AD141="")),0,$U$343),0)</f>
        <v>0</v>
      </c>
      <c r="AE83" s="202">
        <f>IFERROR($S83,"-")</f>
        <v>0</v>
      </c>
      <c r="AF83" s="203"/>
      <c r="AG83" s="202">
        <f ca="1">IFERROR(IF(AND(AG35="Actual",OR(AG141=0,AG141="")),0,$U$343),0)</f>
        <v>0</v>
      </c>
      <c r="AH83" s="202">
        <f>IFERROR($S83,"-")</f>
        <v>0</v>
      </c>
      <c r="AI83" s="203"/>
      <c r="AJ83" s="202">
        <f ca="1">IFERROR(IF(AND(AJ35="Actual",OR(AJ141=0,AJ141="")),0,$U$343),0)</f>
        <v>0</v>
      </c>
      <c r="AK83" s="202">
        <f>IFERROR($S83,"-")</f>
        <v>0</v>
      </c>
      <c r="AL83" s="203"/>
      <c r="AM83" s="202">
        <f ca="1">IFERROR(IF(AND(AM35="Actual",OR(AM141=0,AM141="")),0,$U$343),0)</f>
        <v>0</v>
      </c>
      <c r="AN83" s="202">
        <f>IFERROR($S83,"-")</f>
        <v>0</v>
      </c>
      <c r="AO83" s="203"/>
      <c r="AP83" s="202">
        <f ca="1">IFERROR(IF(AND(AP35="Actual",OR(AP141=0,AP141="")),0,$U$343),0)</f>
        <v>0</v>
      </c>
      <c r="AQ83" s="202">
        <f>IFERROR($S83,"-")</f>
        <v>0</v>
      </c>
      <c r="AR83" s="203"/>
      <c r="AS83" s="202">
        <f ca="1">IFERROR(IF(AND(AS35="Actual",OR(AS141=0,AS141="")),0,$U$343),0)</f>
        <v>0</v>
      </c>
      <c r="AT83" s="202">
        <f>IFERROR($S83,"-")</f>
        <v>0</v>
      </c>
      <c r="AU83" s="203"/>
      <c r="AV83" s="202">
        <f ca="1">IFERROR(IF(AND(AV35="Actual",OR(AV141=0,AV141="")),0,$U$343),0)</f>
        <v>0</v>
      </c>
      <c r="AW83" s="202">
        <f>IFERROR($S83,"-")</f>
        <v>0</v>
      </c>
      <c r="AX83" s="203"/>
      <c r="AY83" s="202">
        <f ca="1">IFERROR(IF(AND(AY35="Actual",OR(AY141=0,AY141="")),0,$U$343),0)</f>
        <v>0</v>
      </c>
      <c r="AZ83" s="202">
        <f>IFERROR($S83,"-")</f>
        <v>0</v>
      </c>
      <c r="BA83" s="203"/>
      <c r="BB83" s="202">
        <f ca="1">IFERROR(IF(AND(BB35="Actual",OR(BB141=0,BB141="")),0,$U$343),0)</f>
        <v>0</v>
      </c>
      <c r="BC83" s="202">
        <f>IFERROR($S83,"-")</f>
        <v>0</v>
      </c>
      <c r="BD83" s="203"/>
      <c r="BE83" s="202">
        <f ca="1">IFERROR(IF(AND(BE35="Actual",OR(BE141=0,BE141="")),0,$U$343),0)</f>
        <v>0</v>
      </c>
      <c r="BF83" s="202">
        <f>IFERROR($S83,"-")</f>
        <v>0</v>
      </c>
      <c r="BG83" s="203"/>
      <c r="BH83" s="202">
        <f ca="1">IFERROR(IF(AND(BH35="Actual",OR(BH141=0,BH141="")),0,$U$343),0)</f>
        <v>0</v>
      </c>
      <c r="BI83" s="202">
        <f>IFERROR($S83,"-")</f>
        <v>0</v>
      </c>
      <c r="BJ83" s="203"/>
      <c r="BK83" s="202">
        <f ca="1">IFERROR(IF(AND(BK35="Actual",OR(BK141=0,BK141="")),0,$U$343),0)</f>
        <v>0</v>
      </c>
      <c r="BL83" s="202">
        <f>IFERROR($S83,"-")</f>
        <v>0</v>
      </c>
      <c r="BM83" s="203"/>
      <c r="BN83" s="202">
        <f ca="1">IFERROR(IF(AND(BN35="Actual",OR(BN141=0,BN141="")),0,$U$343),0)</f>
        <v>0</v>
      </c>
      <c r="BO83" s="202">
        <f>IFERROR($S83,"-")</f>
        <v>0</v>
      </c>
      <c r="BP83" s="203"/>
      <c r="BQ83" s="204">
        <f ca="1">IFERROR(IF(AND(BQ35="Actual",OR(BQ141=0,BQ141="")),0,$U$343),0)</f>
        <v>0</v>
      </c>
      <c r="BR83" s="204">
        <f>IFERROR($S83,"-")</f>
        <v>0</v>
      </c>
      <c r="BS83" s="204"/>
      <c r="BT83" s="204">
        <f ca="1">IFERROR(IF(AND(BT35="Actual",OR(BT141=0,BT141="")),0,$U$343),0)</f>
        <v>0</v>
      </c>
      <c r="BU83" s="204">
        <f>IFERROR($S83,"-")</f>
        <v>0</v>
      </c>
      <c r="BV83" s="204"/>
      <c r="BW83" s="204">
        <f ca="1">IFERROR(IF(AND(BW35="Actual",OR(BW141=0,BW141="")),0,$U$343),0)</f>
        <v>0</v>
      </c>
      <c r="BX83" s="204">
        <f>IFERROR($S83,"-")</f>
        <v>0</v>
      </c>
      <c r="BY83" s="204"/>
      <c r="BZ83" s="204">
        <f ca="1">IFERROR(IF(AND(BZ35="Actual",OR(BZ141=0,BZ141="")),0,$U$343),0)</f>
        <v>0</v>
      </c>
      <c r="CA83" s="204">
        <f>IFERROR($S83,"-")</f>
        <v>0</v>
      </c>
      <c r="CB83" s="203"/>
      <c r="CC83" s="202">
        <f ca="1">IFERROR(IF(AND(CC35="Actual",OR(CC141=0,CC141="")),0,$U$343),0)</f>
        <v>0</v>
      </c>
      <c r="CD83" s="202">
        <f>IFERROR($S83,"-")</f>
        <v>0</v>
      </c>
      <c r="CE83" s="203"/>
      <c r="CF83" s="202">
        <f ca="1">IFERROR(IF(AND(CF35="Actual",OR(CF141=0,CF141="")),0,$U$343),0)</f>
        <v>0</v>
      </c>
      <c r="CG83" s="202">
        <f>IFERROR($S83,"-")</f>
        <v>0</v>
      </c>
      <c r="CH83" s="203"/>
      <c r="CI83" s="202">
        <f ca="1">IFERROR(IF(AND(CI35="Actual",OR(CI141=0,CI141="")),0,$U$343),0)</f>
        <v>0</v>
      </c>
      <c r="CJ83" s="202">
        <f>IFERROR($S83,"-")</f>
        <v>0</v>
      </c>
      <c r="CK83" s="203"/>
      <c r="CL83" s="202">
        <f ca="1">IFERROR(IF(AND(CL35="Actual",OR(CL141=0,CL141="")),0,$U$343),0)</f>
        <v>0</v>
      </c>
      <c r="CM83" s="202">
        <f>IFERROR($S83,"-")</f>
        <v>0</v>
      </c>
      <c r="CN83" s="203"/>
      <c r="CO83" s="202">
        <f ca="1">IFERROR(IF(AND(CO35="Actual",OR(CO141=0,CO141="")),0,$U$343),0)</f>
        <v>0</v>
      </c>
      <c r="CP83" s="202">
        <f>IFERROR($S83,"-")</f>
        <v>0</v>
      </c>
      <c r="CQ83" s="203"/>
      <c r="CR83" s="202">
        <f ca="1">IFERROR(IF(AND(CR35="Actual",OR(CR141=0,CR141="")),0,$U$343),0)</f>
        <v>0</v>
      </c>
      <c r="CS83" s="202">
        <f>IFERROR($S83,"-")</f>
        <v>0</v>
      </c>
      <c r="CT83" s="203"/>
      <c r="CU83" s="202">
        <f ca="1">IFERROR(IF(AND(CU35="Actual",OR(CU141=0,CU141="")),0,$U$343),0)</f>
        <v>0</v>
      </c>
      <c r="CV83" s="202">
        <f>IFERROR($S83,"-")</f>
        <v>0</v>
      </c>
      <c r="CW83" s="203"/>
      <c r="CX83" s="202">
        <f ca="1">IFERROR(IF(AND(CX35="Actual",OR(CX141=0,CX141="")),0,$U$343),0)</f>
        <v>0</v>
      </c>
      <c r="CY83" s="202">
        <f>IFERROR($S83,"-")</f>
        <v>0</v>
      </c>
      <c r="CZ83" s="203"/>
      <c r="DA83" s="202">
        <f ca="1">IFERROR(IF(AND(DA35="Actual",OR(DA141=0,DA141="")),0,$U$343),0)</f>
        <v>0</v>
      </c>
      <c r="DB83" s="202">
        <f>IFERROR($S83,"-")</f>
        <v>0</v>
      </c>
      <c r="DC83" s="203"/>
      <c r="DD83" s="202">
        <f ca="1">IFERROR(IF(AND(DD35="Actual",OR(DD141=0,DD141="")),0,$U$343),0)</f>
        <v>0</v>
      </c>
      <c r="DE83" s="202">
        <f>IFERROR($S83,"-")</f>
        <v>0</v>
      </c>
      <c r="DF83" s="203"/>
      <c r="DG83" s="202">
        <f ca="1">IFERROR(IF(AND(DG35="Actual",OR(DG141=0,DG141="")),0,$U$343),0)</f>
        <v>0</v>
      </c>
      <c r="DH83" s="202">
        <f>IFERROR($S83,"-")</f>
        <v>0</v>
      </c>
      <c r="DI83" s="203"/>
      <c r="DJ83" s="202">
        <f ca="1">IFERROR(IF(AND(DJ35="Actual",OR(DJ141=0,DJ141="")),0,$U$343),0)</f>
        <v>0</v>
      </c>
      <c r="DK83" s="202">
        <f>IFERROR($S83,"-")</f>
        <v>0</v>
      </c>
      <c r="DL83" s="203"/>
      <c r="DM83" s="202">
        <f ca="1">IFERROR(IF(AND(DM35="Actual",OR(DM141=0,DM141="")),0,$U$343),0)</f>
        <v>0</v>
      </c>
      <c r="DN83" s="202">
        <f>IFERROR($S83,"-")</f>
        <v>0</v>
      </c>
      <c r="DO83" s="203"/>
      <c r="DP83" s="202">
        <f ca="1">IFERROR(IF(AND(DP35="Actual",OR(DP141=0,DP141="")),0,$U$343),0)</f>
        <v>0</v>
      </c>
      <c r="DQ83" s="202">
        <f>IFERROR($S83,"-")</f>
        <v>0</v>
      </c>
      <c r="DR83" s="203"/>
      <c r="DS83" s="202">
        <f ca="1">IFERROR(IF(AND(DS35="Actual",OR(DS141=0,DS141="")),0,$U$343),0)</f>
        <v>0</v>
      </c>
      <c r="DT83" s="202">
        <f>IFERROR($S83,"-")</f>
        <v>0</v>
      </c>
      <c r="DU83" s="417"/>
      <c r="DV83" s="207">
        <f>IFERROR(IF(AND($O$336="Actual",OR(DV141=0,DV141="")),0,$U$343),0)</f>
        <v>0</v>
      </c>
      <c r="DW83" s="442"/>
      <c r="DY83" s="205"/>
      <c r="DZ83" s="205"/>
      <c r="EB83" s="196"/>
      <c r="EC83" s="196"/>
    </row>
    <row r="84" spans="1:303" ht="19.5" customHeight="1" x14ac:dyDescent="0.3">
      <c r="A84" s="83"/>
      <c r="C84">
        <v>1</v>
      </c>
      <c r="D84" s="84">
        <v>1</v>
      </c>
      <c r="G84" t="s">
        <v>264</v>
      </c>
      <c r="M84" s="123" t="s">
        <v>303</v>
      </c>
      <c r="N84" s="127" t="s">
        <v>40</v>
      </c>
      <c r="O84" s="210">
        <f ca="1">IFERROR(((R84*R44)+(U84*U44)+(X84*X44)+(AA84*AA44)+(AD84*AD44)+(AG84*AG44)+(AJ84*AJ44)+(AM84*AM44)+(AP84*AP44)+(AS84*AS44)+(AV84*AV44)+(AY84*AY44)+(BB84*BB44)+(BE84*BE44)+(BH84*BH44)+(BK84*BK44)+(BN84*BN44)+(BQ84*BQ44)+(BT84*BT44)+(BW84*BW44)+(BZ84*BZ44)+(CC84*CC44)+(CF84*CF44)+(CI84*CI44)+(CL84*CL44)+(CO84*CO44)+(CR84*CR44)+(CU84*CU44)+(CX84*CX44)+(DA84*DA44)+(DD84*DD44)+(DG84*DG44)+(DJ84*DJ44)+(DM84*DM44)+(DP84*DP44)+(DS84*DS44)+IF(O35="Actual",(DV84*DV44),0))/O44,0)</f>
        <v>0</v>
      </c>
      <c r="P84" s="210">
        <f>IFERROR(((S84*S44)+(V84*V44)+(Y84*Y44)+(AB84*AB44)+(AE84*AE44)+(AH84*AH44)+(AK84*AK44)+(AN84*AN44)+(AQ84*AQ44)+(AT84*AT44)+(AW84*AW44)+(AZ84*AZ44)+(BC84*BC44)+(BF84*BF44)+(BI84*BI44)+(BL84*BL44)+(BO84*BO44)+(BR84*BR44)+(BU84*BU44)+(BX84*BX44)+(CA84*CA44)+(CD84*CD44)+(CG84*CG44)+(CJ84*CJ44)+(CM84*CM44)+(CP84*CP44)+(CS84*CS44)+(CV84*CV44)+(CY84*CY44)+(DB84*DB44)+(DE84*DE44)+(DH84*DH44)+(DK84*DK44)+(DN84*DN44)+(DQ84*DQ44)+(DT84*DT44))/P44,0)</f>
        <v>0</v>
      </c>
      <c r="Q84" s="167"/>
      <c r="R84" s="204">
        <f ca="1">IFERROR(R85,0)</f>
        <v>0</v>
      </c>
      <c r="S84" s="200"/>
      <c r="T84" s="204"/>
      <c r="U84" s="204">
        <f ca="1">IFERROR(U85,0)</f>
        <v>0</v>
      </c>
      <c r="V84" s="200"/>
      <c r="W84" s="204"/>
      <c r="X84" s="204">
        <f ca="1">IFERROR(X85,0)</f>
        <v>0</v>
      </c>
      <c r="Y84" s="200"/>
      <c r="Z84" s="204"/>
      <c r="AA84" s="204">
        <f ca="1">IFERROR(AA85,0)</f>
        <v>0</v>
      </c>
      <c r="AB84" s="200"/>
      <c r="AC84" s="204"/>
      <c r="AD84" s="204">
        <f ca="1">IFERROR(AD85,0)</f>
        <v>0</v>
      </c>
      <c r="AE84" s="200"/>
      <c r="AF84" s="204"/>
      <c r="AG84" s="204">
        <f ca="1">IFERROR(AG85,0)</f>
        <v>0</v>
      </c>
      <c r="AH84" s="200"/>
      <c r="AI84" s="204"/>
      <c r="AJ84" s="204">
        <f ca="1">IFERROR(AJ85,0)</f>
        <v>0</v>
      </c>
      <c r="AK84" s="200"/>
      <c r="AL84" s="204"/>
      <c r="AM84" s="204">
        <f ca="1">IFERROR(AM85,0)</f>
        <v>0</v>
      </c>
      <c r="AN84" s="200"/>
      <c r="AO84" s="204"/>
      <c r="AP84" s="204">
        <f ca="1">IFERROR(AP85,0)</f>
        <v>0</v>
      </c>
      <c r="AQ84" s="200"/>
      <c r="AR84" s="204"/>
      <c r="AS84" s="204">
        <f ca="1">IFERROR(AS85,0)</f>
        <v>0</v>
      </c>
      <c r="AT84" s="200"/>
      <c r="AU84" s="204"/>
      <c r="AV84" s="204">
        <f ca="1">IFERROR(AV85,0)</f>
        <v>0</v>
      </c>
      <c r="AW84" s="200"/>
      <c r="AX84" s="204"/>
      <c r="AY84" s="204">
        <f ca="1">IFERROR(AY85,0)</f>
        <v>0</v>
      </c>
      <c r="AZ84" s="200"/>
      <c r="BA84" s="204"/>
      <c r="BB84" s="204">
        <f ca="1">IFERROR(BB85,0)</f>
        <v>0</v>
      </c>
      <c r="BC84" s="200"/>
      <c r="BD84" s="204"/>
      <c r="BE84" s="204">
        <f ca="1">IFERROR(BE85,0)</f>
        <v>0</v>
      </c>
      <c r="BF84" s="200"/>
      <c r="BG84" s="204"/>
      <c r="BH84" s="204">
        <f ca="1">IFERROR(BH85,0)</f>
        <v>0</v>
      </c>
      <c r="BI84" s="200"/>
      <c r="BJ84" s="204"/>
      <c r="BK84" s="204">
        <f ca="1">IFERROR(BK85,0)</f>
        <v>0</v>
      </c>
      <c r="BL84" s="200"/>
      <c r="BM84" s="204"/>
      <c r="BN84" s="204">
        <f ca="1">IFERROR(BN85,0)</f>
        <v>0</v>
      </c>
      <c r="BO84" s="200"/>
      <c r="BP84" s="204"/>
      <c r="BQ84" s="204">
        <f ca="1">IFERROR(BQ85,0)</f>
        <v>0</v>
      </c>
      <c r="BR84" s="200"/>
      <c r="BS84" s="204"/>
      <c r="BT84" s="204">
        <f ca="1">IFERROR(BT85,0)</f>
        <v>0</v>
      </c>
      <c r="BU84" s="200"/>
      <c r="BV84" s="204"/>
      <c r="BW84" s="204">
        <f ca="1">IFERROR(BW85,0)</f>
        <v>0</v>
      </c>
      <c r="BX84" s="200"/>
      <c r="BY84" s="204"/>
      <c r="BZ84" s="204">
        <f ca="1">IFERROR(BZ85,0)</f>
        <v>0</v>
      </c>
      <c r="CA84" s="200"/>
      <c r="CB84" s="204"/>
      <c r="CC84" s="204">
        <f ca="1">IFERROR(CC85,0)</f>
        <v>0</v>
      </c>
      <c r="CD84" s="200"/>
      <c r="CE84" s="204"/>
      <c r="CF84" s="204">
        <f ca="1">IFERROR(CF85,0)</f>
        <v>0</v>
      </c>
      <c r="CG84" s="200"/>
      <c r="CH84" s="204"/>
      <c r="CI84" s="204">
        <f ca="1">IFERROR(CI85,0)</f>
        <v>0</v>
      </c>
      <c r="CJ84" s="200"/>
      <c r="CK84" s="204"/>
      <c r="CL84" s="204">
        <f ca="1">IFERROR(CL85,0)</f>
        <v>0</v>
      </c>
      <c r="CM84" s="200"/>
      <c r="CN84" s="204"/>
      <c r="CO84" s="204">
        <f ca="1">IFERROR(CO85,0)</f>
        <v>0</v>
      </c>
      <c r="CP84" s="200"/>
      <c r="CQ84" s="204"/>
      <c r="CR84" s="204">
        <f ca="1">IFERROR(CR85,0)</f>
        <v>0</v>
      </c>
      <c r="CS84" s="200"/>
      <c r="CT84" s="204"/>
      <c r="CU84" s="204">
        <f ca="1">IFERROR(CU85,0)</f>
        <v>0</v>
      </c>
      <c r="CV84" s="200"/>
      <c r="CW84" s="204"/>
      <c r="CX84" s="204">
        <f ca="1">IFERROR(CX85,0)</f>
        <v>0</v>
      </c>
      <c r="CY84" s="200"/>
      <c r="CZ84" s="204"/>
      <c r="DA84" s="204">
        <f ca="1">IFERROR(DA85,0)</f>
        <v>0</v>
      </c>
      <c r="DB84" s="200"/>
      <c r="DC84" s="204"/>
      <c r="DD84" s="204">
        <f ca="1">IFERROR(DD85,0)</f>
        <v>0</v>
      </c>
      <c r="DE84" s="200"/>
      <c r="DF84" s="204"/>
      <c r="DG84" s="204">
        <f ca="1">IFERROR(DG85,0)</f>
        <v>0</v>
      </c>
      <c r="DH84" s="200"/>
      <c r="DI84" s="204"/>
      <c r="DJ84" s="204">
        <f ca="1">IFERROR(DJ85,0)</f>
        <v>0</v>
      </c>
      <c r="DK84" s="200"/>
      <c r="DL84" s="204"/>
      <c r="DM84" s="204">
        <f ca="1">IFERROR(DM85,0)</f>
        <v>0</v>
      </c>
      <c r="DN84" s="200"/>
      <c r="DO84" s="204"/>
      <c r="DP84" s="204">
        <f ca="1">IFERROR(DP85,0)</f>
        <v>0</v>
      </c>
      <c r="DQ84" s="200"/>
      <c r="DR84" s="204"/>
      <c r="DS84" s="204">
        <f ca="1">IFERROR(DS85,0)</f>
        <v>0</v>
      </c>
      <c r="DT84" s="200"/>
      <c r="DU84" s="419"/>
      <c r="DV84" s="204">
        <f>IFERROR(DV85,0)</f>
        <v>0</v>
      </c>
      <c r="DW84" s="452"/>
      <c r="DY84" s="205"/>
      <c r="DZ84" s="197"/>
      <c r="EB84" s="196"/>
      <c r="EC84" s="197"/>
    </row>
    <row r="85" spans="1:303" ht="19.5" customHeight="1" x14ac:dyDescent="0.3">
      <c r="A85" s="83"/>
      <c r="E85" t="s">
        <v>302</v>
      </c>
      <c r="G85" s="206" t="s">
        <v>264</v>
      </c>
      <c r="M85" s="132" t="s">
        <v>303</v>
      </c>
      <c r="N85" s="127" t="s">
        <v>40</v>
      </c>
      <c r="O85" s="198">
        <f ca="1">IFERROR(((R85*R44)+(U85*U44)+(X85*X44)+(AA85*AA44)+(AD85*AD44)+(AG85*AG44)+(AJ85*AJ44)+(AM85*AM44)+(AP85*AP44)+(AS85*AS44)+(AV85*AV44)+(AY85*AY44)+(BB85*BB44)+(BE85*BE44)+(BH85*BH44)+(BK85*BK44)+(BN85*BN44)+(BQ85*BQ44)+(BT85*BT44)+(BW85*BW44)+(BZ85*BZ44)+(CC85*CC44)+(CF85*CF44)+(CI85*CI44)+(CL85*CL44)+(CO85*CO44)+(CR85*CR44)+(CU85*CU44)+(CX85*CX44)+(DA85*DA44)+(DD85*DD44)+(DG85*DG44)+(DJ85*DJ44)+(DM85*DM44)+(DP85*DP44)+(DS85*DS44)+IF(O35="Actual",(DV85*DV44),0))/O44,0)</f>
        <v>0</v>
      </c>
      <c r="P85" s="198">
        <f>IFERROR(((S85*S44)+(V85*V44)+(Y85*Y44)+(AB85*AB44)+(AE85*AE44)+(AH85*AH44)+(AK85*AK44)+(AN85*AN44)+(AQ85*AQ44)+(AT85*AT44)+(AW85*AW44)+(AZ85*AZ44)+(BC85*BC44)+(BF85*BF44)+(BI85*BI44)+(BL85*BL44)+(BO85*BO44)+(BR85*BR44)+(BU85*BU44)+(BX85*BX44)+(CA85*CA44)+(CD85*CD44)+(CG85*CG44)+(CJ85*CJ44)+(CM85*CM44)+(CP85*CP44)+(CS85*CS44)+(CV85*CV44)+(CY85*CY44)+(DB85*DB44)+(DE85*DE44)+(DH85*DH44)+(DK85*DK44)+(DN85*DN44)+(DQ85*DQ44)+(DT85*DT44))/P44,0)</f>
        <v>0</v>
      </c>
      <c r="Q85" s="162"/>
      <c r="R85" s="228">
        <f ca="1">IFERROR(IF(R35="Current",IF($O$308="KY",R88-R171,(R83+R170-R89+R175)),(R396-R398)),0)</f>
        <v>0</v>
      </c>
      <c r="S85" s="207">
        <f>IFERROR(IF($AA$334=1,S84,IF($O$308="KY",S83+S170-S90+S175-S171,(S83+S170-S90+S175))),0)</f>
        <v>0</v>
      </c>
      <c r="T85" s="207"/>
      <c r="U85" s="207">
        <f ca="1">IFERROR(IF(U35="Current",IF($O$308="KY",U88-U171,(U83+U170-U89+U175)),(U396-U398)),0)</f>
        <v>0</v>
      </c>
      <c r="V85" s="207">
        <f>IFERROR(IF($AA$334=1,V84,IF($O$308="KY",V83+V170-V90+V175-V171,(V83+V170-V90+V175))),0)</f>
        <v>0</v>
      </c>
      <c r="W85" s="207"/>
      <c r="X85" s="207">
        <f ca="1">IFERROR(IF(X35="Current",IF($O$308="KY",X88-X171,(X83+X170-X89+X175)),(X396-X398)),0)</f>
        <v>0</v>
      </c>
      <c r="Y85" s="207">
        <f>IFERROR(IF($AA$334=1,Y84,IF($O$308="KY",Y83+Y170-Y90+Y175-Y171,(Y83+Y170-Y90+Y175))),0)</f>
        <v>0</v>
      </c>
      <c r="Z85" s="207"/>
      <c r="AA85" s="207">
        <f ca="1">IFERROR(IF(AA35="Current",IF($O$308="KY",AA88-AA171,(AA83+AA170-AA89+AA175)),(AA396-AA398)),0)</f>
        <v>0</v>
      </c>
      <c r="AB85" s="207">
        <f>IFERROR(IF($AA$334=1,AB84,IF($O$308="KY",AB83+AB170-AB90+AB175-AB171,(AB83+AB170-AB90+AB175))),0)</f>
        <v>0</v>
      </c>
      <c r="AC85" s="207"/>
      <c r="AD85" s="207">
        <f ca="1">IFERROR(IF(AD35="Current",IF($O$308="KY",AD88-AD171,(AD83+AD170-AD89+AD175)),(AD396-AD398)),0)</f>
        <v>0</v>
      </c>
      <c r="AE85" s="207">
        <f>IFERROR(IF($AA$334=1,AE84,IF($O$308="KY",AE83+AE170-AE90+AE175-AE171,(AE83+AE170-AE90+AE175))),0)</f>
        <v>0</v>
      </c>
      <c r="AF85" s="207"/>
      <c r="AG85" s="207">
        <f ca="1">IFERROR(IF(AG35="Current",IF($O$308="KY",AG88-AG171,(AG83+AG170-AG89+AG175)),(AG396-AG398)),0)</f>
        <v>0</v>
      </c>
      <c r="AH85" s="207">
        <f>IFERROR(IF($AA$334=1,AH84,IF($O$308="KY",AH83+AH170-AH90+AH175-AH171,(AH83+AH170-AH90+AH175))),0)</f>
        <v>0</v>
      </c>
      <c r="AI85" s="207"/>
      <c r="AJ85" s="207">
        <f ca="1">IFERROR(IF(AJ35="Current",IF($O$308="KY",AJ88-AJ171,(AJ83+AJ170-AJ89+AJ175)),(AJ396-AJ398)),0)</f>
        <v>0</v>
      </c>
      <c r="AK85" s="207">
        <f>IFERROR(IF($AA$334=1,AK84,IF($O$308="KY",AK83+AK170-AK90+AK175-AK171,(AK83+AK170-AK90+AK175))),0)</f>
        <v>0</v>
      </c>
      <c r="AL85" s="207"/>
      <c r="AM85" s="207">
        <f ca="1">IFERROR(IF(AM35="Current",IF($O$308="KY",AM88-AM171,(AM83+AM170-AM89+AM175)),(AM396-AM398)),0)</f>
        <v>0</v>
      </c>
      <c r="AN85" s="207">
        <f>IFERROR(IF($AA$334=1,AN84,IF($O$308="KY",AN83+AN170-AN90+AN175-AN171,(AN83+AN170-AN90+AN175))),0)</f>
        <v>0</v>
      </c>
      <c r="AO85" s="207"/>
      <c r="AP85" s="207">
        <f ca="1">IFERROR(IF(AP35="Current",IF($O$308="KY",AP88-AP171,(AP83+AP170-AP89+AP175)),(AP396-AP398)),0)</f>
        <v>0</v>
      </c>
      <c r="AQ85" s="207">
        <f>IFERROR(IF($AA$334=1,AQ84,IF($O$308="KY",AQ83+AQ170-AQ90+AQ175-AQ171,(AQ83+AQ170-AQ90+AQ175))),0)</f>
        <v>0</v>
      </c>
      <c r="AR85" s="207"/>
      <c r="AS85" s="207">
        <f ca="1">IFERROR(IF(AS35="Current",IF($O$308="KY",AS88-AS171,(AS83+AS170-AS89+AS175)),(AS396-AS398)),0)</f>
        <v>0</v>
      </c>
      <c r="AT85" s="207">
        <f>IFERROR(IF($AA$334=1,AT84,IF($O$308="KY",AT83+AT170-AT90+AT175-AT171,(AT83+AT170-AT90+AT175))),0)</f>
        <v>0</v>
      </c>
      <c r="AU85" s="207"/>
      <c r="AV85" s="207">
        <f ca="1">IFERROR(IF(AV35="Current",IF($O$308="KY",AV88-AV171,(AV83+AV170-AV89+AV175)),(AV396-AV398)),0)</f>
        <v>0</v>
      </c>
      <c r="AW85" s="207">
        <f>IFERROR(IF($AA$334=1,AW84,IF($O$308="KY",AW83+AW170-AW90+AW175-AW171,(AW83+AW170-AW90+AW175))),0)</f>
        <v>0</v>
      </c>
      <c r="AX85" s="207"/>
      <c r="AY85" s="207">
        <f ca="1">IFERROR(IF(AY35="Current",IF($O$308="KY",AY88-AY171,(AY83+AY170-AY89+AY175)),(AY396-AY398)),0)</f>
        <v>0</v>
      </c>
      <c r="AZ85" s="207">
        <f>IFERROR(IF($AA$334=1,AZ84,IF($O$308="KY",AZ83+AZ170-AZ90+AZ175-AZ171,(AZ83+AZ170-AZ90+AZ175))),0)</f>
        <v>0</v>
      </c>
      <c r="BA85" s="207"/>
      <c r="BB85" s="207">
        <f ca="1">IFERROR(IF(BB35="Current",IF($O$308="KY",BB88-BB171,(BB83+BB170-BB89+BB175)),(BB396-BB398)),0)</f>
        <v>0</v>
      </c>
      <c r="BC85" s="207">
        <f>IFERROR(IF($AA$334=1,BC84,IF($O$308="KY",BC83+BC170-BC90+BC175-BC171,(BC83+BC170-BC90+BC175))),0)</f>
        <v>0</v>
      </c>
      <c r="BD85" s="207"/>
      <c r="BE85" s="207">
        <f ca="1">IFERROR(IF(BE35="Current",IF($O$308="KY",BE88-BE171,(BE83+BE170-BE89+BE175)),(BE396-BE398)),0)</f>
        <v>0</v>
      </c>
      <c r="BF85" s="207">
        <f>IFERROR(IF($AA$334=1,BF84,IF($O$308="KY",BF83+BF170-BF90+BF175-BF171,(BF83+BF170-BF90+BF175))),0)</f>
        <v>0</v>
      </c>
      <c r="BG85" s="207"/>
      <c r="BH85" s="207">
        <f ca="1">IFERROR(IF(BH35="Current",IF($O$308="KY",BH88-BH171,(BH83+BH170-BH89+BH175)),(BH396-BH398)),0)</f>
        <v>0</v>
      </c>
      <c r="BI85" s="207">
        <f>IFERROR(IF($AA$334=1,BI84,IF($O$308="KY",BI83+BI170-BI90+BI175-BI171,(BI83+BI170-BI90+BI175))),0)</f>
        <v>0</v>
      </c>
      <c r="BJ85" s="207"/>
      <c r="BK85" s="207">
        <f ca="1">IFERROR(IF(BK35="Current",IF($O$308="KY",BK88-BK171,(BK83+BK170-BK89+BK175)),(BK396-BK398)),0)</f>
        <v>0</v>
      </c>
      <c r="BL85" s="207">
        <f>IFERROR(IF($AA$334=1,BL84,IF($O$308="KY",BL83+BL170-BL90+BL175-BL171,(BL83+BL170-BL90+BL175))),0)</f>
        <v>0</v>
      </c>
      <c r="BM85" s="207"/>
      <c r="BN85" s="207">
        <f ca="1">IFERROR(IF(BN35="Current",IF($O$308="KY",BN88-BN171,(BN83+BN170-BN89+BN175)),(BN396-BN398)),0)</f>
        <v>0</v>
      </c>
      <c r="BO85" s="207">
        <f>IFERROR(IF($AA$334=1,BO84,IF($O$308="KY",BO83+BO170-BO90+BO175-BO171,(BO83+BO170-BO90+BO175))),0)</f>
        <v>0</v>
      </c>
      <c r="BP85" s="207"/>
      <c r="BQ85" s="207">
        <f ca="1">IFERROR(IF(BQ35="Current",IF($O$308="KY",BQ88-BQ171,(BQ83+BQ170-BQ89+BQ175)),(BQ396-BQ398)),0)</f>
        <v>0</v>
      </c>
      <c r="BR85" s="207">
        <f>IFERROR(IF($AA$334=1,BR84,IF($O$308="KY",BR83+BR170-BR90+BR175-BR171,(BR83+BR170-BR90+BR175))),0)</f>
        <v>0</v>
      </c>
      <c r="BS85" s="207"/>
      <c r="BT85" s="207">
        <f ca="1">IFERROR(IF(BT35="Current",IF($O$308="KY",BT88-BT171,(BT83+BT170-BT89+BT175)),(BT396-BT398)),0)</f>
        <v>0</v>
      </c>
      <c r="BU85" s="207">
        <f>IFERROR(IF($AA$334=1,BU84,IF($O$308="KY",BU83+BU170-BU90+BU175-BU171,(BU83+BU170-BU90+BU175))),0)</f>
        <v>0</v>
      </c>
      <c r="BV85" s="207"/>
      <c r="BW85" s="207">
        <f ca="1">IFERROR(IF(BW35="Current",IF($O$308="KY",BW88-BW171,(BW83+BW170-BW89+BW175)),(BW396-BW398)),0)</f>
        <v>0</v>
      </c>
      <c r="BX85" s="207">
        <f>IFERROR(IF($AA$334=1,BX84,IF($O$308="KY",BX83+BX170-BX90+BX175-BX171,(BX83+BX170-BX90+BX175))),0)</f>
        <v>0</v>
      </c>
      <c r="BY85" s="207"/>
      <c r="BZ85" s="207">
        <f ca="1">IFERROR(IF(BZ35="Current",IF($O$308="KY",BZ88-BZ171,(BZ83+BZ170-BZ89+BZ175)),(BZ396-BZ398)),0)</f>
        <v>0</v>
      </c>
      <c r="CA85" s="207">
        <f>IFERROR(IF($AA$334=1,CA84,IF($O$308="KY",CA83+CA170-CA90+CA175-CA171,(CA83+CA170-CA90+CA175))),0)</f>
        <v>0</v>
      </c>
      <c r="CB85" s="207"/>
      <c r="CC85" s="207">
        <f ca="1">IFERROR(IF(CC35="Current",IF($O$308="KY",CC88-CC171,(CC83+CC170-CC89+CC175)),(CC396-CC398)),0)</f>
        <v>0</v>
      </c>
      <c r="CD85" s="207">
        <f>IFERROR(IF($AA$334=1,CD84,IF($O$308="KY",CD83+CD170-CD90+CD175-CD171,(CD83+CD170-CD90+CD175))),0)</f>
        <v>0</v>
      </c>
      <c r="CE85" s="207"/>
      <c r="CF85" s="207">
        <f ca="1">IFERROR(IF(CF35="Current",IF($O$308="KY",CF88-CF171,(CF83+CF170-CF89+CF175)),(CF396-CF398)),0)</f>
        <v>0</v>
      </c>
      <c r="CG85" s="207">
        <f>IFERROR(IF($AA$334=1,CG84,IF($O$308="KY",CG83+CG170-CG90+CG175-CG171,(CG83+CG170-CG90+CG175))),0)</f>
        <v>0</v>
      </c>
      <c r="CH85" s="207"/>
      <c r="CI85" s="207">
        <f ca="1">IFERROR(IF(CI35="Current",IF($O$308="KY",CI88-CI171,(CI83+CI170-CI89+CI175)),(CI396-CI398)),0)</f>
        <v>0</v>
      </c>
      <c r="CJ85" s="207">
        <f>IFERROR(IF($AA$334=1,CJ84,IF($O$308="KY",CJ83+CJ170-CJ90+CJ175-CJ171,(CJ83+CJ170-CJ90+CJ175))),0)</f>
        <v>0</v>
      </c>
      <c r="CK85" s="207"/>
      <c r="CL85" s="207">
        <f ca="1">IFERROR(IF(CL35="Current",IF($O$308="KY",CL88-CL171,(CL83+CL170-CL89+CL175)),(CL396-CL398)),0)</f>
        <v>0</v>
      </c>
      <c r="CM85" s="207">
        <f>IFERROR(IF($AA$334=1,CM84,IF($O$308="KY",CM83+CM170-CM90+CM175-CM171,(CM83+CM170-CM90+CM175))),0)</f>
        <v>0</v>
      </c>
      <c r="CN85" s="207"/>
      <c r="CO85" s="207">
        <f ca="1">IFERROR(IF(CO35="Current",IF($O$308="KY",CO88-CO171,(CO83+CO170-CO89+CO175)),(CO396-CO398)),0)</f>
        <v>0</v>
      </c>
      <c r="CP85" s="207">
        <f>IFERROR(IF($AA$334=1,CP84,IF($O$308="KY",CP83+CP170-CP90+CP175-CP171,(CP83+CP170-CP90+CP175))),0)</f>
        <v>0</v>
      </c>
      <c r="CQ85" s="207"/>
      <c r="CR85" s="207">
        <f ca="1">IFERROR(IF(CR35="Current",IF($O$308="KY",CR88-CR171,(CR83+CR170-CR89+CR175)),(CR396-CR398)),0)</f>
        <v>0</v>
      </c>
      <c r="CS85" s="207">
        <f>IFERROR(IF($AA$334=1,CS84,IF($O$308="KY",CS83+CS170-CS90+CS175-CS171,(CS83+CS170-CS90+CS175))),0)</f>
        <v>0</v>
      </c>
      <c r="CT85" s="207"/>
      <c r="CU85" s="207">
        <f ca="1">IFERROR(IF(CU35="Current",IF($O$308="KY",CU88-CU171,(CU83+CU170-CU89+CU175)),(CU396-CU398)),0)</f>
        <v>0</v>
      </c>
      <c r="CV85" s="207">
        <f>IFERROR(IF($AA$334=1,CV84,IF($O$308="KY",CV83+CV170-CV90+CV175-CV171,(CV83+CV170-CV90+CV175))),0)</f>
        <v>0</v>
      </c>
      <c r="CW85" s="207"/>
      <c r="CX85" s="207">
        <f ca="1">IFERROR(IF(CX35="Current",IF($O$308="KY",CX88-CX171,(CX83+CX170-CX89+CX175)),(CX396-CX398)),0)</f>
        <v>0</v>
      </c>
      <c r="CY85" s="207">
        <f>IFERROR(IF($AA$334=1,CY84,IF($O$308="KY",CY83+CY170-CY90+CY175-CY171,(CY83+CY170-CY90+CY175))),0)</f>
        <v>0</v>
      </c>
      <c r="CZ85" s="207"/>
      <c r="DA85" s="207">
        <f ca="1">IFERROR(IF(DA35="Current",IF($O$308="KY",DA88-DA171,(DA83+DA170-DA89+DA175)),(DA396-DA398)),0)</f>
        <v>0</v>
      </c>
      <c r="DB85" s="207">
        <f>IFERROR(IF($AA$334=1,DB84,IF($O$308="KY",DB83+DB170-DB90+DB175-DB171,(DB83+DB170-DB90+DB175))),0)</f>
        <v>0</v>
      </c>
      <c r="DC85" s="207"/>
      <c r="DD85" s="207">
        <f ca="1">IFERROR(IF(DD35="Current",IF($O$308="KY",DD88-DD171,(DD83+DD170-DD89+DD175)),(DD396-DD398)),0)</f>
        <v>0</v>
      </c>
      <c r="DE85" s="207">
        <f>IFERROR(IF($AA$334=1,DE84,IF($O$308="KY",DE83+DE170-DE90+DE175-DE171,(DE83+DE170-DE90+DE175))),0)</f>
        <v>0</v>
      </c>
      <c r="DF85" s="207"/>
      <c r="DG85" s="207">
        <f ca="1">IFERROR(IF(DG35="Current",IF($O$308="KY",DG88-DG171,(DG83+DG170-DG89+DG175)),(DG396-DG398)),0)</f>
        <v>0</v>
      </c>
      <c r="DH85" s="207">
        <f>IFERROR(IF($AA$334=1,DH84,IF($O$308="KY",DH83+DH170-DH90+DH175-DH171,(DH83+DH170-DH90+DH175))),0)</f>
        <v>0</v>
      </c>
      <c r="DI85" s="207"/>
      <c r="DJ85" s="207">
        <f ca="1">IFERROR(IF(DJ35="Current",IF($O$308="KY",DJ88-DJ171,(DJ83+DJ170-DJ89+DJ175)),(DJ396-DJ398)),0)</f>
        <v>0</v>
      </c>
      <c r="DK85" s="207">
        <f>IFERROR(IF($AA$334=1,DK84,IF($O$308="KY",DK83+DK170-DK90+DK175-DK171,(DK83+DK170-DK90+DK175))),0)</f>
        <v>0</v>
      </c>
      <c r="DL85" s="207"/>
      <c r="DM85" s="207">
        <f ca="1">IFERROR(IF(DM35="Current",IF($O$308="KY",DM88-DM171,(DM83+DM170-DM89+DM175)),(DM396-DM398)),0)</f>
        <v>0</v>
      </c>
      <c r="DN85" s="207">
        <f>IFERROR(IF($AA$334=1,DN84,IF($O$308="KY",DN83+DN170-DN90+DN175-DN171,(DN83+DN170-DN90+DN175))),0)</f>
        <v>0</v>
      </c>
      <c r="DO85" s="207"/>
      <c r="DP85" s="207">
        <f ca="1">IFERROR(IF(DP35="Current",IF($O$308="KY",DP88-DP171,(DP83+DP170-DP89+DP175)),(DP396-DP398)),0)</f>
        <v>0</v>
      </c>
      <c r="DQ85" s="207">
        <f>IFERROR(IF($AA$334=1,DQ84,IF($O$308="KY",DQ83+DQ170-DQ90+DQ175-DQ171,(DQ83+DQ170-DQ90+DQ175))),0)</f>
        <v>0</v>
      </c>
      <c r="DR85" s="207"/>
      <c r="DS85" s="207">
        <f ca="1">IFERROR(IF(DS35="Current",IF($O$308="KY",DS88-DS171,(DS83+DS170-DS89+DS175)),(DS396-DS398)),0)</f>
        <v>0</v>
      </c>
      <c r="DT85" s="207">
        <f>IFERROR(IF($AA$334=1,DT84,IF($O$308="KY",DT83+DT170-DT90+DT175-DT171,(DT83+DT170-DT90+DT175))),0)</f>
        <v>0</v>
      </c>
      <c r="DU85" s="211"/>
      <c r="DV85" s="204">
        <f>IFERROR(DV88-DV171,0)</f>
        <v>0</v>
      </c>
      <c r="DW85" s="442"/>
      <c r="DY85" s="205"/>
      <c r="DZ85" s="205"/>
      <c r="EB85" s="196"/>
      <c r="EC85" s="196"/>
    </row>
    <row r="86" spans="1:303" ht="19.5" customHeight="1" x14ac:dyDescent="0.3">
      <c r="A86" s="83"/>
      <c r="E86" t="s">
        <v>851</v>
      </c>
      <c r="F86">
        <v>0</v>
      </c>
      <c r="G86" s="206" t="s">
        <v>264</v>
      </c>
      <c r="M86" s="132" t="s">
        <v>842</v>
      </c>
      <c r="N86" s="127" t="s">
        <v>40</v>
      </c>
      <c r="O86" s="198">
        <f ca="1">IFERROR(((R86*R44)+(U86*U44)+(X86*X44)+(AA86*AA44)+(AD86*AD44)+(AG86*AG44)+(AJ86*AJ44)+(AM86*AM44)+(AP86*AP44)+(AS86*AS44)+(AV86*AV44)+(AY86*AY44)+(BB86*BB44)+(BE86*BE44)+(BH86*BH44)+(BK86*BK44)+(BN86*BN44)+(BQ86*BQ44)+(BT86*BT44)+(BW86*BW44)+(BZ86*BZ44)+(CC86*CC44)+(CF86*CF44)+(CI86*CI44)+(CL86*CL44)+(CO86*CO44)+(CR86*CR44)+(CU86*CU44)+(CX86*CX44)+(DA86*DA44)+(DD86*DD44)+(DG86*DG44)+(DJ86*DJ44)+(DM86*DM44)+(DP86*DP44)+(DS86*DS44)+IF(O35="Actual",(DV86*DV44),0))/O44,0)</f>
        <v>0</v>
      </c>
      <c r="P86" s="198">
        <f>IFERROR(((S86*S44)+(V86*V44)+(Y86*Y44)+(AB86*AB44)+(AE86*AE44)+(AH86*AH44)+(AK86*AK44)+(AN86*AN44)+(AQ86*AQ44)+(AT86*AT44)+(AW86*AW44)+(AZ86*AZ44)+(BC86*BC44)+(BF86*BF44)+(BI86*BI44)+(BL86*BL44)+(BO86*BO44)+(BR86*BR44)+(BU86*BU44)+(BX86*BX44)+(CA86*CA44)+(CD86*CD44)+(CG86*CG44)+(CJ86*CJ44)+(CM86*CM44)+(CP86*CP44)+(CS86*CS44)+(CV86*CV44)+(CY86*CY44)+(DB86*DB44)+(DE86*DE44)+(DH86*DH44)+(DK86*DK44)+(DN86*DN44)+(DQ86*DQ44)+(DT86*DT44))/P44,0)</f>
        <v>0</v>
      </c>
      <c r="Q86" s="162"/>
      <c r="R86" s="228">
        <f ca="1">IFERROR(ROUND(R85/$U$342,$N$3),0)</f>
        <v>0</v>
      </c>
      <c r="S86" s="207">
        <f>IFERROR(ROUND(S85/$V$342,$N$3),0)</f>
        <v>0</v>
      </c>
      <c r="T86" s="207"/>
      <c r="U86" s="207">
        <f ca="1">IFERROR(ROUND(U85/$U$342,$N$3),0)</f>
        <v>0</v>
      </c>
      <c r="V86" s="207">
        <f>IFERROR(ROUND(V85/$V$342,$N$3),0)</f>
        <v>0</v>
      </c>
      <c r="W86" s="207"/>
      <c r="X86" s="207">
        <f ca="1">IFERROR(ROUND(X85/$U$342,$N$3),0)</f>
        <v>0</v>
      </c>
      <c r="Y86" s="207">
        <f>IFERROR(ROUND(Y85/$V$342,$N$3),0)</f>
        <v>0</v>
      </c>
      <c r="Z86" s="207"/>
      <c r="AA86" s="207">
        <f ca="1">IFERROR(ROUND(AA85/$U$342,$N$3),0)</f>
        <v>0</v>
      </c>
      <c r="AB86" s="207">
        <f>IFERROR(ROUND(AB85/$V$342,$N$3),0)</f>
        <v>0</v>
      </c>
      <c r="AC86" s="207"/>
      <c r="AD86" s="207">
        <f ca="1">IFERROR(ROUND(AD85/$U$342,$N$3),0)</f>
        <v>0</v>
      </c>
      <c r="AE86" s="207">
        <f>IFERROR(ROUND(AE85/$V$342,$N$3),0)</f>
        <v>0</v>
      </c>
      <c r="AF86" s="207"/>
      <c r="AG86" s="207">
        <f ca="1">IFERROR(ROUND(AG85/$U$342,$N$3),0)</f>
        <v>0</v>
      </c>
      <c r="AH86" s="207">
        <f>IFERROR(ROUND(AH85/$V$342,$N$3),0)</f>
        <v>0</v>
      </c>
      <c r="AI86" s="207"/>
      <c r="AJ86" s="207">
        <f ca="1">IFERROR(ROUND(AJ85/$U$342,$N$3),0)</f>
        <v>0</v>
      </c>
      <c r="AK86" s="207">
        <f>IFERROR(ROUND(AK85/$V$342,$N$3),0)</f>
        <v>0</v>
      </c>
      <c r="AL86" s="207"/>
      <c r="AM86" s="207">
        <f ca="1">IFERROR(ROUND(AM85/$U$342,$N$3),0)</f>
        <v>0</v>
      </c>
      <c r="AN86" s="207">
        <f>IFERROR(ROUND(AN85/$V$342,$N$3),0)</f>
        <v>0</v>
      </c>
      <c r="AO86" s="207"/>
      <c r="AP86" s="207">
        <f ca="1">IFERROR(ROUND(AP85/$U$342,$N$3),0)</f>
        <v>0</v>
      </c>
      <c r="AQ86" s="207">
        <f>IFERROR(ROUND(AQ85/$V$342,$N$3),0)</f>
        <v>0</v>
      </c>
      <c r="AR86" s="207"/>
      <c r="AS86" s="207">
        <f ca="1">IFERROR(ROUND(AS85/$U$342,$N$3),0)</f>
        <v>0</v>
      </c>
      <c r="AT86" s="207">
        <f>IFERROR(ROUND(AT85/$V$342,$N$3),0)</f>
        <v>0</v>
      </c>
      <c r="AU86" s="207"/>
      <c r="AV86" s="207">
        <f ca="1">IFERROR(ROUND(AV85/$U$342,$N$3),0)</f>
        <v>0</v>
      </c>
      <c r="AW86" s="207">
        <f>IFERROR(ROUND(AW85/$V$342,$N$3),0)</f>
        <v>0</v>
      </c>
      <c r="AX86" s="207"/>
      <c r="AY86" s="207">
        <f ca="1">IFERROR(ROUND(AY85/$U$342,$N$3),0)</f>
        <v>0</v>
      </c>
      <c r="AZ86" s="207">
        <f>IFERROR(ROUND(AZ85/$V$342,$N$3),0)</f>
        <v>0</v>
      </c>
      <c r="BA86" s="207"/>
      <c r="BB86" s="207">
        <f ca="1">IFERROR(ROUND(BB85/$U$342,$N$3),0)</f>
        <v>0</v>
      </c>
      <c r="BC86" s="207">
        <f>IFERROR(ROUND(BC85/$V$342,$N$3),0)</f>
        <v>0</v>
      </c>
      <c r="BD86" s="207"/>
      <c r="BE86" s="207">
        <f ca="1">IFERROR(ROUND(BE85/$U$342,$N$3),0)</f>
        <v>0</v>
      </c>
      <c r="BF86" s="207">
        <f>IFERROR(ROUND(BF85/$V$342,$N$3),0)</f>
        <v>0</v>
      </c>
      <c r="BG86" s="207"/>
      <c r="BH86" s="207">
        <f ca="1">IFERROR(ROUND(BH85/$U$342,$N$3),0)</f>
        <v>0</v>
      </c>
      <c r="BI86" s="207">
        <f>IFERROR(ROUND(BI85/$V$342,$N$3),0)</f>
        <v>0</v>
      </c>
      <c r="BJ86" s="207"/>
      <c r="BK86" s="207">
        <f ca="1">IFERROR(ROUND(BK85/$U$342,$N$3),0)</f>
        <v>0</v>
      </c>
      <c r="BL86" s="207">
        <f>IFERROR(ROUND(BL85/$V$342,$N$3),0)</f>
        <v>0</v>
      </c>
      <c r="BM86" s="207"/>
      <c r="BN86" s="207">
        <f ca="1">IFERROR(ROUND(BN85/$U$342,$N$3),0)</f>
        <v>0</v>
      </c>
      <c r="BO86" s="207">
        <f>IFERROR(ROUND(BO85/$V$342,$N$3),0)</f>
        <v>0</v>
      </c>
      <c r="BP86" s="207"/>
      <c r="BQ86" s="207">
        <f ca="1">IFERROR(ROUND(BQ85/$U$342,$N$3),0)</f>
        <v>0</v>
      </c>
      <c r="BR86" s="207">
        <f>IFERROR(ROUND(BR85/$V$342,$N$3),0)</f>
        <v>0</v>
      </c>
      <c r="BS86" s="207"/>
      <c r="BT86" s="207">
        <f ca="1">IFERROR(ROUND(BT85/$U$342,$N$3),0)</f>
        <v>0</v>
      </c>
      <c r="BU86" s="207">
        <f>IFERROR(ROUND(BU85/$V$342,$N$3),0)</f>
        <v>0</v>
      </c>
      <c r="BV86" s="207"/>
      <c r="BW86" s="207">
        <f ca="1">IFERROR(ROUND(BW85/$U$342,$N$3),0)</f>
        <v>0</v>
      </c>
      <c r="BX86" s="207">
        <f>IFERROR(ROUND(BX85/$V$342,$N$3),0)</f>
        <v>0</v>
      </c>
      <c r="BY86" s="207"/>
      <c r="BZ86" s="207">
        <f ca="1">IFERROR(ROUND(BZ85/$U$342,$N$3),0)</f>
        <v>0</v>
      </c>
      <c r="CA86" s="207">
        <f>IFERROR(ROUND(CA85/$V$342,$N$3),0)</f>
        <v>0</v>
      </c>
      <c r="CB86" s="207"/>
      <c r="CC86" s="207">
        <f ca="1">IFERROR(ROUND(CC85/$U$342,$N$3),0)</f>
        <v>0</v>
      </c>
      <c r="CD86" s="207">
        <f>IFERROR(ROUND(CD85/$V$342,$N$3),0)</f>
        <v>0</v>
      </c>
      <c r="CE86" s="207"/>
      <c r="CF86" s="207">
        <f ca="1">IFERROR(ROUND(CF85/$U$342,$N$3),0)</f>
        <v>0</v>
      </c>
      <c r="CG86" s="207">
        <f>IFERROR(ROUND(CG85/$V$342,$N$3),0)</f>
        <v>0</v>
      </c>
      <c r="CH86" s="207"/>
      <c r="CI86" s="207">
        <f ca="1">IFERROR(ROUND(CI85/$U$342,$N$3),0)</f>
        <v>0</v>
      </c>
      <c r="CJ86" s="207">
        <f>IFERROR(ROUND(CJ85/$V$342,$N$3),0)</f>
        <v>0</v>
      </c>
      <c r="CK86" s="207"/>
      <c r="CL86" s="207">
        <f ca="1">IFERROR(ROUND(CL85/$U$342,$N$3),0)</f>
        <v>0</v>
      </c>
      <c r="CM86" s="207">
        <f>IFERROR(ROUND(CM85/$V$342,$N$3),0)</f>
        <v>0</v>
      </c>
      <c r="CN86" s="207"/>
      <c r="CO86" s="207">
        <f ca="1">IFERROR(ROUND(CO85/$U$342,$N$3),0)</f>
        <v>0</v>
      </c>
      <c r="CP86" s="207">
        <f>IFERROR(ROUND(CP85/$V$342,$N$3),0)</f>
        <v>0</v>
      </c>
      <c r="CQ86" s="207"/>
      <c r="CR86" s="207">
        <f ca="1">IFERROR(ROUND(CR85/$U$342,$N$3),0)</f>
        <v>0</v>
      </c>
      <c r="CS86" s="207">
        <f>IFERROR(ROUND(CS85/$V$342,$N$3),0)</f>
        <v>0</v>
      </c>
      <c r="CT86" s="207"/>
      <c r="CU86" s="207">
        <f ca="1">IFERROR(ROUND(CU85/$U$342,$N$3),0)</f>
        <v>0</v>
      </c>
      <c r="CV86" s="207">
        <f>IFERROR(ROUND(CV85/$V$342,$N$3),0)</f>
        <v>0</v>
      </c>
      <c r="CW86" s="207"/>
      <c r="CX86" s="207">
        <f ca="1">IFERROR(ROUND(CX85/$U$342,$N$3),0)</f>
        <v>0</v>
      </c>
      <c r="CY86" s="207">
        <f>IFERROR(ROUND(CY85/$V$342,$N$3),0)</f>
        <v>0</v>
      </c>
      <c r="CZ86" s="207"/>
      <c r="DA86" s="207">
        <f ca="1">IFERROR(ROUND(DA85/$U$342,$N$3),0)</f>
        <v>0</v>
      </c>
      <c r="DB86" s="207">
        <f>IFERROR(ROUND(DB85/$V$342,$N$3),0)</f>
        <v>0</v>
      </c>
      <c r="DC86" s="207"/>
      <c r="DD86" s="207">
        <f ca="1">IFERROR(ROUND(DD85/$U$342,$N$3),0)</f>
        <v>0</v>
      </c>
      <c r="DE86" s="207">
        <f>IFERROR(ROUND(DE85/$V$342,$N$3),0)</f>
        <v>0</v>
      </c>
      <c r="DF86" s="207"/>
      <c r="DG86" s="207">
        <f ca="1">IFERROR(ROUND(DG85/$U$342,$N$3),0)</f>
        <v>0</v>
      </c>
      <c r="DH86" s="207">
        <f>IFERROR(ROUND(DH85/$V$342,$N$3),0)</f>
        <v>0</v>
      </c>
      <c r="DI86" s="207"/>
      <c r="DJ86" s="207">
        <f ca="1">IFERROR(ROUND(DJ85/$U$342,$N$3),0)</f>
        <v>0</v>
      </c>
      <c r="DK86" s="207">
        <f>IFERROR(ROUND(DK85/$V$342,$N$3),0)</f>
        <v>0</v>
      </c>
      <c r="DL86" s="207"/>
      <c r="DM86" s="207">
        <f ca="1">IFERROR(ROUND(DM85/$U$342,$N$3),0)</f>
        <v>0</v>
      </c>
      <c r="DN86" s="207">
        <f>IFERROR(ROUND(DN85/$V$342,$N$3),0)</f>
        <v>0</v>
      </c>
      <c r="DO86" s="207"/>
      <c r="DP86" s="207">
        <f ca="1">IFERROR(ROUND(DP85/$U$342,$N$3),0)</f>
        <v>0</v>
      </c>
      <c r="DQ86" s="207">
        <f>IFERROR(ROUND(DQ85/$V$342,$N$3),0)</f>
        <v>0</v>
      </c>
      <c r="DR86" s="207"/>
      <c r="DS86" s="207">
        <f ca="1">IFERROR(ROUND(DS85/$U$342,$N$3),0)</f>
        <v>0</v>
      </c>
      <c r="DT86" s="207">
        <f>IFERROR(ROUND(DT85/$V$342,$N$3),0)</f>
        <v>0</v>
      </c>
      <c r="DU86" s="211"/>
      <c r="DV86" s="204">
        <f>IFERROR(ROUND(DV85/$U$342,$N$3),0)</f>
        <v>0</v>
      </c>
      <c r="DW86" s="442"/>
      <c r="DY86" s="205"/>
      <c r="DZ86" s="418"/>
      <c r="EB86" s="196"/>
      <c r="EC86" s="212"/>
    </row>
    <row r="87" spans="1:303" ht="19.5" customHeight="1" x14ac:dyDescent="0.3">
      <c r="A87" s="83"/>
      <c r="C87">
        <v>1</v>
      </c>
      <c r="D87" s="84">
        <v>1</v>
      </c>
      <c r="G87" t="s">
        <v>264</v>
      </c>
      <c r="M87" s="123" t="s">
        <v>305</v>
      </c>
      <c r="N87" s="127" t="s">
        <v>40</v>
      </c>
      <c r="O87" s="210">
        <f ca="1">IFERROR(((R87*R44)+(U87*U44)+(X87*X44)+(AA87*AA44)+(AD87*AD44)+(AG87*AG44)+(AJ87*AJ44)+(AM87*AM44)+(AP87*AP44)+(AS87*AS44)+(AV87*AV44)+(AY87*AY44)+(BB87*BB44)+(BE87*BE44)+(BH87*BH44)+(BK87*BK44)+(BN87*BN44)+(BQ87*BQ44)+(BT87*BT44)+(BW87*BW44)+(BZ87*BZ44)+(CC87*CC44)+(CF87*CF44)+(CI87*CI44)+(CL87*CL44)+(CO87*CO44)+(CR87*CR44)+(CU87*CU44)+(CX87*CX44)+(DA87*DA44)+(DD87*DD44)+(DG87*DG44)+(DJ87*DJ44)+(DM87*DM44)+(DP87*DP44)+(DS87*DS44)+IF(O35="Actual",(DV87*DV44),0))/O44,0)</f>
        <v>0</v>
      </c>
      <c r="P87" s="210">
        <f>IFERROR(((S87*S44)+(V87*V44)+(Y87*Y44)+(AB87*AB44)+(AE87*AE44)+(AH87*AH44)+(AK87*AK44)+(AN87*AN44)+(AQ87*AQ44)+(AT87*AT44)+(AW87*AW44)+(AZ87*AZ44)+(BC87*BC44)+(BF87*BF44)+(BI87*BI44)+(BL87*BL44)+(BO87*BO44)+(BR87*BR44)+(BU87*BU44)+(BX87*BX44)+(CA87*CA44)+(CD87*CD44)+(CG87*CG44)+(CJ87*CJ44)+(CM87*CM44)+(CP87*CP44)+(CS87*CS44)+(CV87*CV44)+(CY87*CY44)+(DB87*DB44)+(DE87*DE44)+(DH87*DH44)+(DK87*DK44)+(DN87*DN44)+(DQ87*DQ44)+(DT87*DT44))/P44,0)</f>
        <v>0</v>
      </c>
      <c r="Q87" s="167"/>
      <c r="R87" s="204">
        <f ca="1">R88</f>
        <v>0</v>
      </c>
      <c r="S87" s="200"/>
      <c r="T87" s="204"/>
      <c r="U87" s="204">
        <f ca="1">U88</f>
        <v>0</v>
      </c>
      <c r="V87" s="200"/>
      <c r="W87" s="204"/>
      <c r="X87" s="204">
        <f ca="1">X88</f>
        <v>0</v>
      </c>
      <c r="Y87" s="200"/>
      <c r="Z87" s="204"/>
      <c r="AA87" s="204">
        <f ca="1">AA88</f>
        <v>0</v>
      </c>
      <c r="AB87" s="200"/>
      <c r="AC87" s="204"/>
      <c r="AD87" s="204">
        <f ca="1">AD88</f>
        <v>0</v>
      </c>
      <c r="AE87" s="200"/>
      <c r="AF87" s="204"/>
      <c r="AG87" s="204">
        <f ca="1">AG88</f>
        <v>0</v>
      </c>
      <c r="AH87" s="200"/>
      <c r="AI87" s="204"/>
      <c r="AJ87" s="204">
        <f ca="1">AJ88</f>
        <v>0</v>
      </c>
      <c r="AK87" s="200"/>
      <c r="AL87" s="204"/>
      <c r="AM87" s="204">
        <f ca="1">AM88</f>
        <v>0</v>
      </c>
      <c r="AN87" s="200"/>
      <c r="AO87" s="204"/>
      <c r="AP87" s="204">
        <f ca="1">AP88</f>
        <v>0</v>
      </c>
      <c r="AQ87" s="200"/>
      <c r="AR87" s="204"/>
      <c r="AS87" s="204">
        <f ca="1">AS88</f>
        <v>0</v>
      </c>
      <c r="AT87" s="200"/>
      <c r="AU87" s="204"/>
      <c r="AV87" s="204">
        <f ca="1">AV88</f>
        <v>0</v>
      </c>
      <c r="AW87" s="200"/>
      <c r="AX87" s="204"/>
      <c r="AY87" s="204">
        <f ca="1">AY88</f>
        <v>0</v>
      </c>
      <c r="AZ87" s="200"/>
      <c r="BA87" s="204"/>
      <c r="BB87" s="204">
        <f ca="1">BB88</f>
        <v>0</v>
      </c>
      <c r="BC87" s="200"/>
      <c r="BD87" s="204"/>
      <c r="BE87" s="204">
        <f ca="1">BE88</f>
        <v>0</v>
      </c>
      <c r="BF87" s="200"/>
      <c r="BG87" s="204"/>
      <c r="BH87" s="204">
        <f ca="1">BH88</f>
        <v>0</v>
      </c>
      <c r="BI87" s="200"/>
      <c r="BJ87" s="204"/>
      <c r="BK87" s="204">
        <f ca="1">BK88</f>
        <v>0</v>
      </c>
      <c r="BL87" s="200"/>
      <c r="BM87" s="204"/>
      <c r="BN87" s="204">
        <f ca="1">BN88</f>
        <v>0</v>
      </c>
      <c r="BO87" s="200"/>
      <c r="BP87" s="204"/>
      <c r="BQ87" s="204">
        <f ca="1">BQ88</f>
        <v>0</v>
      </c>
      <c r="BR87" s="200"/>
      <c r="BS87" s="204"/>
      <c r="BT87" s="204">
        <f ca="1">BT88</f>
        <v>0</v>
      </c>
      <c r="BU87" s="200"/>
      <c r="BV87" s="204"/>
      <c r="BW87" s="204">
        <f ca="1">BW88</f>
        <v>0</v>
      </c>
      <c r="BX87" s="200"/>
      <c r="BY87" s="204"/>
      <c r="BZ87" s="204">
        <f ca="1">BZ88</f>
        <v>0</v>
      </c>
      <c r="CA87" s="200"/>
      <c r="CB87" s="204"/>
      <c r="CC87" s="204">
        <f ca="1">CC88</f>
        <v>0</v>
      </c>
      <c r="CD87" s="200"/>
      <c r="CE87" s="204"/>
      <c r="CF87" s="204">
        <f ca="1">CF88</f>
        <v>0</v>
      </c>
      <c r="CG87" s="200"/>
      <c r="CH87" s="204"/>
      <c r="CI87" s="204">
        <f ca="1">CI88</f>
        <v>0</v>
      </c>
      <c r="CJ87" s="200"/>
      <c r="CK87" s="204"/>
      <c r="CL87" s="204">
        <f ca="1">CL88</f>
        <v>0</v>
      </c>
      <c r="CM87" s="200"/>
      <c r="CN87" s="204"/>
      <c r="CO87" s="204">
        <f ca="1">CO88</f>
        <v>0</v>
      </c>
      <c r="CP87" s="200"/>
      <c r="CQ87" s="204"/>
      <c r="CR87" s="204">
        <f ca="1">CR88</f>
        <v>0</v>
      </c>
      <c r="CS87" s="200"/>
      <c r="CT87" s="204"/>
      <c r="CU87" s="204">
        <f ca="1">CU88</f>
        <v>0</v>
      </c>
      <c r="CV87" s="200"/>
      <c r="CW87" s="204"/>
      <c r="CX87" s="204">
        <f ca="1">CX88</f>
        <v>0</v>
      </c>
      <c r="CY87" s="200"/>
      <c r="CZ87" s="204"/>
      <c r="DA87" s="204">
        <f ca="1">DA88</f>
        <v>0</v>
      </c>
      <c r="DB87" s="200"/>
      <c r="DC87" s="204"/>
      <c r="DD87" s="204">
        <f ca="1">DD88</f>
        <v>0</v>
      </c>
      <c r="DE87" s="200"/>
      <c r="DF87" s="204"/>
      <c r="DG87" s="204">
        <f ca="1">DG88</f>
        <v>0</v>
      </c>
      <c r="DH87" s="200"/>
      <c r="DI87" s="204"/>
      <c r="DJ87" s="204">
        <f ca="1">DJ88</f>
        <v>0</v>
      </c>
      <c r="DK87" s="200"/>
      <c r="DL87" s="204"/>
      <c r="DM87" s="204">
        <f ca="1">DM88</f>
        <v>0</v>
      </c>
      <c r="DN87" s="200"/>
      <c r="DO87" s="204"/>
      <c r="DP87" s="204">
        <f ca="1">DP88</f>
        <v>0</v>
      </c>
      <c r="DQ87" s="200"/>
      <c r="DR87" s="204"/>
      <c r="DS87" s="204">
        <f ca="1">DS88</f>
        <v>0</v>
      </c>
      <c r="DT87" s="200"/>
      <c r="DU87" s="419"/>
      <c r="DV87" s="204"/>
      <c r="DW87" s="452"/>
      <c r="DY87" s="205"/>
      <c r="DZ87" s="197"/>
      <c r="EB87" s="196"/>
      <c r="EC87" s="197"/>
    </row>
    <row r="88" spans="1:303" ht="19.5" customHeight="1" x14ac:dyDescent="0.3">
      <c r="A88" s="83"/>
      <c r="E88" t="s">
        <v>304</v>
      </c>
      <c r="F88">
        <v>0</v>
      </c>
      <c r="G88" t="s">
        <v>264</v>
      </c>
      <c r="M88" s="229" t="s">
        <v>305</v>
      </c>
      <c r="N88" s="218" t="s">
        <v>40</v>
      </c>
      <c r="O88" s="230">
        <f ca="1">IFERROR(((R88*R44)+(U88*U44)+(X88*X44)+(AA88*AA44)+(AD88*AD44)+(AG88*AG44)+(AJ88*AJ44)+(AM88*AM44)+(AP88*AP44)+(AS88*AS44)+(AV88*AV44)+(AY88*AY44)+(BB88*BB44)+(BE88*BE44)+(BH88*BH44)+(BK88*BK44)+(BN88*BN44)+(BQ88*BQ44)+(BT88*BT44)+(BW88*BW44)+(BZ88*BZ44)+(CC88*CC44)+(CF88*CF44)+(CI88*CI44)+(CL88*CL44)+(CO88*CO44)+(CR88*CR44)+(CU88*CU44)+(CX88*CX44)+(DA88*DA44)+(DD88*DD44)+(DG88*DG44)+(DJ88*DJ44)+(DM88*DM44)+(DP88*DP44)+(DS88*DS44)+IF(O35="Actual",(DV88*DV44),0))/O44,0)</f>
        <v>0</v>
      </c>
      <c r="P88" s="230">
        <f>IFERROR(((S88*S44)+(V88*V44)+(Y88*Y44)+(AB88*AB44)+(AE88*AE44)+(AH88*AH44)+(AK88*AK44)+(AN88*AN44)+(AQ88*AQ44)+(AT88*AT44)+(AW88*AW44)+(AZ88*AZ44)+(BC88*BC44)+(BF88*BF44)+(BI88*BI44)+(BL88*BL44)+(BO88*BO44)+(BR88*BR44)+(BU88*BU44)+(BX88*BX44)+(CA88*CA44)+(CD88*CD44)+(CG88*CG44)+(CJ88*CJ44)+(CM88*CM44)+(CP88*CP44)+(CS88*CS44)+(CV88*CV44)+(CY88*CY44)+(DB88*DB44)+(DE88*DE44)+(DH88*DH44)+(DK88*DK44)+(DN88*DN44)+(DQ88*DQ44)+(DT88*DT44))/P44,0)</f>
        <v>0</v>
      </c>
      <c r="Q88" s="231"/>
      <c r="R88" s="232">
        <f ca="1">IFERROR(IF(R35="Current",IF(AND($O$308="WA",$O$309=0),IF(IFERROR(FIND("On Premise",R298)&gt;0,FALSE),(R85+($O$344*(R388*$O$328/1000))+($O$345*R85)),R85),IF($O$308="KY",R83+R170-R89+R175,R85+R171)),(R396)),0)</f>
        <v>0</v>
      </c>
      <c r="S88" s="232">
        <f>IFERROR(IF($AA$333=1,S87,IF(AND($O$308="WA",$O$309=0),IF(IFERROR(FIND("On Premise",R298)&gt;0,FALSE),(S85+($P$344*(S388*$O$328/1000))+($P$345*S85)),S85),IF($O$308="KY",S83+S170-S90+S175,S85+S171))),0)</f>
        <v>0</v>
      </c>
      <c r="T88" s="232"/>
      <c r="U88" s="232">
        <f ca="1">IFERROR(IF(U35="Current",IF(AND($O$308="WA",$O$309=0),IF(IFERROR(FIND("On Premise",U298)&gt;0,FALSE),(U85+($O$344*(U388*$O$328/1000))+($O$345*U85)),U85),IF($O$308="KY",U83+U170-U89+U175,U85+U171)),(U396)),0)</f>
        <v>0</v>
      </c>
      <c r="V88" s="232">
        <f>IFERROR(IF($AA$333=1,V87,IF(AND($O$308="WA",$O$309=0),IF(IFERROR(FIND("On Premise",U298)&gt;0,FALSE),(V85+($P$344*(V388*$O$328/1000))+($P$345*V85)),V85),IF($O$308="KY",V83+V170-V90+V175,V85+V171))),0)</f>
        <v>0</v>
      </c>
      <c r="W88" s="232"/>
      <c r="X88" s="232">
        <f ca="1">IFERROR(IF(X35="Current",IF(AND($O$308="WA",$O$309=0),IF(IFERROR(FIND("On Premise",X298)&gt;0,FALSE),(X85+($O$344*(X388*$O$328/1000))+($O$345*X85)),X85),IF($O$308="KY",X83+X170-X89+X175,X85+X171)),(X396)),0)</f>
        <v>0</v>
      </c>
      <c r="Y88" s="232">
        <f>IFERROR(IF($AA$333=1,Y87,IF(AND($O$308="WA",$O$309=0),IF(IFERROR(FIND("On Premise",X298)&gt;0,FALSE),(Y85+($P$344*(Y388*$O$328/1000))+($P$345*Y85)),Y85),IF($O$308="KY",Y83+Y170-Y90+Y175,Y85+Y171))),0)</f>
        <v>0</v>
      </c>
      <c r="Z88" s="232"/>
      <c r="AA88" s="232">
        <f ca="1">IFERROR(IF(AA35="Current",IF(AND($O$308="WA",$O$309=0),IF(IFERROR(FIND("On Premise",AA298)&gt;0,FALSE),(AA85+($O$344*(AA388*$O$328/1000))+($O$345*AA85)),AA85),IF($O$308="KY",AA83+AA170-AA89+AA175,AA85+AA171)),(AA396)),0)</f>
        <v>0</v>
      </c>
      <c r="AB88" s="232">
        <f>IFERROR(IF($AA$333=1,AB87,IF(AND($O$308="WA",$O$309=0),IF(IFERROR(FIND("On Premise",AA298)&gt;0,FALSE),(AB85+($P$344*(AB388*$O$328/1000))+($P$345*AB85)),AB85),IF($O$308="KY",AB83+AB170-AB90+AB175,AB85+AB171))),0)</f>
        <v>0</v>
      </c>
      <c r="AC88" s="232"/>
      <c r="AD88" s="232">
        <f ca="1">IFERROR(IF(AD35="Current",IF(AND($O$308="WA",$O$309=0),IF(IFERROR(FIND("On Premise",AD298)&gt;0,FALSE),(AD85+($O$344*(AD388*$O$328/1000))+($O$345*AD85)),AD85),IF($O$308="KY",AD83+AD170-AD89+AD175,AD85+AD171)),(AD396)),0)</f>
        <v>0</v>
      </c>
      <c r="AE88" s="232">
        <f>IFERROR(IF($AA$333=1,AE87,IF(AND($O$308="WA",$O$309=0),IF(IFERROR(FIND("On Premise",AD298)&gt;0,FALSE),(AE85+($P$344*(AE388*$O$328/1000))+($P$345*AE85)),AE85),IF($O$308="KY",AE83+AE170-AE90+AE175,AE85+AE171))),0)</f>
        <v>0</v>
      </c>
      <c r="AF88" s="232"/>
      <c r="AG88" s="232">
        <f ca="1">IFERROR(IF(AG35="Current",IF(AND($O$308="WA",$O$309=0),IF(IFERROR(FIND("On Premise",AG298)&gt;0,FALSE),(AG85+($O$344*(AG388*$O$328/1000))+($O$345*AG85)),AG85),IF($O$308="KY",AG83+AG170-AG89+AG175,AG85+AG171)),(AG396)),0)</f>
        <v>0</v>
      </c>
      <c r="AH88" s="232">
        <f>IFERROR(IF($AA$333=1,AH87,IF(AND($O$308="WA",$O$309=0),IF(IFERROR(FIND("On Premise",AG298)&gt;0,FALSE),(AH85+($P$344*(AH388*$O$328/1000))+($P$345*AH85)),AH85),IF($O$308="KY",AH83+AH170-AH90+AH175,AH85+AH171))),0)</f>
        <v>0</v>
      </c>
      <c r="AI88" s="232"/>
      <c r="AJ88" s="232">
        <f ca="1">IFERROR(IF(AJ35="Current",IF(AND($O$308="WA",$O$309=0),IF(IFERROR(FIND("On Premise",AJ298)&gt;0,FALSE),(AJ85+($O$344*(AJ388*$O$328/1000))+($O$345*AJ85)),AJ85),IF($O$308="KY",AJ83+AJ170-AJ89+AJ175,AJ85+AJ171)),(AJ396)),0)</f>
        <v>0</v>
      </c>
      <c r="AK88" s="232">
        <f>IFERROR(IF($AA$333=1,AK87,IF(AND($O$308="WA",$O$309=0),IF(IFERROR(FIND("On Premise",AJ298)&gt;0,FALSE),(AK85+($P$344*(AK388*$O$328/1000))+($P$345*AK85)),AK85),IF($O$308="KY",AK83+AK170-AK90+AK175,AK85+AK171))),0)</f>
        <v>0</v>
      </c>
      <c r="AL88" s="232"/>
      <c r="AM88" s="232">
        <f ca="1">IFERROR(IF(AM35="Current",IF(AND($O$308="WA",$O$309=0),IF(IFERROR(FIND("On Premise",AM298)&gt;0,FALSE),(AM85+($O$344*(AM388*$O$328/1000))+($O$345*AM85)),AM85),IF($O$308="KY",AM83+AM170-AM89+AM175,AM85+AM171)),(AM396)),0)</f>
        <v>0</v>
      </c>
      <c r="AN88" s="232">
        <f>IFERROR(IF($AA$333=1,AN87,IF(AND($O$308="WA",$O$309=0),IF(IFERROR(FIND("On Premise",AM298)&gt;0,FALSE),(AN85+($P$344*(AN388*$O$328/1000))+($P$345*AN85)),AN85),IF($O$308="KY",AN83+AN170-AN90+AN175,AN85+AN171))),0)</f>
        <v>0</v>
      </c>
      <c r="AO88" s="232"/>
      <c r="AP88" s="232">
        <f ca="1">IFERROR(IF(AP35="Current",IF(AND($O$308="WA",$O$309=0),IF(IFERROR(FIND("On Premise",AP298)&gt;0,FALSE),(AP85+($O$344*(AP388*$O$328/1000))+($O$345*AP85)),AP85),IF($O$308="KY",AP83+AP170-AP89+AP175,AP85+AP171)),(AP396)),0)</f>
        <v>0</v>
      </c>
      <c r="AQ88" s="232">
        <f>IFERROR(IF($AA$333=1,AQ87,IF(AND($O$308="WA",$O$309=0),IF(IFERROR(FIND("On Premise",AP298)&gt;0,FALSE),(AQ85+($P$344*(AQ388*$O$328/1000))+($P$345*AQ85)),AQ85),IF($O$308="KY",AQ83+AQ170-AQ90+AQ175,AQ85+AQ171))),0)</f>
        <v>0</v>
      </c>
      <c r="AR88" s="232"/>
      <c r="AS88" s="232">
        <f ca="1">IFERROR(IF(AS35="Current",IF(AND($O$308="WA",$O$309=0),IF(IFERROR(FIND("On Premise",AS298)&gt;0,FALSE),(AS85+($O$344*(AS388*$O$328/1000))+($O$345*AS85)),AS85),IF($O$308="KY",AS83+AS170-AS89+AS175,AS85+AS171)),(AS396)),0)</f>
        <v>0</v>
      </c>
      <c r="AT88" s="232">
        <f>IFERROR(IF($AA$333=1,AT87,IF(AND($O$308="WA",$O$309=0),IF(IFERROR(FIND("On Premise",AS298)&gt;0,FALSE),(AT85+($P$344*(AT388*$O$328/1000))+($P$345*AT85)),AT85),IF($O$308="KY",AT83+AT170-AT90+AT175,AT85+AT171))),0)</f>
        <v>0</v>
      </c>
      <c r="AU88" s="232"/>
      <c r="AV88" s="232">
        <f ca="1">IFERROR(IF(AV35="Current",IF(AND($O$308="WA",$O$309=0),IF(IFERROR(FIND("On Premise",AV298)&gt;0,FALSE),(AV85+($O$344*(AV388*$O$328/1000))+($O$345*AV85)),AV85),IF($O$308="KY",AV83+AV170-AV89+AV175,AV85+AV171)),(AV396)),0)</f>
        <v>0</v>
      </c>
      <c r="AW88" s="232">
        <f>IFERROR(IF($AA$333=1,AW87,IF(AND($O$308="WA",$O$309=0),IF(IFERROR(FIND("On Premise",AV298)&gt;0,FALSE),(AW85+($P$344*(AW388*$O$328/1000))+($P$345*AW85)),AW85),IF($O$308="KY",AW83+AW170-AW90+AW175,AW85+AW171))),0)</f>
        <v>0</v>
      </c>
      <c r="AX88" s="232"/>
      <c r="AY88" s="232">
        <f ca="1">IFERROR(IF(AY35="Current",IF(AND($O$308="WA",$O$309=0),IF(IFERROR(FIND("On Premise",AY298)&gt;0,FALSE),(AY85+($O$344*(AY388*$O$328/1000))+($O$345*AY85)),AY85),IF($O$308="KY",AY83+AY170-AY89+AY175,AY85+AY171)),(AY396)),0)</f>
        <v>0</v>
      </c>
      <c r="AZ88" s="232">
        <f>IFERROR(IF($AA$333=1,AZ87,IF(AND($O$308="WA",$O$309=0),IF(IFERROR(FIND("On Premise",AY298)&gt;0,FALSE),(AZ85+($P$344*(AZ388*$O$328/1000))+($P$345*AZ85)),AZ85),IF($O$308="KY",AZ83+AZ170-AZ90+AZ175,AZ85+AZ171))),0)</f>
        <v>0</v>
      </c>
      <c r="BA88" s="232"/>
      <c r="BB88" s="232">
        <f ca="1">IFERROR(IF(BB35="Current",IF(AND($O$308="WA",$O$309=0),IF(IFERROR(FIND("On Premise",BB298)&gt;0,FALSE),(BB85+($O$344*(BB388*$O$328/1000))+($O$345*BB85)),BB85),IF($O$308="KY",BB83+BB170-BB89+BB175,BB85+BB171)),(BB396)),0)</f>
        <v>0</v>
      </c>
      <c r="BC88" s="232">
        <f>IFERROR(IF($AA$333=1,BC87,IF(AND($O$308="WA",$O$309=0),IF(IFERROR(FIND("On Premise",BB298)&gt;0,FALSE),(BC85+($P$344*(BC388*$O$328/1000))+($P$345*BC85)),BC85),IF($O$308="KY",BC83+BC170-BC90+BC175,BC85+BC171))),0)</f>
        <v>0</v>
      </c>
      <c r="BD88" s="232"/>
      <c r="BE88" s="232">
        <f ca="1">IFERROR(IF(BE35="Current",IF(AND($O$308="WA",$O$309=0),IF(IFERROR(FIND("On Premise",BE298)&gt;0,FALSE),(BE85+($O$344*(BE388*$O$328/1000))+($O$345*BE85)),BE85),IF($O$308="KY",BE83+BE170-BE89+BE175,BE85+BE171)),(BE396)),0)</f>
        <v>0</v>
      </c>
      <c r="BF88" s="232">
        <f>IFERROR(IF($AA$333=1,BF87,IF(AND($O$308="WA",$O$309=0),IF(IFERROR(FIND("On Premise",BE298)&gt;0,FALSE),(BF85+($P$344*(BF388*$O$328/1000))+($P$345*BF85)),BF85),IF($O$308="KY",BF83+BF170-BF90+BF175,BF85+BF171))),0)</f>
        <v>0</v>
      </c>
      <c r="BG88" s="232"/>
      <c r="BH88" s="232">
        <f ca="1">IFERROR(IF(BH35="Current",IF(AND($O$308="WA",$O$309=0),IF(IFERROR(FIND("On Premise",BH298)&gt;0,FALSE),(BH85+($O$344*(BH388*$O$328/1000))+($O$345*BH85)),BH85),IF($O$308="KY",BH83+BH170-BH89+BH175,BH85+BH171)),(BH396)),0)</f>
        <v>0</v>
      </c>
      <c r="BI88" s="232">
        <f>IFERROR(IF($AA$333=1,BI87,IF(AND($O$308="WA",$O$309=0),IF(IFERROR(FIND("On Premise",BH298)&gt;0,FALSE),(BI85+($P$344*(BI388*$O$328/1000))+($P$345*BI85)),BI85),IF($O$308="KY",BI83+BI170-BI90+BI175,BI85+BI171))),0)</f>
        <v>0</v>
      </c>
      <c r="BJ88" s="232"/>
      <c r="BK88" s="232">
        <f ca="1">IFERROR(IF(BK35="Current",IF(AND($O$308="WA",$O$309=0),IF(IFERROR(FIND("On Premise",BK298)&gt;0,FALSE),(BK85+($O$344*(BK388*$O$328/1000))+($O$345*BK85)),BK85),IF($O$308="KY",BK83+BK170-BK89+BK175,BK85+BK171)),(BK396)),0)</f>
        <v>0</v>
      </c>
      <c r="BL88" s="232">
        <f>IFERROR(IF($AA$333=1,BL87,IF(AND($O$308="WA",$O$309=0),IF(IFERROR(FIND("On Premise",BK298)&gt;0,FALSE),(BL85+($P$344*(BL388*$O$328/1000))+($P$345*BL85)),BL85),IF($O$308="KY",BL83+BL170-BL90+BL175,BL85+BL171))),0)</f>
        <v>0</v>
      </c>
      <c r="BM88" s="232"/>
      <c r="BN88" s="232">
        <f ca="1">IFERROR(IF(BN35="Current",IF(AND($O$308="WA",$O$309=0),IF(IFERROR(FIND("On Premise",BN298)&gt;0,FALSE),(BN85+($O$344*(BN388*$O$328/1000))+($O$345*BN85)),BN85),IF($O$308="KY",BN83+BN170-BN89+BN175,BN85+BN171)),(BN396)),0)</f>
        <v>0</v>
      </c>
      <c r="BO88" s="232">
        <f>IFERROR(IF($AA$333=1,BO87,IF(AND($O$308="WA",$O$309=0),IF(IFERROR(FIND("On Premise",BN298)&gt;0,FALSE),(BO85+($P$344*(BO388*$O$328/1000))+($P$345*BO85)),BO85),IF($O$308="KY",BO83+BO170-BO90+BO175,BO85+BO171))),0)</f>
        <v>0</v>
      </c>
      <c r="BP88" s="232"/>
      <c r="BQ88" s="232">
        <f ca="1">IFERROR(IF(BQ35="Current",IF(AND($O$308="WA",$O$309=0),IF(IFERROR(FIND("On Premise",BQ298)&gt;0,FALSE),(BQ85+($O$344*(BQ388*$O$328/1000))+($O$345*BQ85)),BQ85),IF($O$308="KY",BQ83+BQ170-BQ89+BQ175,BQ85+BQ171)),(BQ396)),0)</f>
        <v>0</v>
      </c>
      <c r="BR88" s="232">
        <f>IFERROR(IF($AA$333=1,BR87,IF(AND($O$308="WA",$O$309=0),IF(IFERROR(FIND("On Premise",BQ298)&gt;0,FALSE),(BR85+($P$344*(BR388*$O$328/1000))+($P$345*BR85)),BR85),IF($O$308="KY",BR83+BR170-BR90+BR175,BR85+BR171))),0)</f>
        <v>0</v>
      </c>
      <c r="BS88" s="232"/>
      <c r="BT88" s="232">
        <f ca="1">IFERROR(IF(BT35="Current",IF(AND($O$308="WA",$O$309=0),IF(IFERROR(FIND("On Premise",BT298)&gt;0,FALSE),(BT85+($O$344*(BT388*$O$328/1000))+($O$345*BT85)),BT85),IF($O$308="KY",BT83+BT170-BT89+BT175,BT85+BT171)),(BT396)),0)</f>
        <v>0</v>
      </c>
      <c r="BU88" s="232">
        <f>IFERROR(IF($AA$333=1,BU87,IF(AND($O$308="WA",$O$309=0),IF(IFERROR(FIND("On Premise",BT298)&gt;0,FALSE),(BU85+($P$344*(BU388*$O$328/1000))+($P$345*BU85)),BU85),IF($O$308="KY",BU83+BU170-BU90+BU175,BU85+BU171))),0)</f>
        <v>0</v>
      </c>
      <c r="BV88" s="232"/>
      <c r="BW88" s="232">
        <f ca="1">IFERROR(IF(BW35="Current",IF(AND($O$308="WA",$O$309=0),IF(IFERROR(FIND("On Premise",BW298)&gt;0,FALSE),(BW85+($O$344*(BW388*$O$328/1000))+($O$345*BW85)),BW85),IF($O$308="KY",BW83+BW170-BW89+BW175,BW85+BW171)),(BW396)),0)</f>
        <v>0</v>
      </c>
      <c r="BX88" s="232">
        <f>IFERROR(IF($AA$333=1,BX87,IF(AND($O$308="WA",$O$309=0),IF(IFERROR(FIND("On Premise",BW298)&gt;0,FALSE),(BX85+($P$344*(BX388*$O$328/1000))+($P$345*BX85)),BX85),IF($O$308="KY",BX83+BX170-BX90+BX175,BX85+BX171))),0)</f>
        <v>0</v>
      </c>
      <c r="BY88" s="232"/>
      <c r="BZ88" s="232">
        <f ca="1">IFERROR(IF(BZ35="Current",IF(AND($O$308="WA",$O$309=0),IF(IFERROR(FIND("On Premise",BZ298)&gt;0,FALSE),(BZ85+($O$344*(BZ388*$O$328/1000))+($O$345*BZ85)),BZ85),IF($O$308="KY",BZ83+BZ170-BZ89+BZ175,BZ85+BZ171)),(BZ396)),0)</f>
        <v>0</v>
      </c>
      <c r="CA88" s="232">
        <f>IFERROR(IF($AA$333=1,CA87,IF(AND($O$308="WA",$O$309=0),IF(IFERROR(FIND("On Premise",BZ298)&gt;0,FALSE),(CA85+($P$344*(CA388*$O$328/1000))+($P$345*CA85)),CA85),IF($O$308="KY",CA83+CA170-CA90+CA175,CA85+CA171))),0)</f>
        <v>0</v>
      </c>
      <c r="CB88" s="232"/>
      <c r="CC88" s="232">
        <f ca="1">IFERROR(IF(CC35="Current",IF(AND($O$308="WA",$O$309=0),IF(IFERROR(FIND("On Premise",CC298)&gt;0,FALSE),(CC85+($O$344*(CC388*$O$328/1000))+($O$345*CC85)),CC85),IF($O$308="KY",CC83+CC170-CC89+CC175,CC85+CC171)),(CC396)),0)</f>
        <v>0</v>
      </c>
      <c r="CD88" s="232">
        <f>IFERROR(IF($AA$333=1,CD87,IF(AND($O$308="WA",$O$309=0),IF(IFERROR(FIND("On Premise",CC298)&gt;0,FALSE),(CD85+($P$344*(CD388*$O$328/1000))+($P$345*CD85)),CD85),IF($O$308="KY",CD83+CD170-CD90+CD175,CD85+CD171))),0)</f>
        <v>0</v>
      </c>
      <c r="CE88" s="232"/>
      <c r="CF88" s="232">
        <f ca="1">IFERROR(IF(CF35="Current",IF(AND($O$308="WA",$O$309=0),IF(IFERROR(FIND("On Premise",CF298)&gt;0,FALSE),(CF85+($O$344*(CF388*$O$328/1000))+($O$345*CF85)),CF85),IF($O$308="KY",CF83+CF170-CF89+CF175,CF85+CF171)),(CF396)),0)</f>
        <v>0</v>
      </c>
      <c r="CG88" s="232">
        <f>IFERROR(IF($AA$333=1,CG87,IF(AND($O$308="WA",$O$309=0),IF(IFERROR(FIND("On Premise",CF298)&gt;0,FALSE),(CG85+($P$344*(CG388*$O$328/1000))+($P$345*CG85)),CG85),IF($O$308="KY",CG83+CG170-CG90+CG175,CG85+CG171))),0)</f>
        <v>0</v>
      </c>
      <c r="CH88" s="232"/>
      <c r="CI88" s="232">
        <f ca="1">IFERROR(IF(CI35="Current",IF(AND($O$308="WA",$O$309=0),IF(IFERROR(FIND("On Premise",CI298)&gt;0,FALSE),(CI85+($O$344*(CI388*$O$328/1000))+($O$345*CI85)),CI85),IF($O$308="KY",CI83+CI170-CI89+CI175,CI85+CI171)),(CI396)),0)</f>
        <v>0</v>
      </c>
      <c r="CJ88" s="232">
        <f>IFERROR(IF($AA$333=1,CJ87,IF(AND($O$308="WA",$O$309=0),IF(IFERROR(FIND("On Premise",CI298)&gt;0,FALSE),(CJ85+($P$344*(CJ388*$O$328/1000))+($P$345*CJ85)),CJ85),IF($O$308="KY",CJ83+CJ170-CJ90+CJ175,CJ85+CJ171))),0)</f>
        <v>0</v>
      </c>
      <c r="CK88" s="232"/>
      <c r="CL88" s="232">
        <f ca="1">IFERROR(IF(CL35="Current",IF(AND($O$308="WA",$O$309=0),IF(IFERROR(FIND("On Premise",CL298)&gt;0,FALSE),(CL85+($O$344*(CL388*$O$328/1000))+($O$345*CL85)),CL85),IF($O$308="KY",CL83+CL170-CL89+CL175,CL85+CL171)),(CL396)),0)</f>
        <v>0</v>
      </c>
      <c r="CM88" s="232">
        <f>IFERROR(IF($AA$333=1,CM87,IF(AND($O$308="WA",$O$309=0),IF(IFERROR(FIND("On Premise",CL298)&gt;0,FALSE),(CM85+($P$344*(CM388*$O$328/1000))+($P$345*CM85)),CM85),IF($O$308="KY",CM83+CM170-CM90+CM175,CM85+CM171))),0)</f>
        <v>0</v>
      </c>
      <c r="CN88" s="232"/>
      <c r="CO88" s="232">
        <f ca="1">IFERROR(IF(CO35="Current",IF(AND($O$308="WA",$O$309=0),IF(IFERROR(FIND("On Premise",CO298)&gt;0,FALSE),(CO85+($O$344*(CO388*$O$328/1000))+($O$345*CO85)),CO85),IF($O$308="KY",CO83+CO170-CO89+CO175,CO85+CO171)),(CO396)),0)</f>
        <v>0</v>
      </c>
      <c r="CP88" s="232">
        <f>IFERROR(IF($AA$333=1,CP87,IF(AND($O$308="WA",$O$309=0),IF(IFERROR(FIND("On Premise",CO298)&gt;0,FALSE),(CP85+($P$344*(CP388*$O$328/1000))+($P$345*CP85)),CP85),IF($O$308="KY",CP83+CP170-CP90+CP175,CP85+CP171))),0)</f>
        <v>0</v>
      </c>
      <c r="CQ88" s="232"/>
      <c r="CR88" s="232">
        <f ca="1">IFERROR(IF(CR35="Current",IF(AND($O$308="WA",$O$309=0),IF(IFERROR(FIND("On Premise",CR298)&gt;0,FALSE),(CR85+($O$344*(CR388*$O$328/1000))+($O$345*CR85)),CR85),IF($O$308="KY",CR83+CR170-CR89+CR175,CR85+CR171)),(CR396)),0)</f>
        <v>0</v>
      </c>
      <c r="CS88" s="232">
        <f>IFERROR(IF($AA$333=1,CS87,IF(AND($O$308="WA",$O$309=0),IF(IFERROR(FIND("On Premise",CR298)&gt;0,FALSE),(CS85+($P$344*(CS388*$O$328/1000))+($P$345*CS85)),CS85),IF($O$308="KY",CS83+CS170-CS90+CS175,CS85+CS171))),0)</f>
        <v>0</v>
      </c>
      <c r="CT88" s="232"/>
      <c r="CU88" s="232">
        <f ca="1">IFERROR(IF(CU35="Current",IF(AND($O$308="WA",$O$309=0),IF(IFERROR(FIND("On Premise",CU298)&gt;0,FALSE),(CU85+($O$344*(CU388*$O$328/1000))+($O$345*CU85)),CU85),IF($O$308="KY",CU83+CU170-CU89+CU175,CU85+CU171)),(CU396)),0)</f>
        <v>0</v>
      </c>
      <c r="CV88" s="232">
        <f>IFERROR(IF($AA$333=1,CV87,IF(AND($O$308="WA",$O$309=0),IF(IFERROR(FIND("On Premise",CU298)&gt;0,FALSE),(CV85+($P$344*(CV388*$O$328/1000))+($P$345*CV85)),CV85),IF($O$308="KY",CV83+CV170-CV90+CV175,CV85+CV171))),0)</f>
        <v>0</v>
      </c>
      <c r="CW88" s="232"/>
      <c r="CX88" s="232">
        <f ca="1">IFERROR(IF(CX35="Current",IF(AND($O$308="WA",$O$309=0),IF(IFERROR(FIND("On Premise",CX298)&gt;0,FALSE),(CX85+($O$344*(CX388*$O$328/1000))+($O$345*CX85)),CX85),IF($O$308="KY",CX83+CX170-CX89+CX175,CX85+CX171)),(CX396)),0)</f>
        <v>0</v>
      </c>
      <c r="CY88" s="232">
        <f>IFERROR(IF($AA$333=1,CY87,IF(AND($O$308="WA",$O$309=0),IF(IFERROR(FIND("On Premise",CX298)&gt;0,FALSE),(CY85+($P$344*(CY388*$O$328/1000))+($P$345*CY85)),CY85),IF($O$308="KY",CY83+CY170-CY90+CY175,CY85+CY171))),0)</f>
        <v>0</v>
      </c>
      <c r="CZ88" s="232"/>
      <c r="DA88" s="232">
        <f ca="1">IFERROR(IF(DA35="Current",IF(AND($O$308="WA",$O$309=0),IF(IFERROR(FIND("On Premise",DA298)&gt;0,FALSE),(DA85+($O$344*(DA388*$O$328/1000))+($O$345*DA85)),DA85),IF($O$308="KY",DA83+DA170-DA89+DA175,DA85+DA171)),(DA396)),0)</f>
        <v>0</v>
      </c>
      <c r="DB88" s="232">
        <f>IFERROR(IF($AA$333=1,DB87,IF(AND($O$308="WA",$O$309=0),IF(IFERROR(FIND("On Premise",DA298)&gt;0,FALSE),(DB85+($P$344*(DB388*$O$328/1000))+($P$345*DB85)),DB85),IF($O$308="KY",DB83+DB170-DB90+DB175,DB85+DB171))),0)</f>
        <v>0</v>
      </c>
      <c r="DC88" s="232"/>
      <c r="DD88" s="232">
        <f ca="1">IFERROR(IF(DD35="Current",IF(AND($O$308="WA",$O$309=0),IF(IFERROR(FIND("On Premise",DD298)&gt;0,FALSE),(DD85+($O$344*(DD388*$O$328/1000))+($O$345*DD85)),DD85),IF($O$308="KY",DD83+DD170-DD89+DD175,DD85+DD171)),(DD396)),0)</f>
        <v>0</v>
      </c>
      <c r="DE88" s="232">
        <f>IFERROR(IF($AA$333=1,DE87,IF(AND($O$308="WA",$O$309=0),IF(IFERROR(FIND("On Premise",DD298)&gt;0,FALSE),(DE85+($P$344*(DE388*$O$328/1000))+($P$345*DE85)),DE85),IF($O$308="KY",DE83+DE170-DE90+DE175,DE85+DE171))),0)</f>
        <v>0</v>
      </c>
      <c r="DF88" s="232"/>
      <c r="DG88" s="232">
        <f ca="1">IFERROR(IF(DG35="Current",IF(AND($O$308="WA",$O$309=0),IF(IFERROR(FIND("On Premise",DG298)&gt;0,FALSE),(DG85+($O$344*(DG388*$O$328/1000))+($O$345*DG85)),DG85),IF($O$308="KY",DG83+DG170-DG89+DG175,DG85+DG171)),(DG396)),0)</f>
        <v>0</v>
      </c>
      <c r="DH88" s="232">
        <f>IFERROR(IF($AA$333=1,DH87,IF(AND($O$308="WA",$O$309=0),IF(IFERROR(FIND("On Premise",DG298)&gt;0,FALSE),(DH85+($P$344*(DH388*$O$328/1000))+($P$345*DH85)),DH85),IF($O$308="KY",DH83+DH170-DH90+DH175,DH85+DH171))),0)</f>
        <v>0</v>
      </c>
      <c r="DI88" s="232"/>
      <c r="DJ88" s="232">
        <f ca="1">IFERROR(IF(DJ35="Current",IF(AND($O$308="WA",$O$309=0),IF(IFERROR(FIND("On Premise",DJ298)&gt;0,FALSE),(DJ85+($O$344*(DJ388*$O$328/1000))+($O$345*DJ85)),DJ85),IF($O$308="KY",DJ83+DJ170-DJ89+DJ175,DJ85+DJ171)),(DJ396)),0)</f>
        <v>0</v>
      </c>
      <c r="DK88" s="232">
        <f>IFERROR(IF($AA$333=1,DK87,IF(AND($O$308="WA",$O$309=0),IF(IFERROR(FIND("On Premise",DJ298)&gt;0,FALSE),(DK85+($P$344*(DK388*$O$328/1000))+($P$345*DK85)),DK85),IF($O$308="KY",DK83+DK170-DK90+DK175,DK85+DK171))),0)</f>
        <v>0</v>
      </c>
      <c r="DL88" s="232"/>
      <c r="DM88" s="232">
        <f ca="1">IFERROR(IF(DM35="Current",IF(AND($O$308="WA",$O$309=0),IF(IFERROR(FIND("On Premise",DM298)&gt;0,FALSE),(DM85+($O$344*(DM388*$O$328/1000))+($O$345*DM85)),DM85),IF($O$308="KY",DM83+DM170-DM89+DM175,DM85+DM171)),(DM396)),0)</f>
        <v>0</v>
      </c>
      <c r="DN88" s="232">
        <f>IFERROR(IF($AA$333=1,DN87,IF(AND($O$308="WA",$O$309=0),IF(IFERROR(FIND("On Premise",DM298)&gt;0,FALSE),(DN85+($P$344*(DN388*$O$328/1000))+($P$345*DN85)),DN85),IF($O$308="KY",DN83+DN170-DN90+DN175,DN85+DN171))),0)</f>
        <v>0</v>
      </c>
      <c r="DO88" s="232"/>
      <c r="DP88" s="232">
        <f ca="1">IFERROR(IF(DP35="Current",IF(AND($O$308="WA",$O$309=0),IF(IFERROR(FIND("On Premise",DP298)&gt;0,FALSE),(DP85+($O$344*(DP388*$O$328/1000))+($O$345*DP85)),DP85),IF($O$308="KY",DP83+DP170-DP89+DP175,DP85+DP171)),(DP396)),0)</f>
        <v>0</v>
      </c>
      <c r="DQ88" s="232">
        <f>IFERROR(IF($AA$333=1,DQ87,IF(AND($O$308="WA",$O$309=0),IF(IFERROR(FIND("On Premise",DP298)&gt;0,FALSE),(DQ85+($P$344*(DQ388*$O$328/1000))+($P$345*DQ85)),DQ85),IF($O$308="KY",DQ83+DQ170-DQ90+DQ175,DQ85+DQ171))),0)</f>
        <v>0</v>
      </c>
      <c r="DR88" s="232"/>
      <c r="DS88" s="232">
        <f ca="1">IFERROR(IF(DS35="Current",IF(AND($O$308="WA",$O$309=0),IF(IFERROR(FIND("On Premise",DS298)&gt;0,FALSE),(DS85+($O$344*(DS388*$O$328/1000))+($O$345*DS85)),DS85),IF($O$308="KY",DS83+DS170-DS89+DS175,DS85+DS171)),(DS396)),0)</f>
        <v>0</v>
      </c>
      <c r="DT88" s="232">
        <f>IFERROR(IF($AA$333=1,DT87,IF(AND($O$308="WA",$O$309=0),IF(IFERROR(FIND("On Premise",DS298)&gt;0,FALSE),(DT85+($P$344*(DT388*$O$328/1000))+($P$345*DT85)),DT85),IF($O$308="KY",DT83+DT170-DT90+DT175,DT85+DT171))),0)</f>
        <v>0</v>
      </c>
      <c r="DU88" s="423"/>
      <c r="DV88" s="232">
        <f>IFERROR(DV87,0)</f>
        <v>0</v>
      </c>
      <c r="DW88" s="454"/>
      <c r="DX88" s="222"/>
      <c r="DY88" s="223"/>
      <c r="DZ88" s="223"/>
      <c r="EA88" s="222"/>
      <c r="EB88" s="224"/>
      <c r="EC88" s="224"/>
      <c r="ED88" s="225"/>
      <c r="EE88" s="100"/>
    </row>
    <row r="89" spans="1:303" ht="19.5" customHeight="1" x14ac:dyDescent="0.3">
      <c r="A89" s="83"/>
      <c r="E89" t="s">
        <v>306</v>
      </c>
      <c r="F89">
        <v>0</v>
      </c>
      <c r="G89" t="s">
        <v>264</v>
      </c>
      <c r="H89" t="b">
        <v>1</v>
      </c>
      <c r="M89" s="213" t="s">
        <v>145</v>
      </c>
      <c r="N89" s="127" t="s">
        <v>40</v>
      </c>
      <c r="O89" s="210">
        <f ca="1">IFERROR(((R89*R44)+(U89*U44)+(X89*X44)+(AA89*AA44)+(AD89*AD44)+(AG89*AG44)+(AJ89*AJ44)+(AM89*AM44)+(AP89*AP44)+(AS89*AS44)+(AV89*AV44)+(AY89*AY44)+(BB89*BB44)+(BE89*BE44)+(BH89*BH44)+(BK89*BK44)+(BN89*BN44)+(BQ89*BQ44)+(BT89*BT44)+(BW89*BW44)+(BZ89*BZ44)+(CC89*CC44)+(CF89*CF44)+(CI89*CI44)+(CL89*CL44)+(CO89*CO44)+(CR89*CR44)+(CU89*CU44)+(CX89*CX44)+(DA89*DA44)+(DD89*DD44)+(DG89*DG44)+(DJ89*DJ44)+(DM89*DM44)+(DP89*DP44)+(DS89*DS44)+IF(O35="Actual",(DV89*DV44),0))/O44,0)</f>
        <v>0</v>
      </c>
      <c r="P89" s="210">
        <f>IFERROR(((S89*S44)+(V89*V44)+(Y89*Y44)+(AB89*AB44)+(AE89*AE44)+(AH89*AH44)+(AK89*AK44)+(AN89*AN44)+(AQ89*AQ44)+(AT89*AT44)+(AW89*AW44)+(AZ89*AZ44)+(BC89*BC44)+(BF89*BF44)+(BI89*BI44)+(BL89*BL44)+(BO89*BO44)+(BR89*BR44)+(BU89*BU44)+(BX89*BX44)+(CA89*CA44)+(CD89*CD44)+(CG89*CG44)+(CJ89*CJ44)+(CM89*CM44)+(CP89*CP44)+(CS89*CS44)+(CV89*CV44)+(CY89*CY44)+(DB89*DB44)+(DE89*DE44)+(DH89*DH44)+(DK89*DK44)+(DN89*DN44)+(DQ89*DQ44)+(DT89*DT44))/P44,0)</f>
        <v>0</v>
      </c>
      <c r="Q89" s="167"/>
      <c r="R89" s="204">
        <f ca="1">IFERROR(IF(R35="Current",R397,IF($O$308="KY",(R83+R170-R88+R175),(R83+R170-R85+R175))),0)</f>
        <v>0</v>
      </c>
      <c r="S89" s="200">
        <f>IFERROR(S397,0)</f>
        <v>0</v>
      </c>
      <c r="T89" s="204"/>
      <c r="U89" s="204">
        <f ca="1">IFERROR(IF(U35="Current",U397,IF($O$308="KY",(U83+U170-U88+U175),(U83+U170-U85+U175))),0)</f>
        <v>0</v>
      </c>
      <c r="V89" s="200">
        <f>IFERROR(V397,0)</f>
        <v>0</v>
      </c>
      <c r="W89" s="204"/>
      <c r="X89" s="204">
        <f ca="1">IFERROR(IF(X35="Current",X397,IF($O$308="KY",(X83+X170-X88+X175),(X83+X170-X85+X175))),0)</f>
        <v>0</v>
      </c>
      <c r="Y89" s="200">
        <f>IFERROR(Y397,0)</f>
        <v>0</v>
      </c>
      <c r="Z89" s="204"/>
      <c r="AA89" s="204">
        <f ca="1">IFERROR(IF(AA35="Current",AA397,IF($O$308="KY",(AA83+AA170-AA88+AA175),(AA83+AA170-AA85+AA175))),0)</f>
        <v>0</v>
      </c>
      <c r="AB89" s="200">
        <f>IFERROR(AB397,0)</f>
        <v>0</v>
      </c>
      <c r="AC89" s="204"/>
      <c r="AD89" s="204">
        <f ca="1">IFERROR(IF(AD35="Current",AD397,IF($O$308="KY",(AD83+AD170-AD88+AD175),(AD83+AD170-AD85+AD175))),0)</f>
        <v>0</v>
      </c>
      <c r="AE89" s="200">
        <f>IFERROR(AE397,0)</f>
        <v>0</v>
      </c>
      <c r="AF89" s="204"/>
      <c r="AG89" s="204">
        <f ca="1">IFERROR(IF(AG35="Current",AG397,IF($O$308="KY",(AG83+AG170-AG88+AG175),(AG83+AG170-AG85+AG175))),0)</f>
        <v>0</v>
      </c>
      <c r="AH89" s="200">
        <f>IFERROR(AH397,0)</f>
        <v>0</v>
      </c>
      <c r="AI89" s="204"/>
      <c r="AJ89" s="204">
        <f ca="1">IFERROR(IF(AJ35="Current",AJ397,IF($O$308="KY",(AJ83+AJ170-AJ88+AJ175),(AJ83+AJ170-AJ85+AJ175))),0)</f>
        <v>0</v>
      </c>
      <c r="AK89" s="200">
        <f>IFERROR(AK397,0)</f>
        <v>0</v>
      </c>
      <c r="AL89" s="204"/>
      <c r="AM89" s="204">
        <f ca="1">IFERROR(IF(AM35="Current",AM397,IF($O$308="KY",(AM83+AM170-AM88+AM175),(AM83+AM170-AM85+AM175))),0)</f>
        <v>0</v>
      </c>
      <c r="AN89" s="200">
        <f>IFERROR(AN397,0)</f>
        <v>0</v>
      </c>
      <c r="AO89" s="204"/>
      <c r="AP89" s="204">
        <f ca="1">IFERROR(IF(AP35="Current",AP397,IF($O$308="KY",(AP83+AP170-AP88+AP175),(AP83+AP170-AP85+AP175))),0)</f>
        <v>0</v>
      </c>
      <c r="AQ89" s="200">
        <f>IFERROR(AQ397,0)</f>
        <v>0</v>
      </c>
      <c r="AR89" s="204"/>
      <c r="AS89" s="204">
        <f ca="1">IFERROR(IF(AS35="Current",AS397,IF($O$308="KY",(AS83+AS170-AS88+AS175),(AS83+AS170-AS85+AS175))),0)</f>
        <v>0</v>
      </c>
      <c r="AT89" s="200">
        <f>IFERROR(AT397,0)</f>
        <v>0</v>
      </c>
      <c r="AU89" s="204"/>
      <c r="AV89" s="204">
        <f ca="1">IFERROR(IF(AV35="Current",AV397,IF($O$308="KY",(AV83+AV170-AV88+AV175),(AV83+AV170-AV85+AV175))),0)</f>
        <v>0</v>
      </c>
      <c r="AW89" s="200">
        <f>IFERROR(AW397,0)</f>
        <v>0</v>
      </c>
      <c r="AX89" s="204"/>
      <c r="AY89" s="204">
        <f ca="1">IFERROR(IF(AY35="Current",AY397,IF($O$308="KY",(AY83+AY170-AY88+AY175),(AY83+AY170-AY85+AY175))),0)</f>
        <v>0</v>
      </c>
      <c r="AZ89" s="200">
        <f>IFERROR(AZ397,0)</f>
        <v>0</v>
      </c>
      <c r="BA89" s="204"/>
      <c r="BB89" s="204">
        <f ca="1">IFERROR(IF(BB35="Current",BB397,IF($O$308="KY",(BB83+BB170-BB88+BB175),(BB83+BB170-BB85+BB175))),0)</f>
        <v>0</v>
      </c>
      <c r="BC89" s="200">
        <f>IFERROR(BC397,0)</f>
        <v>0</v>
      </c>
      <c r="BD89" s="204"/>
      <c r="BE89" s="204">
        <f ca="1">IFERROR(IF(BE35="Current",BE397,IF($O$308="KY",(BE83+BE170-BE88+BE175),(BE83+BE170-BE85+BE175))),0)</f>
        <v>0</v>
      </c>
      <c r="BF89" s="200">
        <f>IFERROR(BF397,0)</f>
        <v>0</v>
      </c>
      <c r="BG89" s="204"/>
      <c r="BH89" s="204">
        <f ca="1">IFERROR(IF(BH35="Current",BH397,IF($O$308="KY",(BH83+BH170-BH88+BH175),(BH83+BH170-BH85+BH175))),0)</f>
        <v>0</v>
      </c>
      <c r="BI89" s="200">
        <f>IFERROR(BI397,0)</f>
        <v>0</v>
      </c>
      <c r="BJ89" s="204"/>
      <c r="BK89" s="204">
        <f ca="1">IFERROR(IF(BK35="Current",BK397,IF($O$308="KY",(BK83+BK170-BK88+BK175),(BK83+BK170-BK85+BK175))),0)</f>
        <v>0</v>
      </c>
      <c r="BL89" s="200">
        <f>IFERROR(BL397,0)</f>
        <v>0</v>
      </c>
      <c r="BM89" s="204"/>
      <c r="BN89" s="204">
        <f ca="1">IFERROR(IF(BN35="Current",BN397,IF($O$308="KY",(BN83+BN170-BN88+BN175),(BN83+BN170-BN85+BN175))),0)</f>
        <v>0</v>
      </c>
      <c r="BO89" s="200">
        <f>IFERROR(BO397,0)</f>
        <v>0</v>
      </c>
      <c r="BP89" s="204"/>
      <c r="BQ89" s="204">
        <f ca="1">IFERROR(IF(BQ35="Current",BQ397,IF($O$308="KY",(BQ83+BQ170-BQ88+BQ175),(BQ83+BQ170-BQ85+BQ175))),0)</f>
        <v>0</v>
      </c>
      <c r="BR89" s="200">
        <f>IFERROR(BR397,0)</f>
        <v>0</v>
      </c>
      <c r="BS89" s="204"/>
      <c r="BT89" s="204">
        <f ca="1">IFERROR(IF(BT35="Current",BT397,IF($O$308="KY",(BT83+BT170-BT88+BT175),(BT83+BT170-BT85+BT175))),0)</f>
        <v>0</v>
      </c>
      <c r="BU89" s="200">
        <f>IFERROR(BU397,0)</f>
        <v>0</v>
      </c>
      <c r="BV89" s="204"/>
      <c r="BW89" s="204">
        <f ca="1">IFERROR(IF(BW35="Current",BW397,IF($O$308="KY",(BW83+BW170-BW88+BW175),(BW83+BW170-BW85+BW175))),0)</f>
        <v>0</v>
      </c>
      <c r="BX89" s="200">
        <f>IFERROR(BX397,0)</f>
        <v>0</v>
      </c>
      <c r="BY89" s="204"/>
      <c r="BZ89" s="204">
        <f ca="1">IFERROR(IF(BZ35="Current",BZ397,IF($O$308="KY",(BZ83+BZ170-BZ88+BZ175),(BZ83+BZ170-BZ85+BZ175))),0)</f>
        <v>0</v>
      </c>
      <c r="CA89" s="200">
        <f>IFERROR(CA397,0)</f>
        <v>0</v>
      </c>
      <c r="CB89" s="204"/>
      <c r="CC89" s="204">
        <f ca="1">IFERROR(IF(CC35="Current",CC397,IF($O$308="KY",(CC83+CC170-CC88+CC175),(CC83+CC170-CC85+CC175))),0)</f>
        <v>0</v>
      </c>
      <c r="CD89" s="200">
        <f>IFERROR(CD397,0)</f>
        <v>0</v>
      </c>
      <c r="CE89" s="204"/>
      <c r="CF89" s="204">
        <f ca="1">IFERROR(IF(CF35="Current",CF397,IF($O$308="KY",(CF83+CF170-CF88+CF175),(CF83+CF170-CF85+CF175))),0)</f>
        <v>0</v>
      </c>
      <c r="CG89" s="200">
        <f>IFERROR(CG397,0)</f>
        <v>0</v>
      </c>
      <c r="CH89" s="204"/>
      <c r="CI89" s="204">
        <f ca="1">IFERROR(IF(CI35="Current",CI397,IF($O$308="KY",(CI83+CI170-CI88+CI175),(CI83+CI170-CI85+CI175))),0)</f>
        <v>0</v>
      </c>
      <c r="CJ89" s="200">
        <f>IFERROR(CJ397,0)</f>
        <v>0</v>
      </c>
      <c r="CK89" s="204"/>
      <c r="CL89" s="204">
        <f ca="1">IFERROR(IF(CL35="Current",CL397,IF($O$308="KY",(CL83+CL170-CL88+CL175),(CL83+CL170-CL85+CL175))),0)</f>
        <v>0</v>
      </c>
      <c r="CM89" s="200">
        <f>IFERROR(CM397,0)</f>
        <v>0</v>
      </c>
      <c r="CN89" s="204"/>
      <c r="CO89" s="204">
        <f ca="1">IFERROR(IF(CO35="Current",CO397,IF($O$308="KY",(CO83+CO170-CO88+CO175),(CO83+CO170-CO85+CO175))),0)</f>
        <v>0</v>
      </c>
      <c r="CP89" s="200">
        <f>IFERROR(CP397,0)</f>
        <v>0</v>
      </c>
      <c r="CQ89" s="204"/>
      <c r="CR89" s="204">
        <f ca="1">IFERROR(IF(CR35="Current",CR397,IF($O$308="KY",(CR83+CR170-CR88+CR175),(CR83+CR170-CR85+CR175))),0)</f>
        <v>0</v>
      </c>
      <c r="CS89" s="200">
        <f>IFERROR(CS397,0)</f>
        <v>0</v>
      </c>
      <c r="CT89" s="204"/>
      <c r="CU89" s="204">
        <f ca="1">IFERROR(IF(CU35="Current",CU397,IF($O$308="KY",(CU83+CU170-CU88+CU175),(CU83+CU170-CU85+CU175))),0)</f>
        <v>0</v>
      </c>
      <c r="CV89" s="200">
        <f>IFERROR(CV397,0)</f>
        <v>0</v>
      </c>
      <c r="CW89" s="204"/>
      <c r="CX89" s="204">
        <f ca="1">IFERROR(IF(CX35="Current",CX397,IF($O$308="KY",(CX83+CX170-CX88+CX175),(CX83+CX170-CX85+CX175))),0)</f>
        <v>0</v>
      </c>
      <c r="CY89" s="200">
        <f>IFERROR(CY397,0)</f>
        <v>0</v>
      </c>
      <c r="CZ89" s="204"/>
      <c r="DA89" s="204">
        <f ca="1">IFERROR(IF(DA35="Current",DA397,IF($O$308="KY",(DA83+DA170-DA88+DA175),(DA83+DA170-DA85+DA175))),0)</f>
        <v>0</v>
      </c>
      <c r="DB89" s="200">
        <f>IFERROR(DB397,0)</f>
        <v>0</v>
      </c>
      <c r="DC89" s="204"/>
      <c r="DD89" s="204">
        <f ca="1">IFERROR(IF(DD35="Current",DD397,IF($O$308="KY",(DD83+DD170-DD88+DD175),(DD83+DD170-DD85+DD175))),0)</f>
        <v>0</v>
      </c>
      <c r="DE89" s="200">
        <f>IFERROR(DE397,0)</f>
        <v>0</v>
      </c>
      <c r="DF89" s="204"/>
      <c r="DG89" s="204">
        <f ca="1">IFERROR(IF(DG35="Current",DG397,IF($O$308="KY",(DG83+DG170-DG88+DG175),(DG83+DG170-DG85+DG175))),0)</f>
        <v>0</v>
      </c>
      <c r="DH89" s="200">
        <f>IFERROR(DH397,0)</f>
        <v>0</v>
      </c>
      <c r="DI89" s="204"/>
      <c r="DJ89" s="204">
        <f ca="1">IFERROR(IF(DJ35="Current",DJ397,IF($O$308="KY",(DJ83+DJ170-DJ88+DJ175),(DJ83+DJ170-DJ85+DJ175))),0)</f>
        <v>0</v>
      </c>
      <c r="DK89" s="200">
        <f>IFERROR(DK397,0)</f>
        <v>0</v>
      </c>
      <c r="DL89" s="204"/>
      <c r="DM89" s="204">
        <f ca="1">IFERROR(IF(DM35="Current",DM397,IF($O$308="KY",(DM83+DM170-DM88+DM175),(DM83+DM170-DM85+DM175))),0)</f>
        <v>0</v>
      </c>
      <c r="DN89" s="200">
        <f>IFERROR(DN397,0)</f>
        <v>0</v>
      </c>
      <c r="DO89" s="204"/>
      <c r="DP89" s="204">
        <f ca="1">IFERROR(IF(DP35="Current",DP397,IF($O$308="KY",(DP83+DP170-DP88+DP175),(DP83+DP170-DP85+DP175))),0)</f>
        <v>0</v>
      </c>
      <c r="DQ89" s="200">
        <f>IFERROR(DQ397,0)</f>
        <v>0</v>
      </c>
      <c r="DR89" s="204"/>
      <c r="DS89" s="204">
        <f ca="1">IFERROR(IF(DS35="Current",DS397,IF($O$308="KY",(DS83+DS170-DS88+DS175),(DS83+DS170-DS85+DS175))),0)</f>
        <v>0</v>
      </c>
      <c r="DT89" s="200">
        <f>IFERROR(DT397,0)</f>
        <v>0</v>
      </c>
      <c r="DU89" s="419"/>
      <c r="DV89" s="204">
        <f>IFERROR(IF($O$308="KY",(DV83+DV170-DV88+DV175),(DV83+DV170-DV85+DV175)),0)</f>
        <v>0</v>
      </c>
      <c r="DW89" s="452"/>
      <c r="DY89" s="205"/>
      <c r="DZ89" s="197"/>
      <c r="EB89" s="196"/>
      <c r="EC89" s="197"/>
    </row>
    <row r="90" spans="1:303" ht="19.5" customHeight="1" x14ac:dyDescent="0.3">
      <c r="A90" s="83"/>
      <c r="B90" s="369"/>
      <c r="C90">
        <v>1</v>
      </c>
      <c r="D90" s="84">
        <v>1</v>
      </c>
      <c r="E90" s="339"/>
      <c r="G90" s="88" t="s">
        <v>264</v>
      </c>
      <c r="K90" s="369"/>
      <c r="L90" s="369"/>
      <c r="M90" s="226" t="s">
        <v>145</v>
      </c>
      <c r="N90" s="218" t="s">
        <v>40</v>
      </c>
      <c r="O90" s="230">
        <f ca="1">IFERROR(((R90*R44)+(U90*U44)+(X90*X44)+(AA90*AA44)+(AD90*AD44)+(AG90*AG44)+(AJ90*AJ44)+(AM90*AM44)+(AP90*AP44)+(AS90*AS44)+(AV90*AV44)+(AY90*AY44)+(BB90*BB44)+(BE90*BE44)+(BH90*BH44)+(BK90*BK44)+(BN90*BN44)+(BQ90*BQ44)+(BT90*BT44)+(BW90*BW44)+(BZ90*BZ44)+(CC90*CC44)+(CF90*CF44)+(CI90*CI44)+(CL90*CL44)+(CO90*CO44)+(CR90*CR44)+(CU90*CU44)+(CX90*CX44)+(DA90*DA44)+(DD90*DD44)+(DG90*DG44)+(DJ90*DJ44)+(DM90*DM44)+(DP90*DP44)+(DS90*DS44)+IF(O35="Actual",(DV90*DV44),0))/O44,0)</f>
        <v>0</v>
      </c>
      <c r="P90" s="230">
        <f>IFERROR(((S90*S44)+(V90*V44)+(Y90*Y44)+(AB90*AB44)+(AE90*AE44)+(AH90*AH44)+(AK90*AK44)+(AN90*AN44)+(AQ90*AQ44)+(AT90*AT44)+(AW90*AW44)+(AZ90*AZ44)+(BC90*BC44)+(BF90*BF44)+(BI90*BI44)+(BL90*BL44)+(BO90*BO44)+(BR90*BR44)+(BU90*BU44)+(BX90*BX44)+(CA90*CA44)+(CD90*CD44)+(CG90*CG44)+(CJ90*CJ44)+(CM90*CM44)+(CP90*CP44)+(CS90*CS44)+(CV90*CV44)+(CY90*CY44)+(DB90*DB44)+(DE90*DE44)+(DH90*DH44)+(DK90*DK44)+(DN90*DN44)+(DQ90*DQ44)+(DT90*DT44))/P44,0)</f>
        <v>0</v>
      </c>
      <c r="Q90" s="231"/>
      <c r="R90" s="232">
        <f ca="1">IFERROR(IF(VALUE($AA$334)=1,IF($O$308="KY",R83+R170-(R84-R175)/(1-($O$338/(100+$O$338))),(R83+R170+R175-R84)),IF(VALUE($AA$333)=1,IF(AND($O$308="WA",$O$309=0),IF(IFERROR(FIND("On Premise",R298)&gt;0,FALSE),(R83+R170+R175-(R87-$O$344*($O$328*R388/1000))/(1+$O$345)),(R83+R170+R175-R87)),IF(OR($O$308="HI",AND($O$308="TN",OR($O$334=0,AND($O$334=1,R298&lt;&gt;"On Premise")))),R83+R170-(R87-R175)/(1+($O$338/100)),IF($O$308="GA",R83+R170+R175+(($O$328/1000)*R388*$O$338*0.264172)-R87,IF(AND($O$308="NY-METRO",$O$309=0,VALUE($O$310)&gt;=48),R83+R170+R175+($O$338*($O$328/1000)*R388)-R87,IF($O$308="KY",R83+R170+(R175-R87),R83+R170+R175-R87))))),R89)),0)</f>
        <v>0</v>
      </c>
      <c r="S90" s="232">
        <f>IFERROR(IF(VALUE($AA$334)=1,IF($O$308="KY",S83+S170-(S84-S175)/(1-($P$338/(100+$P$338))),(S83+S170+S175-S84)),IF(VALUE($AA333)=1,IF(AND($O$308="WA",$O$309=0),IF(IFERROR(FIND("On Premise",R298)&gt;0,FALSE),(S83+S170+S175-(S87-$P$344*($O$328*P388/1000))/(1+$P$345)),(S83+S170+S175-S87)),IF(OR($O$308="HI",AND($O$308="TN",OR($O$334=0,AND($O$334=1,R298&lt;&gt;"On Premise")))),S83+S170-(S87-S175)/(1+($P$338/100)),IF($O$308="GA",S83+S170+S175+(($O$328/1000)*S388*$P$338*0.264172)-S87,IF(AND($O$308="NY-METRO",$O$309=0,VALUE($P$310)&gt;=48),S83+S170+S175+($P$338*($O$328/1000)*S388)-S87,IF($O$308="KY",S83+S170+(S175-S87),S83+S170+S175-S87))))),S89)),0)</f>
        <v>0</v>
      </c>
      <c r="T90" s="232"/>
      <c r="U90" s="232">
        <f ca="1">IFERROR(IF(VALUE($AA$334)=1,IF($O$308="KY",U83+U170-(U84-U175)/(1-($O$338/(100+$O$338))),(U83+U170+U175-U84)),IF(VALUE($AA$333)=1,IF(AND($O$308="WA",$O$309=0),IF(IFERROR(FIND("On Premise",U298)&gt;0,FALSE),(U83+U170+U175-(U87-$O$344*($O$328*U388/1000))/(1+$O$345)),(U83+U170+U175-U87)),IF(OR($O$308="HI",AND($O$308="TN",OR($O$334=0,AND($O$334=1,U298&lt;&gt;"On Premise")))),U83+U170-(U87-U175)/(1+($O$338/100)),IF($O$308="GA",U83+U170+U175+(($O$328/1000)*U388*$O$338*0.264172)-U87,IF(AND($O$308="NY-METRO",$O$309=0,VALUE($O$310)&gt;=48),U83+U170+U175+($O$338*($O$328/1000)*U388)-U87,IF($O$308="KY",U83+U170+(U175-U87),U83+U170+U175-U87))))),U89)),0)</f>
        <v>0</v>
      </c>
      <c r="V90" s="232">
        <f>IFERROR(IF(VALUE($AA$334)=1,IF($O$308="KY",V83+V170-(V84-V175)/(1-($P$338/(100+$P$338))),(V83+V170+V175-V84)),IF(VALUE($AA333)=1,IF(AND($O$308="WA",$O$309=0),IF(IFERROR(FIND("On Premise",U298)&gt;0,FALSE),(V83+V170+V175-(V87-$P$344*($O$328*S388/1000))/(1+$P$345)),(V83+V170+V175-V87)),IF(OR($O$308="HI",AND($O$308="TN",OR($O$334=0,AND($O$334=1,U298&lt;&gt;"On Premise")))),V83+V170-(V87-V175)/(1+($P$338/100)),IF($O$308="GA",V83+V170+V175+(($O$328/1000)*V388*$P$338*0.264172)-V87,IF(AND($O$308="NY-METRO",$O$309=0,VALUE($P$310)&gt;=48),V83+V170+V175+($P$338*($O$328/1000)*V388)-V87,IF($O$308="KY",V83+V170+(V175-V87),V83+V170+V175-V87))))),V89)),0)</f>
        <v>0</v>
      </c>
      <c r="W90" s="232"/>
      <c r="X90" s="232">
        <f ca="1">IFERROR(IF(VALUE($AA$334)=1,IF($O$308="KY",X83+X170-(X84-X175)/(1-($O$338/(100+$O$338))),(X83+X170+X175-X84)),IF(VALUE($AA$333)=1,IF(AND($O$308="WA",$O$309=0),IF(IFERROR(FIND("On Premise",X298)&gt;0,FALSE),(X83+X170+X175-(X87-$O$344*($O$328*X388/1000))/(1+$O$345)),(X83+X170+X175-X87)),IF(OR($O$308="HI",AND($O$308="TN",OR($O$334=0,AND($O$334=1,X298&lt;&gt;"On Premise")))),X83+X170-(X87-X175)/(1+($O$338/100)),IF($O$308="GA",X83+X170+X175+(($O$328/1000)*X388*$O$338*0.264172)-X87,IF(AND($O$308="NY-METRO",$O$309=0,VALUE($O$310)&gt;=48),X83+X170+X175+($O$338*($O$328/1000)*X388)-X87,IF($O$308="KY",X83+X170+(X175-X87),X83+X170+X175-X87))))),X89)),0)</f>
        <v>0</v>
      </c>
      <c r="Y90" s="232">
        <f>IFERROR(IF(VALUE($AA$334)=1,IF($O$308="KY",Y83+Y170-(Y84-Y175)/(1-($P$338/(100+$P$338))),(Y83+Y170+Y175-Y84)),IF(VALUE($AA333)=1,IF(AND($O$308="WA",$O$309=0),IF(IFERROR(FIND("On Premise",X298)&gt;0,FALSE),(Y83+Y170+Y175-(Y87-$P$344*($O$328*V388/1000))/(1+$P$345)),(Y83+Y170+Y175-Y87)),IF(OR($O$308="HI",AND($O$308="TN",OR($O$334=0,AND($O$334=1,X298&lt;&gt;"On Premise")))),Y83+Y170-(Y87-Y175)/(1+($P$338/100)),IF($O$308="GA",Y83+Y170+Y175+(($O$328/1000)*Y388*$P$338*0.264172)-Y87,IF(AND($O$308="NY-METRO",$O$309=0,VALUE($P$310)&gt;=48),Y83+Y170+Y175+($P$338*($O$328/1000)*Y388)-Y87,IF($O$308="KY",Y83+Y170+(Y175-Y87),Y83+Y170+Y175-Y87))))),Y89)),0)</f>
        <v>0</v>
      </c>
      <c r="Z90" s="232"/>
      <c r="AA90" s="232">
        <f ca="1">IFERROR(IF(VALUE($AA$334)=1,IF($O$308="KY",AA83+AA170-(AA84-AA175)/(1-($O$338/(100+$O$338))),(AA83+AA170+AA175-AA84)),IF(VALUE($AA$333)=1,IF(AND($O$308="WA",$O$309=0),IF(IFERROR(FIND("On Premise",AA298)&gt;0,FALSE),(AA83+AA170+AA175-(AA87-$O$344*($O$328*AA388/1000))/(1+$O$345)),(AA83+AA170+AA175-AA87)),IF(OR($O$308="HI",AND($O$308="TN",OR($O$334=0,AND($O$334=1,AA298&lt;&gt;"On Premise")))),AA83+AA170-(AA87-AA175)/(1+($O$338/100)),IF($O$308="GA",AA83+AA170+AA175+(($O$328/1000)*AA388*$O$338*0.264172)-AA87,IF(AND($O$308="NY-METRO",$O$309=0,VALUE($O$310)&gt;=48),AA83+AA170+AA175+($O$338*($O$328/1000)*AA388)-AA87,IF($O$308="KY",AA83+AA170+(AA175-AA87),AA83+AA170+AA175-AA87))))),AA89)),0)</f>
        <v>0</v>
      </c>
      <c r="AB90" s="232">
        <f>IFERROR(IF(VALUE($AA$334)=1,IF($O$308="KY",AB83+AB170-(AB84-AB175)/(1-($P$338/(100+$P$338))),(AB83+AB170+AB175-AB84)),IF(VALUE($AA333)=1,IF(AND($O$308="WA",$O$309=0),IF(IFERROR(FIND("On Premise",AA298)&gt;0,FALSE),(AB83+AB170+AB175-(AB87-$P$344*($O$328*Y388/1000))/(1+$P$345)),(AB83+AB170+AB175-AB87)),IF(OR($O$308="HI",AND($O$308="TN",OR($O$334=0,AND($O$334=1,AA298&lt;&gt;"On Premise")))),AB83+AB170-(AB87-AB175)/(1+($P$338/100)),IF($O$308="GA",AB83+AB170+AB175+(($O$328/1000)*AB388*$P$338*0.264172)-AB87,IF(AND($O$308="NY-METRO",$O$309=0,VALUE($P$310)&gt;=48),AB83+AB170+AB175+($P$338*($O$328/1000)*AB388)-AB87,IF($O$308="KY",AB83+AB170+(AB175-AB87),AB83+AB170+AB175-AB87))))),AB89)),0)</f>
        <v>0</v>
      </c>
      <c r="AC90" s="232"/>
      <c r="AD90" s="232">
        <f ca="1">IFERROR(IF(VALUE($AA$334)=1,IF($O$308="KY",AD83+AD170-(AD84-AD175)/(1-($O$338/(100+$O$338))),(AD83+AD170+AD175-AD84)),IF(VALUE($AA$333)=1,IF(AND($O$308="WA",$O$309=0),IF(IFERROR(FIND("On Premise",AD298)&gt;0,FALSE),(AD83+AD170+AD175-(AD87-$O$344*($O$328*AD388/1000))/(1+$O$345)),(AD83+AD170+AD175-AD87)),IF(OR($O$308="HI",AND($O$308="TN",OR($O$334=0,AND($O$334=1,AD298&lt;&gt;"On Premise")))),AD83+AD170-(AD87-AD175)/(1+($O$338/100)),IF($O$308="GA",AD83+AD170+AD175+(($O$328/1000)*AD388*$O$338*0.264172)-AD87,IF(AND($O$308="NY-METRO",$O$309=0,VALUE($O$310)&gt;=48),AD83+AD170+AD175+($O$338*($O$328/1000)*AD388)-AD87,IF($O$308="KY",AD83+AD170+(AD175-AD87),AD83+AD170+AD175-AD87))))),AD89)),0)</f>
        <v>0</v>
      </c>
      <c r="AE90" s="232">
        <f>IFERROR(IF(VALUE($AA$334)=1,IF($O$308="KY",AE83+AE170-(AE84-AE175)/(1-($P$338/(100+$P$338))),(AE83+AE170+AE175-AE84)),IF(VALUE($AA333)=1,IF(AND($O$308="WA",$O$309=0),IF(IFERROR(FIND("On Premise",AD298)&gt;0,FALSE),(AE83+AE170+AE175-(AE87-$P$344*($O$328*AB388/1000))/(1+$P$345)),(AE83+AE170+AE175-AE87)),IF(OR($O$308="HI",AND($O$308="TN",OR($O$334=0,AND($O$334=1,AD298&lt;&gt;"On Premise")))),AE83+AE170-(AE87-AE175)/(1+($P$338/100)),IF($O$308="GA",AE83+AE170+AE175+(($O$328/1000)*AE388*$P$338*0.264172)-AE87,IF(AND($O$308="NY-METRO",$O$309=0,VALUE($P$310)&gt;=48),AE83+AE170+AE175+($P$338*($O$328/1000)*AE388)-AE87,IF($O$308="KY",AE83+AE170+(AE175-AE87),AE83+AE170+AE175-AE87))))),AE89)),0)</f>
        <v>0</v>
      </c>
      <c r="AF90" s="232"/>
      <c r="AG90" s="232">
        <f ca="1">IFERROR(IF(VALUE($AA$334)=1,IF($O$308="KY",AG83+AG170-(AG84-AG175)/(1-($O$338/(100+$O$338))),(AG83+AG170+AG175-AG84)),IF(VALUE($AA$333)=1,IF(AND($O$308="WA",$O$309=0),IF(IFERROR(FIND("On Premise",AG298)&gt;0,FALSE),(AG83+AG170+AG175-(AG87-$O$344*($O$328*AG388/1000))/(1+$O$345)),(AG83+AG170+AG175-AG87)),IF(OR($O$308="HI",AND($O$308="TN",OR($O$334=0,AND($O$334=1,AG298&lt;&gt;"On Premise")))),AG83+AG170-(AG87-AG175)/(1+($O$338/100)),IF($O$308="GA",AG83+AG170+AG175+(($O$328/1000)*AG388*$O$338*0.264172)-AG87,IF(AND($O$308="NY-METRO",$O$309=0,VALUE($O$310)&gt;=48),AG83+AG170+AG175+($O$338*($O$328/1000)*AG388)-AG87,IF($O$308="KY",AG83+AG170+(AG175-AG87),AG83+AG170+AG175-AG87))))),AG89)),0)</f>
        <v>0</v>
      </c>
      <c r="AH90" s="232">
        <f>IFERROR(IF(VALUE($AA$334)=1,IF($O$308="KY",AH83+AH170-(AH84-AH175)/(1-($P$338/(100+$P$338))),(AH83+AH170+AH175-AH84)),IF(VALUE($AA333)=1,IF(AND($O$308="WA",$O$309=0),IF(IFERROR(FIND("On Premise",AG298)&gt;0,FALSE),(AH83+AH170+AH175-(AH87-$P$344*($O$328*AE388/1000))/(1+$P$345)),(AH83+AH170+AH175-AH87)),IF(OR($O$308="HI",AND($O$308="TN",OR($O$334=0,AND($O$334=1,AG298&lt;&gt;"On Premise")))),AH83+AH170-(AH87-AH175)/(1+($P$338/100)),IF($O$308="GA",AH83+AH170+AH175+(($O$328/1000)*AH388*$P$338*0.264172)-AH87,IF(AND($O$308="NY-METRO",$O$309=0,VALUE($P$310)&gt;=48),AH83+AH170+AH175+($P$338*($O$328/1000)*AH388)-AH87,IF($O$308="KY",AH83+AH170+(AH175-AH87),AH83+AH170+AH175-AH87))))),AH89)),0)</f>
        <v>0</v>
      </c>
      <c r="AI90" s="232"/>
      <c r="AJ90" s="232">
        <f ca="1">IFERROR(IF(VALUE($AA$334)=1,IF($O$308="KY",AJ83+AJ170-(AJ84-AJ175)/(1-($O$338/(100+$O$338))),(AJ83+AJ170+AJ175-AJ84)),IF(VALUE($AA$333)=1,IF(AND($O$308="WA",$O$309=0),IF(IFERROR(FIND("On Premise",AJ298)&gt;0,FALSE),(AJ83+AJ170+AJ175-(AJ87-$O$344*($O$328*AJ388/1000))/(1+$O$345)),(AJ83+AJ170+AJ175-AJ87)),IF(OR($O$308="HI",AND($O$308="TN",OR($O$334=0,AND($O$334=1,AJ298&lt;&gt;"On Premise")))),AJ83+AJ170-(AJ87-AJ175)/(1+($O$338/100)),IF($O$308="GA",AJ83+AJ170+AJ175+(($O$328/1000)*AJ388*$O$338*0.264172)-AJ87,IF(AND($O$308="NY-METRO",$O$309=0,VALUE($O$310)&gt;=48),AJ83+AJ170+AJ175+($O$338*($O$328/1000)*AJ388)-AJ87,IF($O$308="KY",AJ83+AJ170+(AJ175-AJ87),AJ83+AJ170+AJ175-AJ87))))),AJ89)),0)</f>
        <v>0</v>
      </c>
      <c r="AK90" s="232">
        <f>IFERROR(IF(VALUE($AA$334)=1,IF($O$308="KY",AK83+AK170-(AK84-AK175)/(1-($P$338/(100+$P$338))),(AK83+AK170+AK175-AK84)),IF(VALUE($AA333)=1,IF(AND($O$308="WA",$O$309=0),IF(IFERROR(FIND("On Premise",AJ298)&gt;0,FALSE),(AK83+AK170+AK175-(AK87-$P$344*($O$328*AH388/1000))/(1+$P$345)),(AK83+AK170+AK175-AK87)),IF(OR($O$308="HI",AND($O$308="TN",OR($O$334=0,AND($O$334=1,AJ298&lt;&gt;"On Premise")))),AK83+AK170-(AK87-AK175)/(1+($P$338/100)),IF($O$308="GA",AK83+AK170+AK175+(($O$328/1000)*AK388*$P$338*0.264172)-AK87,IF(AND($O$308="NY-METRO",$O$309=0,VALUE($P$310)&gt;=48),AK83+AK170+AK175+($P$338*($O$328/1000)*AK388)-AK87,IF($O$308="KY",AK83+AK170+(AK175-AK87),AK83+AK170+AK175-AK87))))),AK89)),0)</f>
        <v>0</v>
      </c>
      <c r="AL90" s="232"/>
      <c r="AM90" s="232">
        <f ca="1">IFERROR(IF(VALUE($AA$334)=1,IF($O$308="KY",AM83+AM170-(AM84-AM175)/(1-($O$338/(100+$O$338))),(AM83+AM170+AM175-AM84)),IF(VALUE($AA$333)=1,IF(AND($O$308="WA",$O$309=0),IF(IFERROR(FIND("On Premise",AM298)&gt;0,FALSE),(AM83+AM170+AM175-(AM87-$O$344*($O$328*AM388/1000))/(1+$O$345)),(AM83+AM170+AM175-AM87)),IF(OR($O$308="HI",AND($O$308="TN",OR($O$334=0,AND($O$334=1,AM298&lt;&gt;"On Premise")))),AM83+AM170-(AM87-AM175)/(1+($O$338/100)),IF($O$308="GA",AM83+AM170+AM175+(($O$328/1000)*AM388*$O$338*0.264172)-AM87,IF(AND($O$308="NY-METRO",$O$309=0,VALUE($O$310)&gt;=48),AM83+AM170+AM175+($O$338*($O$328/1000)*AM388)-AM87,IF($O$308="KY",AM83+AM170+(AM175-AM87),AM83+AM170+AM175-AM87))))),AM89)),0)</f>
        <v>0</v>
      </c>
      <c r="AN90" s="232">
        <f>IFERROR(IF(VALUE($AA$334)=1,IF($O$308="KY",AN83+AN170-(AN84-AN175)/(1-($P$338/(100+$P$338))),(AN83+AN170+AN175-AN84)),IF(VALUE($AA333)=1,IF(AND($O$308="WA",$O$309=0),IF(IFERROR(FIND("On Premise",AM298)&gt;0,FALSE),(AN83+AN170+AN175-(AN87-$P$344*($O$328*AK388/1000))/(1+$P$345)),(AN83+AN170+AN175-AN87)),IF(OR($O$308="HI",AND($O$308="TN",OR($O$334=0,AND($O$334=1,AM298&lt;&gt;"On Premise")))),AN83+AN170-(AN87-AN175)/(1+($P$338/100)),IF($O$308="GA",AN83+AN170+AN175+(($O$328/1000)*AN388*$P$338*0.264172)-AN87,IF(AND($O$308="NY-METRO",$O$309=0,VALUE($P$310)&gt;=48),AN83+AN170+AN175+($P$338*($O$328/1000)*AN388)-AN87,IF($O$308="KY",AN83+AN170+(AN175-AN87),AN83+AN170+AN175-AN87))))),AN89)),0)</f>
        <v>0</v>
      </c>
      <c r="AO90" s="232"/>
      <c r="AP90" s="232">
        <f ca="1">IFERROR(IF(VALUE($AA$334)=1,IF($O$308="KY",AP83+AP170-(AP84-AP175)/(1-($O$338/(100+$O$338))),(AP83+AP170+AP175-AP84)),IF(VALUE($AA$333)=1,IF(AND($O$308="WA",$O$309=0),IF(IFERROR(FIND("On Premise",AP298)&gt;0,FALSE),(AP83+AP170+AP175-(AP87-$O$344*($O$328*AP388/1000))/(1+$O$345)),(AP83+AP170+AP175-AP87)),IF(OR($O$308="HI",AND($O$308="TN",OR($O$334=0,AND($O$334=1,AP298&lt;&gt;"On Premise")))),AP83+AP170-(AP87-AP175)/(1+($O$338/100)),IF($O$308="GA",AP83+AP170+AP175+(($O$328/1000)*AP388*$O$338*0.264172)-AP87,IF(AND($O$308="NY-METRO",$O$309=0,VALUE($O$310)&gt;=48),AP83+AP170+AP175+($O$338*($O$328/1000)*AP388)-AP87,IF($O$308="KY",AP83+AP170+(AP175-AP87),AP83+AP170+AP175-AP87))))),AP89)),0)</f>
        <v>0</v>
      </c>
      <c r="AQ90" s="232">
        <f>IFERROR(IF(VALUE($AA$334)=1,IF($O$308="KY",AQ83+AQ170-(AQ84-AQ175)/(1-($P$338/(100+$P$338))),(AQ83+AQ170+AQ175-AQ84)),IF(VALUE($AA333)=1,IF(AND($O$308="WA",$O$309=0),IF(IFERROR(FIND("On Premise",AP298)&gt;0,FALSE),(AQ83+AQ170+AQ175-(AQ87-$P$344*($O$328*AN388/1000))/(1+$P$345)),(AQ83+AQ170+AQ175-AQ87)),IF(OR($O$308="HI",AND($O$308="TN",OR($O$334=0,AND($O$334=1,AP298&lt;&gt;"On Premise")))),AQ83+AQ170-(AQ87-AQ175)/(1+($P$338/100)),IF($O$308="GA",AQ83+AQ170+AQ175+(($O$328/1000)*AQ388*$P$338*0.264172)-AQ87,IF(AND($O$308="NY-METRO",$O$309=0,VALUE($P$310)&gt;=48),AQ83+AQ170+AQ175+($P$338*($O$328/1000)*AQ388)-AQ87,IF($O$308="KY",AQ83+AQ170+(AQ175-AQ87),AQ83+AQ170+AQ175-AQ87))))),AQ89)),0)</f>
        <v>0</v>
      </c>
      <c r="AR90" s="232"/>
      <c r="AS90" s="232">
        <f ca="1">IFERROR(IF(VALUE($AA$334)=1,IF($O$308="KY",AS83+AS170-(AS84-AS175)/(1-($O$338/(100+$O$338))),(AS83+AS170+AS175-AS84)),IF(VALUE($AA$333)=1,IF(AND($O$308="WA",$O$309=0),IF(IFERROR(FIND("On Premise",AS298)&gt;0,FALSE),(AS83+AS170+AS175-(AS87-$O$344*($O$328*AS388/1000))/(1+$O$345)),(AS83+AS170+AS175-AS87)),IF(OR($O$308="HI",AND($O$308="TN",OR($O$334=0,AND($O$334=1,AS298&lt;&gt;"On Premise")))),AS83+AS170-(AS87-AS175)/(1+($O$338/100)),IF($O$308="GA",AS83+AS170+AS175+(($O$328/1000)*AS388*$O$338*0.264172)-AS87,IF(AND($O$308="NY-METRO",$O$309=0,VALUE($O$310)&gt;=48),AS83+AS170+AS175+($O$338*($O$328/1000)*AS388)-AS87,IF($O$308="KY",AS83+AS170+(AS175-AS87),AS83+AS170+AS175-AS87))))),AS89)),0)</f>
        <v>0</v>
      </c>
      <c r="AT90" s="232">
        <f>IFERROR(IF(VALUE($AA$334)=1,IF($O$308="KY",AT83+AT170-(AT84-AT175)/(1-($P$338/(100+$P$338))),(AT83+AT170+AT175-AT84)),IF(VALUE($AA333)=1,IF(AND($O$308="WA",$O$309=0),IF(IFERROR(FIND("On Premise",AS298)&gt;0,FALSE),(AT83+AT170+AT175-(AT87-$P$344*($O$328*AQ388/1000))/(1+$P$345)),(AT83+AT170+AT175-AT87)),IF(OR($O$308="HI",AND($O$308="TN",OR($O$334=0,AND($O$334=1,AS298&lt;&gt;"On Premise")))),AT83+AT170-(AT87-AT175)/(1+($P$338/100)),IF($O$308="GA",AT83+AT170+AT175+(($O$328/1000)*AT388*$P$338*0.264172)-AT87,IF(AND($O$308="NY-METRO",$O$309=0,VALUE($P$310)&gt;=48),AT83+AT170+AT175+($P$338*($O$328/1000)*AT388)-AT87,IF($O$308="KY",AT83+AT170+(AT175-AT87),AT83+AT170+AT175-AT87))))),AT89)),0)</f>
        <v>0</v>
      </c>
      <c r="AU90" s="232"/>
      <c r="AV90" s="232">
        <f ca="1">IFERROR(IF(VALUE($AA$334)=1,IF($O$308="KY",AV83+AV170-(AV84-AV175)/(1-($O$338/(100+$O$338))),(AV83+AV170+AV175-AV84)),IF(VALUE($AA$333)=1,IF(AND($O$308="WA",$O$309=0),IF(IFERROR(FIND("On Premise",AV298)&gt;0,FALSE),(AV83+AV170+AV175-(AV87-$O$344*($O$328*AV388/1000))/(1+$O$345)),(AV83+AV170+AV175-AV87)),IF(OR($O$308="HI",AND($O$308="TN",OR($O$334=0,AND($O$334=1,AV298&lt;&gt;"On Premise")))),AV83+AV170-(AV87-AV175)/(1+($O$338/100)),IF($O$308="GA",AV83+AV170+AV175+(($O$328/1000)*AV388*$O$338*0.264172)-AV87,IF(AND($O$308="NY-METRO",$O$309=0,VALUE($O$310)&gt;=48),AV83+AV170+AV175+($O$338*($O$328/1000)*AV388)-AV87,IF($O$308="KY",AV83+AV170+(AV175-AV87),AV83+AV170+AV175-AV87))))),AV89)),0)</f>
        <v>0</v>
      </c>
      <c r="AW90" s="232">
        <f>IFERROR(IF(VALUE($AA$334)=1,IF($O$308="KY",AW83+AW170-(AW84-AW175)/(1-($P$338/(100+$P$338))),(AW83+AW170+AW175-AW84)),IF(VALUE($AA333)=1,IF(AND($O$308="WA",$O$309=0),IF(IFERROR(FIND("On Premise",AV298)&gt;0,FALSE),(AW83+AW170+AW175-(AW87-$P$344*($O$328*AT388/1000))/(1+$P$345)),(AW83+AW170+AW175-AW87)),IF(OR($O$308="HI",AND($O$308="TN",OR($O$334=0,AND($O$334=1,AV298&lt;&gt;"On Premise")))),AW83+AW170-(AW87-AW175)/(1+($P$338/100)),IF($O$308="GA",AW83+AW170+AW175+(($O$328/1000)*AW388*$P$338*0.264172)-AW87,IF(AND($O$308="NY-METRO",$O$309=0,VALUE($P$310)&gt;=48),AW83+AW170+AW175+($P$338*($O$328/1000)*AW388)-AW87,IF($O$308="KY",AW83+AW170+(AW175-AW87),AW83+AW170+AW175-AW87))))),AW89)),0)</f>
        <v>0</v>
      </c>
      <c r="AX90" s="232"/>
      <c r="AY90" s="232">
        <f ca="1">IFERROR(IF(VALUE($AA$334)=1,IF($O$308="KY",AY83+AY170-(AY84-AY175)/(1-($O$338/(100+$O$338))),(AY83+AY170+AY175-AY84)),IF(VALUE($AA$333)=1,IF(AND($O$308="WA",$O$309=0),IF(IFERROR(FIND("On Premise",AY298)&gt;0,FALSE),(AY83+AY170+AY175-(AY87-$O$344*($O$328*AY388/1000))/(1+$O$345)),(AY83+AY170+AY175-AY87)),IF(OR($O$308="HI",AND($O$308="TN",OR($O$334=0,AND($O$334=1,AY298&lt;&gt;"On Premise")))),AY83+AY170-(AY87-AY175)/(1+($O$338/100)),IF($O$308="GA",AY83+AY170+AY175+(($O$328/1000)*AY388*$O$338*0.264172)-AY87,IF(AND($O$308="NY-METRO",$O$309=0,VALUE($O$310)&gt;=48),AY83+AY170+AY175+($O$338*($O$328/1000)*AY388)-AY87,IF($O$308="KY",AY83+AY170+(AY175-AY87),AY83+AY170+AY175-AY87))))),AY89)),0)</f>
        <v>0</v>
      </c>
      <c r="AZ90" s="232">
        <f>IFERROR(IF(VALUE($AA$334)=1,IF($O$308="KY",AZ83+AZ170-(AZ84-AZ175)/(1-($P$338/(100+$P$338))),(AZ83+AZ170+AZ175-AZ84)),IF(VALUE($AA333)=1,IF(AND($O$308="WA",$O$309=0),IF(IFERROR(FIND("On Premise",AY298)&gt;0,FALSE),(AZ83+AZ170+AZ175-(AZ87-$P$344*($O$328*AW388/1000))/(1+$P$345)),(AZ83+AZ170+AZ175-AZ87)),IF(OR($O$308="HI",AND($O$308="TN",OR($O$334=0,AND($O$334=1,AY298&lt;&gt;"On Premise")))),AZ83+AZ170-(AZ87-AZ175)/(1+($P$338/100)),IF($O$308="GA",AZ83+AZ170+AZ175+(($O$328/1000)*AZ388*$P$338*0.264172)-AZ87,IF(AND($O$308="NY-METRO",$O$309=0,VALUE($P$310)&gt;=48),AZ83+AZ170+AZ175+($P$338*($O$328/1000)*AZ388)-AZ87,IF($O$308="KY",AZ83+AZ170+(AZ175-AZ87),AZ83+AZ170+AZ175-AZ87))))),AZ89)),0)</f>
        <v>0</v>
      </c>
      <c r="BA90" s="232"/>
      <c r="BB90" s="232">
        <f ca="1">IFERROR(IF(VALUE($AA$334)=1,IF($O$308="KY",BB83+BB170-(BB84-BB175)/(1-($O$338/(100+$O$338))),(BB83+BB170+BB175-BB84)),IF(VALUE($AA$333)=1,IF(AND($O$308="WA",$O$309=0),IF(IFERROR(FIND("On Premise",BB298)&gt;0,FALSE),(BB83+BB170+BB175-(BB87-$O$344*($O$328*BB388/1000))/(1+$O$345)),(BB83+BB170+BB175-BB87)),IF(OR($O$308="HI",AND($O$308="TN",OR($O$334=0,AND($O$334=1,BB298&lt;&gt;"On Premise")))),BB83+BB170-(BB87-BB175)/(1+($O$338/100)),IF($O$308="GA",BB83+BB170+BB175+(($O$328/1000)*BB388*$O$338*0.264172)-BB87,IF(AND($O$308="NY-METRO",$O$309=0,VALUE($O$310)&gt;=48),BB83+BB170+BB175+($O$338*($O$328/1000)*BB388)-BB87,IF($O$308="KY",BB83+BB170+(BB175-BB87),BB83+BB170+BB175-BB87))))),BB89)),0)</f>
        <v>0</v>
      </c>
      <c r="BC90" s="232">
        <f>IFERROR(IF(VALUE($AA$334)=1,IF($O$308="KY",BC83+BC170-(BC84-BC175)/(1-($P$338/(100+$P$338))),(BC83+BC170+BC175-BC84)),IF(VALUE($AA333)=1,IF(AND($O$308="WA",$O$309=0),IF(IFERROR(FIND("On Premise",BB298)&gt;0,FALSE),(BC83+BC170+BC175-(BC87-$P$344*($O$328*AZ388/1000))/(1+$P$345)),(BC83+BC170+BC175-BC87)),IF(OR($O$308="HI",AND($O$308="TN",OR($O$334=0,AND($O$334=1,BB298&lt;&gt;"On Premise")))),BC83+BC170-(BC87-BC175)/(1+($P$338/100)),IF($O$308="GA",BC83+BC170+BC175+(($O$328/1000)*BC388*$P$338*0.264172)-BC87,IF(AND($O$308="NY-METRO",$O$309=0,VALUE($P$310)&gt;=48),BC83+BC170+BC175+($P$338*($O$328/1000)*BC388)-BC87,IF($O$308="KY",BC83+BC170+(BC175-BC87),BC83+BC170+BC175-BC87))))),BC89)),0)</f>
        <v>0</v>
      </c>
      <c r="BD90" s="232"/>
      <c r="BE90" s="232">
        <f ca="1">IFERROR(IF(VALUE($AA$334)=1,IF($O$308="KY",BE83+BE170-(BE84-BE175)/(1-($O$338/(100+$O$338))),(BE83+BE170+BE175-BE84)),IF(VALUE($AA$333)=1,IF(AND($O$308="WA",$O$309=0),IF(IFERROR(FIND("On Premise",BE298)&gt;0,FALSE),(BE83+BE170+BE175-(BE87-$O$344*($O$328*BE388/1000))/(1+$O$345)),(BE83+BE170+BE175-BE87)),IF(OR($O$308="HI",AND($O$308="TN",OR($O$334=0,AND($O$334=1,BE298&lt;&gt;"On Premise")))),BE83+BE170-(BE87-BE175)/(1+($O$338/100)),IF($O$308="GA",BE83+BE170+BE175+(($O$328/1000)*BE388*$O$338*0.264172)-BE87,IF(AND($O$308="NY-METRO",$O$309=0,VALUE($O$310)&gt;=48),BE83+BE170+BE175+($O$338*($O$328/1000)*BE388)-BE87,IF($O$308="KY",BE83+BE170+(BE175-BE87),BE83+BE170+BE175-BE87))))),BE89)),0)</f>
        <v>0</v>
      </c>
      <c r="BF90" s="232">
        <f>IFERROR(IF(VALUE($AA$334)=1,IF($O$308="KY",BF83+BF170-(BF84-BF175)/(1-($P$338/(100+$P$338))),(BF83+BF170+BF175-BF84)),IF(VALUE($AA333)=1,IF(AND($O$308="WA",$O$309=0),IF(IFERROR(FIND("On Premise",BE298)&gt;0,FALSE),(BF83+BF170+BF175-(BF87-$P$344*($O$328*BC388/1000))/(1+$P$345)),(BF83+BF170+BF175-BF87)),IF(OR($O$308="HI",AND($O$308="TN",OR($O$334=0,AND($O$334=1,BE298&lt;&gt;"On Premise")))),BF83+BF170-(BF87-BF175)/(1+($P$338/100)),IF($O$308="GA",BF83+BF170+BF175+(($O$328/1000)*BF388*$P$338*0.264172)-BF87,IF(AND($O$308="NY-METRO",$O$309=0,VALUE($P$310)&gt;=48),BF83+BF170+BF175+($P$338*($O$328/1000)*BF388)-BF87,IF($O$308="KY",BF83+BF170+(BF175-BF87),BF83+BF170+BF175-BF87))))),BF89)),0)</f>
        <v>0</v>
      </c>
      <c r="BG90" s="232"/>
      <c r="BH90" s="232">
        <f ca="1">IFERROR(IF(VALUE($AA$334)=1,IF($O$308="KY",BH83+BH170-(BH84-BH175)/(1-($O$338/(100+$O$338))),(BH83+BH170+BH175-BH84)),IF(VALUE($AA$333)=1,IF(AND($O$308="WA",$O$309=0),IF(IFERROR(FIND("On Premise",BH298)&gt;0,FALSE),(BH83+BH170+BH175-(BH87-$O$344*($O$328*BH388/1000))/(1+$O$345)),(BH83+BH170+BH175-BH87)),IF(OR($O$308="HI",AND($O$308="TN",OR($O$334=0,AND($O$334=1,BH298&lt;&gt;"On Premise")))),BH83+BH170-(BH87-BH175)/(1+($O$338/100)),IF($O$308="GA",BH83+BH170+BH175+(($O$328/1000)*BH388*$O$338*0.264172)-BH87,IF(AND($O$308="NY-METRO",$O$309=0,VALUE($O$310)&gt;=48),BH83+BH170+BH175+($O$338*($O$328/1000)*BH388)-BH87,IF($O$308="KY",BH83+BH170+(BH175-BH87),BH83+BH170+BH175-BH87))))),BH89)),0)</f>
        <v>0</v>
      </c>
      <c r="BI90" s="232">
        <f>IFERROR(IF(VALUE($AA$334)=1,IF($O$308="KY",BI83+BI170-(BI84-BI175)/(1-($P$338/(100+$P$338))),(BI83+BI170+BI175-BI84)),IF(VALUE($AA333)=1,IF(AND($O$308="WA",$O$309=0),IF(IFERROR(FIND("On Premise",BH298)&gt;0,FALSE),(BI83+BI170+BI175-(BI87-$P$344*($O$328*BF388/1000))/(1+$P$345)),(BI83+BI170+BI175-BI87)),IF(OR($O$308="HI",AND($O$308="TN",OR($O$334=0,AND($O$334=1,BH298&lt;&gt;"On Premise")))),BI83+BI170-(BI87-BI175)/(1+($P$338/100)),IF($O$308="GA",BI83+BI170+BI175+(($O$328/1000)*BI388*$P$338*0.264172)-BI87,IF(AND($O$308="NY-METRO",$O$309=0,VALUE($P$310)&gt;=48),BI83+BI170+BI175+($P$338*($O$328/1000)*BI388)-BI87,IF($O$308="KY",BI83+BI170+(BI175-BI87),BI83+BI170+BI175-BI87))))),BI89)),0)</f>
        <v>0</v>
      </c>
      <c r="BJ90" s="232"/>
      <c r="BK90" s="232">
        <f ca="1">IFERROR(IF(VALUE($AA$334)=1,IF($O$308="KY",BK83+BK170-(BK84-BK175)/(1-($O$338/(100+$O$338))),(BK83+BK170+BK175-BK84)),IF(VALUE($AA$333)=1,IF(AND($O$308="WA",$O$309=0),IF(IFERROR(FIND("On Premise",BK298)&gt;0,FALSE),(BK83+BK170+BK175-(BK87-$O$344*($O$328*BK388/1000))/(1+$O$345)),(BK83+BK170+BK175-BK87)),IF(OR($O$308="HI",AND($O$308="TN",OR($O$334=0,AND($O$334=1,BK298&lt;&gt;"On Premise")))),BK83+BK170-(BK87-BK175)/(1+($O$338/100)),IF($O$308="GA",BK83+BK170+BK175+(($O$328/1000)*BK388*$O$338*0.264172)-BK87,IF(AND($O$308="NY-METRO",$O$309=0,VALUE($O$310)&gt;=48),BK83+BK170+BK175+($O$338*($O$328/1000)*BK388)-BK87,IF($O$308="KY",BK83+BK170+(BK175-BK87),BK83+BK170+BK175-BK87))))),BK89)),0)</f>
        <v>0</v>
      </c>
      <c r="BL90" s="232">
        <f>IFERROR(IF(VALUE($AA$334)=1,IF($O$308="KY",BL83+BL170-(BL84-BL175)/(1-($P$338/(100+$P$338))),(BL83+BL170+BL175-BL84)),IF(VALUE($AA333)=1,IF(AND($O$308="WA",$O$309=0),IF(IFERROR(FIND("On Premise",BK298)&gt;0,FALSE),(BL83+BL170+BL175-(BL87-$P$344*($O$328*BI388/1000))/(1+$P$345)),(BL83+BL170+BL175-BL87)),IF(OR($O$308="HI",AND($O$308="TN",OR($O$334=0,AND($O$334=1,BK298&lt;&gt;"On Premise")))),BL83+BL170-(BL87-BL175)/(1+($P$338/100)),IF($O$308="GA",BL83+BL170+BL175+(($O$328/1000)*BL388*$P$338*0.264172)-BL87,IF(AND($O$308="NY-METRO",$O$309=0,VALUE($P$310)&gt;=48),BL83+BL170+BL175+($P$338*($O$328/1000)*BL388)-BL87,IF($O$308="KY",BL83+BL170+(BL175-BL87),BL83+BL170+BL175-BL87))))),BL89)),0)</f>
        <v>0</v>
      </c>
      <c r="BM90" s="232"/>
      <c r="BN90" s="232">
        <f ca="1">IFERROR(IF(VALUE($AA$334)=1,IF($O$308="KY",BN83+BN170-(BN84-BN175)/(1-($O$338/(100+$O$338))),(BN83+BN170+BN175-BN84)),IF(VALUE($AA$333)=1,IF(AND($O$308="WA",$O$309=0),IF(IFERROR(FIND("On Premise",BN298)&gt;0,FALSE),(BN83+BN170+BN175-(BN87-$O$344*($O$328*BN388/1000))/(1+$O$345)),(BN83+BN170+BN175-BN87)),IF(OR($O$308="HI",AND($O$308="TN",OR($O$334=0,AND($O$334=1,BN298&lt;&gt;"On Premise")))),BN83+BN170-(BN87-BN175)/(1+($O$338/100)),IF($O$308="GA",BN83+BN170+BN175+(($O$328/1000)*BN388*$O$338*0.264172)-BN87,IF(AND($O$308="NY-METRO",$O$309=0,VALUE($O$310)&gt;=48),BN83+BN170+BN175+($O$338*($O$328/1000)*BN388)-BN87,IF($O$308="KY",BN83+BN170+(BN175-BN87),BN83+BN170+BN175-BN87))))),BN89)),0)</f>
        <v>0</v>
      </c>
      <c r="BO90" s="232">
        <f>IFERROR(IF(VALUE($AA$334)=1,IF($O$308="KY",BO83+BO170-(BO84-BO175)/(1-($P$338/(100+$P$338))),(BO83+BO170+BO175-BO84)),IF(VALUE($AA333)=1,IF(AND($O$308="WA",$O$309=0),IF(IFERROR(FIND("On Premise",BN298)&gt;0,FALSE),(BO83+BO170+BO175-(BO87-$P$344*($O$328*BL388/1000))/(1+$P$345)),(BO83+BO170+BO175-BO87)),IF(OR($O$308="HI",AND($O$308="TN",OR($O$334=0,AND($O$334=1,BN298&lt;&gt;"On Premise")))),BO83+BO170-(BO87-BO175)/(1+($P$338/100)),IF($O$308="GA",BO83+BO170+BO175+(($O$328/1000)*BO388*$P$338*0.264172)-BO87,IF(AND($O$308="NY-METRO",$O$309=0,VALUE($P$310)&gt;=48),BO83+BO170+BO175+($P$338*($O$328/1000)*BO388)-BO87,IF($O$308="KY",BO83+BO170+(BO175-BO87),BO83+BO170+BO175-BO87))))),BO89)),0)</f>
        <v>0</v>
      </c>
      <c r="BP90" s="232"/>
      <c r="BQ90" s="232">
        <f ca="1">IFERROR(IF(VALUE($AA$334)=1,IF($O$308="KY",BQ83+BQ170-(BQ84-BQ175)/(1-($O$338/(100+$O$338))),(BQ83+BQ170+BQ175-BQ84)),IF(VALUE($AA$333)=1,IF(AND($O$308="WA",$O$309=0),IF(IFERROR(FIND("On Premise",BQ298)&gt;0,FALSE),(BQ83+BQ170+BQ175-(BQ87-$O$344*($O$328*BQ388/1000))/(1+$O$345)),(BQ83+BQ170+BQ175-BQ87)),IF(OR($O$308="HI",AND($O$308="TN",OR($O$334=0,AND($O$334=1,BQ298&lt;&gt;"On Premise")))),BQ83+BQ170-(BQ87-BQ175)/(1+($O$338/100)),IF($O$308="GA",BQ83+BQ170+BQ175+(($O$328/1000)*BQ388*$O$338*0.264172)-BQ87,IF(AND($O$308="NY-METRO",$O$309=0,VALUE($O$310)&gt;=48),BQ83+BQ170+BQ175+($O$338*($O$328/1000)*BQ388)-BQ87,IF($O$308="KY",BQ83+BQ170+(BQ175-BQ87),BQ83+BQ170+BQ175-BQ87))))),BQ89)),0)</f>
        <v>0</v>
      </c>
      <c r="BR90" s="232">
        <f>IFERROR(IF(VALUE($AA$334)=1,IF($O$308="KY",BR83+BR170-(BR84-BR175)/(1-($P$338/(100+$P$338))),(BR83+BR170+BR175-BR84)),IF(VALUE($AA333)=1,IF(AND($O$308="WA",$O$309=0),IF(IFERROR(FIND("On Premise",BQ298)&gt;0,FALSE),(BR83+BR170+BR175-(BR87-$P$344*($O$328*BO388/1000))/(1+$P$345)),(BR83+BR170+BR175-BR87)),IF(OR($O$308="HI",AND($O$308="TN",OR($O$334=0,AND($O$334=1,BQ298&lt;&gt;"On Premise")))),BR83+BR170-(BR87-BR175)/(1+($P$338/100)),IF($O$308="GA",BR83+BR170+BR175+(($O$328/1000)*BR388*$P$338*0.264172)-BR87,IF(AND($O$308="NY-METRO",$O$309=0,VALUE($P$310)&gt;=48),BR83+BR170+BR175+($P$338*($O$328/1000)*BR388)-BR87,IF($O$308="KY",BR83+BR170+(BR175-BR87),BR83+BR170+BR175-BR87))))),BR89)),0)</f>
        <v>0</v>
      </c>
      <c r="BS90" s="232"/>
      <c r="BT90" s="232">
        <f ca="1">IFERROR(IF(VALUE($AA$334)=1,IF($O$308="KY",BT83+BT170-(BT84-BT175)/(1-($O$338/(100+$O$338))),(BT83+BT170+BT175-BT84)),IF(VALUE($AA$333)=1,IF(AND($O$308="WA",$O$309=0),IF(IFERROR(FIND("On Premise",BT298)&gt;0,FALSE),(BT83+BT170+BT175-(BT87-$O$344*($O$328*BT388/1000))/(1+$O$345)),(BT83+BT170+BT175-BT87)),IF(OR($O$308="HI",AND($O$308="TN",OR($O$334=0,AND($O$334=1,BT298&lt;&gt;"On Premise")))),BT83+BT170-(BT87-BT175)/(1+($O$338/100)),IF($O$308="GA",BT83+BT170+BT175+(($O$328/1000)*BT388*$O$338*0.264172)-BT87,IF(AND($O$308="NY-METRO",$O$309=0,VALUE($O$310)&gt;=48),BT83+BT170+BT175+($O$338*($O$328/1000)*BT388)-BT87,IF($O$308="KY",BT83+BT170+(BT175-BT87),BT83+BT170+BT175-BT87))))),BT89)),0)</f>
        <v>0</v>
      </c>
      <c r="BU90" s="232">
        <f>IFERROR(IF(VALUE($AA$334)=1,IF($O$308="KY",BU83+BU170-(BU84-BU175)/(1-($P$338/(100+$P$338))),(BU83+BU170+BU175-BU84)),IF(VALUE($AA333)=1,IF(AND($O$308="WA",$O$309=0),IF(IFERROR(FIND("On Premise",BT298)&gt;0,FALSE),(BU83+BU170+BU175-(BU87-$P$344*($O$328*BR388/1000))/(1+$P$345)),(BU83+BU170+BU175-BU87)),IF(OR($O$308="HI",AND($O$308="TN",OR($O$334=0,AND($O$334=1,BT298&lt;&gt;"On Premise")))),BU83+BU170-(BU87-BU175)/(1+($P$338/100)),IF($O$308="GA",BU83+BU170+BU175+(($O$328/1000)*BU388*$P$338*0.264172)-BU87,IF(AND($O$308="NY-METRO",$O$309=0,VALUE($P$310)&gt;=48),BU83+BU170+BU175+($P$338*($O$328/1000)*BU388)-BU87,IF($O$308="KY",BU83+BU170+(BU175-BU87),BU83+BU170+BU175-BU87))))),BU89)),0)</f>
        <v>0</v>
      </c>
      <c r="BV90" s="232"/>
      <c r="BW90" s="232">
        <f ca="1">IFERROR(IF(VALUE($AA$334)=1,IF($O$308="KY",BW83+BW170-(BW84-BW175)/(1-($O$338/(100+$O$338))),(BW83+BW170+BW175-BW84)),IF(VALUE($AA$333)=1,IF(AND($O$308="WA",$O$309=0),IF(IFERROR(FIND("On Premise",BW298)&gt;0,FALSE),(BW83+BW170+BW175-(BW87-$O$344*($O$328*BW388/1000))/(1+$O$345)),(BW83+BW170+BW175-BW87)),IF(OR($O$308="HI",AND($O$308="TN",OR($O$334=0,AND($O$334=1,BW298&lt;&gt;"On Premise")))),BW83+BW170-(BW87-BW175)/(1+($O$338/100)),IF($O$308="GA",BW83+BW170+BW175+(($O$328/1000)*BW388*$O$338*0.264172)-BW87,IF(AND($O$308="NY-METRO",$O$309=0,VALUE($O$310)&gt;=48),BW83+BW170+BW175+($O$338*($O$328/1000)*BW388)-BW87,IF($O$308="KY",BW83+BW170+(BW175-BW87),BW83+BW170+BW175-BW87))))),BW89)),0)</f>
        <v>0</v>
      </c>
      <c r="BX90" s="232">
        <f>IFERROR(IF(VALUE($AA$334)=1,IF($O$308="KY",BX83+BX170-(BX84-BX175)/(1-($P$338/(100+$P$338))),(BX83+BX170+BX175-BX84)),IF(VALUE($AA333)=1,IF(AND($O$308="WA",$O$309=0),IF(IFERROR(FIND("On Premise",BW298)&gt;0,FALSE),(BX83+BX170+BX175-(BX87-$P$344*($O$328*BU388/1000))/(1+$P$345)),(BX83+BX170+BX175-BX87)),IF(OR($O$308="HI",AND($O$308="TN",OR($O$334=0,AND($O$334=1,BW298&lt;&gt;"On Premise")))),BX83+BX170-(BX87-BX175)/(1+($P$338/100)),IF($O$308="GA",BX83+BX170+BX175+(($O$328/1000)*BX388*$P$338*0.264172)-BX87,IF(AND($O$308="NY-METRO",$O$309=0,VALUE($P$310)&gt;=48),BX83+BX170+BX175+($P$338*($O$328/1000)*BX388)-BX87,IF($O$308="KY",BX83+BX170+(BX175-BX87),BX83+BX170+BX175-BX87))))),BX89)),0)</f>
        <v>0</v>
      </c>
      <c r="BY90" s="232"/>
      <c r="BZ90" s="232">
        <f ca="1">IFERROR(IF(VALUE($AA$334)=1,IF($O$308="KY",BZ83+BZ170-(BZ84-BZ175)/(1-($O$338/(100+$O$338))),(BZ83+BZ170+BZ175-BZ84)),IF(VALUE($AA$333)=1,IF(AND($O$308="WA",$O$309=0),IF(IFERROR(FIND("On Premise",BZ298)&gt;0,FALSE),(BZ83+BZ170+BZ175-(BZ87-$O$344*($O$328*BZ388/1000))/(1+$O$345)),(BZ83+BZ170+BZ175-BZ87)),IF(OR($O$308="HI",AND($O$308="TN",OR($O$334=0,AND($O$334=1,BZ298&lt;&gt;"On Premise")))),BZ83+BZ170-(BZ87-BZ175)/(1+($O$338/100)),IF($O$308="GA",BZ83+BZ170+BZ175+(($O$328/1000)*BZ388*$O$338*0.264172)-BZ87,IF(AND($O$308="NY-METRO",$O$309=0,VALUE($O$310)&gt;=48),BZ83+BZ170+BZ175+($O$338*($O$328/1000)*BZ388)-BZ87,IF($O$308="KY",BZ83+BZ170+(BZ175-BZ87),BZ83+BZ170+BZ175-BZ87))))),BZ89)),0)</f>
        <v>0</v>
      </c>
      <c r="CA90" s="232">
        <f>IFERROR(IF(VALUE($AA$334)=1,IF($O$308="KY",CA83+CA170-(CA84-CA175)/(1-($P$338/(100+$P$338))),(CA83+CA170+CA175-CA84)),IF(VALUE($AA333)=1,IF(AND($O$308="WA",$O$309=0),IF(IFERROR(FIND("On Premise",BZ298)&gt;0,FALSE),(CA83+CA170+CA175-(CA87-$P$344*($O$328*BX388/1000))/(1+$P$345)),(CA83+CA170+CA175-CA87)),IF(OR($O$308="HI",AND($O$308="TN",OR($O$334=0,AND($O$334=1,BZ298&lt;&gt;"On Premise")))),CA83+CA170-(CA87-CA175)/(1+($P$338/100)),IF($O$308="GA",CA83+CA170+CA175+(($O$328/1000)*CA388*$P$338*0.264172)-CA87,IF(AND($O$308="NY-METRO",$O$309=0,VALUE($P$310)&gt;=48),CA83+CA170+CA175+($P$338*($O$328/1000)*CA388)-CA87,IF($O$308="KY",CA83+CA170+(CA175-CA87),CA83+CA170+CA175-CA87))))),CA89)),0)</f>
        <v>0</v>
      </c>
      <c r="CB90" s="232"/>
      <c r="CC90" s="232">
        <f ca="1">IFERROR(IF(VALUE($AA$334)=1,IF($O$308="KY",CC83+CC170-(CC84-CC175)/(1-($O$338/(100+$O$338))),(CC83+CC170+CC175-CC84)),IF(VALUE($AA$333)=1,IF(AND($O$308="WA",$O$309=0),IF(IFERROR(FIND("On Premise",CC298)&gt;0,FALSE),(CC83+CC170+CC175-(CC87-$O$344*($O$328*CC388/1000))/(1+$O$345)),(CC83+CC170+CC175-CC87)),IF(OR($O$308="HI",AND($O$308="TN",OR($O$334=0,AND($O$334=1,CC298&lt;&gt;"On Premise")))),CC83+CC170-(CC87-CC175)/(1+($O$338/100)),IF($O$308="GA",CC83+CC170+CC175+(($O$328/1000)*CC388*$O$338*0.264172)-CC87,IF(AND($O$308="NY-METRO",$O$309=0,VALUE($O$310)&gt;=48),CC83+CC170+CC175+($O$338*($O$328/1000)*CC388)-CC87,IF($O$308="KY",CC83+CC170+(CC175-CC87),CC83+CC170+CC175-CC87))))),CC89)),0)</f>
        <v>0</v>
      </c>
      <c r="CD90" s="232">
        <f>IFERROR(IF(VALUE($AA$334)=1,IF($O$308="KY",CD83+CD170-(CD84-CD175)/(1-($P$338/(100+$P$338))),(CD83+CD170+CD175-CD84)),IF(VALUE($AA333)=1,IF(AND($O$308="WA",$O$309=0),IF(IFERROR(FIND("On Premise",CC298)&gt;0,FALSE),(CD83+CD170+CD175-(CD87-$P$344*($O$328*CA388/1000))/(1+$P$345)),(CD83+CD170+CD175-CD87)),IF(OR($O$308="HI",AND($O$308="TN",OR($O$334=0,AND($O$334=1,CC298&lt;&gt;"On Premise")))),CD83+CD170-(CD87-CD175)/(1+($P$338/100)),IF($O$308="GA",CD83+CD170+CD175+(($O$328/1000)*CD388*$P$338*0.264172)-CD87,IF(AND($O$308="NY-METRO",$O$309=0,VALUE($P$310)&gt;=48),CD83+CD170+CD175+($P$338*($O$328/1000)*CD388)-CD87,IF($O$308="KY",CD83+CD170+(CD175-CD87),CD83+CD170+CD175-CD87))))),CD89)),0)</f>
        <v>0</v>
      </c>
      <c r="CE90" s="232"/>
      <c r="CF90" s="232">
        <f ca="1">IFERROR(IF(VALUE($AA$334)=1,IF($O$308="KY",CF83+CF170-(CF84-CF175)/(1-($O$338/(100+$O$338))),(CF83+CF170+CF175-CF84)),IF(VALUE($AA$333)=1,IF(AND($O$308="WA",$O$309=0),IF(IFERROR(FIND("On Premise",CF298)&gt;0,FALSE),(CF83+CF170+CF175-(CF87-$O$344*($O$328*CF388/1000))/(1+$O$345)),(CF83+CF170+CF175-CF87)),IF(OR($O$308="HI",AND($O$308="TN",OR($O$334=0,AND($O$334=1,CF298&lt;&gt;"On Premise")))),CF83+CF170-(CF87-CF175)/(1+($O$338/100)),IF($O$308="GA",CF83+CF170+CF175+(($O$328/1000)*CF388*$O$338*0.264172)-CF87,IF(AND($O$308="NY-METRO",$O$309=0,VALUE($O$310)&gt;=48),CF83+CF170+CF175+($O$338*($O$328/1000)*CF388)-CF87,IF($O$308="KY",CF83+CF170+(CF175-CF87),CF83+CF170+CF175-CF87))))),CF89)),0)</f>
        <v>0</v>
      </c>
      <c r="CG90" s="232">
        <f>IFERROR(IF(VALUE($AA$334)=1,IF($O$308="KY",CG83+CG170-(CG84-CG175)/(1-($P$338/(100+$P$338))),(CG83+CG170+CG175-CG84)),IF(VALUE($AA333)=1,IF(AND($O$308="WA",$O$309=0),IF(IFERROR(FIND("On Premise",CF298)&gt;0,FALSE),(CG83+CG170+CG175-(CG87-$P$344*($O$328*CD388/1000))/(1+$P$345)),(CG83+CG170+CG175-CG87)),IF(OR($O$308="HI",AND($O$308="TN",OR($O$334=0,AND($O$334=1,CF298&lt;&gt;"On Premise")))),CG83+CG170-(CG87-CG175)/(1+($P$338/100)),IF($O$308="GA",CG83+CG170+CG175+(($O$328/1000)*CG388*$P$338*0.264172)-CG87,IF(AND($O$308="NY-METRO",$O$309=0,VALUE($P$310)&gt;=48),CG83+CG170+CG175+($P$338*($O$328/1000)*CG388)-CG87,IF($O$308="KY",CG83+CG170+(CG175-CG87),CG83+CG170+CG175-CG87))))),CG89)),0)</f>
        <v>0</v>
      </c>
      <c r="CH90" s="232"/>
      <c r="CI90" s="232">
        <f ca="1">IFERROR(IF(VALUE($AA$334)=1,IF($O$308="KY",CI83+CI170-(CI84-CI175)/(1-($O$338/(100+$O$338))),(CI83+CI170+CI175-CI84)),IF(VALUE($AA$333)=1,IF(AND($O$308="WA",$O$309=0),IF(IFERROR(FIND("On Premise",CI298)&gt;0,FALSE),(CI83+CI170+CI175-(CI87-$O$344*($O$328*CI388/1000))/(1+$O$345)),(CI83+CI170+CI175-CI87)),IF(OR($O$308="HI",AND($O$308="TN",OR($O$334=0,AND($O$334=1,CI298&lt;&gt;"On Premise")))),CI83+CI170-(CI87-CI175)/(1+($O$338/100)),IF($O$308="GA",CI83+CI170+CI175+(($O$328/1000)*CI388*$O$338*0.264172)-CI87,IF(AND($O$308="NY-METRO",$O$309=0,VALUE($O$310)&gt;=48),CI83+CI170+CI175+($O$338*($O$328/1000)*CI388)-CI87,IF($O$308="KY",CI83+CI170+(CI175-CI87),CI83+CI170+CI175-CI87))))),CI89)),0)</f>
        <v>0</v>
      </c>
      <c r="CJ90" s="232">
        <f>IFERROR(IF(VALUE($AA$334)=1,IF($O$308="KY",CJ83+CJ170-(CJ84-CJ175)/(1-($P$338/(100+$P$338))),(CJ83+CJ170+CJ175-CJ84)),IF(VALUE($AA333)=1,IF(AND($O$308="WA",$O$309=0),IF(IFERROR(FIND("On Premise",CI298)&gt;0,FALSE),(CJ83+CJ170+CJ175-(CJ87-$P$344*($O$328*CG388/1000))/(1+$P$345)),(CJ83+CJ170+CJ175-CJ87)),IF(OR($O$308="HI",AND($O$308="TN",OR($O$334=0,AND($O$334=1,CI298&lt;&gt;"On Premise")))),CJ83+CJ170-(CJ87-CJ175)/(1+($P$338/100)),IF($O$308="GA",CJ83+CJ170+CJ175+(($O$328/1000)*CJ388*$P$338*0.264172)-CJ87,IF(AND($O$308="NY-METRO",$O$309=0,VALUE($P$310)&gt;=48),CJ83+CJ170+CJ175+($P$338*($O$328/1000)*CJ388)-CJ87,IF($O$308="KY",CJ83+CJ170+(CJ175-CJ87),CJ83+CJ170+CJ175-CJ87))))),CJ89)),0)</f>
        <v>0</v>
      </c>
      <c r="CK90" s="232"/>
      <c r="CL90" s="232">
        <f ca="1">IFERROR(IF(VALUE($AA$334)=1,IF($O$308="KY",CL83+CL170-(CL84-CL175)/(1-($O$338/(100+$O$338))),(CL83+CL170+CL175-CL84)),IF(VALUE($AA$333)=1,IF(AND($O$308="WA",$O$309=0),IF(IFERROR(FIND("On Premise",CL298)&gt;0,FALSE),(CL83+CL170+CL175-(CL87-$O$344*($O$328*CL388/1000))/(1+$O$345)),(CL83+CL170+CL175-CL87)),IF(OR($O$308="HI",AND($O$308="TN",OR($O$334=0,AND($O$334=1,CL298&lt;&gt;"On Premise")))),CL83+CL170-(CL87-CL175)/(1+($O$338/100)),IF($O$308="GA",CL83+CL170+CL175+(($O$328/1000)*CL388*$O$338*0.264172)-CL87,IF(AND($O$308="NY-METRO",$O$309=0,VALUE($O$310)&gt;=48),CL83+CL170+CL175+($O$338*($O$328/1000)*CL388)-CL87,IF($O$308="KY",CL83+CL170+(CL175-CL87),CL83+CL170+CL175-CL87))))),CL89)),0)</f>
        <v>0</v>
      </c>
      <c r="CM90" s="232">
        <f>IFERROR(IF(VALUE($AA$334)=1,IF($O$308="KY",CM83+CM170-(CM84-CM175)/(1-($P$338/(100+$P$338))),(CM83+CM170+CM175-CM84)),IF(VALUE($AA333)=1,IF(AND($O$308="WA",$O$309=0),IF(IFERROR(FIND("On Premise",CL298)&gt;0,FALSE),(CM83+CM170+CM175-(CM87-$P$344*($O$328*CJ388/1000))/(1+$P$345)),(CM83+CM170+CM175-CM87)),IF(OR($O$308="HI",AND($O$308="TN",OR($O$334=0,AND($O$334=1,CL298&lt;&gt;"On Premise")))),CM83+CM170-(CM87-CM175)/(1+($P$338/100)),IF($O$308="GA",CM83+CM170+CM175+(($O$328/1000)*CM388*$P$338*0.264172)-CM87,IF(AND($O$308="NY-METRO",$O$309=0,VALUE($P$310)&gt;=48),CM83+CM170+CM175+($P$338*($O$328/1000)*CM388)-CM87,IF($O$308="KY",CM83+CM170+(CM175-CM87),CM83+CM170+CM175-CM87))))),CM89)),0)</f>
        <v>0</v>
      </c>
      <c r="CN90" s="232"/>
      <c r="CO90" s="232">
        <f ca="1">IFERROR(IF(VALUE($AA$334)=1,IF($O$308="KY",CO83+CO170-(CO84-CO175)/(1-($O$338/(100+$O$338))),(CO83+CO170+CO175-CO84)),IF(VALUE($AA$333)=1,IF(AND($O$308="WA",$O$309=0),IF(IFERROR(FIND("On Premise",CO298)&gt;0,FALSE),(CO83+CO170+CO175-(CO87-$O$344*($O$328*CO388/1000))/(1+$O$345)),(CO83+CO170+CO175-CO87)),IF(OR($O$308="HI",AND($O$308="TN",OR($O$334=0,AND($O$334=1,CO298&lt;&gt;"On Premise")))),CO83+CO170-(CO87-CO175)/(1+($O$338/100)),IF($O$308="GA",CO83+CO170+CO175+(($O$328/1000)*CO388*$O$338*0.264172)-CO87,IF(AND($O$308="NY-METRO",$O$309=0,VALUE($O$310)&gt;=48),CO83+CO170+CO175+($O$338*($O$328/1000)*CO388)-CO87,IF($O$308="KY",CO83+CO170+(CO175-CO87),CO83+CO170+CO175-CO87))))),CO89)),0)</f>
        <v>0</v>
      </c>
      <c r="CP90" s="232">
        <f>IFERROR(IF(VALUE($AA$334)=1,IF($O$308="KY",CP83+CP170-(CP84-CP175)/(1-($P$338/(100+$P$338))),(CP83+CP170+CP175-CP84)),IF(VALUE($AA333)=1,IF(AND($O$308="WA",$O$309=0),IF(IFERROR(FIND("On Premise",CO298)&gt;0,FALSE),(CP83+CP170+CP175-(CP87-$P$344*($O$328*CM388/1000))/(1+$P$345)),(CP83+CP170+CP175-CP87)),IF(OR($O$308="HI",AND($O$308="TN",OR($O$334=0,AND($O$334=1,CO298&lt;&gt;"On Premise")))),CP83+CP170-(CP87-CP175)/(1+($P$338/100)),IF($O$308="GA",CP83+CP170+CP175+(($O$328/1000)*CP388*$P$338*0.264172)-CP87,IF(AND($O$308="NY-METRO",$O$309=0,VALUE($P$310)&gt;=48),CP83+CP170+CP175+($P$338*($O$328/1000)*CP388)-CP87,IF($O$308="KY",CP83+CP170+(CP175-CP87),CP83+CP170+CP175-CP87))))),CP89)),0)</f>
        <v>0</v>
      </c>
      <c r="CQ90" s="232"/>
      <c r="CR90" s="232">
        <f ca="1">IFERROR(IF(VALUE($AA$334)=1,IF($O$308="KY",CR83+CR170-(CR84-CR175)/(1-($O$338/(100+$O$338))),(CR83+CR170+CR175-CR84)),IF(VALUE($AA$333)=1,IF(AND($O$308="WA",$O$309=0),IF(IFERROR(FIND("On Premise",CR298)&gt;0,FALSE),(CR83+CR170+CR175-(CR87-$O$344*($O$328*CR388/1000))/(1+$O$345)),(CR83+CR170+CR175-CR87)),IF(OR($O$308="HI",AND($O$308="TN",OR($O$334=0,AND($O$334=1,CR298&lt;&gt;"On Premise")))),CR83+CR170-(CR87-CR175)/(1+($O$338/100)),IF($O$308="GA",CR83+CR170+CR175+(($O$328/1000)*CR388*$O$338*0.264172)-CR87,IF(AND($O$308="NY-METRO",$O$309=0,VALUE($O$310)&gt;=48),CR83+CR170+CR175+($O$338*($O$328/1000)*CR388)-CR87,IF($O$308="KY",CR83+CR170+(CR175-CR87),CR83+CR170+CR175-CR87))))),CR89)),0)</f>
        <v>0</v>
      </c>
      <c r="CS90" s="232">
        <f>IFERROR(IF(VALUE($AA$334)=1,IF($O$308="KY",CS83+CS170-(CS84-CS175)/(1-($P$338/(100+$P$338))),(CS83+CS170+CS175-CS84)),IF(VALUE($AA333)=1,IF(AND($O$308="WA",$O$309=0),IF(IFERROR(FIND("On Premise",CR298)&gt;0,FALSE),(CS83+CS170+CS175-(CS87-$P$344*($O$328*CP388/1000))/(1+$P$345)),(CS83+CS170+CS175-CS87)),IF(OR($O$308="HI",AND($O$308="TN",OR($O$334=0,AND($O$334=1,CR298&lt;&gt;"On Premise")))),CS83+CS170-(CS87-CS175)/(1+($P$338/100)),IF($O$308="GA",CS83+CS170+CS175+(($O$328/1000)*CS388*$P$338*0.264172)-CS87,IF(AND($O$308="NY-METRO",$O$309=0,VALUE($P$310)&gt;=48),CS83+CS170+CS175+($P$338*($O$328/1000)*CS388)-CS87,IF($O$308="KY",CS83+CS170+(CS175-CS87),CS83+CS170+CS175-CS87))))),CS89)),0)</f>
        <v>0</v>
      </c>
      <c r="CT90" s="232"/>
      <c r="CU90" s="232">
        <f ca="1">IFERROR(IF(VALUE($AA$334)=1,IF($O$308="KY",CU83+CU170-(CU84-CU175)/(1-($O$338/(100+$O$338))),(CU83+CU170+CU175-CU84)),IF(VALUE($AA$333)=1,IF(AND($O$308="WA",$O$309=0),IF(IFERROR(FIND("On Premise",CU298)&gt;0,FALSE),(CU83+CU170+CU175-(CU87-$O$344*($O$328*CU388/1000))/(1+$O$345)),(CU83+CU170+CU175-CU87)),IF(OR($O$308="HI",AND($O$308="TN",OR($O$334=0,AND($O$334=1,CU298&lt;&gt;"On Premise")))),CU83+CU170-(CU87-CU175)/(1+($O$338/100)),IF($O$308="GA",CU83+CU170+CU175+(($O$328/1000)*CU388*$O$338*0.264172)-CU87,IF(AND($O$308="NY-METRO",$O$309=0,VALUE($O$310)&gt;=48),CU83+CU170+CU175+($O$338*($O$328/1000)*CU388)-CU87,IF($O$308="KY",CU83+CU170+(CU175-CU87),CU83+CU170+CU175-CU87))))),CU89)),0)</f>
        <v>0</v>
      </c>
      <c r="CV90" s="232">
        <f>IFERROR(IF(VALUE($AA$334)=1,IF($O$308="KY",CV83+CV170-(CV84-CV175)/(1-($P$338/(100+$P$338))),(CV83+CV170+CV175-CV84)),IF(VALUE($AA333)=1,IF(AND($O$308="WA",$O$309=0),IF(IFERROR(FIND("On Premise",CU298)&gt;0,FALSE),(CV83+CV170+CV175-(CV87-$P$344*($O$328*CS388/1000))/(1+$P$345)),(CV83+CV170+CV175-CV87)),IF(OR($O$308="HI",AND($O$308="TN",OR($O$334=0,AND($O$334=1,CU298&lt;&gt;"On Premise")))),CV83+CV170-(CV87-CV175)/(1+($P$338/100)),IF($O$308="GA",CV83+CV170+CV175+(($O$328/1000)*CV388*$P$338*0.264172)-CV87,IF(AND($O$308="NY-METRO",$O$309=0,VALUE($P$310)&gt;=48),CV83+CV170+CV175+($P$338*($O$328/1000)*CV388)-CV87,IF($O$308="KY",CV83+CV170+(CV175-CV87),CV83+CV170+CV175-CV87))))),CV89)),0)</f>
        <v>0</v>
      </c>
      <c r="CW90" s="232"/>
      <c r="CX90" s="232">
        <f ca="1">IFERROR(IF(VALUE($AA$334)=1,IF($O$308="KY",CX83+CX170-(CX84-CX175)/(1-($O$338/(100+$O$338))),(CX83+CX170+CX175-CX84)),IF(VALUE($AA$333)=1,IF(AND($O$308="WA",$O$309=0),IF(IFERROR(FIND("On Premise",CX298)&gt;0,FALSE),(CX83+CX170+CX175-(CX87-$O$344*($O$328*CX388/1000))/(1+$O$345)),(CX83+CX170+CX175-CX87)),IF(OR($O$308="HI",AND($O$308="TN",OR($O$334=0,AND($O$334=1,CX298&lt;&gt;"On Premise")))),CX83+CX170-(CX87-CX175)/(1+($O$338/100)),IF($O$308="GA",CX83+CX170+CX175+(($O$328/1000)*CX388*$O$338*0.264172)-CX87,IF(AND($O$308="NY-METRO",$O$309=0,VALUE($O$310)&gt;=48),CX83+CX170+CX175+($O$338*($O$328/1000)*CX388)-CX87,IF($O$308="KY",CX83+CX170+(CX175-CX87),CX83+CX170+CX175-CX87))))),CX89)),0)</f>
        <v>0</v>
      </c>
      <c r="CY90" s="232">
        <f>IFERROR(IF(VALUE($AA$334)=1,IF($O$308="KY",CY83+CY170-(CY84-CY175)/(1-($P$338/(100+$P$338))),(CY83+CY170+CY175-CY84)),IF(VALUE($AA333)=1,IF(AND($O$308="WA",$O$309=0),IF(IFERROR(FIND("On Premise",CX298)&gt;0,FALSE),(CY83+CY170+CY175-(CY87-$P$344*($O$328*CV388/1000))/(1+$P$345)),(CY83+CY170+CY175-CY87)),IF(OR($O$308="HI",AND($O$308="TN",OR($O$334=0,AND($O$334=1,CX298&lt;&gt;"On Premise")))),CY83+CY170-(CY87-CY175)/(1+($P$338/100)),IF($O$308="GA",CY83+CY170+CY175+(($O$328/1000)*CY388*$P$338*0.264172)-CY87,IF(AND($O$308="NY-METRO",$O$309=0,VALUE($P$310)&gt;=48),CY83+CY170+CY175+($P$338*($O$328/1000)*CY388)-CY87,IF($O$308="KY",CY83+CY170+(CY175-CY87),CY83+CY170+CY175-CY87))))),CY89)),0)</f>
        <v>0</v>
      </c>
      <c r="CZ90" s="232"/>
      <c r="DA90" s="232">
        <f ca="1">IFERROR(IF(VALUE($AA$334)=1,IF($O$308="KY",DA83+DA170-(DA84-DA175)/(1-($O$338/(100+$O$338))),(DA83+DA170+DA175-DA84)),IF(VALUE($AA$333)=1,IF(AND($O$308="WA",$O$309=0),IF(IFERROR(FIND("On Premise",DA298)&gt;0,FALSE),(DA83+DA170+DA175-(DA87-$O$344*($O$328*DA388/1000))/(1+$O$345)),(DA83+DA170+DA175-DA87)),IF(OR($O$308="HI",AND($O$308="TN",OR($O$334=0,AND($O$334=1,DA298&lt;&gt;"On Premise")))),DA83+DA170-(DA87-DA175)/(1+($O$338/100)),IF($O$308="GA",DA83+DA170+DA175+(($O$328/1000)*DA388*$O$338*0.264172)-DA87,IF(AND($O$308="NY-METRO",$O$309=0,VALUE($O$310)&gt;=48),DA83+DA170+DA175+($O$338*($O$328/1000)*DA388)-DA87,IF($O$308="KY",DA83+DA170+(DA175-DA87),DA83+DA170+DA175-DA87))))),DA89)),0)</f>
        <v>0</v>
      </c>
      <c r="DB90" s="232">
        <f>IFERROR(IF(VALUE($AA$334)=1,IF($O$308="KY",DB83+DB170-(DB84-DB175)/(1-($P$338/(100+$P$338))),(DB83+DB170+DB175-DB84)),IF(VALUE($AA333)=1,IF(AND($O$308="WA",$O$309=0),IF(IFERROR(FIND("On Premise",DA298)&gt;0,FALSE),(DB83+DB170+DB175-(DB87-$P$344*($O$328*CY388/1000))/(1+$P$345)),(DB83+DB170+DB175-DB87)),IF(OR($O$308="HI",AND($O$308="TN",OR($O$334=0,AND($O$334=1,DA298&lt;&gt;"On Premise")))),DB83+DB170-(DB87-DB175)/(1+($P$338/100)),IF($O$308="GA",DB83+DB170+DB175+(($O$328/1000)*DB388*$P$338*0.264172)-DB87,IF(AND($O$308="NY-METRO",$O$309=0,VALUE($P$310)&gt;=48),DB83+DB170+DB175+($P$338*($O$328/1000)*DB388)-DB87,IF($O$308="KY",DB83+DB170+(DB175-DB87),DB83+DB170+DB175-DB87))))),DB89)),0)</f>
        <v>0</v>
      </c>
      <c r="DC90" s="232"/>
      <c r="DD90" s="232">
        <f ca="1">IFERROR(IF(VALUE($AA$334)=1,IF($O$308="KY",DD83+DD170-(DD84-DD175)/(1-($O$338/(100+$O$338))),(DD83+DD170+DD175-DD84)),IF(VALUE($AA$333)=1,IF(AND($O$308="WA",$O$309=0),IF(IFERROR(FIND("On Premise",DD298)&gt;0,FALSE),(DD83+DD170+DD175-(DD87-$O$344*($O$328*DD388/1000))/(1+$O$345)),(DD83+DD170+DD175-DD87)),IF(OR($O$308="HI",AND($O$308="TN",OR($O$334=0,AND($O$334=1,DD298&lt;&gt;"On Premise")))),DD83+DD170-(DD87-DD175)/(1+($O$338/100)),IF($O$308="GA",DD83+DD170+DD175+(($O$328/1000)*DD388*$O$338*0.264172)-DD87,IF(AND($O$308="NY-METRO",$O$309=0,VALUE($O$310)&gt;=48),DD83+DD170+DD175+($O$338*($O$328/1000)*DD388)-DD87,IF($O$308="KY",DD83+DD170+(DD175-DD87),DD83+DD170+DD175-DD87))))),DD89)),0)</f>
        <v>0</v>
      </c>
      <c r="DE90" s="232">
        <f>IFERROR(IF(VALUE($AA$334)=1,IF($O$308="KY",DE83+DE170-(DE84-DE175)/(1-($P$338/(100+$P$338))),(DE83+DE170+DE175-DE84)),IF(VALUE($AA333)=1,IF(AND($O$308="WA",$O$309=0),IF(IFERROR(FIND("On Premise",DD298)&gt;0,FALSE),(DE83+DE170+DE175-(DE87-$P$344*($O$328*DB388/1000))/(1+$P$345)),(DE83+DE170+DE175-DE87)),IF(OR($O$308="HI",AND($O$308="TN",OR($O$334=0,AND($O$334=1,DD298&lt;&gt;"On Premise")))),DE83+DE170-(DE87-DE175)/(1+($P$338/100)),IF($O$308="GA",DE83+DE170+DE175+(($O$328/1000)*DE388*$P$338*0.264172)-DE87,IF(AND($O$308="NY-METRO",$O$309=0,VALUE($P$310)&gt;=48),DE83+DE170+DE175+($P$338*($O$328/1000)*DE388)-DE87,IF($O$308="KY",DE83+DE170+(DE175-DE87),DE83+DE170+DE175-DE87))))),DE89)),0)</f>
        <v>0</v>
      </c>
      <c r="DF90" s="232"/>
      <c r="DG90" s="232">
        <f ca="1">IFERROR(IF(VALUE($AA$334)=1,IF($O$308="KY",DG83+DG170-(DG84-DG175)/(1-($O$338/(100+$O$338))),(DG83+DG170+DG175-DG84)),IF(VALUE($AA$333)=1,IF(AND($O$308="WA",$O$309=0),IF(IFERROR(FIND("On Premise",DG298)&gt;0,FALSE),(DG83+DG170+DG175-(DG87-$O$344*($O$328*DG388/1000))/(1+$O$345)),(DG83+DG170+DG175-DG87)),IF(OR($O$308="HI",AND($O$308="TN",OR($O$334=0,AND($O$334=1,DG298&lt;&gt;"On Premise")))),DG83+DG170-(DG87-DG175)/(1+($O$338/100)),IF($O$308="GA",DG83+DG170+DG175+(($O$328/1000)*DG388*$O$338*0.264172)-DG87,IF(AND($O$308="NY-METRO",$O$309=0,VALUE($O$310)&gt;=48),DG83+DG170+DG175+($O$338*($O$328/1000)*DG388)-DG87,IF($O$308="KY",DG83+DG170+(DG175-DG87),DG83+DG170+DG175-DG87))))),DG89)),0)</f>
        <v>0</v>
      </c>
      <c r="DH90" s="232">
        <f>IFERROR(IF(VALUE($AA$334)=1,IF($O$308="KY",DH83+DH170-(DH84-DH175)/(1-($P$338/(100+$P$338))),(DH83+DH170+DH175-DH84)),IF(VALUE($AA333)=1,IF(AND($O$308="WA",$O$309=0),IF(IFERROR(FIND("On Premise",DG298)&gt;0,FALSE),(DH83+DH170+DH175-(DH87-$P$344*($O$328*DE388/1000))/(1+$P$345)),(DH83+DH170+DH175-DH87)),IF(OR($O$308="HI",AND($O$308="TN",OR($O$334=0,AND($O$334=1,DG298&lt;&gt;"On Premise")))),DH83+DH170-(DH87-DH175)/(1+($P$338/100)),IF($O$308="GA",DH83+DH170+DH175+(($O$328/1000)*DH388*$P$338*0.264172)-DH87,IF(AND($O$308="NY-METRO",$O$309=0,VALUE($P$310)&gt;=48),DH83+DH170+DH175+($P$338*($O$328/1000)*DH388)-DH87,IF($O$308="KY",DH83+DH170+(DH175-DH87),DH83+DH170+DH175-DH87))))),DH89)),0)</f>
        <v>0</v>
      </c>
      <c r="DI90" s="232"/>
      <c r="DJ90" s="232">
        <f ca="1">IFERROR(IF(VALUE($AA$334)=1,IF($O$308="KY",DJ83+DJ170-(DJ84-DJ175)/(1-($O$338/(100+$O$338))),(DJ83+DJ170+DJ175-DJ84)),IF(VALUE($AA$333)=1,IF(AND($O$308="WA",$O$309=0),IF(IFERROR(FIND("On Premise",DJ298)&gt;0,FALSE),(DJ83+DJ170+DJ175-(DJ87-$O$344*($O$328*DJ388/1000))/(1+$O$345)),(DJ83+DJ170+DJ175-DJ87)),IF(OR($O$308="HI",AND($O$308="TN",OR($O$334=0,AND($O$334=1,DJ298&lt;&gt;"On Premise")))),DJ83+DJ170-(DJ87-DJ175)/(1+($O$338/100)),IF($O$308="GA",DJ83+DJ170+DJ175+(($O$328/1000)*DJ388*$O$338*0.264172)-DJ87,IF(AND($O$308="NY-METRO",$O$309=0,VALUE($O$310)&gt;=48),DJ83+DJ170+DJ175+($O$338*($O$328/1000)*DJ388)-DJ87,IF($O$308="KY",DJ83+DJ170+(DJ175-DJ87),DJ83+DJ170+DJ175-DJ87))))),DJ89)),0)</f>
        <v>0</v>
      </c>
      <c r="DK90" s="232">
        <f>IFERROR(IF(VALUE($AA$334)=1,IF($O$308="KY",DK83+DK170-(DK84-DK175)/(1-($P$338/(100+$P$338))),(DK83+DK170+DK175-DK84)),IF(VALUE($AA333)=1,IF(AND($O$308="WA",$O$309=0),IF(IFERROR(FIND("On Premise",DJ298)&gt;0,FALSE),(DK83+DK170+DK175-(DK87-$P$344*($O$328*DH388/1000))/(1+$P$345)),(DK83+DK170+DK175-DK87)),IF(OR($O$308="HI",AND($O$308="TN",OR($O$334=0,AND($O$334=1,DJ298&lt;&gt;"On Premise")))),DK83+DK170-(DK87-DK175)/(1+($P$338/100)),IF($O$308="GA",DK83+DK170+DK175+(($O$328/1000)*DK388*$P$338*0.264172)-DK87,IF(AND($O$308="NY-METRO",$O$309=0,VALUE($P$310)&gt;=48),DK83+DK170+DK175+($P$338*($O$328/1000)*DK388)-DK87,IF($O$308="KY",DK83+DK170+(DK175-DK87),DK83+DK170+DK175-DK87))))),DK89)),0)</f>
        <v>0</v>
      </c>
      <c r="DL90" s="232"/>
      <c r="DM90" s="232">
        <f ca="1">IFERROR(IF(VALUE($AA$334)=1,IF($O$308="KY",DM83+DM170-(DM84-DM175)/(1-($O$338/(100+$O$338))),(DM83+DM170+DM175-DM84)),IF(VALUE($AA$333)=1,IF(AND($O$308="WA",$O$309=0),IF(IFERROR(FIND("On Premise",DM298)&gt;0,FALSE),(DM83+DM170+DM175-(DM87-$O$344*($O$328*DM388/1000))/(1+$O$345)),(DM83+DM170+DM175-DM87)),IF(OR($O$308="HI",AND($O$308="TN",OR($O$334=0,AND($O$334=1,DM298&lt;&gt;"On Premise")))),DM83+DM170-(DM87-DM175)/(1+($O$338/100)),IF($O$308="GA",DM83+DM170+DM175+(($O$328/1000)*DM388*$O$338*0.264172)-DM87,IF(AND($O$308="NY-METRO",$O$309=0,VALUE($O$310)&gt;=48),DM83+DM170+DM175+($O$338*($O$328/1000)*DM388)-DM87,IF($O$308="KY",DM83+DM170+(DM175-DM87),DM83+DM170+DM175-DM87))))),DM89)),0)</f>
        <v>0</v>
      </c>
      <c r="DN90" s="232">
        <f>IFERROR(IF(VALUE($AA$334)=1,IF($O$308="KY",DN83+DN170-(DN84-DN175)/(1-($P$338/(100+$P$338))),(DN83+DN170+DN175-DN84)),IF(VALUE($AA333)=1,IF(AND($O$308="WA",$O$309=0),IF(IFERROR(FIND("On Premise",DM298)&gt;0,FALSE),(DN83+DN170+DN175-(DN87-$P$344*($O$328*DK388/1000))/(1+$P$345)),(DN83+DN170+DN175-DN87)),IF(OR($O$308="HI",AND($O$308="TN",OR($O$334=0,AND($O$334=1,DM298&lt;&gt;"On Premise")))),DN83+DN170-(DN87-DN175)/(1+($P$338/100)),IF($O$308="GA",DN83+DN170+DN175+(($O$328/1000)*DN388*$P$338*0.264172)-DN87,IF(AND($O$308="NY-METRO",$O$309=0,VALUE($P$310)&gt;=48),DN83+DN170+DN175+($P$338*($O$328/1000)*DN388)-DN87,IF($O$308="KY",DN83+DN170+(DN175-DN87),DN83+DN170+DN175-DN87))))),DN89)),0)</f>
        <v>0</v>
      </c>
      <c r="DO90" s="232"/>
      <c r="DP90" s="232">
        <f ca="1">IFERROR(IF(VALUE($AA$334)=1,IF($O$308="KY",DP83+DP170-(DP84-DP175)/(1-($O$338/(100+$O$338))),(DP83+DP170+DP175-DP84)),IF(VALUE($AA$333)=1,IF(AND($O$308="WA",$O$309=0),IF(IFERROR(FIND("On Premise",DP298)&gt;0,FALSE),(DP83+DP170+DP175-(DP87-$O$344*($O$328*DP388/1000))/(1+$O$345)),(DP83+DP170+DP175-DP87)),IF(OR($O$308="HI",AND($O$308="TN",OR($O$334=0,AND($O$334=1,DP298&lt;&gt;"On Premise")))),DP83+DP170-(DP87-DP175)/(1+($O$338/100)),IF($O$308="GA",DP83+DP170+DP175+(($O$328/1000)*DP388*$O$338*0.264172)-DP87,IF(AND($O$308="NY-METRO",$O$309=0,VALUE($O$310)&gt;=48),DP83+DP170+DP175+($O$338*($O$328/1000)*DP388)-DP87,IF($O$308="KY",DP83+DP170+(DP175-DP87),DP83+DP170+DP175-DP87))))),DP89)),0)</f>
        <v>0</v>
      </c>
      <c r="DQ90" s="232">
        <f>IFERROR(IF(VALUE($AA$334)=1,IF($O$308="KY",DQ83+DQ170-(DQ84-DQ175)/(1-($P$338/(100+$P$338))),(DQ83+DQ170+DQ175-DQ84)),IF(VALUE($AA333)=1,IF(AND($O$308="WA",$O$309=0),IF(IFERROR(FIND("On Premise",DP298)&gt;0,FALSE),(DQ83+DQ170+DQ175-(DQ87-$P$344*($O$328*DN388/1000))/(1+$P$345)),(DQ83+DQ170+DQ175-DQ87)),IF(OR($O$308="HI",AND($O$308="TN",OR($O$334=0,AND($O$334=1,DP298&lt;&gt;"On Premise")))),DQ83+DQ170-(DQ87-DQ175)/(1+($P$338/100)),IF($O$308="GA",DQ83+DQ170+DQ175+(($O$328/1000)*DQ388*$P$338*0.264172)-DQ87,IF(AND($O$308="NY-METRO",$O$309=0,VALUE($P$310)&gt;=48),DQ83+DQ170+DQ175+($P$338*($O$328/1000)*DQ388)-DQ87,IF($O$308="KY",DQ83+DQ170+(DQ175-DQ87),DQ83+DQ170+DQ175-DQ87))))),DQ89)),0)</f>
        <v>0</v>
      </c>
      <c r="DR90" s="232"/>
      <c r="DS90" s="232">
        <f ca="1">IFERROR(IF(VALUE($AA$334)=1,IF($O$308="KY",DS83+DS170-(DS84-DS175)/(1-($O$338/(100+$O$338))),(DS83+DS170+DS175-DS84)),IF(VALUE($AA333)=1,IF(AND($O$308="WA",$O$309=0),IF(IFERROR(FIND("On Premise",DS298)&gt;0,FALSE),(DS83+DS170+DS175-(DS87-$O$344*($O$328*DS388/1000))/(1+$O$345)),(DS83+DS170+DS175-DS87)),IF(OR($O$308="HI",AND($O$308="TN",OR($O$334=0,AND($O$334=1,DS298&lt;&gt;"On Premise")))),DS83+DS170-(DS87-DS175)/(1+($O$338/100)),IF($O$308="GA",DS83+DS170+DS175+(($O$328/1000)*DS388*$O$338*0.264172)-DS87,IF(AND($O$308="NY-METRO",$O$309=0,VALUE($O$310)&gt;=48),DS83+DS170+DS175+($O$338*($O$328/1000)*DS388)-DS87,IF($O$308="KY",DS83+DS170+(DS175-DS87),DS83+DS170+DS175-DS87))))),DS89)),0)</f>
        <v>0</v>
      </c>
      <c r="DT90" s="232">
        <f>IFERROR(IF(VALUE($AA$334)=1,IF($O$308="KY",DT83+DT170-(DT84-DT175)/(1-($P$338/(100+$P$338))),(DT83+DT170+DT175-DT84)),IF(VALUE($AA333)=1,IF(AND($O$308="WA",$O$309=0),IF(IFERROR(FIND("On Premise",DS298)&gt;0,FALSE),(DT83+DT170+DT175-(DT87-$P$344*($O$328*DQ388/1000))/(1+$P$345)),(DT83+DT170+DT175-DT87)),IF(OR($O$308="HI",AND($O$308="TN",OR($O$334=0,AND($O$334=1,DS298&lt;&gt;"On Premise")))),DT83+DT170-(DT87-DT175)/(1+($P$338/100)),IF($O$308="GA",DT83+DT170+DT175+(($O$328/1000)*DT388*$P$338*0.264172)-DT87,IF(AND($O$308="NY-METRO",$O$309=0,VALUE($P$310)&gt;=48),DT83+DT170+DT175+($P$338*($O$328/1000)*DT388)-DT87,IF($O$308="KY",DT83+DT170+(DT175-DT87),DT83+DT170+DT175-DT87))))),DT89)),0)</f>
        <v>0</v>
      </c>
      <c r="DU90" s="423"/>
      <c r="DV90" s="232">
        <f>IFERROR(IF(VALUE($AA$334)=1,IF($O$308="KY",DV83+DV170-(DV84-DV175)/(1-($O$338/(100+$O$338))),(DV83+DV170+DV175-DV84)),IF(VALUE($AA333)=1,IF(AND($O$308="WA",$O$309=0),IF(IFERROR(FIND("On Premise",DV298)&gt;0,FALSE),(DV83+DV170+DV175-(DV87-$O$344*($O$328*DV388/1000))/(1+$O$345)),(DV83+DV170+DV175-DV87)),IF(OR($O$308="HI",AND($O$308="TN",OR($O$334=0,AND($O$334=1,DV298&lt;&gt;"On Premise")))),DV83+DV170-(DV87-DV175)/(1+($O$338/100)),IF($O$308="GA",DV83+DV170+DV175+(($O$328/1000)*DV388*$O$338*0.264172)-DV87,IF(AND($O$308="NY-METRO",$O$309=0,VALUE($O$310)&gt;=48),DV83+DV170+DV175+($O$338*($O$328/1000)*DV388)-DV87,IF($O$308="KY",DV83+DV170+(DV175-DV87),DV83+DV170+DV175-DV87))))),DV89)),0)</f>
        <v>0</v>
      </c>
      <c r="DW90" s="454"/>
      <c r="DX90" s="222"/>
      <c r="DY90" s="223"/>
      <c r="DZ90" s="223"/>
      <c r="EA90" s="222"/>
      <c r="EB90" s="224"/>
      <c r="EC90" s="224"/>
      <c r="ED90" s="225"/>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row>
    <row r="91" spans="1:303" ht="19.5" customHeight="1" x14ac:dyDescent="0.3">
      <c r="A91" s="83"/>
      <c r="B91" s="369"/>
      <c r="E91" s="339" t="s">
        <v>614</v>
      </c>
      <c r="G91" s="88" t="s">
        <v>264</v>
      </c>
      <c r="K91" s="369"/>
      <c r="L91" s="369"/>
      <c r="M91" s="229" t="s">
        <v>615</v>
      </c>
      <c r="N91" s="218" t="s">
        <v>40</v>
      </c>
      <c r="O91" s="230">
        <f ca="1">IFERROR(O75+O92,0)</f>
        <v>0</v>
      </c>
      <c r="P91" s="230">
        <f>IFERROR(P75+P92,0)</f>
        <v>0</v>
      </c>
      <c r="Q91" s="231"/>
      <c r="R91" s="232">
        <f>IFERROR(R75+R92,0)</f>
        <v>0</v>
      </c>
      <c r="S91" s="232">
        <f>IFERROR(S75+S92,0)</f>
        <v>0</v>
      </c>
      <c r="T91" s="232"/>
      <c r="U91" s="232">
        <f>IFERROR(U75+U92,0)</f>
        <v>0</v>
      </c>
      <c r="V91" s="232">
        <f>IFERROR(V75+V92,0)</f>
        <v>0</v>
      </c>
      <c r="W91" s="232"/>
      <c r="X91" s="232">
        <f>IFERROR(X75+X92,0)</f>
        <v>0</v>
      </c>
      <c r="Y91" s="232">
        <f>IFERROR(Y75+Y92,0)</f>
        <v>0</v>
      </c>
      <c r="Z91" s="232"/>
      <c r="AA91" s="232">
        <f>IFERROR(AA75+AA92,0)</f>
        <v>0</v>
      </c>
      <c r="AB91" s="232">
        <f>IFERROR(AB75+AB92,0)</f>
        <v>0</v>
      </c>
      <c r="AC91" s="232"/>
      <c r="AD91" s="232">
        <f>IFERROR(AD75+AD92,0)</f>
        <v>0</v>
      </c>
      <c r="AE91" s="232">
        <f>IFERROR(AE75+AE92,0)</f>
        <v>0</v>
      </c>
      <c r="AF91" s="232"/>
      <c r="AG91" s="232">
        <f>IFERROR(AG75+AG92,0)</f>
        <v>0</v>
      </c>
      <c r="AH91" s="232">
        <f>IFERROR(AH75+AH92,0)</f>
        <v>0</v>
      </c>
      <c r="AI91" s="232"/>
      <c r="AJ91" s="232">
        <f>IFERROR(AJ75+AJ92,0)</f>
        <v>0</v>
      </c>
      <c r="AK91" s="232">
        <f>IFERROR(AK75+AK92,0)</f>
        <v>0</v>
      </c>
      <c r="AL91" s="232"/>
      <c r="AM91" s="232">
        <f>IFERROR(AM75+AM92,0)</f>
        <v>0</v>
      </c>
      <c r="AN91" s="232">
        <f>IFERROR(AN75+AN92,0)</f>
        <v>0</v>
      </c>
      <c r="AO91" s="232"/>
      <c r="AP91" s="232">
        <f>IFERROR(AP75+AP92,0)</f>
        <v>0</v>
      </c>
      <c r="AQ91" s="232">
        <f>IFERROR(AQ75+AQ92,0)</f>
        <v>0</v>
      </c>
      <c r="AR91" s="232"/>
      <c r="AS91" s="232">
        <f>IFERROR(AS75+AS92,0)</f>
        <v>0</v>
      </c>
      <c r="AT91" s="232">
        <f>IFERROR(AT75+AT92,0)</f>
        <v>0</v>
      </c>
      <c r="AU91" s="232"/>
      <c r="AV91" s="232">
        <f>IFERROR(AV75+AV92,0)</f>
        <v>0</v>
      </c>
      <c r="AW91" s="232">
        <f>IFERROR(AW75+AW92,0)</f>
        <v>0</v>
      </c>
      <c r="AX91" s="232"/>
      <c r="AY91" s="232">
        <f>IFERROR(AY75+AY92,0)</f>
        <v>0</v>
      </c>
      <c r="AZ91" s="232">
        <f>IFERROR(AZ75+AZ92,0)</f>
        <v>0</v>
      </c>
      <c r="BA91" s="232"/>
      <c r="BB91" s="232">
        <f>IFERROR(BB75+BB92,0)</f>
        <v>0</v>
      </c>
      <c r="BC91" s="232">
        <f>IFERROR(BC75+BC92,0)</f>
        <v>0</v>
      </c>
      <c r="BD91" s="232"/>
      <c r="BE91" s="232">
        <f>IFERROR(BE75+BE92,0)</f>
        <v>0</v>
      </c>
      <c r="BF91" s="232">
        <f>IFERROR(BF75+BF92,0)</f>
        <v>0</v>
      </c>
      <c r="BG91" s="232"/>
      <c r="BH91" s="232">
        <f>IFERROR(BH75+BH92,0)</f>
        <v>0</v>
      </c>
      <c r="BI91" s="232">
        <f>IFERROR(BI75+BI92,0)</f>
        <v>0</v>
      </c>
      <c r="BJ91" s="232"/>
      <c r="BK91" s="232">
        <f>IFERROR(BK75+BK92,0)</f>
        <v>0</v>
      </c>
      <c r="BL91" s="232">
        <f>IFERROR(BL75+BL92,0)</f>
        <v>0</v>
      </c>
      <c r="BM91" s="232"/>
      <c r="BN91" s="232">
        <f>IFERROR(BN75+BN92,0)</f>
        <v>0</v>
      </c>
      <c r="BO91" s="232">
        <f>IFERROR(BO75+BO92,0)</f>
        <v>0</v>
      </c>
      <c r="BP91" s="232"/>
      <c r="BQ91" s="232">
        <f>IFERROR(BQ75+BQ92,0)</f>
        <v>0</v>
      </c>
      <c r="BR91" s="232">
        <f>IFERROR(BR75+BR92,0)</f>
        <v>0</v>
      </c>
      <c r="BS91" s="232"/>
      <c r="BT91" s="232">
        <f>IFERROR(BT75+BT92,0)</f>
        <v>0</v>
      </c>
      <c r="BU91" s="232">
        <f>IFERROR(BU75+BU92,0)</f>
        <v>0</v>
      </c>
      <c r="BV91" s="232"/>
      <c r="BW91" s="232">
        <f>IFERROR(BW75+BW92,0)</f>
        <v>0</v>
      </c>
      <c r="BX91" s="232">
        <f>IFERROR(BX75+BX92,0)</f>
        <v>0</v>
      </c>
      <c r="BY91" s="232"/>
      <c r="BZ91" s="232">
        <f>IFERROR(BZ75+BZ92,0)</f>
        <v>0</v>
      </c>
      <c r="CA91" s="232">
        <f>IFERROR(CA75+CA92,0)</f>
        <v>0</v>
      </c>
      <c r="CB91" s="232"/>
      <c r="CC91" s="232">
        <f>IFERROR(CC75+CC92,0)</f>
        <v>0</v>
      </c>
      <c r="CD91" s="232">
        <f>IFERROR(CD75+CD92,0)</f>
        <v>0</v>
      </c>
      <c r="CE91" s="232"/>
      <c r="CF91" s="232">
        <f>IFERROR(CF75+CF92,0)</f>
        <v>0</v>
      </c>
      <c r="CG91" s="232">
        <f>IFERROR(CG75+CG92,0)</f>
        <v>0</v>
      </c>
      <c r="CH91" s="232"/>
      <c r="CI91" s="232">
        <f>IFERROR(CI75+CI92,0)</f>
        <v>0</v>
      </c>
      <c r="CJ91" s="232">
        <f>IFERROR(CJ75+CJ92,0)</f>
        <v>0</v>
      </c>
      <c r="CK91" s="232"/>
      <c r="CL91" s="232">
        <f>IFERROR(CL75+CL92,0)</f>
        <v>0</v>
      </c>
      <c r="CM91" s="232">
        <f>IFERROR(CM75+CM92,0)</f>
        <v>0</v>
      </c>
      <c r="CN91" s="232"/>
      <c r="CO91" s="232">
        <f>IFERROR(CO75+CO92,0)</f>
        <v>0</v>
      </c>
      <c r="CP91" s="232">
        <f>IFERROR(CP75+CP92,0)</f>
        <v>0</v>
      </c>
      <c r="CQ91" s="232"/>
      <c r="CR91" s="232">
        <f>IFERROR(CR75+CR92,0)</f>
        <v>0</v>
      </c>
      <c r="CS91" s="232">
        <f>IFERROR(CS75+CS92,0)</f>
        <v>0</v>
      </c>
      <c r="CT91" s="232"/>
      <c r="CU91" s="232">
        <f>IFERROR(CU75+CU92,0)</f>
        <v>0</v>
      </c>
      <c r="CV91" s="232">
        <f>IFERROR(CV75+CV92,0)</f>
        <v>0</v>
      </c>
      <c r="CW91" s="232"/>
      <c r="CX91" s="232">
        <f>IFERROR(CX75+CX92,0)</f>
        <v>0</v>
      </c>
      <c r="CY91" s="232">
        <f>IFERROR(CY75+CY92,0)</f>
        <v>0</v>
      </c>
      <c r="CZ91" s="232"/>
      <c r="DA91" s="232">
        <f>IFERROR(DA75+DA92,0)</f>
        <v>0</v>
      </c>
      <c r="DB91" s="232">
        <f>IFERROR(DB75+DB92,0)</f>
        <v>0</v>
      </c>
      <c r="DC91" s="232"/>
      <c r="DD91" s="232">
        <f>IFERROR(DD75+DD92,0)</f>
        <v>0</v>
      </c>
      <c r="DE91" s="232">
        <f>IFERROR(DE75+DE92,0)</f>
        <v>0</v>
      </c>
      <c r="DF91" s="232"/>
      <c r="DG91" s="232">
        <f>IFERROR(DG75+DG92,0)</f>
        <v>0</v>
      </c>
      <c r="DH91" s="232">
        <f>IFERROR(DH75+DH92,0)</f>
        <v>0</v>
      </c>
      <c r="DI91" s="232"/>
      <c r="DJ91" s="232">
        <f>IFERROR(DJ75+DJ92,0)</f>
        <v>0</v>
      </c>
      <c r="DK91" s="232">
        <f>IFERROR(DK75+DK92,0)</f>
        <v>0</v>
      </c>
      <c r="DL91" s="232"/>
      <c r="DM91" s="232">
        <f>IFERROR(DM75+DM92,0)</f>
        <v>0</v>
      </c>
      <c r="DN91" s="232">
        <f>IFERROR(DN75+DN92,0)</f>
        <v>0</v>
      </c>
      <c r="DO91" s="232"/>
      <c r="DP91" s="232">
        <f>IFERROR(DP75+DP92,0)</f>
        <v>0</v>
      </c>
      <c r="DQ91" s="232">
        <f>IFERROR(DQ75+DQ92,0)</f>
        <v>0</v>
      </c>
      <c r="DR91" s="232"/>
      <c r="DS91" s="232">
        <f>IFERROR(DS75+DS92,0)</f>
        <v>0</v>
      </c>
      <c r="DT91" s="232">
        <f>IFERROR(DT75+DT92,0)</f>
        <v>0</v>
      </c>
      <c r="DU91" s="423"/>
      <c r="DV91" s="232">
        <f>IFERROR(DV75+DV92,0)</f>
        <v>0</v>
      </c>
      <c r="DW91" s="454"/>
      <c r="DX91" s="222"/>
      <c r="DY91" s="223"/>
      <c r="DZ91" s="223"/>
      <c r="EA91" s="222"/>
      <c r="EB91" s="224"/>
      <c r="EC91" s="224"/>
      <c r="ED91" s="225"/>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row>
    <row r="92" spans="1:303" ht="19.5" customHeight="1" x14ac:dyDescent="0.3">
      <c r="A92" s="83"/>
      <c r="B92" s="369"/>
      <c r="E92" s="339" t="s">
        <v>616</v>
      </c>
      <c r="G92" s="88" t="s">
        <v>264</v>
      </c>
      <c r="K92" s="369"/>
      <c r="L92" s="369"/>
      <c r="M92" s="213" t="s">
        <v>617</v>
      </c>
      <c r="N92" s="127" t="s">
        <v>40</v>
      </c>
      <c r="O92" s="210">
        <f ca="1">IFERROR(((R92*R44)+(U92*U44)+(X92*X44)+(AA92*AA44)+(AD92*AD44)+(AG92*AG44)+(AJ92*AJ44)+(AM92*AM44)+(AP92*AP44)+(AS92*AS44)+(AV92*AV44)+(AY92*AY44)+(BB92*BB44)+(BE92*BE44)+(BH92*BH44)+(BK92*BK44)+(BN92*BN44)+(BQ92*BQ44)+(BT92*BT44)+(BW92*BW44)+(BZ92*BZ44)+(CC92*CC44)+(CF92*CF44)+(CI92*CI44)+(CL92*CL44)+(CO92*CO44)+(CR92*CR44)+(CU92*CU44)+(CX92*CX44)+(DA92*DA44)+(DD92*DD44)+(DG92*DG44)+(DJ92*DJ44)+(DM92*DM44)+(DP92*DP44)+(DS92*DS44)+IF(O35="Actual",(DV92*DV44),0))/O44,0)</f>
        <v>0</v>
      </c>
      <c r="P92" s="210">
        <f>IFERROR(((S92*S44)+(V92*V44)+(Y92*Y44)+(AB92*AB44)+(AE92*AE44)+(AH92*AH44)+(AK92*AK44)+(AN92*AN44)+(AQ92*AQ44)+(AT92*AT44)+(AW92*AW44)+(AZ92*AZ44)+(BC92*BC44)+(BF92*BF44)+(BI92*BI44)+(BL92*BL44)+(BO92*BO44)+(BR92*BR44)+(BU92*BU44)+(BX92*BX44)+(CA92*CA44)+(CD92*CD44)+(CG92*CG44)+(CJ92*CJ44)+(CM92*CM44)+(CP92*CP44)+(CS92*CS44)+(CV92*CV44)+(CY92*CY44)+(DB92*DB44)+(DE92*DE44)+(DH92*DH44)+(DK92*DK44)+(DN92*DN44)+(DQ92*DQ44)+(DT92*DT44))/P44,0)</f>
        <v>0</v>
      </c>
      <c r="Q92" s="167"/>
      <c r="R92" s="204"/>
      <c r="S92" s="200"/>
      <c r="T92" s="204"/>
      <c r="U92" s="204"/>
      <c r="V92" s="200"/>
      <c r="W92" s="204"/>
      <c r="X92" s="204"/>
      <c r="Y92" s="200"/>
      <c r="Z92" s="204"/>
      <c r="AA92" s="204"/>
      <c r="AB92" s="200"/>
      <c r="AC92" s="204"/>
      <c r="AD92" s="204"/>
      <c r="AE92" s="200"/>
      <c r="AF92" s="204"/>
      <c r="AG92" s="204"/>
      <c r="AH92" s="200"/>
      <c r="AI92" s="204"/>
      <c r="AJ92" s="204"/>
      <c r="AK92" s="200"/>
      <c r="AL92" s="204"/>
      <c r="AM92" s="204"/>
      <c r="AN92" s="200"/>
      <c r="AO92" s="204"/>
      <c r="AP92" s="204"/>
      <c r="AQ92" s="200"/>
      <c r="AR92" s="204"/>
      <c r="AS92" s="204"/>
      <c r="AT92" s="200"/>
      <c r="AU92" s="204"/>
      <c r="AV92" s="204"/>
      <c r="AW92" s="200"/>
      <c r="AX92" s="204"/>
      <c r="AY92" s="204"/>
      <c r="AZ92" s="200"/>
      <c r="BA92" s="204"/>
      <c r="BB92" s="204"/>
      <c r="BC92" s="200"/>
      <c r="BD92" s="204"/>
      <c r="BE92" s="204"/>
      <c r="BF92" s="200"/>
      <c r="BG92" s="204"/>
      <c r="BH92" s="204"/>
      <c r="BI92" s="200"/>
      <c r="BJ92" s="204"/>
      <c r="BK92" s="204"/>
      <c r="BL92" s="200"/>
      <c r="BM92" s="204"/>
      <c r="BN92" s="204"/>
      <c r="BO92" s="200"/>
      <c r="BP92" s="204"/>
      <c r="BQ92" s="204"/>
      <c r="BR92" s="200"/>
      <c r="BS92" s="204"/>
      <c r="BT92" s="204"/>
      <c r="BU92" s="200"/>
      <c r="BV92" s="204"/>
      <c r="BW92" s="204"/>
      <c r="BX92" s="200"/>
      <c r="BY92" s="204"/>
      <c r="BZ92" s="204"/>
      <c r="CA92" s="200"/>
      <c r="CB92" s="204"/>
      <c r="CC92" s="204"/>
      <c r="CD92" s="200"/>
      <c r="CE92" s="204"/>
      <c r="CF92" s="204"/>
      <c r="CG92" s="200"/>
      <c r="CH92" s="204"/>
      <c r="CI92" s="204"/>
      <c r="CJ92" s="200"/>
      <c r="CK92" s="204"/>
      <c r="CL92" s="204"/>
      <c r="CM92" s="200"/>
      <c r="CN92" s="204"/>
      <c r="CO92" s="204"/>
      <c r="CP92" s="200"/>
      <c r="CQ92" s="204"/>
      <c r="CR92" s="204"/>
      <c r="CS92" s="200"/>
      <c r="CT92" s="204"/>
      <c r="CU92" s="204"/>
      <c r="CV92" s="200"/>
      <c r="CW92" s="204"/>
      <c r="CX92" s="204"/>
      <c r="CY92" s="200"/>
      <c r="CZ92" s="204"/>
      <c r="DA92" s="204"/>
      <c r="DB92" s="200"/>
      <c r="DC92" s="204"/>
      <c r="DD92" s="204"/>
      <c r="DE92" s="200"/>
      <c r="DF92" s="204"/>
      <c r="DG92" s="204"/>
      <c r="DH92" s="200"/>
      <c r="DI92" s="204"/>
      <c r="DJ92" s="204"/>
      <c r="DK92" s="200"/>
      <c r="DL92" s="204"/>
      <c r="DM92" s="204"/>
      <c r="DN92" s="200"/>
      <c r="DO92" s="204"/>
      <c r="DP92" s="204"/>
      <c r="DQ92" s="200"/>
      <c r="DR92" s="204"/>
      <c r="DS92" s="204"/>
      <c r="DT92" s="200"/>
      <c r="DU92" s="419"/>
      <c r="DV92" s="204">
        <f>IFERROR(IF(AND($O$336="Actual",OR(DV141=0,DV141="")),0,R92),0)</f>
        <v>0</v>
      </c>
      <c r="DW92" s="452"/>
      <c r="DY92" s="205"/>
      <c r="DZ92" s="197"/>
      <c r="EB92" s="196"/>
      <c r="EC92" s="197"/>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row>
    <row r="93" spans="1:303" ht="19.5" customHeight="1" x14ac:dyDescent="0.3">
      <c r="A93" s="49"/>
      <c r="C93">
        <v>1</v>
      </c>
      <c r="E93" t="s">
        <v>307</v>
      </c>
      <c r="F93">
        <v>0</v>
      </c>
      <c r="G93" t="s">
        <v>264</v>
      </c>
      <c r="H93" s="233"/>
      <c r="I93" s="233"/>
      <c r="J93" s="233"/>
      <c r="M93" s="132" t="s">
        <v>308</v>
      </c>
      <c r="N93" s="127" t="s">
        <v>40</v>
      </c>
      <c r="O93" s="210">
        <f ca="1">IFERROR(((R93*R44)+(U93*U44)+(X93*X44)+(AA93*AA44)+(AD93*AD44)+(AG93*AG44)+(AJ93*AJ44)+(AM93*AM44)+(AP93*AP44)+(AS93*AS44)+(AV93*AV44)+(AY93*AY44)+(BB93*BB44)+(BE93*BE44)+(BH93*BH44)+(BK93*BK44)+(BN93*BN44)+(BQ93*BQ44)+(BT93*BT44)+(BW93*BW44)+(BZ93*BZ44)+(CC93*CC44)+(CF93*CF44)+(CI93*CI44)+(CL93*CL44)+(CO93*CO44)+(CR93*CR44)+(CU93*CU44)+(CX93*CX44)+(DA93*DA44)+(DD93*DD44)+(DG93*DG44)+(DJ93*DJ44)+(DM93*DM44)+(DP93*DP44)+(DS93*DS44)+IF(O35="Actual",(DV93*DV44),0))/O44,0)</f>
        <v>0</v>
      </c>
      <c r="P93" s="210">
        <f>IFERROR(((S93*S44)+(V93*V44)+(Y93*Y44)+(AB93*AB44)+(AE93*AE44)+(AH93*AH44)+(AK93*AK44)+(AN93*AN44)+(AQ93*AQ44)+(AT93*AT44)+(AW93*AW44)+(AZ93*AZ44)+(BC93*BC44)+(BF93*BF44)+(BI93*BI44)+(BL93*BL44)+(BO93*BO44)+(BR93*BR44)+(BU93*BU44)+(BX93*BX44)+(CA93*CA44)+(CD93*CD44)+(CG93*CG44)+(CJ93*CJ44)+(CM93*CM44)+(CP93*CP44)+(CS93*CS44)+(CV93*CV44)+(CY93*CY44)+(DB93*DB44)+(DE93*DE44)+(DH93*DH44)+(DK93*DK44)+(DN93*DN44)+(DQ93*DQ44)+(DT93*DT44))/P44,0)</f>
        <v>0</v>
      </c>
      <c r="Q93" s="167"/>
      <c r="R93" s="204">
        <f ca="1">IFERROR(ROUND(R88/$U$342,$N$3),0)</f>
        <v>0</v>
      </c>
      <c r="S93" s="204">
        <f>IFERROR(ROUND(S88/$V$342,$N$3),0)</f>
        <v>0</v>
      </c>
      <c r="T93" s="204"/>
      <c r="U93" s="204">
        <f ca="1">IFERROR(ROUND(U88/$U$342,$N$3),0)</f>
        <v>0</v>
      </c>
      <c r="V93" s="204">
        <f>IFERROR(ROUND(V88/$V$342,$N$3),0)</f>
        <v>0</v>
      </c>
      <c r="W93" s="204">
        <f>IFERROR(W88/ROUND(W48,$N$3),0)</f>
        <v>0</v>
      </c>
      <c r="X93" s="204">
        <f ca="1">IFERROR(ROUND(X88/$U$342,$N$3),0)</f>
        <v>0</v>
      </c>
      <c r="Y93" s="204">
        <f>IFERROR(ROUND(Y88/$V$342,$N$3),0)</f>
        <v>0</v>
      </c>
      <c r="Z93" s="204">
        <f>IFERROR(Z88/ROUND(Z48,$N$3),0)</f>
        <v>0</v>
      </c>
      <c r="AA93" s="204">
        <f ca="1">IFERROR(ROUND(AA88/$U$342,$N$3),0)</f>
        <v>0</v>
      </c>
      <c r="AB93" s="204">
        <f>IFERROR(ROUND(AB88/$V$342,$N$3),0)</f>
        <v>0</v>
      </c>
      <c r="AC93" s="204">
        <f>IFERROR(AC88/ROUND(AC48,$N$3),0)</f>
        <v>0</v>
      </c>
      <c r="AD93" s="204">
        <f ca="1">IFERROR(ROUND(AD88/$U$342,$N$3),0)</f>
        <v>0</v>
      </c>
      <c r="AE93" s="204">
        <f>IFERROR(ROUND(AE88/$V$342,$N$3),0)</f>
        <v>0</v>
      </c>
      <c r="AF93" s="204">
        <f>IFERROR(AF88/ROUND(AF48,$N$3),0)</f>
        <v>0</v>
      </c>
      <c r="AG93" s="204">
        <f ca="1">IFERROR(ROUND(AG88/$U$342,$N$3),0)</f>
        <v>0</v>
      </c>
      <c r="AH93" s="204">
        <f>IFERROR(ROUND(AH88/$V$342,$N$3),0)</f>
        <v>0</v>
      </c>
      <c r="AI93" s="204">
        <f>IFERROR(AI88/ROUND(AI48,$N$3),0)</f>
        <v>0</v>
      </c>
      <c r="AJ93" s="204">
        <f ca="1">IFERROR(ROUND(AJ88/$U$342,$N$3),0)</f>
        <v>0</v>
      </c>
      <c r="AK93" s="204">
        <f>IFERROR(ROUND(AK88/$V$342,$N$3),0)</f>
        <v>0</v>
      </c>
      <c r="AL93" s="204">
        <f>IFERROR(AL88/ROUND(AL48,$N$3),0)</f>
        <v>0</v>
      </c>
      <c r="AM93" s="204">
        <f ca="1">IFERROR(ROUND(AM88/$U$342,$N$3),0)</f>
        <v>0</v>
      </c>
      <c r="AN93" s="204">
        <f>IFERROR(ROUND(AN88/$V$342,$N$3),0)</f>
        <v>0</v>
      </c>
      <c r="AO93" s="204">
        <f>IFERROR(AO88/ROUND(AO48,$N$3),0)</f>
        <v>0</v>
      </c>
      <c r="AP93" s="204">
        <f ca="1">IFERROR(ROUND(AP88/$U$342,$N$3),0)</f>
        <v>0</v>
      </c>
      <c r="AQ93" s="204">
        <f>IFERROR(ROUND(AQ88/$V$342,$N$3),0)</f>
        <v>0</v>
      </c>
      <c r="AR93" s="204">
        <f>IFERROR(AR88/ROUND(AR48,$N$3),0)</f>
        <v>0</v>
      </c>
      <c r="AS93" s="204">
        <f ca="1">IFERROR(ROUND(AS88/$U$342,$N$3),0)</f>
        <v>0</v>
      </c>
      <c r="AT93" s="204">
        <f>IFERROR(ROUND(AT88/$V$342,$N$3),0)</f>
        <v>0</v>
      </c>
      <c r="AU93" s="204">
        <f>IFERROR(AU88/ROUND(AU48,$N$3),0)</f>
        <v>0</v>
      </c>
      <c r="AV93" s="204">
        <f ca="1">IFERROR(ROUND(AV88/$U$342,$N$3),0)</f>
        <v>0</v>
      </c>
      <c r="AW93" s="204">
        <f>IFERROR(ROUND(AW88/$V$342,$N$3),0)</f>
        <v>0</v>
      </c>
      <c r="AX93" s="204">
        <f>IFERROR(AX88/ROUND(AX48,$N$3),0)</f>
        <v>0</v>
      </c>
      <c r="AY93" s="204">
        <f ca="1">IFERROR(ROUND(AY88/$U$342,$N$3),0)</f>
        <v>0</v>
      </c>
      <c r="AZ93" s="204">
        <f>IFERROR(ROUND(AZ88/$V$342,$N$3),0)</f>
        <v>0</v>
      </c>
      <c r="BA93" s="204">
        <f>IFERROR(BA88/ROUND(BA48,$N$3),0)</f>
        <v>0</v>
      </c>
      <c r="BB93" s="204">
        <f ca="1">IFERROR(ROUND(BB88/$U$342,$N$3),0)</f>
        <v>0</v>
      </c>
      <c r="BC93" s="204">
        <f>IFERROR(ROUND(BC88/$V$342,$N$3),0)</f>
        <v>0</v>
      </c>
      <c r="BD93" s="204">
        <f>IFERROR(BD88/ROUND(BD48,$N$3),0)</f>
        <v>0</v>
      </c>
      <c r="BE93" s="204">
        <f ca="1">IFERROR(ROUND(BE88/$U$342,$N$3),0)</f>
        <v>0</v>
      </c>
      <c r="BF93" s="204">
        <f>IFERROR(ROUND(BF88/$V$342,$N$3),0)</f>
        <v>0</v>
      </c>
      <c r="BG93" s="204">
        <f>IFERROR(BG88/ROUND(BG48,$N$3),0)</f>
        <v>0</v>
      </c>
      <c r="BH93" s="204">
        <f ca="1">IFERROR(ROUND(BH88/$U$342,$N$3),0)</f>
        <v>0</v>
      </c>
      <c r="BI93" s="204">
        <f>IFERROR(ROUND(BI88/$V$342,$N$3),0)</f>
        <v>0</v>
      </c>
      <c r="BJ93" s="204">
        <f>IFERROR(BJ88/ROUND(BJ48,$N$3),0)</f>
        <v>0</v>
      </c>
      <c r="BK93" s="204">
        <f ca="1">IFERROR(ROUND(BK88/$U$342,$N$3),0)</f>
        <v>0</v>
      </c>
      <c r="BL93" s="204">
        <f>IFERROR(ROUND(BL88/$V$342,$N$3),0)</f>
        <v>0</v>
      </c>
      <c r="BM93" s="204">
        <f>IFERROR(BM88/ROUND(BM48,$N$3),0)</f>
        <v>0</v>
      </c>
      <c r="BN93" s="204">
        <f ca="1">IFERROR(ROUND(BN88/$U$342,$N$3),0)</f>
        <v>0</v>
      </c>
      <c r="BO93" s="204">
        <f>IFERROR(ROUND(BO88/$V$342,$N$3),0)</f>
        <v>0</v>
      </c>
      <c r="BP93" s="204">
        <f>IFERROR(BP88/ROUND(BP48,$N$3),0)</f>
        <v>0</v>
      </c>
      <c r="BQ93" s="204">
        <f ca="1">IFERROR(ROUND(BQ88/$U$342,$N$3),0)</f>
        <v>0</v>
      </c>
      <c r="BR93" s="204">
        <f>IFERROR(ROUND(BR88/$V$342,$N$3),0)</f>
        <v>0</v>
      </c>
      <c r="BS93" s="204">
        <f>IFERROR(BS88/ROUND(BS48,$N$3),0)</f>
        <v>0</v>
      </c>
      <c r="BT93" s="204">
        <f ca="1">IFERROR(ROUND(BT88/$U$342,$N$3),0)</f>
        <v>0</v>
      </c>
      <c r="BU93" s="204">
        <f>IFERROR(ROUND(BU88/$V$342,$N$3),0)</f>
        <v>0</v>
      </c>
      <c r="BV93" s="204">
        <f>IFERROR(BV88/ROUND(BV48,$N$3),0)</f>
        <v>0</v>
      </c>
      <c r="BW93" s="204">
        <f ca="1">IFERROR(ROUND(BW88/$U$342,$N$3),0)</f>
        <v>0</v>
      </c>
      <c r="BX93" s="204">
        <f>IFERROR(ROUND(BX88/$V$342,$N$3),0)</f>
        <v>0</v>
      </c>
      <c r="BY93" s="204">
        <f>IFERROR(BY88/ROUND(BY48,$N$3),0)</f>
        <v>0</v>
      </c>
      <c r="BZ93" s="204">
        <f ca="1">IFERROR(ROUND(BZ88/$U$342,$N$3),0)</f>
        <v>0</v>
      </c>
      <c r="CA93" s="204">
        <f>IFERROR(ROUND(CA88/$V$342,$N$3),0)</f>
        <v>0</v>
      </c>
      <c r="CB93" s="204">
        <f>IFERROR(CB88/ROUND(CB48,$N$3),0)</f>
        <v>0</v>
      </c>
      <c r="CC93" s="204">
        <f ca="1">IFERROR(ROUND(CC88/$U$342,$N$3),0)</f>
        <v>0</v>
      </c>
      <c r="CD93" s="204">
        <f>IFERROR(ROUND(CD88/$V$342,$N$3),0)</f>
        <v>0</v>
      </c>
      <c r="CE93" s="204">
        <f>IFERROR(CE88/ROUND(CE48,$N$3),0)</f>
        <v>0</v>
      </c>
      <c r="CF93" s="204">
        <f ca="1">IFERROR(ROUND(CF88/$U$342,$N$3),0)</f>
        <v>0</v>
      </c>
      <c r="CG93" s="204">
        <f>IFERROR(ROUND(CG88/$V$342,$N$3),0)</f>
        <v>0</v>
      </c>
      <c r="CH93" s="204">
        <f>IFERROR(CH88/ROUND(CH48,$N$3),0)</f>
        <v>0</v>
      </c>
      <c r="CI93" s="204">
        <f ca="1">IFERROR(ROUND(CI88/$U$342,$N$3),0)</f>
        <v>0</v>
      </c>
      <c r="CJ93" s="204">
        <f>IFERROR(ROUND(CJ88/$V$342,$N$3),0)</f>
        <v>0</v>
      </c>
      <c r="CK93" s="204">
        <f>IFERROR(CK88/ROUND(CK48,$N$3),0)</f>
        <v>0</v>
      </c>
      <c r="CL93" s="204">
        <f ca="1">IFERROR(ROUND(CL88/$U$342,$N$3),0)</f>
        <v>0</v>
      </c>
      <c r="CM93" s="204">
        <f>IFERROR(ROUND(CM88/$V$342,$N$3),0)</f>
        <v>0</v>
      </c>
      <c r="CN93" s="204">
        <f>IFERROR(CN88/ROUND(CN48,$N$3),0)</f>
        <v>0</v>
      </c>
      <c r="CO93" s="204">
        <f ca="1">IFERROR(ROUND(CO88/$U$342,$N$3),0)</f>
        <v>0</v>
      </c>
      <c r="CP93" s="204">
        <f>IFERROR(ROUND(CP88/$V$342,$N$3),0)</f>
        <v>0</v>
      </c>
      <c r="CQ93" s="204">
        <f>IFERROR(CQ88/ROUND(CQ48,$N$3),0)</f>
        <v>0</v>
      </c>
      <c r="CR93" s="204">
        <f ca="1">IFERROR(ROUND(CR88/$U$342,$N$3),0)</f>
        <v>0</v>
      </c>
      <c r="CS93" s="204">
        <f>IFERROR(ROUND(CS88/$V$342,$N$3),0)</f>
        <v>0</v>
      </c>
      <c r="CT93" s="204">
        <f>IFERROR(CT88/ROUND(CT48,$N$3),0)</f>
        <v>0</v>
      </c>
      <c r="CU93" s="204">
        <f ca="1">IFERROR(ROUND(CU88/$U$342,$N$3),0)</f>
        <v>0</v>
      </c>
      <c r="CV93" s="204">
        <f>IFERROR(ROUND(CV88/$V$342,$N$3),0)</f>
        <v>0</v>
      </c>
      <c r="CW93" s="204">
        <f>IFERROR(CW88/ROUND(CW48,$N$3),0)</f>
        <v>0</v>
      </c>
      <c r="CX93" s="204">
        <f ca="1">IFERROR(ROUND(CX88/$U$342,$N$3),0)</f>
        <v>0</v>
      </c>
      <c r="CY93" s="204">
        <f>IFERROR(ROUND(CY88/$V$342,$N$3),0)</f>
        <v>0</v>
      </c>
      <c r="CZ93" s="204">
        <f>IFERROR(CZ88/ROUND(CZ48,$N$3),0)</f>
        <v>0</v>
      </c>
      <c r="DA93" s="204">
        <f ca="1">IFERROR(ROUND(DA88/$U$342,$N$3),0)</f>
        <v>0</v>
      </c>
      <c r="DB93" s="204">
        <f>IFERROR(ROUND(DB88/$V$342,$N$3),0)</f>
        <v>0</v>
      </c>
      <c r="DC93" s="204">
        <f>IFERROR(DC88/ROUND(DC48,$N$3),0)</f>
        <v>0</v>
      </c>
      <c r="DD93" s="204">
        <f ca="1">IFERROR(ROUND(DD88/$U$342,$N$3),0)</f>
        <v>0</v>
      </c>
      <c r="DE93" s="204">
        <f>IFERROR(ROUND(DE88/$V$342,$N$3),0)</f>
        <v>0</v>
      </c>
      <c r="DF93" s="204">
        <f>IFERROR(DF88/ROUND(DF48,$N$3),0)</f>
        <v>0</v>
      </c>
      <c r="DG93" s="204">
        <f ca="1">IFERROR(ROUND(DG88/$U$342,$N$3),0)</f>
        <v>0</v>
      </c>
      <c r="DH93" s="204">
        <f>IFERROR(ROUND(DH88/$V$342,$N$3),0)</f>
        <v>0</v>
      </c>
      <c r="DI93" s="204">
        <f>IFERROR(DI88/ROUND(DI48,$N$3),0)</f>
        <v>0</v>
      </c>
      <c r="DJ93" s="204">
        <f ca="1">IFERROR(ROUND(DJ88/$U$342,$N$3),0)</f>
        <v>0</v>
      </c>
      <c r="DK93" s="204">
        <f>IFERROR(ROUND(DK88/$V$342,$N$3),0)</f>
        <v>0</v>
      </c>
      <c r="DL93" s="204">
        <f>IFERROR(DL88/ROUND(DL48,$N$3),0)</f>
        <v>0</v>
      </c>
      <c r="DM93" s="204">
        <f ca="1">IFERROR(ROUND(DM88/$U$342,$N$3),0)</f>
        <v>0</v>
      </c>
      <c r="DN93" s="204">
        <f>IFERROR(ROUND(DN88/$V$342,$N$3),0)</f>
        <v>0</v>
      </c>
      <c r="DO93" s="204">
        <f>IFERROR(DO88/ROUND(DO48,$N$3),0)</f>
        <v>0</v>
      </c>
      <c r="DP93" s="204">
        <f ca="1">IFERROR(ROUND(DP88/$U$342,$N$3),0)</f>
        <v>0</v>
      </c>
      <c r="DQ93" s="204">
        <f>IFERROR(ROUND(DQ88/$V$342,$N$3),0)</f>
        <v>0</v>
      </c>
      <c r="DR93" s="204">
        <f>IFERROR(DR88/ROUND(DR48,$N$3),0)</f>
        <v>0</v>
      </c>
      <c r="DS93" s="204">
        <f ca="1">IFERROR(ROUND(DS88/$U$342,$N$3),0)</f>
        <v>0</v>
      </c>
      <c r="DT93" s="204">
        <f>IFERROR(ROUND(DT88/$V$342,$N$3),0)</f>
        <v>0</v>
      </c>
      <c r="DU93" s="418"/>
      <c r="DV93" s="204">
        <f>IFERROR(ROUND(DV88/$U$342,$N$3),0)</f>
        <v>0</v>
      </c>
      <c r="DW93" s="442"/>
      <c r="DX93" s="234"/>
      <c r="DY93" s="205"/>
      <c r="DZ93" s="205"/>
      <c r="EA93" s="234"/>
      <c r="EB93" s="196"/>
      <c r="EC93" s="196"/>
    </row>
    <row r="94" spans="1:303" ht="19.5" customHeight="1" x14ac:dyDescent="0.3">
      <c r="A94" s="88"/>
      <c r="C94">
        <v>1</v>
      </c>
      <c r="E94" t="s">
        <v>309</v>
      </c>
      <c r="F94">
        <v>0</v>
      </c>
      <c r="G94" t="s">
        <v>264</v>
      </c>
      <c r="M94" s="235" t="str">
        <f>IF($O$308="SD","Landed (incl. Local Tax)","Landed")</f>
        <v>Landed</v>
      </c>
      <c r="N94" s="127" t="s">
        <v>40</v>
      </c>
      <c r="O94" s="198">
        <f ca="1">IFERROR(O144,0)</f>
        <v>0</v>
      </c>
      <c r="P94" s="198">
        <f>IFERROR(P144,0)</f>
        <v>0</v>
      </c>
      <c r="Q94" s="236"/>
      <c r="R94" s="207">
        <f ca="1">IFERROR(R144,0)</f>
        <v>0</v>
      </c>
      <c r="S94" s="207">
        <f>IFERROR(S144,0)</f>
        <v>0</v>
      </c>
      <c r="T94" s="204"/>
      <c r="U94" s="207">
        <f ca="1">IFERROR(U144,0)</f>
        <v>0</v>
      </c>
      <c r="V94" s="207">
        <f>IFERROR(V144,0)</f>
        <v>0</v>
      </c>
      <c r="W94" s="203"/>
      <c r="X94" s="207">
        <f ca="1">IFERROR(X144,0)</f>
        <v>0</v>
      </c>
      <c r="Y94" s="207">
        <f>IFERROR(Y144,0)</f>
        <v>0</v>
      </c>
      <c r="Z94" s="203"/>
      <c r="AA94" s="207">
        <f ca="1">IFERROR(AA144,0)</f>
        <v>0</v>
      </c>
      <c r="AB94" s="207">
        <f>IFERROR(AB144,0)</f>
        <v>0</v>
      </c>
      <c r="AC94" s="203"/>
      <c r="AD94" s="207">
        <f ca="1">IFERROR(AD144,0)</f>
        <v>0</v>
      </c>
      <c r="AE94" s="207">
        <f>IFERROR(AE144,0)</f>
        <v>0</v>
      </c>
      <c r="AF94" s="203"/>
      <c r="AG94" s="207">
        <f ca="1">IFERROR(AG144,0)</f>
        <v>0</v>
      </c>
      <c r="AH94" s="207">
        <f>IFERROR(AH144,0)</f>
        <v>0</v>
      </c>
      <c r="AI94" s="203"/>
      <c r="AJ94" s="207">
        <f ca="1">IFERROR(AJ144,0)</f>
        <v>0</v>
      </c>
      <c r="AK94" s="207">
        <f>IFERROR(AK144,0)</f>
        <v>0</v>
      </c>
      <c r="AL94" s="203"/>
      <c r="AM94" s="207">
        <f ca="1">IFERROR(AM144,0)</f>
        <v>0</v>
      </c>
      <c r="AN94" s="207">
        <f>IFERROR(AN144,0)</f>
        <v>0</v>
      </c>
      <c r="AO94" s="203"/>
      <c r="AP94" s="207">
        <f ca="1">IFERROR(AP144,0)</f>
        <v>0</v>
      </c>
      <c r="AQ94" s="207">
        <f>IFERROR(AQ144,0)</f>
        <v>0</v>
      </c>
      <c r="AR94" s="203"/>
      <c r="AS94" s="207">
        <f ca="1">IFERROR(AS144,0)</f>
        <v>0</v>
      </c>
      <c r="AT94" s="207">
        <f>IFERROR(AT144,0)</f>
        <v>0</v>
      </c>
      <c r="AU94" s="203"/>
      <c r="AV94" s="207">
        <f ca="1">IFERROR(AV144,0)</f>
        <v>0</v>
      </c>
      <c r="AW94" s="207">
        <f>IFERROR(AW144,0)</f>
        <v>0</v>
      </c>
      <c r="AX94" s="203"/>
      <c r="AY94" s="207">
        <f ca="1">IFERROR(AY144,0)</f>
        <v>0</v>
      </c>
      <c r="AZ94" s="207">
        <f>IFERROR(AZ144,0)</f>
        <v>0</v>
      </c>
      <c r="BA94" s="203"/>
      <c r="BB94" s="207">
        <f ca="1">IFERROR(BB144,0)</f>
        <v>0</v>
      </c>
      <c r="BC94" s="207">
        <f>IFERROR(BC144,0)</f>
        <v>0</v>
      </c>
      <c r="BD94" s="203"/>
      <c r="BE94" s="207">
        <f ca="1">IFERROR(BE144,0)</f>
        <v>0</v>
      </c>
      <c r="BF94" s="207">
        <f>IFERROR(BF144,0)</f>
        <v>0</v>
      </c>
      <c r="BG94" s="203"/>
      <c r="BH94" s="207">
        <f ca="1">IFERROR(BH144,0)</f>
        <v>0</v>
      </c>
      <c r="BI94" s="207">
        <f>IFERROR(BI144,0)</f>
        <v>0</v>
      </c>
      <c r="BJ94" s="203"/>
      <c r="BK94" s="207">
        <f ca="1">IFERROR(BK144,0)</f>
        <v>0</v>
      </c>
      <c r="BL94" s="207">
        <f>IFERROR(BL144,0)</f>
        <v>0</v>
      </c>
      <c r="BM94" s="203"/>
      <c r="BN94" s="207">
        <f ca="1">IFERROR(BN144,0)</f>
        <v>0</v>
      </c>
      <c r="BO94" s="207">
        <f>IFERROR(BO144,0)</f>
        <v>0</v>
      </c>
      <c r="BP94" s="203"/>
      <c r="BQ94" s="204">
        <f ca="1">IFERROR(BQ144,0)</f>
        <v>0</v>
      </c>
      <c r="BR94" s="204">
        <f>IFERROR(BR144,0)</f>
        <v>0</v>
      </c>
      <c r="BS94" s="204"/>
      <c r="BT94" s="204">
        <f ca="1">IFERROR(BT144,0)</f>
        <v>0</v>
      </c>
      <c r="BU94" s="204">
        <f>IFERROR(BU144,0)</f>
        <v>0</v>
      </c>
      <c r="BV94" s="204"/>
      <c r="BW94" s="204">
        <f ca="1">IFERROR(BW144,0)</f>
        <v>0</v>
      </c>
      <c r="BX94" s="204">
        <f>IFERROR(BX144,0)</f>
        <v>0</v>
      </c>
      <c r="BY94" s="204"/>
      <c r="BZ94" s="204">
        <f ca="1">IFERROR(BZ144,0)</f>
        <v>0</v>
      </c>
      <c r="CA94" s="204">
        <f>IFERROR(CA144,0)</f>
        <v>0</v>
      </c>
      <c r="CB94" s="203"/>
      <c r="CC94" s="207">
        <f ca="1">IFERROR(CC144,0)</f>
        <v>0</v>
      </c>
      <c r="CD94" s="207">
        <f>IFERROR(CD144,0)</f>
        <v>0</v>
      </c>
      <c r="CE94" s="203"/>
      <c r="CF94" s="207">
        <f ca="1">IFERROR(CF144,0)</f>
        <v>0</v>
      </c>
      <c r="CG94" s="207">
        <f>IFERROR(CG144,0)</f>
        <v>0</v>
      </c>
      <c r="CH94" s="203"/>
      <c r="CI94" s="207">
        <f ca="1">IFERROR(CI144,0)</f>
        <v>0</v>
      </c>
      <c r="CJ94" s="207">
        <f>IFERROR(CJ144,0)</f>
        <v>0</v>
      </c>
      <c r="CK94" s="203"/>
      <c r="CL94" s="207">
        <f ca="1">IFERROR(CL144,0)</f>
        <v>0</v>
      </c>
      <c r="CM94" s="207">
        <f>IFERROR(CM144,0)</f>
        <v>0</v>
      </c>
      <c r="CN94" s="203"/>
      <c r="CO94" s="207">
        <f ca="1">IFERROR(CO144,0)</f>
        <v>0</v>
      </c>
      <c r="CP94" s="207">
        <f>IFERROR(CP144,0)</f>
        <v>0</v>
      </c>
      <c r="CQ94" s="203"/>
      <c r="CR94" s="207">
        <f ca="1">IFERROR(CR144,0)</f>
        <v>0</v>
      </c>
      <c r="CS94" s="207">
        <f>IFERROR(CS144,0)</f>
        <v>0</v>
      </c>
      <c r="CT94" s="203"/>
      <c r="CU94" s="207">
        <f ca="1">IFERROR(CU144,0)</f>
        <v>0</v>
      </c>
      <c r="CV94" s="207">
        <f>IFERROR(CV144,0)</f>
        <v>0</v>
      </c>
      <c r="CW94" s="203"/>
      <c r="CX94" s="207">
        <f ca="1">IFERROR(CX144,0)</f>
        <v>0</v>
      </c>
      <c r="CY94" s="207">
        <f>IFERROR(CY144,0)</f>
        <v>0</v>
      </c>
      <c r="CZ94" s="203"/>
      <c r="DA94" s="207">
        <f ca="1">IFERROR(DA144,0)</f>
        <v>0</v>
      </c>
      <c r="DB94" s="207">
        <f>IFERROR(DB144,0)</f>
        <v>0</v>
      </c>
      <c r="DC94" s="203"/>
      <c r="DD94" s="207">
        <f ca="1">IFERROR(DD144,0)</f>
        <v>0</v>
      </c>
      <c r="DE94" s="207">
        <f>IFERROR(DE144,0)</f>
        <v>0</v>
      </c>
      <c r="DF94" s="203"/>
      <c r="DG94" s="207">
        <f ca="1">IFERROR(DG144,0)</f>
        <v>0</v>
      </c>
      <c r="DH94" s="207">
        <f>IFERROR(DH144,0)</f>
        <v>0</v>
      </c>
      <c r="DI94" s="203"/>
      <c r="DJ94" s="207">
        <f ca="1">IFERROR(DJ144,0)</f>
        <v>0</v>
      </c>
      <c r="DK94" s="207">
        <f>IFERROR(DK144,0)</f>
        <v>0</v>
      </c>
      <c r="DL94" s="203"/>
      <c r="DM94" s="207">
        <f ca="1">IFERROR(DM144,0)</f>
        <v>0</v>
      </c>
      <c r="DN94" s="207">
        <f>IFERROR(DN144,0)</f>
        <v>0</v>
      </c>
      <c r="DO94" s="203"/>
      <c r="DP94" s="207">
        <f ca="1">IFERROR(DP144,0)</f>
        <v>0</v>
      </c>
      <c r="DQ94" s="207">
        <f>IFERROR(DQ144,0)</f>
        <v>0</v>
      </c>
      <c r="DR94" s="203"/>
      <c r="DS94" s="207">
        <f ca="1">IFERROR(DS144,0)</f>
        <v>0</v>
      </c>
      <c r="DT94" s="207">
        <f>IFERROR(DT144,0)</f>
        <v>0</v>
      </c>
      <c r="DU94" s="211"/>
      <c r="DV94" s="204">
        <f>IFERROR(DV144,0)</f>
        <v>0</v>
      </c>
      <c r="DW94" s="442"/>
      <c r="DY94" s="205"/>
      <c r="DZ94" s="205"/>
      <c r="EB94" s="196"/>
      <c r="EC94" s="196"/>
      <c r="EE94" s="100"/>
    </row>
    <row r="95" spans="1:303" ht="18.75" customHeight="1" x14ac:dyDescent="0.3">
      <c r="A95" s="83"/>
      <c r="C95">
        <v>1</v>
      </c>
      <c r="E95" t="s">
        <v>310</v>
      </c>
      <c r="F95">
        <v>0</v>
      </c>
      <c r="G95" t="s">
        <v>264</v>
      </c>
      <c r="M95" s="132" t="s">
        <v>57</v>
      </c>
      <c r="N95" s="127"/>
      <c r="O95" s="153">
        <f ca="1">IFERROR(O188,0)</f>
        <v>0</v>
      </c>
      <c r="P95" s="153">
        <f>IFERROR(P188,0)</f>
        <v>0</v>
      </c>
      <c r="Q95" s="167"/>
      <c r="R95" s="153">
        <f ca="1">IFERROR(R187/R185,0)</f>
        <v>0</v>
      </c>
      <c r="S95" s="153">
        <f>IFERROR(S187/S185,0)</f>
        <v>0</v>
      </c>
      <c r="T95" s="153"/>
      <c r="U95" s="153">
        <f t="shared" ref="U95:AZ95" ca="1" si="74">IFERROR(U187/U185,0)</f>
        <v>0</v>
      </c>
      <c r="V95" s="153">
        <f t="shared" si="74"/>
        <v>0</v>
      </c>
      <c r="W95" s="153">
        <f t="shared" si="74"/>
        <v>0</v>
      </c>
      <c r="X95" s="153">
        <f t="shared" ca="1" si="74"/>
        <v>0</v>
      </c>
      <c r="Y95" s="153">
        <f t="shared" si="74"/>
        <v>0</v>
      </c>
      <c r="Z95" s="153">
        <f t="shared" si="74"/>
        <v>0</v>
      </c>
      <c r="AA95" s="153">
        <f t="shared" ca="1" si="74"/>
        <v>0</v>
      </c>
      <c r="AB95" s="153">
        <f t="shared" si="74"/>
        <v>0</v>
      </c>
      <c r="AC95" s="153">
        <f t="shared" si="74"/>
        <v>0</v>
      </c>
      <c r="AD95" s="153">
        <f t="shared" ca="1" si="74"/>
        <v>0</v>
      </c>
      <c r="AE95" s="153">
        <f t="shared" si="74"/>
        <v>0</v>
      </c>
      <c r="AF95" s="153">
        <f t="shared" si="74"/>
        <v>0</v>
      </c>
      <c r="AG95" s="153">
        <f t="shared" ca="1" si="74"/>
        <v>0</v>
      </c>
      <c r="AH95" s="153">
        <f t="shared" si="74"/>
        <v>0</v>
      </c>
      <c r="AI95" s="153">
        <f t="shared" si="74"/>
        <v>0</v>
      </c>
      <c r="AJ95" s="153">
        <f t="shared" ca="1" si="74"/>
        <v>0</v>
      </c>
      <c r="AK95" s="153">
        <f t="shared" si="74"/>
        <v>0</v>
      </c>
      <c r="AL95" s="153">
        <f t="shared" si="74"/>
        <v>0</v>
      </c>
      <c r="AM95" s="153">
        <f t="shared" ca="1" si="74"/>
        <v>0</v>
      </c>
      <c r="AN95" s="153">
        <f t="shared" si="74"/>
        <v>0</v>
      </c>
      <c r="AO95" s="153">
        <f t="shared" si="74"/>
        <v>0</v>
      </c>
      <c r="AP95" s="153">
        <f t="shared" ca="1" si="74"/>
        <v>0</v>
      </c>
      <c r="AQ95" s="153">
        <f t="shared" si="74"/>
        <v>0</v>
      </c>
      <c r="AR95" s="153">
        <f t="shared" si="74"/>
        <v>0</v>
      </c>
      <c r="AS95" s="153">
        <f t="shared" ca="1" si="74"/>
        <v>0</v>
      </c>
      <c r="AT95" s="153">
        <f t="shared" si="74"/>
        <v>0</v>
      </c>
      <c r="AU95" s="153">
        <f t="shared" si="74"/>
        <v>0</v>
      </c>
      <c r="AV95" s="153">
        <f t="shared" ca="1" si="74"/>
        <v>0</v>
      </c>
      <c r="AW95" s="153">
        <f t="shared" si="74"/>
        <v>0</v>
      </c>
      <c r="AX95" s="153">
        <f t="shared" si="74"/>
        <v>0</v>
      </c>
      <c r="AY95" s="153">
        <f t="shared" ca="1" si="74"/>
        <v>0</v>
      </c>
      <c r="AZ95" s="153">
        <f t="shared" si="74"/>
        <v>0</v>
      </c>
      <c r="BA95" s="153">
        <f t="shared" ref="BA95:CF95" si="75">IFERROR(BA187/BA185,0)</f>
        <v>0</v>
      </c>
      <c r="BB95" s="153">
        <f t="shared" ca="1" si="75"/>
        <v>0</v>
      </c>
      <c r="BC95" s="153">
        <f t="shared" si="75"/>
        <v>0</v>
      </c>
      <c r="BD95" s="153">
        <f t="shared" si="75"/>
        <v>0</v>
      </c>
      <c r="BE95" s="153">
        <f t="shared" ca="1" si="75"/>
        <v>0</v>
      </c>
      <c r="BF95" s="153">
        <f t="shared" si="75"/>
        <v>0</v>
      </c>
      <c r="BG95" s="153">
        <f t="shared" si="75"/>
        <v>0</v>
      </c>
      <c r="BH95" s="153">
        <f t="shared" ca="1" si="75"/>
        <v>0</v>
      </c>
      <c r="BI95" s="153">
        <f t="shared" si="75"/>
        <v>0</v>
      </c>
      <c r="BJ95" s="153">
        <f t="shared" si="75"/>
        <v>0</v>
      </c>
      <c r="BK95" s="153">
        <f t="shared" ca="1" si="75"/>
        <v>0</v>
      </c>
      <c r="BL95" s="153">
        <f t="shared" si="75"/>
        <v>0</v>
      </c>
      <c r="BM95" s="153">
        <f t="shared" si="75"/>
        <v>0</v>
      </c>
      <c r="BN95" s="153">
        <f t="shared" ca="1" si="75"/>
        <v>0</v>
      </c>
      <c r="BO95" s="153">
        <f t="shared" si="75"/>
        <v>0</v>
      </c>
      <c r="BP95" s="153">
        <f t="shared" si="75"/>
        <v>0</v>
      </c>
      <c r="BQ95" s="153">
        <f t="shared" ca="1" si="75"/>
        <v>0</v>
      </c>
      <c r="BR95" s="153">
        <f t="shared" si="75"/>
        <v>0</v>
      </c>
      <c r="BS95" s="153">
        <f t="shared" si="75"/>
        <v>0</v>
      </c>
      <c r="BT95" s="153">
        <f t="shared" ca="1" si="75"/>
        <v>0</v>
      </c>
      <c r="BU95" s="153">
        <f t="shared" si="75"/>
        <v>0</v>
      </c>
      <c r="BV95" s="153">
        <f t="shared" si="75"/>
        <v>0</v>
      </c>
      <c r="BW95" s="153">
        <f t="shared" ca="1" si="75"/>
        <v>0</v>
      </c>
      <c r="BX95" s="153">
        <f t="shared" si="75"/>
        <v>0</v>
      </c>
      <c r="BY95" s="153">
        <f t="shared" si="75"/>
        <v>0</v>
      </c>
      <c r="BZ95" s="153">
        <f t="shared" ca="1" si="75"/>
        <v>0</v>
      </c>
      <c r="CA95" s="153">
        <f t="shared" si="75"/>
        <v>0</v>
      </c>
      <c r="CB95" s="153">
        <f t="shared" si="75"/>
        <v>0</v>
      </c>
      <c r="CC95" s="153">
        <f t="shared" ca="1" si="75"/>
        <v>0</v>
      </c>
      <c r="CD95" s="153">
        <f t="shared" si="75"/>
        <v>0</v>
      </c>
      <c r="CE95" s="153">
        <f t="shared" si="75"/>
        <v>0</v>
      </c>
      <c r="CF95" s="153">
        <f t="shared" ca="1" si="75"/>
        <v>0</v>
      </c>
      <c r="CG95" s="153">
        <f t="shared" ref="CG95:DL95" si="76">IFERROR(CG187/CG185,0)</f>
        <v>0</v>
      </c>
      <c r="CH95" s="153">
        <f t="shared" si="76"/>
        <v>0</v>
      </c>
      <c r="CI95" s="153">
        <f t="shared" ca="1" si="76"/>
        <v>0</v>
      </c>
      <c r="CJ95" s="153">
        <f t="shared" si="76"/>
        <v>0</v>
      </c>
      <c r="CK95" s="153">
        <f t="shared" si="76"/>
        <v>0</v>
      </c>
      <c r="CL95" s="153">
        <f t="shared" ca="1" si="76"/>
        <v>0</v>
      </c>
      <c r="CM95" s="153">
        <f t="shared" si="76"/>
        <v>0</v>
      </c>
      <c r="CN95" s="153">
        <f t="shared" si="76"/>
        <v>0</v>
      </c>
      <c r="CO95" s="153">
        <f t="shared" ca="1" si="76"/>
        <v>0</v>
      </c>
      <c r="CP95" s="153">
        <f t="shared" si="76"/>
        <v>0</v>
      </c>
      <c r="CQ95" s="153">
        <f t="shared" si="76"/>
        <v>0</v>
      </c>
      <c r="CR95" s="153">
        <f t="shared" ca="1" si="76"/>
        <v>0</v>
      </c>
      <c r="CS95" s="153">
        <f t="shared" si="76"/>
        <v>0</v>
      </c>
      <c r="CT95" s="153">
        <f t="shared" si="76"/>
        <v>0</v>
      </c>
      <c r="CU95" s="153">
        <f t="shared" ca="1" si="76"/>
        <v>0</v>
      </c>
      <c r="CV95" s="153">
        <f t="shared" si="76"/>
        <v>0</v>
      </c>
      <c r="CW95" s="153">
        <f t="shared" si="76"/>
        <v>0</v>
      </c>
      <c r="CX95" s="153">
        <f t="shared" ca="1" si="76"/>
        <v>0</v>
      </c>
      <c r="CY95" s="153">
        <f t="shared" si="76"/>
        <v>0</v>
      </c>
      <c r="CZ95" s="153">
        <f t="shared" si="76"/>
        <v>0</v>
      </c>
      <c r="DA95" s="153">
        <f t="shared" ca="1" si="76"/>
        <v>0</v>
      </c>
      <c r="DB95" s="153">
        <f t="shared" si="76"/>
        <v>0</v>
      </c>
      <c r="DC95" s="153">
        <f t="shared" si="76"/>
        <v>0</v>
      </c>
      <c r="DD95" s="153">
        <f t="shared" ca="1" si="76"/>
        <v>0</v>
      </c>
      <c r="DE95" s="153">
        <f t="shared" si="76"/>
        <v>0</v>
      </c>
      <c r="DF95" s="153">
        <f t="shared" si="76"/>
        <v>0</v>
      </c>
      <c r="DG95" s="153">
        <f t="shared" ca="1" si="76"/>
        <v>0</v>
      </c>
      <c r="DH95" s="153">
        <f t="shared" si="76"/>
        <v>0</v>
      </c>
      <c r="DI95" s="153">
        <f t="shared" si="76"/>
        <v>0</v>
      </c>
      <c r="DJ95" s="153">
        <f t="shared" ca="1" si="76"/>
        <v>0</v>
      </c>
      <c r="DK95" s="153">
        <f t="shared" si="76"/>
        <v>0</v>
      </c>
      <c r="DL95" s="153">
        <f t="shared" si="76"/>
        <v>0</v>
      </c>
      <c r="DM95" s="153">
        <f t="shared" ref="DM95:DT95" ca="1" si="77">IFERROR(DM187/DM185,0)</f>
        <v>0</v>
      </c>
      <c r="DN95" s="153">
        <f t="shared" si="77"/>
        <v>0</v>
      </c>
      <c r="DO95" s="153">
        <f t="shared" si="77"/>
        <v>0</v>
      </c>
      <c r="DP95" s="153">
        <f t="shared" ca="1" si="77"/>
        <v>0</v>
      </c>
      <c r="DQ95" s="153">
        <f t="shared" si="77"/>
        <v>0</v>
      </c>
      <c r="DR95" s="153">
        <f t="shared" si="77"/>
        <v>0</v>
      </c>
      <c r="DS95" s="153">
        <f t="shared" ca="1" si="77"/>
        <v>0</v>
      </c>
      <c r="DT95" s="153">
        <f t="shared" si="77"/>
        <v>0</v>
      </c>
      <c r="DU95" s="291"/>
      <c r="DV95" s="153">
        <f>IFERROR(DV187/DV185,0)</f>
        <v>0</v>
      </c>
      <c r="DW95" s="444"/>
      <c r="DY95" s="144"/>
      <c r="DZ95" s="144"/>
      <c r="EB95" s="146"/>
      <c r="EC95" s="146"/>
    </row>
    <row r="96" spans="1:303" ht="19.5" customHeight="1" x14ac:dyDescent="0.3">
      <c r="A96" s="83"/>
      <c r="C96">
        <v>1</v>
      </c>
      <c r="E96" t="s">
        <v>311</v>
      </c>
      <c r="F96">
        <v>0</v>
      </c>
      <c r="G96" t="s">
        <v>264</v>
      </c>
      <c r="H96" t="b">
        <v>1</v>
      </c>
      <c r="M96" s="237" t="s">
        <v>312</v>
      </c>
      <c r="N96" s="238"/>
      <c r="O96" s="140">
        <f ca="1">IFERROR(ROUND(O260/O390,$N$3),0)</f>
        <v>0</v>
      </c>
      <c r="P96" s="140">
        <f>IFERROR(ROUND(P260/P390,$N$3),0)</f>
        <v>0</v>
      </c>
      <c r="Q96" s="239"/>
      <c r="R96" s="140">
        <f ca="1">IFERROR(IF(AND($O$308="WA",$O$309=0),IF(IFERROR(FIND("On Premise",R298)&gt;0,FALSE),(1-((R250+R255)/ROUND((1-$O$346)*R98,$N$3))),(1-((R250+R255)/ROUND((1-$O$347)*R98,$N$3)))),(1-((R250+R255)/ROUND(R98+R253,$N$3)))),0)</f>
        <v>0</v>
      </c>
      <c r="S96" s="153">
        <f>IFERROR(IF(AND($O$308="WA",$O$309=0),IF(IFERROR(FIND("On Premise",R298)&gt;0,FALSE),(1-((S250+S255)/ROUND((1-$P$346)*S98,$N$3))),(1-((S250+S255)/ROUND((1-$P$347)*S98,$N$3)))),(1-((S250+S255)/ROUND(S98+S253,$N$3)))),0)</f>
        <v>0</v>
      </c>
      <c r="T96" s="240"/>
      <c r="U96" s="140">
        <f ca="1">IFERROR(IF(AND($O$308="WA",$O$309=0),IF(IFERROR(FIND("On Premise",U298)&gt;0,FALSE),(1-((U250+U255)/ROUND((1-$O$346)*U98,$N$3))),(1-((U250+U255)/ROUND((1-$O$347)*U98,$N$3)))),(1-((U250+U255)/ROUND(U98+U253,$N$3)))),0)</f>
        <v>0</v>
      </c>
      <c r="V96" s="153">
        <f>IFERROR(IF(AND($O$308="WA",$O$309=0),IF(IFERROR(FIND("On Premise",U298)&gt;0,FALSE),(1-((V250+V255)/ROUND((1-$P$346)*V98,$N$3))),(1-((V250+V255)/ROUND((1-$P$347)*V98,$N$3)))),(1-((V250+V255)/ROUND(V98+V253,$N$3)))),0)</f>
        <v>0</v>
      </c>
      <c r="W96" s="240"/>
      <c r="X96" s="140">
        <f ca="1">IFERROR(IF(AND($O$308="WA",$O$309=0),IF(IFERROR(FIND("On Premise",X298)&gt;0,FALSE),(1-((X250+X255)/ROUND((1-$O$346)*X98,$N$3))),(1-((X250+X255)/ROUND((1-$O$347)*X98,$N$3)))),(1-((X250+X255)/ROUND(X98+X253,$N$3)))),0)</f>
        <v>0</v>
      </c>
      <c r="Y96" s="153">
        <f>IFERROR(IF(AND($O$308="WA",$O$309=0),IF(IFERROR(FIND("On Premise",X298)&gt;0,FALSE),(1-((Y250+Y255)/ROUND((1-$P$346)*Y98,$N$3))),(1-((Y250+Y255)/ROUND((1-$P$347)*Y98,$N$3)))),(1-((Y250+Y255)/ROUND(Y98+Y253,$N$3)))),0)</f>
        <v>0</v>
      </c>
      <c r="Z96" s="240"/>
      <c r="AA96" s="140">
        <f ca="1">IFERROR(IF(AND($O$308="WA",$O$309=0),IF(IFERROR(FIND("On Premise",AA298)&gt;0,FALSE),(1-((AA250+AA255)/ROUND((1-$O$346)*AA98,$N$3))),(1-((AA250+AA255)/ROUND((1-$O$347)*AA98,$N$3)))),(1-((AA250+AA255)/ROUND(AA98+AA253,$N$3)))),0)</f>
        <v>0</v>
      </c>
      <c r="AB96" s="153">
        <f>IFERROR(IF(AND($O$308="WA",$O$309=0),IF(IFERROR(FIND("On Premise",AA298)&gt;0,FALSE),(1-((AB250+AB255)/ROUND((1-$P$346)*AB98,$N$3))),(1-((AB250+AB255)/ROUND((1-$P$347)*AB98,$N$3)))),(1-((AB250+AB255)/ROUND(AB98+AB253,$N$3)))),0)</f>
        <v>0</v>
      </c>
      <c r="AC96" s="240"/>
      <c r="AD96" s="140">
        <f ca="1">IFERROR(IF(AND($O$308="WA",$O$309=0),IF(IFERROR(FIND("On Premise",AD298)&gt;0,FALSE),(1-((AD250+AD255)/ROUND((1-$O$346)*AD98,$N$3))),(1-((AD250+AD255)/ROUND((1-$O$347)*AD98,$N$3)))),(1-((AD250+AD255)/ROUND(AD98+AD253,$N$3)))),0)</f>
        <v>0</v>
      </c>
      <c r="AE96" s="153">
        <f>IFERROR(IF(AND($O$308="WA",$O$309=0),IF(IFERROR(FIND("On Premise",AD298)&gt;0,FALSE),(1-((AE250+AE255)/ROUND((1-$P$346)*AE98,$N$3))),(1-((AE250+AE255)/ROUND((1-$P$347)*AE98,$N$3)))),(1-((AE250+AE255)/ROUND(AE98+AE253,$N$3)))),0)</f>
        <v>0</v>
      </c>
      <c r="AF96" s="240"/>
      <c r="AG96" s="140">
        <f ca="1">IFERROR(IF(AND($O$308="WA",$O$309=0),IF(IFERROR(FIND("On Premise",AG298)&gt;0,FALSE),(1-((AG250+AG255)/ROUND((1-$O$346)*AG98,$N$3))),(1-((AG250+AG255)/ROUND((1-$O$347)*AG98,$N$3)))),(1-((AG250+AG255)/ROUND(AG98+AG253,$N$3)))),0)</f>
        <v>0</v>
      </c>
      <c r="AH96" s="153">
        <f>IFERROR(IF(AND($O$308="WA",$O$309=0),IF(IFERROR(FIND("On Premise",AG298)&gt;0,FALSE),(1-((AH250+AH255)/ROUND((1-$P$346)*AH98,$N$3))),(1-((AH250+AH255)/ROUND((1-$P$347)*AH98,$N$3)))),(1-((AH250+AH255)/ROUND(AH98+AH253,$N$3)))),0)</f>
        <v>0</v>
      </c>
      <c r="AI96" s="240"/>
      <c r="AJ96" s="140">
        <f ca="1">IFERROR(IF(AND($O$308="WA",$O$309=0),IF(IFERROR(FIND("On Premise",AJ298)&gt;0,FALSE),(1-((AJ250+AJ255)/ROUND((1-$O$346)*AJ98,$N$3))),(1-((AJ250+AJ255)/ROUND((1-$O$347)*AJ98,$N$3)))),(1-((AJ250+AJ255)/ROUND(AJ98+AJ253,$N$3)))),0)</f>
        <v>0</v>
      </c>
      <c r="AK96" s="153">
        <f>IFERROR(IF(AND($O$308="WA",$O$309=0),IF(IFERROR(FIND("On Premise",AJ298)&gt;0,FALSE),(1-((AK250+AK255)/ROUND((1-$P$346)*AK98,$N$3))),(1-((AK250+AK255)/ROUND((1-$P$347)*AK98,$N$3)))),(1-((AK250+AK255)/ROUND(AK98+AK253,$N$3)))),0)</f>
        <v>0</v>
      </c>
      <c r="AL96" s="240"/>
      <c r="AM96" s="140">
        <f ca="1">IFERROR(IF(AND($O$308="WA",$O$309=0),IF(IFERROR(FIND("On Premise",AM298)&gt;0,FALSE),(1-((AM250+AM255)/ROUND((1-$O$346)*AM98,$N$3))),(1-((AM250+AM255)/ROUND((1-$O$347)*AM98,$N$3)))),(1-((AM250+AM255)/ROUND(AM98+AM253,$N$3)))),0)</f>
        <v>0</v>
      </c>
      <c r="AN96" s="153">
        <f>IFERROR(IF(AND($O$308="WA",$O$309=0),IF(IFERROR(FIND("On Premise",AM298)&gt;0,FALSE),(1-((AN250+AN255)/ROUND((1-$P$346)*AN98,$N$3))),(1-((AN250+AN255)/ROUND((1-$P$347)*AN98,$N$3)))),(1-((AN250+AN255)/ROUND(AN98+AN253,$N$3)))),0)</f>
        <v>0</v>
      </c>
      <c r="AO96" s="240"/>
      <c r="AP96" s="140">
        <f ca="1">IFERROR(IF(AND($O$308="WA",$O$309=0),IF(IFERROR(FIND("On Premise",AP298)&gt;0,FALSE),(1-((AP250+AP255)/ROUND((1-$O$346)*AP98,$N$3))),(1-((AP250+AP255)/ROUND((1-$O$347)*AP98,$N$3)))),(1-((AP250+AP255)/ROUND(AP98+AP253,$N$3)))),0)</f>
        <v>0</v>
      </c>
      <c r="AQ96" s="153">
        <f>IFERROR(IF(AND($O$308="WA",$O$309=0),IF(IFERROR(FIND("On Premise",AP298)&gt;0,FALSE),(1-((AQ250+AQ255)/ROUND((1-$P$346)*AQ98,$N$3))),(1-((AQ250+AQ255)/ROUND((1-$P$347)*AQ98,$N$3)))),(1-((AQ250+AQ255)/ROUND(AQ98+AQ253,$N$3)))),0)</f>
        <v>0</v>
      </c>
      <c r="AR96" s="240"/>
      <c r="AS96" s="140">
        <f ca="1">IFERROR(IF(AND($O$308="WA",$O$309=0),IF(IFERROR(FIND("On Premise",AS298)&gt;0,FALSE),(1-((AS250+AS255)/ROUND((1-$O$346)*AS98,$N$3))),(1-((AS250+AS255)/ROUND((1-$O$347)*AS98,$N$3)))),(1-((AS250+AS255)/ROUND(AS98+AS253,$N$3)))),0)</f>
        <v>0</v>
      </c>
      <c r="AT96" s="153">
        <f>IFERROR(IF(AND($O$308="WA",$O$309=0),IF(IFERROR(FIND("On Premise",AS298)&gt;0,FALSE),(1-((AT250+AT255)/ROUND((1-$P$346)*AT98,$N$3))),(1-((AT250+AT255)/ROUND((1-$P$347)*AT98,$N$3)))),(1-((AT250+AT255)/ROUND(AT98+AT253,$N$3)))),0)</f>
        <v>0</v>
      </c>
      <c r="AU96" s="240"/>
      <c r="AV96" s="140">
        <f ca="1">IFERROR(IF(AND($O$308="WA",$O$309=0),IF(IFERROR(FIND("On Premise",AV298)&gt;0,FALSE),(1-((AV250+AV255)/ROUND((1-$O$346)*AV98,$N$3))),(1-((AV250+AV255)/ROUND((1-$O$347)*AV98,$N$3)))),(1-((AV250+AV255)/ROUND(AV98+AV253,$N$3)))),0)</f>
        <v>0</v>
      </c>
      <c r="AW96" s="153">
        <f>IFERROR(IF(AND($O$308="WA",$O$309=0),IF(IFERROR(FIND("On Premise",AV298)&gt;0,FALSE),(1-((AW250+AW255)/ROUND((1-$P$346)*AW98,$N$3))),(1-((AW250+AW255)/ROUND((1-$P$347)*AW98,$N$3)))),(1-((AW250+AW255)/ROUND(AW98+AW253,$N$3)))),0)</f>
        <v>0</v>
      </c>
      <c r="AX96" s="240"/>
      <c r="AY96" s="140">
        <f ca="1">IFERROR(IF(AND($O$308="WA",$O$309=0),IF(IFERROR(FIND("On Premise",AY298)&gt;0,FALSE),(1-((AY250+AY255)/ROUND((1-$O$346)*AY98,$N$3))),(1-((AY250+AY255)/ROUND((1-$O$347)*AY98,$N$3)))),(1-((AY250+AY255)/ROUND(AY98+AY253,$N$3)))),0)</f>
        <v>0</v>
      </c>
      <c r="AZ96" s="153">
        <f>IFERROR(IF(AND($O$308="WA",$O$309=0),IF(IFERROR(FIND("On Premise",AY298)&gt;0,FALSE),(1-((AZ250+AZ255)/ROUND((1-$P$346)*AZ98,$N$3))),(1-((AZ250+AZ255)/ROUND((1-$P$347)*AZ98,$N$3)))),(1-((AZ250+AZ255)/ROUND(AZ98+AZ253,$N$3)))),0)</f>
        <v>0</v>
      </c>
      <c r="BA96" s="240"/>
      <c r="BB96" s="140">
        <f ca="1">IFERROR(IF(AND($O$308="WA",$O$309=0),IF(IFERROR(FIND("On Premise",BB298)&gt;0,FALSE),(1-((BB250+BB255)/ROUND((1-$O$346)*BB98,$N$3))),(1-((BB250+BB255)/ROUND((1-$O$347)*BB98,$N$3)))),(1-((BB250+BB255)/ROUND(BB98+BB253,$N$3)))),0)</f>
        <v>0</v>
      </c>
      <c r="BC96" s="153">
        <f>IFERROR(IF(AND($O$308="WA",$O$309=0),IF(IFERROR(FIND("On Premise",BB298)&gt;0,FALSE),(1-((BC250+BC255)/ROUND((1-$P$346)*BC98,$N$3))),(1-((BC250+BC255)/ROUND((1-$P$347)*BC98,$N$3)))),(1-((BC250+BC255)/ROUND(BC98+BC253,$N$3)))),0)</f>
        <v>0</v>
      </c>
      <c r="BD96" s="240"/>
      <c r="BE96" s="140">
        <f ca="1">IFERROR(IF(AND($O$308="WA",$O$309=0),IF(IFERROR(FIND("On Premise",BE298)&gt;0,FALSE),(1-((BE250+BE255)/ROUND((1-$O$346)*BE98,$N$3))),(1-((BE250+BE255)/ROUND((1-$O$347)*BE98,$N$3)))),(1-((BE250+BE255)/ROUND(BE98+BE253,$N$3)))),0)</f>
        <v>0</v>
      </c>
      <c r="BF96" s="153">
        <f>IFERROR(IF(AND($O$308="WA",$O$309=0),IF(IFERROR(FIND("On Premise",BE298)&gt;0,FALSE),(1-((BF250+BF255)/ROUND((1-$P$346)*BF98,$N$3))),(1-((BF250+BF255)/ROUND((1-$P$347)*BF98,$N$3)))),(1-((BF250+BF255)/ROUND(BF98+BF253,$N$3)))),0)</f>
        <v>0</v>
      </c>
      <c r="BG96" s="240"/>
      <c r="BH96" s="140">
        <f ca="1">IFERROR(IF(AND($O$308="WA",$O$309=0),IF(IFERROR(FIND("On Premise",BH298)&gt;0,FALSE),(1-((BH250+BH255)/ROUND((1-$O$346)*BH98,$N$3))),(1-((BH250+BH255)/ROUND((1-$O$347)*BH98,$N$3)))),(1-((BH250+BH255)/ROUND(BH98+BH253,$N$3)))),0)</f>
        <v>0</v>
      </c>
      <c r="BI96" s="153">
        <f>IFERROR(IF(AND($O$308="WA",$O$309=0),IF(IFERROR(FIND("On Premise",BH298)&gt;0,FALSE),(1-((BI250+BI255)/ROUND((1-$P$346)*BI98,$N$3))),(1-((BI250+BI255)/ROUND((1-$P$347)*BI98,$N$3)))),(1-((BI250+BI255)/ROUND(BI98+BI253,$N$3)))),0)</f>
        <v>0</v>
      </c>
      <c r="BJ96" s="240"/>
      <c r="BK96" s="140">
        <f ca="1">IFERROR(IF(AND($O$308="WA",$O$309=0),IF(IFERROR(FIND("On Premise",BK298)&gt;0,FALSE),(1-((BK250+BK255)/ROUND((1-$O$346)*BK98,$N$3))),(1-((BK250+BK255)/ROUND((1-$O$347)*BK98,$N$3)))),(1-((BK250+BK255)/ROUND(BK98+BK253,$N$3)))),0)</f>
        <v>0</v>
      </c>
      <c r="BL96" s="153">
        <f>IFERROR(IF(AND($O$308="WA",$O$309=0),IF(IFERROR(FIND("On Premise",BK298)&gt;0,FALSE),(1-((BL250+BL255)/ROUND((1-$P$346)*BL98,$N$3))),(1-((BL250+BL255)/ROUND((1-$P$347)*BL98,$N$3)))),(1-((BL250+BL255)/ROUND(BL98+BL253,$N$3)))),0)</f>
        <v>0</v>
      </c>
      <c r="BM96" s="240"/>
      <c r="BN96" s="140">
        <f ca="1">IFERROR(IF(AND($O$308="WA",$O$309=0),IF(IFERROR(FIND("On Premise",BN298)&gt;0,FALSE),(1-((BN250+BN255)/ROUND((1-$O$346)*BN98,$N$3))),(1-((BN250+BN255)/ROUND((1-$O$347)*BN98,$N$3)))),(1-((BN250+BN255)/ROUND(BN98+BN253,$N$3)))),0)</f>
        <v>0</v>
      </c>
      <c r="BO96" s="153">
        <f>IFERROR(IF(AND($O$308="WA",$O$309=0),IF(IFERROR(FIND("On Premise",BN298)&gt;0,FALSE),(1-((BO250+BO255)/ROUND((1-$P$346)*BO98,$N$3))),(1-((BO250+BO255)/ROUND((1-$P$347)*BO98,$N$3)))),(1-((BO250+BO255)/ROUND(BO98+BO253,$N$3)))),0)</f>
        <v>0</v>
      </c>
      <c r="BP96" s="240"/>
      <c r="BQ96" s="140">
        <f ca="1">IFERROR(IF(AND($O$308="WA",$O$309=0),IF(IFERROR(FIND("On Premise",BQ298)&gt;0,FALSE),(1-((BQ250+BQ255)/ROUND((1-$O$346)*BQ98,$N$3))),(1-((BQ250+BQ255)/ROUND((1-$O$347)*BQ98,$N$3)))),(1-((BQ250+BQ255)/ROUND(BQ98+BQ253,$N$3)))),0)</f>
        <v>0</v>
      </c>
      <c r="BR96" s="153">
        <f>IFERROR(IF(AND($O$308="WA",$O$309=0),IF(IFERROR(FIND("On Premise",BQ298)&gt;0,FALSE),(1-((BR250+BR255)/ROUND((1-$P$346)*BR98,$N$3))),(1-((BR250+BR255)/ROUND((1-$P$347)*BR98,$N$3)))),(1-((BR250+BR255)/ROUND(BR98+BR253,$N$3)))),0)</f>
        <v>0</v>
      </c>
      <c r="BS96" s="240"/>
      <c r="BT96" s="140">
        <f ca="1">IFERROR(IF(AND($O$308="WA",$O$309=0),IF(IFERROR(FIND("On Premise",BT298)&gt;0,FALSE),(1-((BT250+BT255)/ROUND((1-$O$346)*BT98,$N$3))),(1-((BT250+BT255)/ROUND((1-$O$347)*BT98,$N$3)))),(1-((BT250+BT255)/ROUND(BT98+BT253,$N$3)))),0)</f>
        <v>0</v>
      </c>
      <c r="BU96" s="153">
        <f>IFERROR(IF(AND($O$308="WA",$O$309=0),IF(IFERROR(FIND("On Premise",BT298)&gt;0,FALSE),(1-((BU250+BU255)/ROUND((1-$P$346)*BU98,$N$3))),(1-((BU250+BU255)/ROUND((1-$P$347)*BU98,$N$3)))),(1-((BU250+BU255)/ROUND(BU98+BU253,$N$3)))),0)</f>
        <v>0</v>
      </c>
      <c r="BV96" s="240"/>
      <c r="BW96" s="140">
        <f ca="1">IFERROR(IF(AND($O$308="WA",$O$309=0),IF(IFERROR(FIND("On Premise",BW298)&gt;0,FALSE),(1-((BW250+BW255)/ROUND((1-$O$346)*BW98,$N$3))),(1-((BW250+BW255)/ROUND((1-$O$347)*BW98,$N$3)))),(1-((BW250+BW255)/ROUND(BW98+BW253,$N$3)))),0)</f>
        <v>0</v>
      </c>
      <c r="BX96" s="153">
        <f>IFERROR(IF(AND($O$308="WA",$O$309=0),IF(IFERROR(FIND("On Premise",BW298)&gt;0,FALSE),(1-((BX250+BX255)/ROUND((1-$P$346)*BX98,$N$3))),(1-((BX250+BX255)/ROUND((1-$P$347)*BX98,$N$3)))),(1-((BX250+BX255)/ROUND(BX98+BX253,$N$3)))),0)</f>
        <v>0</v>
      </c>
      <c r="BY96" s="240"/>
      <c r="BZ96" s="140">
        <f ca="1">IFERROR(IF(AND($O$308="WA",$O$309=0),IF(IFERROR(FIND("On Premise",BZ298)&gt;0,FALSE),(1-((BZ250+BZ255)/ROUND((1-$O$346)*BZ98,$N$3))),(1-((BZ250+BZ255)/ROUND((1-$O$347)*BZ98,$N$3)))),(1-((BZ250+BZ255)/ROUND(BZ98+BZ253,$N$3)))),0)</f>
        <v>0</v>
      </c>
      <c r="CA96" s="153">
        <f>IFERROR(IF(AND($O$308="WA",$O$309=0),IF(IFERROR(FIND("On Premise",BZ298)&gt;0,FALSE),(1-((CA250+CA255)/ROUND((1-$P$346)*CA98,$N$3))),(1-((CA250+CA255)/ROUND((1-$P$347)*CA98,$N$3)))),(1-((CA250+CA255)/ROUND(CA98+CA253,$N$3)))),0)</f>
        <v>0</v>
      </c>
      <c r="CB96" s="240"/>
      <c r="CC96" s="140">
        <f ca="1">IFERROR(IF(AND($O$308="WA",$O$309=0),IF(IFERROR(FIND("On Premise",CC298)&gt;0,FALSE),(1-((CC250+CC255)/ROUND((1-$O$346)*CC98,$N$3))),(1-((CC250+CC255)/ROUND((1-$O$347)*CC98,$N$3)))),(1-((CC250+CC255)/ROUND(CC98+CC253,$N$3)))),0)</f>
        <v>0</v>
      </c>
      <c r="CD96" s="153">
        <f>IFERROR(IF(AND($O$308="WA",$O$309=0),IF(IFERROR(FIND("On Premise",CC298)&gt;0,FALSE),(1-((CD250+CD255)/ROUND((1-$P$346)*CD98,$N$3))),(1-((CD250+CD255)/ROUND((1-$P$347)*CD98,$N$3)))),(1-((CD250+CD255)/ROUND(CD98+CD253,$N$3)))),0)</f>
        <v>0</v>
      </c>
      <c r="CE96" s="240"/>
      <c r="CF96" s="140">
        <f ca="1">IFERROR(IF(AND($O$308="WA",$O$309=0),IF(IFERROR(FIND("On Premise",CF298)&gt;0,FALSE),(1-((CF250+CF255)/ROUND((1-$O$346)*CF98,$N$3))),(1-((CF250+CF255)/ROUND((1-$O$347)*CF98,$N$3)))),(1-((CF250+CF255)/ROUND(CF98+CF253,$N$3)))),0)</f>
        <v>0</v>
      </c>
      <c r="CG96" s="153">
        <f>IFERROR(IF(AND($O$308="WA",$O$309=0),IF(IFERROR(FIND("On Premise",CF298)&gt;0,FALSE),(1-((CG250+CG255)/ROUND((1-$P$346)*CG98,$N$3))),(1-((CG250+CG255)/ROUND((1-$P$347)*CG98,$N$3)))),(1-((CG250+CG255)/ROUND(CG98+CG253,$N$3)))),0)</f>
        <v>0</v>
      </c>
      <c r="CH96" s="240"/>
      <c r="CI96" s="140">
        <f ca="1">IFERROR(IF(AND($O$308="WA",$O$309=0),IF(IFERROR(FIND("On Premise",CI298)&gt;0,FALSE),(1-((CI250+CI255)/ROUND((1-$O$346)*CI98,$N$3))),(1-((CI250+CI255)/ROUND((1-$O$347)*CI98,$N$3)))),(1-((CI250+CI255)/ROUND(CI98+CI253,$N$3)))),0)</f>
        <v>0</v>
      </c>
      <c r="CJ96" s="153">
        <f>IFERROR(IF(AND($O$308="WA",$O$309=0),IF(IFERROR(FIND("On Premise",CI298)&gt;0,FALSE),(1-((CJ250+CJ255)/ROUND((1-$P$346)*CJ98,$N$3))),(1-((CJ250+CJ255)/ROUND((1-$P$347)*CJ98,$N$3)))),(1-((CJ250+CJ255)/ROUND(CJ98+CJ253,$N$3)))),0)</f>
        <v>0</v>
      </c>
      <c r="CK96" s="240"/>
      <c r="CL96" s="140">
        <f ca="1">IFERROR(IF(AND($O$308="WA",$O$309=0),IF(IFERROR(FIND("On Premise",CL298)&gt;0,FALSE),(1-((CL250+CL255)/ROUND((1-$O$346)*CL98,$N$3))),(1-((CL250+CL255)/ROUND((1-$O$347)*CL98,$N$3)))),(1-((CL250+CL255)/ROUND(CL98+CL253,$N$3)))),0)</f>
        <v>0</v>
      </c>
      <c r="CM96" s="153">
        <f>IFERROR(IF(AND($O$308="WA",$O$309=0),IF(IFERROR(FIND("On Premise",CL298)&gt;0,FALSE),(1-((CM250+CM255)/ROUND((1-$P$346)*CM98,$N$3))),(1-((CM250+CM255)/ROUND((1-$P$347)*CM98,$N$3)))),(1-((CM250+CM255)/ROUND(CM98+CM253,$N$3)))),0)</f>
        <v>0</v>
      </c>
      <c r="CN96" s="240"/>
      <c r="CO96" s="140">
        <f ca="1">IFERROR(IF(AND($O$308="WA",$O$309=0),IF(IFERROR(FIND("On Premise",CO298)&gt;0,FALSE),(1-((CO250+CO255)/ROUND((1-$O$346)*CO98,$N$3))),(1-((CO250+CO255)/ROUND((1-$O$347)*CO98,$N$3)))),(1-((CO250+CO255)/ROUND(CO98+CO253,$N$3)))),0)</f>
        <v>0</v>
      </c>
      <c r="CP96" s="153">
        <f>IFERROR(IF(AND($O$308="WA",$O$309=0),IF(IFERROR(FIND("On Premise",CO298)&gt;0,FALSE),(1-((CP250+CP255)/ROUND((1-$P$346)*CP98,$N$3))),(1-((CP250+CP255)/ROUND((1-$P$347)*CP98,$N$3)))),(1-((CP250+CP255)/ROUND(CP98+CP253,$N$3)))),0)</f>
        <v>0</v>
      </c>
      <c r="CQ96" s="240"/>
      <c r="CR96" s="140">
        <f ca="1">IFERROR(IF(AND($O$308="WA",$O$309=0),IF(IFERROR(FIND("On Premise",CR298)&gt;0,FALSE),(1-((CR250+CR255)/ROUND((1-$O$346)*CR98,$N$3))),(1-((CR250+CR255)/ROUND((1-$O$347)*CR98,$N$3)))),(1-((CR250+CR255)/ROUND(CR98+CR253,$N$3)))),0)</f>
        <v>0</v>
      </c>
      <c r="CS96" s="153">
        <f>IFERROR(IF(AND($O$308="WA",$O$309=0),IF(IFERROR(FIND("On Premise",CR298)&gt;0,FALSE),(1-((CS250+CS255)/ROUND((1-$P$346)*CS98,$N$3))),(1-((CS250+CS255)/ROUND((1-$P$347)*CS98,$N$3)))),(1-((CS250+CS255)/ROUND(CS98+CS253,$N$3)))),0)</f>
        <v>0</v>
      </c>
      <c r="CT96" s="240"/>
      <c r="CU96" s="140">
        <f ca="1">IFERROR(IF(AND($O$308="WA",$O$309=0),IF(IFERROR(FIND("On Premise",CU298)&gt;0,FALSE),(1-((CU250+CU255)/ROUND((1-$O$346)*CU98,$N$3))),(1-((CU250+CU255)/ROUND((1-$O$347)*CU98,$N$3)))),(1-((CU250+CU255)/ROUND(CU98+CU253,$N$3)))),0)</f>
        <v>0</v>
      </c>
      <c r="CV96" s="153">
        <f>IFERROR(IF(AND($O$308="WA",$O$309=0),IF(IFERROR(FIND("On Premise",CU298)&gt;0,FALSE),(1-((CV250+CV255)/ROUND((1-$P$346)*CV98,$N$3))),(1-((CV250+CV255)/ROUND((1-$P$347)*CV98,$N$3)))),(1-((CV250+CV255)/ROUND(CV98+CV253,$N$3)))),0)</f>
        <v>0</v>
      </c>
      <c r="CW96" s="240"/>
      <c r="CX96" s="140">
        <f ca="1">IFERROR(IF(AND($O$308="WA",$O$309=0),IF(IFERROR(FIND("On Premise",CX298)&gt;0,FALSE),(1-((CX250+CX255)/ROUND((1-$O$346)*CX98,$N$3))),(1-((CX250+CX255)/ROUND((1-$O$347)*CX98,$N$3)))),(1-((CX250+CX255)/ROUND(CX98+CX253,$N$3)))),0)</f>
        <v>0</v>
      </c>
      <c r="CY96" s="153">
        <f>IFERROR(IF(AND($O$308="WA",$O$309=0),IF(IFERROR(FIND("On Premise",CX298)&gt;0,FALSE),(1-((CY250+CY255)/ROUND((1-$P$346)*CY98,$N$3))),(1-((CY250+CY255)/ROUND((1-$P$347)*CY98,$N$3)))),(1-((CY250+CY255)/ROUND(CY98+CY253,$N$3)))),0)</f>
        <v>0</v>
      </c>
      <c r="CZ96" s="240"/>
      <c r="DA96" s="140">
        <f ca="1">IFERROR(IF(AND($O$308="WA",$O$309=0),IF(IFERROR(FIND("On Premise",DA298)&gt;0,FALSE),(1-((DA250+DA255)/ROUND((1-$O$346)*DA98,$N$3))),(1-((DA250+DA255)/ROUND((1-$O$347)*DA98,$N$3)))),(1-((DA250+DA255)/ROUND(DA98+DA253,$N$3)))),0)</f>
        <v>0</v>
      </c>
      <c r="DB96" s="153">
        <f>IFERROR(IF(AND($O$308="WA",$O$309=0),IF(IFERROR(FIND("On Premise",DA298)&gt;0,FALSE),(1-((DB250+DB255)/ROUND((1-$P$346)*DB98,$N$3))),(1-((DB250+DB255)/ROUND((1-$P$347)*DB98,$N$3)))),(1-((DB250+DB255)/ROUND(DB98+DB253,$N$3)))),0)</f>
        <v>0</v>
      </c>
      <c r="DC96" s="240"/>
      <c r="DD96" s="140">
        <f ca="1">IFERROR(IF(AND($O$308="WA",$O$309=0),IF(IFERROR(FIND("On Premise",DD298)&gt;0,FALSE),(1-((DD250+DD255)/ROUND((1-$O$346)*DD98,$N$3))),(1-((DD250+DD255)/ROUND((1-$O$347)*DD98,$N$3)))),(1-((DD250+DD255)/ROUND(DD98+DD253,$N$3)))),0)</f>
        <v>0</v>
      </c>
      <c r="DE96" s="153">
        <f>IFERROR(IF(AND($O$308="WA",$O$309=0),IF(IFERROR(FIND("On Premise",DD298)&gt;0,FALSE),(1-((DE250+DE255)/ROUND((1-$P$346)*DE98,$N$3))),(1-((DE250+DE255)/ROUND((1-$P$347)*DE98,$N$3)))),(1-((DE250+DE255)/ROUND(DE98+DE253,$N$3)))),0)</f>
        <v>0</v>
      </c>
      <c r="DF96" s="240"/>
      <c r="DG96" s="140">
        <f ca="1">IFERROR(IF(AND($O$308="WA",$O$309=0),IF(IFERROR(FIND("On Premise",DG298)&gt;0,FALSE),(1-((DG250+DG255)/ROUND((1-$O$346)*DG98,$N$3))),(1-((DG250+DG255)/ROUND((1-$O$347)*DG98,$N$3)))),(1-((DG250+DG255)/ROUND(DG98+DG253,$N$3)))),0)</f>
        <v>0</v>
      </c>
      <c r="DH96" s="153">
        <f>IFERROR(IF(AND($O$308="WA",$O$309=0),IF(IFERROR(FIND("On Premise",DG298)&gt;0,FALSE),(1-((DH250+DH255)/ROUND((1-$P$346)*DH98,$N$3))),(1-((DH250+DH255)/ROUND((1-$P$347)*DH98,$N$3)))),(1-((DH250+DH255)/ROUND(DH98+DH253,$N$3)))),0)</f>
        <v>0</v>
      </c>
      <c r="DI96" s="240"/>
      <c r="DJ96" s="140">
        <f ca="1">IFERROR(IF(AND($O$308="WA",$O$309=0),IF(IFERROR(FIND("On Premise",DJ298)&gt;0,FALSE),(1-((DJ250+DJ255)/ROUND((1-$O$346)*DJ98,$N$3))),(1-((DJ250+DJ255)/ROUND((1-$O$347)*DJ98,$N$3)))),(1-((DJ250+DJ255)/ROUND(DJ98+DJ253,$N$3)))),0)</f>
        <v>0</v>
      </c>
      <c r="DK96" s="153">
        <f>IFERROR(IF(AND($O$308="WA",$O$309=0),IF(IFERROR(FIND("On Premise",DJ298)&gt;0,FALSE),(1-((DK250+DK255)/ROUND((1-$P$346)*DK98,$N$3))),(1-((DK250+DK255)/ROUND((1-$P$347)*DK98,$N$3)))),(1-((DK250+DK255)/ROUND(DK98+DK253,$N$3)))),0)</f>
        <v>0</v>
      </c>
      <c r="DL96" s="240"/>
      <c r="DM96" s="140">
        <f ca="1">IFERROR(IF(AND($O$308="WA",$O$309=0),IF(IFERROR(FIND("On Premise",DM298)&gt;0,FALSE),(1-((DM250+DM255)/ROUND((1-$O$346)*DM98,$N$3))),(1-((DM250+DM255)/ROUND((1-$O$347)*DM98,$N$3)))),(1-((DM250+DM255)/ROUND(DM98+DM253,$N$3)))),0)</f>
        <v>0</v>
      </c>
      <c r="DN96" s="153">
        <f>IFERROR(IF(AND($O$308="WA",$O$309=0),IF(IFERROR(FIND("On Premise",DM298)&gt;0,FALSE),(1-((DN250+DN255)/ROUND((1-$P$346)*DN98,$N$3))),(1-((DN250+DN255)/ROUND((1-$P$347)*DN98,$N$3)))),(1-((DN250+DN255)/ROUND(DN98+DN253,$N$3)))),0)</f>
        <v>0</v>
      </c>
      <c r="DO96" s="240"/>
      <c r="DP96" s="140">
        <f ca="1">IFERROR(IF(AND($O$308="WA",$O$309=0),IF(IFERROR(FIND("On Premise",DP298)&gt;0,FALSE),(1-((DP250+DP255)/ROUND((1-$O$346)*DP98,$N$3))),(1-((DP250+DP255)/ROUND((1-$O$347)*DP98,$N$3)))),(1-((DP250+DP255)/ROUND(DP98+DP253,$N$3)))),0)</f>
        <v>0</v>
      </c>
      <c r="DQ96" s="153">
        <f>IFERROR(IF(AND($O$308="WA",$O$309=0),IF(IFERROR(FIND("On Premise",DP298)&gt;0,FALSE),(1-((DQ250+DQ255)/ROUND((1-$P$346)*DQ98,$N$3))),(1-((DQ250+DQ255)/ROUND((1-$P$347)*DQ98,$N$3)))),(1-((DQ250+DQ255)/ROUND(DQ98+DQ253,$N$3)))),0)</f>
        <v>0</v>
      </c>
      <c r="DR96" s="240"/>
      <c r="DS96" s="140">
        <f ca="1">IFERROR(IF(AND($O$308="WA",$O$309=0),IF(IFERROR(FIND("On Premise",DS298)&gt;0,FALSE),(1-((DS250+DS255)/ROUND((1-$O$346)*DS98,$N$3))),(1-((DS250+DS255)/ROUND((1-$O$347)*DS98,$N$3)))),(1-((DS250+DS255)/ROUND(DS98+DS253,$N$3)))),0)</f>
        <v>0</v>
      </c>
      <c r="DT96" s="153">
        <f>IFERROR(IF(AND($O$308="WA",$O$309=0),IF(IFERROR(FIND("On Premise",DS298)&gt;0,FALSE),(1-((DT250+DT255)/ROUND((1-$P$346)*DT98,$N$3))),(1-((DT250+DT255)/ROUND((1-$P$347)*DT98,$N$3)))),(1-((DT250+DT255)/ROUND(DT98+DT253,$N$3)))),0)</f>
        <v>0</v>
      </c>
      <c r="DU96" s="291"/>
      <c r="DV96" s="140">
        <f>IFERROR(IF(AND($O$308="WA",$O$309=0),IF(IFERROR(FIND("On Premise",DV298)&gt;0,FALSE),(1-(DV250/ROUND((1-$O$346)*DV98,$N$3))),(1-(DV250/ROUND((1-$O$347)*DV98,$N$3)))),(1-(DV250/ROUND((DV98+DV253),$N$3)))),0)</f>
        <v>0</v>
      </c>
      <c r="DW96" s="456"/>
      <c r="DY96" s="241"/>
      <c r="DZ96" s="242"/>
      <c r="EB96" s="146"/>
      <c r="EC96" s="242"/>
    </row>
    <row r="97" spans="1:303" ht="19.5" customHeight="1" x14ac:dyDescent="0.3">
      <c r="A97" s="83"/>
      <c r="C97">
        <v>1</v>
      </c>
      <c r="E97" t="s">
        <v>313</v>
      </c>
      <c r="F97">
        <v>0</v>
      </c>
      <c r="G97" t="s">
        <v>264</v>
      </c>
      <c r="H97" t="b">
        <v>1</v>
      </c>
      <c r="M97" s="237" t="s">
        <v>314</v>
      </c>
      <c r="N97" s="238"/>
      <c r="O97" s="140">
        <f ca="1">IFERROR(ROUND(O260/O250,$N$3),0)</f>
        <v>0</v>
      </c>
      <c r="P97" s="243">
        <f>IFERROR(ROUND(P260/P250,$N$3),0)</f>
        <v>0</v>
      </c>
      <c r="Q97" s="239"/>
      <c r="R97" s="140">
        <f ca="1">IFERROR(IF(AND($O$308="WA",$O$309=0),IF(IFERROR(FIND("On Premise",R298)&gt;0,FALSE),(((R98*(1-$O$346))/ROUND((R250+R255),$N$3))-1),(((R98*(1-$O$347))/ROUND((R250+R255),$N$3))-1)),(((R98+R253)-(R250+R255))/ROUND((R250+R255),$N$3))),0)</f>
        <v>0</v>
      </c>
      <c r="S97" s="153">
        <f>IFERROR(IF(AND($O$308="WA",$O$309=0),IF(IFERROR(FIND("On Premise",R298)&gt;0,FALSE),(((S98*(1-$P$346))/ROUND((S250+S255),$N$3))-1),(((S98*(1-$P$347))/ROUND((S250+S255),$N$3))-1)),(((S98+S253)-(S250+S255))/ROUND((S250+S255),$N$3))),0)</f>
        <v>0</v>
      </c>
      <c r="T97" s="240"/>
      <c r="U97" s="140">
        <f ca="1">IFERROR(IF(AND($O$308="WA",$O$309=0),IF(IFERROR(FIND("On Premise",U298)&gt;0,FALSE),(((U98*(1-$O$346))/ROUND((U250+U255),$N$3))-1),(((U98*(1-$O$347))/ROUND((U250+U255),$N$3))-1)),(((U98+U253)-(U250+U255))/ROUND((U250+U255),$N$3))),0)</f>
        <v>0</v>
      </c>
      <c r="V97" s="153">
        <f>IFERROR(IF(AND($O$308="WA",$O$309=0),IF(IFERROR(FIND("On Premise",U298)&gt;0,FALSE),(((V98*(1-$P$346))/ROUND((V250+V255),$N$3))-1),(((V98*(1-$P$347))/ROUND((V250+V255),$N$3))-1)),(((V98+V253)-(V250+V255))/ROUND((V250+V255),$N$3))),0)</f>
        <v>0</v>
      </c>
      <c r="W97" s="240"/>
      <c r="X97" s="140">
        <f ca="1">IFERROR(IF(AND($O$308="WA",$O$309=0),IF(IFERROR(FIND("On Premise",X298)&gt;0,FALSE),(((X98*(1-$O$346))/ROUND((X250+X255),$N$3))-1),(((X98*(1-$O$347))/ROUND((X250+X255),$N$3))-1)),(((X98+X253)-(X250+X255))/ROUND((X250+X255),$N$3))),0)</f>
        <v>0</v>
      </c>
      <c r="Y97" s="153">
        <f>IFERROR(IF(AND($O$308="WA",$O$309=0),IF(IFERROR(FIND("On Premise",X298)&gt;0,FALSE),(((Y98*(1-$P$346))/ROUND((Y250+Y255),$N$3))-1),(((Y98*(1-$P$347))/ROUND((Y250+Y255),$N$3))-1)),(((Y98+Y253)-(Y250+Y255))/ROUND((Y250+Y255),$N$3))),0)</f>
        <v>0</v>
      </c>
      <c r="Z97" s="240"/>
      <c r="AA97" s="140">
        <f ca="1">IFERROR(IF(AND($O$308="WA",$O$309=0),IF(IFERROR(FIND("On Premise",AA298)&gt;0,FALSE),(((AA98*(1-$O$346))/ROUND((AA250+AA255),$N$3))-1),(((AA98*(1-$O$347))/ROUND((AA250+AA255),$N$3))-1)),(((AA98+AA253)-(AA250+AA255))/ROUND((AA250+AA255),$N$3))),0)</f>
        <v>0</v>
      </c>
      <c r="AB97" s="153">
        <f>IFERROR(IF(AND($O$308="WA",$O$309=0),IF(IFERROR(FIND("On Premise",AA298)&gt;0,FALSE),(((AB98*(1-$P$346))/ROUND((AB250+AB255),$N$3))-1),(((AB98*(1-$P$347))/ROUND((AB250+AB255),$N$3))-1)),(((AB98+AB253)-(AB250+AB255))/ROUND((AB250+AB255),$N$3))),0)</f>
        <v>0</v>
      </c>
      <c r="AC97" s="240"/>
      <c r="AD97" s="140">
        <f ca="1">IFERROR(IF(AND($O$308="WA",$O$309=0),IF(IFERROR(FIND("On Premise",AD298)&gt;0,FALSE),(((AD98*(1-$O$346))/ROUND((AD250+AD255),$N$3))-1),(((AD98*(1-$O$347))/ROUND((AD250+AD255),$N$3))-1)),(((AD98+AD253)-(AD250+AD255))/ROUND((AD250+AD255),$N$3))),0)</f>
        <v>0</v>
      </c>
      <c r="AE97" s="153">
        <f>IFERROR(IF(AND($O$308="WA",$O$309=0),IF(IFERROR(FIND("On Premise",AD298)&gt;0,FALSE),(((AE98*(1-$P$346))/ROUND((AE250+AE255),$N$3))-1),(((AE98*(1-$P$347))/ROUND((AE250+AE255),$N$3))-1)),(((AE98+AE253)-(AE250+AE255))/ROUND((AE250+AE255),$N$3))),0)</f>
        <v>0</v>
      </c>
      <c r="AF97" s="240"/>
      <c r="AG97" s="140">
        <f ca="1">IFERROR(IF(AND($O$308="WA",$O$309=0),IF(IFERROR(FIND("On Premise",AG298)&gt;0,FALSE),(((AG98*(1-$O$346))/ROUND((AG250+AG255),$N$3))-1),(((AG98*(1-$O$347))/ROUND((AG250+AG255),$N$3))-1)),(((AG98+AG253)-(AG250+AG255))/ROUND((AG250+AG255),$N$3))),0)</f>
        <v>0</v>
      </c>
      <c r="AH97" s="153">
        <f>IFERROR(IF(AND($O$308="WA",$O$309=0),IF(IFERROR(FIND("On Premise",AG298)&gt;0,FALSE),(((AH98*(1-$P$346))/ROUND((AH250+AH255),$N$3))-1),(((AH98*(1-$P$347))/ROUND((AH250+AH255),$N$3))-1)),(((AH98+AH253)-(AH250+AH255))/ROUND((AH250+AH255),$N$3))),0)</f>
        <v>0</v>
      </c>
      <c r="AI97" s="240"/>
      <c r="AJ97" s="140">
        <f ca="1">IFERROR(IF(AND($O$308="WA",$O$309=0),IF(IFERROR(FIND("On Premise",AJ298)&gt;0,FALSE),(((AJ98*(1-$O$346))/ROUND((AJ250+AJ255),$N$3))-1),(((AJ98*(1-$O$347))/ROUND((AJ250+AJ255),$N$3))-1)),(((AJ98+AJ253)-(AJ250+AJ255))/ROUND((AJ250+AJ255),$N$3))),0)</f>
        <v>0</v>
      </c>
      <c r="AK97" s="153">
        <f>IFERROR(IF(AND($O$308="WA",$O$309=0),IF(IFERROR(FIND("On Premise",AJ298)&gt;0,FALSE),(((AK98*(1-$P$346))/ROUND((AK250+AK255),$N$3))-1),(((AK98*(1-$P$347))/ROUND((AK250+AK255),$N$3))-1)),(((AK98+AK253)-(AK250+AK255))/ROUND((AK250+AK255),$N$3))),0)</f>
        <v>0</v>
      </c>
      <c r="AL97" s="240"/>
      <c r="AM97" s="140">
        <f ca="1">IFERROR(IF(AND($O$308="WA",$O$309=0),IF(IFERROR(FIND("On Premise",AM298)&gt;0,FALSE),(((AM98*(1-$O$346))/ROUND((AM250+AM255),$N$3))-1),(((AM98*(1-$O$347))/ROUND((AM250+AM255),$N$3))-1)),(((AM98+AM253)-(AM250+AM255))/ROUND((AM250+AM255),$N$3))),0)</f>
        <v>0</v>
      </c>
      <c r="AN97" s="153">
        <f>IFERROR(IF(AND($O$308="WA",$O$309=0),IF(IFERROR(FIND("On Premise",AM298)&gt;0,FALSE),(((AN98*(1-$P$346))/ROUND((AN250+AN255),$N$3))-1),(((AN98*(1-$P$347))/ROUND((AN250+AN255),$N$3))-1)),(((AN98+AN253)-(AN250+AN255))/ROUND((AN250+AN255),$N$3))),0)</f>
        <v>0</v>
      </c>
      <c r="AO97" s="240"/>
      <c r="AP97" s="140">
        <f ca="1">IFERROR(IF(AND($O$308="WA",$O$309=0),IF(IFERROR(FIND("On Premise",AP298)&gt;0,FALSE),(((AP98*(1-$O$346))/ROUND((AP250+AP255),$N$3))-1),(((AP98*(1-$O$347))/ROUND((AP250+AP255),$N$3))-1)),(((AP98+AP253)-(AP250+AP255))/ROUND((AP250+AP255),$N$3))),0)</f>
        <v>0</v>
      </c>
      <c r="AQ97" s="153">
        <f>IFERROR(IF(AND($O$308="WA",$O$309=0),IF(IFERROR(FIND("On Premise",AP298)&gt;0,FALSE),(((AQ98*(1-$P$346))/ROUND((AQ250+AQ255),$N$3))-1),(((AQ98*(1-$P$347))/ROUND((AQ250+AQ255),$N$3))-1)),(((AQ98+AQ253)-(AQ250+AQ255))/ROUND((AQ250+AQ255),$N$3))),0)</f>
        <v>0</v>
      </c>
      <c r="AR97" s="240"/>
      <c r="AS97" s="140">
        <f ca="1">IFERROR(IF(AND($O$308="WA",$O$309=0),IF(IFERROR(FIND("On Premise",AS298)&gt;0,FALSE),(((AS98*(1-$O$346))/ROUND((AS250+AS255),$N$3))-1),(((AS98*(1-$O$347))/ROUND((AS250+AS255),$N$3))-1)),(((AS98+AS253)-(AS250+AS255))/ROUND((AS250+AS255),$N$3))),0)</f>
        <v>0</v>
      </c>
      <c r="AT97" s="153">
        <f>IFERROR(IF(AND($O$308="WA",$O$309=0),IF(IFERROR(FIND("On Premise",AS298)&gt;0,FALSE),(((AT98*(1-$P$346))/ROUND((AT250+AT255),$N$3))-1),(((AT98*(1-$P$347))/ROUND((AT250+AT255),$N$3))-1)),(((AT98+AT253)-(AT250+AT255))/ROUND((AT250+AT255),$N$3))),0)</f>
        <v>0</v>
      </c>
      <c r="AU97" s="240"/>
      <c r="AV97" s="140">
        <f ca="1">IFERROR(IF(AND($O$308="WA",$O$309=0),IF(IFERROR(FIND("On Premise",AV298)&gt;0,FALSE),(((AV98*(1-$O$346))/ROUND((AV250+AV255),$N$3))-1),(((AV98*(1-$O$347))/ROUND((AV250+AV255),$N$3))-1)),(((AV98+AV253)-(AV250+AV255))/ROUND((AV250+AV255),$N$3))),0)</f>
        <v>0</v>
      </c>
      <c r="AW97" s="153">
        <f>IFERROR(IF(AND($O$308="WA",$O$309=0),IF(IFERROR(FIND("On Premise",AV298)&gt;0,FALSE),(((AW98*(1-$P$346))/ROUND((AW250+AW255),$N$3))-1),(((AW98*(1-$P$347))/ROUND((AW250+AW255),$N$3))-1)),(((AW98+AW253)-(AW250+AW255))/ROUND((AW250+AW255),$N$3))),0)</f>
        <v>0</v>
      </c>
      <c r="AX97" s="240"/>
      <c r="AY97" s="140">
        <f ca="1">IFERROR(IF(AND($O$308="WA",$O$309=0),IF(IFERROR(FIND("On Premise",AY298)&gt;0,FALSE),(((AY98*(1-$O$346))/ROUND((AY250+AY255),$N$3))-1),(((AY98*(1-$O$347))/ROUND((AY250+AY255),$N$3))-1)),(((AY98+AY253)-(AY250+AY255))/ROUND((AY250+AY255),$N$3))),0)</f>
        <v>0</v>
      </c>
      <c r="AZ97" s="153">
        <f>IFERROR(IF(AND($O$308="WA",$O$309=0),IF(IFERROR(FIND("On Premise",AY298)&gt;0,FALSE),(((AZ98*(1-$P$346))/ROUND((AZ250+AZ255),$N$3))-1),(((AZ98*(1-$P$347))/ROUND((AZ250+AZ255),$N$3))-1)),(((AZ98+AZ253)-(AZ250+AZ255))/ROUND((AZ250+AZ255),$N$3))),0)</f>
        <v>0</v>
      </c>
      <c r="BA97" s="240"/>
      <c r="BB97" s="140">
        <f ca="1">IFERROR(IF(AND($O$308="WA",$O$309=0),IF(IFERROR(FIND("On Premise",BB298)&gt;0,FALSE),(((BB98*(1-$O$346))/ROUND((BB250+BB255),$N$3))-1),(((BB98*(1-$O$347))/ROUND((BB250+BB255),$N$3))-1)),(((BB98+BB253)-(BB250+BB255))/ROUND((BB250+BB255),$N$3))),0)</f>
        <v>0</v>
      </c>
      <c r="BC97" s="153">
        <f>IFERROR(IF(AND($O$308="WA",$O$309=0),IF(IFERROR(FIND("On Premise",BB298)&gt;0,FALSE),(((BC98*(1-$P$346))/ROUND((BC250+BC255),$N$3))-1),(((BC98*(1-$P$347))/ROUND((BC250+BC255),$N$3))-1)),(((BC98+BC253)-(BC250+BC255))/ROUND((BC250+BC255),$N$3))),0)</f>
        <v>0</v>
      </c>
      <c r="BD97" s="240"/>
      <c r="BE97" s="140">
        <f ca="1">IFERROR(IF(AND($O$308="WA",$O$309=0),IF(IFERROR(FIND("On Premise",BE298)&gt;0,FALSE),(((BE98*(1-$O$346))/ROUND((BE250+BE255),$N$3))-1),(((BE98*(1-$O$347))/ROUND((BE250+BE255),$N$3))-1)),(((BE98+BE253)-(BE250+BE255))/ROUND((BE250+BE255),$N$3))),0)</f>
        <v>0</v>
      </c>
      <c r="BF97" s="153">
        <f>IFERROR(IF(AND($O$308="WA",$O$309=0),IF(IFERROR(FIND("On Premise",BE298)&gt;0,FALSE),(((BF98*(1-$P$346))/ROUND((BF250+BF255),$N$3))-1),(((BF98*(1-$P$347))/ROUND((BF250+BF255),$N$3))-1)),(((BF98+BF253)-(BF250+BF255))/ROUND((BF250+BF255),$N$3))),0)</f>
        <v>0</v>
      </c>
      <c r="BG97" s="240"/>
      <c r="BH97" s="140">
        <f ca="1">IFERROR(IF(AND($O$308="WA",$O$309=0),IF(IFERROR(FIND("On Premise",BH298)&gt;0,FALSE),(((BH98*(1-$O$346))/ROUND((BH250+BH255),$N$3))-1),(((BH98*(1-$O$347))/ROUND((BH250+BH255),$N$3))-1)),(((BH98+BH253)-(BH250+BH255))/ROUND((BH250+BH255),$N$3))),0)</f>
        <v>0</v>
      </c>
      <c r="BI97" s="153">
        <f>IFERROR(IF(AND($O$308="WA",$O$309=0),IF(IFERROR(FIND("On Premise",BH298)&gt;0,FALSE),(((BI98*(1-$P$346))/ROUND((BI250+BI255),$N$3))-1),(((BI98*(1-$P$347))/ROUND((BI250+BI255),$N$3))-1)),(((BI98+BI253)-(BI250+BI255))/ROUND((BI250+BI255),$N$3))),0)</f>
        <v>0</v>
      </c>
      <c r="BJ97" s="240"/>
      <c r="BK97" s="140">
        <f ca="1">IFERROR(IF(AND($O$308="WA",$O$309=0),IF(IFERROR(FIND("On Premise",BK298)&gt;0,FALSE),(((BK98*(1-$O$346))/ROUND((BK250+BK255),$N$3))-1),(((BK98*(1-$O$347))/ROUND((BK250+BK255),$N$3))-1)),(((BK98+BK253)-(BK250+BK255))/ROUND((BK250+BK255),$N$3))),0)</f>
        <v>0</v>
      </c>
      <c r="BL97" s="153">
        <f>IFERROR(IF(AND($O$308="WA",$O$309=0),IF(IFERROR(FIND("On Premise",BK298)&gt;0,FALSE),(((BL98*(1-$P$346))/ROUND((BL250+BL255),$N$3))-1),(((BL98*(1-$P$347))/ROUND((BL250+BL255),$N$3))-1)),(((BL98+BL253)-(BL250+BL255))/ROUND((BL250+BL255),$N$3))),0)</f>
        <v>0</v>
      </c>
      <c r="BM97" s="240"/>
      <c r="BN97" s="140">
        <f ca="1">IFERROR(IF(AND($O$308="WA",$O$309=0),IF(IFERROR(FIND("On Premise",BN298)&gt;0,FALSE),(((BN98*(1-$O$346))/ROUND((BN250+BN255),$N$3))-1),(((BN98*(1-$O$347))/ROUND((BN250+BN255),$N$3))-1)),(((BN98+BN253)-(BN250+BN255))/ROUND((BN250+BN255),$N$3))),0)</f>
        <v>0</v>
      </c>
      <c r="BO97" s="153">
        <f>IFERROR(IF(AND($O$308="WA",$O$309=0),IF(IFERROR(FIND("On Premise",BN298)&gt;0,FALSE),(((BO98*(1-$P$346))/ROUND((BO250+BO255),$N$3))-1),(((BO98*(1-$P$347))/ROUND((BO250+BO255),$N$3))-1)),(((BO98+BO253)-(BO250+BO255))/ROUND((BO250+BO255),$N$3))),0)</f>
        <v>0</v>
      </c>
      <c r="BP97" s="240"/>
      <c r="BQ97" s="140">
        <f ca="1">IFERROR(IF(AND($O$308="WA",$O$309=0),IF(IFERROR(FIND("On Premise",BQ298)&gt;0,FALSE),(((BQ98*(1-$O$346))/ROUND((BQ250+BQ255),$N$3))-1),(((BQ98*(1-$O$347))/ROUND((BQ250+BQ255),$N$3))-1)),(((BQ98+BQ253)-(BQ250+BQ255))/ROUND((BQ250+BQ255),$N$3))),0)</f>
        <v>0</v>
      </c>
      <c r="BR97" s="153">
        <f>IFERROR(IF(AND($O$308="WA",$O$309=0),IF(IFERROR(FIND("On Premise",BQ298)&gt;0,FALSE),(((BR98*(1-$P$346))/ROUND((BR250+BR255),$N$3))-1),(((BR98*(1-$P$347))/ROUND((BR250+BR255),$N$3))-1)),(((BR98+BR253)-(BR250+BR255))/ROUND((BR250+BR255),$N$3))),0)</f>
        <v>0</v>
      </c>
      <c r="BS97" s="240"/>
      <c r="BT97" s="140">
        <f ca="1">IFERROR(IF(AND($O$308="WA",$O$309=0),IF(IFERROR(FIND("On Premise",BT298)&gt;0,FALSE),(((BT98*(1-$O$346))/ROUND((BT250+BT255),$N$3))-1),(((BT98*(1-$O$347))/ROUND((BT250+BT255),$N$3))-1)),(((BT98+BT253)-(BT250+BT255))/ROUND((BT250+BT255),$N$3))),0)</f>
        <v>0</v>
      </c>
      <c r="BU97" s="153">
        <f>IFERROR(IF(AND($O$308="WA",$O$309=0),IF(IFERROR(FIND("On Premise",BT298)&gt;0,FALSE),(((BU98*(1-$P$346))/ROUND((BU250+BU255),$N$3))-1),(((BU98*(1-$P$347))/ROUND((BU250+BU255),$N$3))-1)),(((BU98+BU253)-(BU250+BU255))/ROUND((BU250+BU255),$N$3))),0)</f>
        <v>0</v>
      </c>
      <c r="BV97" s="240"/>
      <c r="BW97" s="140">
        <f ca="1">IFERROR(IF(AND($O$308="WA",$O$309=0),IF(IFERROR(FIND("On Premise",BW298)&gt;0,FALSE),(((BW98*(1-$O$346))/ROUND((BW250+BW255),$N$3))-1),(((BW98*(1-$O$347))/ROUND((BW250+BW255),$N$3))-1)),(((BW98+BW253)-(BW250+BW255))/ROUND((BW250+BW255),$N$3))),0)</f>
        <v>0</v>
      </c>
      <c r="BX97" s="153">
        <f>IFERROR(IF(AND($O$308="WA",$O$309=0),IF(IFERROR(FIND("On Premise",BW298)&gt;0,FALSE),(((BX98*(1-$P$346))/ROUND((BX250+BX255),$N$3))-1),(((BX98*(1-$P$347))/ROUND((BX250+BX255),$N$3))-1)),(((BX98+BX253)-(BX250+BX255))/ROUND((BX250+BX255),$N$3))),0)</f>
        <v>0</v>
      </c>
      <c r="BY97" s="240"/>
      <c r="BZ97" s="140">
        <f ca="1">IFERROR(IF(AND($O$308="WA",$O$309=0),IF(IFERROR(FIND("On Premise",BZ298)&gt;0,FALSE),(((BZ98*(1-$O$346))/ROUND((BZ250+BZ255),$N$3))-1),(((BZ98*(1-$O$347))/ROUND((BZ250+BZ255),$N$3))-1)),(((BZ98+BZ253)-(BZ250+BZ255))/ROUND((BZ250+BZ255),$N$3))),0)</f>
        <v>0</v>
      </c>
      <c r="CA97" s="153">
        <f>IFERROR(IF(AND($O$308="WA",$O$309=0),IF(IFERROR(FIND("On Premise",BZ298)&gt;0,FALSE),(((CA98*(1-$P$346))/ROUND((CA250+CA255),$N$3))-1),(((CA98*(1-$P$347))/ROUND((CA250+CA255),$N$3))-1)),(((CA98+CA253)-(CA250+CA255))/ROUND((CA250+CA255),$N$3))),0)</f>
        <v>0</v>
      </c>
      <c r="CB97" s="240"/>
      <c r="CC97" s="140">
        <f ca="1">IFERROR(IF(AND($O$308="WA",$O$309=0),IF(IFERROR(FIND("On Premise",CC298)&gt;0,FALSE),(((CC98*(1-$O$346))/ROUND((CC250+CC255),$N$3))-1),(((CC98*(1-$O$347))/ROUND((CC250+CC255),$N$3))-1)),(((CC98+CC253)-(CC250+CC255))/ROUND((CC250+CC255),$N$3))),0)</f>
        <v>0</v>
      </c>
      <c r="CD97" s="153">
        <f>IFERROR(IF(AND($O$308="WA",$O$309=0),IF(IFERROR(FIND("On Premise",CC298)&gt;0,FALSE),(((CD98*(1-$P$346))/ROUND((CD250+CD255),$N$3))-1),(((CD98*(1-$P$347))/ROUND((CD250+CD255),$N$3))-1)),(((CD98+CD253)-(CD250+CD255))/ROUND((CD250+CD255),$N$3))),0)</f>
        <v>0</v>
      </c>
      <c r="CE97" s="240"/>
      <c r="CF97" s="140">
        <f ca="1">IFERROR(IF(AND($O$308="WA",$O$309=0),IF(IFERROR(FIND("On Premise",CF298)&gt;0,FALSE),(((CF98*(1-$O$346))/ROUND((CF250+CF255),$N$3))-1),(((CF98*(1-$O$347))/ROUND((CF250+CF255),$N$3))-1)),(((CF98+CF253)-(CF250+CF255))/ROUND((CF250+CF255),$N$3))),0)</f>
        <v>0</v>
      </c>
      <c r="CG97" s="153">
        <f>IFERROR(IF(AND($O$308="WA",$O$309=0),IF(IFERROR(FIND("On Premise",CF298)&gt;0,FALSE),(((CG98*(1-$P$346))/ROUND((CG250+CG255),$N$3))-1),(((CG98*(1-$P$347))/ROUND((CG250+CG255),$N$3))-1)),(((CG98+CG253)-(CG250+CG255))/ROUND((CG250+CG255),$N$3))),0)</f>
        <v>0</v>
      </c>
      <c r="CH97" s="240"/>
      <c r="CI97" s="140">
        <f ca="1">IFERROR(IF(AND($O$308="WA",$O$309=0),IF(IFERROR(FIND("On Premise",CI298)&gt;0,FALSE),(((CI98*(1-$O$346))/ROUND((CI250+CI255),$N$3))-1),(((CI98*(1-$O$347))/ROUND((CI250+CI255),$N$3))-1)),(((CI98+CI253)-(CI250+CI255))/ROUND((CI250+CI255),$N$3))),0)</f>
        <v>0</v>
      </c>
      <c r="CJ97" s="153">
        <f>IFERROR(IF(AND($O$308="WA",$O$309=0),IF(IFERROR(FIND("On Premise",CI298)&gt;0,FALSE),(((CJ98*(1-$P$346))/ROUND((CJ250+CJ255),$N$3))-1),(((CJ98*(1-$P$347))/ROUND((CJ250+CJ255),$N$3))-1)),(((CJ98+CJ253)-(CJ250+CJ255))/ROUND((CJ250+CJ255),$N$3))),0)</f>
        <v>0</v>
      </c>
      <c r="CK97" s="240"/>
      <c r="CL97" s="140">
        <f ca="1">IFERROR(IF(AND($O$308="WA",$O$309=0),IF(IFERROR(FIND("On Premise",CL298)&gt;0,FALSE),(((CL98*(1-$O$346))/ROUND((CL250+CL255),$N$3))-1),(((CL98*(1-$O$347))/ROUND((CL250+CL255),$N$3))-1)),(((CL98+CL253)-(CL250+CL255))/ROUND((CL250+CL255),$N$3))),0)</f>
        <v>0</v>
      </c>
      <c r="CM97" s="153">
        <f>IFERROR(IF(AND($O$308="WA",$O$309=0),IF(IFERROR(FIND("On Premise",CL298)&gt;0,FALSE),(((CM98*(1-$P$346))/ROUND((CM250+CM255),$N$3))-1),(((CM98*(1-$P$347))/ROUND((CM250+CM255),$N$3))-1)),(((CM98+CM253)-(CM250+CM255))/ROUND((CM250+CM255),$N$3))),0)</f>
        <v>0</v>
      </c>
      <c r="CN97" s="240"/>
      <c r="CO97" s="140">
        <f ca="1">IFERROR(IF(AND($O$308="WA",$O$309=0),IF(IFERROR(FIND("On Premise",CO298)&gt;0,FALSE),(((CO98*(1-$O$346))/ROUND((CO250+CO255),$N$3))-1),(((CO98*(1-$O$347))/ROUND((CO250+CO255),$N$3))-1)),(((CO98+CO253)-(CO250+CO255))/ROUND((CO250+CO255),$N$3))),0)</f>
        <v>0</v>
      </c>
      <c r="CP97" s="153">
        <f>IFERROR(IF(AND($O$308="WA",$O$309=0),IF(IFERROR(FIND("On Premise",CO298)&gt;0,FALSE),(((CP98*(1-$P$346))/ROUND((CP250+CP255),$N$3))-1),(((CP98*(1-$P$347))/ROUND((CP250+CP255),$N$3))-1)),(((CP98+CP253)-(CP250+CP255))/ROUND((CP250+CP255),$N$3))),0)</f>
        <v>0</v>
      </c>
      <c r="CQ97" s="240"/>
      <c r="CR97" s="140">
        <f ca="1">IFERROR(IF(AND($O$308="WA",$O$309=0),IF(IFERROR(FIND("On Premise",CR298)&gt;0,FALSE),(((CR98*(1-$O$346))/ROUND((CR250+CR255),$N$3))-1),(((CR98*(1-$O$347))/ROUND((CR250+CR255),$N$3))-1)),(((CR98+CR253)-(CR250+CR255))/ROUND((CR250+CR255),$N$3))),0)</f>
        <v>0</v>
      </c>
      <c r="CS97" s="153">
        <f>IFERROR(IF(AND($O$308="WA",$O$309=0),IF(IFERROR(FIND("On Premise",CR298)&gt;0,FALSE),(((CS98*(1-$P$346))/ROUND((CS250+CS255),$N$3))-1),(((CS98*(1-$P$347))/ROUND((CS250+CS255),$N$3))-1)),(((CS98+CS253)-(CS250+CS255))/ROUND((CS250+CS255),$N$3))),0)</f>
        <v>0</v>
      </c>
      <c r="CT97" s="240"/>
      <c r="CU97" s="140">
        <f ca="1">IFERROR(IF(AND($O$308="WA",$O$309=0),IF(IFERROR(FIND("On Premise",CU298)&gt;0,FALSE),(((CU98*(1-$O$346))/ROUND((CU250+CU255),$N$3))-1),(((CU98*(1-$O$347))/ROUND((CU250+CU255),$N$3))-1)),(((CU98+CU253)-(CU250+CU255))/ROUND((CU250+CU255),$N$3))),0)</f>
        <v>0</v>
      </c>
      <c r="CV97" s="153">
        <f>IFERROR(IF(AND($O$308="WA",$O$309=0),IF(IFERROR(FIND("On Premise",CU298)&gt;0,FALSE),(((CV98*(1-$P$346))/ROUND((CV250+CV255),$N$3))-1),(((CV98*(1-$P$347))/ROUND((CV250+CV255),$N$3))-1)),(((CV98+CV253)-(CV250+CV255))/ROUND((CV250+CV255),$N$3))),0)</f>
        <v>0</v>
      </c>
      <c r="CW97" s="240"/>
      <c r="CX97" s="140">
        <f ca="1">IFERROR(IF(AND($O$308="WA",$O$309=0),IF(IFERROR(FIND("On Premise",CX298)&gt;0,FALSE),(((CX98*(1-$O$346))/ROUND((CX250+CX255),$N$3))-1),(((CX98*(1-$O$347))/ROUND((CX250+CX255),$N$3))-1)),(((CX98+CX253)-(CX250+CX255))/ROUND((CX250+CX255),$N$3))),0)</f>
        <v>0</v>
      </c>
      <c r="CY97" s="153">
        <f>IFERROR(IF(AND($O$308="WA",$O$309=0),IF(IFERROR(FIND("On Premise",CX298)&gt;0,FALSE),(((CY98*(1-$P$346))/ROUND((CY250+CY255),$N$3))-1),(((CY98*(1-$P$347))/ROUND((CY250+CY255),$N$3))-1)),(((CY98+CY253)-(CY250+CY255))/ROUND((CY250+CY255),$N$3))),0)</f>
        <v>0</v>
      </c>
      <c r="CZ97" s="240"/>
      <c r="DA97" s="140">
        <f ca="1">IFERROR(IF(AND($O$308="WA",$O$309=0),IF(IFERROR(FIND("On Premise",DA298)&gt;0,FALSE),(((DA98*(1-$O$346))/ROUND((DA250+DA255),$N$3))-1),(((DA98*(1-$O$347))/ROUND((DA250+DA255),$N$3))-1)),(((DA98+DA253)-(DA250+DA255))/ROUND((DA250+DA255),$N$3))),0)</f>
        <v>0</v>
      </c>
      <c r="DB97" s="153">
        <f>IFERROR(IF(AND($O$308="WA",$O$309=0),IF(IFERROR(FIND("On Premise",DA298)&gt;0,FALSE),(((DB98*(1-$P$346))/ROUND((DB250+DB255),$N$3))-1),(((DB98*(1-$P$347))/ROUND((DB250+DB255),$N$3))-1)),(((DB98+DB253)-(DB250+DB255))/ROUND((DB250+DB255),$N$3))),0)</f>
        <v>0</v>
      </c>
      <c r="DC97" s="240"/>
      <c r="DD97" s="140">
        <f ca="1">IFERROR(IF(AND($O$308="WA",$O$309=0),IF(IFERROR(FIND("On Premise",DD298)&gt;0,FALSE),(((DD98*(1-$O$346))/ROUND((DD250+DD255),$N$3))-1),(((DD98*(1-$O$347))/ROUND((DD250+DD255),$N$3))-1)),(((DD98+DD253)-(DD250+DD255))/ROUND((DD250+DD255),$N$3))),0)</f>
        <v>0</v>
      </c>
      <c r="DE97" s="153">
        <f>IFERROR(IF(AND($O$308="WA",$O$309=0),IF(IFERROR(FIND("On Premise",DD298)&gt;0,FALSE),(((DE98*(1-$P$346))/ROUND((DE250+DE255),$N$3))-1),(((DE98*(1-$P$347))/ROUND((DE250+DE255),$N$3))-1)),(((DE98+DE253)-(DE250+DE255))/ROUND((DE250+DE255),$N$3))),0)</f>
        <v>0</v>
      </c>
      <c r="DF97" s="240"/>
      <c r="DG97" s="140">
        <f ca="1">IFERROR(IF(AND($O$308="WA",$O$309=0),IF(IFERROR(FIND("On Premise",DG298)&gt;0,FALSE),(((DG98*(1-$O$346))/ROUND((DG250+DG255),$N$3))-1),(((DG98*(1-$O$347))/ROUND((DG250+DG255),$N$3))-1)),(((DG98+DG253)-(DG250+DG255))/ROUND((DG250+DG255),$N$3))),0)</f>
        <v>0</v>
      </c>
      <c r="DH97" s="153">
        <f>IFERROR(IF(AND($O$308="WA",$O$309=0),IF(IFERROR(FIND("On Premise",DG298)&gt;0,FALSE),(((DH98*(1-$P$346))/ROUND((DH250+DH255),$N$3))-1),(((DH98*(1-$P$347))/ROUND((DH250+DH255),$N$3))-1)),(((DH98+DH253)-(DH250+DH255))/ROUND((DH250+DH255),$N$3))),0)</f>
        <v>0</v>
      </c>
      <c r="DI97" s="240"/>
      <c r="DJ97" s="140">
        <f ca="1">IFERROR(IF(AND($O$308="WA",$O$309=0),IF(IFERROR(FIND("On Premise",DJ298)&gt;0,FALSE),(((DJ98*(1-$O$346))/ROUND((DJ250+DJ255),$N$3))-1),(((DJ98*(1-$O$347))/ROUND((DJ250+DJ255),$N$3))-1)),(((DJ98+DJ253)-(DJ250+DJ255))/ROUND((DJ250+DJ255),$N$3))),0)</f>
        <v>0</v>
      </c>
      <c r="DK97" s="153">
        <f>IFERROR(IF(AND($O$308="WA",$O$309=0),IF(IFERROR(FIND("On Premise",DJ298)&gt;0,FALSE),(((DK98*(1-$P$346))/ROUND((DK250+DK255),$N$3))-1),(((DK98*(1-$P$347))/ROUND((DK250+DK255),$N$3))-1)),(((DK98+DK253)-(DK250+DK255))/ROUND((DK250+DK255),$N$3))),0)</f>
        <v>0</v>
      </c>
      <c r="DL97" s="240"/>
      <c r="DM97" s="140">
        <f ca="1">IFERROR(IF(AND($O$308="WA",$O$309=0),IF(IFERROR(FIND("On Premise",DM298)&gt;0,FALSE),(((DM98*(1-$O$346))/ROUND((DM250+DM255),$N$3))-1),(((DM98*(1-$O$347))/ROUND((DM250+DM255),$N$3))-1)),(((DM98+DM253)-(DM250+DM255))/ROUND((DM250+DM255),$N$3))),0)</f>
        <v>0</v>
      </c>
      <c r="DN97" s="153">
        <f>IFERROR(IF(AND($O$308="WA",$O$309=0),IF(IFERROR(FIND("On Premise",DM298)&gt;0,FALSE),(((DN98*(1-$P$346))/ROUND((DN250+DN255),$N$3))-1),(((DN98*(1-$P$347))/ROUND((DN250+DN255),$N$3))-1)),(((DN98+DN253)-(DN250+DN255))/ROUND((DN250+DN255),$N$3))),0)</f>
        <v>0</v>
      </c>
      <c r="DO97" s="240"/>
      <c r="DP97" s="140">
        <f ca="1">IFERROR(IF(AND($O$308="WA",$O$309=0),IF(IFERROR(FIND("On Premise",DP298)&gt;0,FALSE),(((DP98*(1-$O$346))/ROUND((DP250+DP255),$N$3))-1),(((DP98*(1-$O$347))/ROUND((DP250+DP255),$N$3))-1)),(((DP98+DP253)-(DP250+DP255))/ROUND((DP250+DP255),$N$3))),0)</f>
        <v>0</v>
      </c>
      <c r="DQ97" s="153">
        <f>IFERROR(IF(AND($O$308="WA",$O$309=0),IF(IFERROR(FIND("On Premise",DP298)&gt;0,FALSE),(((DQ98*(1-$P$346))/ROUND((DQ250+DQ255),$N$3))-1),(((DQ98*(1-$P$347))/ROUND((DQ250+DQ255),$N$3))-1)),(((DQ98+DQ253)-(DQ250+DQ255))/ROUND((DQ250+DQ255),$N$3))),0)</f>
        <v>0</v>
      </c>
      <c r="DR97" s="240"/>
      <c r="DS97" s="140">
        <f ca="1">IFERROR(IF(AND($O$308="WA",$O$309=0),IF(IFERROR(FIND("On Premise",DS298)&gt;0,FALSE),(((DS98*(1-$O$346))/ROUND((DS250+DS255),$N$3))-1),(((DS98*(1-$O$347))/ROUND((DS250+DS255),$N$3))-1)),(((DS98+DS253)-(DS250+DS255))/ROUND((DS250+DS255),$N$3))),0)</f>
        <v>0</v>
      </c>
      <c r="DT97" s="153">
        <f>IFERROR(IF(AND($O$308="WA",$O$309=0),IF(IFERROR(FIND("On Premise",DS298)&gt;0,FALSE),(((DT98*(1-$P$346))/ROUND((DT250+DT255),$N$3))-1),(((DT98*(1-$P$347))/ROUND((DT250+DT255),$N$3))-1)),(((DT98+DT253)-(DT250+DT255))/ROUND((DT250+DT255),$N$3))),0)</f>
        <v>0</v>
      </c>
      <c r="DU97" s="291"/>
      <c r="DV97" s="140">
        <f>IFERROR(IF(AND($O$308="WA",$O$309=0),IF(IFERROR(FIND("On Premise",DV298)&gt;0,FALSE),(((DV98*(1-$O$346))/ROUND(DV250,$N$3))-1),(((DV98*(1-$O$347))/ROUND(DV250,$N$3))-1)),(((DV98+DV253)-DV250)/ROUND(DV250,$N$3))),0)</f>
        <v>0</v>
      </c>
      <c r="DW97" s="456"/>
      <c r="DY97" s="241"/>
      <c r="DZ97" s="242"/>
      <c r="EB97" s="146"/>
      <c r="EC97" s="242"/>
      <c r="EE97" s="100"/>
    </row>
    <row r="98" spans="1:303" s="170" customFormat="1" ht="19.5" customHeight="1" x14ac:dyDescent="0.3">
      <c r="A98" s="83"/>
      <c r="C98" s="170">
        <v>1</v>
      </c>
      <c r="D98" s="206"/>
      <c r="E98" t="s">
        <v>315</v>
      </c>
      <c r="F98">
        <v>0</v>
      </c>
      <c r="G98" t="s">
        <v>264</v>
      </c>
      <c r="H98" s="170" t="b">
        <v>1</v>
      </c>
      <c r="M98" s="244" t="s">
        <v>125</v>
      </c>
      <c r="N98" s="218" t="s">
        <v>40</v>
      </c>
      <c r="O98" s="219">
        <f ca="1">IFERROR(((R98*R44)+(U98*U44)+(X98*X44)+(AA98*AA44)+(AD98*AD44)+(AG98*AG44)+(AJ98*AJ44)+(AM98*AM44)+(AP98*AP44)+(AS98*AS44)+(AV98*AV44)+(AY98*AY44)+(BB98*BB44)+(BE98*BE44)+(BH98*BH44)+(BK98*BK44)+(BN98*BN44)+(BQ98*BQ44)+(BT98*BT44)+(BW98*BW44)+(BZ98*BZ44)+(CC98*CC44)+(CF98*CF44)+(CI98*CI44)+(CL98*CL44)+(CO98*CO44)+(CR98*CR44)+(CU98*CU44)+(CX98*CX44)+(DA98*DA44)+(DD98*DD44)+(DG98*DG44)+(DJ98*DJ44)+(DM98*DM44)+(DP98*DP44)+(DS98*DS44)+IF(O35="Actual",(DV98*DV44),0))/$AA$350,0)</f>
        <v>0</v>
      </c>
      <c r="P98" s="219">
        <f>IFERROR(((S98*S44)+(V98*V44)+(Y98*Y44)+(AB98*AB44)+(AE98*AE44)+(AH98*AH44)+(AK98*AK44)+(AN98*AN44)+(AQ98*AQ44)+(AT98*AT44)+(AW98*AW44)+(AZ98*AZ44)+(BC98*BC44)+(BF98*BF44)+(BI98*BI44)+(BL98*BL44)+(BO98*BO44)+(BR98*BR44)+(BU98*BU44)+(BX98*BX44)+(CA98*CA44)+(CD98*CD44)+(CG98*CG44)+(CJ98*CJ44)+(CM98*CM44)+(CP98*CP44)+(CS98*CS44)+(CV98*CV44)+(CY98*CY44)+(DB98*DB44)+(DE98*DE44)+(DH98*DH44)+(DK98*DK44)+(DN98*DN44)+(DQ98*DQ44)+(DT98*DT44))/$AB$350,0)</f>
        <v>0</v>
      </c>
      <c r="Q98" s="245"/>
      <c r="R98" s="221">
        <v>0</v>
      </c>
      <c r="S98" s="246">
        <v>0</v>
      </c>
      <c r="T98" s="232"/>
      <c r="U98" s="221">
        <v>0</v>
      </c>
      <c r="V98" s="246">
        <v>0</v>
      </c>
      <c r="W98" s="232"/>
      <c r="X98" s="221"/>
      <c r="Y98" s="246"/>
      <c r="Z98" s="232"/>
      <c r="AA98" s="221"/>
      <c r="AB98" s="246"/>
      <c r="AC98" s="232"/>
      <c r="AD98" s="221"/>
      <c r="AE98" s="246"/>
      <c r="AF98" s="232"/>
      <c r="AG98" s="221"/>
      <c r="AH98" s="246"/>
      <c r="AI98" s="232"/>
      <c r="AJ98" s="221"/>
      <c r="AK98" s="246"/>
      <c r="AL98" s="232"/>
      <c r="AM98" s="221"/>
      <c r="AN98" s="246"/>
      <c r="AO98" s="232"/>
      <c r="AP98" s="221"/>
      <c r="AQ98" s="246"/>
      <c r="AR98" s="232"/>
      <c r="AS98" s="221"/>
      <c r="AT98" s="246"/>
      <c r="AU98" s="232"/>
      <c r="AV98" s="221"/>
      <c r="AW98" s="246"/>
      <c r="AX98" s="232"/>
      <c r="AY98" s="221"/>
      <c r="AZ98" s="246"/>
      <c r="BA98" s="232"/>
      <c r="BB98" s="221"/>
      <c r="BC98" s="246"/>
      <c r="BD98" s="232"/>
      <c r="BE98" s="221"/>
      <c r="BF98" s="246"/>
      <c r="BG98" s="232"/>
      <c r="BH98" s="221"/>
      <c r="BI98" s="246"/>
      <c r="BJ98" s="232"/>
      <c r="BK98" s="221"/>
      <c r="BL98" s="246"/>
      <c r="BM98" s="232"/>
      <c r="BN98" s="221"/>
      <c r="BO98" s="246"/>
      <c r="BP98" s="232"/>
      <c r="BQ98" s="221"/>
      <c r="BR98" s="246"/>
      <c r="BS98" s="232"/>
      <c r="BT98" s="221"/>
      <c r="BU98" s="246"/>
      <c r="BV98" s="232"/>
      <c r="BW98" s="221"/>
      <c r="BX98" s="246"/>
      <c r="BY98" s="232"/>
      <c r="BZ98" s="221">
        <v>0</v>
      </c>
      <c r="CA98" s="246">
        <v>0</v>
      </c>
      <c r="CB98" s="232"/>
      <c r="CC98" s="221">
        <v>0</v>
      </c>
      <c r="CD98" s="246">
        <v>0</v>
      </c>
      <c r="CE98" s="232"/>
      <c r="CF98" s="221">
        <v>0</v>
      </c>
      <c r="CG98" s="246">
        <v>0</v>
      </c>
      <c r="CH98" s="232"/>
      <c r="CI98" s="221">
        <v>0</v>
      </c>
      <c r="CJ98" s="246">
        <v>0</v>
      </c>
      <c r="CK98" s="232"/>
      <c r="CL98" s="221">
        <v>0</v>
      </c>
      <c r="CM98" s="246">
        <v>0</v>
      </c>
      <c r="CN98" s="232"/>
      <c r="CO98" s="221">
        <v>0</v>
      </c>
      <c r="CP98" s="246">
        <v>0</v>
      </c>
      <c r="CQ98" s="232"/>
      <c r="CR98" s="221">
        <v>0</v>
      </c>
      <c r="CS98" s="246">
        <v>0</v>
      </c>
      <c r="CT98" s="232"/>
      <c r="CU98" s="221">
        <v>0</v>
      </c>
      <c r="CV98" s="246">
        <v>0</v>
      </c>
      <c r="CW98" s="232"/>
      <c r="CX98" s="221">
        <v>0</v>
      </c>
      <c r="CY98" s="246">
        <v>0</v>
      </c>
      <c r="CZ98" s="232"/>
      <c r="DA98" s="221">
        <v>0</v>
      </c>
      <c r="DB98" s="246">
        <v>0</v>
      </c>
      <c r="DC98" s="232"/>
      <c r="DD98" s="221">
        <v>0</v>
      </c>
      <c r="DE98" s="246">
        <v>0</v>
      </c>
      <c r="DF98" s="232"/>
      <c r="DG98" s="221">
        <v>0</v>
      </c>
      <c r="DH98" s="246">
        <v>0</v>
      </c>
      <c r="DI98" s="232"/>
      <c r="DJ98" s="221">
        <v>0</v>
      </c>
      <c r="DK98" s="246">
        <v>0</v>
      </c>
      <c r="DL98" s="232"/>
      <c r="DM98" s="221">
        <v>0</v>
      </c>
      <c r="DN98" s="246">
        <v>0</v>
      </c>
      <c r="DO98" s="232"/>
      <c r="DP98" s="221">
        <v>0</v>
      </c>
      <c r="DQ98" s="246">
        <v>0</v>
      </c>
      <c r="DR98" s="232"/>
      <c r="DS98" s="221">
        <v>0</v>
      </c>
      <c r="DT98" s="246">
        <v>0</v>
      </c>
      <c r="DU98" s="424"/>
      <c r="DV98" s="451">
        <f>IFERROR(IF(AND($O$336="Actual",OR(DV141=0,DV141="")),0,R98),0)</f>
        <v>0</v>
      </c>
      <c r="DW98" s="457"/>
      <c r="DX98" s="222"/>
      <c r="DY98" s="223"/>
      <c r="DZ98" s="247"/>
      <c r="EA98" s="222"/>
      <c r="EB98" s="224"/>
      <c r="EC98" s="224"/>
      <c r="ED98" s="225"/>
      <c r="EE98" s="51"/>
      <c r="EF98" s="176"/>
      <c r="EG98" s="176"/>
      <c r="EH98" s="176"/>
      <c r="EI98" s="176"/>
      <c r="EJ98" s="176"/>
      <c r="EK98" s="176"/>
      <c r="EL98" s="176"/>
      <c r="EM98" s="176"/>
      <c r="EN98" s="176"/>
      <c r="EO98" s="176"/>
      <c r="EP98" s="176"/>
      <c r="EQ98" s="176"/>
      <c r="ER98" s="176"/>
      <c r="ES98" s="176"/>
      <c r="ET98" s="176"/>
      <c r="EU98" s="176"/>
      <c r="EV98" s="176"/>
      <c r="EW98" s="176"/>
      <c r="EX98" s="176"/>
      <c r="EY98" s="176"/>
      <c r="EZ98" s="176"/>
      <c r="FA98" s="176"/>
      <c r="FB98" s="176"/>
      <c r="FC98" s="176"/>
      <c r="FD98" s="176"/>
      <c r="FE98" s="176"/>
      <c r="FF98" s="176"/>
      <c r="FG98" s="176"/>
      <c r="FH98" s="176"/>
      <c r="FI98" s="176"/>
      <c r="FJ98" s="176"/>
      <c r="FK98" s="176"/>
      <c r="FL98" s="176"/>
      <c r="FM98" s="176"/>
      <c r="FN98" s="176"/>
      <c r="FO98" s="176"/>
      <c r="FP98" s="176"/>
      <c r="FQ98" s="176"/>
      <c r="FR98" s="176"/>
      <c r="FS98" s="176"/>
      <c r="FT98" s="176"/>
      <c r="FU98" s="176"/>
      <c r="FV98" s="176"/>
      <c r="FW98" s="176"/>
      <c r="FX98" s="176"/>
      <c r="FY98" s="176"/>
      <c r="FZ98" s="176"/>
      <c r="GA98" s="176"/>
      <c r="GB98" s="176"/>
      <c r="GC98" s="176"/>
      <c r="GD98" s="176"/>
      <c r="GE98" s="176"/>
      <c r="GF98" s="176"/>
      <c r="GG98" s="176"/>
      <c r="GH98" s="176"/>
      <c r="GI98" s="176"/>
      <c r="GJ98" s="176"/>
      <c r="GK98" s="176"/>
      <c r="GL98" s="176"/>
      <c r="GM98" s="176"/>
      <c r="GN98" s="176"/>
      <c r="GO98" s="176"/>
      <c r="GP98" s="176"/>
      <c r="GQ98" s="176"/>
      <c r="GR98" s="176"/>
      <c r="GS98" s="176"/>
      <c r="GT98" s="176"/>
      <c r="GU98" s="176"/>
      <c r="GV98" s="176"/>
      <c r="GW98" s="176"/>
      <c r="GX98" s="176"/>
      <c r="GY98" s="176"/>
      <c r="GZ98" s="176"/>
      <c r="HA98" s="176"/>
      <c r="HB98" s="176"/>
      <c r="HC98" s="176"/>
      <c r="HD98" s="176"/>
      <c r="HE98" s="176"/>
      <c r="HF98" s="176"/>
      <c r="HG98" s="176"/>
      <c r="HH98" s="176"/>
      <c r="HI98" s="176"/>
      <c r="HJ98" s="176"/>
      <c r="HK98" s="176"/>
      <c r="HL98" s="176"/>
      <c r="HM98" s="176"/>
      <c r="HN98" s="176"/>
      <c r="HO98" s="176"/>
      <c r="HP98" s="176"/>
      <c r="HQ98" s="176"/>
      <c r="HR98" s="176"/>
      <c r="HS98" s="176"/>
      <c r="HT98" s="176"/>
      <c r="HU98" s="176"/>
      <c r="HV98" s="176"/>
      <c r="HW98" s="176"/>
      <c r="HX98" s="176"/>
      <c r="HY98" s="176"/>
      <c r="HZ98" s="176"/>
      <c r="IA98" s="176"/>
      <c r="IB98" s="176"/>
      <c r="IC98" s="176"/>
      <c r="ID98" s="176"/>
      <c r="IE98" s="176"/>
      <c r="IF98" s="176"/>
      <c r="IG98" s="176"/>
      <c r="IH98" s="176"/>
      <c r="II98" s="176"/>
      <c r="IJ98" s="176"/>
      <c r="IK98" s="176"/>
      <c r="IL98" s="176"/>
      <c r="IM98" s="176"/>
      <c r="IN98" s="176"/>
      <c r="IO98" s="176"/>
      <c r="IP98" s="176"/>
      <c r="IQ98" s="176"/>
      <c r="IR98" s="176"/>
      <c r="IS98" s="176"/>
      <c r="IT98" s="176"/>
      <c r="IU98" s="176"/>
      <c r="IV98" s="176"/>
      <c r="IW98" s="176"/>
      <c r="IX98" s="176"/>
      <c r="IY98" s="176"/>
      <c r="IZ98" s="176"/>
      <c r="JA98" s="176"/>
      <c r="JB98" s="176"/>
      <c r="JC98" s="176"/>
      <c r="JD98" s="176"/>
      <c r="JE98" s="176"/>
      <c r="JF98" s="176"/>
      <c r="JG98" s="176"/>
      <c r="JH98" s="176"/>
      <c r="JI98" s="176"/>
      <c r="JJ98" s="176"/>
      <c r="JK98" s="176"/>
      <c r="JL98" s="176"/>
      <c r="JM98" s="176"/>
      <c r="JN98" s="176"/>
      <c r="JO98" s="176"/>
      <c r="JP98" s="176"/>
      <c r="JQ98" s="176"/>
      <c r="JR98" s="176"/>
      <c r="JS98" s="176"/>
      <c r="JT98" s="176"/>
      <c r="JU98" s="176"/>
      <c r="JV98" s="176"/>
      <c r="JW98" s="176"/>
      <c r="JX98" s="176"/>
      <c r="JY98" s="176"/>
      <c r="JZ98" s="176"/>
      <c r="KA98" s="176"/>
      <c r="KB98" s="176"/>
      <c r="KC98" s="176"/>
      <c r="KD98" s="176"/>
      <c r="KE98" s="176"/>
      <c r="KF98" s="176"/>
      <c r="KG98" s="176"/>
      <c r="KH98" s="176"/>
      <c r="KI98" s="176"/>
      <c r="KJ98" s="176"/>
      <c r="KK98" s="176"/>
      <c r="KL98" s="176"/>
      <c r="KM98" s="176"/>
      <c r="KN98" s="176"/>
      <c r="KO98" s="176"/>
      <c r="KP98" s="176"/>
      <c r="KQ98" s="176"/>
    </row>
    <row r="99" spans="1:303" ht="15" customHeight="1" x14ac:dyDescent="0.3">
      <c r="A99" s="83"/>
      <c r="C99">
        <v>1</v>
      </c>
      <c r="D99" s="206"/>
      <c r="E99" s="206" t="s">
        <v>605</v>
      </c>
      <c r="G99" s="170" t="s">
        <v>247</v>
      </c>
      <c r="H99" t="s">
        <v>316</v>
      </c>
      <c r="M99" s="248" t="s">
        <v>316</v>
      </c>
      <c r="N99" s="99"/>
      <c r="O99" s="248"/>
      <c r="P99" s="248"/>
      <c r="Q99" s="99"/>
      <c r="R99" s="248"/>
      <c r="S99" s="248"/>
      <c r="T99" s="99"/>
      <c r="U99" s="177"/>
      <c r="V99" s="177"/>
      <c r="W99" s="99"/>
      <c r="X99" s="177"/>
      <c r="Y99" s="177"/>
      <c r="Z99" s="180"/>
      <c r="AA99" s="177"/>
      <c r="AB99" s="177"/>
      <c r="AC99" s="180"/>
      <c r="AD99" s="177"/>
      <c r="AE99" s="177"/>
      <c r="AF99" s="180"/>
      <c r="AG99" s="177"/>
      <c r="AH99" s="177"/>
      <c r="AI99" s="180"/>
      <c r="AJ99" s="177"/>
      <c r="AK99" s="177"/>
      <c r="AL99" s="180"/>
      <c r="AM99" s="177"/>
      <c r="AN99" s="177"/>
      <c r="AO99" s="180"/>
      <c r="AP99" s="177"/>
      <c r="AQ99" s="177"/>
      <c r="AR99" s="180"/>
      <c r="AS99" s="177"/>
      <c r="AT99" s="177"/>
      <c r="AU99" s="180"/>
      <c r="AV99" s="177"/>
      <c r="AW99" s="177"/>
      <c r="AX99" s="180"/>
      <c r="AY99" s="177"/>
      <c r="AZ99" s="177"/>
      <c r="BA99" s="180"/>
      <c r="BB99" s="177"/>
      <c r="BC99" s="177"/>
      <c r="BD99" s="180"/>
      <c r="BE99" s="177"/>
      <c r="BF99" s="177"/>
      <c r="BG99" s="180"/>
      <c r="BH99" s="177"/>
      <c r="BI99" s="177"/>
      <c r="BJ99" s="180"/>
      <c r="BK99" s="177"/>
      <c r="BL99" s="177"/>
      <c r="BM99" s="180"/>
      <c r="BN99" s="177"/>
      <c r="BO99" s="177"/>
      <c r="BP99" s="180"/>
      <c r="BQ99" s="177"/>
      <c r="BR99" s="177"/>
      <c r="BS99" s="180"/>
      <c r="BT99" s="177"/>
      <c r="BU99" s="177"/>
      <c r="BV99" s="180"/>
      <c r="BW99" s="177"/>
      <c r="BX99" s="177"/>
      <c r="BY99" s="180"/>
      <c r="BZ99" s="177"/>
      <c r="CA99" s="177"/>
      <c r="CB99" s="177"/>
      <c r="CC99" s="177"/>
      <c r="CD99" s="177"/>
      <c r="CE99" s="177"/>
      <c r="CF99" s="177"/>
      <c r="CG99" s="177"/>
      <c r="CH99" s="177"/>
      <c r="CI99" s="177"/>
      <c r="CJ99" s="177"/>
      <c r="CK99" s="177"/>
      <c r="CL99" s="177"/>
      <c r="CM99" s="177"/>
      <c r="CN99" s="177"/>
      <c r="CO99" s="177"/>
      <c r="CP99" s="177"/>
      <c r="CQ99" s="177"/>
      <c r="CR99" s="177"/>
      <c r="CS99" s="177"/>
      <c r="CT99" s="177"/>
      <c r="CU99" s="177"/>
      <c r="CV99" s="177"/>
      <c r="CW99" s="177"/>
      <c r="CX99" s="177"/>
      <c r="CY99" s="177"/>
      <c r="CZ99" s="177"/>
      <c r="DA99" s="177"/>
      <c r="DB99" s="177"/>
      <c r="DC99" s="177"/>
      <c r="DD99" s="177"/>
      <c r="DE99" s="177"/>
      <c r="DF99" s="177"/>
      <c r="DG99" s="177"/>
      <c r="DH99" s="177"/>
      <c r="DI99" s="177"/>
      <c r="DJ99" s="177"/>
      <c r="DK99" s="177"/>
      <c r="DL99" s="177"/>
      <c r="DM99" s="177"/>
      <c r="DN99" s="177"/>
      <c r="DO99" s="177"/>
      <c r="DP99" s="177"/>
      <c r="DQ99" s="177"/>
      <c r="DR99" s="177"/>
      <c r="DS99" s="177"/>
      <c r="DT99" s="177"/>
      <c r="DU99" s="177"/>
      <c r="DV99" s="177"/>
      <c r="DW99" s="177"/>
      <c r="DY99" s="177"/>
      <c r="DZ99" s="177"/>
      <c r="EB99" s="249"/>
      <c r="EC99" s="249"/>
    </row>
    <row r="100" spans="1:303" ht="19.5" customHeight="1" thickBot="1" x14ac:dyDescent="0.35">
      <c r="A100" s="83"/>
      <c r="C100">
        <v>1</v>
      </c>
      <c r="D100" s="84">
        <v>1</v>
      </c>
      <c r="E100" s="206" t="s">
        <v>606</v>
      </c>
      <c r="G100" s="170" t="s">
        <v>247</v>
      </c>
      <c r="M100" s="540" t="s">
        <v>62</v>
      </c>
      <c r="N100" s="540"/>
      <c r="O100" s="540"/>
      <c r="P100" s="540"/>
      <c r="Q100" s="540"/>
      <c r="R100" s="540"/>
      <c r="S100" s="540"/>
      <c r="T100" s="540"/>
      <c r="U100" s="540"/>
      <c r="V100" s="540"/>
      <c r="W100" s="540"/>
      <c r="X100" s="540"/>
      <c r="Y100" s="540"/>
      <c r="Z100" s="540"/>
      <c r="AA100" s="540"/>
      <c r="AB100" s="540"/>
      <c r="AC100" s="540"/>
      <c r="AD100" s="540"/>
      <c r="AE100" s="540"/>
      <c r="AF100" s="540"/>
      <c r="AG100" s="540"/>
      <c r="AH100" s="540"/>
      <c r="AI100" s="540"/>
      <c r="AJ100" s="540"/>
      <c r="AK100" s="540"/>
      <c r="AL100" s="540"/>
      <c r="AM100" s="540"/>
      <c r="AN100" s="540"/>
      <c r="AO100" s="540"/>
      <c r="AP100" s="540"/>
      <c r="AQ100" s="540"/>
      <c r="AR100" s="540"/>
      <c r="AS100" s="540"/>
      <c r="AT100" s="540"/>
      <c r="AU100" s="540"/>
      <c r="AV100" s="540"/>
      <c r="AW100" s="540"/>
      <c r="AX100" s="540"/>
      <c r="AY100" s="540"/>
      <c r="AZ100" s="540"/>
      <c r="BA100" s="540"/>
      <c r="BB100" s="540"/>
      <c r="BC100" s="540"/>
      <c r="BD100" s="540"/>
      <c r="BE100" s="540"/>
      <c r="BF100" s="540"/>
      <c r="BG100" s="540"/>
      <c r="BH100" s="540"/>
      <c r="BI100" s="540"/>
      <c r="BJ100" s="540"/>
      <c r="BK100" s="540"/>
      <c r="BL100" s="540"/>
      <c r="BM100" s="540"/>
      <c r="BN100" s="540"/>
      <c r="BO100" s="540"/>
      <c r="BP100" s="540"/>
      <c r="BQ100" s="540"/>
      <c r="BR100" s="540"/>
      <c r="BS100" s="540"/>
      <c r="BT100" s="540"/>
      <c r="BU100" s="540"/>
      <c r="BV100" s="540"/>
      <c r="BW100" s="540"/>
      <c r="BX100" s="540"/>
      <c r="BY100" s="540"/>
      <c r="BZ100" s="540"/>
      <c r="CA100" s="540"/>
      <c r="CB100" s="540"/>
      <c r="CC100" s="540"/>
      <c r="CD100" s="540"/>
      <c r="CE100" s="540"/>
      <c r="CF100" s="540"/>
      <c r="CG100" s="540"/>
      <c r="CH100" s="540"/>
      <c r="CI100" s="540"/>
      <c r="CJ100" s="540"/>
      <c r="CK100" s="540"/>
      <c r="CL100" s="540"/>
      <c r="CM100" s="540"/>
      <c r="CN100" s="540"/>
      <c r="CO100" s="540"/>
      <c r="CP100" s="540"/>
      <c r="CQ100" s="540"/>
      <c r="CR100" s="540"/>
      <c r="CS100" s="540"/>
      <c r="CT100" s="540"/>
      <c r="CU100" s="540"/>
      <c r="CV100" s="540"/>
      <c r="CW100" s="540"/>
      <c r="CX100" s="540"/>
      <c r="CY100" s="540"/>
      <c r="CZ100" s="540"/>
      <c r="DA100" s="540"/>
      <c r="DB100" s="540"/>
      <c r="DC100" s="540"/>
      <c r="DD100" s="540"/>
      <c r="DE100" s="540"/>
      <c r="DF100" s="540"/>
      <c r="DG100" s="540"/>
      <c r="DH100" s="540"/>
      <c r="DI100" s="540"/>
      <c r="DJ100" s="540"/>
      <c r="DK100" s="540"/>
      <c r="DL100" s="540"/>
      <c r="DM100" s="540"/>
      <c r="DN100" s="540"/>
      <c r="DO100" s="540"/>
      <c r="DP100" s="540"/>
      <c r="DQ100" s="540"/>
      <c r="DR100" s="540"/>
      <c r="DS100" s="540"/>
      <c r="DT100" s="541"/>
      <c r="DU100" s="415"/>
      <c r="DV100" s="606"/>
      <c r="DW100" s="607"/>
      <c r="DY100" s="578"/>
      <c r="DZ100" s="579"/>
      <c r="EB100" s="576"/>
      <c r="EC100" s="577"/>
      <c r="EE100" s="100"/>
    </row>
    <row r="101" spans="1:303" ht="19.5" customHeight="1" x14ac:dyDescent="0.3">
      <c r="A101" s="234"/>
      <c r="B101" s="233"/>
      <c r="C101">
        <v>1</v>
      </c>
      <c r="D101" s="84">
        <v>1</v>
      </c>
      <c r="E101" t="s">
        <v>285</v>
      </c>
      <c r="F101">
        <v>0</v>
      </c>
      <c r="G101" t="s">
        <v>264</v>
      </c>
      <c r="H101" s="233" t="b">
        <v>1</v>
      </c>
      <c r="I101" s="233"/>
      <c r="J101" s="233"/>
      <c r="K101" s="233"/>
      <c r="L101" s="233"/>
      <c r="M101" s="250" t="s">
        <v>119</v>
      </c>
      <c r="N101" s="251" t="s">
        <v>40</v>
      </c>
      <c r="O101" s="210">
        <f ca="1">IFERROR(((R101*R44)+(U101*U44)+(X101*X44)+(AA101*AA44)+(AD101*AD44)+(AG101*AG44)+(AJ101*AJ44)+(AM101*AM44)+(AP101*AP44)+(AS101*AS44)+(AV101*AV44)+(AY101*AY44)+(BB101*BB44)+(BE101*BE44)+(BH101*BH44)+(BK101*BK44)+(BN101*BN44)+(BQ101*BQ44)+(BT101*BT44)+(BW101*BW44)+(BZ101*BZ44)+(CC101*CC44)+(CF101*CF44)+(CI101*CI44)+(CL101*CL44)+(CO101*CO44)+(CR101*CR44)+(CU101*CU44)+(CX101*CX44)+(DA101*DA44)+(DD101*DD44)+(DG101*DG44)+(DJ101*DJ44)+(DM101*DM44)+(DP101*DP44)+(DS101*DS44))/O44,0)</f>
        <v>0</v>
      </c>
      <c r="P101" s="210">
        <f>IFERROR(((S101*S44)+(V101*V44)+(Y101*Y44)+(AB101*AB44)+(AE101*AE44)+(AH101*AH44)+(AK101*AK44)+(AN101*AN44)+(AQ101*AQ44)+(AT101*AT44)+(AW101*AW44)+(AZ101*AZ44)+(BC101*BC44)+(BF101*BF44)+(BI101*BI44)+(BL101*BL44)+(BO101*BO44)+(BR101*BR44)+(BU101*BU44)+(BX101*BX44)+(CA101*CA44)+(CD101*CD44)+(CG101*CG44)+(CJ101*CJ44)+(CM101*CM44)+(CP101*CP44)+(CS101*CS44)+(CV101*CV44)+(CY101*CY44)+(DB101*DB44)+(DE101*DE44)+(DH101*DH44)+(DK101*DK44)+(DN101*DN44)+(DQ101*DQ44)+(DT101*DT44))/P44,0)</f>
        <v>0</v>
      </c>
      <c r="Q101" s="167"/>
      <c r="R101" s="207">
        <v>0</v>
      </c>
      <c r="S101" s="252">
        <v>0</v>
      </c>
      <c r="T101" s="203"/>
      <c r="U101" s="207">
        <f>IFERROR($R$101,0)</f>
        <v>0</v>
      </c>
      <c r="V101" s="204">
        <f>IFERROR($S$101,0)</f>
        <v>0</v>
      </c>
      <c r="W101" s="203"/>
      <c r="X101" s="207">
        <f>IFERROR($R$101,0)</f>
        <v>0</v>
      </c>
      <c r="Y101" s="204">
        <f>IFERROR($S$101,0)</f>
        <v>0</v>
      </c>
      <c r="Z101" s="203"/>
      <c r="AA101" s="207">
        <f>IFERROR($R$101,0)</f>
        <v>0</v>
      </c>
      <c r="AB101" s="204">
        <f>IFERROR($S$101,0)</f>
        <v>0</v>
      </c>
      <c r="AC101" s="203"/>
      <c r="AD101" s="207">
        <f>IFERROR($R$101,0)</f>
        <v>0</v>
      </c>
      <c r="AE101" s="204">
        <f>IFERROR($S$101,0)</f>
        <v>0</v>
      </c>
      <c r="AF101" s="203"/>
      <c r="AG101" s="207">
        <f>IFERROR($R$101,0)</f>
        <v>0</v>
      </c>
      <c r="AH101" s="204">
        <f>IFERROR($S$101,0)</f>
        <v>0</v>
      </c>
      <c r="AI101" s="203"/>
      <c r="AJ101" s="207">
        <f>IFERROR($R$101,0)</f>
        <v>0</v>
      </c>
      <c r="AK101" s="204">
        <f>IFERROR($S$101,0)</f>
        <v>0</v>
      </c>
      <c r="AL101" s="203"/>
      <c r="AM101" s="207">
        <f>IFERROR($R$101,0)</f>
        <v>0</v>
      </c>
      <c r="AN101" s="204">
        <f>IFERROR($S$101,0)</f>
        <v>0</v>
      </c>
      <c r="AO101" s="203"/>
      <c r="AP101" s="207">
        <f>IFERROR($R$101,0)</f>
        <v>0</v>
      </c>
      <c r="AQ101" s="204">
        <f>IFERROR($S$101,0)</f>
        <v>0</v>
      </c>
      <c r="AR101" s="203"/>
      <c r="AS101" s="207">
        <f>IFERROR($R$101,0)</f>
        <v>0</v>
      </c>
      <c r="AT101" s="204">
        <f>IFERROR($S$101,0)</f>
        <v>0</v>
      </c>
      <c r="AU101" s="203"/>
      <c r="AV101" s="207">
        <f>IFERROR($R$101,0)</f>
        <v>0</v>
      </c>
      <c r="AW101" s="204">
        <f>IFERROR($S$101,0)</f>
        <v>0</v>
      </c>
      <c r="AX101" s="203"/>
      <c r="AY101" s="207">
        <f>IFERROR($R$101,0)</f>
        <v>0</v>
      </c>
      <c r="AZ101" s="204">
        <f>IFERROR($S$101,0)</f>
        <v>0</v>
      </c>
      <c r="BA101" s="203"/>
      <c r="BB101" s="207">
        <f>IFERROR($R$101,0)</f>
        <v>0</v>
      </c>
      <c r="BC101" s="204">
        <f>IFERROR($S$101,0)</f>
        <v>0</v>
      </c>
      <c r="BD101" s="203"/>
      <c r="BE101" s="204">
        <f>IFERROR($R$101,0)</f>
        <v>0</v>
      </c>
      <c r="BF101" s="204">
        <f>IFERROR($S$101,0)</f>
        <v>0</v>
      </c>
      <c r="BG101" s="203"/>
      <c r="BH101" s="207">
        <f>IFERROR($R$101,0)</f>
        <v>0</v>
      </c>
      <c r="BI101" s="204">
        <f>IFERROR($S$101,0)</f>
        <v>0</v>
      </c>
      <c r="BJ101" s="203"/>
      <c r="BK101" s="207">
        <f>IFERROR($R$101,0)</f>
        <v>0</v>
      </c>
      <c r="BL101" s="204">
        <f>IFERROR($S$101,0)</f>
        <v>0</v>
      </c>
      <c r="BM101" s="203"/>
      <c r="BN101" s="207">
        <f>IFERROR($R$101,0)</f>
        <v>0</v>
      </c>
      <c r="BO101" s="204">
        <f>IFERROR($S$101,0)</f>
        <v>0</v>
      </c>
      <c r="BP101" s="203"/>
      <c r="BQ101" s="204">
        <f>IFERROR($R$101,0)</f>
        <v>0</v>
      </c>
      <c r="BR101" s="204">
        <f>IFERROR($S$101,0)</f>
        <v>0</v>
      </c>
      <c r="BS101" s="204"/>
      <c r="BT101" s="204">
        <f>IFERROR($R$101,0)</f>
        <v>0</v>
      </c>
      <c r="BU101" s="204">
        <f>IFERROR($S$101,0)</f>
        <v>0</v>
      </c>
      <c r="BV101" s="204"/>
      <c r="BW101" s="204">
        <f>IFERROR($R$101,0)</f>
        <v>0</v>
      </c>
      <c r="BX101" s="204">
        <f>IFERROR($S$101,0)</f>
        <v>0</v>
      </c>
      <c r="BY101" s="204"/>
      <c r="BZ101" s="204">
        <f>IFERROR($R$101,0)</f>
        <v>0</v>
      </c>
      <c r="CA101" s="204">
        <f>IFERROR($S$101,0)</f>
        <v>0</v>
      </c>
      <c r="CB101" s="203"/>
      <c r="CC101" s="207">
        <f>IFERROR($R$101,0)</f>
        <v>0</v>
      </c>
      <c r="CD101" s="204">
        <f>IFERROR($S$101,0)</f>
        <v>0</v>
      </c>
      <c r="CE101" s="203"/>
      <c r="CF101" s="207">
        <f>IFERROR($R$101,0)</f>
        <v>0</v>
      </c>
      <c r="CG101" s="204">
        <f>IFERROR($S$101,0)</f>
        <v>0</v>
      </c>
      <c r="CH101" s="203"/>
      <c r="CI101" s="207">
        <f>IFERROR($R$101,0)</f>
        <v>0</v>
      </c>
      <c r="CJ101" s="204">
        <f>IFERROR($S$101,0)</f>
        <v>0</v>
      </c>
      <c r="CK101" s="203"/>
      <c r="CL101" s="207">
        <f>IFERROR($R$101,0)</f>
        <v>0</v>
      </c>
      <c r="CM101" s="204">
        <f>IFERROR($S$101,0)</f>
        <v>0</v>
      </c>
      <c r="CN101" s="203"/>
      <c r="CO101" s="207">
        <f>IFERROR($R$101,0)</f>
        <v>0</v>
      </c>
      <c r="CP101" s="204">
        <f>IFERROR($S$101,0)</f>
        <v>0</v>
      </c>
      <c r="CQ101" s="203"/>
      <c r="CR101" s="207">
        <f>IFERROR($R$101,0)</f>
        <v>0</v>
      </c>
      <c r="CS101" s="204">
        <f>IFERROR($S$101,0)</f>
        <v>0</v>
      </c>
      <c r="CT101" s="203"/>
      <c r="CU101" s="207">
        <f>IFERROR($R$101,0)</f>
        <v>0</v>
      </c>
      <c r="CV101" s="204">
        <f>IFERROR($S$101,0)</f>
        <v>0</v>
      </c>
      <c r="CW101" s="203"/>
      <c r="CX101" s="207">
        <f>IFERROR($R$101,0)</f>
        <v>0</v>
      </c>
      <c r="CY101" s="204">
        <f>IFERROR($S$101,0)</f>
        <v>0</v>
      </c>
      <c r="CZ101" s="203"/>
      <c r="DA101" s="207">
        <f>IFERROR($R$101,0)</f>
        <v>0</v>
      </c>
      <c r="DB101" s="204">
        <f>IFERROR($S$101,0)</f>
        <v>0</v>
      </c>
      <c r="DC101" s="203"/>
      <c r="DD101" s="207">
        <f>IFERROR($R$101,0)</f>
        <v>0</v>
      </c>
      <c r="DE101" s="204">
        <f>IFERROR($S$101,0)</f>
        <v>0</v>
      </c>
      <c r="DF101" s="203"/>
      <c r="DG101" s="207">
        <f>IFERROR($R$101,0)</f>
        <v>0</v>
      </c>
      <c r="DH101" s="204">
        <f>IFERROR($S$101,0)</f>
        <v>0</v>
      </c>
      <c r="DI101" s="203"/>
      <c r="DJ101" s="207">
        <f>IFERROR($R$101,0)</f>
        <v>0</v>
      </c>
      <c r="DK101" s="204">
        <f>IFERROR($S$101,0)</f>
        <v>0</v>
      </c>
      <c r="DL101" s="203"/>
      <c r="DM101" s="207">
        <f>IFERROR($R$101,0)</f>
        <v>0</v>
      </c>
      <c r="DN101" s="204">
        <f>IFERROR($S$101,0)</f>
        <v>0</v>
      </c>
      <c r="DO101" s="203"/>
      <c r="DP101" s="207">
        <f>IFERROR($R$101,0)</f>
        <v>0</v>
      </c>
      <c r="DQ101" s="204">
        <f>IFERROR($S$101,0)</f>
        <v>0</v>
      </c>
      <c r="DR101" s="203"/>
      <c r="DS101" s="207">
        <f>IFERROR($R$101,0)</f>
        <v>0</v>
      </c>
      <c r="DT101" s="204">
        <f>IFERROR($S$101,0)</f>
        <v>0</v>
      </c>
      <c r="DU101" s="418"/>
      <c r="DV101" s="458">
        <v>0</v>
      </c>
      <c r="DW101" s="459"/>
      <c r="DY101" s="205"/>
      <c r="DZ101" s="204"/>
      <c r="EB101" s="196"/>
      <c r="EC101" s="227"/>
    </row>
    <row r="102" spans="1:303" s="170" customFormat="1" ht="19.5" customHeight="1" x14ac:dyDescent="0.3">
      <c r="A102" s="83"/>
      <c r="D102" s="84">
        <v>1</v>
      </c>
      <c r="E102" s="206" t="s">
        <v>317</v>
      </c>
      <c r="F102" s="206">
        <v>0</v>
      </c>
      <c r="G102" s="206" t="s">
        <v>264</v>
      </c>
      <c r="M102" s="253" t="s">
        <v>318</v>
      </c>
      <c r="N102" s="251" t="s">
        <v>40</v>
      </c>
      <c r="O102" s="210">
        <f ca="1">IFERROR(SUM(O103:O107)-O108,0)</f>
        <v>0</v>
      </c>
      <c r="P102" s="210">
        <f>IFERROR(SUM(P103:P107)-P108,0)</f>
        <v>0</v>
      </c>
      <c r="Q102" s="254"/>
      <c r="R102" s="255">
        <f ca="1">IFERROR(SUM(R103:R107)-R108,0)</f>
        <v>0</v>
      </c>
      <c r="S102" s="255">
        <f>IFERROR(SUM(S103:S107)-S108,0)</f>
        <v>0</v>
      </c>
      <c r="T102" s="255"/>
      <c r="U102" s="204">
        <f ca="1">IFERROR(SUM(U103:U107)-U108,0)</f>
        <v>0</v>
      </c>
      <c r="V102" s="204">
        <f>IFERROR(SUM(V103:V107)-V108,0)</f>
        <v>0</v>
      </c>
      <c r="W102" s="255"/>
      <c r="X102" s="204">
        <f ca="1">IFERROR(SUM(X103:X107)-X108,0)</f>
        <v>0</v>
      </c>
      <c r="Y102" s="204">
        <f>IFERROR(SUM(Y103:Y107)-Y108,0)</f>
        <v>0</v>
      </c>
      <c r="Z102" s="255"/>
      <c r="AA102" s="204">
        <f ca="1">IFERROR(SUM(AA103:AA107)-AA108,0)</f>
        <v>0</v>
      </c>
      <c r="AB102" s="204">
        <f>IFERROR(SUM(AB103:AB107)-AB108,0)</f>
        <v>0</v>
      </c>
      <c r="AC102" s="255"/>
      <c r="AD102" s="204">
        <f ca="1">IFERROR(SUM(AD103:AD107)-AD108,0)</f>
        <v>0</v>
      </c>
      <c r="AE102" s="204">
        <f>IFERROR(SUM(AE103:AE107)-AE108,0)</f>
        <v>0</v>
      </c>
      <c r="AF102" s="255"/>
      <c r="AG102" s="204">
        <f ca="1">IFERROR(SUM(AG103:AG107)-AG108,0)</f>
        <v>0</v>
      </c>
      <c r="AH102" s="204">
        <f>IFERROR(SUM(AH103:AH107)-AH108,0)</f>
        <v>0</v>
      </c>
      <c r="AI102" s="255"/>
      <c r="AJ102" s="204">
        <f ca="1">IFERROR(SUM(AJ103:AJ107)-AJ108,0)</f>
        <v>0</v>
      </c>
      <c r="AK102" s="204">
        <f>IFERROR(SUM(AK103:AK107)-AK108,0)</f>
        <v>0</v>
      </c>
      <c r="AL102" s="255"/>
      <c r="AM102" s="204">
        <f ca="1">IFERROR(SUM(AM103:AM107)-AM108,0)</f>
        <v>0</v>
      </c>
      <c r="AN102" s="204">
        <f>IFERROR(SUM(AN103:AN107)-AN108,0)</f>
        <v>0</v>
      </c>
      <c r="AO102" s="255"/>
      <c r="AP102" s="204">
        <f ca="1">IFERROR(SUM(AP103:AP107)-AP108,0)</f>
        <v>0</v>
      </c>
      <c r="AQ102" s="204">
        <f>IFERROR(SUM(AQ103:AQ107)-AQ108,0)</f>
        <v>0</v>
      </c>
      <c r="AR102" s="255"/>
      <c r="AS102" s="204">
        <f ca="1">IFERROR(SUM(AS103:AS107)-AS108,0)</f>
        <v>0</v>
      </c>
      <c r="AT102" s="204">
        <f>IFERROR(SUM(AT103:AT107)-AT108,0)</f>
        <v>0</v>
      </c>
      <c r="AU102" s="255"/>
      <c r="AV102" s="204">
        <f ca="1">IFERROR(SUM(AV103:AV107)-AV108,0)</f>
        <v>0</v>
      </c>
      <c r="AW102" s="204">
        <f>IFERROR(SUM(AW103:AW107)-AW108,0)</f>
        <v>0</v>
      </c>
      <c r="AX102" s="255"/>
      <c r="AY102" s="204">
        <f ca="1">IFERROR(SUM(AY103:AY107)-AY108,0)</f>
        <v>0</v>
      </c>
      <c r="AZ102" s="204">
        <f>IFERROR(SUM(AZ103:AZ107)-AZ108,0)</f>
        <v>0</v>
      </c>
      <c r="BA102" s="255"/>
      <c r="BB102" s="204">
        <f ca="1">IFERROR(SUM(BB103:BB107)-BB108,0)</f>
        <v>0</v>
      </c>
      <c r="BC102" s="204">
        <f>IFERROR(SUM(BC103:BC107)-BC108,0)</f>
        <v>0</v>
      </c>
      <c r="BD102" s="255"/>
      <c r="BE102" s="204">
        <f ca="1">IFERROR(SUM(BE103:BE107)-BE108,0)</f>
        <v>0</v>
      </c>
      <c r="BF102" s="204">
        <f>IFERROR(SUM(BF103:BF107)-BF108,0)</f>
        <v>0</v>
      </c>
      <c r="BG102" s="255"/>
      <c r="BH102" s="204">
        <f ca="1">IFERROR(SUM(BH103:BH107)-BH108,0)</f>
        <v>0</v>
      </c>
      <c r="BI102" s="204">
        <f>IFERROR(SUM(BI103:BI107)-BI108,0)</f>
        <v>0</v>
      </c>
      <c r="BJ102" s="255"/>
      <c r="BK102" s="204">
        <f ca="1">IFERROR(SUM(BK103:BK107)-BK108,0)</f>
        <v>0</v>
      </c>
      <c r="BL102" s="204">
        <f>IFERROR(SUM(BL103:BL107)-BL108,0)</f>
        <v>0</v>
      </c>
      <c r="BM102" s="255"/>
      <c r="BN102" s="204">
        <f ca="1">IFERROR(SUM(BN103:BN107)-BN108,0)</f>
        <v>0</v>
      </c>
      <c r="BO102" s="204">
        <f>IFERROR(SUM(BO103:BO107)-BO108,0)</f>
        <v>0</v>
      </c>
      <c r="BP102" s="255"/>
      <c r="BQ102" s="204">
        <f ca="1">IFERROR(SUM(BQ103:BQ107)-BQ108,0)</f>
        <v>0</v>
      </c>
      <c r="BR102" s="204">
        <f>IFERROR(SUM(BR103:BR107)-BR108,0)</f>
        <v>0</v>
      </c>
      <c r="BS102" s="255"/>
      <c r="BT102" s="204">
        <f ca="1">IFERROR(SUM(BT103:BT107)-BT108,0)</f>
        <v>0</v>
      </c>
      <c r="BU102" s="204">
        <f>IFERROR(SUM(BU103:BU107)-BU108,0)</f>
        <v>0</v>
      </c>
      <c r="BV102" s="255"/>
      <c r="BW102" s="204">
        <f ca="1">IFERROR(SUM(BW103:BW107)-BW108,0)</f>
        <v>0</v>
      </c>
      <c r="BX102" s="204">
        <f>IFERROR(SUM(BX103:BX107)-BX108,0)</f>
        <v>0</v>
      </c>
      <c r="BY102" s="255"/>
      <c r="BZ102" s="204">
        <f ca="1">IFERROR(SUM(BZ103:BZ107)-BZ108,0)</f>
        <v>0</v>
      </c>
      <c r="CA102" s="204">
        <f>IFERROR(SUM(CA103:CA107)-CA108,0)</f>
        <v>0</v>
      </c>
      <c r="CB102" s="255"/>
      <c r="CC102" s="204">
        <f ca="1">IFERROR(SUM(CC103:CC107)-CC108,0)</f>
        <v>0</v>
      </c>
      <c r="CD102" s="204">
        <f>IFERROR(SUM(CD103:CD107)-CD108,0)</f>
        <v>0</v>
      </c>
      <c r="CE102" s="255"/>
      <c r="CF102" s="204">
        <f ca="1">IFERROR(SUM(CF103:CF107)-CF108,0)</f>
        <v>0</v>
      </c>
      <c r="CG102" s="204">
        <f>IFERROR(SUM(CG103:CG107)-CG108,0)</f>
        <v>0</v>
      </c>
      <c r="CH102" s="255"/>
      <c r="CI102" s="204">
        <f ca="1">IFERROR(SUM(CI103:CI107)-CI108,0)</f>
        <v>0</v>
      </c>
      <c r="CJ102" s="204">
        <f>IFERROR(SUM(CJ103:CJ107)-CJ108,0)</f>
        <v>0</v>
      </c>
      <c r="CK102" s="255"/>
      <c r="CL102" s="204">
        <f ca="1">IFERROR(SUM(CL103:CL107)-CL108,0)</f>
        <v>0</v>
      </c>
      <c r="CM102" s="204">
        <f>IFERROR(SUM(CM103:CM107)-CM108,0)</f>
        <v>0</v>
      </c>
      <c r="CN102" s="255"/>
      <c r="CO102" s="204">
        <f ca="1">IFERROR(SUM(CO103:CO107)-CO108,0)</f>
        <v>0</v>
      </c>
      <c r="CP102" s="204">
        <f>IFERROR(SUM(CP103:CP107)-CP108,0)</f>
        <v>0</v>
      </c>
      <c r="CQ102" s="255"/>
      <c r="CR102" s="204">
        <f ca="1">IFERROR(SUM(CR103:CR107)-CR108,0)</f>
        <v>0</v>
      </c>
      <c r="CS102" s="204">
        <f>IFERROR(SUM(CS103:CS107)-CS108,0)</f>
        <v>0</v>
      </c>
      <c r="CT102" s="255"/>
      <c r="CU102" s="204">
        <f ca="1">IFERROR(SUM(CU103:CU107)-CU108,0)</f>
        <v>0</v>
      </c>
      <c r="CV102" s="204">
        <f>IFERROR(SUM(CV103:CV107)-CV108,0)</f>
        <v>0</v>
      </c>
      <c r="CW102" s="255"/>
      <c r="CX102" s="204">
        <f ca="1">IFERROR(SUM(CX103:CX107)-CX108,0)</f>
        <v>0</v>
      </c>
      <c r="CY102" s="204">
        <f>IFERROR(SUM(CY103:CY107)-CY108,0)</f>
        <v>0</v>
      </c>
      <c r="CZ102" s="255"/>
      <c r="DA102" s="204">
        <f ca="1">IFERROR(SUM(DA103:DA107)-DA108,0)</f>
        <v>0</v>
      </c>
      <c r="DB102" s="204">
        <f>IFERROR(SUM(DB103:DB107)-DB108,0)</f>
        <v>0</v>
      </c>
      <c r="DC102" s="255"/>
      <c r="DD102" s="204">
        <f ca="1">IFERROR(SUM(DD103:DD107)-DD108,0)</f>
        <v>0</v>
      </c>
      <c r="DE102" s="204">
        <f>IFERROR(SUM(DE103:DE107)-DE108,0)</f>
        <v>0</v>
      </c>
      <c r="DF102" s="255"/>
      <c r="DG102" s="204">
        <f ca="1">IFERROR(SUM(DG103:DG107)-DG108,0)</f>
        <v>0</v>
      </c>
      <c r="DH102" s="204">
        <f>IFERROR(SUM(DH103:DH107)-DH108,0)</f>
        <v>0</v>
      </c>
      <c r="DI102" s="255"/>
      <c r="DJ102" s="204">
        <f ca="1">IFERROR(SUM(DJ103:DJ107)-DJ108,0)</f>
        <v>0</v>
      </c>
      <c r="DK102" s="204">
        <f>IFERROR(SUM(DK103:DK107)-DK108,0)</f>
        <v>0</v>
      </c>
      <c r="DL102" s="255"/>
      <c r="DM102" s="204">
        <f ca="1">IFERROR(SUM(DM103:DM107)-DM108,0)</f>
        <v>0</v>
      </c>
      <c r="DN102" s="204">
        <f>IFERROR(SUM(DN103:DN107)-DN108,0)</f>
        <v>0</v>
      </c>
      <c r="DO102" s="255"/>
      <c r="DP102" s="204">
        <f ca="1">IFERROR(SUM(DP103:DP107)-DP108,0)</f>
        <v>0</v>
      </c>
      <c r="DQ102" s="204">
        <f>IFERROR(SUM(DQ103:DQ107)-DQ108,0)</f>
        <v>0</v>
      </c>
      <c r="DR102" s="255"/>
      <c r="DS102" s="204">
        <f ca="1">IFERROR(SUM(DS103:DS107)-DS108,0)</f>
        <v>0</v>
      </c>
      <c r="DT102" s="204">
        <f>IFERROR(SUM(DT103:DT107)-DT108,0)</f>
        <v>0</v>
      </c>
      <c r="DU102" s="418"/>
      <c r="DV102" s="204">
        <f>IFERROR(SUM(DV103:DV107),0)</f>
        <v>0</v>
      </c>
      <c r="DW102" s="442"/>
      <c r="DY102" s="256"/>
      <c r="DZ102" s="256"/>
      <c r="EB102" s="257"/>
      <c r="EC102" s="257"/>
      <c r="ED102"/>
      <c r="EE102" s="51"/>
      <c r="EF102" s="176"/>
      <c r="EG102" s="176"/>
      <c r="EH102" s="176"/>
      <c r="EI102" s="176"/>
      <c r="EJ102" s="176"/>
      <c r="EK102" s="176"/>
      <c r="EL102" s="176"/>
      <c r="EM102" s="176"/>
      <c r="EN102" s="176"/>
      <c r="EO102" s="176"/>
      <c r="EP102" s="176"/>
      <c r="EQ102" s="176"/>
      <c r="ER102" s="176"/>
      <c r="ES102" s="176"/>
      <c r="ET102" s="176"/>
      <c r="EU102" s="176"/>
      <c r="EV102" s="176"/>
      <c r="EW102" s="176"/>
      <c r="EX102" s="176"/>
      <c r="EY102" s="176"/>
      <c r="EZ102" s="176"/>
      <c r="FA102" s="176"/>
      <c r="FB102" s="176"/>
      <c r="FC102" s="176"/>
      <c r="FD102" s="176"/>
      <c r="FE102" s="176"/>
      <c r="FF102" s="176"/>
      <c r="FG102" s="176"/>
      <c r="FH102" s="176"/>
      <c r="FI102" s="176"/>
      <c r="FJ102" s="176"/>
      <c r="FK102" s="176"/>
      <c r="FL102" s="176"/>
      <c r="FM102" s="176"/>
      <c r="FN102" s="176"/>
      <c r="FO102" s="176"/>
      <c r="FP102" s="176"/>
      <c r="FQ102" s="176"/>
      <c r="FR102" s="176"/>
      <c r="FS102" s="176"/>
      <c r="FT102" s="176"/>
      <c r="FU102" s="176"/>
      <c r="FV102" s="176"/>
      <c r="FW102" s="176"/>
      <c r="FX102" s="176"/>
      <c r="FY102" s="176"/>
      <c r="FZ102" s="176"/>
      <c r="GA102" s="176"/>
      <c r="GB102" s="176"/>
      <c r="GC102" s="176"/>
      <c r="GD102" s="176"/>
      <c r="GE102" s="176"/>
      <c r="GF102" s="176"/>
      <c r="GG102" s="176"/>
      <c r="GH102" s="176"/>
      <c r="GI102" s="176"/>
      <c r="GJ102" s="176"/>
      <c r="GK102" s="176"/>
      <c r="GL102" s="176"/>
      <c r="GM102" s="176"/>
      <c r="GN102" s="176"/>
      <c r="GO102" s="176"/>
      <c r="GP102" s="176"/>
      <c r="GQ102" s="176"/>
      <c r="GR102" s="176"/>
      <c r="GS102" s="176"/>
      <c r="GT102" s="176"/>
      <c r="GU102" s="176"/>
      <c r="GV102" s="176"/>
      <c r="GW102" s="176"/>
      <c r="GX102" s="176"/>
      <c r="GY102" s="176"/>
      <c r="GZ102" s="176"/>
      <c r="HA102" s="176"/>
      <c r="HB102" s="176"/>
      <c r="HC102" s="176"/>
      <c r="HD102" s="176"/>
      <c r="HE102" s="176"/>
      <c r="HF102" s="176"/>
      <c r="HG102" s="176"/>
      <c r="HH102" s="176"/>
      <c r="HI102" s="176"/>
      <c r="HJ102" s="176"/>
      <c r="HK102" s="176"/>
      <c r="HL102" s="176"/>
      <c r="HM102" s="176"/>
      <c r="HN102" s="176"/>
      <c r="HO102" s="176"/>
      <c r="HP102" s="176"/>
      <c r="HQ102" s="176"/>
      <c r="HR102" s="176"/>
      <c r="HS102" s="176"/>
      <c r="HT102" s="176"/>
      <c r="HU102" s="176"/>
      <c r="HV102" s="176"/>
      <c r="HW102" s="176"/>
      <c r="HX102" s="176"/>
      <c r="HY102" s="176"/>
      <c r="HZ102" s="176"/>
      <c r="IA102" s="176"/>
      <c r="IB102" s="176"/>
      <c r="IC102" s="176"/>
      <c r="ID102" s="176"/>
      <c r="IE102" s="176"/>
      <c r="IF102" s="176"/>
      <c r="IG102" s="176"/>
      <c r="IH102" s="176"/>
      <c r="II102" s="176"/>
      <c r="IJ102" s="176"/>
      <c r="IK102" s="176"/>
      <c r="IL102" s="176"/>
      <c r="IM102" s="176"/>
      <c r="IN102" s="176"/>
      <c r="IO102" s="176"/>
      <c r="IP102" s="176"/>
      <c r="IQ102" s="176"/>
      <c r="IR102" s="176"/>
      <c r="IS102" s="176"/>
      <c r="IT102" s="176"/>
      <c r="IU102" s="176"/>
      <c r="IV102" s="176"/>
      <c r="IW102" s="176"/>
      <c r="IX102" s="176"/>
      <c r="IY102" s="176"/>
      <c r="IZ102" s="176"/>
      <c r="JA102" s="176"/>
      <c r="JB102" s="176"/>
      <c r="JC102" s="176"/>
      <c r="JD102" s="176"/>
      <c r="JE102" s="176"/>
      <c r="JF102" s="176"/>
      <c r="JG102" s="176"/>
      <c r="JH102" s="176"/>
      <c r="JI102" s="176"/>
      <c r="JJ102" s="176"/>
      <c r="JK102" s="176"/>
      <c r="JL102" s="176"/>
      <c r="JM102" s="176"/>
      <c r="JN102" s="176"/>
      <c r="JO102" s="176"/>
      <c r="JP102" s="176"/>
      <c r="JQ102" s="176"/>
      <c r="JR102" s="176"/>
      <c r="JS102" s="176"/>
      <c r="JT102" s="176"/>
      <c r="JU102" s="176"/>
      <c r="JV102" s="176"/>
      <c r="JW102" s="176"/>
      <c r="JX102" s="176"/>
      <c r="JY102" s="176"/>
      <c r="JZ102" s="176"/>
      <c r="KA102" s="176"/>
      <c r="KB102" s="176"/>
      <c r="KC102" s="176"/>
      <c r="KD102" s="176"/>
      <c r="KE102" s="176"/>
      <c r="KF102" s="176"/>
      <c r="KG102" s="176"/>
      <c r="KH102" s="176"/>
      <c r="KI102" s="176"/>
      <c r="KJ102" s="176"/>
      <c r="KK102" s="176"/>
      <c r="KL102" s="176"/>
      <c r="KM102" s="176"/>
      <c r="KN102" s="176"/>
      <c r="KO102" s="176"/>
      <c r="KP102" s="176"/>
      <c r="KQ102" s="176"/>
    </row>
    <row r="103" spans="1:303" ht="19.5" customHeight="1" x14ac:dyDescent="0.3">
      <c r="A103" s="83"/>
      <c r="C103">
        <v>1</v>
      </c>
      <c r="D103" s="84">
        <v>1</v>
      </c>
      <c r="E103" t="s">
        <v>295</v>
      </c>
      <c r="F103">
        <v>0</v>
      </c>
      <c r="G103" t="s">
        <v>264</v>
      </c>
      <c r="M103" s="226" t="s">
        <v>122</v>
      </c>
      <c r="N103" s="119" t="s">
        <v>40</v>
      </c>
      <c r="O103" s="210">
        <f ca="1">IFERROR(O68,0)</f>
        <v>0</v>
      </c>
      <c r="P103" s="210">
        <f>IFERROR(P68,0)</f>
        <v>0</v>
      </c>
      <c r="Q103" s="167"/>
      <c r="R103" s="204">
        <f>IFERROR(R68,0)</f>
        <v>0</v>
      </c>
      <c r="S103" s="204">
        <f>IFERROR(S68,0)</f>
        <v>0</v>
      </c>
      <c r="T103" s="204"/>
      <c r="U103" s="204">
        <f>IFERROR(U68,0)</f>
        <v>0</v>
      </c>
      <c r="V103" s="204">
        <f>IFERROR(V68,0)</f>
        <v>0</v>
      </c>
      <c r="W103" s="204"/>
      <c r="X103" s="204">
        <f>IFERROR(X68,0)</f>
        <v>0</v>
      </c>
      <c r="Y103" s="204">
        <f>IFERROR(Y68,0)</f>
        <v>0</v>
      </c>
      <c r="Z103" s="204"/>
      <c r="AA103" s="204">
        <f>IFERROR(AA68,0)</f>
        <v>0</v>
      </c>
      <c r="AB103" s="204">
        <f>IFERROR(AB68,0)</f>
        <v>0</v>
      </c>
      <c r="AC103" s="204"/>
      <c r="AD103" s="204">
        <f>IFERROR(AD68,0)</f>
        <v>0</v>
      </c>
      <c r="AE103" s="204">
        <f>IFERROR(AE68,0)</f>
        <v>0</v>
      </c>
      <c r="AF103" s="204"/>
      <c r="AG103" s="204">
        <f>IFERROR(AG68,0)</f>
        <v>0</v>
      </c>
      <c r="AH103" s="204">
        <f>IFERROR(AH68,0)</f>
        <v>0</v>
      </c>
      <c r="AI103" s="204"/>
      <c r="AJ103" s="204">
        <f>IFERROR(AJ68,0)</f>
        <v>0</v>
      </c>
      <c r="AK103" s="204">
        <f>IFERROR(AK68,0)</f>
        <v>0</v>
      </c>
      <c r="AL103" s="204"/>
      <c r="AM103" s="204">
        <f>IFERROR(AM68,0)</f>
        <v>0</v>
      </c>
      <c r="AN103" s="204">
        <f>IFERROR(AN68,0)</f>
        <v>0</v>
      </c>
      <c r="AO103" s="204"/>
      <c r="AP103" s="204">
        <f>IFERROR(AP68,0)</f>
        <v>0</v>
      </c>
      <c r="AQ103" s="204">
        <f>IFERROR(AQ68,0)</f>
        <v>0</v>
      </c>
      <c r="AR103" s="204"/>
      <c r="AS103" s="204">
        <f>IFERROR(AS68,0)</f>
        <v>0</v>
      </c>
      <c r="AT103" s="204">
        <f>IFERROR(AT68,0)</f>
        <v>0</v>
      </c>
      <c r="AU103" s="204"/>
      <c r="AV103" s="204">
        <f>IFERROR(AV68,0)</f>
        <v>0</v>
      </c>
      <c r="AW103" s="204">
        <f>IFERROR(AW68,0)</f>
        <v>0</v>
      </c>
      <c r="AX103" s="204"/>
      <c r="AY103" s="204">
        <f>IFERROR(AY68,0)</f>
        <v>0</v>
      </c>
      <c r="AZ103" s="204">
        <f>IFERROR(AZ68,0)</f>
        <v>0</v>
      </c>
      <c r="BA103" s="204"/>
      <c r="BB103" s="204">
        <f>IFERROR(BB68,0)</f>
        <v>0</v>
      </c>
      <c r="BC103" s="204">
        <f>IFERROR(BC68,0)</f>
        <v>0</v>
      </c>
      <c r="BD103" s="204"/>
      <c r="BE103" s="204">
        <f>IFERROR(BE68,0)</f>
        <v>0</v>
      </c>
      <c r="BF103" s="204">
        <f>IFERROR(BF68,0)</f>
        <v>0</v>
      </c>
      <c r="BG103" s="204"/>
      <c r="BH103" s="204">
        <f>IFERROR(BH68,0)</f>
        <v>0</v>
      </c>
      <c r="BI103" s="204">
        <f>IFERROR(BI68,0)</f>
        <v>0</v>
      </c>
      <c r="BJ103" s="204"/>
      <c r="BK103" s="204">
        <f>IFERROR(BK68,0)</f>
        <v>0</v>
      </c>
      <c r="BL103" s="204">
        <f>IFERROR(BL68,0)</f>
        <v>0</v>
      </c>
      <c r="BM103" s="204"/>
      <c r="BN103" s="204">
        <f>IFERROR(BN68,0)</f>
        <v>0</v>
      </c>
      <c r="BO103" s="204">
        <f>IFERROR(BO68,0)</f>
        <v>0</v>
      </c>
      <c r="BP103" s="204"/>
      <c r="BQ103" s="204">
        <f>IFERROR(BQ68,0)</f>
        <v>0</v>
      </c>
      <c r="BR103" s="204">
        <f>IFERROR(BR68,0)</f>
        <v>0</v>
      </c>
      <c r="BS103" s="204"/>
      <c r="BT103" s="204">
        <f>IFERROR(BT68,0)</f>
        <v>0</v>
      </c>
      <c r="BU103" s="204">
        <f>IFERROR(BU68,0)</f>
        <v>0</v>
      </c>
      <c r="BV103" s="204"/>
      <c r="BW103" s="204">
        <f>IFERROR(BW68,0)</f>
        <v>0</v>
      </c>
      <c r="BX103" s="204">
        <f>IFERROR(BX68,0)</f>
        <v>0</v>
      </c>
      <c r="BY103" s="204"/>
      <c r="BZ103" s="204">
        <f>IFERROR(BZ68,0)</f>
        <v>0</v>
      </c>
      <c r="CA103" s="204">
        <f>IFERROR(CA68,0)</f>
        <v>0</v>
      </c>
      <c r="CB103" s="204"/>
      <c r="CC103" s="204">
        <f>IFERROR(CC68,0)</f>
        <v>0</v>
      </c>
      <c r="CD103" s="204">
        <f>IFERROR(CD68,0)</f>
        <v>0</v>
      </c>
      <c r="CE103" s="204"/>
      <c r="CF103" s="204">
        <f>IFERROR(CF68,0)</f>
        <v>0</v>
      </c>
      <c r="CG103" s="204">
        <f>IFERROR(CG68,0)</f>
        <v>0</v>
      </c>
      <c r="CH103" s="204"/>
      <c r="CI103" s="204">
        <f>IFERROR(CI68,0)</f>
        <v>0</v>
      </c>
      <c r="CJ103" s="204">
        <f>IFERROR(CJ68,0)</f>
        <v>0</v>
      </c>
      <c r="CK103" s="204"/>
      <c r="CL103" s="204">
        <f>IFERROR(CL68,0)</f>
        <v>0</v>
      </c>
      <c r="CM103" s="204">
        <f>IFERROR(CM68,0)</f>
        <v>0</v>
      </c>
      <c r="CN103" s="204"/>
      <c r="CO103" s="204">
        <f>IFERROR(CO68,0)</f>
        <v>0</v>
      </c>
      <c r="CP103" s="204">
        <f>IFERROR(CP68,0)</f>
        <v>0</v>
      </c>
      <c r="CQ103" s="204"/>
      <c r="CR103" s="204">
        <f>IFERROR(CR68,0)</f>
        <v>0</v>
      </c>
      <c r="CS103" s="204">
        <f>IFERROR(CS68,0)</f>
        <v>0</v>
      </c>
      <c r="CT103" s="204"/>
      <c r="CU103" s="204">
        <f>IFERROR(CU68,0)</f>
        <v>0</v>
      </c>
      <c r="CV103" s="204">
        <f>IFERROR(CV68,0)</f>
        <v>0</v>
      </c>
      <c r="CW103" s="204"/>
      <c r="CX103" s="204">
        <f>IFERROR(CX68,0)</f>
        <v>0</v>
      </c>
      <c r="CY103" s="204">
        <f>IFERROR(CY68,0)</f>
        <v>0</v>
      </c>
      <c r="CZ103" s="204"/>
      <c r="DA103" s="204">
        <f>IFERROR(DA68,0)</f>
        <v>0</v>
      </c>
      <c r="DB103" s="204">
        <f>IFERROR(DB68,0)</f>
        <v>0</v>
      </c>
      <c r="DC103" s="204"/>
      <c r="DD103" s="204">
        <f>IFERROR(DD68,0)</f>
        <v>0</v>
      </c>
      <c r="DE103" s="204">
        <f>IFERROR(DE68,0)</f>
        <v>0</v>
      </c>
      <c r="DF103" s="204"/>
      <c r="DG103" s="204">
        <f>IFERROR(DG68,0)</f>
        <v>0</v>
      </c>
      <c r="DH103" s="204">
        <f>IFERROR(DH68,0)</f>
        <v>0</v>
      </c>
      <c r="DI103" s="204"/>
      <c r="DJ103" s="204">
        <f>IFERROR(DJ68,0)</f>
        <v>0</v>
      </c>
      <c r="DK103" s="204">
        <f>IFERROR(DK68,0)</f>
        <v>0</v>
      </c>
      <c r="DL103" s="204"/>
      <c r="DM103" s="204">
        <f>IFERROR(DM68,0)</f>
        <v>0</v>
      </c>
      <c r="DN103" s="204">
        <f>IFERROR(DN68,0)</f>
        <v>0</v>
      </c>
      <c r="DO103" s="204"/>
      <c r="DP103" s="204">
        <f>IFERROR(DP68,0)</f>
        <v>0</v>
      </c>
      <c r="DQ103" s="204">
        <f>IFERROR(DQ68,0)</f>
        <v>0</v>
      </c>
      <c r="DR103" s="204"/>
      <c r="DS103" s="204">
        <f>IFERROR(DS68,0)</f>
        <v>0</v>
      </c>
      <c r="DT103" s="204">
        <f>IFERROR(DT68,0)</f>
        <v>0</v>
      </c>
      <c r="DU103" s="418"/>
      <c r="DV103" s="204">
        <f>IFERROR(DV68,0)</f>
        <v>0</v>
      </c>
      <c r="DW103" s="442"/>
      <c r="DY103" s="204"/>
      <c r="DZ103" s="204"/>
      <c r="EB103" s="227"/>
      <c r="EC103" s="227"/>
      <c r="EE103" s="100"/>
    </row>
    <row r="104" spans="1:303" ht="18.75" customHeight="1" x14ac:dyDescent="0.3">
      <c r="A104" s="83"/>
      <c r="D104" s="84">
        <v>1</v>
      </c>
      <c r="E104" t="s">
        <v>319</v>
      </c>
      <c r="F104">
        <v>0</v>
      </c>
      <c r="G104" t="s">
        <v>264</v>
      </c>
      <c r="M104" s="226" t="s">
        <v>123</v>
      </c>
      <c r="N104" s="119" t="s">
        <v>40</v>
      </c>
      <c r="O104" s="210">
        <f ca="1">IFERROR(O69,0)</f>
        <v>0</v>
      </c>
      <c r="P104" s="210">
        <f>IFERROR(P69,0)</f>
        <v>0</v>
      </c>
      <c r="Q104" s="210"/>
      <c r="R104" s="210">
        <f>IFERROR(R69,0)</f>
        <v>0</v>
      </c>
      <c r="S104" s="210">
        <f>IFERROR(S69,0)</f>
        <v>0</v>
      </c>
      <c r="T104" s="210"/>
      <c r="U104" s="210">
        <f>IFERROR(U69,0)</f>
        <v>0</v>
      </c>
      <c r="V104" s="210">
        <f>IFERROR(V69,0)</f>
        <v>0</v>
      </c>
      <c r="W104" s="210"/>
      <c r="X104" s="210">
        <f>IFERROR(X69,0)</f>
        <v>0</v>
      </c>
      <c r="Y104" s="210">
        <f>IFERROR(Y69,0)</f>
        <v>0</v>
      </c>
      <c r="Z104" s="210"/>
      <c r="AA104" s="210">
        <f>IFERROR(AA69,0)</f>
        <v>0</v>
      </c>
      <c r="AB104" s="210">
        <f>IFERROR(AB69,0)</f>
        <v>0</v>
      </c>
      <c r="AC104" s="210"/>
      <c r="AD104" s="210">
        <f>IFERROR(AD69,0)</f>
        <v>0</v>
      </c>
      <c r="AE104" s="210">
        <f>IFERROR(AE69,0)</f>
        <v>0</v>
      </c>
      <c r="AF104" s="210"/>
      <c r="AG104" s="210">
        <f>IFERROR(AG69,0)</f>
        <v>0</v>
      </c>
      <c r="AH104" s="210">
        <f>IFERROR(AH69,0)</f>
        <v>0</v>
      </c>
      <c r="AI104" s="210"/>
      <c r="AJ104" s="210">
        <f>IFERROR(AJ69,0)</f>
        <v>0</v>
      </c>
      <c r="AK104" s="210">
        <f>IFERROR(AK69,0)</f>
        <v>0</v>
      </c>
      <c r="AL104" s="210"/>
      <c r="AM104" s="210">
        <f>IFERROR(AM69,0)</f>
        <v>0</v>
      </c>
      <c r="AN104" s="210">
        <f>IFERROR(AN69,0)</f>
        <v>0</v>
      </c>
      <c r="AO104" s="210"/>
      <c r="AP104" s="210">
        <f>IFERROR(AP69,0)</f>
        <v>0</v>
      </c>
      <c r="AQ104" s="210">
        <f>IFERROR(AQ69,0)</f>
        <v>0</v>
      </c>
      <c r="AR104" s="210"/>
      <c r="AS104" s="210">
        <f>IFERROR(AS69,0)</f>
        <v>0</v>
      </c>
      <c r="AT104" s="210">
        <f>IFERROR(AT69,0)</f>
        <v>0</v>
      </c>
      <c r="AU104" s="210"/>
      <c r="AV104" s="210">
        <f>IFERROR(AV69,0)</f>
        <v>0</v>
      </c>
      <c r="AW104" s="210">
        <f>IFERROR(AW69,0)</f>
        <v>0</v>
      </c>
      <c r="AX104" s="210"/>
      <c r="AY104" s="210">
        <f>IFERROR(AY69,0)</f>
        <v>0</v>
      </c>
      <c r="AZ104" s="210">
        <f>IFERROR(AZ69,0)</f>
        <v>0</v>
      </c>
      <c r="BA104" s="210"/>
      <c r="BB104" s="210">
        <f>IFERROR(BB69,0)</f>
        <v>0</v>
      </c>
      <c r="BC104" s="210">
        <f>IFERROR(BC69,0)</f>
        <v>0</v>
      </c>
      <c r="BD104" s="210"/>
      <c r="BE104" s="210">
        <f>IFERROR(BE69,0)</f>
        <v>0</v>
      </c>
      <c r="BF104" s="210">
        <f>IFERROR(BF69,0)</f>
        <v>0</v>
      </c>
      <c r="BG104" s="210"/>
      <c r="BH104" s="210">
        <f>IFERROR(BH69,0)</f>
        <v>0</v>
      </c>
      <c r="BI104" s="210">
        <f>IFERROR(BI69,0)</f>
        <v>0</v>
      </c>
      <c r="BJ104" s="210"/>
      <c r="BK104" s="210">
        <f>IFERROR(BK69,0)</f>
        <v>0</v>
      </c>
      <c r="BL104" s="210">
        <f>IFERROR(BL69,0)</f>
        <v>0</v>
      </c>
      <c r="BM104" s="210"/>
      <c r="BN104" s="210">
        <f>IFERROR(BN69,0)</f>
        <v>0</v>
      </c>
      <c r="BO104" s="210">
        <f>IFERROR(BO69,0)</f>
        <v>0</v>
      </c>
      <c r="BP104" s="210"/>
      <c r="BQ104" s="210">
        <f>IFERROR(BQ69,0)</f>
        <v>0</v>
      </c>
      <c r="BR104" s="210">
        <f>IFERROR(BR69,0)</f>
        <v>0</v>
      </c>
      <c r="BS104" s="210"/>
      <c r="BT104" s="210">
        <f>IFERROR(BT69,0)</f>
        <v>0</v>
      </c>
      <c r="BU104" s="210">
        <f>IFERROR(BU69,0)</f>
        <v>0</v>
      </c>
      <c r="BV104" s="210"/>
      <c r="BW104" s="210">
        <f>IFERROR(BW69,0)</f>
        <v>0</v>
      </c>
      <c r="BX104" s="210">
        <f>IFERROR(BX69,0)</f>
        <v>0</v>
      </c>
      <c r="BY104" s="210"/>
      <c r="BZ104" s="210">
        <f>IFERROR(BZ69,0)</f>
        <v>0</v>
      </c>
      <c r="CA104" s="210">
        <f>IFERROR(CA69,0)</f>
        <v>0</v>
      </c>
      <c r="CB104" s="210"/>
      <c r="CC104" s="210">
        <f>IFERROR(CC69,0)</f>
        <v>0</v>
      </c>
      <c r="CD104" s="210">
        <f>IFERROR(CD69,0)</f>
        <v>0</v>
      </c>
      <c r="CE104" s="210"/>
      <c r="CF104" s="210">
        <f>IFERROR(CF69,0)</f>
        <v>0</v>
      </c>
      <c r="CG104" s="210">
        <f>IFERROR(CG69,0)</f>
        <v>0</v>
      </c>
      <c r="CH104" s="210"/>
      <c r="CI104" s="210">
        <f>IFERROR(CI69,0)</f>
        <v>0</v>
      </c>
      <c r="CJ104" s="210">
        <f>IFERROR(CJ69,0)</f>
        <v>0</v>
      </c>
      <c r="CK104" s="210"/>
      <c r="CL104" s="210">
        <f>IFERROR(CL69,0)</f>
        <v>0</v>
      </c>
      <c r="CM104" s="210">
        <f>IFERROR(CM69,0)</f>
        <v>0</v>
      </c>
      <c r="CN104" s="210"/>
      <c r="CO104" s="210">
        <f>IFERROR(CO69,0)</f>
        <v>0</v>
      </c>
      <c r="CP104" s="210">
        <f>IFERROR(CP69,0)</f>
        <v>0</v>
      </c>
      <c r="CQ104" s="210"/>
      <c r="CR104" s="210">
        <f>IFERROR(CR69,0)</f>
        <v>0</v>
      </c>
      <c r="CS104" s="210">
        <f>IFERROR(CS69,0)</f>
        <v>0</v>
      </c>
      <c r="CT104" s="210"/>
      <c r="CU104" s="210">
        <f>IFERROR(CU69,0)</f>
        <v>0</v>
      </c>
      <c r="CV104" s="210">
        <f>IFERROR(CV69,0)</f>
        <v>0</v>
      </c>
      <c r="CW104" s="210"/>
      <c r="CX104" s="210">
        <f>IFERROR(CX69,0)</f>
        <v>0</v>
      </c>
      <c r="CY104" s="210">
        <f>IFERROR(CY69,0)</f>
        <v>0</v>
      </c>
      <c r="CZ104" s="210"/>
      <c r="DA104" s="210">
        <f>IFERROR(DA69,0)</f>
        <v>0</v>
      </c>
      <c r="DB104" s="210">
        <f>IFERROR(DB69,0)</f>
        <v>0</v>
      </c>
      <c r="DC104" s="210"/>
      <c r="DD104" s="210">
        <f>IFERROR(DD69,0)</f>
        <v>0</v>
      </c>
      <c r="DE104" s="210">
        <f>IFERROR(DE69,0)</f>
        <v>0</v>
      </c>
      <c r="DF104" s="210"/>
      <c r="DG104" s="210">
        <f>IFERROR(DG69,0)</f>
        <v>0</v>
      </c>
      <c r="DH104" s="210">
        <f>IFERROR(DH69,0)</f>
        <v>0</v>
      </c>
      <c r="DI104" s="210"/>
      <c r="DJ104" s="210">
        <f>IFERROR(DJ69,0)</f>
        <v>0</v>
      </c>
      <c r="DK104" s="210">
        <f>IFERROR(DK69,0)</f>
        <v>0</v>
      </c>
      <c r="DL104" s="210"/>
      <c r="DM104" s="210">
        <f>IFERROR(DM69,0)</f>
        <v>0</v>
      </c>
      <c r="DN104" s="210">
        <f>IFERROR(DN69,0)</f>
        <v>0</v>
      </c>
      <c r="DO104" s="210"/>
      <c r="DP104" s="210">
        <f>IFERROR(DP69,0)</f>
        <v>0</v>
      </c>
      <c r="DQ104" s="210">
        <f>IFERROR(DQ69,0)</f>
        <v>0</v>
      </c>
      <c r="DR104" s="210"/>
      <c r="DS104" s="210">
        <f>IFERROR(DS69,0)</f>
        <v>0</v>
      </c>
      <c r="DT104" s="210">
        <f>IFERROR(DT69,0)</f>
        <v>0</v>
      </c>
      <c r="DU104" s="425"/>
      <c r="DV104" s="210">
        <f>IFERROR(DV69,0)</f>
        <v>0</v>
      </c>
      <c r="DW104" s="443"/>
      <c r="DY104" s="210"/>
      <c r="DZ104" s="210"/>
      <c r="EB104" s="258"/>
      <c r="EC104" s="258"/>
    </row>
    <row r="105" spans="1:303" s="170" customFormat="1" ht="19.5" customHeight="1" x14ac:dyDescent="0.3">
      <c r="A105" s="83"/>
      <c r="D105" s="84">
        <v>1</v>
      </c>
      <c r="E105" s="206" t="s">
        <v>320</v>
      </c>
      <c r="F105" s="206">
        <v>0</v>
      </c>
      <c r="G105" s="206" t="s">
        <v>264</v>
      </c>
      <c r="M105" s="226" t="s">
        <v>124</v>
      </c>
      <c r="N105" s="127" t="s">
        <v>40</v>
      </c>
      <c r="O105" s="198">
        <f ca="1">IFERROR(O75,0)</f>
        <v>0</v>
      </c>
      <c r="P105" s="198">
        <f>IFERROR(P75,0)</f>
        <v>0</v>
      </c>
      <c r="Q105" s="162"/>
      <c r="R105" s="207">
        <f>IFERROR(R75,0)</f>
        <v>0</v>
      </c>
      <c r="S105" s="207">
        <f>IFERROR(S75,0)</f>
        <v>0</v>
      </c>
      <c r="T105" s="203"/>
      <c r="U105" s="207">
        <f>IFERROR(U75,0)</f>
        <v>0</v>
      </c>
      <c r="V105" s="207">
        <f>IFERROR(V75,0)</f>
        <v>0</v>
      </c>
      <c r="W105" s="203"/>
      <c r="X105" s="207">
        <f>IFERROR(X75,0)</f>
        <v>0</v>
      </c>
      <c r="Y105" s="207">
        <f>IFERROR(Y75,0)</f>
        <v>0</v>
      </c>
      <c r="Z105" s="203"/>
      <c r="AA105" s="207">
        <f>IFERROR(AA75,0)</f>
        <v>0</v>
      </c>
      <c r="AB105" s="207">
        <f>IFERROR(AB75,0)</f>
        <v>0</v>
      </c>
      <c r="AC105" s="203"/>
      <c r="AD105" s="207">
        <f>IFERROR(AD75,0)</f>
        <v>0</v>
      </c>
      <c r="AE105" s="207">
        <f>IFERROR(AE75,0)</f>
        <v>0</v>
      </c>
      <c r="AF105" s="203"/>
      <c r="AG105" s="207">
        <f>IFERROR(AG75,0)</f>
        <v>0</v>
      </c>
      <c r="AH105" s="207">
        <f>IFERROR(AH75,0)</f>
        <v>0</v>
      </c>
      <c r="AI105" s="203"/>
      <c r="AJ105" s="207">
        <f>IFERROR(AJ75,0)</f>
        <v>0</v>
      </c>
      <c r="AK105" s="207">
        <f>IFERROR(AK75,0)</f>
        <v>0</v>
      </c>
      <c r="AL105" s="203"/>
      <c r="AM105" s="207">
        <f>IFERROR(AM75,0)</f>
        <v>0</v>
      </c>
      <c r="AN105" s="207">
        <f>IFERROR(AN75,0)</f>
        <v>0</v>
      </c>
      <c r="AO105" s="203"/>
      <c r="AP105" s="207">
        <f>IFERROR(AP75,0)</f>
        <v>0</v>
      </c>
      <c r="AQ105" s="207">
        <f>IFERROR(AQ75,0)</f>
        <v>0</v>
      </c>
      <c r="AR105" s="203"/>
      <c r="AS105" s="207">
        <f>IFERROR(AS75,0)</f>
        <v>0</v>
      </c>
      <c r="AT105" s="207">
        <f>IFERROR(AT75,0)</f>
        <v>0</v>
      </c>
      <c r="AU105" s="203"/>
      <c r="AV105" s="207">
        <f>IFERROR(AV75,0)</f>
        <v>0</v>
      </c>
      <c r="AW105" s="207">
        <f>IFERROR(AW75,0)</f>
        <v>0</v>
      </c>
      <c r="AX105" s="203"/>
      <c r="AY105" s="207">
        <f>IFERROR(AY75,0)</f>
        <v>0</v>
      </c>
      <c r="AZ105" s="207">
        <f>IFERROR(AZ75,0)</f>
        <v>0</v>
      </c>
      <c r="BA105" s="203"/>
      <c r="BB105" s="207">
        <f>IFERROR(BB75,0)</f>
        <v>0</v>
      </c>
      <c r="BC105" s="207">
        <f>IFERROR(BC75,0)</f>
        <v>0</v>
      </c>
      <c r="BD105" s="203"/>
      <c r="BE105" s="207">
        <f>IFERROR(BE75,0)</f>
        <v>0</v>
      </c>
      <c r="BF105" s="207">
        <f>IFERROR(BF75,0)</f>
        <v>0</v>
      </c>
      <c r="BG105" s="203"/>
      <c r="BH105" s="207">
        <f>IFERROR(BH75,0)</f>
        <v>0</v>
      </c>
      <c r="BI105" s="207">
        <f>IFERROR(BI75,0)</f>
        <v>0</v>
      </c>
      <c r="BJ105" s="203"/>
      <c r="BK105" s="207">
        <f>IFERROR(BK75,0)</f>
        <v>0</v>
      </c>
      <c r="BL105" s="207">
        <f>IFERROR(BL75,0)</f>
        <v>0</v>
      </c>
      <c r="BM105" s="203"/>
      <c r="BN105" s="207">
        <f>IFERROR(BN75,0)</f>
        <v>0</v>
      </c>
      <c r="BO105" s="207">
        <f>IFERROR(BO75,0)</f>
        <v>0</v>
      </c>
      <c r="BP105" s="203"/>
      <c r="BQ105" s="204">
        <f>IFERROR(BQ75,0)</f>
        <v>0</v>
      </c>
      <c r="BR105" s="204">
        <f>IFERROR(BR75,0)</f>
        <v>0</v>
      </c>
      <c r="BS105" s="204"/>
      <c r="BT105" s="204">
        <f>IFERROR(BT75,0)</f>
        <v>0</v>
      </c>
      <c r="BU105" s="204">
        <f>IFERROR(BU75,0)</f>
        <v>0</v>
      </c>
      <c r="BV105" s="204"/>
      <c r="BW105" s="204">
        <f>IFERROR(BW75,0)</f>
        <v>0</v>
      </c>
      <c r="BX105" s="204">
        <f>IFERROR(BX75,0)</f>
        <v>0</v>
      </c>
      <c r="BY105" s="204"/>
      <c r="BZ105" s="204">
        <f>IFERROR(BZ75,0)</f>
        <v>0</v>
      </c>
      <c r="CA105" s="204">
        <f>IFERROR(CA75,0)</f>
        <v>0</v>
      </c>
      <c r="CB105" s="203"/>
      <c r="CC105" s="207">
        <f>IFERROR(CC75,0)</f>
        <v>0</v>
      </c>
      <c r="CD105" s="207">
        <f>IFERROR(CD75,0)</f>
        <v>0</v>
      </c>
      <c r="CE105" s="203"/>
      <c r="CF105" s="207">
        <f>IFERROR(CF75,0)</f>
        <v>0</v>
      </c>
      <c r="CG105" s="207">
        <f>IFERROR(CG75,0)</f>
        <v>0</v>
      </c>
      <c r="CH105" s="203"/>
      <c r="CI105" s="207">
        <f>IFERROR(CI75,0)</f>
        <v>0</v>
      </c>
      <c r="CJ105" s="207">
        <f>IFERROR(CJ75,0)</f>
        <v>0</v>
      </c>
      <c r="CK105" s="203"/>
      <c r="CL105" s="207">
        <f>IFERROR(CL75,0)</f>
        <v>0</v>
      </c>
      <c r="CM105" s="207">
        <f>IFERROR(CM75,0)</f>
        <v>0</v>
      </c>
      <c r="CN105" s="203"/>
      <c r="CO105" s="207">
        <f>IFERROR(CO75,0)</f>
        <v>0</v>
      </c>
      <c r="CP105" s="207">
        <f>IFERROR(CP75,0)</f>
        <v>0</v>
      </c>
      <c r="CQ105" s="203"/>
      <c r="CR105" s="207">
        <f>IFERROR(CR75,0)</f>
        <v>0</v>
      </c>
      <c r="CS105" s="207">
        <f>IFERROR(CS75,0)</f>
        <v>0</v>
      </c>
      <c r="CT105" s="203"/>
      <c r="CU105" s="207">
        <f>IFERROR(CU75,0)</f>
        <v>0</v>
      </c>
      <c r="CV105" s="207">
        <f>IFERROR(CV75,0)</f>
        <v>0</v>
      </c>
      <c r="CW105" s="203"/>
      <c r="CX105" s="207">
        <f>IFERROR(CX75,0)</f>
        <v>0</v>
      </c>
      <c r="CY105" s="207">
        <f>IFERROR(CY75,0)</f>
        <v>0</v>
      </c>
      <c r="CZ105" s="203"/>
      <c r="DA105" s="207">
        <f>IFERROR(DA75,0)</f>
        <v>0</v>
      </c>
      <c r="DB105" s="207">
        <f>IFERROR(DB75,0)</f>
        <v>0</v>
      </c>
      <c r="DC105" s="203"/>
      <c r="DD105" s="207">
        <f>IFERROR(DD75,0)</f>
        <v>0</v>
      </c>
      <c r="DE105" s="207">
        <f>IFERROR(DE75,0)</f>
        <v>0</v>
      </c>
      <c r="DF105" s="203"/>
      <c r="DG105" s="207">
        <f>IFERROR(DG75,0)</f>
        <v>0</v>
      </c>
      <c r="DH105" s="207">
        <f>IFERROR(DH75,0)</f>
        <v>0</v>
      </c>
      <c r="DI105" s="203"/>
      <c r="DJ105" s="207">
        <f>IFERROR(DJ75,0)</f>
        <v>0</v>
      </c>
      <c r="DK105" s="207">
        <f>IFERROR(DK75,0)</f>
        <v>0</v>
      </c>
      <c r="DL105" s="203"/>
      <c r="DM105" s="207">
        <f>IFERROR(DM75,0)</f>
        <v>0</v>
      </c>
      <c r="DN105" s="207">
        <f>IFERROR(DN75,0)</f>
        <v>0</v>
      </c>
      <c r="DO105" s="203"/>
      <c r="DP105" s="207">
        <f>IFERROR(DP75,0)</f>
        <v>0</v>
      </c>
      <c r="DQ105" s="207">
        <f>IFERROR(DQ75,0)</f>
        <v>0</v>
      </c>
      <c r="DR105" s="203"/>
      <c r="DS105" s="207">
        <f>IFERROR(DS75,0)</f>
        <v>0</v>
      </c>
      <c r="DT105" s="207">
        <f>IFERROR(DT75,0)</f>
        <v>0</v>
      </c>
      <c r="DU105" s="211"/>
      <c r="DV105" s="204">
        <f>IFERROR(DV75,0)</f>
        <v>0</v>
      </c>
      <c r="DW105" s="442"/>
      <c r="DY105" s="205"/>
      <c r="DZ105" s="205"/>
      <c r="EB105" s="196"/>
      <c r="EC105" s="196"/>
      <c r="ED105"/>
      <c r="EE105" s="51"/>
      <c r="EF105" s="176"/>
      <c r="EG105" s="176"/>
      <c r="EH105" s="176"/>
      <c r="EI105" s="176"/>
      <c r="EJ105" s="176"/>
      <c r="EK105" s="176"/>
      <c r="EL105" s="176"/>
      <c r="EM105" s="176"/>
      <c r="EN105" s="176"/>
      <c r="EO105" s="176"/>
      <c r="EP105" s="176"/>
      <c r="EQ105" s="176"/>
      <c r="ER105" s="176"/>
      <c r="ES105" s="176"/>
      <c r="ET105" s="176"/>
      <c r="EU105" s="176"/>
      <c r="EV105" s="176"/>
      <c r="EW105" s="176"/>
      <c r="EX105" s="176"/>
      <c r="EY105" s="176"/>
      <c r="EZ105" s="176"/>
      <c r="FA105" s="176"/>
      <c r="FB105" s="176"/>
      <c r="FC105" s="176"/>
      <c r="FD105" s="176"/>
      <c r="FE105" s="176"/>
      <c r="FF105" s="176"/>
      <c r="FG105" s="176"/>
      <c r="FH105" s="176"/>
      <c r="FI105" s="176"/>
      <c r="FJ105" s="176"/>
      <c r="FK105" s="176"/>
      <c r="FL105" s="176"/>
      <c r="FM105" s="176"/>
      <c r="FN105" s="176"/>
      <c r="FO105" s="176"/>
      <c r="FP105" s="176"/>
      <c r="FQ105" s="176"/>
      <c r="FR105" s="176"/>
      <c r="FS105" s="176"/>
      <c r="FT105" s="176"/>
      <c r="FU105" s="176"/>
      <c r="FV105" s="176"/>
      <c r="FW105" s="176"/>
      <c r="FX105" s="176"/>
      <c r="FY105" s="176"/>
      <c r="FZ105" s="176"/>
      <c r="GA105" s="176"/>
      <c r="GB105" s="176"/>
      <c r="GC105" s="176"/>
      <c r="GD105" s="176"/>
      <c r="GE105" s="176"/>
      <c r="GF105" s="176"/>
      <c r="GG105" s="176"/>
      <c r="GH105" s="176"/>
      <c r="GI105" s="176"/>
      <c r="GJ105" s="176"/>
      <c r="GK105" s="176"/>
      <c r="GL105" s="176"/>
      <c r="GM105" s="176"/>
      <c r="GN105" s="176"/>
      <c r="GO105" s="176"/>
      <c r="GP105" s="176"/>
      <c r="GQ105" s="176"/>
      <c r="GR105" s="176"/>
      <c r="GS105" s="176"/>
      <c r="GT105" s="176"/>
      <c r="GU105" s="176"/>
      <c r="GV105" s="176"/>
      <c r="GW105" s="176"/>
      <c r="GX105" s="176"/>
      <c r="GY105" s="176"/>
      <c r="GZ105" s="176"/>
      <c r="HA105" s="176"/>
      <c r="HB105" s="176"/>
      <c r="HC105" s="176"/>
      <c r="HD105" s="176"/>
      <c r="HE105" s="176"/>
      <c r="HF105" s="176"/>
      <c r="HG105" s="176"/>
      <c r="HH105" s="176"/>
      <c r="HI105" s="176"/>
      <c r="HJ105" s="176"/>
      <c r="HK105" s="176"/>
      <c r="HL105" s="176"/>
      <c r="HM105" s="176"/>
      <c r="HN105" s="176"/>
      <c r="HO105" s="176"/>
      <c r="HP105" s="176"/>
      <c r="HQ105" s="176"/>
      <c r="HR105" s="176"/>
      <c r="HS105" s="176"/>
      <c r="HT105" s="176"/>
      <c r="HU105" s="176"/>
      <c r="HV105" s="176"/>
      <c r="HW105" s="176"/>
      <c r="HX105" s="176"/>
      <c r="HY105" s="176"/>
      <c r="HZ105" s="176"/>
      <c r="IA105" s="176"/>
      <c r="IB105" s="176"/>
      <c r="IC105" s="176"/>
      <c r="ID105" s="176"/>
      <c r="IE105" s="176"/>
      <c r="IF105" s="176"/>
      <c r="IG105" s="176"/>
      <c r="IH105" s="176"/>
      <c r="II105" s="176"/>
      <c r="IJ105" s="176"/>
      <c r="IK105" s="176"/>
      <c r="IL105" s="176"/>
      <c r="IM105" s="176"/>
      <c r="IN105" s="176"/>
      <c r="IO105" s="176"/>
      <c r="IP105" s="176"/>
      <c r="IQ105" s="176"/>
      <c r="IR105" s="176"/>
      <c r="IS105" s="176"/>
      <c r="IT105" s="176"/>
      <c r="IU105" s="176"/>
      <c r="IV105" s="176"/>
      <c r="IW105" s="176"/>
      <c r="IX105" s="176"/>
      <c r="IY105" s="176"/>
      <c r="IZ105" s="176"/>
      <c r="JA105" s="176"/>
      <c r="JB105" s="176"/>
      <c r="JC105" s="176"/>
      <c r="JD105" s="176"/>
      <c r="JE105" s="176"/>
      <c r="JF105" s="176"/>
      <c r="JG105" s="176"/>
      <c r="JH105" s="176"/>
      <c r="JI105" s="176"/>
      <c r="JJ105" s="176"/>
      <c r="JK105" s="176"/>
      <c r="JL105" s="176"/>
      <c r="JM105" s="176"/>
      <c r="JN105" s="176"/>
      <c r="JO105" s="176"/>
      <c r="JP105" s="176"/>
      <c r="JQ105" s="176"/>
      <c r="JR105" s="176"/>
      <c r="JS105" s="176"/>
      <c r="JT105" s="176"/>
      <c r="JU105" s="176"/>
      <c r="JV105" s="176"/>
      <c r="JW105" s="176"/>
      <c r="JX105" s="176"/>
      <c r="JY105" s="176"/>
      <c r="JZ105" s="176"/>
      <c r="KA105" s="176"/>
      <c r="KB105" s="176"/>
      <c r="KC105" s="176"/>
      <c r="KD105" s="176"/>
      <c r="KE105" s="176"/>
      <c r="KF105" s="176"/>
      <c r="KG105" s="176"/>
      <c r="KH105" s="176"/>
      <c r="KI105" s="176"/>
      <c r="KJ105" s="176"/>
      <c r="KK105" s="176"/>
      <c r="KL105" s="176"/>
      <c r="KM105" s="176"/>
      <c r="KN105" s="176"/>
      <c r="KO105" s="176"/>
      <c r="KP105" s="176"/>
      <c r="KQ105" s="176"/>
    </row>
    <row r="106" spans="1:303" s="170" customFormat="1" ht="19.5" customHeight="1" x14ac:dyDescent="0.3">
      <c r="A106" s="83"/>
      <c r="D106" s="84">
        <v>1</v>
      </c>
      <c r="E106" s="206" t="s">
        <v>321</v>
      </c>
      <c r="F106" s="206"/>
      <c r="G106" s="206" t="s">
        <v>264</v>
      </c>
      <c r="M106" s="226" t="s">
        <v>299</v>
      </c>
      <c r="N106" s="119" t="s">
        <v>40</v>
      </c>
      <c r="O106" s="210">
        <f ca="1">IFERROR(O80,0)</f>
        <v>0</v>
      </c>
      <c r="P106" s="210">
        <f>IFERROR(P80,0)</f>
        <v>0</v>
      </c>
      <c r="Q106" s="162"/>
      <c r="R106" s="204">
        <f>IFERROR(R80,0)</f>
        <v>0</v>
      </c>
      <c r="S106" s="204">
        <f>IFERROR(S80,0)</f>
        <v>0</v>
      </c>
      <c r="T106" s="204"/>
      <c r="U106" s="204">
        <f>IFERROR(U80,0)</f>
        <v>0</v>
      </c>
      <c r="V106" s="204">
        <f>IFERROR(V80,0)</f>
        <v>0</v>
      </c>
      <c r="W106" s="204"/>
      <c r="X106" s="204">
        <f>IFERROR(X80,0)</f>
        <v>0</v>
      </c>
      <c r="Y106" s="204">
        <f>IFERROR(Y80,0)</f>
        <v>0</v>
      </c>
      <c r="Z106" s="204"/>
      <c r="AA106" s="204">
        <f>IFERROR(AA80,0)</f>
        <v>0</v>
      </c>
      <c r="AB106" s="204">
        <f>IFERROR(AB80,0)</f>
        <v>0</v>
      </c>
      <c r="AC106" s="204"/>
      <c r="AD106" s="204">
        <f>IFERROR(AD80,0)</f>
        <v>0</v>
      </c>
      <c r="AE106" s="204">
        <f>IFERROR(AE80,0)</f>
        <v>0</v>
      </c>
      <c r="AF106" s="204"/>
      <c r="AG106" s="204">
        <f>IFERROR(AG80,0)</f>
        <v>0</v>
      </c>
      <c r="AH106" s="204">
        <f>IFERROR(AH80,0)</f>
        <v>0</v>
      </c>
      <c r="AI106" s="204"/>
      <c r="AJ106" s="204">
        <f>IFERROR(AJ80,0)</f>
        <v>0</v>
      </c>
      <c r="AK106" s="204">
        <f>IFERROR(AK80,0)</f>
        <v>0</v>
      </c>
      <c r="AL106" s="204"/>
      <c r="AM106" s="204">
        <f>IFERROR(AM80,0)</f>
        <v>0</v>
      </c>
      <c r="AN106" s="204">
        <f>IFERROR(AN80,0)</f>
        <v>0</v>
      </c>
      <c r="AO106" s="204"/>
      <c r="AP106" s="204">
        <f>IFERROR(AP80,0)</f>
        <v>0</v>
      </c>
      <c r="AQ106" s="204">
        <f>IFERROR(AQ80,0)</f>
        <v>0</v>
      </c>
      <c r="AR106" s="204"/>
      <c r="AS106" s="204">
        <f>IFERROR(AS80,0)</f>
        <v>0</v>
      </c>
      <c r="AT106" s="204">
        <f>IFERROR(AT80,0)</f>
        <v>0</v>
      </c>
      <c r="AU106" s="204"/>
      <c r="AV106" s="204">
        <f>IFERROR(AV80,0)</f>
        <v>0</v>
      </c>
      <c r="AW106" s="204">
        <f>IFERROR(AW80,0)</f>
        <v>0</v>
      </c>
      <c r="AX106" s="204"/>
      <c r="AY106" s="204">
        <f>IFERROR(AY80,0)</f>
        <v>0</v>
      </c>
      <c r="AZ106" s="204">
        <f>IFERROR(AZ80,0)</f>
        <v>0</v>
      </c>
      <c r="BA106" s="204"/>
      <c r="BB106" s="204">
        <f>IFERROR(BB80,0)</f>
        <v>0</v>
      </c>
      <c r="BC106" s="204">
        <f>IFERROR(BC80,0)</f>
        <v>0</v>
      </c>
      <c r="BD106" s="204"/>
      <c r="BE106" s="204">
        <f>IFERROR(BE80,0)</f>
        <v>0</v>
      </c>
      <c r="BF106" s="204">
        <f>IFERROR(BF80,0)</f>
        <v>0</v>
      </c>
      <c r="BG106" s="204"/>
      <c r="BH106" s="204">
        <f>IFERROR(BH80,0)</f>
        <v>0</v>
      </c>
      <c r="BI106" s="204">
        <f>IFERROR(BI80,0)</f>
        <v>0</v>
      </c>
      <c r="BJ106" s="204"/>
      <c r="BK106" s="204">
        <f>IFERROR(BK80,0)</f>
        <v>0</v>
      </c>
      <c r="BL106" s="204">
        <f>IFERROR(BL80,0)</f>
        <v>0</v>
      </c>
      <c r="BM106" s="204"/>
      <c r="BN106" s="204">
        <f>IFERROR(BN80,0)</f>
        <v>0</v>
      </c>
      <c r="BO106" s="204">
        <f>IFERROR(BO80,0)</f>
        <v>0</v>
      </c>
      <c r="BP106" s="204"/>
      <c r="BQ106" s="204">
        <f>IFERROR(BQ80,0)</f>
        <v>0</v>
      </c>
      <c r="BR106" s="204">
        <f>IFERROR(BR80,0)</f>
        <v>0</v>
      </c>
      <c r="BS106" s="204"/>
      <c r="BT106" s="204">
        <f>IFERROR(BT80,0)</f>
        <v>0</v>
      </c>
      <c r="BU106" s="204">
        <f>IFERROR(BU80,0)</f>
        <v>0</v>
      </c>
      <c r="BV106" s="204"/>
      <c r="BW106" s="204">
        <f>IFERROR(BW80,0)</f>
        <v>0</v>
      </c>
      <c r="BX106" s="204">
        <f>IFERROR(BX80,0)</f>
        <v>0</v>
      </c>
      <c r="BY106" s="204"/>
      <c r="BZ106" s="204">
        <f>IFERROR(BZ80,0)</f>
        <v>0</v>
      </c>
      <c r="CA106" s="204">
        <f>IFERROR(CA80,0)</f>
        <v>0</v>
      </c>
      <c r="CB106" s="204"/>
      <c r="CC106" s="204">
        <f>IFERROR(CC80,0)</f>
        <v>0</v>
      </c>
      <c r="CD106" s="204">
        <f>IFERROR(CD80,0)</f>
        <v>0</v>
      </c>
      <c r="CE106" s="204"/>
      <c r="CF106" s="204">
        <f>IFERROR(CF80,0)</f>
        <v>0</v>
      </c>
      <c r="CG106" s="204">
        <f>IFERROR(CG80,0)</f>
        <v>0</v>
      </c>
      <c r="CH106" s="204"/>
      <c r="CI106" s="204">
        <f>IFERROR(CI80,0)</f>
        <v>0</v>
      </c>
      <c r="CJ106" s="204">
        <f>IFERROR(CJ80,0)</f>
        <v>0</v>
      </c>
      <c r="CK106" s="204"/>
      <c r="CL106" s="204">
        <f>IFERROR(CL80,0)</f>
        <v>0</v>
      </c>
      <c r="CM106" s="204">
        <f>IFERROR(CM80,0)</f>
        <v>0</v>
      </c>
      <c r="CN106" s="204"/>
      <c r="CO106" s="204">
        <f>IFERROR(CO80,0)</f>
        <v>0</v>
      </c>
      <c r="CP106" s="204">
        <f>IFERROR(CP80,0)</f>
        <v>0</v>
      </c>
      <c r="CQ106" s="204"/>
      <c r="CR106" s="204">
        <f>IFERROR(CR80,0)</f>
        <v>0</v>
      </c>
      <c r="CS106" s="204">
        <f>IFERROR(CS80,0)</f>
        <v>0</v>
      </c>
      <c r="CT106" s="204"/>
      <c r="CU106" s="204">
        <f>IFERROR(CU80,0)</f>
        <v>0</v>
      </c>
      <c r="CV106" s="204">
        <f>IFERROR(CV80,0)</f>
        <v>0</v>
      </c>
      <c r="CW106" s="204"/>
      <c r="CX106" s="204">
        <f>IFERROR(CX80,0)</f>
        <v>0</v>
      </c>
      <c r="CY106" s="204">
        <f>IFERROR(CY80,0)</f>
        <v>0</v>
      </c>
      <c r="CZ106" s="204"/>
      <c r="DA106" s="204">
        <f>IFERROR(DA80,0)</f>
        <v>0</v>
      </c>
      <c r="DB106" s="204">
        <f>IFERROR(DB80,0)</f>
        <v>0</v>
      </c>
      <c r="DC106" s="204"/>
      <c r="DD106" s="204">
        <f>IFERROR(DD80,0)</f>
        <v>0</v>
      </c>
      <c r="DE106" s="204">
        <f>IFERROR(DE80,0)</f>
        <v>0</v>
      </c>
      <c r="DF106" s="204"/>
      <c r="DG106" s="204">
        <f>IFERROR(DG80,0)</f>
        <v>0</v>
      </c>
      <c r="DH106" s="204">
        <f>IFERROR(DH80,0)</f>
        <v>0</v>
      </c>
      <c r="DI106" s="204"/>
      <c r="DJ106" s="204">
        <f>IFERROR(DJ80,0)</f>
        <v>0</v>
      </c>
      <c r="DK106" s="204">
        <f>IFERROR(DK80,0)</f>
        <v>0</v>
      </c>
      <c r="DL106" s="204"/>
      <c r="DM106" s="204">
        <f>IFERROR(DM80,0)</f>
        <v>0</v>
      </c>
      <c r="DN106" s="204">
        <f>IFERROR(DN80,0)</f>
        <v>0</v>
      </c>
      <c r="DO106" s="204"/>
      <c r="DP106" s="204">
        <f>IFERROR(DP80,0)</f>
        <v>0</v>
      </c>
      <c r="DQ106" s="204">
        <f>IFERROR(DQ80,0)</f>
        <v>0</v>
      </c>
      <c r="DR106" s="204"/>
      <c r="DS106" s="204">
        <f>IFERROR(DS80,0)</f>
        <v>0</v>
      </c>
      <c r="DT106" s="204">
        <f>IFERROR(DT80,0)</f>
        <v>0</v>
      </c>
      <c r="DU106" s="204"/>
      <c r="DV106" s="204">
        <f>IFERROR(DV80,0)</f>
        <v>0</v>
      </c>
      <c r="DW106" s="442"/>
      <c r="DX106" s="204"/>
      <c r="DY106" s="259"/>
      <c r="DZ106" s="259"/>
      <c r="EB106" s="260"/>
      <c r="EC106" s="260"/>
      <c r="ED106"/>
      <c r="EE106" s="100"/>
      <c r="EF106" s="176"/>
      <c r="EG106" s="176"/>
      <c r="EH106" s="176"/>
      <c r="EI106" s="176"/>
      <c r="EJ106" s="176"/>
      <c r="EK106" s="176"/>
      <c r="EL106" s="176"/>
      <c r="EM106" s="176"/>
      <c r="EN106" s="176"/>
      <c r="EO106" s="176"/>
      <c r="EP106" s="176"/>
      <c r="EQ106" s="176"/>
      <c r="ER106" s="176"/>
      <c r="ES106" s="176"/>
      <c r="ET106" s="176"/>
      <c r="EU106" s="176"/>
      <c r="EV106" s="176"/>
      <c r="EW106" s="176"/>
      <c r="EX106" s="176"/>
      <c r="EY106" s="176"/>
      <c r="EZ106" s="176"/>
      <c r="FA106" s="176"/>
      <c r="FB106" s="176"/>
      <c r="FC106" s="176"/>
      <c r="FD106" s="176"/>
      <c r="FE106" s="176"/>
      <c r="FF106" s="176"/>
      <c r="FG106" s="176"/>
      <c r="FH106" s="176"/>
      <c r="FI106" s="176"/>
      <c r="FJ106" s="176"/>
      <c r="FK106" s="176"/>
      <c r="FL106" s="176"/>
      <c r="FM106" s="176"/>
      <c r="FN106" s="176"/>
      <c r="FO106" s="176"/>
      <c r="FP106" s="176"/>
      <c r="FQ106" s="176"/>
      <c r="FR106" s="176"/>
      <c r="FS106" s="176"/>
      <c r="FT106" s="176"/>
      <c r="FU106" s="176"/>
      <c r="FV106" s="176"/>
      <c r="FW106" s="176"/>
      <c r="FX106" s="176"/>
      <c r="FY106" s="176"/>
      <c r="FZ106" s="176"/>
      <c r="GA106" s="176"/>
      <c r="GB106" s="176"/>
      <c r="GC106" s="176"/>
      <c r="GD106" s="176"/>
      <c r="GE106" s="176"/>
      <c r="GF106" s="176"/>
      <c r="GG106" s="176"/>
      <c r="GH106" s="176"/>
      <c r="GI106" s="176"/>
      <c r="GJ106" s="176"/>
      <c r="GK106" s="176"/>
      <c r="GL106" s="176"/>
      <c r="GM106" s="176"/>
      <c r="GN106" s="176"/>
      <c r="GO106" s="176"/>
      <c r="GP106" s="176"/>
      <c r="GQ106" s="176"/>
      <c r="GR106" s="176"/>
      <c r="GS106" s="176"/>
      <c r="GT106" s="176"/>
      <c r="GU106" s="176"/>
      <c r="GV106" s="176"/>
      <c r="GW106" s="176"/>
      <c r="GX106" s="176"/>
      <c r="GY106" s="176"/>
      <c r="GZ106" s="176"/>
      <c r="HA106" s="176"/>
      <c r="HB106" s="176"/>
      <c r="HC106" s="176"/>
      <c r="HD106" s="176"/>
      <c r="HE106" s="176"/>
      <c r="HF106" s="176"/>
      <c r="HG106" s="176"/>
      <c r="HH106" s="176"/>
      <c r="HI106" s="176"/>
      <c r="HJ106" s="176"/>
      <c r="HK106" s="176"/>
      <c r="HL106" s="176"/>
      <c r="HM106" s="176"/>
      <c r="HN106" s="176"/>
      <c r="HO106" s="176"/>
      <c r="HP106" s="176"/>
      <c r="HQ106" s="176"/>
      <c r="HR106" s="176"/>
      <c r="HS106" s="176"/>
      <c r="HT106" s="176"/>
      <c r="HU106" s="176"/>
      <c r="HV106" s="176"/>
      <c r="HW106" s="176"/>
      <c r="HX106" s="176"/>
      <c r="HY106" s="176"/>
      <c r="HZ106" s="176"/>
      <c r="IA106" s="176"/>
      <c r="IB106" s="176"/>
      <c r="IC106" s="176"/>
      <c r="ID106" s="176"/>
      <c r="IE106" s="176"/>
      <c r="IF106" s="176"/>
      <c r="IG106" s="176"/>
      <c r="IH106" s="176"/>
      <c r="II106" s="176"/>
      <c r="IJ106" s="176"/>
      <c r="IK106" s="176"/>
      <c r="IL106" s="176"/>
      <c r="IM106" s="176"/>
      <c r="IN106" s="176"/>
      <c r="IO106" s="176"/>
      <c r="IP106" s="176"/>
      <c r="IQ106" s="176"/>
      <c r="IR106" s="176"/>
      <c r="IS106" s="176"/>
      <c r="IT106" s="176"/>
      <c r="IU106" s="176"/>
      <c r="IV106" s="176"/>
      <c r="IW106" s="176"/>
      <c r="IX106" s="176"/>
      <c r="IY106" s="176"/>
      <c r="IZ106" s="176"/>
      <c r="JA106" s="176"/>
      <c r="JB106" s="176"/>
      <c r="JC106" s="176"/>
      <c r="JD106" s="176"/>
      <c r="JE106" s="176"/>
      <c r="JF106" s="176"/>
      <c r="JG106" s="176"/>
      <c r="JH106" s="176"/>
      <c r="JI106" s="176"/>
      <c r="JJ106" s="176"/>
      <c r="JK106" s="176"/>
      <c r="JL106" s="176"/>
      <c r="JM106" s="176"/>
      <c r="JN106" s="176"/>
      <c r="JO106" s="176"/>
      <c r="JP106" s="176"/>
      <c r="JQ106" s="176"/>
      <c r="JR106" s="176"/>
      <c r="JS106" s="176"/>
      <c r="JT106" s="176"/>
      <c r="JU106" s="176"/>
      <c r="JV106" s="176"/>
      <c r="JW106" s="176"/>
      <c r="JX106" s="176"/>
      <c r="JY106" s="176"/>
      <c r="JZ106" s="176"/>
      <c r="KA106" s="176"/>
      <c r="KB106" s="176"/>
      <c r="KC106" s="176"/>
      <c r="KD106" s="176"/>
      <c r="KE106" s="176"/>
      <c r="KF106" s="176"/>
      <c r="KG106" s="176"/>
      <c r="KH106" s="176"/>
      <c r="KI106" s="176"/>
      <c r="KJ106" s="176"/>
      <c r="KK106" s="176"/>
      <c r="KL106" s="176"/>
      <c r="KM106" s="176"/>
      <c r="KN106" s="176"/>
      <c r="KO106" s="176"/>
      <c r="KP106" s="176"/>
      <c r="KQ106" s="176"/>
    </row>
    <row r="107" spans="1:303" ht="19.5" customHeight="1" x14ac:dyDescent="0.3">
      <c r="A107" s="83"/>
      <c r="B107" s="369"/>
      <c r="D107" s="84">
        <v>1</v>
      </c>
      <c r="E107" s="206" t="s">
        <v>618</v>
      </c>
      <c r="G107" s="88" t="s">
        <v>264</v>
      </c>
      <c r="K107" s="369"/>
      <c r="L107" s="369"/>
      <c r="M107" s="213" t="s">
        <v>611</v>
      </c>
      <c r="N107" s="127" t="s">
        <v>40</v>
      </c>
      <c r="O107" s="198">
        <f ca="1">IFERROR(IF(AND(O35="Actual",OR(O141=0,O141="")),0,$R$427),0)</f>
        <v>0</v>
      </c>
      <c r="P107" s="198">
        <f>IFERROR($S$107,0)</f>
        <v>0</v>
      </c>
      <c r="Q107" s="162"/>
      <c r="R107" s="207">
        <f ca="1">IFERROR(IF(AND(R35="Actual",OR(R141=0,R141="")),0,$R$427),0)</f>
        <v>0</v>
      </c>
      <c r="S107" s="200">
        <f>$S$427</f>
        <v>0</v>
      </c>
      <c r="T107" s="203"/>
      <c r="U107" s="202">
        <f ca="1">IFERROR(IF(AND(U35="Actual",OR(U141=0,U141="")),0,$R$427),0)</f>
        <v>0</v>
      </c>
      <c r="V107" s="202">
        <f>IFERROR($S$107,0)</f>
        <v>0</v>
      </c>
      <c r="W107" s="203"/>
      <c r="X107" s="202">
        <f ca="1">IFERROR(IF(AND(X35="Actual",OR(X141=0,X141="")),0,$R$427),0)</f>
        <v>0</v>
      </c>
      <c r="Y107" s="202">
        <f>IFERROR($S$107,0)</f>
        <v>0</v>
      </c>
      <c r="Z107" s="203"/>
      <c r="AA107" s="202">
        <f ca="1">IFERROR(IF(AND(AA35="Actual",OR(AA141=0,AA141="")),0,$R$427),0)</f>
        <v>0</v>
      </c>
      <c r="AB107" s="202">
        <f>IFERROR($S$107,0)</f>
        <v>0</v>
      </c>
      <c r="AC107" s="203"/>
      <c r="AD107" s="202">
        <f ca="1">IFERROR(IF(AND(AD35="Actual",OR(AD141=0,AD141="")),0,$R$427),0)</f>
        <v>0</v>
      </c>
      <c r="AE107" s="202">
        <f>IFERROR($S$107,0)</f>
        <v>0</v>
      </c>
      <c r="AF107" s="203"/>
      <c r="AG107" s="202">
        <f ca="1">IFERROR(IF(AND(AG35="Actual",OR(AG141=0,AG141="")),0,$R$427),0)</f>
        <v>0</v>
      </c>
      <c r="AH107" s="202">
        <f>IFERROR($S$107,0)</f>
        <v>0</v>
      </c>
      <c r="AI107" s="203"/>
      <c r="AJ107" s="202">
        <f ca="1">IFERROR(IF(AND(AJ35="Actual",OR(AJ141=0,AJ141="")),0,$R$427),0)</f>
        <v>0</v>
      </c>
      <c r="AK107" s="202">
        <f>IFERROR($S$107,0)</f>
        <v>0</v>
      </c>
      <c r="AL107" s="203"/>
      <c r="AM107" s="202">
        <f ca="1">IFERROR(IF(AND(AM35="Actual",OR(AM141=0,AM141="")),0,$R$427),0)</f>
        <v>0</v>
      </c>
      <c r="AN107" s="202">
        <f>IFERROR($S$107,0)</f>
        <v>0</v>
      </c>
      <c r="AO107" s="203"/>
      <c r="AP107" s="202">
        <f ca="1">IFERROR(IF(AND(AP35="Actual",OR(AP141=0,AP141="")),0,$R$427),0)</f>
        <v>0</v>
      </c>
      <c r="AQ107" s="202">
        <f>IFERROR($S$107,0)</f>
        <v>0</v>
      </c>
      <c r="AR107" s="203"/>
      <c r="AS107" s="202">
        <f ca="1">IFERROR(IF(AND(AS35="Actual",OR(AS141=0,AS141="")),0,$R$427),0)</f>
        <v>0</v>
      </c>
      <c r="AT107" s="202">
        <f>IFERROR($S$107,0)</f>
        <v>0</v>
      </c>
      <c r="AU107" s="203"/>
      <c r="AV107" s="202">
        <f ca="1">IFERROR(IF(AND(AV35="Actual",OR(AV141=0,AV141="")),0,$R$427),0)</f>
        <v>0</v>
      </c>
      <c r="AW107" s="202">
        <f>IFERROR($S$107,0)</f>
        <v>0</v>
      </c>
      <c r="AX107" s="203"/>
      <c r="AY107" s="202">
        <f ca="1">IFERROR(IF(AND(AY35="Actual",OR(AY141=0,AY141="")),0,$R$427),0)</f>
        <v>0</v>
      </c>
      <c r="AZ107" s="202">
        <f>IFERROR($S$107,0)</f>
        <v>0</v>
      </c>
      <c r="BA107" s="203"/>
      <c r="BB107" s="202">
        <f ca="1">IFERROR(IF(AND(BB35="Actual",OR(BB141=0,BB141="")),0,$R$427),0)</f>
        <v>0</v>
      </c>
      <c r="BC107" s="202">
        <f>IFERROR($S$107,0)</f>
        <v>0</v>
      </c>
      <c r="BD107" s="203"/>
      <c r="BE107" s="202">
        <f ca="1">IFERROR(IF(AND(BE35="Actual",OR(BE141=0,BE141="")),0,$R$427),0)</f>
        <v>0</v>
      </c>
      <c r="BF107" s="202">
        <f>IFERROR($S$107,0)</f>
        <v>0</v>
      </c>
      <c r="BG107" s="203"/>
      <c r="BH107" s="202">
        <f ca="1">IFERROR(IF(AND(BH35="Actual",OR(BH141=0,BH141="")),0,$R$427),0)</f>
        <v>0</v>
      </c>
      <c r="BI107" s="202">
        <f>IFERROR($S$107,0)</f>
        <v>0</v>
      </c>
      <c r="BJ107" s="203"/>
      <c r="BK107" s="202">
        <f ca="1">IFERROR(IF(AND(BK35="Actual",OR(BK141=0,BK141="")),0,$R$427),0)</f>
        <v>0</v>
      </c>
      <c r="BL107" s="202">
        <f>IFERROR($S$107,0)</f>
        <v>0</v>
      </c>
      <c r="BM107" s="203"/>
      <c r="BN107" s="202">
        <f ca="1">IFERROR(IF(AND(BN35="Actual",OR(BN141=0,BN141="")),0,$R$427),0)</f>
        <v>0</v>
      </c>
      <c r="BO107" s="202">
        <f>IFERROR($S$107,0)</f>
        <v>0</v>
      </c>
      <c r="BP107" s="203"/>
      <c r="BQ107" s="204">
        <f ca="1">IFERROR(IF(AND(BQ35="Actual",OR(BQ141=0,BQ141="")),0,$R$427),0)</f>
        <v>0</v>
      </c>
      <c r="BR107" s="204">
        <f>IFERROR($S$107,0)</f>
        <v>0</v>
      </c>
      <c r="BS107" s="204"/>
      <c r="BT107" s="204">
        <f ca="1">IFERROR(IF(AND(BT35="Actual",OR(BT141=0,BT141="")),0,$R$427),0)</f>
        <v>0</v>
      </c>
      <c r="BU107" s="204">
        <f>IFERROR($S$107,0)</f>
        <v>0</v>
      </c>
      <c r="BV107" s="204"/>
      <c r="BW107" s="204">
        <f ca="1">IFERROR(IF(AND(BW35="Actual",OR(BW141=0,BW141="")),0,$R$427),0)</f>
        <v>0</v>
      </c>
      <c r="BX107" s="204">
        <f>IFERROR($S$107,0)</f>
        <v>0</v>
      </c>
      <c r="BY107" s="204"/>
      <c r="BZ107" s="204">
        <f ca="1">IFERROR(IF(AND(BZ35="Actual",OR(BZ141=0,BZ141="")),0,$R$427),0)</f>
        <v>0</v>
      </c>
      <c r="CA107" s="204">
        <f>IFERROR($S$107,0)</f>
        <v>0</v>
      </c>
      <c r="CB107" s="203"/>
      <c r="CC107" s="202">
        <f ca="1">IFERROR(IF(AND(CC35="Actual",OR(CC141=0,CC141="")),0,$R$427),0)</f>
        <v>0</v>
      </c>
      <c r="CD107" s="202">
        <f>IFERROR($S$107,0)</f>
        <v>0</v>
      </c>
      <c r="CE107" s="203"/>
      <c r="CF107" s="202">
        <f ca="1">IFERROR(IF(AND(CF35="Actual",OR(CF141=0,CF141="")),0,$R$427),0)</f>
        <v>0</v>
      </c>
      <c r="CG107" s="202">
        <f>IFERROR($S$107,0)</f>
        <v>0</v>
      </c>
      <c r="CH107" s="203"/>
      <c r="CI107" s="202">
        <f ca="1">IFERROR(IF(AND(CI35="Actual",OR(CI141=0,CI141="")),0,$R$427),0)</f>
        <v>0</v>
      </c>
      <c r="CJ107" s="202">
        <f>IFERROR($S$107,0)</f>
        <v>0</v>
      </c>
      <c r="CK107" s="203"/>
      <c r="CL107" s="202">
        <f ca="1">IFERROR(IF(AND(CL35="Actual",OR(CL141=0,CL141="")),0,$R$427),0)</f>
        <v>0</v>
      </c>
      <c r="CM107" s="202">
        <f>IFERROR($S$107,0)</f>
        <v>0</v>
      </c>
      <c r="CN107" s="203"/>
      <c r="CO107" s="202">
        <f ca="1">IFERROR(IF(AND(CO35="Actual",OR(CO141=0,CO141="")),0,$R$427),0)</f>
        <v>0</v>
      </c>
      <c r="CP107" s="202">
        <f>IFERROR($S$107,0)</f>
        <v>0</v>
      </c>
      <c r="CQ107" s="203"/>
      <c r="CR107" s="202">
        <f ca="1">IFERROR(IF(AND(CR35="Actual",OR(CR141=0,CR141="")),0,$R$427),0)</f>
        <v>0</v>
      </c>
      <c r="CS107" s="202">
        <f>IFERROR($S$107,0)</f>
        <v>0</v>
      </c>
      <c r="CT107" s="203"/>
      <c r="CU107" s="202">
        <f ca="1">IFERROR(IF(AND(CU35="Actual",OR(CU141=0,CU141="")),0,$R$427),0)</f>
        <v>0</v>
      </c>
      <c r="CV107" s="202">
        <f>IFERROR($S$107,0)</f>
        <v>0</v>
      </c>
      <c r="CW107" s="203"/>
      <c r="CX107" s="202">
        <f ca="1">IFERROR(IF(AND(CX35="Actual",OR(CX141=0,CX141="")),0,$R$427),0)</f>
        <v>0</v>
      </c>
      <c r="CY107" s="202">
        <f>IFERROR($S$107,0)</f>
        <v>0</v>
      </c>
      <c r="CZ107" s="203"/>
      <c r="DA107" s="202">
        <f ca="1">IFERROR(IF(AND(DA35="Actual",OR(DA141=0,DA141="")),0,$R$427),0)</f>
        <v>0</v>
      </c>
      <c r="DB107" s="202">
        <f>IFERROR($S$107,0)</f>
        <v>0</v>
      </c>
      <c r="DC107" s="203"/>
      <c r="DD107" s="202">
        <f ca="1">IFERROR(IF(AND(DD35="Actual",OR(DD141=0,DD141="")),0,$R$427),0)</f>
        <v>0</v>
      </c>
      <c r="DE107" s="202">
        <f>IFERROR($S$107,0)</f>
        <v>0</v>
      </c>
      <c r="DF107" s="203"/>
      <c r="DG107" s="202">
        <f ca="1">IFERROR(IF(AND(DG35="Actual",OR(DG141=0,DG141="")),0,$R$427),0)</f>
        <v>0</v>
      </c>
      <c r="DH107" s="202">
        <f>IFERROR($S$107,0)</f>
        <v>0</v>
      </c>
      <c r="DI107" s="203"/>
      <c r="DJ107" s="202">
        <f ca="1">IFERROR(IF(AND(DJ35="Actual",OR(DJ141=0,DJ141="")),0,$R$427),0)</f>
        <v>0</v>
      </c>
      <c r="DK107" s="202">
        <f>IFERROR($S$107,0)</f>
        <v>0</v>
      </c>
      <c r="DL107" s="203"/>
      <c r="DM107" s="202">
        <f ca="1">IFERROR(IF(AND(DM35="Actual",OR(DM141=0,DM141="")),0,$R$427),0)</f>
        <v>0</v>
      </c>
      <c r="DN107" s="202">
        <f>IFERROR($S$107,0)</f>
        <v>0</v>
      </c>
      <c r="DO107" s="203"/>
      <c r="DP107" s="202">
        <f ca="1">IFERROR(IF(AND(DP35="Actual",OR(DP141=0,DP141="")),0,$R$427),0)</f>
        <v>0</v>
      </c>
      <c r="DQ107" s="202">
        <f>IFERROR($S$107,0)</f>
        <v>0</v>
      </c>
      <c r="DR107" s="203"/>
      <c r="DS107" s="202">
        <f ca="1">IFERROR(IF(AND(DS35="Actual",OR(DS141=0,DS141="")),0,$R$427),0)</f>
        <v>0</v>
      </c>
      <c r="DT107" s="202">
        <f>IFERROR($S$107,0)</f>
        <v>0</v>
      </c>
      <c r="DU107" s="417"/>
      <c r="DV107" s="204">
        <f>IFERROR(IF(AND($O$336="Actual",OR(DV141=0,DV141="")),0,$R$427),0)</f>
        <v>0</v>
      </c>
      <c r="DW107" s="442"/>
      <c r="DY107" s="205"/>
      <c r="DZ107" s="205"/>
      <c r="EB107" s="196"/>
      <c r="EC107" s="196"/>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row>
    <row r="108" spans="1:303" s="170" customFormat="1" ht="19.5" customHeight="1" x14ac:dyDescent="0.3">
      <c r="A108" s="83"/>
      <c r="D108" s="84">
        <v>1</v>
      </c>
      <c r="E108" s="206" t="s">
        <v>907</v>
      </c>
      <c r="F108" s="206"/>
      <c r="G108" s="206" t="s">
        <v>264</v>
      </c>
      <c r="M108" s="253" t="s">
        <v>874</v>
      </c>
      <c r="N108" s="251" t="s">
        <v>40</v>
      </c>
      <c r="O108" s="210">
        <f ca="1">IFERROR(((R108*R44)+(U108*U44)+(X108*X44)+(AA108*AA44)+(AD108*AD44)+(AG108*AG44)+(AJ108*AJ44)+(AM108*AM44)+(AP108*AP44)+(AS108*AS44)+(AV108*AV44)+(AY108*AY44)+(BB108*BB44)+(BE108*BE44)+(BH108*BH44)+(BK108*BK44)+(BN108*BN44)+(BQ108*BQ44)+(BT108*BT44)+(BW108*BW44)+(BZ108*BZ44)+(CC108*CC44)+(CF108*CF44)+(CI108*CI44)+(CL108*CL44)+(CO108*CO44)+(CR108*CR44)+(CU108*CU44)+(CX108*CX44)+(DA108*DA44)+(DD108*DD44)+(DG108*DG44)+(DJ108*DJ44)+(DM108*DM44)+(DP108*DP44)+(DS108*DS44)+IF(O35="Actual",(DV108*DV44),0))/O44,0)</f>
        <v>0</v>
      </c>
      <c r="P108" s="210">
        <f>IFERROR(((S108*S44)+(V108*V44)+(Y108*Y44)+(AB108*AB44)+(AE108*AE44)+(AH108*AH44)+(AK108*AK44)+(AN108*AN44)+(AQ108*AQ44)+(AT108*AT44)+(AW108*AW44)+(AZ108*AZ44)+(BC108*BC44)+(BF108*BF44)+(BI108*BI44)+(BL108*BL44)+(BO108*BO44)+(BR108*BR44)+(BU108*BU44)+(BX108*BX44)+(CA108*CA44)+(CD108*CD44)+(CG108*CG44)+(CJ108*CJ44)+(CM108*CM44)+(CP108*CP44)+(CS108*CS44)+(CV108*CV44)+(CY108*CY44)+(DB108*DB44)+(DE108*DE44)+(DH108*DH44)+(DK108*DK44)+(DN108*DN44)+(DQ108*DQ44)+(DT108*DT44)+IF(P35="Actual",(DW108*DW44),0))/P44,0)</f>
        <v>0</v>
      </c>
      <c r="Q108" s="254"/>
      <c r="R108" s="255">
        <f>IFERROR(R109+R110,0)</f>
        <v>0</v>
      </c>
      <c r="S108" s="255">
        <f>IFERROR(S109+S110,0)</f>
        <v>0</v>
      </c>
      <c r="T108" s="255"/>
      <c r="U108" s="204">
        <f t="shared" ref="U108:V108" si="78">IFERROR(U109+U110,0)</f>
        <v>0</v>
      </c>
      <c r="V108" s="204">
        <f t="shared" si="78"/>
        <v>0</v>
      </c>
      <c r="W108" s="255"/>
      <c r="X108" s="204">
        <f t="shared" ref="X108:Y108" si="79">IFERROR(X109+X110,0)</f>
        <v>0</v>
      </c>
      <c r="Y108" s="204">
        <f t="shared" si="79"/>
        <v>0</v>
      </c>
      <c r="Z108" s="255"/>
      <c r="AA108" s="204">
        <f t="shared" ref="AA108:AB108" si="80">IFERROR(AA109+AA110,0)</f>
        <v>0</v>
      </c>
      <c r="AB108" s="204">
        <f t="shared" si="80"/>
        <v>0</v>
      </c>
      <c r="AC108" s="255"/>
      <c r="AD108" s="204">
        <f t="shared" ref="AD108:AE108" si="81">IFERROR(AD109+AD110,0)</f>
        <v>0</v>
      </c>
      <c r="AE108" s="204">
        <f t="shared" si="81"/>
        <v>0</v>
      </c>
      <c r="AF108" s="255"/>
      <c r="AG108" s="204">
        <f t="shared" ref="AG108:AH108" si="82">IFERROR(AG109+AG110,0)</f>
        <v>0</v>
      </c>
      <c r="AH108" s="204">
        <f t="shared" si="82"/>
        <v>0</v>
      </c>
      <c r="AI108" s="255"/>
      <c r="AJ108" s="204">
        <f t="shared" ref="AJ108:AK108" si="83">IFERROR(AJ109+AJ110,0)</f>
        <v>0</v>
      </c>
      <c r="AK108" s="204">
        <f t="shared" si="83"/>
        <v>0</v>
      </c>
      <c r="AL108" s="255"/>
      <c r="AM108" s="204">
        <f t="shared" ref="AM108:AN108" si="84">IFERROR(AM109+AM110,0)</f>
        <v>0</v>
      </c>
      <c r="AN108" s="204">
        <f t="shared" si="84"/>
        <v>0</v>
      </c>
      <c r="AO108" s="255"/>
      <c r="AP108" s="204">
        <f t="shared" ref="AP108:AQ108" si="85">IFERROR(AP109+AP110,0)</f>
        <v>0</v>
      </c>
      <c r="AQ108" s="204">
        <f t="shared" si="85"/>
        <v>0</v>
      </c>
      <c r="AR108" s="255"/>
      <c r="AS108" s="204">
        <f t="shared" ref="AS108:AT108" si="86">IFERROR(AS109+AS110,0)</f>
        <v>0</v>
      </c>
      <c r="AT108" s="204">
        <f t="shared" si="86"/>
        <v>0</v>
      </c>
      <c r="AU108" s="255"/>
      <c r="AV108" s="204">
        <f t="shared" ref="AV108:AW108" si="87">IFERROR(AV109+AV110,0)</f>
        <v>0</v>
      </c>
      <c r="AW108" s="204">
        <f t="shared" si="87"/>
        <v>0</v>
      </c>
      <c r="AX108" s="255"/>
      <c r="AY108" s="204">
        <f t="shared" ref="AY108:AZ108" si="88">IFERROR(AY109+AY110,0)</f>
        <v>0</v>
      </c>
      <c r="AZ108" s="204">
        <f t="shared" si="88"/>
        <v>0</v>
      </c>
      <c r="BA108" s="255"/>
      <c r="BB108" s="204">
        <f t="shared" ref="BB108:BC108" si="89">IFERROR(BB109+BB110,0)</f>
        <v>0</v>
      </c>
      <c r="BC108" s="204">
        <f t="shared" si="89"/>
        <v>0</v>
      </c>
      <c r="BD108" s="255"/>
      <c r="BE108" s="204">
        <f t="shared" ref="BE108:BF108" si="90">IFERROR(BE109+BE110,0)</f>
        <v>0</v>
      </c>
      <c r="BF108" s="204">
        <f t="shared" si="90"/>
        <v>0</v>
      </c>
      <c r="BG108" s="255"/>
      <c r="BH108" s="204">
        <f t="shared" ref="BH108:BI108" si="91">IFERROR(BH109+BH110,0)</f>
        <v>0</v>
      </c>
      <c r="BI108" s="204">
        <f t="shared" si="91"/>
        <v>0</v>
      </c>
      <c r="BJ108" s="255"/>
      <c r="BK108" s="204">
        <f t="shared" ref="BK108:BL108" si="92">IFERROR(BK109+BK110,0)</f>
        <v>0</v>
      </c>
      <c r="BL108" s="204">
        <f t="shared" si="92"/>
        <v>0</v>
      </c>
      <c r="BM108" s="255"/>
      <c r="BN108" s="204">
        <f t="shared" ref="BN108:BO108" si="93">IFERROR(BN109+BN110,0)</f>
        <v>0</v>
      </c>
      <c r="BO108" s="204">
        <f t="shared" si="93"/>
        <v>0</v>
      </c>
      <c r="BP108" s="255"/>
      <c r="BQ108" s="204">
        <f t="shared" ref="BQ108:BR108" si="94">IFERROR(BQ109+BQ110,0)</f>
        <v>0</v>
      </c>
      <c r="BR108" s="204">
        <f t="shared" si="94"/>
        <v>0</v>
      </c>
      <c r="BS108" s="255"/>
      <c r="BT108" s="204">
        <f t="shared" ref="BT108:BU108" si="95">IFERROR(BT109+BT110,0)</f>
        <v>0</v>
      </c>
      <c r="BU108" s="204">
        <f t="shared" si="95"/>
        <v>0</v>
      </c>
      <c r="BV108" s="255"/>
      <c r="BW108" s="204">
        <f t="shared" ref="BW108:BX108" si="96">IFERROR(BW109+BW110,0)</f>
        <v>0</v>
      </c>
      <c r="BX108" s="204">
        <f t="shared" si="96"/>
        <v>0</v>
      </c>
      <c r="BY108" s="255"/>
      <c r="BZ108" s="204">
        <f t="shared" ref="BZ108:CA108" si="97">IFERROR(BZ109+BZ110,0)</f>
        <v>0</v>
      </c>
      <c r="CA108" s="204">
        <f t="shared" si="97"/>
        <v>0</v>
      </c>
      <c r="CB108" s="255"/>
      <c r="CC108" s="204">
        <f t="shared" ref="CC108:CD108" si="98">IFERROR(CC109+CC110,0)</f>
        <v>0</v>
      </c>
      <c r="CD108" s="204">
        <f t="shared" si="98"/>
        <v>0</v>
      </c>
      <c r="CE108" s="255"/>
      <c r="CF108" s="204">
        <f t="shared" ref="CF108:CG108" si="99">IFERROR(CF109+CF110,0)</f>
        <v>0</v>
      </c>
      <c r="CG108" s="204">
        <f t="shared" si="99"/>
        <v>0</v>
      </c>
      <c r="CH108" s="255"/>
      <c r="CI108" s="204">
        <f t="shared" ref="CI108:CJ108" si="100">IFERROR(CI109+CI110,0)</f>
        <v>0</v>
      </c>
      <c r="CJ108" s="204">
        <f t="shared" si="100"/>
        <v>0</v>
      </c>
      <c r="CK108" s="255"/>
      <c r="CL108" s="204">
        <f t="shared" ref="CL108:CM108" si="101">IFERROR(CL109+CL110,0)</f>
        <v>0</v>
      </c>
      <c r="CM108" s="204">
        <f t="shared" si="101"/>
        <v>0</v>
      </c>
      <c r="CN108" s="255"/>
      <c r="CO108" s="204">
        <f t="shared" ref="CO108:CP108" si="102">IFERROR(CO109+CO110,0)</f>
        <v>0</v>
      </c>
      <c r="CP108" s="204">
        <f t="shared" si="102"/>
        <v>0</v>
      </c>
      <c r="CQ108" s="255"/>
      <c r="CR108" s="204">
        <f t="shared" ref="CR108:CS108" si="103">IFERROR(CR109+CR110,0)</f>
        <v>0</v>
      </c>
      <c r="CS108" s="204">
        <f t="shared" si="103"/>
        <v>0</v>
      </c>
      <c r="CT108" s="255"/>
      <c r="CU108" s="204">
        <f t="shared" ref="CU108:CV108" si="104">IFERROR(CU109+CU110,0)</f>
        <v>0</v>
      </c>
      <c r="CV108" s="204">
        <f t="shared" si="104"/>
        <v>0</v>
      </c>
      <c r="CW108" s="255"/>
      <c r="CX108" s="204">
        <f t="shared" ref="CX108:CY108" si="105">IFERROR(CX109+CX110,0)</f>
        <v>0</v>
      </c>
      <c r="CY108" s="204">
        <f t="shared" si="105"/>
        <v>0</v>
      </c>
      <c r="CZ108" s="255"/>
      <c r="DA108" s="204">
        <f t="shared" ref="DA108:DB108" si="106">IFERROR(DA109+DA110,0)</f>
        <v>0</v>
      </c>
      <c r="DB108" s="204">
        <f t="shared" si="106"/>
        <v>0</v>
      </c>
      <c r="DC108" s="255"/>
      <c r="DD108" s="204">
        <f t="shared" ref="DD108:DE108" si="107">IFERROR(DD109+DD110,0)</f>
        <v>0</v>
      </c>
      <c r="DE108" s="204">
        <f t="shared" si="107"/>
        <v>0</v>
      </c>
      <c r="DF108" s="255"/>
      <c r="DG108" s="204">
        <f t="shared" ref="DG108:DH108" si="108">IFERROR(DG109+DG110,0)</f>
        <v>0</v>
      </c>
      <c r="DH108" s="204">
        <f t="shared" si="108"/>
        <v>0</v>
      </c>
      <c r="DI108" s="255"/>
      <c r="DJ108" s="204">
        <f t="shared" ref="DJ108:DK108" si="109">IFERROR(DJ109+DJ110,0)</f>
        <v>0</v>
      </c>
      <c r="DK108" s="204">
        <f t="shared" si="109"/>
        <v>0</v>
      </c>
      <c r="DL108" s="255"/>
      <c r="DM108" s="204">
        <f t="shared" ref="DM108:DN108" si="110">IFERROR(DM109+DM110,0)</f>
        <v>0</v>
      </c>
      <c r="DN108" s="204">
        <f t="shared" si="110"/>
        <v>0</v>
      </c>
      <c r="DO108" s="255"/>
      <c r="DP108" s="204">
        <f t="shared" ref="DP108:DQ108" si="111">IFERROR(DP109+DP110,0)</f>
        <v>0</v>
      </c>
      <c r="DQ108" s="204">
        <f t="shared" si="111"/>
        <v>0</v>
      </c>
      <c r="DR108" s="255"/>
      <c r="DS108" s="204">
        <f t="shared" ref="DS108:DV108" si="112">IFERROR(DS109+DS110,0)</f>
        <v>0</v>
      </c>
      <c r="DT108" s="204">
        <f t="shared" si="112"/>
        <v>0</v>
      </c>
      <c r="DU108" s="418"/>
      <c r="DV108" s="204">
        <f t="shared" si="112"/>
        <v>0</v>
      </c>
      <c r="DW108" s="442"/>
      <c r="DY108" s="256"/>
      <c r="DZ108" s="256"/>
      <c r="EB108" s="257"/>
      <c r="EC108" s="257"/>
      <c r="ED108"/>
      <c r="EE108" s="51"/>
      <c r="EF108" s="176"/>
      <c r="EG108" s="176"/>
      <c r="EH108" s="176"/>
      <c r="EI108" s="176"/>
      <c r="EJ108" s="176"/>
      <c r="EK108" s="176"/>
      <c r="EL108" s="176"/>
      <c r="EM108" s="176"/>
      <c r="EN108" s="176"/>
      <c r="EO108" s="176"/>
      <c r="EP108" s="176"/>
      <c r="EQ108" s="176"/>
      <c r="ER108" s="176"/>
      <c r="ES108" s="176"/>
      <c r="ET108" s="176"/>
      <c r="EU108" s="176"/>
      <c r="EV108" s="176"/>
      <c r="EW108" s="176"/>
      <c r="EX108" s="176"/>
      <c r="EY108" s="176"/>
      <c r="EZ108" s="176"/>
      <c r="FA108" s="176"/>
      <c r="FB108" s="176"/>
      <c r="FC108" s="176"/>
      <c r="FD108" s="176"/>
      <c r="FE108" s="176"/>
      <c r="FF108" s="176"/>
      <c r="FG108" s="176"/>
      <c r="FH108" s="176"/>
      <c r="FI108" s="176"/>
      <c r="FJ108" s="176"/>
      <c r="FK108" s="176"/>
      <c r="FL108" s="176"/>
      <c r="FM108" s="176"/>
      <c r="FN108" s="176"/>
      <c r="FO108" s="176"/>
      <c r="FP108" s="176"/>
      <c r="FQ108" s="176"/>
      <c r="FR108" s="176"/>
      <c r="FS108" s="176"/>
      <c r="FT108" s="176"/>
      <c r="FU108" s="176"/>
      <c r="FV108" s="176"/>
      <c r="FW108" s="176"/>
      <c r="FX108" s="176"/>
      <c r="FY108" s="176"/>
      <c r="FZ108" s="176"/>
      <c r="GA108" s="176"/>
      <c r="GB108" s="176"/>
      <c r="GC108" s="176"/>
      <c r="GD108" s="176"/>
      <c r="GE108" s="176"/>
      <c r="GF108" s="176"/>
      <c r="GG108" s="176"/>
      <c r="GH108" s="176"/>
      <c r="GI108" s="176"/>
      <c r="GJ108" s="176"/>
      <c r="GK108" s="176"/>
      <c r="GL108" s="176"/>
      <c r="GM108" s="176"/>
      <c r="GN108" s="176"/>
      <c r="GO108" s="176"/>
      <c r="GP108" s="176"/>
      <c r="GQ108" s="176"/>
      <c r="GR108" s="176"/>
      <c r="GS108" s="176"/>
      <c r="GT108" s="176"/>
      <c r="GU108" s="176"/>
      <c r="GV108" s="176"/>
      <c r="GW108" s="176"/>
      <c r="GX108" s="176"/>
      <c r="GY108" s="176"/>
      <c r="GZ108" s="176"/>
      <c r="HA108" s="176"/>
      <c r="HB108" s="176"/>
      <c r="HC108" s="176"/>
      <c r="HD108" s="176"/>
      <c r="HE108" s="176"/>
      <c r="HF108" s="176"/>
      <c r="HG108" s="176"/>
      <c r="HH108" s="176"/>
      <c r="HI108" s="176"/>
      <c r="HJ108" s="176"/>
      <c r="HK108" s="176"/>
      <c r="HL108" s="176"/>
      <c r="HM108" s="176"/>
      <c r="HN108" s="176"/>
      <c r="HO108" s="176"/>
      <c r="HP108" s="176"/>
      <c r="HQ108" s="176"/>
      <c r="HR108" s="176"/>
      <c r="HS108" s="176"/>
      <c r="HT108" s="176"/>
      <c r="HU108" s="176"/>
      <c r="HV108" s="176"/>
      <c r="HW108" s="176"/>
      <c r="HX108" s="176"/>
      <c r="HY108" s="176"/>
      <c r="HZ108" s="176"/>
      <c r="IA108" s="176"/>
      <c r="IB108" s="176"/>
      <c r="IC108" s="176"/>
      <c r="ID108" s="176"/>
      <c r="IE108" s="176"/>
      <c r="IF108" s="176"/>
      <c r="IG108" s="176"/>
      <c r="IH108" s="176"/>
      <c r="II108" s="176"/>
      <c r="IJ108" s="176"/>
      <c r="IK108" s="176"/>
      <c r="IL108" s="176"/>
      <c r="IM108" s="176"/>
      <c r="IN108" s="176"/>
      <c r="IO108" s="176"/>
      <c r="IP108" s="176"/>
      <c r="IQ108" s="176"/>
      <c r="IR108" s="176"/>
      <c r="IS108" s="176"/>
      <c r="IT108" s="176"/>
      <c r="IU108" s="176"/>
      <c r="IV108" s="176"/>
      <c r="IW108" s="176"/>
      <c r="IX108" s="176"/>
      <c r="IY108" s="176"/>
      <c r="IZ108" s="176"/>
      <c r="JA108" s="176"/>
      <c r="JB108" s="176"/>
      <c r="JC108" s="176"/>
      <c r="JD108" s="176"/>
      <c r="JE108" s="176"/>
      <c r="JF108" s="176"/>
      <c r="JG108" s="176"/>
      <c r="JH108" s="176"/>
      <c r="JI108" s="176"/>
      <c r="JJ108" s="176"/>
      <c r="JK108" s="176"/>
      <c r="JL108" s="176"/>
      <c r="JM108" s="176"/>
      <c r="JN108" s="176"/>
      <c r="JO108" s="176"/>
      <c r="JP108" s="176"/>
      <c r="JQ108" s="176"/>
      <c r="JR108" s="176"/>
      <c r="JS108" s="176"/>
      <c r="JT108" s="176"/>
      <c r="JU108" s="176"/>
      <c r="JV108" s="176"/>
      <c r="JW108" s="176"/>
      <c r="JX108" s="176"/>
      <c r="JY108" s="176"/>
      <c r="JZ108" s="176"/>
      <c r="KA108" s="176"/>
      <c r="KB108" s="176"/>
      <c r="KC108" s="176"/>
      <c r="KD108" s="176"/>
      <c r="KE108" s="176"/>
      <c r="KF108" s="176"/>
      <c r="KG108" s="176"/>
      <c r="KH108" s="176"/>
      <c r="KI108" s="176"/>
      <c r="KJ108" s="176"/>
      <c r="KK108" s="176"/>
      <c r="KL108" s="176"/>
      <c r="KM108" s="176"/>
      <c r="KN108" s="176"/>
      <c r="KO108" s="176"/>
      <c r="KP108" s="176"/>
      <c r="KQ108" s="176"/>
    </row>
    <row r="109" spans="1:303" ht="19.5" customHeight="1" x14ac:dyDescent="0.3">
      <c r="A109" s="83"/>
      <c r="D109" s="84">
        <v>1</v>
      </c>
      <c r="E109" s="206" t="s">
        <v>908</v>
      </c>
      <c r="G109" s="206" t="s">
        <v>264</v>
      </c>
      <c r="M109" s="226" t="s">
        <v>875</v>
      </c>
      <c r="N109" s="119" t="s">
        <v>40</v>
      </c>
      <c r="O109" s="210">
        <f ca="1">IFERROR(((R109*R44)+(U109*U44)+(X109*X44)+(AA109*AA44)+(AD109*AD44)+(AG109*AG44)+(AJ109*AJ44)+(AM109*AM44)+(AP109*AP44)+(AS109*AS44)+(AV109*AV44)+(AY109*AY44)+(BB109*BB44)+(BE109*BE44)+(BH109*BH44)+(BK109*BK44)+(BN109*BN44)+(BQ109*BQ44)+(BT109*BT44)+(BW109*BW44)+(BZ109*BZ44)+(CC109*CC44)+(CF109*CF44)+(CI109*CI44)+(CL109*CL44)+(CO109*CO44)+(CR109*CR44)+(CU109*CU44)+(CX109*CX44)+(DA109*DA44)+(DD109*DD44)+(DG109*DG44)+(DJ109*DJ44)+(DM109*DM44)+(DP109*DP44)+(DS109*DS44)+IF(O35="Actual",(DV109*DV44),0))/O44,0)</f>
        <v>0</v>
      </c>
      <c r="P109" s="210">
        <f>IFERROR(((S109*S44)+(V109*V44)+(Y109*Y44)+(AB109*AB44)+(AE109*AE44)+(AH109*AH44)+(AK109*AK44)+(AN109*AN44)+(AQ109*AQ44)+(AT109*AT44)+(AW109*AW44)+(AZ109*AZ44)+(BC109*BC44)+(BF109*BF44)+(BI109*BI44)+(BL109*BL44)+(BO109*BO44)+(BR109*BR44)+(BU109*BU44)+(BX109*BX44)+(CA109*CA44)+(CD109*CD44)+(CG109*CG44)+(CJ109*CJ44)+(CM109*CM44)+(CP109*CP44)+(CS109*CS44)+(CV109*CV44)+(CY109*CY44)+(DB109*DB44)+(DE109*DE44)+(DH109*DH44)+(DK109*DK44)+(DN109*DN44)+(DQ109*DQ44)+(DT109*DT44)+IF(P35="Actual",(DW109*DW44),0))/P44,0)</f>
        <v>0</v>
      </c>
      <c r="Q109" s="167"/>
      <c r="R109" s="204">
        <f>IFERROR(R71+R77+R209+R215+R220+R225+R230+R235+R241+R246,0)</f>
        <v>0</v>
      </c>
      <c r="S109" s="204">
        <f>IFERROR(S71+S77+S209+S215+S220+S225+S230+S235+S241+S246,0)</f>
        <v>0</v>
      </c>
      <c r="T109" s="204"/>
      <c r="U109" s="204">
        <f>IFERROR(U71+U77+U209+U215+U220+U225+U230+U235+U241+U246,0)</f>
        <v>0</v>
      </c>
      <c r="V109" s="204">
        <f>IFERROR(V71+V77+V209+V215+V220+V225+V230+V235+V241+V246,0)</f>
        <v>0</v>
      </c>
      <c r="W109" s="204"/>
      <c r="X109" s="204">
        <f>IFERROR(X71+X77+X209+X215+X220+X225+X230+X235+X241+X246,0)</f>
        <v>0</v>
      </c>
      <c r="Y109" s="204">
        <f>IFERROR(Y71+Y77+Y209+Y215+Y220+Y225+Y230+Y235+Y241+Y246,0)</f>
        <v>0</v>
      </c>
      <c r="Z109" s="204"/>
      <c r="AA109" s="204">
        <f>IFERROR(AA71+AA77+AA209+AA215+AA220+AA225+AA230+AA235+AA241+AA246,0)</f>
        <v>0</v>
      </c>
      <c r="AB109" s="204">
        <f>IFERROR(AB71+AB77+AB209+AB215+AB220+AB225+AB230+AB235+AB241+AB246,0)</f>
        <v>0</v>
      </c>
      <c r="AC109" s="204"/>
      <c r="AD109" s="204">
        <f>IFERROR(AD71+AD77+AD209+AD215+AD220+AD225+AD230+AD235+AD241+AD246,0)</f>
        <v>0</v>
      </c>
      <c r="AE109" s="204">
        <f>IFERROR(AE71+AE77+AE209+AE215+AE220+AE225+AE230+AE235+AE241+AE246,0)</f>
        <v>0</v>
      </c>
      <c r="AF109" s="204"/>
      <c r="AG109" s="204">
        <f>IFERROR(AG71+AG77+AG209+AG215+AG220+AG225+AG230+AG235+AG241+AG246,0)</f>
        <v>0</v>
      </c>
      <c r="AH109" s="204">
        <f>IFERROR(AH71+AH77+AH209+AH215+AH220+AH225+AH230+AH235+AH241+AH246,0)</f>
        <v>0</v>
      </c>
      <c r="AI109" s="204"/>
      <c r="AJ109" s="204">
        <f>IFERROR(AJ71+AJ77+AJ209+AJ215+AJ220+AJ225+AJ230+AJ235+AJ241+AJ246,0)</f>
        <v>0</v>
      </c>
      <c r="AK109" s="204">
        <f>IFERROR(AK71+AK77+AK209+AK215+AK220+AK225+AK230+AK235+AK241+AK246,0)</f>
        <v>0</v>
      </c>
      <c r="AL109" s="204"/>
      <c r="AM109" s="204">
        <f>IFERROR(AM71+AM77+AM209+AM215+AM220+AM225+AM230+AM235+AM241+AM246,0)</f>
        <v>0</v>
      </c>
      <c r="AN109" s="204">
        <f>IFERROR(AN71+AN77+AN209+AN215+AN220+AN225+AN230+AN235+AN241+AN246,0)</f>
        <v>0</v>
      </c>
      <c r="AO109" s="204"/>
      <c r="AP109" s="204">
        <f>IFERROR(AP71+AP77+AP209+AP215+AP220+AP225+AP230+AP235+AP241+AP246,0)</f>
        <v>0</v>
      </c>
      <c r="AQ109" s="204">
        <f>IFERROR(AQ71+AQ77+AQ209+AQ215+AQ220+AQ225+AQ230+AQ235+AQ241+AQ246,0)</f>
        <v>0</v>
      </c>
      <c r="AR109" s="204"/>
      <c r="AS109" s="204">
        <f>IFERROR(AS71+AS77+AS209+AS215+AS220+AS225+AS230+AS235+AS241+AS246,0)</f>
        <v>0</v>
      </c>
      <c r="AT109" s="204">
        <f>IFERROR(AT71+AT77+AT209+AT215+AT220+AT225+AT230+AT235+AT241+AT246,0)</f>
        <v>0</v>
      </c>
      <c r="AU109" s="204"/>
      <c r="AV109" s="204">
        <f>IFERROR(AV71+AV77+AV209+AV215+AV220+AV225+AV230+AV235+AV241+AV246,0)</f>
        <v>0</v>
      </c>
      <c r="AW109" s="204">
        <f>IFERROR(AW71+AW77+AW209+AW215+AW220+AW225+AW230+AW235+AW241+AW246,0)</f>
        <v>0</v>
      </c>
      <c r="AX109" s="204"/>
      <c r="AY109" s="204">
        <f>IFERROR(AY71+AY77+AY209+AY215+AY220+AY225+AY230+AY235+AY241+AY246,0)</f>
        <v>0</v>
      </c>
      <c r="AZ109" s="204">
        <f>IFERROR(AZ71+AZ77+AZ209+AZ215+AZ220+AZ225+AZ230+AZ235+AZ241+AZ246,0)</f>
        <v>0</v>
      </c>
      <c r="BA109" s="204"/>
      <c r="BB109" s="204">
        <f>IFERROR(BB71+BB77+BB209+BB215+BB220+BB225+BB230+BB235+BB241+BB246,0)</f>
        <v>0</v>
      </c>
      <c r="BC109" s="204">
        <f>IFERROR(BC71+BC77+BC209+BC215+BC220+BC225+BC230+BC235+BC241+BC246,0)</f>
        <v>0</v>
      </c>
      <c r="BD109" s="204"/>
      <c r="BE109" s="204">
        <f>IFERROR(BE71+BE77+BE209+BE215+BE220+BE225+BE230+BE235+BE241+BE246,0)</f>
        <v>0</v>
      </c>
      <c r="BF109" s="204">
        <f>IFERROR(BF71+BF77+BF209+BF215+BF220+BF225+BF230+BF235+BF241+BF246,0)</f>
        <v>0</v>
      </c>
      <c r="BG109" s="204"/>
      <c r="BH109" s="204">
        <f>IFERROR(BH71+BH77+BH209+BH215+BH220+BH225+BH230+BH235+BH241+BH246,0)</f>
        <v>0</v>
      </c>
      <c r="BI109" s="204">
        <f>IFERROR(BI71+BI77+BI209+BI215+BI220+BI225+BI230+BI235+BI241+BI246,0)</f>
        <v>0</v>
      </c>
      <c r="BJ109" s="204"/>
      <c r="BK109" s="204">
        <f>IFERROR(BK71+BK77+BK209+BK215+BK220+BK225+BK230+BK235+BK241+BK246,0)</f>
        <v>0</v>
      </c>
      <c r="BL109" s="204">
        <f>IFERROR(BL71+BL77+BL209+BL215+BL220+BL225+BL230+BL235+BL241+BL246,0)</f>
        <v>0</v>
      </c>
      <c r="BM109" s="204"/>
      <c r="BN109" s="204">
        <f>IFERROR(BN71+BN77+BN209+BN215+BN220+BN225+BN230+BN235+BN241+BN246,0)</f>
        <v>0</v>
      </c>
      <c r="BO109" s="204">
        <f>IFERROR(BO71+BO77+BO209+BO215+BO220+BO225+BO230+BO235+BO241+BO246,0)</f>
        <v>0</v>
      </c>
      <c r="BP109" s="204"/>
      <c r="BQ109" s="204">
        <f>IFERROR(BQ71+BQ77+BQ209+BQ215+BQ220+BQ225+BQ230+BQ235+BQ241+BQ246,0)</f>
        <v>0</v>
      </c>
      <c r="BR109" s="204">
        <f>IFERROR(BR71+BR77+BR209+BR215+BR220+BR225+BR230+BR235+BR241+BR246,0)</f>
        <v>0</v>
      </c>
      <c r="BS109" s="204"/>
      <c r="BT109" s="204">
        <f>IFERROR(BT71+BT77+BT209+BT215+BT220+BT225+BT230+BT235+BT241+BT246,0)</f>
        <v>0</v>
      </c>
      <c r="BU109" s="204">
        <f>IFERROR(BU71+BU77+BU209+BU215+BU220+BU225+BU230+BU235+BU241+BU246,0)</f>
        <v>0</v>
      </c>
      <c r="BV109" s="204"/>
      <c r="BW109" s="204">
        <f>IFERROR(BW71+BW77+BW209+BW215+BW220+BW225+BW230+BW235+BW241+BW246,0)</f>
        <v>0</v>
      </c>
      <c r="BX109" s="204">
        <f>IFERROR(BX71+BX77+BX209+BX215+BX220+BX225+BX230+BX235+BX241+BX246,0)</f>
        <v>0</v>
      </c>
      <c r="BY109" s="204"/>
      <c r="BZ109" s="204">
        <f>IFERROR(BZ71+BZ77+BZ209+BZ215+BZ220+BZ225+BZ230+BZ235+BZ241+BZ246,0)</f>
        <v>0</v>
      </c>
      <c r="CA109" s="204">
        <f>IFERROR(CA71+CA77+CA209+CA215+CA220+CA225+CA230+CA235+CA241+CA246,0)</f>
        <v>0</v>
      </c>
      <c r="CB109" s="204"/>
      <c r="CC109" s="204">
        <f>IFERROR(CC71+CC77+CC209+CC215+CC220+CC225+CC230+CC235+CC241+CC246,0)</f>
        <v>0</v>
      </c>
      <c r="CD109" s="204">
        <f>IFERROR(CD71+CD77+CD209+CD215+CD220+CD225+CD230+CD235+CD241+CD246,0)</f>
        <v>0</v>
      </c>
      <c r="CE109" s="204"/>
      <c r="CF109" s="204">
        <f>IFERROR(CF71+CF77+CF209+CF215+CF220+CF225+CF230+CF235+CF241+CF246,0)</f>
        <v>0</v>
      </c>
      <c r="CG109" s="204">
        <f>IFERROR(CG71+CG77+CG209+CG215+CG220+CG225+CG230+CG235+CG241+CG246,0)</f>
        <v>0</v>
      </c>
      <c r="CH109" s="204"/>
      <c r="CI109" s="204">
        <f>IFERROR(CI71+CI77+CI209+CI215+CI220+CI225+CI230+CI235+CI241+CI246,0)</f>
        <v>0</v>
      </c>
      <c r="CJ109" s="204">
        <f>IFERROR(CJ71+CJ77+CJ209+CJ215+CJ220+CJ225+CJ230+CJ235+CJ241+CJ246,0)</f>
        <v>0</v>
      </c>
      <c r="CK109" s="204"/>
      <c r="CL109" s="204">
        <f>IFERROR(CL71+CL77+CL209+CL215+CL220+CL225+CL230+CL235+CL241+CL246,0)</f>
        <v>0</v>
      </c>
      <c r="CM109" s="204">
        <f>IFERROR(CM71+CM77+CM209+CM215+CM220+CM225+CM230+CM235+CM241+CM246,0)</f>
        <v>0</v>
      </c>
      <c r="CN109" s="204"/>
      <c r="CO109" s="204">
        <f>IFERROR(CO71+CO77+CO209+CO215+CO220+CO225+CO230+CO235+CO241+CO246,0)</f>
        <v>0</v>
      </c>
      <c r="CP109" s="204">
        <f>IFERROR(CP71+CP77+CP209+CP215+CP220+CP225+CP230+CP235+CP241+CP246,0)</f>
        <v>0</v>
      </c>
      <c r="CQ109" s="204"/>
      <c r="CR109" s="204">
        <f>IFERROR(CR71+CR77+CR209+CR215+CR220+CR225+CR230+CR235+CR241+CR246,0)</f>
        <v>0</v>
      </c>
      <c r="CS109" s="204">
        <f>IFERROR(CS71+CS77+CS209+CS215+CS220+CS225+CS230+CS235+CS241+CS246,0)</f>
        <v>0</v>
      </c>
      <c r="CT109" s="204"/>
      <c r="CU109" s="204">
        <f>IFERROR(CU71+CU77+CU209+CU215+CU220+CU225+CU230+CU235+CU241+CU246,0)</f>
        <v>0</v>
      </c>
      <c r="CV109" s="204">
        <f>IFERROR(CV71+CV77+CV209+CV215+CV220+CV225+CV230+CV235+CV241+CV246,0)</f>
        <v>0</v>
      </c>
      <c r="CW109" s="204"/>
      <c r="CX109" s="204">
        <f>IFERROR(CX71+CX77+CX209+CX215+CX220+CX225+CX230+CX235+CX241+CX246,0)</f>
        <v>0</v>
      </c>
      <c r="CY109" s="204">
        <f>IFERROR(CY71+CY77+CY209+CY215+CY220+CY225+CY230+CY235+CY241+CY246,0)</f>
        <v>0</v>
      </c>
      <c r="CZ109" s="204"/>
      <c r="DA109" s="204">
        <f>IFERROR(DA71+DA77+DA209+DA215+DA220+DA225+DA230+DA235+DA241+DA246,0)</f>
        <v>0</v>
      </c>
      <c r="DB109" s="204">
        <f>IFERROR(DB71+DB77+DB209+DB215+DB220+DB225+DB230+DB235+DB241+DB246,0)</f>
        <v>0</v>
      </c>
      <c r="DC109" s="204"/>
      <c r="DD109" s="204">
        <f>IFERROR(DD71+DD77+DD209+DD215+DD220+DD225+DD230+DD235+DD241+DD246,0)</f>
        <v>0</v>
      </c>
      <c r="DE109" s="204">
        <f>IFERROR(DE71+DE77+DE209+DE215+DE220+DE225+DE230+DE235+DE241+DE246,0)</f>
        <v>0</v>
      </c>
      <c r="DF109" s="204"/>
      <c r="DG109" s="204">
        <f>IFERROR(DG71+DG77+DG209+DG215+DG220+DG225+DG230+DG235+DG241+DG246,0)</f>
        <v>0</v>
      </c>
      <c r="DH109" s="204">
        <f>IFERROR(DH71+DH77+DH209+DH215+DH220+DH225+DH230+DH235+DH241+DH246,0)</f>
        <v>0</v>
      </c>
      <c r="DI109" s="204"/>
      <c r="DJ109" s="204">
        <f>IFERROR(DJ71+DJ77+DJ209+DJ215+DJ220+DJ225+DJ230+DJ235+DJ241+DJ246,0)</f>
        <v>0</v>
      </c>
      <c r="DK109" s="204">
        <f>IFERROR(DK71+DK77+DK209+DK215+DK220+DK225+DK230+DK235+DK241+DK246,0)</f>
        <v>0</v>
      </c>
      <c r="DL109" s="204"/>
      <c r="DM109" s="204">
        <f>IFERROR(DM71+DM77+DM209+DM215+DM220+DM225+DM230+DM235+DM241+DM246,0)</f>
        <v>0</v>
      </c>
      <c r="DN109" s="204">
        <f>IFERROR(DN71+DN77+DN209+DN215+DN220+DN225+DN230+DN235+DN241+DN246,0)</f>
        <v>0</v>
      </c>
      <c r="DO109" s="204"/>
      <c r="DP109" s="204">
        <f>IFERROR(DP71+DP77+DP209+DP215+DP220+DP225+DP230+DP235+DP241+DP246,0)</f>
        <v>0</v>
      </c>
      <c r="DQ109" s="204">
        <f>IFERROR(DQ71+DQ77+DQ209+DQ215+DQ220+DQ225+DQ230+DQ235+DQ241+DQ246,0)</f>
        <v>0</v>
      </c>
      <c r="DR109" s="204"/>
      <c r="DS109" s="204">
        <f>IFERROR(DS71+DS77+DS209+DS215+DS220+DS225+DS230+DS235+DS241+DS246,0)</f>
        <v>0</v>
      </c>
      <c r="DT109" s="204">
        <f>IFERROR(DT71+DT77+DT209+DT215+DT220+DT225+DT230+DT235+DT241+DT246,0)</f>
        <v>0</v>
      </c>
      <c r="DU109" s="418"/>
      <c r="DV109" s="204"/>
      <c r="DW109" s="442"/>
      <c r="DY109" s="204"/>
      <c r="DZ109" s="204"/>
      <c r="EB109" s="227"/>
      <c r="EC109" s="227"/>
      <c r="EE109" s="100"/>
    </row>
    <row r="110" spans="1:303" ht="19.5" customHeight="1" x14ac:dyDescent="0.3">
      <c r="A110" s="83"/>
      <c r="D110" s="84">
        <v>1</v>
      </c>
      <c r="E110" s="206" t="s">
        <v>909</v>
      </c>
      <c r="G110" s="206" t="s">
        <v>264</v>
      </c>
      <c r="M110" s="226" t="s">
        <v>876</v>
      </c>
      <c r="N110" s="119" t="s">
        <v>40</v>
      </c>
      <c r="O110" s="210">
        <f ca="1">IFERROR(((R110*R44)+(U110*U44)+(X110*X44)+(AA110*AA44)+(AD110*AD44)+(AG110*AG44)+(AJ110*AJ44)+(AM110*AM44)+(AP110*AP44)+(AS110*AS44)+(AV110*AV44)+(AY110*AY44)+(BB110*BB44)+(BE110*BE44)+(BH110*BH44)+(BK110*BK44)+(BN110*BN44)+(BQ110*BQ44)+(BT110*BT44)+(BW110*BW44)+(BZ110*BZ44)+(CC110*CC44)+(CF110*CF44)+(CI110*CI44)+(CL110*CL44)+(CO110*CO44)+(CR110*CR44)+(CU110*CU44)+(CX110*CX44)+(DA110*DA44)+(DD110*DD44)+(DG110*DG44)+(DJ110*DJ44)+(DM110*DM44)+(DP110*DP44)+(DS110*DS44)+IF(O35="Actual",(DV110*DV44),0))/O44,0)</f>
        <v>0</v>
      </c>
      <c r="P110" s="210">
        <f>IFERROR(((S110*S44)+(V110*V44)+(Y110*Y44)+(AB110*AB44)+(AE110*AE44)+(AH110*AH44)+(AK110*AK44)+(AN110*AN44)+(AQ110*AQ44)+(AT110*AT44)+(AW110*AW44)+(AZ110*AZ44)+(BC110*BC44)+(BF110*BF44)+(BI110*BI44)+(BL110*BL44)+(BO110*BO44)+(BR110*BR44)+(BU110*BU44)+(BX110*BX44)+(CA110*CA44)+(CD110*CD44)+(CG110*CG44)+(CJ110*CJ44)+(CM110*CM44)+(CP110*CP44)+(CS110*CS44)+(CV110*CV44)+(CY110*CY44)+(DB110*DB44)+(DE110*DE44)+(DH110*DH44)+(DK110*DK44)+(DN110*DN44)+(DQ110*DQ44)+(DT110*DT44)+IF(P35="Actual",(DW110*DW44),0))/P44,0)</f>
        <v>0</v>
      </c>
      <c r="Q110" s="167"/>
      <c r="R110" s="204">
        <f>IFERROR(R72+R78+R210+R216+R221+R226+R231+R236+R242+R247,0)</f>
        <v>0</v>
      </c>
      <c r="S110" s="204">
        <f>IFERROR(S72+S78+S210+S216+S221+S226+S231+S236+S242+S247,0)</f>
        <v>0</v>
      </c>
      <c r="T110" s="204"/>
      <c r="U110" s="204">
        <f>IFERROR(U72+U78+U210+U216+U221+U226+U231+U236+U242+U247,0)</f>
        <v>0</v>
      </c>
      <c r="V110" s="204">
        <f>IFERROR(V72+V78+V210+V216+V221+V226+V231+V236+V242+V247,0)</f>
        <v>0</v>
      </c>
      <c r="W110" s="204"/>
      <c r="X110" s="204">
        <f>IFERROR(X72+X78+X210+X216+X221+X226+X231+X236+X242+X247,0)</f>
        <v>0</v>
      </c>
      <c r="Y110" s="204">
        <f>IFERROR(Y72+Y78+Y210+Y216+Y221+Y226+Y231+Y236+Y242+Y247,0)</f>
        <v>0</v>
      </c>
      <c r="Z110" s="204"/>
      <c r="AA110" s="204">
        <f>IFERROR(AA72+AA78+AA210+AA216+AA221+AA226+AA231+AA236+AA242+AA247,0)</f>
        <v>0</v>
      </c>
      <c r="AB110" s="204">
        <f>IFERROR(AB72+AB78+AB210+AB216+AB221+AB226+AB231+AB236+AB242+AB247,0)</f>
        <v>0</v>
      </c>
      <c r="AC110" s="204"/>
      <c r="AD110" s="204">
        <f>IFERROR(AD72+AD78+AD210+AD216+AD221+AD226+AD231+AD236+AD242+AD247,0)</f>
        <v>0</v>
      </c>
      <c r="AE110" s="204">
        <f>IFERROR(AE72+AE78+AE210+AE216+AE221+AE226+AE231+AE236+AE242+AE247,0)</f>
        <v>0</v>
      </c>
      <c r="AF110" s="204"/>
      <c r="AG110" s="204">
        <f>IFERROR(AG72+AG78+AG210+AG216+AG221+AG226+AG231+AG236+AG242+AG247,0)</f>
        <v>0</v>
      </c>
      <c r="AH110" s="204">
        <f>IFERROR(AH72+AH78+AH210+AH216+AH221+AH226+AH231+AH236+AH242+AH247,0)</f>
        <v>0</v>
      </c>
      <c r="AI110" s="204"/>
      <c r="AJ110" s="204">
        <f>IFERROR(AJ72+AJ78+AJ210+AJ216+AJ221+AJ226+AJ231+AJ236+AJ242+AJ247,0)</f>
        <v>0</v>
      </c>
      <c r="AK110" s="204">
        <f>IFERROR(AK72+AK78+AK210+AK216+AK221+AK226+AK231+AK236+AK242+AK247,0)</f>
        <v>0</v>
      </c>
      <c r="AL110" s="204"/>
      <c r="AM110" s="204">
        <f>IFERROR(AM72+AM78+AM210+AM216+AM221+AM226+AM231+AM236+AM242+AM247,0)</f>
        <v>0</v>
      </c>
      <c r="AN110" s="204">
        <f>IFERROR(AN72+AN78+AN210+AN216+AN221+AN226+AN231+AN236+AN242+AN247,0)</f>
        <v>0</v>
      </c>
      <c r="AO110" s="204"/>
      <c r="AP110" s="204">
        <f>IFERROR(AP72+AP78+AP210+AP216+AP221+AP226+AP231+AP236+AP242+AP247,0)</f>
        <v>0</v>
      </c>
      <c r="AQ110" s="204">
        <f>IFERROR(AQ72+AQ78+AQ210+AQ216+AQ221+AQ226+AQ231+AQ236+AQ242+AQ247,0)</f>
        <v>0</v>
      </c>
      <c r="AR110" s="204"/>
      <c r="AS110" s="204">
        <f>IFERROR(AS72+AS78+AS210+AS216+AS221+AS226+AS231+AS236+AS242+AS247,0)</f>
        <v>0</v>
      </c>
      <c r="AT110" s="204">
        <f>IFERROR(AT72+AT78+AT210+AT216+AT221+AT226+AT231+AT236+AT242+AT247,0)</f>
        <v>0</v>
      </c>
      <c r="AU110" s="204"/>
      <c r="AV110" s="204">
        <f>IFERROR(AV72+AV78+AV210+AV216+AV221+AV226+AV231+AV236+AV242+AV247,0)</f>
        <v>0</v>
      </c>
      <c r="AW110" s="204">
        <f>IFERROR(AW72+AW78+AW210+AW216+AW221+AW226+AW231+AW236+AW242+AW247,0)</f>
        <v>0</v>
      </c>
      <c r="AX110" s="204"/>
      <c r="AY110" s="204">
        <f>IFERROR(AY72+AY78+AY210+AY216+AY221+AY226+AY231+AY236+AY242+AY247,0)</f>
        <v>0</v>
      </c>
      <c r="AZ110" s="204">
        <f>IFERROR(AZ72+AZ78+AZ210+AZ216+AZ221+AZ226+AZ231+AZ236+AZ242+AZ247,0)</f>
        <v>0</v>
      </c>
      <c r="BA110" s="204"/>
      <c r="BB110" s="204">
        <f>IFERROR(BB72+BB78+BB210+BB216+BB221+BB226+BB231+BB236+BB242+BB247,0)</f>
        <v>0</v>
      </c>
      <c r="BC110" s="204">
        <f>IFERROR(BC72+BC78+BC210+BC216+BC221+BC226+BC231+BC236+BC242+BC247,0)</f>
        <v>0</v>
      </c>
      <c r="BD110" s="204"/>
      <c r="BE110" s="204">
        <f>IFERROR(BE72+BE78+BE210+BE216+BE221+BE226+BE231+BE236+BE242+BE247,0)</f>
        <v>0</v>
      </c>
      <c r="BF110" s="204">
        <f>IFERROR(BF72+BF78+BF210+BF216+BF221+BF226+BF231+BF236+BF242+BF247,0)</f>
        <v>0</v>
      </c>
      <c r="BG110" s="204"/>
      <c r="BH110" s="204">
        <f>IFERROR(BH72+BH78+BH210+BH216+BH221+BH226+BH231+BH236+BH242+BH247,0)</f>
        <v>0</v>
      </c>
      <c r="BI110" s="204">
        <f>IFERROR(BI72+BI78+BI210+BI216+BI221+BI226+BI231+BI236+BI242+BI247,0)</f>
        <v>0</v>
      </c>
      <c r="BJ110" s="204"/>
      <c r="BK110" s="204">
        <f>IFERROR(BK72+BK78+BK210+BK216+BK221+BK226+BK231+BK236+BK242+BK247,0)</f>
        <v>0</v>
      </c>
      <c r="BL110" s="204">
        <f>IFERROR(BL72+BL78+BL210+BL216+BL221+BL226+BL231+BL236+BL242+BL247,0)</f>
        <v>0</v>
      </c>
      <c r="BM110" s="204"/>
      <c r="BN110" s="204">
        <f>IFERROR(BN72+BN78+BN210+BN216+BN221+BN226+BN231+BN236+BN242+BN247,0)</f>
        <v>0</v>
      </c>
      <c r="BO110" s="204">
        <f>IFERROR(BO72+BO78+BO210+BO216+BO221+BO226+BO231+BO236+BO242+BO247,0)</f>
        <v>0</v>
      </c>
      <c r="BP110" s="204"/>
      <c r="BQ110" s="204">
        <f>IFERROR(BQ72+BQ78+BQ210+BQ216+BQ221+BQ226+BQ231+BQ236+BQ242+BQ247,0)</f>
        <v>0</v>
      </c>
      <c r="BR110" s="204">
        <f>IFERROR(BR72+BR78+BR210+BR216+BR221+BR226+BR231+BR236+BR242+BR247,0)</f>
        <v>0</v>
      </c>
      <c r="BS110" s="204"/>
      <c r="BT110" s="204">
        <f>IFERROR(BT72+BT78+BT210+BT216+BT221+BT226+BT231+BT236+BT242+BT247,0)</f>
        <v>0</v>
      </c>
      <c r="BU110" s="204">
        <f>IFERROR(BU72+BU78+BU210+BU216+BU221+BU226+BU231+BU236+BU242+BU247,0)</f>
        <v>0</v>
      </c>
      <c r="BV110" s="204"/>
      <c r="BW110" s="204">
        <f>IFERROR(BW72+BW78+BW210+BW216+BW221+BW226+BW231+BW236+BW242+BW247,0)</f>
        <v>0</v>
      </c>
      <c r="BX110" s="204">
        <f>IFERROR(BX72+BX78+BX210+BX216+BX221+BX226+BX231+BX236+BX242+BX247,0)</f>
        <v>0</v>
      </c>
      <c r="BY110" s="204"/>
      <c r="BZ110" s="204">
        <f>IFERROR(BZ72+BZ78+BZ210+BZ216+BZ221+BZ226+BZ231+BZ236+BZ242+BZ247,0)</f>
        <v>0</v>
      </c>
      <c r="CA110" s="204">
        <f>IFERROR(CA72+CA78+CA210+CA216+CA221+CA226+CA231+CA236+CA242+CA247,0)</f>
        <v>0</v>
      </c>
      <c r="CB110" s="204"/>
      <c r="CC110" s="204">
        <f>IFERROR(CC72+CC78+CC210+CC216+CC221+CC226+CC231+CC236+CC242+CC247,0)</f>
        <v>0</v>
      </c>
      <c r="CD110" s="204">
        <f>IFERROR(CD72+CD78+CD210+CD216+CD221+CD226+CD231+CD236+CD242+CD247,0)</f>
        <v>0</v>
      </c>
      <c r="CE110" s="204"/>
      <c r="CF110" s="204">
        <f>IFERROR(CF72+CF78+CF210+CF216+CF221+CF226+CF231+CF236+CF242+CF247,0)</f>
        <v>0</v>
      </c>
      <c r="CG110" s="204">
        <f>IFERROR(CG72+CG78+CG210+CG216+CG221+CG226+CG231+CG236+CG242+CG247,0)</f>
        <v>0</v>
      </c>
      <c r="CH110" s="204"/>
      <c r="CI110" s="204">
        <f>IFERROR(CI72+CI78+CI210+CI216+CI221+CI226+CI231+CI236+CI242+CI247,0)</f>
        <v>0</v>
      </c>
      <c r="CJ110" s="204">
        <f>IFERROR(CJ72+CJ78+CJ210+CJ216+CJ221+CJ226+CJ231+CJ236+CJ242+CJ247,0)</f>
        <v>0</v>
      </c>
      <c r="CK110" s="204"/>
      <c r="CL110" s="204">
        <f>IFERROR(CL72+CL78+CL210+CL216+CL221+CL226+CL231+CL236+CL242+CL247,0)</f>
        <v>0</v>
      </c>
      <c r="CM110" s="204">
        <f>IFERROR(CM72+CM78+CM210+CM216+CM221+CM226+CM231+CM236+CM242+CM247,0)</f>
        <v>0</v>
      </c>
      <c r="CN110" s="204"/>
      <c r="CO110" s="204">
        <f>IFERROR(CO72+CO78+CO210+CO216+CO221+CO226+CO231+CO236+CO242+CO247,0)</f>
        <v>0</v>
      </c>
      <c r="CP110" s="204">
        <f>IFERROR(CP72+CP78+CP210+CP216+CP221+CP226+CP231+CP236+CP242+CP247,0)</f>
        <v>0</v>
      </c>
      <c r="CQ110" s="204"/>
      <c r="CR110" s="204">
        <f>IFERROR(CR72+CR78+CR210+CR216+CR221+CR226+CR231+CR236+CR242+CR247,0)</f>
        <v>0</v>
      </c>
      <c r="CS110" s="204">
        <f>IFERROR(CS72+CS78+CS210+CS216+CS221+CS226+CS231+CS236+CS242+CS247,0)</f>
        <v>0</v>
      </c>
      <c r="CT110" s="204"/>
      <c r="CU110" s="204">
        <f>IFERROR(CU72+CU78+CU210+CU216+CU221+CU226+CU231+CU236+CU242+CU247,0)</f>
        <v>0</v>
      </c>
      <c r="CV110" s="204">
        <f>IFERROR(CV72+CV78+CV210+CV216+CV221+CV226+CV231+CV236+CV242+CV247,0)</f>
        <v>0</v>
      </c>
      <c r="CW110" s="204"/>
      <c r="CX110" s="204">
        <f>IFERROR(CX72+CX78+CX210+CX216+CX221+CX226+CX231+CX236+CX242+CX247,0)</f>
        <v>0</v>
      </c>
      <c r="CY110" s="204">
        <f>IFERROR(CY72+CY78+CY210+CY216+CY221+CY226+CY231+CY236+CY242+CY247,0)</f>
        <v>0</v>
      </c>
      <c r="CZ110" s="204"/>
      <c r="DA110" s="204">
        <f>IFERROR(DA72+DA78+DA210+DA216+DA221+DA226+DA231+DA236+DA242+DA247,0)</f>
        <v>0</v>
      </c>
      <c r="DB110" s="204">
        <f>IFERROR(DB72+DB78+DB210+DB216+DB221+DB226+DB231+DB236+DB242+DB247,0)</f>
        <v>0</v>
      </c>
      <c r="DC110" s="204"/>
      <c r="DD110" s="204">
        <f>IFERROR(DD72+DD78+DD210+DD216+DD221+DD226+DD231+DD236+DD242+DD247,0)</f>
        <v>0</v>
      </c>
      <c r="DE110" s="204">
        <f>IFERROR(DE72+DE78+DE210+DE216+DE221+DE226+DE231+DE236+DE242+DE247,0)</f>
        <v>0</v>
      </c>
      <c r="DF110" s="204"/>
      <c r="DG110" s="204">
        <f>IFERROR(DG72+DG78+DG210+DG216+DG221+DG226+DG231+DG236+DG242+DG247,0)</f>
        <v>0</v>
      </c>
      <c r="DH110" s="204">
        <f>IFERROR(DH72+DH78+DH210+DH216+DH221+DH226+DH231+DH236+DH242+DH247,0)</f>
        <v>0</v>
      </c>
      <c r="DI110" s="204"/>
      <c r="DJ110" s="204">
        <f>IFERROR(DJ72+DJ78+DJ210+DJ216+DJ221+DJ226+DJ231+DJ236+DJ242+DJ247,0)</f>
        <v>0</v>
      </c>
      <c r="DK110" s="204">
        <f>IFERROR(DK72+DK78+DK210+DK216+DK221+DK226+DK231+DK236+DK242+DK247,0)</f>
        <v>0</v>
      </c>
      <c r="DL110" s="204"/>
      <c r="DM110" s="204">
        <f>IFERROR(DM72+DM78+DM210+DM216+DM221+DM226+DM231+DM236+DM242+DM247,0)</f>
        <v>0</v>
      </c>
      <c r="DN110" s="204">
        <f>IFERROR(DN72+DN78+DN210+DN216+DN221+DN226+DN231+DN236+DN242+DN247,0)</f>
        <v>0</v>
      </c>
      <c r="DO110" s="204"/>
      <c r="DP110" s="204">
        <f>IFERROR(DP72+DP78+DP210+DP216+DP221+DP226+DP231+DP236+DP242+DP247,0)</f>
        <v>0</v>
      </c>
      <c r="DQ110" s="204">
        <f>IFERROR(DQ72+DQ78+DQ210+DQ216+DQ221+DQ226+DQ231+DQ236+DQ242+DQ247,0)</f>
        <v>0</v>
      </c>
      <c r="DR110" s="204"/>
      <c r="DS110" s="204">
        <f>IFERROR(DS72+DS78+DS210+DS216+DS221+DS226+DS231+DS236+DS242+DS247,0)</f>
        <v>0</v>
      </c>
      <c r="DT110" s="204">
        <f>IFERROR(DT72+DT78+DT210+DT216+DT221+DT226+DT231+DT236+DT242+DT247,0)</f>
        <v>0</v>
      </c>
      <c r="DU110" s="418"/>
      <c r="DV110" s="204"/>
      <c r="DW110" s="442"/>
      <c r="DY110" s="204"/>
      <c r="DZ110" s="204"/>
      <c r="EB110" s="227"/>
      <c r="EC110" s="227"/>
      <c r="EE110" s="100"/>
    </row>
    <row r="111" spans="1:303" s="170" customFormat="1" ht="19.5" customHeight="1" x14ac:dyDescent="0.3">
      <c r="A111" s="83"/>
      <c r="D111" s="381">
        <v>1</v>
      </c>
      <c r="E111" s="206" t="s">
        <v>619</v>
      </c>
      <c r="F111" s="206"/>
      <c r="G111" s="88" t="s">
        <v>264</v>
      </c>
      <c r="M111" s="253" t="s">
        <v>620</v>
      </c>
      <c r="N111" s="251" t="s">
        <v>40</v>
      </c>
      <c r="O111" s="210">
        <f ca="1">IFERROR(((R111*R44)+(U111*U44)+(X111*X44)+(AA111*AA44)+(AD111*AD44)+(AG111*AG44)+(AJ111*AJ44)+(AM111*AM44)+(AP111*AP44)+(AS111*AS44)+(AV111*AV44)+(AY111*AY44)+(BB111*BB44)+(BE111*BE44)+(BH111*BH44)+(BK111*BK44)+(BN111*BN44)+(BQ111*BQ44)+(BT111*BT44)+(BW111*BW44)+(BZ111*BZ44)+(CC111*CC44)+(CF111*CF44)+(CI111*CI44)+(CL111*CL44)+(CO111*CO44)+(CR111*CR44)+(CU111*CU44)+(CX111*CX44)+(DA111*DA44)+(DD111*DD44)+(DG111*DG44)+(DJ111*DJ44)+(DM111*DM44)+(DP111*DP44)+(DS111*DS44)+IF(O35="Actual",(DV111*DV44),0))/O44,0)</f>
        <v>0</v>
      </c>
      <c r="P111" s="210">
        <f>IFERROR(((S111*S44)+(V111*V44)+(Y111*Y44)+(AB111*AB44)+(AE111*AE44)+(AH111*AH44)+(AK111*AK44)+(AN111*AN44)+(AQ111*AQ44)+(AT111*AT44)+(AW111*AW44)+(AZ111*AZ44)+(BC111*BC44)+(BF111*BF44)+(BI111*BI44)+(BL111*BL44)+(BO111*BO44)+(BR111*BR44)+(BU111*BU44)+(BX111*BX44)+(CA111*CA44)+(CD111*CD44)+(CG111*CG44)+(CJ111*CJ44)+(CM111*CM44)+(CP111*CP44)+(CS111*CS44)+(CV111*CV44)+(CY111*CY44)+(DB111*DB44)+(DE111*DE44)+(DH111*DH44)+(DK111*DK44)+(DN111*DN44)+(DQ111*DQ44)+(DT111*DT44))/P44,0)</f>
        <v>0</v>
      </c>
      <c r="Q111" s="254"/>
      <c r="R111" s="255">
        <f ca="1">IFERROR(R102+R112,0)</f>
        <v>0</v>
      </c>
      <c r="S111" s="255">
        <f>IFERROR(S102+S112,0)</f>
        <v>0</v>
      </c>
      <c r="T111" s="255"/>
      <c r="U111" s="204">
        <f ca="1">IFERROR(U102+U112,0)</f>
        <v>0</v>
      </c>
      <c r="V111" s="204">
        <f>IFERROR(V102+V112,0)</f>
        <v>0</v>
      </c>
      <c r="W111" s="255"/>
      <c r="X111" s="204">
        <f ca="1">IFERROR(X102+X112,0)</f>
        <v>0</v>
      </c>
      <c r="Y111" s="204">
        <f>IFERROR(Y102+Y112,0)</f>
        <v>0</v>
      </c>
      <c r="Z111" s="255"/>
      <c r="AA111" s="204">
        <f ca="1">IFERROR(AA102+AA112,0)</f>
        <v>0</v>
      </c>
      <c r="AB111" s="204">
        <f>IFERROR(AB102+AB112,0)</f>
        <v>0</v>
      </c>
      <c r="AC111" s="255"/>
      <c r="AD111" s="204">
        <f ca="1">IFERROR(AD102+AD112,0)</f>
        <v>0</v>
      </c>
      <c r="AE111" s="204">
        <f>IFERROR(AE102+AE112,0)</f>
        <v>0</v>
      </c>
      <c r="AF111" s="255"/>
      <c r="AG111" s="204">
        <f ca="1">IFERROR(AG102+AG112,0)</f>
        <v>0</v>
      </c>
      <c r="AH111" s="204">
        <f>IFERROR(AH102+AH112,0)</f>
        <v>0</v>
      </c>
      <c r="AI111" s="255"/>
      <c r="AJ111" s="204">
        <f ca="1">IFERROR(AJ102+AJ112,0)</f>
        <v>0</v>
      </c>
      <c r="AK111" s="204">
        <f>IFERROR(AK102+AK112,0)</f>
        <v>0</v>
      </c>
      <c r="AL111" s="255"/>
      <c r="AM111" s="204">
        <f ca="1">IFERROR(AM102+AM112,0)</f>
        <v>0</v>
      </c>
      <c r="AN111" s="204">
        <f>IFERROR(AN102+AN112,0)</f>
        <v>0</v>
      </c>
      <c r="AO111" s="255"/>
      <c r="AP111" s="204">
        <f ca="1">IFERROR(AP102+AP112,0)</f>
        <v>0</v>
      </c>
      <c r="AQ111" s="204">
        <f>IFERROR(AQ102+AQ112,0)</f>
        <v>0</v>
      </c>
      <c r="AR111" s="255"/>
      <c r="AS111" s="204">
        <f ca="1">IFERROR(AS102+AS112,0)</f>
        <v>0</v>
      </c>
      <c r="AT111" s="204">
        <f>IFERROR(AT102+AT112,0)</f>
        <v>0</v>
      </c>
      <c r="AU111" s="255"/>
      <c r="AV111" s="204">
        <f ca="1">IFERROR(AV102+AV112,0)</f>
        <v>0</v>
      </c>
      <c r="AW111" s="204">
        <f>IFERROR(AW102+AW112,0)</f>
        <v>0</v>
      </c>
      <c r="AX111" s="255"/>
      <c r="AY111" s="204">
        <f ca="1">IFERROR(AY102+AY112,0)</f>
        <v>0</v>
      </c>
      <c r="AZ111" s="204">
        <f>IFERROR(AZ102+AZ112,0)</f>
        <v>0</v>
      </c>
      <c r="BA111" s="255"/>
      <c r="BB111" s="204">
        <f ca="1">IFERROR(BB102+BB112,0)</f>
        <v>0</v>
      </c>
      <c r="BC111" s="204">
        <f>IFERROR(BC102+BC112,0)</f>
        <v>0</v>
      </c>
      <c r="BD111" s="255"/>
      <c r="BE111" s="204">
        <f ca="1">IFERROR(BE102+BE112,0)</f>
        <v>0</v>
      </c>
      <c r="BF111" s="204">
        <f>IFERROR(BF102+BF112,0)</f>
        <v>0</v>
      </c>
      <c r="BG111" s="255"/>
      <c r="BH111" s="204">
        <f ca="1">IFERROR(BH102+BH112,0)</f>
        <v>0</v>
      </c>
      <c r="BI111" s="204">
        <f>IFERROR(BI102+BI112,0)</f>
        <v>0</v>
      </c>
      <c r="BJ111" s="255"/>
      <c r="BK111" s="204">
        <f ca="1">IFERROR(BK102+BK112,0)</f>
        <v>0</v>
      </c>
      <c r="BL111" s="204">
        <f>IFERROR(BL102+BL112,0)</f>
        <v>0</v>
      </c>
      <c r="BM111" s="255"/>
      <c r="BN111" s="204">
        <f ca="1">IFERROR(BN102+BN112,0)</f>
        <v>0</v>
      </c>
      <c r="BO111" s="204">
        <f>IFERROR(BO102+BO112,0)</f>
        <v>0</v>
      </c>
      <c r="BP111" s="255"/>
      <c r="BQ111" s="204">
        <f ca="1">IFERROR(BQ102+BQ112,0)</f>
        <v>0</v>
      </c>
      <c r="BR111" s="204">
        <f>IFERROR(BR102+BR112,0)</f>
        <v>0</v>
      </c>
      <c r="BS111" s="255"/>
      <c r="BT111" s="204">
        <f ca="1">IFERROR(BT102+BT112,0)</f>
        <v>0</v>
      </c>
      <c r="BU111" s="204">
        <f>IFERROR(BU102+BU112,0)</f>
        <v>0</v>
      </c>
      <c r="BV111" s="255"/>
      <c r="BW111" s="204">
        <f ca="1">IFERROR(BW102+BW112,0)</f>
        <v>0</v>
      </c>
      <c r="BX111" s="204">
        <f>IFERROR(BX102+BX112,0)</f>
        <v>0</v>
      </c>
      <c r="BY111" s="255"/>
      <c r="BZ111" s="204">
        <f ca="1">IFERROR(BZ102+BZ112,0)</f>
        <v>0</v>
      </c>
      <c r="CA111" s="204">
        <f>IFERROR(CA102+CA112,0)</f>
        <v>0</v>
      </c>
      <c r="CB111" s="255"/>
      <c r="CC111" s="204">
        <f ca="1">IFERROR(CC102+CC112,0)</f>
        <v>0</v>
      </c>
      <c r="CD111" s="204">
        <f>IFERROR(CD102+CD112,0)</f>
        <v>0</v>
      </c>
      <c r="CE111" s="255"/>
      <c r="CF111" s="204">
        <f ca="1">IFERROR(CF102+CF112,0)</f>
        <v>0</v>
      </c>
      <c r="CG111" s="204">
        <f>IFERROR(CG102+CG112,0)</f>
        <v>0</v>
      </c>
      <c r="CH111" s="255"/>
      <c r="CI111" s="204">
        <f ca="1">IFERROR(CI102+CI112,0)</f>
        <v>0</v>
      </c>
      <c r="CJ111" s="204">
        <f>IFERROR(CJ102+CJ112,0)</f>
        <v>0</v>
      </c>
      <c r="CK111" s="255"/>
      <c r="CL111" s="204">
        <f ca="1">IFERROR(CL102+CL112,0)</f>
        <v>0</v>
      </c>
      <c r="CM111" s="204">
        <f>IFERROR(CM102+CM112,0)</f>
        <v>0</v>
      </c>
      <c r="CN111" s="255"/>
      <c r="CO111" s="204">
        <f ca="1">IFERROR(CO102+CO112,0)</f>
        <v>0</v>
      </c>
      <c r="CP111" s="204">
        <f>IFERROR(CP102+CP112,0)</f>
        <v>0</v>
      </c>
      <c r="CQ111" s="255"/>
      <c r="CR111" s="204">
        <f ca="1">IFERROR(CR102+CR112,0)</f>
        <v>0</v>
      </c>
      <c r="CS111" s="204">
        <f>IFERROR(CS102+CS112,0)</f>
        <v>0</v>
      </c>
      <c r="CT111" s="255"/>
      <c r="CU111" s="204">
        <f ca="1">IFERROR(CU102+CU112,0)</f>
        <v>0</v>
      </c>
      <c r="CV111" s="204">
        <f>IFERROR(CV102+CV112,0)</f>
        <v>0</v>
      </c>
      <c r="CW111" s="255"/>
      <c r="CX111" s="204">
        <f ca="1">IFERROR(CX102+CX112,0)</f>
        <v>0</v>
      </c>
      <c r="CY111" s="204">
        <f>IFERROR(CY102+CY112,0)</f>
        <v>0</v>
      </c>
      <c r="CZ111" s="255"/>
      <c r="DA111" s="204">
        <f ca="1">IFERROR(DA102+DA112,0)</f>
        <v>0</v>
      </c>
      <c r="DB111" s="204">
        <f>IFERROR(DB102+DB112,0)</f>
        <v>0</v>
      </c>
      <c r="DC111" s="255"/>
      <c r="DD111" s="204">
        <f ca="1">IFERROR(DD102+DD112,0)</f>
        <v>0</v>
      </c>
      <c r="DE111" s="204">
        <f>IFERROR(DE102+DE112,0)</f>
        <v>0</v>
      </c>
      <c r="DF111" s="255"/>
      <c r="DG111" s="204">
        <f ca="1">IFERROR(DG102+DG112,0)</f>
        <v>0</v>
      </c>
      <c r="DH111" s="204">
        <f>IFERROR(DH102+DH112,0)</f>
        <v>0</v>
      </c>
      <c r="DI111" s="255"/>
      <c r="DJ111" s="204">
        <f ca="1">IFERROR(DJ102+DJ112,0)</f>
        <v>0</v>
      </c>
      <c r="DK111" s="204">
        <f>IFERROR(DK102+DK112,0)</f>
        <v>0</v>
      </c>
      <c r="DL111" s="255"/>
      <c r="DM111" s="204">
        <f ca="1">IFERROR(DM102+DM112,0)</f>
        <v>0</v>
      </c>
      <c r="DN111" s="204">
        <f>IFERROR(DN102+DN112,0)</f>
        <v>0</v>
      </c>
      <c r="DO111" s="255"/>
      <c r="DP111" s="204">
        <f ca="1">IFERROR(DP102+DP112,0)</f>
        <v>0</v>
      </c>
      <c r="DQ111" s="204">
        <f>IFERROR(DQ102+DQ112,0)</f>
        <v>0</v>
      </c>
      <c r="DR111" s="255"/>
      <c r="DS111" s="204">
        <f ca="1">IFERROR(DS102+DS112,0)</f>
        <v>0</v>
      </c>
      <c r="DT111" s="204">
        <f>IFERROR(DT102+DT112,0)</f>
        <v>0</v>
      </c>
      <c r="DU111" s="418"/>
      <c r="DV111" s="204">
        <f>IFERROR(DV102+DV112,0)</f>
        <v>0</v>
      </c>
      <c r="DW111" s="442"/>
      <c r="DY111" s="256"/>
      <c r="DZ111" s="256"/>
      <c r="EB111" s="257"/>
      <c r="EC111" s="257"/>
      <c r="ED111"/>
      <c r="EE111" s="176"/>
      <c r="EF111" s="176"/>
      <c r="EG111" s="176"/>
      <c r="EH111" s="176"/>
      <c r="EI111" s="176"/>
      <c r="EJ111" s="176"/>
      <c r="EK111" s="176"/>
      <c r="EL111" s="176"/>
      <c r="EM111" s="176"/>
      <c r="EN111" s="176"/>
      <c r="EO111" s="176"/>
      <c r="EP111" s="176"/>
      <c r="EQ111" s="176"/>
      <c r="ER111" s="176"/>
      <c r="ES111" s="176"/>
      <c r="ET111" s="176"/>
      <c r="EU111" s="176"/>
      <c r="EV111" s="176"/>
      <c r="EW111" s="176"/>
      <c r="EX111" s="176"/>
      <c r="EY111" s="176"/>
      <c r="EZ111" s="176"/>
      <c r="FA111" s="176"/>
      <c r="FB111" s="176"/>
      <c r="FC111" s="176"/>
      <c r="FD111" s="176"/>
      <c r="FE111" s="176"/>
      <c r="FF111" s="176"/>
      <c r="FG111" s="176"/>
      <c r="FH111" s="176"/>
      <c r="FI111" s="176"/>
      <c r="FJ111" s="176"/>
      <c r="FK111" s="176"/>
      <c r="FL111" s="176"/>
      <c r="FM111" s="176"/>
      <c r="FN111" s="176"/>
      <c r="FO111" s="176"/>
      <c r="FP111" s="176"/>
      <c r="FQ111" s="176"/>
      <c r="FR111" s="176"/>
      <c r="FS111" s="176"/>
      <c r="FT111" s="176"/>
      <c r="FU111" s="176"/>
      <c r="FV111" s="176"/>
      <c r="FW111" s="176"/>
      <c r="FX111" s="176"/>
      <c r="FY111" s="176"/>
      <c r="FZ111" s="176"/>
      <c r="GA111" s="176"/>
      <c r="GB111" s="176"/>
      <c r="GC111" s="176"/>
      <c r="GD111" s="176"/>
      <c r="GE111" s="176"/>
      <c r="GF111" s="176"/>
      <c r="GG111" s="176"/>
      <c r="GH111" s="176"/>
      <c r="GI111" s="176"/>
      <c r="GJ111" s="176"/>
      <c r="GK111" s="176"/>
      <c r="GL111" s="176"/>
      <c r="GM111" s="176"/>
      <c r="GN111" s="176"/>
      <c r="GO111" s="176"/>
      <c r="GP111" s="176"/>
      <c r="GQ111" s="176"/>
      <c r="GR111" s="176"/>
      <c r="GS111" s="176"/>
      <c r="GT111" s="176"/>
      <c r="GU111" s="176"/>
      <c r="GV111" s="176"/>
      <c r="GW111" s="176"/>
      <c r="GX111" s="176"/>
      <c r="GY111" s="176"/>
      <c r="GZ111" s="176"/>
      <c r="HA111" s="176"/>
      <c r="HB111" s="176"/>
      <c r="HC111" s="176"/>
      <c r="HD111" s="176"/>
      <c r="HE111" s="176"/>
      <c r="HF111" s="176"/>
      <c r="HG111" s="176"/>
    </row>
    <row r="112" spans="1:303" s="170" customFormat="1" ht="19.5" customHeight="1" x14ac:dyDescent="0.3">
      <c r="A112" s="83"/>
      <c r="D112" s="381">
        <v>1</v>
      </c>
      <c r="E112" s="206" t="s">
        <v>621</v>
      </c>
      <c r="F112" s="206"/>
      <c r="G112" s="88" t="s">
        <v>264</v>
      </c>
      <c r="M112" s="226" t="s">
        <v>613</v>
      </c>
      <c r="N112" s="119" t="s">
        <v>40</v>
      </c>
      <c r="O112" s="210">
        <f ca="1">IFERROR(((R112*R44)+(U112*U44)+(X112*X44)+(AA112*AA44)+(AD112*AD44)+(AG112*AG44)+(AJ112*AJ44)+(AM112*AM44)+(AP112*AP44)+(AS112*AS44)+(AV112*AV44)+(AY112*AY44)+(BB112*BB44)+(BE112*BE44)+(BH112*BH44)+(BK112*BK44)+(BN112*BN44)+(BQ112*BQ44)+(BT112*BT44)+(BW112*BW44)+(BZ112*BZ44)+(CC112*CC44)+(CF112*CF44)+(CI112*CI44)+(CL112*CL44)+(CO112*CO44)+(CR112*CR44)+(CU112*CU44)+(CX112*CX44)+(DA112*DA44)+(DD112*DD44)+(DG112*DG44)+(DJ112*DJ44)+(DM112*DM44)+(DP112*DP44)+(DS112*DS44)+IF(O35="Actual",(DV112*DV44),0))/O44,0)</f>
        <v>0</v>
      </c>
      <c r="P112" s="210">
        <f>IFERROR(((S112*S44)+(V112*V44)+(Y112*Y44)+(AB112*AB44)+(AE112*AE44)+(AH112*AH44)+(AK112*AK44)+(AN112*AN44)+(AQ112*AQ44)+(AT112*AT44)+(AW112*AW44)+(AZ112*AZ44)+(BC112*BC44)+(BF112*BF44)+(BI112*BI44)+(BL112*BL44)+(BO112*BO44)+(BR112*BR44)+(BU112*BU44)+(BX112*BX44)+(CA112*CA44)+(CD112*CD44)+(CG112*CG44)+(CJ112*CJ44)+(CM112*CM44)+(CP112*CP44)+(CS112*CS44)+(CV112*CV44)+(CY112*CY44)+(DB112*DB44)+(DE112*DE44)+(DH112*DH44)+(DK112*DK44)+(DN112*DN44)+(DQ112*DQ44)+(DT112*DT44))/P44,0)</f>
        <v>0</v>
      </c>
      <c r="Q112" s="162"/>
      <c r="R112" s="204">
        <f>IFERROR((-1)*SUM(R113:R116),0)</f>
        <v>0</v>
      </c>
      <c r="S112" s="204">
        <f>IFERROR((-1)*SUM(S113:S116),0)</f>
        <v>0</v>
      </c>
      <c r="T112" s="204"/>
      <c r="U112" s="204">
        <f>IFERROR((-1)*SUM(U113:U116),0)</f>
        <v>0</v>
      </c>
      <c r="V112" s="204">
        <f>IFERROR((-1)*SUM(V113:V116),0)</f>
        <v>0</v>
      </c>
      <c r="W112" s="204"/>
      <c r="X112" s="204">
        <f>IFERROR((-1)*SUM(X113:X116),0)</f>
        <v>0</v>
      </c>
      <c r="Y112" s="204">
        <f>IFERROR((-1)*SUM(Y113:Y116),0)</f>
        <v>0</v>
      </c>
      <c r="Z112" s="204"/>
      <c r="AA112" s="204">
        <f>IFERROR((-1)*SUM(AA113:AA116),0)</f>
        <v>0</v>
      </c>
      <c r="AB112" s="204">
        <f>IFERROR((-1)*SUM(AB113:AB116),0)</f>
        <v>0</v>
      </c>
      <c r="AC112" s="204"/>
      <c r="AD112" s="204">
        <f>IFERROR((-1)*SUM(AD113:AD116),0)</f>
        <v>0</v>
      </c>
      <c r="AE112" s="204">
        <f>IFERROR((-1)*SUM(AE113:AE116),0)</f>
        <v>0</v>
      </c>
      <c r="AF112" s="204"/>
      <c r="AG112" s="204">
        <f>IFERROR((-1)*SUM(AG113:AG116),0)</f>
        <v>0</v>
      </c>
      <c r="AH112" s="204">
        <f>IFERROR((-1)*SUM(AH113:AH116),0)</f>
        <v>0</v>
      </c>
      <c r="AI112" s="204"/>
      <c r="AJ112" s="204">
        <f>IFERROR((-1)*SUM(AJ113:AJ116),0)</f>
        <v>0</v>
      </c>
      <c r="AK112" s="204">
        <f>IFERROR((-1)*SUM(AK113:AK116),0)</f>
        <v>0</v>
      </c>
      <c r="AL112" s="204"/>
      <c r="AM112" s="204">
        <f>IFERROR((-1)*SUM(AM113:AM116),0)</f>
        <v>0</v>
      </c>
      <c r="AN112" s="204">
        <f>IFERROR((-1)*SUM(AN113:AN116),0)</f>
        <v>0</v>
      </c>
      <c r="AO112" s="204"/>
      <c r="AP112" s="204">
        <f>IFERROR((-1)*SUM(AP113:AP116),0)</f>
        <v>0</v>
      </c>
      <c r="AQ112" s="204">
        <f>IFERROR((-1)*SUM(AQ113:AQ116),0)</f>
        <v>0</v>
      </c>
      <c r="AR112" s="204"/>
      <c r="AS112" s="204">
        <f>IFERROR((-1)*SUM(AS113:AS116),0)</f>
        <v>0</v>
      </c>
      <c r="AT112" s="204">
        <f>IFERROR((-1)*SUM(AT113:AT116),0)</f>
        <v>0</v>
      </c>
      <c r="AU112" s="204"/>
      <c r="AV112" s="204">
        <f>IFERROR((-1)*SUM(AV113:AV116),0)</f>
        <v>0</v>
      </c>
      <c r="AW112" s="204">
        <f>IFERROR((-1)*SUM(AW113:AW116),0)</f>
        <v>0</v>
      </c>
      <c r="AX112" s="204"/>
      <c r="AY112" s="204">
        <f>IFERROR((-1)*SUM(AY113:AY116),0)</f>
        <v>0</v>
      </c>
      <c r="AZ112" s="204">
        <f>IFERROR((-1)*SUM(AZ113:AZ116),0)</f>
        <v>0</v>
      </c>
      <c r="BA112" s="204"/>
      <c r="BB112" s="204">
        <f>IFERROR((-1)*SUM(BB113:BB116),0)</f>
        <v>0</v>
      </c>
      <c r="BC112" s="204">
        <f>IFERROR((-1)*SUM(BC113:BC116),0)</f>
        <v>0</v>
      </c>
      <c r="BD112" s="204"/>
      <c r="BE112" s="204">
        <f>IFERROR((-1)*SUM(BE113:BE116),0)</f>
        <v>0</v>
      </c>
      <c r="BF112" s="204">
        <f>IFERROR((-1)*SUM(BF113:BF116),0)</f>
        <v>0</v>
      </c>
      <c r="BG112" s="204"/>
      <c r="BH112" s="204">
        <f>IFERROR((-1)*SUM(BH113:BH116),0)</f>
        <v>0</v>
      </c>
      <c r="BI112" s="204">
        <f>IFERROR((-1)*SUM(BI113:BI116),0)</f>
        <v>0</v>
      </c>
      <c r="BJ112" s="204"/>
      <c r="BK112" s="204">
        <f>IFERROR((-1)*SUM(BK113:BK116),0)</f>
        <v>0</v>
      </c>
      <c r="BL112" s="204">
        <f>IFERROR((-1)*SUM(BL113:BL116),0)</f>
        <v>0</v>
      </c>
      <c r="BM112" s="204"/>
      <c r="BN112" s="204">
        <f>IFERROR((-1)*SUM(BN113:BN116),0)</f>
        <v>0</v>
      </c>
      <c r="BO112" s="204">
        <f>IFERROR((-1)*SUM(BO113:BO116),0)</f>
        <v>0</v>
      </c>
      <c r="BP112" s="204"/>
      <c r="BQ112" s="204">
        <f>IFERROR((-1)*SUM(BQ113:BQ116),0)</f>
        <v>0</v>
      </c>
      <c r="BR112" s="204">
        <f>IFERROR((-1)*SUM(BR113:BR116),0)</f>
        <v>0</v>
      </c>
      <c r="BS112" s="204"/>
      <c r="BT112" s="204">
        <f>IFERROR((-1)*SUM(BT113:BT116),0)</f>
        <v>0</v>
      </c>
      <c r="BU112" s="204">
        <f>IFERROR((-1)*SUM(BU113:BU116),0)</f>
        <v>0</v>
      </c>
      <c r="BV112" s="204"/>
      <c r="BW112" s="204">
        <f>IFERROR((-1)*SUM(BW113:BW116),0)</f>
        <v>0</v>
      </c>
      <c r="BX112" s="204">
        <f>IFERROR((-1)*SUM(BX113:BX116),0)</f>
        <v>0</v>
      </c>
      <c r="BY112" s="204"/>
      <c r="BZ112" s="204">
        <f>IFERROR((-1)*SUM(BZ113:BZ116),0)</f>
        <v>0</v>
      </c>
      <c r="CA112" s="204">
        <f>IFERROR((-1)*SUM(CA113:CA116),0)</f>
        <v>0</v>
      </c>
      <c r="CB112" s="204"/>
      <c r="CC112" s="204">
        <f>IFERROR((-1)*SUM(CC113:CC116),0)</f>
        <v>0</v>
      </c>
      <c r="CD112" s="204">
        <f>IFERROR((-1)*SUM(CD113:CD116),0)</f>
        <v>0</v>
      </c>
      <c r="CE112" s="204"/>
      <c r="CF112" s="204">
        <f>IFERROR((-1)*SUM(CF113:CF116),0)</f>
        <v>0</v>
      </c>
      <c r="CG112" s="204">
        <f>IFERROR((-1)*SUM(CG113:CG116),0)</f>
        <v>0</v>
      </c>
      <c r="CH112" s="204"/>
      <c r="CI112" s="204">
        <f>IFERROR((-1)*SUM(CI113:CI116),0)</f>
        <v>0</v>
      </c>
      <c r="CJ112" s="204">
        <f>IFERROR((-1)*SUM(CJ113:CJ116),0)</f>
        <v>0</v>
      </c>
      <c r="CK112" s="204"/>
      <c r="CL112" s="204">
        <f>IFERROR((-1)*SUM(CL113:CL116),0)</f>
        <v>0</v>
      </c>
      <c r="CM112" s="204">
        <f>IFERROR((-1)*SUM(CM113:CM116),0)</f>
        <v>0</v>
      </c>
      <c r="CN112" s="204"/>
      <c r="CO112" s="204">
        <f>IFERROR((-1)*SUM(CO113:CO116),0)</f>
        <v>0</v>
      </c>
      <c r="CP112" s="204">
        <f>IFERROR((-1)*SUM(CP113:CP116),0)</f>
        <v>0</v>
      </c>
      <c r="CQ112" s="204"/>
      <c r="CR112" s="204">
        <f>IFERROR((-1)*SUM(CR113:CR116),0)</f>
        <v>0</v>
      </c>
      <c r="CS112" s="204">
        <f>IFERROR((-1)*SUM(CS113:CS116),0)</f>
        <v>0</v>
      </c>
      <c r="CT112" s="204"/>
      <c r="CU112" s="204">
        <f>IFERROR((-1)*SUM(CU113:CU116),0)</f>
        <v>0</v>
      </c>
      <c r="CV112" s="204">
        <f>IFERROR((-1)*SUM(CV113:CV116),0)</f>
        <v>0</v>
      </c>
      <c r="CW112" s="204"/>
      <c r="CX112" s="204">
        <f>IFERROR((-1)*SUM(CX113:CX116),0)</f>
        <v>0</v>
      </c>
      <c r="CY112" s="204">
        <f>IFERROR((-1)*SUM(CY113:CY116),0)</f>
        <v>0</v>
      </c>
      <c r="CZ112" s="204"/>
      <c r="DA112" s="204">
        <f>IFERROR((-1)*SUM(DA113:DA116),0)</f>
        <v>0</v>
      </c>
      <c r="DB112" s="204">
        <f>IFERROR((-1)*SUM(DB113:DB116),0)</f>
        <v>0</v>
      </c>
      <c r="DC112" s="204"/>
      <c r="DD112" s="204">
        <f>IFERROR((-1)*SUM(DD113:DD116),0)</f>
        <v>0</v>
      </c>
      <c r="DE112" s="204">
        <f>IFERROR((-1)*SUM(DE113:DE116),0)</f>
        <v>0</v>
      </c>
      <c r="DF112" s="204"/>
      <c r="DG112" s="204">
        <f>IFERROR((-1)*SUM(DG113:DG116),0)</f>
        <v>0</v>
      </c>
      <c r="DH112" s="204">
        <f>IFERROR((-1)*SUM(DH113:DH116),0)</f>
        <v>0</v>
      </c>
      <c r="DI112" s="204"/>
      <c r="DJ112" s="204">
        <f>IFERROR((-1)*SUM(DJ113:DJ116),0)</f>
        <v>0</v>
      </c>
      <c r="DK112" s="204">
        <f>IFERROR((-1)*SUM(DK113:DK116),0)</f>
        <v>0</v>
      </c>
      <c r="DL112" s="204"/>
      <c r="DM112" s="204">
        <f>IFERROR((-1)*SUM(DM113:DM116),0)</f>
        <v>0</v>
      </c>
      <c r="DN112" s="204">
        <f>IFERROR((-1)*SUM(DN113:DN116),0)</f>
        <v>0</v>
      </c>
      <c r="DO112" s="204"/>
      <c r="DP112" s="204">
        <f>IFERROR((-1)*SUM(DP113:DP116),0)</f>
        <v>0</v>
      </c>
      <c r="DQ112" s="204">
        <f>IFERROR((-1)*SUM(DQ113:DQ116),0)</f>
        <v>0</v>
      </c>
      <c r="DR112" s="204"/>
      <c r="DS112" s="204">
        <f>IFERROR((-1)*SUM(DS113:DS116),0)</f>
        <v>0</v>
      </c>
      <c r="DT112" s="204">
        <f>IFERROR((-1)*SUM(DT113:DT116),0)</f>
        <v>0</v>
      </c>
      <c r="DU112" s="204"/>
      <c r="DV112" s="204">
        <f>IFERROR((-1)*SUM(DV113:DV116),0)</f>
        <v>0</v>
      </c>
      <c r="DW112" s="442"/>
      <c r="DX112" s="204"/>
      <c r="DY112" s="259"/>
      <c r="DZ112" s="259"/>
      <c r="EB112" s="260"/>
      <c r="EC112" s="260"/>
      <c r="ED112"/>
      <c r="EE112" s="176"/>
      <c r="EF112" s="176"/>
      <c r="EG112" s="176"/>
      <c r="EH112" s="176"/>
      <c r="EI112" s="176"/>
      <c r="EJ112" s="176"/>
      <c r="EK112" s="176"/>
      <c r="EL112" s="176"/>
      <c r="EM112" s="176"/>
      <c r="EN112" s="176"/>
      <c r="EO112" s="176"/>
      <c r="EP112" s="176"/>
      <c r="EQ112" s="176"/>
      <c r="ER112" s="176"/>
      <c r="ES112" s="176"/>
      <c r="ET112" s="176"/>
      <c r="EU112" s="176"/>
      <c r="EV112" s="176"/>
      <c r="EW112" s="176"/>
      <c r="EX112" s="176"/>
      <c r="EY112" s="176"/>
      <c r="EZ112" s="176"/>
      <c r="FA112" s="176"/>
      <c r="FB112" s="176"/>
      <c r="FC112" s="176"/>
      <c r="FD112" s="176"/>
      <c r="FE112" s="176"/>
      <c r="FF112" s="176"/>
      <c r="FG112" s="176"/>
      <c r="FH112" s="176"/>
      <c r="FI112" s="176"/>
      <c r="FJ112" s="176"/>
      <c r="FK112" s="176"/>
      <c r="FL112" s="176"/>
      <c r="FM112" s="176"/>
      <c r="FN112" s="176"/>
      <c r="FO112" s="176"/>
      <c r="FP112" s="176"/>
      <c r="FQ112" s="176"/>
      <c r="FR112" s="176"/>
      <c r="FS112" s="176"/>
      <c r="FT112" s="176"/>
      <c r="FU112" s="176"/>
      <c r="FV112" s="176"/>
      <c r="FW112" s="176"/>
      <c r="FX112" s="176"/>
      <c r="FY112" s="176"/>
      <c r="FZ112" s="176"/>
      <c r="GA112" s="176"/>
      <c r="GB112" s="176"/>
      <c r="GC112" s="176"/>
      <c r="GD112" s="176"/>
      <c r="GE112" s="176"/>
      <c r="GF112" s="176"/>
      <c r="GG112" s="176"/>
      <c r="GH112" s="176"/>
      <c r="GI112" s="176"/>
      <c r="GJ112" s="176"/>
      <c r="GK112" s="176"/>
      <c r="GL112" s="176"/>
      <c r="GM112" s="176"/>
      <c r="GN112" s="176"/>
      <c r="GO112" s="176"/>
      <c r="GP112" s="176"/>
      <c r="GQ112" s="176"/>
      <c r="GR112" s="176"/>
      <c r="GS112" s="176"/>
      <c r="GT112" s="176"/>
      <c r="GU112" s="176"/>
      <c r="GV112" s="176"/>
      <c r="GW112" s="176"/>
      <c r="GX112" s="176"/>
      <c r="GY112" s="176"/>
      <c r="GZ112" s="176"/>
      <c r="HA112" s="176"/>
      <c r="HB112" s="176"/>
      <c r="HC112" s="176"/>
      <c r="HD112" s="176"/>
      <c r="HE112" s="176"/>
      <c r="HF112" s="176"/>
      <c r="HG112" s="176"/>
    </row>
    <row r="113" spans="1:303" ht="19.5" customHeight="1" x14ac:dyDescent="0.3">
      <c r="A113" s="83"/>
      <c r="B113" s="369"/>
      <c r="D113" s="84">
        <v>1</v>
      </c>
      <c r="E113" s="370" t="s">
        <v>622</v>
      </c>
      <c r="G113" s="88" t="s">
        <v>264</v>
      </c>
      <c r="K113" s="369"/>
      <c r="L113" s="369"/>
      <c r="M113" s="371" t="s">
        <v>623</v>
      </c>
      <c r="N113" s="127" t="s">
        <v>40</v>
      </c>
      <c r="O113" s="198">
        <f ca="1">IFERROR(((R113*R44)+(U113*U44)+(X113*X44)+(AA113*AA44)+(AD113*AD44)+(AG113*AG44)+(AJ113*AJ44)+(AM113*AM44)+(AP113*AP44)+(AS113*AS44)+(AV113*AV44)+(AY113*AY44)+(BB113*BB44)+(BE113*BE44)+(BH113*BH44)+(BK113*BK44)+(BN113*BN44)+(BQ113*BQ44)+(BT113*BT44)+(BW113*BW44)+(BZ113*BZ44)+(CC113*CC44)+(CF113*CF44)+(CI113*CI44)+(CL113*CL44)+(CO113*CO44)+(CR113*CR44)+(CU113*CU44)+(CX113*CX44)+(DA113*DA44)+(DD113*DD44)+(DG113*DG44)+(DJ113*DJ44)+(DM113*DM44)+(DP113*DP44)+(DS113*DS44)+IF(O35="Actual",(DV113*DV44),0))/O44,0)</f>
        <v>0</v>
      </c>
      <c r="P113" s="198">
        <f>IFERROR(((S113*S44)+(V113*V44)+(Y113*Y44)+(AB113*AB44)+(AE113*AE44)+(AH113*AH44)+(AK113*AK44)+(AN113*AN44)+(AQ113*AQ44)+(AT113*AT44)+(AW113*AW44)+(AZ113*AZ44)+(BC113*BC44)+(BF113*BF44)+(BI113*BI44)+(BL113*BL44)+(BO113*BO44)+(BR113*BR44)+(BU113*BU44)+(BX113*BX44)+(CA113*CA44)+(CD113*CD44)+(CG113*CG44)+(CJ113*CJ44)+(CM113*CM44)+(CP113*CP44)+(CS113*CS44)+(CV113*CV44)+(CY113*CY44)+(DB113*DB44)+(DE113*DE44)+(DH113*DH44)+(DK113*DK44)+(DN113*DN44)+(DQ113*DQ44)+(DT113*DT44))/P44,0)</f>
        <v>0</v>
      </c>
      <c r="Q113" s="162"/>
      <c r="R113" s="207"/>
      <c r="S113" s="200"/>
      <c r="T113" s="203"/>
      <c r="U113" s="202"/>
      <c r="V113" s="262"/>
      <c r="W113" s="203"/>
      <c r="X113" s="202"/>
      <c r="Y113" s="262"/>
      <c r="Z113" s="203"/>
      <c r="AA113" s="202"/>
      <c r="AB113" s="262"/>
      <c r="AC113" s="203"/>
      <c r="AD113" s="202"/>
      <c r="AE113" s="262"/>
      <c r="AF113" s="203"/>
      <c r="AG113" s="202"/>
      <c r="AH113" s="262"/>
      <c r="AI113" s="203"/>
      <c r="AJ113" s="202"/>
      <c r="AK113" s="262"/>
      <c r="AL113" s="203"/>
      <c r="AM113" s="202"/>
      <c r="AN113" s="262"/>
      <c r="AO113" s="203"/>
      <c r="AP113" s="202"/>
      <c r="AQ113" s="262"/>
      <c r="AR113" s="203"/>
      <c r="AS113" s="202"/>
      <c r="AT113" s="262"/>
      <c r="AU113" s="203"/>
      <c r="AV113" s="202"/>
      <c r="AW113" s="262"/>
      <c r="AX113" s="203"/>
      <c r="AY113" s="202"/>
      <c r="AZ113" s="262"/>
      <c r="BA113" s="203"/>
      <c r="BB113" s="202"/>
      <c r="BC113" s="262"/>
      <c r="BD113" s="203"/>
      <c r="BE113" s="202"/>
      <c r="BF113" s="262"/>
      <c r="BG113" s="203"/>
      <c r="BH113" s="202"/>
      <c r="BI113" s="262"/>
      <c r="BJ113" s="203"/>
      <c r="BK113" s="202"/>
      <c r="BL113" s="262"/>
      <c r="BM113" s="203"/>
      <c r="BN113" s="202"/>
      <c r="BO113" s="262"/>
      <c r="BP113" s="203"/>
      <c r="BQ113" s="204"/>
      <c r="BR113" s="262"/>
      <c r="BS113" s="204"/>
      <c r="BT113" s="204"/>
      <c r="BU113" s="262"/>
      <c r="BV113" s="204"/>
      <c r="BW113" s="204"/>
      <c r="BX113" s="262"/>
      <c r="BY113" s="204"/>
      <c r="BZ113" s="204"/>
      <c r="CA113" s="262"/>
      <c r="CB113" s="203"/>
      <c r="CC113" s="202"/>
      <c r="CD113" s="262"/>
      <c r="CE113" s="203"/>
      <c r="CF113" s="202"/>
      <c r="CG113" s="262"/>
      <c r="CH113" s="203"/>
      <c r="CI113" s="202"/>
      <c r="CJ113" s="262"/>
      <c r="CK113" s="203"/>
      <c r="CL113" s="202"/>
      <c r="CM113" s="262"/>
      <c r="CN113" s="203"/>
      <c r="CO113" s="202"/>
      <c r="CP113" s="262"/>
      <c r="CQ113" s="203"/>
      <c r="CR113" s="202"/>
      <c r="CS113" s="262"/>
      <c r="CT113" s="203"/>
      <c r="CU113" s="202"/>
      <c r="CV113" s="262"/>
      <c r="CW113" s="203"/>
      <c r="CX113" s="202"/>
      <c r="CY113" s="262"/>
      <c r="CZ113" s="203"/>
      <c r="DA113" s="202"/>
      <c r="DB113" s="262"/>
      <c r="DC113" s="203"/>
      <c r="DD113" s="202"/>
      <c r="DE113" s="262"/>
      <c r="DF113" s="203"/>
      <c r="DG113" s="202"/>
      <c r="DH113" s="262"/>
      <c r="DI113" s="203"/>
      <c r="DJ113" s="202"/>
      <c r="DK113" s="262"/>
      <c r="DL113" s="203"/>
      <c r="DM113" s="202"/>
      <c r="DN113" s="262"/>
      <c r="DO113" s="203"/>
      <c r="DP113" s="202"/>
      <c r="DQ113" s="262"/>
      <c r="DR113" s="203"/>
      <c r="DS113" s="202"/>
      <c r="DT113" s="262"/>
      <c r="DU113" s="426"/>
      <c r="DV113" s="204">
        <f>IFERROR(IF(AND($O$336="Actual",OR(DV141=0,DV141="")),0,R113),0)</f>
        <v>0</v>
      </c>
      <c r="DW113" s="442"/>
      <c r="DY113" s="205"/>
      <c r="DZ113" s="205"/>
      <c r="EB113" s="196"/>
      <c r="EC113" s="196"/>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row>
    <row r="114" spans="1:303" ht="19.5" customHeight="1" x14ac:dyDescent="0.3">
      <c r="A114" s="83"/>
      <c r="B114" s="369"/>
      <c r="D114" s="84">
        <v>1</v>
      </c>
      <c r="E114" s="370" t="s">
        <v>624</v>
      </c>
      <c r="G114" s="88" t="s">
        <v>264</v>
      </c>
      <c r="K114" s="369"/>
      <c r="L114" s="369"/>
      <c r="M114" s="371" t="s">
        <v>625</v>
      </c>
      <c r="N114" s="127" t="s">
        <v>40</v>
      </c>
      <c r="O114" s="198">
        <f ca="1">IFERROR(((R114*R44)+(U114*U44)+(X114*X44)+(AA114*AA44)+(AD114*AD44)+(AG114*AG44)+(AJ114*AJ44)+(AM114*AM44)+(AP114*AP44)+(AS114*AS44)+(AV114*AV44)+(AY114*AY44)+(BB114*BB44)+(BE114*BE44)+(BH114*BH44)+(BK114*BK44)+(BN114*BN44)+(BQ114*BQ44)+(BT114*BT44)+(BW114*BW44)+(BZ114*BZ44)+(CC114*CC44)+(CF114*CF44)+(CI114*CI44)+(CL114*CL44)+(CO114*CO44)+(CR114*CR44)+(CU114*CU44)+(CX114*CX44)+(DA114*DA44)+(DD114*DD44)+(DG114*DG44)+(DJ114*DJ44)+(DM114*DM44)+(DP114*DP44)+(DS114*DS44)+IF(O35="Actual",(DV114*DV44),0))/O44,0)</f>
        <v>0</v>
      </c>
      <c r="P114" s="198">
        <f>IFERROR(((S114*S44)+(V114*V44)+(Y114*Y44)+(AB114*AB44)+(AE114*AE44)+(AH114*AH44)+(AK114*AK44)+(AN114*AN44)+(AQ114*AQ44)+(AT114*AT44)+(AW114*AW44)+(AZ114*AZ44)+(BC114*BC44)+(BF114*BF44)+(BI114*BI44)+(BL114*BL44)+(BO114*BO44)+(BR114*BR44)+(BU114*BU44)+(BX114*BX44)+(CA114*CA44)+(CD114*CD44)+(CG114*CG44)+(CJ114*CJ44)+(CM114*CM44)+(CP114*CP44)+(CS114*CS44)+(CV114*CV44)+(CY114*CY44)+(DB114*DB44)+(DE114*DE44)+(DH114*DH44)+(DK114*DK44)+(DN114*DN44)+(DQ114*DQ44)+(DT114*DT44))/P44,0)</f>
        <v>0</v>
      </c>
      <c r="Q114" s="162"/>
      <c r="R114" s="207"/>
      <c r="S114" s="200"/>
      <c r="T114" s="203"/>
      <c r="U114" s="202"/>
      <c r="V114" s="262"/>
      <c r="W114" s="203"/>
      <c r="X114" s="202"/>
      <c r="Y114" s="262"/>
      <c r="Z114" s="203"/>
      <c r="AA114" s="202"/>
      <c r="AB114" s="262"/>
      <c r="AC114" s="203"/>
      <c r="AD114" s="202"/>
      <c r="AE114" s="262"/>
      <c r="AF114" s="203"/>
      <c r="AG114" s="202"/>
      <c r="AH114" s="262"/>
      <c r="AI114" s="203"/>
      <c r="AJ114" s="202"/>
      <c r="AK114" s="262"/>
      <c r="AL114" s="203"/>
      <c r="AM114" s="202"/>
      <c r="AN114" s="262"/>
      <c r="AO114" s="203"/>
      <c r="AP114" s="202"/>
      <c r="AQ114" s="262"/>
      <c r="AR114" s="203"/>
      <c r="AS114" s="202"/>
      <c r="AT114" s="262"/>
      <c r="AU114" s="203"/>
      <c r="AV114" s="202"/>
      <c r="AW114" s="262"/>
      <c r="AX114" s="203"/>
      <c r="AY114" s="202"/>
      <c r="AZ114" s="262"/>
      <c r="BA114" s="203"/>
      <c r="BB114" s="202"/>
      <c r="BC114" s="262"/>
      <c r="BD114" s="203"/>
      <c r="BE114" s="202"/>
      <c r="BF114" s="262"/>
      <c r="BG114" s="203"/>
      <c r="BH114" s="202"/>
      <c r="BI114" s="262"/>
      <c r="BJ114" s="203"/>
      <c r="BK114" s="202"/>
      <c r="BL114" s="262"/>
      <c r="BM114" s="203"/>
      <c r="BN114" s="202"/>
      <c r="BO114" s="262"/>
      <c r="BP114" s="203"/>
      <c r="BQ114" s="204"/>
      <c r="BR114" s="262"/>
      <c r="BS114" s="204"/>
      <c r="BT114" s="204"/>
      <c r="BU114" s="262"/>
      <c r="BV114" s="204"/>
      <c r="BW114" s="204"/>
      <c r="BX114" s="262"/>
      <c r="BY114" s="204"/>
      <c r="BZ114" s="204"/>
      <c r="CA114" s="262"/>
      <c r="CB114" s="203"/>
      <c r="CC114" s="202"/>
      <c r="CD114" s="262"/>
      <c r="CE114" s="203"/>
      <c r="CF114" s="202"/>
      <c r="CG114" s="262"/>
      <c r="CH114" s="203"/>
      <c r="CI114" s="202"/>
      <c r="CJ114" s="262"/>
      <c r="CK114" s="203"/>
      <c r="CL114" s="202"/>
      <c r="CM114" s="262"/>
      <c r="CN114" s="203"/>
      <c r="CO114" s="202"/>
      <c r="CP114" s="262"/>
      <c r="CQ114" s="203"/>
      <c r="CR114" s="202"/>
      <c r="CS114" s="262"/>
      <c r="CT114" s="203"/>
      <c r="CU114" s="202"/>
      <c r="CV114" s="262"/>
      <c r="CW114" s="203"/>
      <c r="CX114" s="202"/>
      <c r="CY114" s="262"/>
      <c r="CZ114" s="203"/>
      <c r="DA114" s="202"/>
      <c r="DB114" s="262"/>
      <c r="DC114" s="203"/>
      <c r="DD114" s="202"/>
      <c r="DE114" s="262"/>
      <c r="DF114" s="203"/>
      <c r="DG114" s="202"/>
      <c r="DH114" s="262"/>
      <c r="DI114" s="203"/>
      <c r="DJ114" s="202"/>
      <c r="DK114" s="262"/>
      <c r="DL114" s="203"/>
      <c r="DM114" s="202"/>
      <c r="DN114" s="262"/>
      <c r="DO114" s="203"/>
      <c r="DP114" s="202"/>
      <c r="DQ114" s="262"/>
      <c r="DR114" s="203"/>
      <c r="DS114" s="202"/>
      <c r="DT114" s="262"/>
      <c r="DU114" s="426"/>
      <c r="DV114" s="204">
        <f>IFERROR(IF(AND($O$336="Actual",OR(DV141=0,DV141="")),0,R114),0)</f>
        <v>0</v>
      </c>
      <c r="DW114" s="442"/>
      <c r="DY114" s="205"/>
      <c r="DZ114" s="205"/>
      <c r="EB114" s="196"/>
      <c r="EC114" s="196"/>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row>
    <row r="115" spans="1:303" ht="19.5" customHeight="1" x14ac:dyDescent="0.3">
      <c r="A115" s="83"/>
      <c r="B115" s="369"/>
      <c r="D115" s="84">
        <v>1</v>
      </c>
      <c r="E115" s="370" t="s">
        <v>626</v>
      </c>
      <c r="G115" s="88" t="s">
        <v>264</v>
      </c>
      <c r="K115" s="369"/>
      <c r="L115" s="369"/>
      <c r="M115" s="371" t="s">
        <v>627</v>
      </c>
      <c r="N115" s="127" t="s">
        <v>40</v>
      </c>
      <c r="O115" s="198">
        <f ca="1">IFERROR(((R115*R44)+(U115*U44)+(X115*X44)+(AA115*AA44)+(AD115*AD44)+(AG115*AG44)+(AJ115*AJ44)+(AM115*AM44)+(AP115*AP44)+(AS115*AS44)+(AV115*AV44)+(AY115*AY44)+(BB115*BB44)+(BE115*BE44)+(BH115*BH44)+(BK115*BK44)+(BN115*BN44)+(BQ115*BQ44)+(BT115*BT44)+(BW115*BW44)+(BZ115*BZ44)+(CC115*CC44)+(CF115*CF44)+(CI115*CI44)+(CL115*CL44)+(CO115*CO44)+(CR115*CR44)+(CU115*CU44)+(CX115*CX44)+(DA115*DA44)+(DD115*DD44)+(DG115*DG44)+(DJ115*DJ44)+(DM115*DM44)+(DP115*DP44)+(DS115*DS44)+IF(O35="Actual",(DV115*DV44),0))/O44,0)</f>
        <v>0</v>
      </c>
      <c r="P115" s="198">
        <f>IFERROR(((S115*S44)+(V115*V44)+(Y115*Y44)+(AB115*AB44)+(AE115*AE44)+(AH115*AH44)+(AK115*AK44)+(AN115*AN44)+(AQ115*AQ44)+(AT115*AT44)+(AW115*AW44)+(AZ115*AZ44)+(BC115*BC44)+(BF115*BF44)+(BI115*BI44)+(BL115*BL44)+(BO115*BO44)+(BR115*BR44)+(BU115*BU44)+(BX115*BX44)+(CA115*CA44)+(CD115*CD44)+(CG115*CG44)+(CJ115*CJ44)+(CM115*CM44)+(CP115*CP44)+(CS115*CS44)+(CV115*CV44)+(CY115*CY44)+(DB115*DB44)+(DE115*DE44)+(DH115*DH44)+(DK115*DK44)+(DN115*DN44)+(DQ115*DQ44)+(DT115*DT44))/P44,0)</f>
        <v>0</v>
      </c>
      <c r="Q115" s="162"/>
      <c r="R115" s="207"/>
      <c r="S115" s="200"/>
      <c r="T115" s="203"/>
      <c r="U115" s="202"/>
      <c r="V115" s="262"/>
      <c r="W115" s="203"/>
      <c r="X115" s="202"/>
      <c r="Y115" s="262"/>
      <c r="Z115" s="203"/>
      <c r="AA115" s="202"/>
      <c r="AB115" s="262"/>
      <c r="AC115" s="203"/>
      <c r="AD115" s="202"/>
      <c r="AE115" s="262"/>
      <c r="AF115" s="203"/>
      <c r="AG115" s="202"/>
      <c r="AH115" s="262"/>
      <c r="AI115" s="203"/>
      <c r="AJ115" s="202"/>
      <c r="AK115" s="262"/>
      <c r="AL115" s="203"/>
      <c r="AM115" s="202"/>
      <c r="AN115" s="262"/>
      <c r="AO115" s="203"/>
      <c r="AP115" s="202"/>
      <c r="AQ115" s="262"/>
      <c r="AR115" s="203"/>
      <c r="AS115" s="202"/>
      <c r="AT115" s="262"/>
      <c r="AU115" s="203"/>
      <c r="AV115" s="202"/>
      <c r="AW115" s="262"/>
      <c r="AX115" s="203"/>
      <c r="AY115" s="202"/>
      <c r="AZ115" s="262"/>
      <c r="BA115" s="203"/>
      <c r="BB115" s="202"/>
      <c r="BC115" s="262"/>
      <c r="BD115" s="203"/>
      <c r="BE115" s="202"/>
      <c r="BF115" s="262"/>
      <c r="BG115" s="203"/>
      <c r="BH115" s="202"/>
      <c r="BI115" s="262"/>
      <c r="BJ115" s="203"/>
      <c r="BK115" s="202"/>
      <c r="BL115" s="262"/>
      <c r="BM115" s="203"/>
      <c r="BN115" s="202"/>
      <c r="BO115" s="262"/>
      <c r="BP115" s="203"/>
      <c r="BQ115" s="204"/>
      <c r="BR115" s="262"/>
      <c r="BS115" s="204"/>
      <c r="BT115" s="204"/>
      <c r="BU115" s="262"/>
      <c r="BV115" s="204"/>
      <c r="BW115" s="204"/>
      <c r="BX115" s="262"/>
      <c r="BY115" s="204"/>
      <c r="BZ115" s="204"/>
      <c r="CA115" s="262"/>
      <c r="CB115" s="203"/>
      <c r="CC115" s="202"/>
      <c r="CD115" s="262"/>
      <c r="CE115" s="203"/>
      <c r="CF115" s="202"/>
      <c r="CG115" s="262"/>
      <c r="CH115" s="203"/>
      <c r="CI115" s="202"/>
      <c r="CJ115" s="262"/>
      <c r="CK115" s="203"/>
      <c r="CL115" s="202"/>
      <c r="CM115" s="262"/>
      <c r="CN115" s="203"/>
      <c r="CO115" s="202"/>
      <c r="CP115" s="262"/>
      <c r="CQ115" s="203"/>
      <c r="CR115" s="202"/>
      <c r="CS115" s="262"/>
      <c r="CT115" s="203"/>
      <c r="CU115" s="202"/>
      <c r="CV115" s="262"/>
      <c r="CW115" s="203"/>
      <c r="CX115" s="202"/>
      <c r="CY115" s="262"/>
      <c r="CZ115" s="203"/>
      <c r="DA115" s="202"/>
      <c r="DB115" s="262"/>
      <c r="DC115" s="203"/>
      <c r="DD115" s="202"/>
      <c r="DE115" s="262"/>
      <c r="DF115" s="203"/>
      <c r="DG115" s="202"/>
      <c r="DH115" s="262"/>
      <c r="DI115" s="203"/>
      <c r="DJ115" s="202"/>
      <c r="DK115" s="262"/>
      <c r="DL115" s="203"/>
      <c r="DM115" s="202"/>
      <c r="DN115" s="262"/>
      <c r="DO115" s="203"/>
      <c r="DP115" s="202"/>
      <c r="DQ115" s="262"/>
      <c r="DR115" s="203"/>
      <c r="DS115" s="202"/>
      <c r="DT115" s="262"/>
      <c r="DU115" s="426"/>
      <c r="DV115" s="204">
        <f>IFERROR(IF(AND($O$336="Actual",OR(DV141=0,DV141="")),0,R115),0)</f>
        <v>0</v>
      </c>
      <c r="DW115" s="442"/>
      <c r="DY115" s="205"/>
      <c r="DZ115" s="205"/>
      <c r="EB115" s="196"/>
      <c r="EC115" s="196"/>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row>
    <row r="116" spans="1:303" ht="19.5" customHeight="1" x14ac:dyDescent="0.3">
      <c r="A116" s="83"/>
      <c r="B116" s="369"/>
      <c r="D116" s="84">
        <v>1</v>
      </c>
      <c r="E116" s="372" t="s">
        <v>628</v>
      </c>
      <c r="G116" s="88" t="s">
        <v>264</v>
      </c>
      <c r="K116" s="369"/>
      <c r="L116" s="369"/>
      <c r="M116" s="371" t="s">
        <v>629</v>
      </c>
      <c r="N116" s="127" t="s">
        <v>40</v>
      </c>
      <c r="O116" s="198">
        <f ca="1">IFERROR(((R116*R44)+(U116*U44)+(X116*X44)+(AA116*AA44)+(AD116*AD44)+(AG116*AG44)+(AJ116*AJ44)+(AM116*AM44)+(AP116*AP44)+(AS116*AS44)+(AV116*AV44)+(AY116*AY44)+(BB116*BB44)+(BE116*BE44)+(BH116*BH44)+(BK116*BK44)+(BN116*BN44)+(BQ116*BQ44)+(BT116*BT44)+(BW116*BW44)+(BZ116*BZ44)+(CC116*CC44)+(CF116*CF44)+(CI116*CI44)+(CL116*CL44)+(CO116*CO44)+(CR116*CR44)+(CU116*CU44)+(CX116*CX44)+(DA116*DA44)+(DD116*DD44)+(DG116*DG44)+(DJ116*DJ44)+(DM116*DM44)+(DP116*DP44)+(DS116*DS44)+IF(O35="Actual",(DV116*DV44),0))/O44,0)</f>
        <v>0</v>
      </c>
      <c r="P116" s="198">
        <f>IFERROR(((S116*S44)+(V116*V44)+(Y116*Y44)+(AB116*AB44)+(AE116*AE44)+(AH116*AH44)+(AK116*AK44)+(AN116*AN44)+(AQ116*AQ44)+(AT116*AT44)+(AW116*AW44)+(AZ116*AZ44)+(BC116*BC44)+(BF116*BF44)+(BI116*BI44)+(BL116*BL44)+(BO116*BO44)+(BR116*BR44)+(BU116*BU44)+(BX116*BX44)+(CA116*CA44)+(CD116*CD44)+(CG116*CG44)+(CJ116*CJ44)+(CM116*CM44)+(CP116*CP44)+(CS116*CS44)+(CV116*CV44)+(CY116*CY44)+(DB116*DB44)+(DE116*DE44)+(DH116*DH44)+(DK116*DK44)+(DN116*DN44)+(DQ116*DQ44)+(DT116*DT44))/P44,0)</f>
        <v>0</v>
      </c>
      <c r="Q116" s="162"/>
      <c r="R116" s="207"/>
      <c r="S116" s="200"/>
      <c r="T116" s="203"/>
      <c r="U116" s="202"/>
      <c r="V116" s="262"/>
      <c r="W116" s="203"/>
      <c r="X116" s="202"/>
      <c r="Y116" s="262"/>
      <c r="Z116" s="203"/>
      <c r="AA116" s="202"/>
      <c r="AB116" s="262"/>
      <c r="AC116" s="203"/>
      <c r="AD116" s="202"/>
      <c r="AE116" s="262"/>
      <c r="AF116" s="203"/>
      <c r="AG116" s="202"/>
      <c r="AH116" s="262"/>
      <c r="AI116" s="203"/>
      <c r="AJ116" s="202"/>
      <c r="AK116" s="262"/>
      <c r="AL116" s="203"/>
      <c r="AM116" s="202"/>
      <c r="AN116" s="262"/>
      <c r="AO116" s="203"/>
      <c r="AP116" s="202"/>
      <c r="AQ116" s="262"/>
      <c r="AR116" s="203"/>
      <c r="AS116" s="202"/>
      <c r="AT116" s="262"/>
      <c r="AU116" s="203"/>
      <c r="AV116" s="202"/>
      <c r="AW116" s="262"/>
      <c r="AX116" s="203"/>
      <c r="AY116" s="202"/>
      <c r="AZ116" s="262"/>
      <c r="BA116" s="203"/>
      <c r="BB116" s="202"/>
      <c r="BC116" s="262"/>
      <c r="BD116" s="203"/>
      <c r="BE116" s="202"/>
      <c r="BF116" s="262"/>
      <c r="BG116" s="203"/>
      <c r="BH116" s="202"/>
      <c r="BI116" s="262"/>
      <c r="BJ116" s="203"/>
      <c r="BK116" s="202"/>
      <c r="BL116" s="262"/>
      <c r="BM116" s="203"/>
      <c r="BN116" s="202"/>
      <c r="BO116" s="262"/>
      <c r="BP116" s="203"/>
      <c r="BQ116" s="204"/>
      <c r="BR116" s="262"/>
      <c r="BS116" s="204"/>
      <c r="BT116" s="204"/>
      <c r="BU116" s="262"/>
      <c r="BV116" s="204"/>
      <c r="BW116" s="204"/>
      <c r="BX116" s="262"/>
      <c r="BY116" s="204"/>
      <c r="BZ116" s="204"/>
      <c r="CA116" s="262"/>
      <c r="CB116" s="203"/>
      <c r="CC116" s="202"/>
      <c r="CD116" s="262"/>
      <c r="CE116" s="203"/>
      <c r="CF116" s="202"/>
      <c r="CG116" s="262"/>
      <c r="CH116" s="203"/>
      <c r="CI116" s="202"/>
      <c r="CJ116" s="262"/>
      <c r="CK116" s="203"/>
      <c r="CL116" s="202"/>
      <c r="CM116" s="262"/>
      <c r="CN116" s="203"/>
      <c r="CO116" s="202"/>
      <c r="CP116" s="262"/>
      <c r="CQ116" s="203"/>
      <c r="CR116" s="202"/>
      <c r="CS116" s="262"/>
      <c r="CT116" s="203"/>
      <c r="CU116" s="202"/>
      <c r="CV116" s="262"/>
      <c r="CW116" s="203"/>
      <c r="CX116" s="202"/>
      <c r="CY116" s="262"/>
      <c r="CZ116" s="203"/>
      <c r="DA116" s="202"/>
      <c r="DB116" s="262"/>
      <c r="DC116" s="203"/>
      <c r="DD116" s="202"/>
      <c r="DE116" s="262"/>
      <c r="DF116" s="203"/>
      <c r="DG116" s="202"/>
      <c r="DH116" s="262"/>
      <c r="DI116" s="203"/>
      <c r="DJ116" s="202"/>
      <c r="DK116" s="262"/>
      <c r="DL116" s="203"/>
      <c r="DM116" s="202"/>
      <c r="DN116" s="262"/>
      <c r="DO116" s="203"/>
      <c r="DP116" s="202"/>
      <c r="DQ116" s="262"/>
      <c r="DR116" s="203"/>
      <c r="DS116" s="202"/>
      <c r="DT116" s="262"/>
      <c r="DU116" s="426"/>
      <c r="DV116" s="204">
        <f>IFERROR(IF(AND($O$336="Actual",OR(DV141=0,DV141="")),0,R116),0)</f>
        <v>0</v>
      </c>
      <c r="DW116" s="442"/>
      <c r="DY116" s="205"/>
      <c r="DZ116" s="205"/>
      <c r="EB116" s="196"/>
      <c r="EC116" s="19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row>
    <row r="117" spans="1:303" s="170" customFormat="1" ht="19.5" customHeight="1" x14ac:dyDescent="0.3">
      <c r="A117" s="83"/>
      <c r="D117" s="381">
        <v>1</v>
      </c>
      <c r="E117" s="206" t="s">
        <v>630</v>
      </c>
      <c r="F117" s="206">
        <v>0</v>
      </c>
      <c r="G117" s="206" t="s">
        <v>264</v>
      </c>
      <c r="M117" s="253" t="s">
        <v>615</v>
      </c>
      <c r="N117" s="251" t="s">
        <v>40</v>
      </c>
      <c r="O117" s="210">
        <f ca="1">IFERROR(((R117*R44)+(U117*U44)+(X117*X44)+(AA117*AA44)+(AD117*AD44)+(AG117*AG44)+(AJ117*AJ44)+(AM117*AM44)+(AP117*AP44)+(AS117*AS44)+(AV117*AV44)+(AY117*AY44)+(BB117*BB44)+(BE117*BE44)+(BH117*BH44)+(BK117*BK44)+(BN117*BN44)+(BQ117*BQ44)+(BT117*BT44)+(BW117*BW44)+(BZ117*BZ44)+(CC117*CC44)+(CF117*CF44)+(CI117*CI44)+(CL117*CL44)+(CO117*CO44)+(CR117*CR44)+(CU117*CU44)+(CX117*CX44)+(DA117*DA44)+(DD117*DD44)+(DG117*DG44)+(DJ117*DJ44)+(DM117*DM44)+(DP117*DP44)+(DS117*DS44)+IF(O35="Actual",(DV117*DV44),0))/O44,0)</f>
        <v>0</v>
      </c>
      <c r="P117" s="210">
        <f>IFERROR(((S117*S44)+(V117*V44)+(Y117*Y44)+(AB117*AB44)+(AE117*AE44)+(AH117*AH44)+(AK117*AK44)+(AN117*AN44)+(AQ117*AQ44)+(AT117*AT44)+(AW117*AW44)+(AZ117*AZ44)+(BC117*BC44)+(BF117*BF44)+(BI117*BI44)+(BL117*BL44)+(BO117*BO44)+(BR117*BR44)+(BU117*BU44)+(BX117*BX44)+(CA117*CA44)+(CD117*CD44)+(CG117*CG44)+(CJ117*CJ44)+(CM117*CM44)+(CP117*CP44)+(CS117*CS44)+(CV117*CV44)+(CY117*CY44)+(DB117*DB44)+(DE117*DE44)+(DH117*DH44)+(DK117*DK44)+(DN117*DN44)+(DQ117*DQ44)+(DT117*DT44))/P44,0)</f>
        <v>0</v>
      </c>
      <c r="Q117" s="254"/>
      <c r="R117" s="255">
        <f>IFERROR(R105+R118,0)</f>
        <v>0</v>
      </c>
      <c r="S117" s="255">
        <f>IFERROR(S105+S118,0)</f>
        <v>0</v>
      </c>
      <c r="T117" s="255"/>
      <c r="U117" s="204">
        <f>IFERROR(U105+U118,0)</f>
        <v>0</v>
      </c>
      <c r="V117" s="204">
        <f>IFERROR(V105+V118,0)</f>
        <v>0</v>
      </c>
      <c r="W117" s="255"/>
      <c r="X117" s="204">
        <f>IFERROR(X105+X118,0)</f>
        <v>0</v>
      </c>
      <c r="Y117" s="204">
        <f>IFERROR(Y105+Y118,0)</f>
        <v>0</v>
      </c>
      <c r="Z117" s="255"/>
      <c r="AA117" s="204">
        <f>IFERROR(AA105+AA118,0)</f>
        <v>0</v>
      </c>
      <c r="AB117" s="204">
        <f>IFERROR(AB105+AB118,0)</f>
        <v>0</v>
      </c>
      <c r="AC117" s="255"/>
      <c r="AD117" s="204">
        <f>IFERROR(AD105+AD118,0)</f>
        <v>0</v>
      </c>
      <c r="AE117" s="204">
        <f>IFERROR(AE105+AE118,0)</f>
        <v>0</v>
      </c>
      <c r="AF117" s="255"/>
      <c r="AG117" s="204">
        <f>IFERROR(AG105+AG118,0)</f>
        <v>0</v>
      </c>
      <c r="AH117" s="204">
        <f>IFERROR(AH105+AH118,0)</f>
        <v>0</v>
      </c>
      <c r="AI117" s="255"/>
      <c r="AJ117" s="204">
        <f>IFERROR(AJ105+AJ118,0)</f>
        <v>0</v>
      </c>
      <c r="AK117" s="204">
        <f>IFERROR(AK105+AK118,0)</f>
        <v>0</v>
      </c>
      <c r="AL117" s="255"/>
      <c r="AM117" s="204">
        <f>IFERROR(AM105+AM118,0)</f>
        <v>0</v>
      </c>
      <c r="AN117" s="204">
        <f>IFERROR(AN105+AN118,0)</f>
        <v>0</v>
      </c>
      <c r="AO117" s="255"/>
      <c r="AP117" s="204">
        <f>IFERROR(AP105+AP118,0)</f>
        <v>0</v>
      </c>
      <c r="AQ117" s="204">
        <f>IFERROR(AQ105+AQ118,0)</f>
        <v>0</v>
      </c>
      <c r="AR117" s="255"/>
      <c r="AS117" s="204">
        <f>IFERROR(AS105+AS118,0)</f>
        <v>0</v>
      </c>
      <c r="AT117" s="204">
        <f>IFERROR(AT105+AT118,0)</f>
        <v>0</v>
      </c>
      <c r="AU117" s="255"/>
      <c r="AV117" s="204">
        <f>IFERROR(AV105+AV118,0)</f>
        <v>0</v>
      </c>
      <c r="AW117" s="204">
        <f>IFERROR(AW105+AW118,0)</f>
        <v>0</v>
      </c>
      <c r="AX117" s="255"/>
      <c r="AY117" s="204">
        <f>IFERROR(AY105+AY118,0)</f>
        <v>0</v>
      </c>
      <c r="AZ117" s="204">
        <f>IFERROR(AZ105+AZ118,0)</f>
        <v>0</v>
      </c>
      <c r="BA117" s="255"/>
      <c r="BB117" s="204">
        <f>IFERROR(BB105+BB118,0)</f>
        <v>0</v>
      </c>
      <c r="BC117" s="204">
        <f>IFERROR(BC105+BC118,0)</f>
        <v>0</v>
      </c>
      <c r="BD117" s="255"/>
      <c r="BE117" s="204">
        <f>IFERROR(BE105+BE118,0)</f>
        <v>0</v>
      </c>
      <c r="BF117" s="204">
        <f>IFERROR(BF105+BF118,0)</f>
        <v>0</v>
      </c>
      <c r="BG117" s="255"/>
      <c r="BH117" s="204">
        <f>IFERROR(BH105+BH118,0)</f>
        <v>0</v>
      </c>
      <c r="BI117" s="204">
        <f>IFERROR(BI105+BI118,0)</f>
        <v>0</v>
      </c>
      <c r="BJ117" s="255"/>
      <c r="BK117" s="204">
        <f>IFERROR(BK105+BK118,0)</f>
        <v>0</v>
      </c>
      <c r="BL117" s="204">
        <f>IFERROR(BL105+BL118,0)</f>
        <v>0</v>
      </c>
      <c r="BM117" s="255"/>
      <c r="BN117" s="204">
        <f>IFERROR(BN105+BN118,0)</f>
        <v>0</v>
      </c>
      <c r="BO117" s="204">
        <f>IFERROR(BO105+BO118,0)</f>
        <v>0</v>
      </c>
      <c r="BP117" s="255"/>
      <c r="BQ117" s="204">
        <f>IFERROR(BQ105+BQ118,0)</f>
        <v>0</v>
      </c>
      <c r="BR117" s="204">
        <f>IFERROR(BR105+BR118,0)</f>
        <v>0</v>
      </c>
      <c r="BS117" s="255"/>
      <c r="BT117" s="204">
        <f>IFERROR(BT105+BT118,0)</f>
        <v>0</v>
      </c>
      <c r="BU117" s="204">
        <f>IFERROR(BU105+BU118,0)</f>
        <v>0</v>
      </c>
      <c r="BV117" s="255"/>
      <c r="BW117" s="204">
        <f>IFERROR(BW105+BW118,0)</f>
        <v>0</v>
      </c>
      <c r="BX117" s="204">
        <f>IFERROR(BX105+BX118,0)</f>
        <v>0</v>
      </c>
      <c r="BY117" s="255"/>
      <c r="BZ117" s="204">
        <f>IFERROR(BZ105+BZ118,0)</f>
        <v>0</v>
      </c>
      <c r="CA117" s="204">
        <f>IFERROR(CA105+CA118,0)</f>
        <v>0</v>
      </c>
      <c r="CB117" s="255"/>
      <c r="CC117" s="204">
        <f>IFERROR(CC105+CC118,0)</f>
        <v>0</v>
      </c>
      <c r="CD117" s="204">
        <f>IFERROR(CD105+CD118,0)</f>
        <v>0</v>
      </c>
      <c r="CE117" s="255"/>
      <c r="CF117" s="204">
        <f>IFERROR(CF105+CF118,0)</f>
        <v>0</v>
      </c>
      <c r="CG117" s="204">
        <f>IFERROR(CG105+CG118,0)</f>
        <v>0</v>
      </c>
      <c r="CH117" s="255"/>
      <c r="CI117" s="204">
        <f>IFERROR(CI105+CI118,0)</f>
        <v>0</v>
      </c>
      <c r="CJ117" s="204">
        <f>IFERROR(CJ105+CJ118,0)</f>
        <v>0</v>
      </c>
      <c r="CK117" s="255"/>
      <c r="CL117" s="204">
        <f>IFERROR(CL105+CL118,0)</f>
        <v>0</v>
      </c>
      <c r="CM117" s="204">
        <f>IFERROR(CM105+CM118,0)</f>
        <v>0</v>
      </c>
      <c r="CN117" s="255"/>
      <c r="CO117" s="204">
        <f>IFERROR(CO105+CO118,0)</f>
        <v>0</v>
      </c>
      <c r="CP117" s="204">
        <f>IFERROR(CP105+CP118,0)</f>
        <v>0</v>
      </c>
      <c r="CQ117" s="255"/>
      <c r="CR117" s="204">
        <f>IFERROR(CR105+CR118,0)</f>
        <v>0</v>
      </c>
      <c r="CS117" s="204">
        <f>IFERROR(CS105+CS118,0)</f>
        <v>0</v>
      </c>
      <c r="CT117" s="255"/>
      <c r="CU117" s="204">
        <f>IFERROR(CU105+CU118,0)</f>
        <v>0</v>
      </c>
      <c r="CV117" s="204">
        <f>IFERROR(CV105+CV118,0)</f>
        <v>0</v>
      </c>
      <c r="CW117" s="255"/>
      <c r="CX117" s="204">
        <f>IFERROR(CX105+CX118,0)</f>
        <v>0</v>
      </c>
      <c r="CY117" s="204">
        <f>IFERROR(CY105+CY118,0)</f>
        <v>0</v>
      </c>
      <c r="CZ117" s="255"/>
      <c r="DA117" s="204">
        <f>IFERROR(DA105+DA118,0)</f>
        <v>0</v>
      </c>
      <c r="DB117" s="204">
        <f>IFERROR(DB105+DB118,0)</f>
        <v>0</v>
      </c>
      <c r="DC117" s="255"/>
      <c r="DD117" s="204">
        <f>IFERROR(DD105+DD118,0)</f>
        <v>0</v>
      </c>
      <c r="DE117" s="204">
        <f>IFERROR(DE105+DE118,0)</f>
        <v>0</v>
      </c>
      <c r="DF117" s="255"/>
      <c r="DG117" s="204">
        <f>IFERROR(DG105+DG118,0)</f>
        <v>0</v>
      </c>
      <c r="DH117" s="204">
        <f>IFERROR(DH105+DH118,0)</f>
        <v>0</v>
      </c>
      <c r="DI117" s="255"/>
      <c r="DJ117" s="204">
        <f>IFERROR(DJ105+DJ118,0)</f>
        <v>0</v>
      </c>
      <c r="DK117" s="204">
        <f>IFERROR(DK105+DK118,0)</f>
        <v>0</v>
      </c>
      <c r="DL117" s="255"/>
      <c r="DM117" s="204">
        <f>IFERROR(DM105+DM118,0)</f>
        <v>0</v>
      </c>
      <c r="DN117" s="204">
        <f>IFERROR(DN105+DN118,0)</f>
        <v>0</v>
      </c>
      <c r="DO117" s="255"/>
      <c r="DP117" s="204">
        <f>IFERROR(DP105+DP118,0)</f>
        <v>0</v>
      </c>
      <c r="DQ117" s="204">
        <f>IFERROR(DQ105+DQ118,0)</f>
        <v>0</v>
      </c>
      <c r="DR117" s="255"/>
      <c r="DS117" s="204">
        <f>IFERROR(DS105+DS118,0)</f>
        <v>0</v>
      </c>
      <c r="DT117" s="204">
        <f>IFERROR(DT105+DT118,0)</f>
        <v>0</v>
      </c>
      <c r="DU117" s="418"/>
      <c r="DV117" s="204">
        <f>IFERROR(DV105+DV118,0)</f>
        <v>0</v>
      </c>
      <c r="DW117" s="442"/>
      <c r="DY117" s="256"/>
      <c r="DZ117" s="256"/>
      <c r="EB117" s="257"/>
      <c r="EC117" s="257"/>
      <c r="ED117"/>
      <c r="EE117" s="176"/>
      <c r="EF117" s="176"/>
      <c r="EG117" s="176"/>
      <c r="EH117" s="176"/>
      <c r="EI117" s="176"/>
      <c r="EJ117" s="176"/>
      <c r="EK117" s="176"/>
      <c r="EL117" s="176"/>
      <c r="EM117" s="176"/>
      <c r="EN117" s="176"/>
      <c r="EO117" s="176"/>
      <c r="EP117" s="176"/>
      <c r="EQ117" s="176"/>
      <c r="ER117" s="176"/>
      <c r="ES117" s="176"/>
      <c r="ET117" s="176"/>
      <c r="EU117" s="176"/>
      <c r="EV117" s="176"/>
      <c r="EW117" s="176"/>
      <c r="EX117" s="176"/>
      <c r="EY117" s="176"/>
      <c r="EZ117" s="176"/>
      <c r="FA117" s="176"/>
      <c r="FB117" s="176"/>
      <c r="FC117" s="176"/>
      <c r="FD117" s="176"/>
      <c r="FE117" s="176"/>
      <c r="FF117" s="176"/>
      <c r="FG117" s="176"/>
      <c r="FH117" s="176"/>
      <c r="FI117" s="176"/>
      <c r="FJ117" s="176"/>
      <c r="FK117" s="176"/>
      <c r="FL117" s="176"/>
      <c r="FM117" s="176"/>
      <c r="FN117" s="176"/>
      <c r="FO117" s="176"/>
      <c r="FP117" s="176"/>
      <c r="FQ117" s="176"/>
      <c r="FR117" s="176"/>
      <c r="FS117" s="176"/>
      <c r="FT117" s="176"/>
      <c r="FU117" s="176"/>
      <c r="FV117" s="176"/>
      <c r="FW117" s="176"/>
      <c r="FX117" s="176"/>
      <c r="FY117" s="176"/>
      <c r="FZ117" s="176"/>
      <c r="GA117" s="176"/>
      <c r="GB117" s="176"/>
      <c r="GC117" s="176"/>
      <c r="GD117" s="176"/>
      <c r="GE117" s="176"/>
      <c r="GF117" s="176"/>
      <c r="GG117" s="176"/>
      <c r="GH117" s="176"/>
      <c r="GI117" s="176"/>
      <c r="GJ117" s="176"/>
      <c r="GK117" s="176"/>
      <c r="GL117" s="176"/>
      <c r="GM117" s="176"/>
      <c r="GN117" s="176"/>
      <c r="GO117" s="176"/>
      <c r="GP117" s="176"/>
      <c r="GQ117" s="176"/>
      <c r="GR117" s="176"/>
      <c r="GS117" s="176"/>
      <c r="GT117" s="176"/>
      <c r="GU117" s="176"/>
      <c r="GV117" s="176"/>
      <c r="GW117" s="176"/>
      <c r="GX117" s="176"/>
      <c r="GY117" s="176"/>
      <c r="GZ117" s="176"/>
      <c r="HA117" s="176"/>
      <c r="HB117" s="176"/>
      <c r="HC117" s="176"/>
      <c r="HD117" s="176"/>
      <c r="HE117" s="176"/>
      <c r="HF117" s="176"/>
      <c r="HG117" s="176"/>
    </row>
    <row r="118" spans="1:303" ht="19.5" customHeight="1" x14ac:dyDescent="0.3">
      <c r="A118" s="83"/>
      <c r="B118" s="369"/>
      <c r="D118" s="84">
        <v>1</v>
      </c>
      <c r="E118" s="370" t="s">
        <v>631</v>
      </c>
      <c r="F118">
        <v>0</v>
      </c>
      <c r="G118" t="s">
        <v>264</v>
      </c>
      <c r="K118" s="369"/>
      <c r="L118" s="369"/>
      <c r="M118" s="226" t="s">
        <v>617</v>
      </c>
      <c r="N118" s="119" t="s">
        <v>40</v>
      </c>
      <c r="O118" s="210">
        <f ca="1">IFERROR(((R118*R44)+(U118*U44)+(X118*X44)+(AA118*AA44)+(AD118*AD44)+(AG118*AG44)+(AJ118*AJ44)+(AM118*AM44)+(AP118*AP44)+(AS118*AS44)+(AV118*AV44)+(AY118*AY44)+(BB118*BB44)+(BE118*BE44)+(BH118*BH44)+(BK118*BK44)+(BN118*BN44)+(BQ118*BQ44)+(BT118*BT44)+(BW118*BW44)+(BZ118*BZ44)+(CC118*CC44)+(CF118*CF44)+(CI118*CI44)+(CL118*CL44)+(CO118*CO44)+(CR118*CR44)+(CU118*CU44)+(CX118*CX44)+(DA118*DA44)+(DD118*DD44)+(DG118*DG44)+(DJ118*DJ44)+(DM118*DM44)+(DP118*DP44)+(DS118*DS44)+IF(O35="Actual",(DV118*DV44),0))/O44,0)</f>
        <v>0</v>
      </c>
      <c r="P118" s="210">
        <f>IFERROR(((S118*S44)+(V118*V44)+(Y118*Y44)+(AB118*AB44)+(AE118*AE44)+(AH118*AH44)+(AK118*AK44)+(AN118*AN44)+(AQ118*AQ44)+(AT118*AT44)+(AW118*AW44)+(AZ118*AZ44)+(BC118*BC44)+(BF118*BF44)+(BI118*BI44)+(BL118*BL44)+(BO118*BO44)+(BR118*BR44)+(BU118*BU44)+(BX118*BX44)+(CA118*CA44)+(CD118*CD44)+(CG118*CG44)+(CJ118*CJ44)+(CM118*CM44)+(CP118*CP44)+(CS118*CS44)+(CV118*CV44)+(CY118*CY44)+(DB118*DB44)+(DE118*DE44)+(DH118*DH44)+(DK118*DK44)+(DN118*DN44)+(DQ118*DQ44)+(DT118*DT44))/P44,0)</f>
        <v>0</v>
      </c>
      <c r="Q118" s="167"/>
      <c r="R118" s="204">
        <f>IFERROR(R92,0)</f>
        <v>0</v>
      </c>
      <c r="S118" s="204">
        <f>IFERROR(S92,0)</f>
        <v>0</v>
      </c>
      <c r="T118" s="204"/>
      <c r="U118" s="204">
        <f>IFERROR(U92,0)</f>
        <v>0</v>
      </c>
      <c r="V118" s="204">
        <f>IFERROR(V92,0)</f>
        <v>0</v>
      </c>
      <c r="W118" s="204"/>
      <c r="X118" s="204">
        <f>IFERROR(X92,0)</f>
        <v>0</v>
      </c>
      <c r="Y118" s="204">
        <f>IFERROR(Y92,0)</f>
        <v>0</v>
      </c>
      <c r="Z118" s="204"/>
      <c r="AA118" s="204">
        <f>IFERROR(AA92,0)</f>
        <v>0</v>
      </c>
      <c r="AB118" s="204">
        <f>IFERROR(AB92,0)</f>
        <v>0</v>
      </c>
      <c r="AC118" s="204"/>
      <c r="AD118" s="204">
        <f>IFERROR(AD92,0)</f>
        <v>0</v>
      </c>
      <c r="AE118" s="204">
        <f>IFERROR(AE92,0)</f>
        <v>0</v>
      </c>
      <c r="AF118" s="204"/>
      <c r="AG118" s="204">
        <f>IFERROR(AG92,0)</f>
        <v>0</v>
      </c>
      <c r="AH118" s="204">
        <f>IFERROR(AH92,0)</f>
        <v>0</v>
      </c>
      <c r="AI118" s="204"/>
      <c r="AJ118" s="204">
        <f>IFERROR(AJ92,0)</f>
        <v>0</v>
      </c>
      <c r="AK118" s="204">
        <f>IFERROR(AK92,0)</f>
        <v>0</v>
      </c>
      <c r="AL118" s="204"/>
      <c r="AM118" s="204">
        <f>IFERROR(AM92,0)</f>
        <v>0</v>
      </c>
      <c r="AN118" s="204">
        <f>IFERROR(AN92,0)</f>
        <v>0</v>
      </c>
      <c r="AO118" s="204"/>
      <c r="AP118" s="204">
        <f>IFERROR(AP92,0)</f>
        <v>0</v>
      </c>
      <c r="AQ118" s="204">
        <f>IFERROR(AQ92,0)</f>
        <v>0</v>
      </c>
      <c r="AR118" s="204"/>
      <c r="AS118" s="204">
        <f>IFERROR(AS92,0)</f>
        <v>0</v>
      </c>
      <c r="AT118" s="204">
        <f>IFERROR(AT92,0)</f>
        <v>0</v>
      </c>
      <c r="AU118" s="204"/>
      <c r="AV118" s="204">
        <f>IFERROR(AV92,0)</f>
        <v>0</v>
      </c>
      <c r="AW118" s="204">
        <f>IFERROR(AW92,0)</f>
        <v>0</v>
      </c>
      <c r="AX118" s="204"/>
      <c r="AY118" s="204">
        <f>IFERROR(AY92,0)</f>
        <v>0</v>
      </c>
      <c r="AZ118" s="204">
        <f>IFERROR(AZ92,0)</f>
        <v>0</v>
      </c>
      <c r="BA118" s="204"/>
      <c r="BB118" s="204">
        <f>IFERROR(BB92,0)</f>
        <v>0</v>
      </c>
      <c r="BC118" s="204">
        <f>IFERROR(BC92,0)</f>
        <v>0</v>
      </c>
      <c r="BD118" s="204"/>
      <c r="BE118" s="204">
        <f>IFERROR(BE92,0)</f>
        <v>0</v>
      </c>
      <c r="BF118" s="204">
        <f>IFERROR(BF92,0)</f>
        <v>0</v>
      </c>
      <c r="BG118" s="204"/>
      <c r="BH118" s="204">
        <f>IFERROR(BH92,0)</f>
        <v>0</v>
      </c>
      <c r="BI118" s="204">
        <f>IFERROR(BI92,0)</f>
        <v>0</v>
      </c>
      <c r="BJ118" s="204"/>
      <c r="BK118" s="204">
        <f>IFERROR(BK92,0)</f>
        <v>0</v>
      </c>
      <c r="BL118" s="204">
        <f>IFERROR(BL92,0)</f>
        <v>0</v>
      </c>
      <c r="BM118" s="204"/>
      <c r="BN118" s="204">
        <f>IFERROR(BN92,0)</f>
        <v>0</v>
      </c>
      <c r="BO118" s="204">
        <f>IFERROR(BO92,0)</f>
        <v>0</v>
      </c>
      <c r="BP118" s="204"/>
      <c r="BQ118" s="204">
        <f>IFERROR(BQ92,0)</f>
        <v>0</v>
      </c>
      <c r="BR118" s="204">
        <f>IFERROR(BR92,0)</f>
        <v>0</v>
      </c>
      <c r="BS118" s="204"/>
      <c r="BT118" s="204">
        <f>IFERROR(BT92,0)</f>
        <v>0</v>
      </c>
      <c r="BU118" s="204">
        <f>IFERROR(BU92,0)</f>
        <v>0</v>
      </c>
      <c r="BV118" s="204"/>
      <c r="BW118" s="204">
        <f>IFERROR(BW92,0)</f>
        <v>0</v>
      </c>
      <c r="BX118" s="204">
        <f>IFERROR(BX92,0)</f>
        <v>0</v>
      </c>
      <c r="BY118" s="204"/>
      <c r="BZ118" s="204">
        <f>IFERROR(BZ92,0)</f>
        <v>0</v>
      </c>
      <c r="CA118" s="204">
        <f>IFERROR(CA92,0)</f>
        <v>0</v>
      </c>
      <c r="CB118" s="204"/>
      <c r="CC118" s="204">
        <f>IFERROR(CC92,0)</f>
        <v>0</v>
      </c>
      <c r="CD118" s="204">
        <f>IFERROR(CD92,0)</f>
        <v>0</v>
      </c>
      <c r="CE118" s="204"/>
      <c r="CF118" s="204">
        <f>IFERROR(CF92,0)</f>
        <v>0</v>
      </c>
      <c r="CG118" s="204">
        <f>IFERROR(CG92,0)</f>
        <v>0</v>
      </c>
      <c r="CH118" s="204"/>
      <c r="CI118" s="204">
        <f>IFERROR(CI92,0)</f>
        <v>0</v>
      </c>
      <c r="CJ118" s="204">
        <f>IFERROR(CJ92,0)</f>
        <v>0</v>
      </c>
      <c r="CK118" s="204"/>
      <c r="CL118" s="204">
        <f>IFERROR(CL92,0)</f>
        <v>0</v>
      </c>
      <c r="CM118" s="204">
        <f>IFERROR(CM92,0)</f>
        <v>0</v>
      </c>
      <c r="CN118" s="204"/>
      <c r="CO118" s="204">
        <f>IFERROR(CO92,0)</f>
        <v>0</v>
      </c>
      <c r="CP118" s="204">
        <f>IFERROR(CP92,0)</f>
        <v>0</v>
      </c>
      <c r="CQ118" s="204"/>
      <c r="CR118" s="204">
        <f>IFERROR(CR92,0)</f>
        <v>0</v>
      </c>
      <c r="CS118" s="204">
        <f>IFERROR(CS92,0)</f>
        <v>0</v>
      </c>
      <c r="CT118" s="204"/>
      <c r="CU118" s="204">
        <f>IFERROR(CU92,0)</f>
        <v>0</v>
      </c>
      <c r="CV118" s="204">
        <f>IFERROR(CV92,0)</f>
        <v>0</v>
      </c>
      <c r="CW118" s="204"/>
      <c r="CX118" s="204">
        <f>IFERROR(CX92,0)</f>
        <v>0</v>
      </c>
      <c r="CY118" s="204">
        <f>IFERROR(CY92,0)</f>
        <v>0</v>
      </c>
      <c r="CZ118" s="204"/>
      <c r="DA118" s="204">
        <f>IFERROR(DA92,0)</f>
        <v>0</v>
      </c>
      <c r="DB118" s="204">
        <f>IFERROR(DB92,0)</f>
        <v>0</v>
      </c>
      <c r="DC118" s="204"/>
      <c r="DD118" s="204">
        <f>IFERROR(DD92,0)</f>
        <v>0</v>
      </c>
      <c r="DE118" s="204">
        <f>IFERROR(DE92,0)</f>
        <v>0</v>
      </c>
      <c r="DF118" s="204"/>
      <c r="DG118" s="204">
        <f>IFERROR(DG92,0)</f>
        <v>0</v>
      </c>
      <c r="DH118" s="204">
        <f>IFERROR(DH92,0)</f>
        <v>0</v>
      </c>
      <c r="DI118" s="204"/>
      <c r="DJ118" s="204">
        <f>IFERROR(DJ92,0)</f>
        <v>0</v>
      </c>
      <c r="DK118" s="204">
        <f>IFERROR(DK92,0)</f>
        <v>0</v>
      </c>
      <c r="DL118" s="204"/>
      <c r="DM118" s="204">
        <f>IFERROR(DM92,0)</f>
        <v>0</v>
      </c>
      <c r="DN118" s="204">
        <f>IFERROR(DN92,0)</f>
        <v>0</v>
      </c>
      <c r="DO118" s="204"/>
      <c r="DP118" s="204">
        <f>IFERROR(DP92,0)</f>
        <v>0</v>
      </c>
      <c r="DQ118" s="204">
        <f>IFERROR(DQ92,0)</f>
        <v>0</v>
      </c>
      <c r="DR118" s="204"/>
      <c r="DS118" s="204">
        <f>IFERROR(DS92,0)</f>
        <v>0</v>
      </c>
      <c r="DT118" s="204">
        <f>IFERROR(DT92,0)</f>
        <v>0</v>
      </c>
      <c r="DU118" s="418"/>
      <c r="DV118" s="204">
        <f>IFERROR(DV92,0)</f>
        <v>0</v>
      </c>
      <c r="DW118" s="442"/>
      <c r="DY118" s="204"/>
      <c r="DZ118" s="204"/>
      <c r="EB118" s="227"/>
      <c r="EC118" s="227"/>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row>
    <row r="119" spans="1:303" s="170" customFormat="1" ht="19.5" customHeight="1" x14ac:dyDescent="0.3">
      <c r="A119" s="83"/>
      <c r="D119" s="84">
        <v>1</v>
      </c>
      <c r="E119" s="206"/>
      <c r="F119" s="206"/>
      <c r="G119" s="206" t="s">
        <v>264</v>
      </c>
      <c r="M119" s="129" t="s">
        <v>322</v>
      </c>
      <c r="N119" s="251" t="s">
        <v>40</v>
      </c>
      <c r="O119" s="210">
        <f ca="1">IFERROR(((R119*R44)+(U119*U44)+(X119*X44)+(AA119*AA44)+(AD119*AD44)+(AG119*AG44)+(AJ119*AJ44)+(AM119*AM44)+(AP119*AP44)+(AS119*AS44)+(AV119*AV44)+(AY119*AY44)+(BB119*BB44)+(BE119*BE44)+(BH119*BH44)+(BK119*BK44)+(BN119*BN44)+(BQ119*BQ44)+(BT119*BT44)+(BW119*BW44)+(BZ119*BZ44)+(CC119*CC44)+(CF119*CF44)+(CI119*CI44)+(CL119*CL44)+(CO119*CO44)+(CR119*CR44)+(CU119*CU44)+(CX119*CX44)+(DA119*DA44)+(DD119*DD44)+(DG119*DG44)+(DJ119*DJ44)+(DM119*DM44)+(DP119*DP44)+(DS119*DS44)+IF(O35="Actual",(DV119*DV44),0))/O44,0)</f>
        <v>0</v>
      </c>
      <c r="P119" s="210">
        <f>IFERROR(((S119*S44)+(V119*V44)+(Y119*Y44)+(AB119*AB44)+(AE119*AE44)+(AH119*AH44)+(AK119*AK44)+(AN119*AN44)+(AQ119*AQ44)+(AT119*AT44)+(AW119*AW44)+(AZ119*AZ44)+(BC119*BC44)+(BF119*BF44)+(BI119*BI44)+(BL119*BL44)+(BO119*BO44)+(BR119*BR44)+(BU119*BU44)+(BX119*BX44)+(CA119*CA44)+(CD119*CD44)+(CG119*CG44)+(CJ119*CJ44)+(CM119*CM44)+(CP119*CP44)+(CS119*CS44)+(CV119*CV44)+(CY119*CY44)+(DB119*DB44)+(DE119*DE44)+(DH119*DH44)+(DK119*DK44)+(DN119*DN44)+(DQ119*DQ44)+(DT119*DT44))/P44,0)</f>
        <v>0</v>
      </c>
      <c r="Q119" s="254"/>
      <c r="R119" s="255">
        <f>IFERROR(R228*$U$345,0)</f>
        <v>0</v>
      </c>
      <c r="S119" s="255">
        <f>IFERROR(S228*$V$345,0)</f>
        <v>0</v>
      </c>
      <c r="T119" s="255"/>
      <c r="U119" s="204">
        <f>IFERROR(U228*$U$345,0)</f>
        <v>0</v>
      </c>
      <c r="V119" s="204">
        <f>IFERROR(V228*$V$345,0)</f>
        <v>0</v>
      </c>
      <c r="W119" s="255"/>
      <c r="X119" s="204">
        <f>IFERROR(X228*$U$345,0)</f>
        <v>0</v>
      </c>
      <c r="Y119" s="204">
        <f>IFERROR(Y228*$V$345,0)</f>
        <v>0</v>
      </c>
      <c r="Z119" s="255"/>
      <c r="AA119" s="204">
        <f>IFERROR(AA228*$U$345,0)</f>
        <v>0</v>
      </c>
      <c r="AB119" s="204">
        <f>IFERROR(AB228*$V$345,0)</f>
        <v>0</v>
      </c>
      <c r="AC119" s="255"/>
      <c r="AD119" s="204">
        <f>IFERROR(AD228*$U$345,0)</f>
        <v>0</v>
      </c>
      <c r="AE119" s="204">
        <f>IFERROR(AE228*$V$345,0)</f>
        <v>0</v>
      </c>
      <c r="AF119" s="255"/>
      <c r="AG119" s="204">
        <f>IFERROR(AG228*$U$345,0)</f>
        <v>0</v>
      </c>
      <c r="AH119" s="204">
        <f>IFERROR(AH228*$V$345,0)</f>
        <v>0</v>
      </c>
      <c r="AI119" s="255"/>
      <c r="AJ119" s="204">
        <f>IFERROR(AJ228*$U$345,0)</f>
        <v>0</v>
      </c>
      <c r="AK119" s="204">
        <f>IFERROR(AK228*$V$345,0)</f>
        <v>0</v>
      </c>
      <c r="AL119" s="255"/>
      <c r="AM119" s="204">
        <f>IFERROR(AM228*$U$345,0)</f>
        <v>0</v>
      </c>
      <c r="AN119" s="204">
        <f>IFERROR(AN228*$V$345,0)</f>
        <v>0</v>
      </c>
      <c r="AO119" s="255"/>
      <c r="AP119" s="204">
        <f>IFERROR(AP228*$U$345,0)</f>
        <v>0</v>
      </c>
      <c r="AQ119" s="204">
        <f>IFERROR(AQ228*$V$345,0)</f>
        <v>0</v>
      </c>
      <c r="AR119" s="255"/>
      <c r="AS119" s="204">
        <f>IFERROR(AS228*$U$345,0)</f>
        <v>0</v>
      </c>
      <c r="AT119" s="204">
        <f>IFERROR(AT228*$V$345,0)</f>
        <v>0</v>
      </c>
      <c r="AU119" s="255"/>
      <c r="AV119" s="204">
        <f>IFERROR(AV228*$U$345,0)</f>
        <v>0</v>
      </c>
      <c r="AW119" s="204">
        <f>IFERROR(AW228*$V$345,0)</f>
        <v>0</v>
      </c>
      <c r="AX119" s="255"/>
      <c r="AY119" s="204">
        <f>IFERROR(AY228*$U$345,0)</f>
        <v>0</v>
      </c>
      <c r="AZ119" s="204">
        <f>IFERROR(AZ228*$V$345,0)</f>
        <v>0</v>
      </c>
      <c r="BA119" s="255"/>
      <c r="BB119" s="204">
        <f>IFERROR(BB228*$U$345,0)</f>
        <v>0</v>
      </c>
      <c r="BC119" s="204">
        <f>IFERROR(BC228*$V$345,0)</f>
        <v>0</v>
      </c>
      <c r="BD119" s="255"/>
      <c r="BE119" s="204">
        <f>IFERROR(BE228*$U$345,0)</f>
        <v>0</v>
      </c>
      <c r="BF119" s="204">
        <f>IFERROR(BF228*$V$345,0)</f>
        <v>0</v>
      </c>
      <c r="BG119" s="255"/>
      <c r="BH119" s="204">
        <f>IFERROR(BH228*$U$345,0)</f>
        <v>0</v>
      </c>
      <c r="BI119" s="204">
        <f>IFERROR(BI228*$V$345,0)</f>
        <v>0</v>
      </c>
      <c r="BJ119" s="255"/>
      <c r="BK119" s="204">
        <f>IFERROR(BK228*$U$345,0)</f>
        <v>0</v>
      </c>
      <c r="BL119" s="204">
        <f>IFERROR(BL228*$V$345,0)</f>
        <v>0</v>
      </c>
      <c r="BM119" s="255"/>
      <c r="BN119" s="204">
        <f>IFERROR(BN228*$U$345,0)</f>
        <v>0</v>
      </c>
      <c r="BO119" s="204">
        <f>IFERROR(BO228*$V$345,0)</f>
        <v>0</v>
      </c>
      <c r="BP119" s="255"/>
      <c r="BQ119" s="204">
        <f>IFERROR(BQ228*$U$345,0)</f>
        <v>0</v>
      </c>
      <c r="BR119" s="204">
        <f>IFERROR(BR228*$V$345,0)</f>
        <v>0</v>
      </c>
      <c r="BS119" s="255"/>
      <c r="BT119" s="204">
        <f>IFERROR(BT228*$U$345,0)</f>
        <v>0</v>
      </c>
      <c r="BU119" s="204">
        <f>IFERROR(BU228*$V$345,0)</f>
        <v>0</v>
      </c>
      <c r="BV119" s="255"/>
      <c r="BW119" s="204">
        <f>IFERROR(BW228*$U$345,0)</f>
        <v>0</v>
      </c>
      <c r="BX119" s="204">
        <f>IFERROR(BX228*$V$345,0)</f>
        <v>0</v>
      </c>
      <c r="BY119" s="255"/>
      <c r="BZ119" s="204">
        <f>IFERROR(BZ228*$U$345,0)</f>
        <v>0</v>
      </c>
      <c r="CA119" s="204">
        <f>IFERROR(CA228*$V$345,0)</f>
        <v>0</v>
      </c>
      <c r="CB119" s="255"/>
      <c r="CC119" s="204">
        <f>IFERROR(CC228*$U$345,0)</f>
        <v>0</v>
      </c>
      <c r="CD119" s="204">
        <f>IFERROR(CD228*$V$345,0)</f>
        <v>0</v>
      </c>
      <c r="CE119" s="255"/>
      <c r="CF119" s="204">
        <f>IFERROR(CF228*$U$345,0)</f>
        <v>0</v>
      </c>
      <c r="CG119" s="204">
        <f>IFERROR(CG228*$V$345,0)</f>
        <v>0</v>
      </c>
      <c r="CH119" s="255"/>
      <c r="CI119" s="204">
        <f>IFERROR(CI228*$U$345,0)</f>
        <v>0</v>
      </c>
      <c r="CJ119" s="204">
        <f>IFERROR(CJ228*$V$345,0)</f>
        <v>0</v>
      </c>
      <c r="CK119" s="255"/>
      <c r="CL119" s="204">
        <f>IFERROR(CL228*$U$345,0)</f>
        <v>0</v>
      </c>
      <c r="CM119" s="204">
        <f>IFERROR(CM228*$V$345,0)</f>
        <v>0</v>
      </c>
      <c r="CN119" s="255"/>
      <c r="CO119" s="204">
        <f>IFERROR(CO228*$U$345,0)</f>
        <v>0</v>
      </c>
      <c r="CP119" s="204">
        <f>IFERROR(CP228*$V$345,0)</f>
        <v>0</v>
      </c>
      <c r="CQ119" s="255"/>
      <c r="CR119" s="204">
        <f>IFERROR(CR228*$U$345,0)</f>
        <v>0</v>
      </c>
      <c r="CS119" s="204">
        <f>IFERROR(CS228*$V$345,0)</f>
        <v>0</v>
      </c>
      <c r="CT119" s="255"/>
      <c r="CU119" s="204">
        <f>IFERROR(CU228*$U$345,0)</f>
        <v>0</v>
      </c>
      <c r="CV119" s="204">
        <f>IFERROR(CV228*$V$345,0)</f>
        <v>0</v>
      </c>
      <c r="CW119" s="255"/>
      <c r="CX119" s="204">
        <f>IFERROR(CX228*$U$345,0)</f>
        <v>0</v>
      </c>
      <c r="CY119" s="204">
        <f>IFERROR(CY228*$V$345,0)</f>
        <v>0</v>
      </c>
      <c r="CZ119" s="255"/>
      <c r="DA119" s="204">
        <f>IFERROR(DA228*$U$345,0)</f>
        <v>0</v>
      </c>
      <c r="DB119" s="204">
        <f>IFERROR(DB228*$V$345,0)</f>
        <v>0</v>
      </c>
      <c r="DC119" s="255"/>
      <c r="DD119" s="204">
        <f>IFERROR(DD228*$U$345,0)</f>
        <v>0</v>
      </c>
      <c r="DE119" s="204">
        <f>IFERROR(DE228*$V$345,0)</f>
        <v>0</v>
      </c>
      <c r="DF119" s="255"/>
      <c r="DG119" s="204">
        <f>IFERROR(DG228*$U$345,0)</f>
        <v>0</v>
      </c>
      <c r="DH119" s="204">
        <f>IFERROR(DH228*$V$345,0)</f>
        <v>0</v>
      </c>
      <c r="DI119" s="255"/>
      <c r="DJ119" s="204">
        <f>IFERROR(DJ228*$U$345,0)</f>
        <v>0</v>
      </c>
      <c r="DK119" s="204">
        <f>IFERROR(DK228*$V$345,0)</f>
        <v>0</v>
      </c>
      <c r="DL119" s="255"/>
      <c r="DM119" s="204">
        <f>IFERROR(DM228*$U$345,0)</f>
        <v>0</v>
      </c>
      <c r="DN119" s="204">
        <f>IFERROR(DN228*$V$345,0)</f>
        <v>0</v>
      </c>
      <c r="DO119" s="255"/>
      <c r="DP119" s="204">
        <f>IFERROR(DP228*$U$345,0)</f>
        <v>0</v>
      </c>
      <c r="DQ119" s="204">
        <f>IFERROR(DQ228*$V$345,0)</f>
        <v>0</v>
      </c>
      <c r="DR119" s="255"/>
      <c r="DS119" s="204">
        <f>IFERROR(DS228*$U$345,0)</f>
        <v>0</v>
      </c>
      <c r="DT119" s="204">
        <f>IFERROR(DT228*$V$345,0)</f>
        <v>0</v>
      </c>
      <c r="DU119" s="418"/>
      <c r="DV119" s="204">
        <f>IFERROR(DV228*$U$345,0)</f>
        <v>0</v>
      </c>
      <c r="DW119" s="442"/>
      <c r="DY119" s="204">
        <f>IFERROR(DY228*$U$345,0)</f>
        <v>0</v>
      </c>
      <c r="DZ119" s="204">
        <f>IFERROR(DZ228*$V$345,0)</f>
        <v>0</v>
      </c>
      <c r="EB119" s="227">
        <f>IFERROR(EB228*$U$345,0)</f>
        <v>0</v>
      </c>
      <c r="EC119" s="227">
        <f>IFERROR(EC228*$V$345,0)</f>
        <v>0</v>
      </c>
      <c r="ED119"/>
      <c r="EE119" s="51"/>
      <c r="EF119" s="176"/>
      <c r="EG119" s="176"/>
      <c r="EH119" s="176"/>
      <c r="EI119" s="176"/>
      <c r="EJ119" s="176"/>
      <c r="EK119" s="176"/>
      <c r="EL119" s="176"/>
      <c r="EM119" s="176"/>
      <c r="EN119" s="176"/>
      <c r="EO119" s="176"/>
      <c r="EP119" s="176"/>
      <c r="EQ119" s="176"/>
      <c r="ER119" s="176"/>
      <c r="ES119" s="176"/>
      <c r="ET119" s="176"/>
      <c r="EU119" s="176"/>
      <c r="EV119" s="176"/>
      <c r="EW119" s="176"/>
      <c r="EX119" s="176"/>
      <c r="EY119" s="176"/>
      <c r="EZ119" s="176"/>
      <c r="FA119" s="176"/>
      <c r="FB119" s="176"/>
      <c r="FC119" s="176"/>
      <c r="FD119" s="176"/>
      <c r="FE119" s="176"/>
      <c r="FF119" s="176"/>
      <c r="FG119" s="176"/>
      <c r="FH119" s="176"/>
      <c r="FI119" s="176"/>
      <c r="FJ119" s="176"/>
      <c r="FK119" s="176"/>
      <c r="FL119" s="176"/>
      <c r="FM119" s="176"/>
      <c r="FN119" s="176"/>
      <c r="FO119" s="176"/>
      <c r="FP119" s="176"/>
      <c r="FQ119" s="176"/>
      <c r="FR119" s="176"/>
      <c r="FS119" s="176"/>
      <c r="FT119" s="176"/>
      <c r="FU119" s="176"/>
      <c r="FV119" s="176"/>
      <c r="FW119" s="176"/>
      <c r="FX119" s="176"/>
      <c r="FY119" s="176"/>
      <c r="FZ119" s="176"/>
      <c r="GA119" s="176"/>
      <c r="GB119" s="176"/>
      <c r="GC119" s="176"/>
      <c r="GD119" s="176"/>
      <c r="GE119" s="176"/>
      <c r="GF119" s="176"/>
      <c r="GG119" s="176"/>
      <c r="GH119" s="176"/>
      <c r="GI119" s="176"/>
      <c r="GJ119" s="176"/>
      <c r="GK119" s="176"/>
      <c r="GL119" s="176"/>
      <c r="GM119" s="176"/>
      <c r="GN119" s="176"/>
      <c r="GO119" s="176"/>
      <c r="GP119" s="176"/>
      <c r="GQ119" s="176"/>
      <c r="GR119" s="176"/>
      <c r="GS119" s="176"/>
      <c r="GT119" s="176"/>
      <c r="GU119" s="176"/>
      <c r="GV119" s="176"/>
      <c r="GW119" s="176"/>
      <c r="GX119" s="176"/>
      <c r="GY119" s="176"/>
      <c r="GZ119" s="176"/>
      <c r="HA119" s="176"/>
      <c r="HB119" s="176"/>
      <c r="HC119" s="176"/>
      <c r="HD119" s="176"/>
      <c r="HE119" s="176"/>
      <c r="HF119" s="176"/>
      <c r="HG119" s="176"/>
      <c r="HH119" s="176"/>
      <c r="HI119" s="176"/>
      <c r="HJ119" s="176"/>
      <c r="HK119" s="176"/>
      <c r="HL119" s="176"/>
      <c r="HM119" s="176"/>
      <c r="HN119" s="176"/>
      <c r="HO119" s="176"/>
      <c r="HP119" s="176"/>
      <c r="HQ119" s="176"/>
      <c r="HR119" s="176"/>
      <c r="HS119" s="176"/>
      <c r="HT119" s="176"/>
      <c r="HU119" s="176"/>
      <c r="HV119" s="176"/>
      <c r="HW119" s="176"/>
      <c r="HX119" s="176"/>
      <c r="HY119" s="176"/>
      <c r="HZ119" s="176"/>
      <c r="IA119" s="176"/>
      <c r="IB119" s="176"/>
      <c r="IC119" s="176"/>
      <c r="ID119" s="176"/>
      <c r="IE119" s="176"/>
      <c r="IF119" s="176"/>
      <c r="IG119" s="176"/>
      <c r="IH119" s="176"/>
      <c r="II119" s="176"/>
      <c r="IJ119" s="176"/>
      <c r="IK119" s="176"/>
      <c r="IL119" s="176"/>
      <c r="IM119" s="176"/>
      <c r="IN119" s="176"/>
      <c r="IO119" s="176"/>
      <c r="IP119" s="176"/>
      <c r="IQ119" s="176"/>
      <c r="IR119" s="176"/>
      <c r="IS119" s="176"/>
      <c r="IT119" s="176"/>
      <c r="IU119" s="176"/>
      <c r="IV119" s="176"/>
      <c r="IW119" s="176"/>
      <c r="IX119" s="176"/>
      <c r="IY119" s="176"/>
      <c r="IZ119" s="176"/>
      <c r="JA119" s="176"/>
      <c r="JB119" s="176"/>
      <c r="JC119" s="176"/>
      <c r="JD119" s="176"/>
      <c r="JE119" s="176"/>
      <c r="JF119" s="176"/>
      <c r="JG119" s="176"/>
      <c r="JH119" s="176"/>
      <c r="JI119" s="176"/>
      <c r="JJ119" s="176"/>
      <c r="JK119" s="176"/>
      <c r="JL119" s="176"/>
      <c r="JM119" s="176"/>
      <c r="JN119" s="176"/>
      <c r="JO119" s="176"/>
      <c r="JP119" s="176"/>
      <c r="JQ119" s="176"/>
      <c r="JR119" s="176"/>
      <c r="JS119" s="176"/>
      <c r="JT119" s="176"/>
      <c r="JU119" s="176"/>
      <c r="JV119" s="176"/>
      <c r="JW119" s="176"/>
      <c r="JX119" s="176"/>
      <c r="JY119" s="176"/>
      <c r="JZ119" s="176"/>
      <c r="KA119" s="176"/>
      <c r="KB119" s="176"/>
      <c r="KC119" s="176"/>
      <c r="KD119" s="176"/>
      <c r="KE119" s="176"/>
      <c r="KF119" s="176"/>
      <c r="KG119" s="176"/>
      <c r="KH119" s="176"/>
      <c r="KI119" s="176"/>
      <c r="KJ119" s="176"/>
      <c r="KK119" s="176"/>
      <c r="KL119" s="176"/>
      <c r="KM119" s="176"/>
      <c r="KN119" s="176"/>
      <c r="KO119" s="176"/>
      <c r="KP119" s="176"/>
      <c r="KQ119" s="176"/>
    </row>
    <row r="120" spans="1:303" s="170" customFormat="1" ht="19.5" customHeight="1" x14ac:dyDescent="0.3">
      <c r="A120" s="83"/>
      <c r="D120" s="84">
        <v>1</v>
      </c>
      <c r="E120" s="206" t="s">
        <v>323</v>
      </c>
      <c r="F120" s="206">
        <v>0</v>
      </c>
      <c r="G120" s="206" t="s">
        <v>264</v>
      </c>
      <c r="M120" s="129" t="s">
        <v>324</v>
      </c>
      <c r="N120" s="119" t="s">
        <v>40</v>
      </c>
      <c r="O120" s="210">
        <f ca="1">ROUND(IFERROR(IF(AND(O35="Actual",OR(O141=0,O141="")),0,IF(OR(IFERROR($O$358,"")="DI",$O$333=0),0,IF(OR($AA$328=1,$AA$328=2),$O$341,IF($O$309=0,((O388*($O$328)*$O$341*0.264172)*($O$310/100000)),((O388*($O$328)*0.264172)*($O$341/1000)))))),0),2)</f>
        <v>0</v>
      </c>
      <c r="P120" s="210">
        <f>IFERROR(S120,0)</f>
        <v>0</v>
      </c>
      <c r="Q120" s="254"/>
      <c r="R120" s="255">
        <f ca="1">ROUND(IFERROR(IF(AND(R35="Actual",OR(R141=0,R141="")),0,IF(OR(IFERROR($O$358,"")="DI",$O$333=0),0,IF(OR($AA$328=1,$AA$328=2),$O$341,IF($O$309=0,((R388*($O$328)*$O$341*0.264172)*($O$310/100000)),((R388*($O$328)*0.264172)*($O$341/1000)))))),0),$U$352)</f>
        <v>0</v>
      </c>
      <c r="S120" s="255">
        <f>ROUND(IFERROR(IF(OR(IFERROR($P$358,"")="DI",$O$333=0),0,IF(OR($AA$328=1,$AA$328=2),$P$341,IF($O$309=0,((S388*($O$328)*$P$341*0.264172)*($P$310/100000)),((S388*($O$328)*0.264172)*($P$341/1000))))),0),$U$352)</f>
        <v>0</v>
      </c>
      <c r="T120" s="255"/>
      <c r="U120" s="204">
        <f ca="1">ROUND(IFERROR(IF(AND(U35="Actual",OR(U141=0,U141="")),0,IF(OR(IFERROR($O$358,"")="DI",$O$333=0),0,IF(OR($AA$328=1,$AA$328=2),$O$341,IF($O$309=0,((U388*($O$328)*$O$341*0.264172)*($O$310/100000)),((U388*($O$328)*0.264172)*($O$341/1000)))))),0),$U$352)</f>
        <v>0</v>
      </c>
      <c r="V120" s="204">
        <f>ROUND(IFERROR(IF(OR(IFERROR($P$358,"")="DI",$O$333=0),0,IF(OR($AA$328=1,$AA$328=2),$P$341,IF($O$309=0,((V388*($O$328)*$P$341*0.264172)*($P$310/100000)),((V388*($O$328)*0.264172)*($P$341/1000))))),0),$U$352)</f>
        <v>0</v>
      </c>
      <c r="W120" s="255"/>
      <c r="X120" s="204">
        <f ca="1">ROUND(IFERROR(IF(AND(X35="Actual",OR(X141=0,X141="")),0,IF(OR(IFERROR($O$358,"")="DI",$O$333=0),0,IF(OR($AA$328=1,$AA$328=2),$O$341,IF($O$309=0,((X388*($O$328)*$O$341*0.264172)*($O$310/100000)),((X388*($O$328)*0.264172)*($O$341/1000)))))),0),$U$352)</f>
        <v>0</v>
      </c>
      <c r="Y120" s="204">
        <f>ROUND(IFERROR(IF(OR(IFERROR($P$358,"")="DI",$O$333=0),0,IF(OR($AA$328=1,$AA$328=2),$P$341,IF($O$309=0,((Y388*($O$328)*$P$341*0.264172)*($P$310/100000)),((Y388*($O$328)*0.264172)*($P$341/1000))))),0),$U$352)</f>
        <v>0</v>
      </c>
      <c r="Z120" s="255"/>
      <c r="AA120" s="204">
        <f ca="1">ROUND(IFERROR(IF(AND(AA35="Actual",OR(AA141=0,AA141="")),0,IF(OR(IFERROR($O$358,"")="DI",$O$333=0),0,IF(OR($AA$328=1,$AA$328=2),$O$341,IF($O$309=0,((AA388*($O$328)*$O$341*0.264172)*($O$310/100000)),((AA388*($O$328)*0.264172)*($O$341/1000)))))),0),$U$352)</f>
        <v>0</v>
      </c>
      <c r="AB120" s="204">
        <f>ROUND(IFERROR(IF(OR(IFERROR($P$358,"")="DI",$O$333=0),0,IF(OR($AA$328=1,$AA$328=2),$P$341,IF($O$309=0,((AB388*($O$328)*$P$341*0.264172)*($P$310/100000)),((AB388*($O$328)*0.264172)*($P$341/1000))))),0),$U$352)</f>
        <v>0</v>
      </c>
      <c r="AC120" s="255"/>
      <c r="AD120" s="204">
        <f ca="1">ROUND(IFERROR(IF(AND(AD35="Actual",OR(AD141=0,AD141="")),0,IF(OR(IFERROR($O$358,"")="DI",$O$333=0),0,IF(OR($AA$328=1,$AA$328=2),$O$341,IF($O$309=0,((AD388*($O$328)*$O$341*0.264172)*($O$310/100000)),((AD388*($O$328)*0.264172)*($O$341/1000)))))),0),$U$352)</f>
        <v>0</v>
      </c>
      <c r="AE120" s="204">
        <f>ROUND(IFERROR(IF(OR(IFERROR($P$358,"")="DI",$O$333=0),0,IF(OR($AA$328=1,$AA$328=2),$P$341,IF($O$309=0,((AE388*($O$328)*$P$341*0.264172)*($P$310/100000)),((AE388*($O$328)*0.264172)*($P$341/1000))))),0),$U$352)</f>
        <v>0</v>
      </c>
      <c r="AF120" s="255"/>
      <c r="AG120" s="204">
        <f ca="1">ROUND(IFERROR(IF(AND(AG35="Actual",OR(AG141=0,AG141="")),0,IF(OR(IFERROR($O$358,"")="DI",$O$333=0),0,IF(OR($AA$328=1,$AA$328=2),$O$341,IF($O$309=0,((AG388*($O$328)*$O$341*0.264172)*($O$310/100000)),((AG388*($O$328)*0.264172)*($O$341/1000)))))),0),$U$352)</f>
        <v>0</v>
      </c>
      <c r="AH120" s="204">
        <f>ROUND(IFERROR(IF(OR(IFERROR($P$358,"")="DI",$O$333=0),0,IF(OR($AA$328=1,$AA$328=2),$P$341,IF($O$309=0,((AH388*($O$328)*$P$341*0.264172)*($P$310/100000)),((AH388*($O$328)*0.264172)*($P$341/1000))))),0),$U$352)</f>
        <v>0</v>
      </c>
      <c r="AI120" s="255"/>
      <c r="AJ120" s="204">
        <f ca="1">ROUND(IFERROR(IF(AND(AJ35="Actual",OR(AJ141=0,AJ141="")),0,IF(OR(IFERROR($O$358,"")="DI",$O$333=0),0,IF(OR($AA$328=1,$AA$328=2),$O$341,IF($O$309=0,((AJ388*($O$328)*$O$341*0.264172)*($O$310/100000)),((AJ388*($O$328)*0.264172)*($O$341/1000)))))),0),$U$352)</f>
        <v>0</v>
      </c>
      <c r="AK120" s="204">
        <f>ROUND(IFERROR(IF(OR(IFERROR($P$358,"")="DI",$O$333=0),0,IF(OR($AA$328=1,$AA$328=2),$P$341,IF($O$309=0,((AK388*($O$328)*$P$341*0.264172)*($P$310/100000)),((AK388*($O$328)*0.264172)*($P$341/1000))))),0),$U$352)</f>
        <v>0</v>
      </c>
      <c r="AL120" s="255"/>
      <c r="AM120" s="204">
        <f ca="1">ROUND(IFERROR(IF(AND(AM35="Actual",OR(AM141=0,AM141="")),0,IF(OR(IFERROR($O$358,"")="DI",$O$333=0),0,IF(OR($AA$328=1,$AA$328=2),$O$341,IF($O$309=0,((AM388*($O$328)*$O$341*0.264172)*($O$310/100000)),((AM388*($O$328)*0.264172)*($O$341/1000)))))),0),$U$352)</f>
        <v>0</v>
      </c>
      <c r="AN120" s="204">
        <f>ROUND(IFERROR(IF(OR(IFERROR($P$358,"")="DI",$O$333=0),0,IF(OR($AA$328=1,$AA$328=2),$P$341,IF($O$309=0,((AN388*($O$328)*$P$341*0.264172)*($P$310/100000)),((AN388*($O$328)*0.264172)*($P$341/1000))))),0),$U$352)</f>
        <v>0</v>
      </c>
      <c r="AO120" s="255"/>
      <c r="AP120" s="204">
        <f ca="1">ROUND(IFERROR(IF(AND(AP35="Actual",OR(AP141=0,AP141="")),0,IF(OR(IFERROR($O$358,"")="DI",$O$333=0),0,IF(OR($AA$328=1,$AA$328=2),$O$341,IF($O$309=0,((AP388*($O$328)*$O$341*0.264172)*($O$310/100000)),((AP388*($O$328)*0.264172)*($O$341/1000)))))),0),$U$352)</f>
        <v>0</v>
      </c>
      <c r="AQ120" s="204">
        <f>ROUND(IFERROR(IF(OR(IFERROR($P$358,"")="DI",$O$333=0),0,IF(OR($AA$328=1,$AA$328=2),$P$341,IF($O$309=0,((AQ388*($O$328)*$P$341*0.264172)*($P$310/100000)),((AQ388*($O$328)*0.264172)*($P$341/1000))))),0),$U$352)</f>
        <v>0</v>
      </c>
      <c r="AR120" s="255"/>
      <c r="AS120" s="204">
        <f ca="1">ROUND(IFERROR(IF(AND(AS35="Actual",OR(AS141=0,AS141="")),0,IF(OR(IFERROR($O$358,"")="DI",$O$333=0),0,IF(OR($AA$328=1,$AA$328=2),$O$341,IF($O$309=0,((AS388*($O$328)*$O$341*0.264172)*($O$310/100000)),((AS388*($O$328)*0.264172)*($O$341/1000)))))),0),$U$352)</f>
        <v>0</v>
      </c>
      <c r="AT120" s="204">
        <f>ROUND(IFERROR(IF(OR(IFERROR($P$358,"")="DI",$O$333=0),0,IF(OR($AA$328=1,$AA$328=2),$P$341,IF($O$309=0,((AT388*($O$328)*$P$341*0.264172)*($P$310/100000)),((AT388*($O$328)*0.264172)*($P$341/1000))))),0),$U$352)</f>
        <v>0</v>
      </c>
      <c r="AU120" s="255"/>
      <c r="AV120" s="204">
        <f ca="1">ROUND(IFERROR(IF(AND(AV35="Actual",OR(AV141=0,AV141="")),0,IF(OR(IFERROR($O$358,"")="DI",$O$333=0),0,IF(OR($AA$328=1,$AA$328=2),$O$341,IF($O$309=0,((AV388*($O$328)*$O$341*0.264172)*($O$310/100000)),((AV388*($O$328)*0.264172)*($O$341/1000)))))),0),$U$352)</f>
        <v>0</v>
      </c>
      <c r="AW120" s="204">
        <f>ROUND(IFERROR(IF(OR(IFERROR($P$358,"")="DI",$O$333=0),0,IF(OR($AA$328=1,$AA$328=2),$P$341,IF($O$309=0,((AW388*($O$328)*$P$341*0.264172)*($P$310/100000)),((AW388*($O$328)*0.264172)*($P$341/1000))))),0),$U$352)</f>
        <v>0</v>
      </c>
      <c r="AX120" s="255"/>
      <c r="AY120" s="204">
        <f ca="1">ROUND(IFERROR(IF(AND(AY35="Actual",OR(AY141=0,AY141="")),0,IF(OR(IFERROR($O$358,"")="DI",$O$333=0),0,IF(OR($AA$328=1,$AA$328=2),$O$341,IF($O$309=0,((AY388*($O$328)*$O$341*0.264172)*($O$310/100000)),((AY388*($O$328)*0.264172)*($O$341/1000)))))),0),$U$352)</f>
        <v>0</v>
      </c>
      <c r="AZ120" s="204">
        <f>ROUND(IFERROR(IF(OR(IFERROR($P$358,"")="DI",$O$333=0),0,IF(OR($AA$328=1,$AA$328=2),$P$341,IF($O$309=0,((AZ388*($O$328)*$P$341*0.264172)*($P$310/100000)),((AZ388*($O$328)*0.264172)*($P$341/1000))))),0),$U$352)</f>
        <v>0</v>
      </c>
      <c r="BA120" s="255"/>
      <c r="BB120" s="204">
        <f ca="1">ROUND(IFERROR(IF(AND(BB35="Actual",OR(BB141=0,BB141="")),0,IF(OR(IFERROR($O$358,"")="DI",$O$333=0),0,IF(OR($AA$328=1,$AA$328=2),$O$341,IF($O$309=0,((BB388*($O$328)*$O$341*0.264172)*($O$310/100000)),((BB388*($O$328)*0.264172)*($O$341/1000)))))),0),$U$352)</f>
        <v>0</v>
      </c>
      <c r="BC120" s="204">
        <f>ROUND(IFERROR(IF(OR(IFERROR($P$358,"")="DI",$O$333=0),0,IF(OR($AA$328=1,$AA$328=2),$P$341,IF($O$309=0,((BC388*($O$328)*$P$341*0.264172)*($P$310/100000)),((BC388*($O$328)*0.264172)*($P$341/1000))))),0),$U$352)</f>
        <v>0</v>
      </c>
      <c r="BD120" s="255"/>
      <c r="BE120" s="204">
        <f ca="1">ROUND(IFERROR(IF(AND(BE35="Actual",OR(BE141=0,BE141="")),0,IF(OR(IFERROR($O$358,"")="DI",$O$333=0),0,IF(OR($AA$328=1,$AA$328=2),$O$341,IF($O$309=0,((BE388*($O$328)*$O$341*0.264172)*($O$310/100000)),((BE388*($O$328)*0.264172)*($O$341/1000)))))),0),$U$352)</f>
        <v>0</v>
      </c>
      <c r="BF120" s="204">
        <f>ROUND(IFERROR(IF(OR(IFERROR($P$358,"")="DI",$O$333=0),0,IF(OR($AA$328=1,$AA$328=2),$P$341,IF($O$309=0,((BF388*($O$328)*$P$341*0.264172)*($P$310/100000)),((BF388*($O$328)*0.264172)*($P$341/1000))))),0),$U$352)</f>
        <v>0</v>
      </c>
      <c r="BG120" s="255"/>
      <c r="BH120" s="204">
        <f ca="1">ROUND(IFERROR(IF(AND(BH35="Actual",OR(BH141=0,BH141="")),0,IF(OR(IFERROR($O$358,"")="DI",$O$333=0),0,IF(OR($AA$328=1,$AA$328=2),$O$341,IF($O$309=0,((BH388*($O$328)*$O$341*0.264172)*($O$310/100000)),((BH388*($O$328)*0.264172)*($O$341/1000)))))),0),$U$352)</f>
        <v>0</v>
      </c>
      <c r="BI120" s="204">
        <f>ROUND(IFERROR(IF(OR(IFERROR($P$358,"")="DI",$O$333=0),0,IF(OR($AA$328=1,$AA$328=2),$P$341,IF($O$309=0,((BI388*($O$328)*$P$341*0.264172)*($P$310/100000)),((BI388*($O$328)*0.264172)*($P$341/1000))))),0),$U$352)</f>
        <v>0</v>
      </c>
      <c r="BJ120" s="255"/>
      <c r="BK120" s="204">
        <f ca="1">ROUND(IFERROR(IF(AND(BK35="Actual",OR(BK141=0,BK141="")),0,IF(OR(IFERROR($O$358,"")="DI",$O$333=0),0,IF(OR($AA$328=1,$AA$328=2),$O$341,IF($O$309=0,((BK388*($O$328)*$O$341*0.264172)*($O$310/100000)),((BK388*($O$328)*0.264172)*($O$341/1000)))))),0),$U$352)</f>
        <v>0</v>
      </c>
      <c r="BL120" s="204">
        <f>ROUND(IFERROR(IF(OR(IFERROR($P$358,"")="DI",$O$333=0),0,IF(OR($AA$328=1,$AA$328=2),$P$341,IF($O$309=0,((BL388*($O$328)*$P$341*0.264172)*($P$310/100000)),((BL388*($O$328)*0.264172)*($P$341/1000))))),0),$U$352)</f>
        <v>0</v>
      </c>
      <c r="BM120" s="255"/>
      <c r="BN120" s="204">
        <f ca="1">ROUND(IFERROR(IF(AND(BN35="Actual",OR(BN141=0,BN141="")),0,IF(OR(IFERROR($O$358,"")="DI",$O$333=0),0,IF(OR($AA$328=1,$AA$328=2),$O$341,IF($O$309=0,((BN388*($O$328)*$O$341*0.264172)*($O$310/100000)),((BN388*($O$328)*0.264172)*($O$341/1000)))))),0),$U$352)</f>
        <v>0</v>
      </c>
      <c r="BO120" s="204">
        <f>ROUND(IFERROR(IF(OR(IFERROR($P$358,"")="DI",$O$333=0),0,IF(OR($AA$328=1,$AA$328=2),$P$341,IF($O$309=0,((BO388*($O$328)*$P$341*0.264172)*($P$310/100000)),((BO388*($O$328)*0.264172)*($P$341/1000))))),0),$U$352)</f>
        <v>0</v>
      </c>
      <c r="BP120" s="255"/>
      <c r="BQ120" s="204">
        <f ca="1">ROUND(IFERROR(IF(AND(BQ35="Actual",OR(BQ141=0,BQ141="")),0,IF(OR(IFERROR($O$358,"")="DI",$O$333=0),0,IF(OR($AA$328=1,$AA$328=2),$O$341,IF($O$309=0,((BQ388*($O$328)*$O$341*0.264172)*($O$310/100000)),((BQ388*($O$328)*0.264172)*($O$341/1000)))))),0),$U$352)</f>
        <v>0</v>
      </c>
      <c r="BR120" s="204">
        <f>ROUND(IFERROR(IF(OR(IFERROR($P$358,"")="DI",$O$333=0),0,IF(OR($AA$328=1,$AA$328=2),$P$341,IF($O$309=0,((BR388*($O$328)*$P$341*0.264172)*($P$310/100000)),((BR388*($O$328)*0.264172)*($P$341/1000))))),0),$U$352)</f>
        <v>0</v>
      </c>
      <c r="BS120" s="255"/>
      <c r="BT120" s="204">
        <f ca="1">ROUND(IFERROR(IF(AND(BT35="Actual",OR(BT141=0,BT141="")),0,IF(OR(IFERROR($O$358,"")="DI",$O$333=0),0,IF(OR($AA$328=1,$AA$328=2),$O$341,IF($O$309=0,((BT388*($O$328)*$O$341*0.264172)*($O$310/100000)),((BT388*($O$328)*0.264172)*($O$341/1000)))))),0),$U$352)</f>
        <v>0</v>
      </c>
      <c r="BU120" s="204">
        <f>ROUND(IFERROR(IF(OR(IFERROR($P$358,"")="DI",$O$333=0),0,IF(OR($AA$328=1,$AA$328=2),$P$341,IF($O$309=0,((BU388*($O$328)*$P$341*0.264172)*($P$310/100000)),((BU388*($O$328)*0.264172)*($P$341/1000))))),0),$U$352)</f>
        <v>0</v>
      </c>
      <c r="BV120" s="255"/>
      <c r="BW120" s="204">
        <f ca="1">ROUND(IFERROR(IF(AND(BW35="Actual",OR(BW141=0,BW141="")),0,IF(OR(IFERROR($O$358,"")="DI",$O$333=0),0,IF(OR($AA$328=1,$AA$328=2),$O$341,IF($O$309=0,((BW388*($O$328)*$O$341*0.264172)*($O$310/100000)),((BW388*($O$328)*0.264172)*($O$341/1000)))))),0),$U$352)</f>
        <v>0</v>
      </c>
      <c r="BX120" s="204">
        <f>ROUND(IFERROR(IF(OR(IFERROR($P$358,"")="DI",$O$333=0),0,IF(OR($AA$328=1,$AA$328=2),$P$341,IF($O$309=0,((BX388*($O$328)*$P$341*0.264172)*($P$310/100000)),((BX388*($O$328)*0.264172)*($P$341/1000))))),0),$U$352)</f>
        <v>0</v>
      </c>
      <c r="BY120" s="255"/>
      <c r="BZ120" s="204">
        <f ca="1">ROUND(IFERROR(IF(AND(BZ35="Actual",OR(BZ141=0,BZ141="")),0,IF(OR(IFERROR($O$358,"")="DI",$O$333=0),0,IF(OR($AA$328=1,$AA$328=2),$O$341,IF($O$309=0,((BZ388*($O$328)*$O$341*0.264172)*($O$310/100000)),((BZ388*($O$328)*0.264172)*($O$341/1000)))))),0),$U$352)</f>
        <v>0</v>
      </c>
      <c r="CA120" s="204">
        <f>ROUND(IFERROR(IF(OR(IFERROR($P$358,"")="DI",$O$333=0),0,IF(OR($AA$328=1,$AA$328=2),$P$341,IF($O$309=0,((CA388*($O$328)*$P$341*0.264172)*($P$310/100000)),((CA388*($O$328)*0.264172)*($P$341/1000))))),0),$U$352)</f>
        <v>0</v>
      </c>
      <c r="CB120" s="255"/>
      <c r="CC120" s="204">
        <f ca="1">ROUND(IFERROR(IF(AND(CC35="Actual",OR(CC141=0,CC141="")),0,IF(OR(IFERROR($O$358,"")="DI",$O$333=0),0,IF(OR($AA$328=1,$AA$328=2),$O$341,IF($O$309=0,((CC388*($O$328)*$O$341*0.264172)*($O$310/100000)),((CC388*($O$328)*0.264172)*($O$341/1000)))))),0),$U$352)</f>
        <v>0</v>
      </c>
      <c r="CD120" s="204">
        <f>ROUND(IFERROR(IF(OR(IFERROR($P$358,"")="DI",$O$333=0),0,IF(OR($AA$328=1,$AA$328=2),$P$341,IF($O$309=0,((CD388*($O$328)*$P$341*0.264172)*($P$310/100000)),((CD388*($O$328)*0.264172)*($P$341/1000))))),0),$U$352)</f>
        <v>0</v>
      </c>
      <c r="CE120" s="255"/>
      <c r="CF120" s="204">
        <f ca="1">ROUND(IFERROR(IF(AND(CF35="Actual",OR(CF141=0,CF141="")),0,IF(OR(IFERROR($O$358,"")="DI",$O$333=0),0,IF(OR($AA$328=1,$AA$328=2),$O$341,IF($O$309=0,((CF388*($O$328)*$O$341*0.264172)*($O$310/100000)),((CF388*($O$328)*0.264172)*($O$341/1000)))))),0),$U$352)</f>
        <v>0</v>
      </c>
      <c r="CG120" s="204">
        <f>ROUND(IFERROR(IF(OR(IFERROR($P$358,"")="DI",$O$333=0),0,IF(OR($AA$328=1,$AA$328=2),$P$341,IF($O$309=0,((CG388*($O$328)*$P$341*0.264172)*($P$310/100000)),((CG388*($O$328)*0.264172)*($P$341/1000))))),0),$U$352)</f>
        <v>0</v>
      </c>
      <c r="CH120" s="255"/>
      <c r="CI120" s="204">
        <f ca="1">ROUND(IFERROR(IF(AND(CI35="Actual",OR(CI141=0,CI141="")),0,IF(OR(IFERROR($O$358,"")="DI",$O$333=0),0,IF(OR($AA$328=1,$AA$328=2),$O$341,IF($O$309=0,((CI388*($O$328)*$O$341*0.264172)*($O$310/100000)),((CI388*($O$328)*0.264172)*($O$341/1000)))))),0),$U$352)</f>
        <v>0</v>
      </c>
      <c r="CJ120" s="204">
        <f>ROUND(IFERROR(IF(OR(IFERROR($P$358,"")="DI",$O$333=0),0,IF(OR($AA$328=1,$AA$328=2),$P$341,IF($O$309=0,((CJ388*($O$328)*$P$341*0.264172)*($P$310/100000)),((CJ388*($O$328)*0.264172)*($P$341/1000))))),0),$U$352)</f>
        <v>0</v>
      </c>
      <c r="CK120" s="255"/>
      <c r="CL120" s="204">
        <f ca="1">ROUND(IFERROR(IF(AND(CL35="Actual",OR(CL141=0,CL141="")),0,IF(OR(IFERROR($O$358,"")="DI",$O$333=0),0,IF(OR($AA$328=1,$AA$328=2),$O$341,IF($O$309=0,((CL388*($O$328)*$O$341*0.264172)*($O$310/100000)),((CL388*($O$328)*0.264172)*($O$341/1000)))))),0),$U$352)</f>
        <v>0</v>
      </c>
      <c r="CM120" s="204">
        <f>ROUND(IFERROR(IF(OR(IFERROR($P$358,"")="DI",$O$333=0),0,IF(OR($AA$328=1,$AA$328=2),$P$341,IF($O$309=0,((CM388*($O$328)*$P$341*0.264172)*($P$310/100000)),((CM388*($O$328)*0.264172)*($P$341/1000))))),0),$U$352)</f>
        <v>0</v>
      </c>
      <c r="CN120" s="255"/>
      <c r="CO120" s="204">
        <f ca="1">ROUND(IFERROR(IF(AND(CO35="Actual",OR(CO141=0,CO141="")),0,IF(OR(IFERROR($O$358,"")="DI",$O$333=0),0,IF(OR($AA$328=1,$AA$328=2),$O$341,IF($O$309=0,((CO388*($O$328)*$O$341*0.264172)*($O$310/100000)),((CO388*($O$328)*0.264172)*($O$341/1000)))))),0),$U$352)</f>
        <v>0</v>
      </c>
      <c r="CP120" s="204">
        <f>ROUND(IFERROR(IF(OR(IFERROR($P$358,"")="DI",$O$333=0),0,IF(OR($AA$328=1,$AA$328=2),$P$341,IF($O$309=0,((CP388*($O$328)*$P$341*0.264172)*($P$310/100000)),((CP388*($O$328)*0.264172)*($P$341/1000))))),0),$U$352)</f>
        <v>0</v>
      </c>
      <c r="CQ120" s="255"/>
      <c r="CR120" s="204">
        <f ca="1">ROUND(IFERROR(IF(AND(CR35="Actual",OR(CR141=0,CR141="")),0,IF(OR(IFERROR($O$358,"")="DI",$O$333=0),0,IF(OR($AA$328=1,$AA$328=2),$O$341,IF($O$309=0,((CR388*($O$328)*$O$341*0.264172)*($O$310/100000)),((CR388*($O$328)*0.264172)*($O$341/1000)))))),0),$U$352)</f>
        <v>0</v>
      </c>
      <c r="CS120" s="204">
        <f>ROUND(IFERROR(IF(OR(IFERROR($P$358,"")="DI",$O$333=0),0,IF(OR($AA$328=1,$AA$328=2),$P$341,IF($O$309=0,((CS388*($O$328)*$P$341*0.264172)*($P$310/100000)),((CS388*($O$328)*0.264172)*($P$341/1000))))),0),$U$352)</f>
        <v>0</v>
      </c>
      <c r="CT120" s="255"/>
      <c r="CU120" s="204">
        <f ca="1">ROUND(IFERROR(IF(AND(CU35="Actual",OR(CU141=0,CU141="")),0,IF(OR(IFERROR($O$358,"")="DI",$O$333=0),0,IF(OR($AA$328=1,$AA$328=2),$O$341,IF($O$309=0,((CU388*($O$328)*$O$341*0.264172)*($O$310/100000)),((CU388*($O$328)*0.264172)*($O$341/1000)))))),0),$U$352)</f>
        <v>0</v>
      </c>
      <c r="CV120" s="204">
        <f>ROUND(IFERROR(IF(OR(IFERROR($P$358,"")="DI",$O$333=0),0,IF(OR($AA$328=1,$AA$328=2),$P$341,IF($O$309=0,((CV388*($O$328)*$P$341*0.264172)*($P$310/100000)),((CV388*($O$328)*0.264172)*($P$341/1000))))),0),$U$352)</f>
        <v>0</v>
      </c>
      <c r="CW120" s="255"/>
      <c r="CX120" s="204">
        <f ca="1">ROUND(IFERROR(IF(AND(CX35="Actual",OR(CX141=0,CX141="")),0,IF(OR(IFERROR($O$358,"")="DI",$O$333=0),0,IF(OR($AA$328=1,$AA$328=2),$O$341,IF($O$309=0,((CX388*($O$328)*$O$341*0.264172)*($O$310/100000)),((CX388*($O$328)*0.264172)*($O$341/1000)))))),0),$U$352)</f>
        <v>0</v>
      </c>
      <c r="CY120" s="204">
        <f>ROUND(IFERROR(IF(OR(IFERROR($P$358,"")="DI",$O$333=0),0,IF(OR($AA$328=1,$AA$328=2),$P$341,IF($O$309=0,((CY388*($O$328)*$P$341*0.264172)*($P$310/100000)),((CY388*($O$328)*0.264172)*($P$341/1000))))),0),$U$352)</f>
        <v>0</v>
      </c>
      <c r="CZ120" s="255"/>
      <c r="DA120" s="204">
        <f ca="1">ROUND(IFERROR(IF(AND(DA35="Actual",OR(DA141=0,DA141="")),0,IF(OR(IFERROR($O$358,"")="DI",$O$333=0),0,IF(OR($AA$328=1,$AA$328=2),$O$341,IF($O$309=0,((DA388*($O$328)*$O$341*0.264172)*($O$310/100000)),((DA388*($O$328)*0.264172)*($O$341/1000)))))),0),$U$352)</f>
        <v>0</v>
      </c>
      <c r="DB120" s="204">
        <f>ROUND(IFERROR(IF(OR(IFERROR($P$358,"")="DI",$O$333=0),0,IF(OR($AA$328=1,$AA$328=2),$P$341,IF($O$309=0,((DB388*($O$328)*$P$341*0.264172)*($P$310/100000)),((DB388*($O$328)*0.264172)*($P$341/1000))))),0),$U$352)</f>
        <v>0</v>
      </c>
      <c r="DC120" s="255"/>
      <c r="DD120" s="204">
        <f ca="1">ROUND(IFERROR(IF(AND(DD35="Actual",OR(DD141=0,DD141="")),0,IF(OR(IFERROR($O$358,"")="DI",$O$333=0),0,IF(OR($AA$328=1,$AA$328=2),$O$341,IF($O$309=0,((DD388*($O$328)*$O$341*0.264172)*($O$310/100000)),((DD388*($O$328)*0.264172)*($O$341/1000)))))),0),$U$352)</f>
        <v>0</v>
      </c>
      <c r="DE120" s="204">
        <f>ROUND(IFERROR(IF(OR(IFERROR($P$358,"")="DI",$O$333=0),0,IF(OR($AA$328=1,$AA$328=2),$P$341,IF($O$309=0,((DE388*($O$328)*$P$341*0.264172)*($P$310/100000)),((DE388*($O$328)*0.264172)*($P$341/1000))))),0),$U$352)</f>
        <v>0</v>
      </c>
      <c r="DF120" s="255"/>
      <c r="DG120" s="204">
        <f ca="1">ROUND(IFERROR(IF(AND(DG35="Actual",OR(DG141=0,DG141="")),0,IF(OR(IFERROR($O$358,"")="DI",$O$333=0),0,IF(OR($AA$328=1,$AA$328=2),$O$341,IF($O$309=0,((DG388*($O$328)*$O$341*0.264172)*($O$310/100000)),((DG388*($O$328)*0.264172)*($O$341/1000)))))),0),$U$352)</f>
        <v>0</v>
      </c>
      <c r="DH120" s="204">
        <f>ROUND(IFERROR(IF(OR(IFERROR($P$358,"")="DI",$O$333=0),0,IF(OR($AA$328=1,$AA$328=2),$P$341,IF($O$309=0,((DH388*($O$328)*$P$341*0.264172)*($P$310/100000)),((DH388*($O$328)*0.264172)*($P$341/1000))))),0),$U$352)</f>
        <v>0</v>
      </c>
      <c r="DI120" s="255"/>
      <c r="DJ120" s="204">
        <f ca="1">ROUND(IFERROR(IF(AND(DJ35="Actual",OR(DJ141=0,DJ141="")),0,IF(OR(IFERROR($O$358,"")="DI",$O$333=0),0,IF(OR($AA$328=1,$AA$328=2),$O$341,IF($O$309=0,((DJ388*($O$328)*$O$341*0.264172)*($O$310/100000)),((DJ388*($O$328)*0.264172)*($O$341/1000)))))),0),$U$352)</f>
        <v>0</v>
      </c>
      <c r="DK120" s="204">
        <f>ROUND(IFERROR(IF(OR(IFERROR($P$358,"")="DI",$O$333=0),0,IF(OR($AA$328=1,$AA$328=2),$P$341,IF($O$309=0,((DK388*($O$328)*$P$341*0.264172)*($P$310/100000)),((DK388*($O$328)*0.264172)*($P$341/1000))))),0),$U$352)</f>
        <v>0</v>
      </c>
      <c r="DL120" s="255"/>
      <c r="DM120" s="204">
        <f ca="1">ROUND(IFERROR(IF(AND(DM35="Actual",OR(DM141=0,DM141="")),0,IF(OR(IFERROR($O$358,"")="DI",$O$333=0),0,IF(OR($AA$328=1,$AA$328=2),$O$341,IF($O$309=0,((DM388*($O$328)*$O$341*0.264172)*($O$310/100000)),((DM388*($O$328)*0.264172)*($O$341/1000)))))),0),$U$352)</f>
        <v>0</v>
      </c>
      <c r="DN120" s="204">
        <f>ROUND(IFERROR(IF(OR(IFERROR($P$358,"")="DI",$O$333=0),0,IF(OR($AA$328=1,$AA$328=2),$P$341,IF($O$309=0,((DN388*($O$328)*$P$341*0.264172)*($P$310/100000)),((DN388*($O$328)*0.264172)*($P$341/1000))))),0),$U$352)</f>
        <v>0</v>
      </c>
      <c r="DO120" s="255"/>
      <c r="DP120" s="204">
        <f ca="1">ROUND(IFERROR(IF(AND(DP35="Actual",OR(DP141=0,DP141="")),0,IF(OR(IFERROR($O$358,"")="DI",$O$333=0),0,IF(OR($AA$328=1,$AA$328=2),$O$341,IF($O$309=0,((DP388*($O$328)*$O$341*0.264172)*($O$310/100000)),((DP388*($O$328)*0.264172)*($O$341/1000)))))),0),$U$352)</f>
        <v>0</v>
      </c>
      <c r="DQ120" s="204">
        <f>ROUND(IFERROR(IF(OR(IFERROR($P$358,"")="DI",$O$333=0),0,IF(OR($AA$328=1,$AA$328=2),$P$341,IF($O$309=0,((DQ388*($O$328)*$P$341*0.264172)*($P$310/100000)),((DQ388*($O$328)*0.264172)*($P$341/1000))))),0),$U$352)</f>
        <v>0</v>
      </c>
      <c r="DR120" s="255"/>
      <c r="DS120" s="204">
        <f ca="1">ROUND(IFERROR(IF(AND(DS35="Actual",OR(DS141=0,DS141="")),0,IF(OR(IFERROR($O$358,"")="DI",$O$333=0),0,IF(OR($AA$328=1,$AA$328=2),$O$341,IF($O$309=0,((DS388*($O$328)*$O$341*0.264172)*($O$310/100000)),((DS388*($O$328)*0.264172)*($O$341/1000)))))),0),$U$352)</f>
        <v>0</v>
      </c>
      <c r="DT120" s="204">
        <f>ROUND(IFERROR(IF(OR(IFERROR($P$358,"")="DI",$O$333=0),0,IF(OR($AA$328=1,$AA$328=2),$P$341,IF($O$309=0,((DT388*($O$328)*$P$341*0.264172)*($P$310/100000)),((DT388*($O$328)*0.264172)*($P$341/1000))))),0),$U$352)</f>
        <v>0</v>
      </c>
      <c r="DU120" s="418"/>
      <c r="DV120" s="204"/>
      <c r="DW120" s="442"/>
      <c r="DY120" s="204"/>
      <c r="DZ120" s="204"/>
      <c r="EB120" s="227"/>
      <c r="EC120" s="227"/>
      <c r="ED120"/>
      <c r="EE120" s="51"/>
      <c r="EF120" s="176"/>
      <c r="EG120" s="176"/>
      <c r="EH120" s="176"/>
      <c r="EI120" s="176"/>
      <c r="EJ120" s="176"/>
      <c r="EK120" s="176"/>
      <c r="EL120" s="176"/>
      <c r="EM120" s="176"/>
      <c r="EN120" s="176"/>
      <c r="EO120" s="176"/>
      <c r="EP120" s="176"/>
      <c r="EQ120" s="176"/>
      <c r="ER120" s="176"/>
      <c r="ES120" s="176"/>
      <c r="ET120" s="176"/>
      <c r="EU120" s="176"/>
      <c r="EV120" s="176"/>
      <c r="EW120" s="176"/>
      <c r="EX120" s="176"/>
      <c r="EY120" s="176"/>
      <c r="EZ120" s="176"/>
      <c r="FA120" s="176"/>
      <c r="FB120" s="176"/>
      <c r="FC120" s="176"/>
      <c r="FD120" s="176"/>
      <c r="FE120" s="176"/>
      <c r="FF120" s="176"/>
      <c r="FG120" s="176"/>
      <c r="FH120" s="176"/>
      <c r="FI120" s="176"/>
      <c r="FJ120" s="176"/>
      <c r="FK120" s="176"/>
      <c r="FL120" s="176"/>
      <c r="FM120" s="176"/>
      <c r="FN120" s="176"/>
      <c r="FO120" s="176"/>
      <c r="FP120" s="176"/>
      <c r="FQ120" s="176"/>
      <c r="FR120" s="176"/>
      <c r="FS120" s="176"/>
      <c r="FT120" s="176"/>
      <c r="FU120" s="176"/>
      <c r="FV120" s="176"/>
      <c r="FW120" s="176"/>
      <c r="FX120" s="176"/>
      <c r="FY120" s="176"/>
      <c r="FZ120" s="176"/>
      <c r="GA120" s="176"/>
      <c r="GB120" s="176"/>
      <c r="GC120" s="176"/>
      <c r="GD120" s="176"/>
      <c r="GE120" s="176"/>
      <c r="GF120" s="176"/>
      <c r="GG120" s="176"/>
      <c r="GH120" s="176"/>
      <c r="GI120" s="176"/>
      <c r="GJ120" s="176"/>
      <c r="GK120" s="176"/>
      <c r="GL120" s="176"/>
      <c r="GM120" s="176"/>
      <c r="GN120" s="176"/>
      <c r="GO120" s="176"/>
      <c r="GP120" s="176"/>
      <c r="GQ120" s="176"/>
      <c r="GR120" s="176"/>
      <c r="GS120" s="176"/>
      <c r="GT120" s="176"/>
      <c r="GU120" s="176"/>
      <c r="GV120" s="176"/>
      <c r="GW120" s="176"/>
      <c r="GX120" s="176"/>
      <c r="GY120" s="176"/>
      <c r="GZ120" s="176"/>
      <c r="HA120" s="176"/>
      <c r="HB120" s="176"/>
      <c r="HC120" s="176"/>
      <c r="HD120" s="176"/>
      <c r="HE120" s="176"/>
      <c r="HF120" s="176"/>
      <c r="HG120" s="176"/>
      <c r="HH120" s="176"/>
      <c r="HI120" s="176"/>
      <c r="HJ120" s="176"/>
      <c r="HK120" s="176"/>
      <c r="HL120" s="176"/>
      <c r="HM120" s="176"/>
      <c r="HN120" s="176"/>
      <c r="HO120" s="176"/>
      <c r="HP120" s="176"/>
      <c r="HQ120" s="176"/>
      <c r="HR120" s="176"/>
      <c r="HS120" s="176"/>
      <c r="HT120" s="176"/>
      <c r="HU120" s="176"/>
      <c r="HV120" s="176"/>
      <c r="HW120" s="176"/>
      <c r="HX120" s="176"/>
      <c r="HY120" s="176"/>
      <c r="HZ120" s="176"/>
      <c r="IA120" s="176"/>
      <c r="IB120" s="176"/>
      <c r="IC120" s="176"/>
      <c r="ID120" s="176"/>
      <c r="IE120" s="176"/>
      <c r="IF120" s="176"/>
      <c r="IG120" s="176"/>
      <c r="IH120" s="176"/>
      <c r="II120" s="176"/>
      <c r="IJ120" s="176"/>
      <c r="IK120" s="176"/>
      <c r="IL120" s="176"/>
      <c r="IM120" s="176"/>
      <c r="IN120" s="176"/>
      <c r="IO120" s="176"/>
      <c r="IP120" s="176"/>
      <c r="IQ120" s="176"/>
      <c r="IR120" s="176"/>
      <c r="IS120" s="176"/>
      <c r="IT120" s="176"/>
      <c r="IU120" s="176"/>
      <c r="IV120" s="176"/>
      <c r="IW120" s="176"/>
      <c r="IX120" s="176"/>
      <c r="IY120" s="176"/>
      <c r="IZ120" s="176"/>
      <c r="JA120" s="176"/>
      <c r="JB120" s="176"/>
      <c r="JC120" s="176"/>
      <c r="JD120" s="176"/>
      <c r="JE120" s="176"/>
      <c r="JF120" s="176"/>
      <c r="JG120" s="176"/>
      <c r="JH120" s="176"/>
      <c r="JI120" s="176"/>
      <c r="JJ120" s="176"/>
      <c r="JK120" s="176"/>
      <c r="JL120" s="176"/>
      <c r="JM120" s="176"/>
      <c r="JN120" s="176"/>
      <c r="JO120" s="176"/>
      <c r="JP120" s="176"/>
      <c r="JQ120" s="176"/>
      <c r="JR120" s="176"/>
      <c r="JS120" s="176"/>
      <c r="JT120" s="176"/>
      <c r="JU120" s="176"/>
      <c r="JV120" s="176"/>
      <c r="JW120" s="176"/>
      <c r="JX120" s="176"/>
      <c r="JY120" s="176"/>
      <c r="JZ120" s="176"/>
      <c r="KA120" s="176"/>
      <c r="KB120" s="176"/>
      <c r="KC120" s="176"/>
      <c r="KD120" s="176"/>
      <c r="KE120" s="176"/>
      <c r="KF120" s="176"/>
      <c r="KG120" s="176"/>
      <c r="KH120" s="176"/>
      <c r="KI120" s="176"/>
      <c r="KJ120" s="176"/>
      <c r="KK120" s="176"/>
      <c r="KL120" s="176"/>
      <c r="KM120" s="176"/>
      <c r="KN120" s="176"/>
      <c r="KO120" s="176"/>
      <c r="KP120" s="176"/>
      <c r="KQ120" s="176"/>
    </row>
    <row r="121" spans="1:303" s="170" customFormat="1" ht="19.5" customHeight="1" x14ac:dyDescent="0.3">
      <c r="A121" s="83"/>
      <c r="D121" s="381">
        <v>1</v>
      </c>
      <c r="E121" s="206" t="s">
        <v>632</v>
      </c>
      <c r="F121" s="206"/>
      <c r="G121" s="206" t="s">
        <v>264</v>
      </c>
      <c r="M121" s="129" t="s">
        <v>633</v>
      </c>
      <c r="N121" s="119"/>
      <c r="O121" s="210">
        <f ca="1">IFERROR(((R121*R44)+(U121*U44)+(X121*X44)+(AA121*AA44)+(AD121*AD44)+(AG121*AG44)+(AJ121*AJ44)+(AM121*AM44)+(AP121*AP44)+(AS121*AS44)+(AV121*AV44)+(AY121*AY44)+(BB121*BB44)+(BE121*BE44)+(BH121*BH44)+(BK121*BK44)+(BN121*BN44)+(BQ121*BQ44)+(BT121*BT44)+(BW121*BW44)+(BZ121*BZ44)+(CC121*CC44)+(CF121*CF44)+(CI121*CI44)+(CL121*CL44)+(CO121*CO44)+(CR121*CR44)+(CU121*CU44)+(CX121*CX44)+(DA121*DA44)+(DD121*DD44)+(DG121*DG44)+(DJ121*DJ44)+(DM121*DM44)+(DP121*DP44)+(DS121*DS44)+IF(O35="Actual",(DV121*DV44),0))/O44,0)</f>
        <v>0</v>
      </c>
      <c r="P121" s="210">
        <f>IFERROR(((S121*S44)+(V121*V44)+(Y121*Y44)+(AB121*AB44)+(AE121*AE44)+(AH121*AH44)+(AK121*AK44)+(AN121*AN44)+(AQ121*AQ44)+(AT121*AT44)+(AW121*AW44)+(AZ121*AZ44)+(BC121*BC44)+(BF121*BF44)+(BI121*BI44)+(BL121*BL44)+(BO121*BO44)+(BR121*BR44)+(BU121*BU44)+(BX121*BX44)+(CA121*CA44)+(CD121*CD44)+(CG121*CG44)+(CJ121*CJ44)+(CM121*CM44)+(CP121*CP44)+(CS121*CS44)+(CV121*CV44)+(CY121*CY44)+(DB121*DB44)+(DE121*DE44)+(DH121*DH44)+(DK121*DK44)+(DN121*DN44)+(DQ121*DQ44)+(DT121*DT44))/P44,0)</f>
        <v>0</v>
      </c>
      <c r="Q121" s="254"/>
      <c r="R121" s="255">
        <f ca="1">IFERROR(R112+R122,0)</f>
        <v>0</v>
      </c>
      <c r="S121" s="255">
        <f>IFERROR(S112+S122,0)</f>
        <v>0</v>
      </c>
      <c r="T121" s="255"/>
      <c r="U121" s="204">
        <f ca="1">IFERROR(U112+U122,0)</f>
        <v>0</v>
      </c>
      <c r="V121" s="204">
        <f>IFERROR(V112+V122,0)</f>
        <v>0</v>
      </c>
      <c r="W121" s="255"/>
      <c r="X121" s="204">
        <f ca="1">IFERROR(X112+X122,0)</f>
        <v>0</v>
      </c>
      <c r="Y121" s="204">
        <f>IFERROR(Y112+Y122,0)</f>
        <v>0</v>
      </c>
      <c r="Z121" s="255"/>
      <c r="AA121" s="204">
        <f ca="1">IFERROR(AA112+AA122,0)</f>
        <v>0</v>
      </c>
      <c r="AB121" s="204">
        <f>IFERROR(AB112+AB122,0)</f>
        <v>0</v>
      </c>
      <c r="AC121" s="255"/>
      <c r="AD121" s="204">
        <f ca="1">IFERROR(AD112+AD122,0)</f>
        <v>0</v>
      </c>
      <c r="AE121" s="204">
        <f>IFERROR(AE112+AE122,0)</f>
        <v>0</v>
      </c>
      <c r="AF121" s="255"/>
      <c r="AG121" s="204">
        <f ca="1">IFERROR(AG112+AG122,0)</f>
        <v>0</v>
      </c>
      <c r="AH121" s="204">
        <f>IFERROR(AH112+AH122,0)</f>
        <v>0</v>
      </c>
      <c r="AI121" s="255"/>
      <c r="AJ121" s="204">
        <f ca="1">IFERROR(AJ112+AJ122,0)</f>
        <v>0</v>
      </c>
      <c r="AK121" s="204">
        <f>IFERROR(AK112+AK122,0)</f>
        <v>0</v>
      </c>
      <c r="AL121" s="255"/>
      <c r="AM121" s="204">
        <f ca="1">IFERROR(AM112+AM122,0)</f>
        <v>0</v>
      </c>
      <c r="AN121" s="204">
        <f>IFERROR(AN112+AN122,0)</f>
        <v>0</v>
      </c>
      <c r="AO121" s="255"/>
      <c r="AP121" s="204">
        <f ca="1">IFERROR(AP112+AP122,0)</f>
        <v>0</v>
      </c>
      <c r="AQ121" s="204">
        <f>IFERROR(AQ112+AQ122,0)</f>
        <v>0</v>
      </c>
      <c r="AR121" s="255"/>
      <c r="AS121" s="204">
        <f ca="1">IFERROR(AS112+AS122,0)</f>
        <v>0</v>
      </c>
      <c r="AT121" s="204">
        <f>IFERROR(AT112+AT122,0)</f>
        <v>0</v>
      </c>
      <c r="AU121" s="255"/>
      <c r="AV121" s="204">
        <f ca="1">IFERROR(AV112+AV122,0)</f>
        <v>0</v>
      </c>
      <c r="AW121" s="204">
        <f>IFERROR(AW112+AW122,0)</f>
        <v>0</v>
      </c>
      <c r="AX121" s="255"/>
      <c r="AY121" s="204">
        <f ca="1">IFERROR(AY112+AY122,0)</f>
        <v>0</v>
      </c>
      <c r="AZ121" s="204">
        <f>IFERROR(AZ112+AZ122,0)</f>
        <v>0</v>
      </c>
      <c r="BA121" s="255"/>
      <c r="BB121" s="204">
        <f ca="1">IFERROR(BB112+BB122,0)</f>
        <v>0</v>
      </c>
      <c r="BC121" s="204">
        <f>IFERROR(BC112+BC122,0)</f>
        <v>0</v>
      </c>
      <c r="BD121" s="255"/>
      <c r="BE121" s="204">
        <f ca="1">IFERROR(BE112+BE122,0)</f>
        <v>0</v>
      </c>
      <c r="BF121" s="204">
        <f>IFERROR(BF112+BF122,0)</f>
        <v>0</v>
      </c>
      <c r="BG121" s="255"/>
      <c r="BH121" s="204">
        <f ca="1">IFERROR(BH112+BH122,0)</f>
        <v>0</v>
      </c>
      <c r="BI121" s="204">
        <f>IFERROR(BI112+BI122,0)</f>
        <v>0</v>
      </c>
      <c r="BJ121" s="255"/>
      <c r="BK121" s="204">
        <f ca="1">IFERROR(BK112+BK122,0)</f>
        <v>0</v>
      </c>
      <c r="BL121" s="204">
        <f>IFERROR(BL112+BL122,0)</f>
        <v>0</v>
      </c>
      <c r="BM121" s="255"/>
      <c r="BN121" s="204">
        <f ca="1">IFERROR(BN112+BN122,0)</f>
        <v>0</v>
      </c>
      <c r="BO121" s="204">
        <f>IFERROR(BO112+BO122,0)</f>
        <v>0</v>
      </c>
      <c r="BP121" s="255"/>
      <c r="BQ121" s="204">
        <f ca="1">IFERROR(BQ112+BQ122,0)</f>
        <v>0</v>
      </c>
      <c r="BR121" s="204">
        <f>IFERROR(BR112+BR122,0)</f>
        <v>0</v>
      </c>
      <c r="BS121" s="255"/>
      <c r="BT121" s="204">
        <f ca="1">IFERROR(BT112+BT122,0)</f>
        <v>0</v>
      </c>
      <c r="BU121" s="204">
        <f>IFERROR(BU112+BU122,0)</f>
        <v>0</v>
      </c>
      <c r="BV121" s="255"/>
      <c r="BW121" s="204">
        <f ca="1">IFERROR(BW112+BW122,0)</f>
        <v>0</v>
      </c>
      <c r="BX121" s="204">
        <f>IFERROR(BX112+BX122,0)</f>
        <v>0</v>
      </c>
      <c r="BY121" s="255"/>
      <c r="BZ121" s="204">
        <f ca="1">IFERROR(BZ112+BZ122,0)</f>
        <v>0</v>
      </c>
      <c r="CA121" s="204">
        <f>IFERROR(CA112+CA122,0)</f>
        <v>0</v>
      </c>
      <c r="CB121" s="255"/>
      <c r="CC121" s="204">
        <f ca="1">IFERROR(CC112+CC122,0)</f>
        <v>0</v>
      </c>
      <c r="CD121" s="204">
        <f>IFERROR(CD112+CD122,0)</f>
        <v>0</v>
      </c>
      <c r="CE121" s="255"/>
      <c r="CF121" s="204">
        <f ca="1">IFERROR(CF112+CF122,0)</f>
        <v>0</v>
      </c>
      <c r="CG121" s="204">
        <f>IFERROR(CG112+CG122,0)</f>
        <v>0</v>
      </c>
      <c r="CH121" s="255"/>
      <c r="CI121" s="204">
        <f ca="1">IFERROR(CI112+CI122,0)</f>
        <v>0</v>
      </c>
      <c r="CJ121" s="204">
        <f>IFERROR(CJ112+CJ122,0)</f>
        <v>0</v>
      </c>
      <c r="CK121" s="255"/>
      <c r="CL121" s="204">
        <f ca="1">IFERROR(CL112+CL122,0)</f>
        <v>0</v>
      </c>
      <c r="CM121" s="204">
        <f>IFERROR(CM112+CM122,0)</f>
        <v>0</v>
      </c>
      <c r="CN121" s="255"/>
      <c r="CO121" s="204">
        <f ca="1">IFERROR(CO112+CO122,0)</f>
        <v>0</v>
      </c>
      <c r="CP121" s="204">
        <f>IFERROR(CP112+CP122,0)</f>
        <v>0</v>
      </c>
      <c r="CQ121" s="255"/>
      <c r="CR121" s="204">
        <f ca="1">IFERROR(CR112+CR122,0)</f>
        <v>0</v>
      </c>
      <c r="CS121" s="204">
        <f>IFERROR(CS112+CS122,0)</f>
        <v>0</v>
      </c>
      <c r="CT121" s="255"/>
      <c r="CU121" s="204">
        <f ca="1">IFERROR(CU112+CU122,0)</f>
        <v>0</v>
      </c>
      <c r="CV121" s="204">
        <f>IFERROR(CV112+CV122,0)</f>
        <v>0</v>
      </c>
      <c r="CW121" s="255"/>
      <c r="CX121" s="204">
        <f ca="1">IFERROR(CX112+CX122,0)</f>
        <v>0</v>
      </c>
      <c r="CY121" s="204">
        <f>IFERROR(CY112+CY122,0)</f>
        <v>0</v>
      </c>
      <c r="CZ121" s="255"/>
      <c r="DA121" s="204">
        <f ca="1">IFERROR(DA112+DA122,0)</f>
        <v>0</v>
      </c>
      <c r="DB121" s="204">
        <f>IFERROR(DB112+DB122,0)</f>
        <v>0</v>
      </c>
      <c r="DC121" s="255"/>
      <c r="DD121" s="204">
        <f ca="1">IFERROR(DD112+DD122,0)</f>
        <v>0</v>
      </c>
      <c r="DE121" s="204">
        <f>IFERROR(DE112+DE122,0)</f>
        <v>0</v>
      </c>
      <c r="DF121" s="255"/>
      <c r="DG121" s="204">
        <f ca="1">IFERROR(DG112+DG122,0)</f>
        <v>0</v>
      </c>
      <c r="DH121" s="204">
        <f>IFERROR(DH112+DH122,0)</f>
        <v>0</v>
      </c>
      <c r="DI121" s="255"/>
      <c r="DJ121" s="204">
        <f ca="1">IFERROR(DJ112+DJ122,0)</f>
        <v>0</v>
      </c>
      <c r="DK121" s="204">
        <f>IFERROR(DK112+DK122,0)</f>
        <v>0</v>
      </c>
      <c r="DL121" s="255"/>
      <c r="DM121" s="204">
        <f ca="1">IFERROR(DM112+DM122,0)</f>
        <v>0</v>
      </c>
      <c r="DN121" s="204">
        <f>IFERROR(DN112+DN122,0)</f>
        <v>0</v>
      </c>
      <c r="DO121" s="255"/>
      <c r="DP121" s="204">
        <f ca="1">IFERROR(DP112+DP122,0)</f>
        <v>0</v>
      </c>
      <c r="DQ121" s="204">
        <f>IFERROR(DQ112+DQ122,0)</f>
        <v>0</v>
      </c>
      <c r="DR121" s="255"/>
      <c r="DS121" s="204">
        <f ca="1">IFERROR(DS112+DS122,0)</f>
        <v>0</v>
      </c>
      <c r="DT121" s="204">
        <f>IFERROR(DT112+DT122,0)</f>
        <v>0</v>
      </c>
      <c r="DU121" s="418"/>
      <c r="DV121" s="204">
        <f>IFERROR(DV112+DV122,0)</f>
        <v>0</v>
      </c>
      <c r="DW121" s="442"/>
      <c r="DY121" s="204"/>
      <c r="DZ121" s="204"/>
      <c r="EB121" s="227"/>
      <c r="EC121" s="227"/>
      <c r="ED121"/>
      <c r="EE121" s="176"/>
      <c r="EF121" s="176"/>
      <c r="EG121" s="176"/>
      <c r="EH121" s="176"/>
      <c r="EI121" s="176"/>
      <c r="EJ121" s="176"/>
      <c r="EK121" s="176"/>
      <c r="EL121" s="176"/>
      <c r="EM121" s="176"/>
      <c r="EN121" s="176"/>
      <c r="EO121" s="176"/>
      <c r="EP121" s="176"/>
      <c r="EQ121" s="176"/>
      <c r="ER121" s="176"/>
      <c r="ES121" s="176"/>
      <c r="ET121" s="176"/>
      <c r="EU121" s="176"/>
      <c r="EV121" s="176"/>
      <c r="EW121" s="176"/>
      <c r="EX121" s="176"/>
      <c r="EY121" s="176"/>
      <c r="EZ121" s="176"/>
      <c r="FA121" s="176"/>
      <c r="FB121" s="176"/>
      <c r="FC121" s="176"/>
      <c r="FD121" s="176"/>
      <c r="FE121" s="176"/>
      <c r="FF121" s="176"/>
      <c r="FG121" s="176"/>
      <c r="FH121" s="176"/>
      <c r="FI121" s="176"/>
      <c r="FJ121" s="176"/>
      <c r="FK121" s="176"/>
      <c r="FL121" s="176"/>
      <c r="FM121" s="176"/>
      <c r="FN121" s="176"/>
      <c r="FO121" s="176"/>
      <c r="FP121" s="176"/>
      <c r="FQ121" s="176"/>
      <c r="FR121" s="176"/>
      <c r="FS121" s="176"/>
      <c r="FT121" s="176"/>
      <c r="FU121" s="176"/>
      <c r="FV121" s="176"/>
      <c r="FW121" s="176"/>
      <c r="FX121" s="176"/>
      <c r="FY121" s="176"/>
      <c r="FZ121" s="176"/>
      <c r="GA121" s="176"/>
      <c r="GB121" s="176"/>
      <c r="GC121" s="176"/>
      <c r="GD121" s="176"/>
      <c r="GE121" s="176"/>
      <c r="GF121" s="176"/>
      <c r="GG121" s="176"/>
      <c r="GH121" s="176"/>
      <c r="GI121" s="176"/>
      <c r="GJ121" s="176"/>
      <c r="GK121" s="176"/>
      <c r="GL121" s="176"/>
      <c r="GM121" s="176"/>
      <c r="GN121" s="176"/>
      <c r="GO121" s="176"/>
      <c r="GP121" s="176"/>
      <c r="GQ121" s="176"/>
      <c r="GR121" s="176"/>
      <c r="GS121" s="176"/>
      <c r="GT121" s="176"/>
      <c r="GU121" s="176"/>
      <c r="GV121" s="176"/>
      <c r="GW121" s="176"/>
      <c r="GX121" s="176"/>
      <c r="GY121" s="176"/>
      <c r="GZ121" s="176"/>
      <c r="HA121" s="176"/>
      <c r="HB121" s="176"/>
      <c r="HC121" s="176"/>
      <c r="HD121" s="176"/>
      <c r="HE121" s="176"/>
      <c r="HF121" s="176"/>
      <c r="HG121" s="176"/>
    </row>
    <row r="122" spans="1:303" s="170" customFormat="1" ht="19.5" customHeight="1" x14ac:dyDescent="0.3">
      <c r="A122" s="83"/>
      <c r="C122">
        <v>1</v>
      </c>
      <c r="D122" s="84">
        <v>1</v>
      </c>
      <c r="E122" s="206" t="s">
        <v>325</v>
      </c>
      <c r="F122" s="206">
        <v>0</v>
      </c>
      <c r="G122" s="206" t="s">
        <v>264</v>
      </c>
      <c r="M122" s="129" t="s">
        <v>647</v>
      </c>
      <c r="N122" s="127" t="s">
        <v>40</v>
      </c>
      <c r="O122" s="198">
        <f ca="1">IFERROR(((R122*R44)+(U122*U44)+(X122*X44)+(AA122*AA44)+(AD122*AD44)+(AG122*AG44)+(AJ122*AJ44)+(AM122*AM44)+(AP122*AP44)+(AS122*AS44)+(AV122*AV44)+(AY122*AY44)+(BB122*BB44)+(BE122*BE44)+(BH122*BH44)+(BK122*BK44)+(BN122*BN44)+(BQ122*BQ44)+(BT122*BT44)+(BW122*BW44)+(BZ122*BZ44)+(CC122*CC44)+(CF122*CF44)+(CI122*CI44)+(CL122*CL44)+(CO122*CO44)+(CR122*CR44)+(CU122*CU44)+(CX122*CX44)+(DA122*DA44)+(DD122*DD44)+(DG122*DG44)+(DJ122*DJ44)+(DM122*DM44)+(DP122*DP44)+(DS122*DS44)+IF(O35="Actual",(DV122*DV44),0))/O44,0)</f>
        <v>0</v>
      </c>
      <c r="P122" s="198">
        <f>IFERROR(((S122*S44)+(V122*V44)+(Y122*Y44)+(AB122*AB44)+(AE122*AE44)+(AH122*AH44)+(AK122*AK44)+(AN122*AN44)+(AQ122*AQ44)+(AT122*AT44)+(AW122*AW44)+(AZ122*AZ44)+(BC122*BC44)+(BF122*BF44)+(BI122*BI44)+(BL122*BL44)+(BO122*BO44)+(BR122*BR44)+(BU122*BU44)+(BX122*BX44)+(CA122*CA44)+(CD122*CD44)+(CG122*CG44)+(CJ122*CJ44)+(CM122*CM44)+(CP122*CP44)+(CS122*CS44)+(CV122*CV44)+(CY122*CY44)+(DB122*DB44)+(DE122*DE44)+(DH122*DH44)+(DK122*DK44)+(DN122*DN44)+(DQ122*DQ44)+(DT122*DT44))/P44,0)</f>
        <v>0</v>
      </c>
      <c r="Q122" s="162"/>
      <c r="R122" s="207">
        <f ca="1">IFERROR(R67,0)</f>
        <v>0</v>
      </c>
      <c r="S122" s="207">
        <f>IFERROR(S67,0)</f>
        <v>0</v>
      </c>
      <c r="T122" s="207"/>
      <c r="U122" s="207">
        <f ca="1">IFERROR(U67,0)</f>
        <v>0</v>
      </c>
      <c r="V122" s="207">
        <f>IFERROR(V67,0)</f>
        <v>0</v>
      </c>
      <c r="W122" s="207"/>
      <c r="X122" s="207">
        <f ca="1">IFERROR(X67,0)</f>
        <v>0</v>
      </c>
      <c r="Y122" s="207">
        <f>IFERROR(Y67,0)</f>
        <v>0</v>
      </c>
      <c r="Z122" s="207"/>
      <c r="AA122" s="207">
        <f ca="1">IFERROR(AA67,0)</f>
        <v>0</v>
      </c>
      <c r="AB122" s="207">
        <f>IFERROR(AB67,0)</f>
        <v>0</v>
      </c>
      <c r="AC122" s="207"/>
      <c r="AD122" s="207">
        <f ca="1">IFERROR(AD67,0)</f>
        <v>0</v>
      </c>
      <c r="AE122" s="207">
        <f>IFERROR(AE67,0)</f>
        <v>0</v>
      </c>
      <c r="AF122" s="207"/>
      <c r="AG122" s="207">
        <f ca="1">IFERROR(AG67,0)</f>
        <v>0</v>
      </c>
      <c r="AH122" s="207">
        <f>IFERROR(AH67,0)</f>
        <v>0</v>
      </c>
      <c r="AI122" s="207"/>
      <c r="AJ122" s="207">
        <f ca="1">IFERROR(AJ67,0)</f>
        <v>0</v>
      </c>
      <c r="AK122" s="207">
        <f>IFERROR(AK67,0)</f>
        <v>0</v>
      </c>
      <c r="AL122" s="207"/>
      <c r="AM122" s="207">
        <f ca="1">IFERROR(AM67,0)</f>
        <v>0</v>
      </c>
      <c r="AN122" s="207">
        <f>IFERROR(AN67,0)</f>
        <v>0</v>
      </c>
      <c r="AO122" s="207"/>
      <c r="AP122" s="207">
        <f ca="1">IFERROR(AP67,0)</f>
        <v>0</v>
      </c>
      <c r="AQ122" s="207">
        <f>IFERROR(AQ67,0)</f>
        <v>0</v>
      </c>
      <c r="AR122" s="207"/>
      <c r="AS122" s="207">
        <f ca="1">IFERROR(AS67,0)</f>
        <v>0</v>
      </c>
      <c r="AT122" s="207">
        <f>IFERROR(AT67,0)</f>
        <v>0</v>
      </c>
      <c r="AU122" s="207"/>
      <c r="AV122" s="207">
        <f ca="1">IFERROR(AV67,0)</f>
        <v>0</v>
      </c>
      <c r="AW122" s="207">
        <f>IFERROR(AW67,0)</f>
        <v>0</v>
      </c>
      <c r="AX122" s="207"/>
      <c r="AY122" s="207">
        <f ca="1">IFERROR(AY67,0)</f>
        <v>0</v>
      </c>
      <c r="AZ122" s="207">
        <f>IFERROR(AZ67,0)</f>
        <v>0</v>
      </c>
      <c r="BA122" s="207"/>
      <c r="BB122" s="207">
        <f ca="1">IFERROR(BB67,0)</f>
        <v>0</v>
      </c>
      <c r="BC122" s="207">
        <f>IFERROR(BC67,0)</f>
        <v>0</v>
      </c>
      <c r="BD122" s="207"/>
      <c r="BE122" s="207">
        <f ca="1">IFERROR(BE67,0)</f>
        <v>0</v>
      </c>
      <c r="BF122" s="207">
        <f>IFERROR(BF67,0)</f>
        <v>0</v>
      </c>
      <c r="BG122" s="207"/>
      <c r="BH122" s="207">
        <f ca="1">IFERROR(BH67,0)</f>
        <v>0</v>
      </c>
      <c r="BI122" s="207">
        <f>IFERROR(BI67,0)</f>
        <v>0</v>
      </c>
      <c r="BJ122" s="207"/>
      <c r="BK122" s="207">
        <f ca="1">IFERROR(BK67,0)</f>
        <v>0</v>
      </c>
      <c r="BL122" s="207">
        <f>IFERROR(BL67,0)</f>
        <v>0</v>
      </c>
      <c r="BM122" s="207"/>
      <c r="BN122" s="207">
        <f ca="1">IFERROR(BN67,0)</f>
        <v>0</v>
      </c>
      <c r="BO122" s="207">
        <f>IFERROR(BO67,0)</f>
        <v>0</v>
      </c>
      <c r="BP122" s="207"/>
      <c r="BQ122" s="207">
        <f ca="1">IFERROR(BQ67,0)</f>
        <v>0</v>
      </c>
      <c r="BR122" s="207">
        <f>IFERROR(BR67,0)</f>
        <v>0</v>
      </c>
      <c r="BS122" s="207"/>
      <c r="BT122" s="207">
        <f ca="1">IFERROR(BT67,0)</f>
        <v>0</v>
      </c>
      <c r="BU122" s="207">
        <f>IFERROR(BU67,0)</f>
        <v>0</v>
      </c>
      <c r="BV122" s="207"/>
      <c r="BW122" s="207">
        <f ca="1">IFERROR(BW67,0)</f>
        <v>0</v>
      </c>
      <c r="BX122" s="207">
        <f>IFERROR(BX67,0)</f>
        <v>0</v>
      </c>
      <c r="BY122" s="207"/>
      <c r="BZ122" s="207">
        <f ca="1">IFERROR(BZ67,0)</f>
        <v>0</v>
      </c>
      <c r="CA122" s="207">
        <f>IFERROR(CA67,0)</f>
        <v>0</v>
      </c>
      <c r="CB122" s="207"/>
      <c r="CC122" s="207">
        <f ca="1">IFERROR(CC67,0)</f>
        <v>0</v>
      </c>
      <c r="CD122" s="207">
        <f>IFERROR(CD67,0)</f>
        <v>0</v>
      </c>
      <c r="CE122" s="207"/>
      <c r="CF122" s="207">
        <f ca="1">IFERROR(CF67,0)</f>
        <v>0</v>
      </c>
      <c r="CG122" s="207">
        <f>IFERROR(CG67,0)</f>
        <v>0</v>
      </c>
      <c r="CH122" s="207"/>
      <c r="CI122" s="207">
        <f ca="1">IFERROR(CI67,0)</f>
        <v>0</v>
      </c>
      <c r="CJ122" s="207">
        <f>IFERROR(CJ67,0)</f>
        <v>0</v>
      </c>
      <c r="CK122" s="207"/>
      <c r="CL122" s="207">
        <f ca="1">IFERROR(CL67,0)</f>
        <v>0</v>
      </c>
      <c r="CM122" s="207">
        <f>IFERROR(CM67,0)</f>
        <v>0</v>
      </c>
      <c r="CN122" s="207"/>
      <c r="CO122" s="207">
        <f ca="1">IFERROR(CO67,0)</f>
        <v>0</v>
      </c>
      <c r="CP122" s="207">
        <f>IFERROR(CP67,0)</f>
        <v>0</v>
      </c>
      <c r="CQ122" s="207"/>
      <c r="CR122" s="207">
        <f ca="1">IFERROR(CR67,0)</f>
        <v>0</v>
      </c>
      <c r="CS122" s="207">
        <f>IFERROR(CS67,0)</f>
        <v>0</v>
      </c>
      <c r="CT122" s="207"/>
      <c r="CU122" s="207">
        <f ca="1">IFERROR(CU67,0)</f>
        <v>0</v>
      </c>
      <c r="CV122" s="207">
        <f>IFERROR(CV67,0)</f>
        <v>0</v>
      </c>
      <c r="CW122" s="207"/>
      <c r="CX122" s="207">
        <f ca="1">IFERROR(CX67,0)</f>
        <v>0</v>
      </c>
      <c r="CY122" s="207">
        <f>IFERROR(CY67,0)</f>
        <v>0</v>
      </c>
      <c r="CZ122" s="207"/>
      <c r="DA122" s="207">
        <f ca="1">IFERROR(DA67,0)</f>
        <v>0</v>
      </c>
      <c r="DB122" s="207">
        <f>IFERROR(DB67,0)</f>
        <v>0</v>
      </c>
      <c r="DC122" s="207"/>
      <c r="DD122" s="207">
        <f ca="1">IFERROR(DD67,0)</f>
        <v>0</v>
      </c>
      <c r="DE122" s="207">
        <f>IFERROR(DE67,0)</f>
        <v>0</v>
      </c>
      <c r="DF122" s="207"/>
      <c r="DG122" s="207">
        <f ca="1">IFERROR(DG67,0)</f>
        <v>0</v>
      </c>
      <c r="DH122" s="207">
        <f>IFERROR(DH67,0)</f>
        <v>0</v>
      </c>
      <c r="DI122" s="207"/>
      <c r="DJ122" s="207">
        <f ca="1">IFERROR(DJ67,0)</f>
        <v>0</v>
      </c>
      <c r="DK122" s="207">
        <f>IFERROR(DK67,0)</f>
        <v>0</v>
      </c>
      <c r="DL122" s="207"/>
      <c r="DM122" s="207">
        <f ca="1">IFERROR(DM67,0)</f>
        <v>0</v>
      </c>
      <c r="DN122" s="207">
        <f>IFERROR(DN67,0)</f>
        <v>0</v>
      </c>
      <c r="DO122" s="207"/>
      <c r="DP122" s="207">
        <f ca="1">IFERROR(DP67,0)</f>
        <v>0</v>
      </c>
      <c r="DQ122" s="207">
        <f>IFERROR(DQ67,0)</f>
        <v>0</v>
      </c>
      <c r="DR122" s="207"/>
      <c r="DS122" s="207">
        <f ca="1">IFERROR(DS67,0)</f>
        <v>0</v>
      </c>
      <c r="DT122" s="207">
        <f>IFERROR(DT67,0)</f>
        <v>0</v>
      </c>
      <c r="DU122" s="211"/>
      <c r="DV122" s="207">
        <f>IFERROR(DV67,0)</f>
        <v>0</v>
      </c>
      <c r="DW122" s="446"/>
      <c r="DY122" s="208"/>
      <c r="DZ122" s="208"/>
      <c r="EB122" s="196"/>
      <c r="EC122" s="196"/>
      <c r="ED122"/>
      <c r="EE122" s="51"/>
      <c r="EF122" s="176"/>
      <c r="EG122" s="176"/>
      <c r="EH122" s="176"/>
      <c r="EI122" s="176"/>
      <c r="EJ122" s="176"/>
      <c r="EK122" s="176"/>
      <c r="EL122" s="176"/>
      <c r="EM122" s="176"/>
      <c r="EN122" s="176"/>
      <c r="EO122" s="176"/>
      <c r="EP122" s="176"/>
      <c r="EQ122" s="176"/>
      <c r="ER122" s="176"/>
      <c r="ES122" s="176"/>
      <c r="ET122" s="176"/>
      <c r="EU122" s="176"/>
      <c r="EV122" s="176"/>
      <c r="EW122" s="176"/>
      <c r="EX122" s="176"/>
      <c r="EY122" s="176"/>
      <c r="EZ122" s="176"/>
      <c r="FA122" s="176"/>
      <c r="FB122" s="176"/>
      <c r="FC122" s="176"/>
      <c r="FD122" s="176"/>
      <c r="FE122" s="176"/>
      <c r="FF122" s="176"/>
      <c r="FG122" s="176"/>
      <c r="FH122" s="176"/>
      <c r="FI122" s="176"/>
      <c r="FJ122" s="176"/>
      <c r="FK122" s="176"/>
      <c r="FL122" s="176"/>
      <c r="FM122" s="176"/>
      <c r="FN122" s="176"/>
      <c r="FO122" s="176"/>
      <c r="FP122" s="176"/>
      <c r="FQ122" s="176"/>
      <c r="FR122" s="176"/>
      <c r="FS122" s="176"/>
      <c r="FT122" s="176"/>
      <c r="FU122" s="176"/>
      <c r="FV122" s="176"/>
      <c r="FW122" s="176"/>
      <c r="FX122" s="176"/>
      <c r="FY122" s="176"/>
      <c r="FZ122" s="176"/>
      <c r="GA122" s="176"/>
      <c r="GB122" s="176"/>
      <c r="GC122" s="176"/>
      <c r="GD122" s="176"/>
      <c r="GE122" s="176"/>
      <c r="GF122" s="176"/>
      <c r="GG122" s="176"/>
      <c r="GH122" s="176"/>
      <c r="GI122" s="176"/>
      <c r="GJ122" s="176"/>
      <c r="GK122" s="176"/>
      <c r="GL122" s="176"/>
      <c r="GM122" s="176"/>
      <c r="GN122" s="176"/>
      <c r="GO122" s="176"/>
      <c r="GP122" s="176"/>
      <c r="GQ122" s="176"/>
      <c r="GR122" s="176"/>
      <c r="GS122" s="176"/>
      <c r="GT122" s="176"/>
      <c r="GU122" s="176"/>
      <c r="GV122" s="176"/>
      <c r="GW122" s="176"/>
      <c r="GX122" s="176"/>
      <c r="GY122" s="176"/>
      <c r="GZ122" s="176"/>
      <c r="HA122" s="176"/>
      <c r="HB122" s="176"/>
      <c r="HC122" s="176"/>
      <c r="HD122" s="176"/>
      <c r="HE122" s="176"/>
      <c r="HF122" s="176"/>
      <c r="HG122" s="176"/>
      <c r="HH122" s="176"/>
      <c r="HI122" s="176"/>
      <c r="HJ122" s="176"/>
      <c r="HK122" s="176"/>
      <c r="HL122" s="176"/>
      <c r="HM122" s="176"/>
      <c r="HN122" s="176"/>
      <c r="HO122" s="176"/>
      <c r="HP122" s="176"/>
      <c r="HQ122" s="176"/>
      <c r="HR122" s="176"/>
      <c r="HS122" s="176"/>
      <c r="HT122" s="176"/>
      <c r="HU122" s="176"/>
      <c r="HV122" s="176"/>
      <c r="HW122" s="176"/>
      <c r="HX122" s="176"/>
      <c r="HY122" s="176"/>
      <c r="HZ122" s="176"/>
      <c r="IA122" s="176"/>
      <c r="IB122" s="176"/>
      <c r="IC122" s="176"/>
      <c r="ID122" s="176"/>
      <c r="IE122" s="176"/>
      <c r="IF122" s="176"/>
      <c r="IG122" s="176"/>
      <c r="IH122" s="176"/>
      <c r="II122" s="176"/>
      <c r="IJ122" s="176"/>
      <c r="IK122" s="176"/>
      <c r="IL122" s="176"/>
      <c r="IM122" s="176"/>
      <c r="IN122" s="176"/>
      <c r="IO122" s="176"/>
      <c r="IP122" s="176"/>
      <c r="IQ122" s="176"/>
      <c r="IR122" s="176"/>
      <c r="IS122" s="176"/>
      <c r="IT122" s="176"/>
      <c r="IU122" s="176"/>
      <c r="IV122" s="176"/>
      <c r="IW122" s="176"/>
      <c r="IX122" s="176"/>
      <c r="IY122" s="176"/>
      <c r="IZ122" s="176"/>
      <c r="JA122" s="176"/>
      <c r="JB122" s="176"/>
      <c r="JC122" s="176"/>
      <c r="JD122" s="176"/>
      <c r="JE122" s="176"/>
      <c r="JF122" s="176"/>
      <c r="JG122" s="176"/>
      <c r="JH122" s="176"/>
      <c r="JI122" s="176"/>
      <c r="JJ122" s="176"/>
      <c r="JK122" s="176"/>
      <c r="JL122" s="176"/>
      <c r="JM122" s="176"/>
      <c r="JN122" s="176"/>
      <c r="JO122" s="176"/>
      <c r="JP122" s="176"/>
      <c r="JQ122" s="176"/>
      <c r="JR122" s="176"/>
      <c r="JS122" s="176"/>
      <c r="JT122" s="176"/>
      <c r="JU122" s="176"/>
      <c r="JV122" s="176"/>
      <c r="JW122" s="176"/>
      <c r="JX122" s="176"/>
      <c r="JY122" s="176"/>
      <c r="JZ122" s="176"/>
      <c r="KA122" s="176"/>
      <c r="KB122" s="176"/>
      <c r="KC122" s="176"/>
      <c r="KD122" s="176"/>
      <c r="KE122" s="176"/>
      <c r="KF122" s="176"/>
      <c r="KG122" s="176"/>
      <c r="KH122" s="176"/>
      <c r="KI122" s="176"/>
      <c r="KJ122" s="176"/>
      <c r="KK122" s="176"/>
      <c r="KL122" s="176"/>
      <c r="KM122" s="176"/>
      <c r="KN122" s="176"/>
      <c r="KO122" s="176"/>
      <c r="KP122" s="176"/>
      <c r="KQ122" s="176"/>
    </row>
    <row r="123" spans="1:303" s="170" customFormat="1" ht="19.5" customHeight="1" x14ac:dyDescent="0.3">
      <c r="A123" s="83"/>
      <c r="C123">
        <v>1</v>
      </c>
      <c r="D123" s="84">
        <v>1</v>
      </c>
      <c r="E123" s="206"/>
      <c r="F123" s="206"/>
      <c r="G123" s="206" t="s">
        <v>264</v>
      </c>
      <c r="M123" s="226" t="s">
        <v>649</v>
      </c>
      <c r="N123" s="127"/>
      <c r="O123" s="198"/>
      <c r="P123" s="198"/>
      <c r="Q123" s="162"/>
      <c r="R123" s="207"/>
      <c r="S123" s="207"/>
      <c r="T123" s="207"/>
      <c r="U123" s="207"/>
      <c r="V123" s="207"/>
      <c r="W123" s="207"/>
      <c r="X123" s="207"/>
      <c r="Y123" s="207"/>
      <c r="Z123" s="207"/>
      <c r="AA123" s="207"/>
      <c r="AB123" s="207"/>
      <c r="AC123" s="207"/>
      <c r="AD123" s="207"/>
      <c r="AE123" s="207"/>
      <c r="AF123" s="207"/>
      <c r="AG123" s="207"/>
      <c r="AH123" s="207"/>
      <c r="AI123" s="207"/>
      <c r="AJ123" s="207"/>
      <c r="AK123" s="207"/>
      <c r="AL123" s="207"/>
      <c r="AM123" s="207"/>
      <c r="AN123" s="207"/>
      <c r="AO123" s="207"/>
      <c r="AP123" s="207"/>
      <c r="AQ123" s="207"/>
      <c r="AR123" s="207"/>
      <c r="AS123" s="207"/>
      <c r="AT123" s="207"/>
      <c r="AU123" s="207"/>
      <c r="AV123" s="207"/>
      <c r="AW123" s="207"/>
      <c r="AX123" s="207"/>
      <c r="AY123" s="207"/>
      <c r="AZ123" s="207"/>
      <c r="BA123" s="207"/>
      <c r="BB123" s="207"/>
      <c r="BC123" s="207"/>
      <c r="BD123" s="207"/>
      <c r="BE123" s="207"/>
      <c r="BF123" s="207"/>
      <c r="BG123" s="207"/>
      <c r="BH123" s="207"/>
      <c r="BI123" s="207"/>
      <c r="BJ123" s="207"/>
      <c r="BK123" s="207"/>
      <c r="BL123" s="207"/>
      <c r="BM123" s="207"/>
      <c r="BN123" s="207"/>
      <c r="BO123" s="207"/>
      <c r="BP123" s="207"/>
      <c r="BQ123" s="207"/>
      <c r="BR123" s="207"/>
      <c r="BS123" s="207"/>
      <c r="BT123" s="207"/>
      <c r="BU123" s="207"/>
      <c r="BV123" s="207"/>
      <c r="BW123" s="207"/>
      <c r="BX123" s="207"/>
      <c r="BY123" s="207"/>
      <c r="BZ123" s="207"/>
      <c r="CA123" s="207"/>
      <c r="CB123" s="207"/>
      <c r="CC123" s="207"/>
      <c r="CD123" s="207"/>
      <c r="CE123" s="207"/>
      <c r="CF123" s="207"/>
      <c r="CG123" s="207"/>
      <c r="CH123" s="207"/>
      <c r="CI123" s="207"/>
      <c r="CJ123" s="207"/>
      <c r="CK123" s="207"/>
      <c r="CL123" s="207"/>
      <c r="CM123" s="207"/>
      <c r="CN123" s="207"/>
      <c r="CO123" s="207"/>
      <c r="CP123" s="207"/>
      <c r="CQ123" s="207"/>
      <c r="CR123" s="207"/>
      <c r="CS123" s="207"/>
      <c r="CT123" s="207"/>
      <c r="CU123" s="207"/>
      <c r="CV123" s="207"/>
      <c r="CW123" s="207"/>
      <c r="CX123" s="207"/>
      <c r="CY123" s="207"/>
      <c r="CZ123" s="207"/>
      <c r="DA123" s="207"/>
      <c r="DB123" s="207"/>
      <c r="DC123" s="207"/>
      <c r="DD123" s="207"/>
      <c r="DE123" s="207"/>
      <c r="DF123" s="207"/>
      <c r="DG123" s="207"/>
      <c r="DH123" s="207"/>
      <c r="DI123" s="207"/>
      <c r="DJ123" s="207"/>
      <c r="DK123" s="207"/>
      <c r="DL123" s="207"/>
      <c r="DM123" s="207"/>
      <c r="DN123" s="207"/>
      <c r="DO123" s="207"/>
      <c r="DP123" s="207"/>
      <c r="DQ123" s="207"/>
      <c r="DR123" s="207"/>
      <c r="DS123" s="207"/>
      <c r="DT123" s="207"/>
      <c r="DU123" s="211"/>
      <c r="DV123" s="204">
        <f>IFERROR(IF(AND($O$336="Actual",OR(DV141=0,DV141="")),0,R123),0)</f>
        <v>0</v>
      </c>
      <c r="DW123" s="442"/>
      <c r="DY123" s="261"/>
      <c r="DZ123" s="261"/>
      <c r="EB123" s="260"/>
      <c r="EC123" s="260"/>
      <c r="ED123"/>
      <c r="EE123" s="100"/>
      <c r="EF123" s="176"/>
      <c r="EG123" s="176"/>
      <c r="EH123" s="176"/>
      <c r="EI123" s="176"/>
      <c r="EJ123" s="176"/>
      <c r="EK123" s="176"/>
      <c r="EL123" s="176"/>
      <c r="EM123" s="176"/>
      <c r="EN123" s="176"/>
      <c r="EO123" s="176"/>
      <c r="EP123" s="176"/>
      <c r="EQ123" s="176"/>
      <c r="ER123" s="176"/>
      <c r="ES123" s="176"/>
      <c r="ET123" s="176"/>
      <c r="EU123" s="176"/>
      <c r="EV123" s="176"/>
      <c r="EW123" s="176"/>
      <c r="EX123" s="176"/>
      <c r="EY123" s="176"/>
      <c r="EZ123" s="176"/>
      <c r="FA123" s="176"/>
      <c r="FB123" s="176"/>
      <c r="FC123" s="176"/>
      <c r="FD123" s="176"/>
      <c r="FE123" s="176"/>
      <c r="FF123" s="176"/>
      <c r="FG123" s="176"/>
      <c r="FH123" s="176"/>
      <c r="FI123" s="176"/>
      <c r="FJ123" s="176"/>
      <c r="FK123" s="176"/>
      <c r="FL123" s="176"/>
      <c r="FM123" s="176"/>
      <c r="FN123" s="176"/>
      <c r="FO123" s="176"/>
      <c r="FP123" s="176"/>
      <c r="FQ123" s="176"/>
      <c r="FR123" s="176"/>
      <c r="FS123" s="176"/>
      <c r="FT123" s="176"/>
      <c r="FU123" s="176"/>
      <c r="FV123" s="176"/>
      <c r="FW123" s="176"/>
      <c r="FX123" s="176"/>
      <c r="FY123" s="176"/>
      <c r="FZ123" s="176"/>
      <c r="GA123" s="176"/>
      <c r="GB123" s="176"/>
      <c r="GC123" s="176"/>
      <c r="GD123" s="176"/>
      <c r="GE123" s="176"/>
      <c r="GF123" s="176"/>
      <c r="GG123" s="176"/>
      <c r="GH123" s="176"/>
      <c r="GI123" s="176"/>
      <c r="GJ123" s="176"/>
      <c r="GK123" s="176"/>
      <c r="GL123" s="176"/>
      <c r="GM123" s="176"/>
      <c r="GN123" s="176"/>
      <c r="GO123" s="176"/>
      <c r="GP123" s="176"/>
      <c r="GQ123" s="176"/>
      <c r="GR123" s="176"/>
      <c r="GS123" s="176"/>
      <c r="GT123" s="176"/>
      <c r="GU123" s="176"/>
      <c r="GV123" s="176"/>
      <c r="GW123" s="176"/>
      <c r="GX123" s="176"/>
      <c r="GY123" s="176"/>
      <c r="GZ123" s="176"/>
      <c r="HA123" s="176"/>
      <c r="HB123" s="176"/>
      <c r="HC123" s="176"/>
      <c r="HD123" s="176"/>
      <c r="HE123" s="176"/>
      <c r="HF123" s="176"/>
      <c r="HG123" s="176"/>
      <c r="HH123" s="176"/>
      <c r="HI123" s="176"/>
      <c r="HJ123" s="176"/>
      <c r="HK123" s="176"/>
      <c r="HL123" s="176"/>
      <c r="HM123" s="176"/>
      <c r="HN123" s="176"/>
      <c r="HO123" s="176"/>
      <c r="HP123" s="176"/>
      <c r="HQ123" s="176"/>
      <c r="HR123" s="176"/>
      <c r="HS123" s="176"/>
      <c r="HT123" s="176"/>
      <c r="HU123" s="176"/>
      <c r="HV123" s="176"/>
      <c r="HW123" s="176"/>
      <c r="HX123" s="176"/>
      <c r="HY123" s="176"/>
      <c r="HZ123" s="176"/>
      <c r="IA123" s="176"/>
      <c r="IB123" s="176"/>
      <c r="IC123" s="176"/>
      <c r="ID123" s="176"/>
      <c r="IE123" s="176"/>
      <c r="IF123" s="176"/>
      <c r="IG123" s="176"/>
      <c r="IH123" s="176"/>
      <c r="II123" s="176"/>
      <c r="IJ123" s="176"/>
      <c r="IK123" s="176"/>
      <c r="IL123" s="176"/>
      <c r="IM123" s="176"/>
      <c r="IN123" s="176"/>
      <c r="IO123" s="176"/>
      <c r="IP123" s="176"/>
      <c r="IQ123" s="176"/>
      <c r="IR123" s="176"/>
      <c r="IS123" s="176"/>
      <c r="IT123" s="176"/>
      <c r="IU123" s="176"/>
      <c r="IV123" s="176"/>
      <c r="IW123" s="176"/>
      <c r="IX123" s="176"/>
      <c r="IY123" s="176"/>
      <c r="IZ123" s="176"/>
      <c r="JA123" s="176"/>
      <c r="JB123" s="176"/>
      <c r="JC123" s="176"/>
      <c r="JD123" s="176"/>
      <c r="JE123" s="176"/>
      <c r="JF123" s="176"/>
      <c r="JG123" s="176"/>
      <c r="JH123" s="176"/>
      <c r="JI123" s="176"/>
      <c r="JJ123" s="176"/>
      <c r="JK123" s="176"/>
      <c r="JL123" s="176"/>
      <c r="JM123" s="176"/>
      <c r="JN123" s="176"/>
      <c r="JO123" s="176"/>
      <c r="JP123" s="176"/>
      <c r="JQ123" s="176"/>
      <c r="JR123" s="176"/>
      <c r="JS123" s="176"/>
      <c r="JT123" s="176"/>
      <c r="JU123" s="176"/>
      <c r="JV123" s="176"/>
      <c r="JW123" s="176"/>
      <c r="JX123" s="176"/>
      <c r="JY123" s="176"/>
      <c r="JZ123" s="176"/>
      <c r="KA123" s="176"/>
      <c r="KB123" s="176"/>
      <c r="KC123" s="176"/>
      <c r="KD123" s="176"/>
      <c r="KE123" s="176"/>
      <c r="KF123" s="176"/>
      <c r="KG123" s="176"/>
      <c r="KH123" s="176"/>
      <c r="KI123" s="176"/>
      <c r="KJ123" s="176"/>
      <c r="KK123" s="176"/>
      <c r="KL123" s="176"/>
      <c r="KM123" s="176"/>
      <c r="KN123" s="176"/>
      <c r="KO123" s="176"/>
      <c r="KP123" s="176"/>
      <c r="KQ123" s="176"/>
    </row>
    <row r="124" spans="1:303" s="170" customFormat="1" ht="19.5" customHeight="1" x14ac:dyDescent="0.3">
      <c r="A124" s="83"/>
      <c r="C124">
        <v>1</v>
      </c>
      <c r="D124" s="84">
        <v>1</v>
      </c>
      <c r="E124" s="206"/>
      <c r="F124" s="206"/>
      <c r="G124" s="206" t="s">
        <v>264</v>
      </c>
      <c r="M124" s="226" t="s">
        <v>650</v>
      </c>
      <c r="N124" s="127"/>
      <c r="O124" s="198"/>
      <c r="P124" s="198"/>
      <c r="Q124" s="162"/>
      <c r="R124" s="207"/>
      <c r="S124" s="207"/>
      <c r="T124" s="207"/>
      <c r="U124" s="207"/>
      <c r="V124" s="207"/>
      <c r="W124" s="207"/>
      <c r="X124" s="207"/>
      <c r="Y124" s="207"/>
      <c r="Z124" s="207"/>
      <c r="AA124" s="207"/>
      <c r="AB124" s="207"/>
      <c r="AC124" s="207"/>
      <c r="AD124" s="207"/>
      <c r="AE124" s="207"/>
      <c r="AF124" s="207"/>
      <c r="AG124" s="207"/>
      <c r="AH124" s="207"/>
      <c r="AI124" s="207"/>
      <c r="AJ124" s="207"/>
      <c r="AK124" s="207"/>
      <c r="AL124" s="207"/>
      <c r="AM124" s="207"/>
      <c r="AN124" s="207"/>
      <c r="AO124" s="207"/>
      <c r="AP124" s="207"/>
      <c r="AQ124" s="207"/>
      <c r="AR124" s="207"/>
      <c r="AS124" s="207"/>
      <c r="AT124" s="207"/>
      <c r="AU124" s="207"/>
      <c r="AV124" s="207"/>
      <c r="AW124" s="207"/>
      <c r="AX124" s="207"/>
      <c r="AY124" s="207"/>
      <c r="AZ124" s="207"/>
      <c r="BA124" s="207"/>
      <c r="BB124" s="207"/>
      <c r="BC124" s="207"/>
      <c r="BD124" s="207"/>
      <c r="BE124" s="207"/>
      <c r="BF124" s="207"/>
      <c r="BG124" s="207"/>
      <c r="BH124" s="207"/>
      <c r="BI124" s="207"/>
      <c r="BJ124" s="207"/>
      <c r="BK124" s="207"/>
      <c r="BL124" s="207"/>
      <c r="BM124" s="207"/>
      <c r="BN124" s="207"/>
      <c r="BO124" s="207"/>
      <c r="BP124" s="207"/>
      <c r="BQ124" s="207"/>
      <c r="BR124" s="207"/>
      <c r="BS124" s="207"/>
      <c r="BT124" s="207"/>
      <c r="BU124" s="207"/>
      <c r="BV124" s="207"/>
      <c r="BW124" s="207"/>
      <c r="BX124" s="207"/>
      <c r="BY124" s="207"/>
      <c r="BZ124" s="207"/>
      <c r="CA124" s="207"/>
      <c r="CB124" s="207"/>
      <c r="CC124" s="207"/>
      <c r="CD124" s="207"/>
      <c r="CE124" s="207"/>
      <c r="CF124" s="207"/>
      <c r="CG124" s="207"/>
      <c r="CH124" s="207"/>
      <c r="CI124" s="207"/>
      <c r="CJ124" s="207"/>
      <c r="CK124" s="207"/>
      <c r="CL124" s="207"/>
      <c r="CM124" s="207"/>
      <c r="CN124" s="207"/>
      <c r="CO124" s="207"/>
      <c r="CP124" s="207"/>
      <c r="CQ124" s="207"/>
      <c r="CR124" s="207"/>
      <c r="CS124" s="207"/>
      <c r="CT124" s="207"/>
      <c r="CU124" s="207"/>
      <c r="CV124" s="207"/>
      <c r="CW124" s="207"/>
      <c r="CX124" s="207"/>
      <c r="CY124" s="207"/>
      <c r="CZ124" s="207"/>
      <c r="DA124" s="207"/>
      <c r="DB124" s="207"/>
      <c r="DC124" s="207"/>
      <c r="DD124" s="207"/>
      <c r="DE124" s="207"/>
      <c r="DF124" s="207"/>
      <c r="DG124" s="207"/>
      <c r="DH124" s="207"/>
      <c r="DI124" s="207"/>
      <c r="DJ124" s="207"/>
      <c r="DK124" s="207"/>
      <c r="DL124" s="207"/>
      <c r="DM124" s="207"/>
      <c r="DN124" s="207"/>
      <c r="DO124" s="207"/>
      <c r="DP124" s="207"/>
      <c r="DQ124" s="207"/>
      <c r="DR124" s="207"/>
      <c r="DS124" s="207"/>
      <c r="DT124" s="207"/>
      <c r="DU124" s="211"/>
      <c r="DV124" s="207">
        <f>IFERROR(IF(AND($O$336="Actual",OR(DV141=0,DV141="")),0,R124),0)</f>
        <v>0</v>
      </c>
      <c r="DW124" s="446"/>
      <c r="DY124" s="261"/>
      <c r="DZ124" s="261"/>
      <c r="EB124" s="260"/>
      <c r="EC124" s="260"/>
      <c r="ED124"/>
      <c r="EE124" s="51"/>
      <c r="EF124" s="176"/>
      <c r="EG124" s="176"/>
      <c r="EH124" s="176"/>
      <c r="EI124" s="176"/>
      <c r="EJ124" s="176"/>
      <c r="EK124" s="176"/>
      <c r="EL124" s="176"/>
      <c r="EM124" s="176"/>
      <c r="EN124" s="176"/>
      <c r="EO124" s="176"/>
      <c r="EP124" s="176"/>
      <c r="EQ124" s="176"/>
      <c r="ER124" s="176"/>
      <c r="ES124" s="176"/>
      <c r="ET124" s="176"/>
      <c r="EU124" s="176"/>
      <c r="EV124" s="176"/>
      <c r="EW124" s="176"/>
      <c r="EX124" s="176"/>
      <c r="EY124" s="176"/>
      <c r="EZ124" s="176"/>
      <c r="FA124" s="176"/>
      <c r="FB124" s="176"/>
      <c r="FC124" s="176"/>
      <c r="FD124" s="176"/>
      <c r="FE124" s="176"/>
      <c r="FF124" s="176"/>
      <c r="FG124" s="176"/>
      <c r="FH124" s="176"/>
      <c r="FI124" s="176"/>
      <c r="FJ124" s="176"/>
      <c r="FK124" s="176"/>
      <c r="FL124" s="176"/>
      <c r="FM124" s="176"/>
      <c r="FN124" s="176"/>
      <c r="FO124" s="176"/>
      <c r="FP124" s="176"/>
      <c r="FQ124" s="176"/>
      <c r="FR124" s="176"/>
      <c r="FS124" s="176"/>
      <c r="FT124" s="176"/>
      <c r="FU124" s="176"/>
      <c r="FV124" s="176"/>
      <c r="FW124" s="176"/>
      <c r="FX124" s="176"/>
      <c r="FY124" s="176"/>
      <c r="FZ124" s="176"/>
      <c r="GA124" s="176"/>
      <c r="GB124" s="176"/>
      <c r="GC124" s="176"/>
      <c r="GD124" s="176"/>
      <c r="GE124" s="176"/>
      <c r="GF124" s="176"/>
      <c r="GG124" s="176"/>
      <c r="GH124" s="176"/>
      <c r="GI124" s="176"/>
      <c r="GJ124" s="176"/>
      <c r="GK124" s="176"/>
      <c r="GL124" s="176"/>
      <c r="GM124" s="176"/>
      <c r="GN124" s="176"/>
      <c r="GO124" s="176"/>
      <c r="GP124" s="176"/>
      <c r="GQ124" s="176"/>
      <c r="GR124" s="176"/>
      <c r="GS124" s="176"/>
      <c r="GT124" s="176"/>
      <c r="GU124" s="176"/>
      <c r="GV124" s="176"/>
      <c r="GW124" s="176"/>
      <c r="GX124" s="176"/>
      <c r="GY124" s="176"/>
      <c r="GZ124" s="176"/>
      <c r="HA124" s="176"/>
      <c r="HB124" s="176"/>
      <c r="HC124" s="176"/>
      <c r="HD124" s="176"/>
      <c r="HE124" s="176"/>
      <c r="HF124" s="176"/>
      <c r="HG124" s="176"/>
      <c r="HH124" s="176"/>
      <c r="HI124" s="176"/>
      <c r="HJ124" s="176"/>
      <c r="HK124" s="176"/>
      <c r="HL124" s="176"/>
      <c r="HM124" s="176"/>
      <c r="HN124" s="176"/>
      <c r="HO124" s="176"/>
      <c r="HP124" s="176"/>
      <c r="HQ124" s="176"/>
      <c r="HR124" s="176"/>
      <c r="HS124" s="176"/>
      <c r="HT124" s="176"/>
      <c r="HU124" s="176"/>
      <c r="HV124" s="176"/>
      <c r="HW124" s="176"/>
      <c r="HX124" s="176"/>
      <c r="HY124" s="176"/>
      <c r="HZ124" s="176"/>
      <c r="IA124" s="176"/>
      <c r="IB124" s="176"/>
      <c r="IC124" s="176"/>
      <c r="ID124" s="176"/>
      <c r="IE124" s="176"/>
      <c r="IF124" s="176"/>
      <c r="IG124" s="176"/>
      <c r="IH124" s="176"/>
      <c r="II124" s="176"/>
      <c r="IJ124" s="176"/>
      <c r="IK124" s="176"/>
      <c r="IL124" s="176"/>
      <c r="IM124" s="176"/>
      <c r="IN124" s="176"/>
      <c r="IO124" s="176"/>
      <c r="IP124" s="176"/>
      <c r="IQ124" s="176"/>
      <c r="IR124" s="176"/>
      <c r="IS124" s="176"/>
      <c r="IT124" s="176"/>
      <c r="IU124" s="176"/>
      <c r="IV124" s="176"/>
      <c r="IW124" s="176"/>
      <c r="IX124" s="176"/>
      <c r="IY124" s="176"/>
      <c r="IZ124" s="176"/>
      <c r="JA124" s="176"/>
      <c r="JB124" s="176"/>
      <c r="JC124" s="176"/>
      <c r="JD124" s="176"/>
      <c r="JE124" s="176"/>
      <c r="JF124" s="176"/>
      <c r="JG124" s="176"/>
      <c r="JH124" s="176"/>
      <c r="JI124" s="176"/>
      <c r="JJ124" s="176"/>
      <c r="JK124" s="176"/>
      <c r="JL124" s="176"/>
      <c r="JM124" s="176"/>
      <c r="JN124" s="176"/>
      <c r="JO124" s="176"/>
      <c r="JP124" s="176"/>
      <c r="JQ124" s="176"/>
      <c r="JR124" s="176"/>
      <c r="JS124" s="176"/>
      <c r="JT124" s="176"/>
      <c r="JU124" s="176"/>
      <c r="JV124" s="176"/>
      <c r="JW124" s="176"/>
      <c r="JX124" s="176"/>
      <c r="JY124" s="176"/>
      <c r="JZ124" s="176"/>
      <c r="KA124" s="176"/>
      <c r="KB124" s="176"/>
      <c r="KC124" s="176"/>
      <c r="KD124" s="176"/>
      <c r="KE124" s="176"/>
      <c r="KF124" s="176"/>
      <c r="KG124" s="176"/>
      <c r="KH124" s="176"/>
      <c r="KI124" s="176"/>
      <c r="KJ124" s="176"/>
      <c r="KK124" s="176"/>
      <c r="KL124" s="176"/>
      <c r="KM124" s="176"/>
      <c r="KN124" s="176"/>
      <c r="KO124" s="176"/>
      <c r="KP124" s="176"/>
      <c r="KQ124" s="176"/>
    </row>
    <row r="125" spans="1:303" s="170" customFormat="1" ht="19.5" customHeight="1" x14ac:dyDescent="0.3">
      <c r="A125" s="83"/>
      <c r="D125" s="84">
        <v>1</v>
      </c>
      <c r="E125" s="206" t="s">
        <v>326</v>
      </c>
      <c r="F125" s="206">
        <v>0</v>
      </c>
      <c r="G125" s="206" t="s">
        <v>264</v>
      </c>
      <c r="M125" s="253" t="s">
        <v>697</v>
      </c>
      <c r="N125" s="119" t="s">
        <v>40</v>
      </c>
      <c r="O125" s="210">
        <f ca="1">IFERROR(((R125*R44)+(U125*U44)+(X125*X44)+(AA125*AA44)+(AD125*AD44)+(AG125*AG44)+(AJ125*AJ44)+(AM125*AM44)+(AP125*AP44)+(AS125*AS44)+(AV125*AV44)+(AY125*AY44)+(BB125*BB44)+(BE125*BE44)+(BH125*BH44)+(BK125*BK44)+(BN125*BN44)+(BQ125*BQ44)+(BT125*BT44)+(BW125*BW44)+(BZ125*BZ44)+(CC125*CC44)+(CF125*CF44)+(CI125*CI44)+(CL125*CL44)+(CO125*CO44)+(CR125*CR44)+(CU125*CU44)+(CX125*CX44)+(DA125*DA44)+(DD125*DD44)+(DG125*DG44)+(DJ125*DJ44)+(DM125*DM44)+(DP125*DP44)+(DS125*DS44)+IF(O35="Actual",(DV125*DV44),0))/O44,0)</f>
        <v>0</v>
      </c>
      <c r="P125" s="210">
        <f>IFERROR(((S125*S44)+(V125*V44)+(Y125*Y44)+(AB125*AB44)+(AE125*AE44)+(AH125*AH44)+(AK125*AK44)+(AN125*AN44)+(AQ125*AQ44)+(AT125*AT44)+(AW125*AW44)+(AZ125*AZ44)+(BC125*BC44)+(BF125*BF44)+(BI125*BI44)+(BL125*BL44)+(BO125*BO44)+(BR125*BR44)+(BU125*BU44)+(BX125*BX44)+(CA125*CA44)+(CD125*CD44)+(CG125*CG44)+(CJ125*CJ44)+(CM125*CM44)+(CP125*CP44)+(CS125*CS44)+(CV125*CV44)+(CY125*CY44)+(DB125*DB44)+(DE125*DE44)+(DH125*DH44)+(DK125*DK44)+(DN125*DN44)+(DQ125*DQ44)+(DT125*DT44))/P44,0)</f>
        <v>0</v>
      </c>
      <c r="Q125" s="254"/>
      <c r="R125" s="255">
        <f ca="1">IFERROR((R122/ROUND(($O$328*R388),$N$3))*9000,0)</f>
        <v>0</v>
      </c>
      <c r="S125" s="255">
        <f>IFERROR((S122/ROUND(($O$328*S388),$N$3))*9000,0)</f>
        <v>0</v>
      </c>
      <c r="T125" s="255"/>
      <c r="U125" s="204">
        <f ca="1">IFERROR((U122/ROUND(($O$328*U388),$N$3))*9000,0)</f>
        <v>0</v>
      </c>
      <c r="V125" s="204">
        <f>IFERROR((V122/ROUND(($O$328*V388),$N$3))*9000,0)</f>
        <v>0</v>
      </c>
      <c r="W125" s="255"/>
      <c r="X125" s="204">
        <f ca="1">IFERROR((X122/ROUND(($O$328*X388),$N$3))*9000,0)</f>
        <v>0</v>
      </c>
      <c r="Y125" s="204">
        <f>IFERROR((Y122/ROUND(($O$328*Y388),$N$3))*9000,0)</f>
        <v>0</v>
      </c>
      <c r="Z125" s="255"/>
      <c r="AA125" s="204">
        <f ca="1">IFERROR((AA122/ROUND(($O$328*AA388),$N$3))*9000,0)</f>
        <v>0</v>
      </c>
      <c r="AB125" s="204">
        <f>IFERROR((AB122/ROUND(($O$328*AB388),$N$3))*9000,0)</f>
        <v>0</v>
      </c>
      <c r="AC125" s="255"/>
      <c r="AD125" s="204">
        <f ca="1">IFERROR((AD122/ROUND(($O$328*AD388),$N$3))*9000,0)</f>
        <v>0</v>
      </c>
      <c r="AE125" s="204">
        <f>IFERROR((AE122/ROUND(($O$328*AE388),$N$3))*9000,0)</f>
        <v>0</v>
      </c>
      <c r="AF125" s="255"/>
      <c r="AG125" s="204">
        <f ca="1">IFERROR((AG122/ROUND(($O$328*AG388),$N$3))*9000,0)</f>
        <v>0</v>
      </c>
      <c r="AH125" s="204">
        <f>IFERROR((AH122/ROUND(($O$328*AH388),$N$3))*9000,0)</f>
        <v>0</v>
      </c>
      <c r="AI125" s="255"/>
      <c r="AJ125" s="204">
        <f ca="1">IFERROR((AJ122/ROUND(($O$328*AJ388),$N$3))*9000,0)</f>
        <v>0</v>
      </c>
      <c r="AK125" s="204">
        <f>IFERROR((AK122/ROUND(($O$328*AK388),$N$3))*9000,0)</f>
        <v>0</v>
      </c>
      <c r="AL125" s="255"/>
      <c r="AM125" s="204">
        <f ca="1">IFERROR((AM122/ROUND(($O$328*AM388),$N$3))*9000,0)</f>
        <v>0</v>
      </c>
      <c r="AN125" s="204">
        <f>IFERROR((AN122/ROUND(($O$328*AN388),$N$3))*9000,0)</f>
        <v>0</v>
      </c>
      <c r="AO125" s="255"/>
      <c r="AP125" s="204">
        <f ca="1">IFERROR((AP122/ROUND(($O$328*AP388),$N$3))*9000,0)</f>
        <v>0</v>
      </c>
      <c r="AQ125" s="204">
        <f>IFERROR((AQ122/ROUND(($O$328*AQ388),$N$3))*9000,0)</f>
        <v>0</v>
      </c>
      <c r="AR125" s="255"/>
      <c r="AS125" s="204">
        <f ca="1">IFERROR((AS122/ROUND(($O$328*AS388),$N$3))*9000,0)</f>
        <v>0</v>
      </c>
      <c r="AT125" s="204">
        <f>IFERROR((AT122/ROUND(($O$328*AT388),$N$3))*9000,0)</f>
        <v>0</v>
      </c>
      <c r="AU125" s="255"/>
      <c r="AV125" s="204">
        <f ca="1">IFERROR((AV122/ROUND(($O$328*AV388),$N$3))*9000,0)</f>
        <v>0</v>
      </c>
      <c r="AW125" s="204">
        <f>IFERROR((AW122/ROUND(($O$328*AW388),$N$3))*9000,0)</f>
        <v>0</v>
      </c>
      <c r="AX125" s="255"/>
      <c r="AY125" s="204">
        <f ca="1">IFERROR((AY122/ROUND(($O$328*AY388),$N$3))*9000,0)</f>
        <v>0</v>
      </c>
      <c r="AZ125" s="204">
        <f>IFERROR((AZ122/ROUND(($O$328*AZ388),$N$3))*9000,0)</f>
        <v>0</v>
      </c>
      <c r="BA125" s="255"/>
      <c r="BB125" s="204">
        <f ca="1">IFERROR((BB122/ROUND(($O$328*BB388),$N$3))*9000,0)</f>
        <v>0</v>
      </c>
      <c r="BC125" s="204">
        <f>IFERROR((BC122/ROUND(($O$328*BC388),$N$3))*9000,0)</f>
        <v>0</v>
      </c>
      <c r="BD125" s="255"/>
      <c r="BE125" s="204">
        <f ca="1">IFERROR((BE122/ROUND(($O$328*BE388),$N$3))*9000,0)</f>
        <v>0</v>
      </c>
      <c r="BF125" s="204">
        <f>IFERROR((BF122/ROUND(($O$328*BF388),$N$3))*9000,0)</f>
        <v>0</v>
      </c>
      <c r="BG125" s="255"/>
      <c r="BH125" s="204">
        <f ca="1">IFERROR((BH122/ROUND(($O$328*BH388),$N$3))*9000,0)</f>
        <v>0</v>
      </c>
      <c r="BI125" s="204">
        <f>IFERROR((BI122/ROUND(($O$328*BI388),$N$3))*9000,0)</f>
        <v>0</v>
      </c>
      <c r="BJ125" s="255"/>
      <c r="BK125" s="204">
        <f ca="1">IFERROR((BK122/ROUND(($O$328*BK388),$N$3))*9000,0)</f>
        <v>0</v>
      </c>
      <c r="BL125" s="204">
        <f>IFERROR((BL122/ROUND(($O$328*BL388),$N$3))*9000,0)</f>
        <v>0</v>
      </c>
      <c r="BM125" s="255"/>
      <c r="BN125" s="204">
        <f ca="1">IFERROR((BN122/ROUND(($O$328*BN388),$N$3))*9000,0)</f>
        <v>0</v>
      </c>
      <c r="BO125" s="204">
        <f>IFERROR((BO122/ROUND(($O$328*BO388),$N$3))*9000,0)</f>
        <v>0</v>
      </c>
      <c r="BP125" s="255"/>
      <c r="BQ125" s="204">
        <f ca="1">IFERROR((BQ122/ROUND(($O$328*BQ388),$N$3))*9000,0)</f>
        <v>0</v>
      </c>
      <c r="BR125" s="204">
        <f>IFERROR((BR122/ROUND(($O$328*BR388),$N$3))*9000,0)</f>
        <v>0</v>
      </c>
      <c r="BS125" s="255"/>
      <c r="BT125" s="204">
        <f ca="1">IFERROR((BT122/ROUND(($O$328*BT388),$N$3))*9000,0)</f>
        <v>0</v>
      </c>
      <c r="BU125" s="204">
        <f>IFERROR((BU122/ROUND(($O$328*BU388),$N$3))*9000,0)</f>
        <v>0</v>
      </c>
      <c r="BV125" s="255"/>
      <c r="BW125" s="204">
        <f ca="1">IFERROR((BW122/ROUND(($O$328*BW388),$N$3))*9000,0)</f>
        <v>0</v>
      </c>
      <c r="BX125" s="204">
        <f>IFERROR((BX122/ROUND(($O$328*BX388),$N$3))*9000,0)</f>
        <v>0</v>
      </c>
      <c r="BY125" s="255"/>
      <c r="BZ125" s="204">
        <f ca="1">IFERROR((BZ122/ROUND(($O$328*BZ388),$N$3))*9000,0)</f>
        <v>0</v>
      </c>
      <c r="CA125" s="204">
        <f>IFERROR((CA122/ROUND(($O$328*CA388),$N$3))*9000,0)</f>
        <v>0</v>
      </c>
      <c r="CB125" s="255"/>
      <c r="CC125" s="204">
        <f ca="1">IFERROR((CC122/ROUND(($O$328*CC388),$N$3))*9000,0)</f>
        <v>0</v>
      </c>
      <c r="CD125" s="204">
        <f>IFERROR((CD122/ROUND(($O$328*CD388),$N$3))*9000,0)</f>
        <v>0</v>
      </c>
      <c r="CE125" s="255"/>
      <c r="CF125" s="204">
        <f ca="1">IFERROR((CF122/ROUND(($O$328*CF388),$N$3))*9000,0)</f>
        <v>0</v>
      </c>
      <c r="CG125" s="204">
        <f>IFERROR((CG122/ROUND(($O$328*CG388),$N$3))*9000,0)</f>
        <v>0</v>
      </c>
      <c r="CH125" s="255"/>
      <c r="CI125" s="204">
        <f ca="1">IFERROR((CI122/ROUND(($O$328*CI388),$N$3))*9000,0)</f>
        <v>0</v>
      </c>
      <c r="CJ125" s="204">
        <f>IFERROR((CJ122/ROUND(($O$328*CJ388),$N$3))*9000,0)</f>
        <v>0</v>
      </c>
      <c r="CK125" s="255"/>
      <c r="CL125" s="204">
        <f ca="1">IFERROR((CL122/ROUND(($O$328*CL388),$N$3))*9000,0)</f>
        <v>0</v>
      </c>
      <c r="CM125" s="204">
        <f>IFERROR((CM122/ROUND(($O$328*CM388),$N$3))*9000,0)</f>
        <v>0</v>
      </c>
      <c r="CN125" s="255"/>
      <c r="CO125" s="204">
        <f ca="1">IFERROR((CO122/ROUND(($O$328*CO388),$N$3))*9000,0)</f>
        <v>0</v>
      </c>
      <c r="CP125" s="204">
        <f>IFERROR((CP122/ROUND(($O$328*CP388),$N$3))*9000,0)</f>
        <v>0</v>
      </c>
      <c r="CQ125" s="255"/>
      <c r="CR125" s="204">
        <f ca="1">IFERROR((CR122/ROUND(($O$328*CR388),$N$3))*9000,0)</f>
        <v>0</v>
      </c>
      <c r="CS125" s="204">
        <f>IFERROR((CS122/ROUND(($O$328*CS388),$N$3))*9000,0)</f>
        <v>0</v>
      </c>
      <c r="CT125" s="255"/>
      <c r="CU125" s="204">
        <f ca="1">IFERROR((CU122/ROUND(($O$328*CU388),$N$3))*9000,0)</f>
        <v>0</v>
      </c>
      <c r="CV125" s="204">
        <f>IFERROR((CV122/ROUND(($O$328*CV388),$N$3))*9000,0)</f>
        <v>0</v>
      </c>
      <c r="CW125" s="255"/>
      <c r="CX125" s="204">
        <f ca="1">IFERROR((CX122/ROUND(($O$328*CX388),$N$3))*9000,0)</f>
        <v>0</v>
      </c>
      <c r="CY125" s="204">
        <f>IFERROR((CY122/ROUND(($O$328*CY388),$N$3))*9000,0)</f>
        <v>0</v>
      </c>
      <c r="CZ125" s="255"/>
      <c r="DA125" s="204">
        <f ca="1">IFERROR((DA122/ROUND(($O$328*DA388),$N$3))*9000,0)</f>
        <v>0</v>
      </c>
      <c r="DB125" s="204">
        <f>IFERROR((DB122/ROUND(($O$328*DB388),$N$3))*9000,0)</f>
        <v>0</v>
      </c>
      <c r="DC125" s="255"/>
      <c r="DD125" s="204">
        <f ca="1">IFERROR((DD122/ROUND(($O$328*DD388),$N$3))*9000,0)</f>
        <v>0</v>
      </c>
      <c r="DE125" s="204">
        <f>IFERROR((DE122/ROUND(($O$328*DE388),$N$3))*9000,0)</f>
        <v>0</v>
      </c>
      <c r="DF125" s="255"/>
      <c r="DG125" s="204">
        <f ca="1">IFERROR((DG122/ROUND(($O$328*DG388),$N$3))*9000,0)</f>
        <v>0</v>
      </c>
      <c r="DH125" s="204">
        <f>IFERROR((DH122/ROUND(($O$328*DH388),$N$3))*9000,0)</f>
        <v>0</v>
      </c>
      <c r="DI125" s="255"/>
      <c r="DJ125" s="204">
        <f ca="1">IFERROR((DJ122/ROUND(($O$328*DJ388),$N$3))*9000,0)</f>
        <v>0</v>
      </c>
      <c r="DK125" s="204">
        <f>IFERROR((DK122/ROUND(($O$328*DK388),$N$3))*9000,0)</f>
        <v>0</v>
      </c>
      <c r="DL125" s="255"/>
      <c r="DM125" s="204">
        <f ca="1">IFERROR((DM122/ROUND(($O$328*DM388),$N$3))*9000,0)</f>
        <v>0</v>
      </c>
      <c r="DN125" s="204">
        <f>IFERROR((DN122/ROUND(($O$328*DN388),$N$3))*9000,0)</f>
        <v>0</v>
      </c>
      <c r="DO125" s="255"/>
      <c r="DP125" s="204">
        <f ca="1">IFERROR((DP122/ROUND(($O$328*DP388),$N$3))*9000,0)</f>
        <v>0</v>
      </c>
      <c r="DQ125" s="204">
        <f>IFERROR((DQ122/ROUND(($O$328*DQ388),$N$3))*9000,0)</f>
        <v>0</v>
      </c>
      <c r="DR125" s="255"/>
      <c r="DS125" s="204">
        <f ca="1">IFERROR((DS122/ROUND(($O$328*DS388),$N$3))*9000,0)</f>
        <v>0</v>
      </c>
      <c r="DT125" s="204">
        <f>IFERROR((DT122/ROUND(($O$328*DT388),$N$3))*9000,0)</f>
        <v>0</v>
      </c>
      <c r="DU125" s="418"/>
      <c r="DV125" s="204">
        <f>IFERROR((DV122/ROUND(($O$328*DV388),$N$3))*9000,0)</f>
        <v>0</v>
      </c>
      <c r="DW125" s="442"/>
      <c r="DY125" s="204"/>
      <c r="DZ125" s="204"/>
      <c r="EB125" s="227"/>
      <c r="EC125" s="227"/>
      <c r="ED125"/>
      <c r="EE125" s="51"/>
      <c r="EF125" s="176"/>
      <c r="EG125" s="176"/>
      <c r="EH125" s="176"/>
      <c r="EI125" s="176"/>
      <c r="EJ125" s="176"/>
      <c r="EK125" s="176"/>
      <c r="EL125" s="176"/>
      <c r="EM125" s="176"/>
      <c r="EN125" s="176"/>
      <c r="EO125" s="176"/>
      <c r="EP125" s="176"/>
      <c r="EQ125" s="176"/>
      <c r="ER125" s="176"/>
      <c r="ES125" s="176"/>
      <c r="ET125" s="176"/>
      <c r="EU125" s="176"/>
      <c r="EV125" s="176"/>
      <c r="EW125" s="176"/>
      <c r="EX125" s="176"/>
      <c r="EY125" s="176"/>
      <c r="EZ125" s="176"/>
      <c r="FA125" s="176"/>
      <c r="FB125" s="176"/>
      <c r="FC125" s="176"/>
      <c r="FD125" s="176"/>
      <c r="FE125" s="176"/>
      <c r="FF125" s="176"/>
      <c r="FG125" s="176"/>
      <c r="FH125" s="176"/>
      <c r="FI125" s="176"/>
      <c r="FJ125" s="176"/>
      <c r="FK125" s="176"/>
      <c r="FL125" s="176"/>
      <c r="FM125" s="176"/>
      <c r="FN125" s="176"/>
      <c r="FO125" s="176"/>
      <c r="FP125" s="176"/>
      <c r="FQ125" s="176"/>
      <c r="FR125" s="176"/>
      <c r="FS125" s="176"/>
      <c r="FT125" s="176"/>
      <c r="FU125" s="176"/>
      <c r="FV125" s="176"/>
      <c r="FW125" s="176"/>
      <c r="FX125" s="176"/>
      <c r="FY125" s="176"/>
      <c r="FZ125" s="176"/>
      <c r="GA125" s="176"/>
      <c r="GB125" s="176"/>
      <c r="GC125" s="176"/>
      <c r="GD125" s="176"/>
      <c r="GE125" s="176"/>
      <c r="GF125" s="176"/>
      <c r="GG125" s="176"/>
      <c r="GH125" s="176"/>
      <c r="GI125" s="176"/>
      <c r="GJ125" s="176"/>
      <c r="GK125" s="176"/>
      <c r="GL125" s="176"/>
      <c r="GM125" s="176"/>
      <c r="GN125" s="176"/>
      <c r="GO125" s="176"/>
      <c r="GP125" s="176"/>
      <c r="GQ125" s="176"/>
      <c r="GR125" s="176"/>
      <c r="GS125" s="176"/>
      <c r="GT125" s="176"/>
      <c r="GU125" s="176"/>
      <c r="GV125" s="176"/>
      <c r="GW125" s="176"/>
      <c r="GX125" s="176"/>
      <c r="GY125" s="176"/>
      <c r="GZ125" s="176"/>
      <c r="HA125" s="176"/>
      <c r="HB125" s="176"/>
      <c r="HC125" s="176"/>
      <c r="HD125" s="176"/>
      <c r="HE125" s="176"/>
      <c r="HF125" s="176"/>
      <c r="HG125" s="176"/>
      <c r="HH125" s="176"/>
      <c r="HI125" s="176"/>
      <c r="HJ125" s="176"/>
      <c r="HK125" s="176"/>
      <c r="HL125" s="176"/>
      <c r="HM125" s="176"/>
      <c r="HN125" s="176"/>
      <c r="HO125" s="176"/>
      <c r="HP125" s="176"/>
      <c r="HQ125" s="176"/>
      <c r="HR125" s="176"/>
      <c r="HS125" s="176"/>
      <c r="HT125" s="176"/>
      <c r="HU125" s="176"/>
      <c r="HV125" s="176"/>
      <c r="HW125" s="176"/>
      <c r="HX125" s="176"/>
      <c r="HY125" s="176"/>
      <c r="HZ125" s="176"/>
      <c r="IA125" s="176"/>
      <c r="IB125" s="176"/>
      <c r="IC125" s="176"/>
      <c r="ID125" s="176"/>
      <c r="IE125" s="176"/>
      <c r="IF125" s="176"/>
      <c r="IG125" s="176"/>
      <c r="IH125" s="176"/>
      <c r="II125" s="176"/>
      <c r="IJ125" s="176"/>
      <c r="IK125" s="176"/>
      <c r="IL125" s="176"/>
      <c r="IM125" s="176"/>
      <c r="IN125" s="176"/>
      <c r="IO125" s="176"/>
      <c r="IP125" s="176"/>
      <c r="IQ125" s="176"/>
      <c r="IR125" s="176"/>
      <c r="IS125" s="176"/>
      <c r="IT125" s="176"/>
      <c r="IU125" s="176"/>
      <c r="IV125" s="176"/>
      <c r="IW125" s="176"/>
      <c r="IX125" s="176"/>
      <c r="IY125" s="176"/>
      <c r="IZ125" s="176"/>
      <c r="JA125" s="176"/>
      <c r="JB125" s="176"/>
      <c r="JC125" s="176"/>
      <c r="JD125" s="176"/>
      <c r="JE125" s="176"/>
      <c r="JF125" s="176"/>
      <c r="JG125" s="176"/>
      <c r="JH125" s="176"/>
      <c r="JI125" s="176"/>
      <c r="JJ125" s="176"/>
      <c r="JK125" s="176"/>
      <c r="JL125" s="176"/>
      <c r="JM125" s="176"/>
      <c r="JN125" s="176"/>
      <c r="JO125" s="176"/>
      <c r="JP125" s="176"/>
      <c r="JQ125" s="176"/>
      <c r="JR125" s="176"/>
      <c r="JS125" s="176"/>
      <c r="JT125" s="176"/>
      <c r="JU125" s="176"/>
      <c r="JV125" s="176"/>
      <c r="JW125" s="176"/>
      <c r="JX125" s="176"/>
      <c r="JY125" s="176"/>
      <c r="JZ125" s="176"/>
      <c r="KA125" s="176"/>
      <c r="KB125" s="176"/>
      <c r="KC125" s="176"/>
      <c r="KD125" s="176"/>
      <c r="KE125" s="176"/>
      <c r="KF125" s="176"/>
      <c r="KG125" s="176"/>
      <c r="KH125" s="176"/>
      <c r="KI125" s="176"/>
      <c r="KJ125" s="176"/>
      <c r="KK125" s="176"/>
      <c r="KL125" s="176"/>
      <c r="KM125" s="176"/>
      <c r="KN125" s="176"/>
      <c r="KO125" s="176"/>
      <c r="KP125" s="176"/>
      <c r="KQ125" s="176"/>
    </row>
    <row r="126" spans="1:303" s="170" customFormat="1" ht="19.5" customHeight="1" x14ac:dyDescent="0.3">
      <c r="A126" s="83"/>
      <c r="D126" s="84">
        <v>1</v>
      </c>
      <c r="E126" s="206" t="s">
        <v>666</v>
      </c>
      <c r="F126" s="206">
        <v>0</v>
      </c>
      <c r="G126" s="206" t="s">
        <v>264</v>
      </c>
      <c r="M126" s="253" t="s">
        <v>665</v>
      </c>
      <c r="N126" s="119" t="s">
        <v>40</v>
      </c>
      <c r="O126" s="210">
        <f ca="1">IFERROR(((R126*R44)+(U126*U44)+(X126*X44)+(AA126*AA44)+(AD126*AD44)+(AG126*AG44)+(AJ126*AJ44)+(AM126*AM44)+(AP126*AP44)+(AS126*AS44)+(AV126*AV44)+(AY126*AY44)+(BB126*BB44)+(BE126*BE44)+(BH126*BH44)+(BK126*BK44)+(BN126*BN44)+(BQ126*BQ44)+(BT126*BT44)+(BW126*BW44)+(BZ126*BZ44)+(CC126*CC44)+(CF126*CF44)+(CI126*CI44)+(CL126*CL44)+(CO126*CO44)+(CR126*CR44)+(CU126*CU44)+(CX126*CX44)+(DA126*DA44)+(DD126*DD44)+(DG126*DG44)+(DJ126*DJ44)+(DM126*DM44)+(DP126*DP44)+(DS126*DS44)+IF(O35="Actual",(DV126*DV44),0))/O44,0)</f>
        <v>0</v>
      </c>
      <c r="P126" s="210">
        <f>IFERROR(((S126*S44)+(V126*V44)+(Y126*Y44)+(AB126*AB44)+(AE126*AE44)+(AH126*AH44)+(AK126*AK44)+(AN126*AN44)+(AQ126*AQ44)+(AT126*AT44)+(AW126*AW44)+(AZ126*AZ44)+(BC126*BC44)+(BF126*BF44)+(BI126*BI44)+(BL126*BL44)+(BO126*BO44)+(BR126*BR44)+(BU126*BU44)+(BX126*BX44)+(CA126*CA44)+(CD126*CD44)+(CG126*CG44)+(CJ126*CJ44)+(CM126*CM44)+(CP126*CP44)+(CS126*CS44)+(CV126*CV44)+(CY126*CY44)+(DB126*DB44)+(DE126*DE44)+(DH126*DH44)+(DK126*DK44)+(DN126*DN44)+(DQ126*DQ44)+(DT126*DT44))/P44,0)</f>
        <v>0</v>
      </c>
      <c r="Q126" s="254"/>
      <c r="R126" s="255">
        <f ca="1">IFERROR((R122/ROUND(($O$328*R388),$N$3))*8517.18,0)</f>
        <v>0</v>
      </c>
      <c r="S126" s="255">
        <f>IFERROR((S122/ROUND(($O$328*S388),$N$3))*8517.18,0)</f>
        <v>0</v>
      </c>
      <c r="T126" s="255"/>
      <c r="U126" s="204">
        <f ca="1">IFERROR((U122/ROUND(($O$328*U388),$N$3))*8517.18,0)</f>
        <v>0</v>
      </c>
      <c r="V126" s="204">
        <f>IFERROR((V122/ROUND(($O$328*V388),$N$3))*8517.18,0)</f>
        <v>0</v>
      </c>
      <c r="W126" s="255"/>
      <c r="X126" s="204">
        <f ca="1">IFERROR((X122/ROUND(($O$328*X388),$N$3))*8517.18,0)</f>
        <v>0</v>
      </c>
      <c r="Y126" s="204">
        <f>IFERROR((Y122/ROUND(($O$328*Y388),$N$3))*8517.18,0)</f>
        <v>0</v>
      </c>
      <c r="Z126" s="255"/>
      <c r="AA126" s="204">
        <f ca="1">IFERROR((AA122/ROUND(($O$328*AA388),$N$3))*8517.18,0)</f>
        <v>0</v>
      </c>
      <c r="AB126" s="204">
        <f>IFERROR((AB122/ROUND(($O$328*AB388),$N$3))*8517.18,0)</f>
        <v>0</v>
      </c>
      <c r="AC126" s="255"/>
      <c r="AD126" s="204">
        <f ca="1">IFERROR((AD122/ROUND(($O$328*AD388),$N$3))*8517.18,0)</f>
        <v>0</v>
      </c>
      <c r="AE126" s="204">
        <f>IFERROR((AE122/ROUND(($O$328*AE388),$N$3))*8517.18,0)</f>
        <v>0</v>
      </c>
      <c r="AF126" s="255"/>
      <c r="AG126" s="204">
        <f ca="1">IFERROR((AG122/ROUND(($O$328*AG388),$N$3))*8517.18,0)</f>
        <v>0</v>
      </c>
      <c r="AH126" s="204">
        <f>IFERROR((AH122/ROUND(($O$328*AH388),$N$3))*8517.18,0)</f>
        <v>0</v>
      </c>
      <c r="AI126" s="255"/>
      <c r="AJ126" s="204">
        <f ca="1">IFERROR((AJ122/ROUND(($O$328*AJ388),$N$3))*8517.18,0)</f>
        <v>0</v>
      </c>
      <c r="AK126" s="204">
        <f>IFERROR((AK122/ROUND(($O$328*AK388),$N$3))*8517.18,0)</f>
        <v>0</v>
      </c>
      <c r="AL126" s="255"/>
      <c r="AM126" s="204">
        <f ca="1">IFERROR((AM122/ROUND(($O$328*AM388),$N$3))*8517.18,0)</f>
        <v>0</v>
      </c>
      <c r="AN126" s="204">
        <f>IFERROR((AN122/ROUND(($O$328*AN388),$N$3))*8517.18,0)</f>
        <v>0</v>
      </c>
      <c r="AO126" s="255"/>
      <c r="AP126" s="204">
        <f ca="1">IFERROR((AP122/ROUND(($O$328*AP388),$N$3))*8517.18,0)</f>
        <v>0</v>
      </c>
      <c r="AQ126" s="204">
        <f>IFERROR((AQ122/ROUND(($O$328*AQ388),$N$3))*8517.18,0)</f>
        <v>0</v>
      </c>
      <c r="AR126" s="255"/>
      <c r="AS126" s="204">
        <f ca="1">IFERROR((AS122/ROUND(($O$328*AS388),$N$3))*8517.18,0)</f>
        <v>0</v>
      </c>
      <c r="AT126" s="204">
        <f>IFERROR((AT122/ROUND(($O$328*AT388),$N$3))*8517.18,0)</f>
        <v>0</v>
      </c>
      <c r="AU126" s="255"/>
      <c r="AV126" s="204">
        <f ca="1">IFERROR((AV122/ROUND(($O$328*AV388),$N$3))*8517.18,0)</f>
        <v>0</v>
      </c>
      <c r="AW126" s="204">
        <f>IFERROR((AW122/ROUND(($O$328*AW388),$N$3))*8517.18,0)</f>
        <v>0</v>
      </c>
      <c r="AX126" s="255"/>
      <c r="AY126" s="204">
        <f ca="1">IFERROR((AY122/ROUND(($O$328*AY388),$N$3))*8517.18,0)</f>
        <v>0</v>
      </c>
      <c r="AZ126" s="204">
        <f>IFERROR((AZ122/ROUND(($O$328*AZ388),$N$3))*8517.18,0)</f>
        <v>0</v>
      </c>
      <c r="BA126" s="255"/>
      <c r="BB126" s="204">
        <f ca="1">IFERROR((BB122/ROUND(($O$328*BB388),$N$3))*8517.18,0)</f>
        <v>0</v>
      </c>
      <c r="BC126" s="204">
        <f>IFERROR((BC122/ROUND(($O$328*BC388),$N$3))*8517.18,0)</f>
        <v>0</v>
      </c>
      <c r="BD126" s="255"/>
      <c r="BE126" s="204">
        <f ca="1">IFERROR((BE122/ROUND(($O$328*BE388),$N$3))*8517.18,0)</f>
        <v>0</v>
      </c>
      <c r="BF126" s="204">
        <f>IFERROR((BF122/ROUND(($O$328*BF388),$N$3))*8517.18,0)</f>
        <v>0</v>
      </c>
      <c r="BG126" s="255"/>
      <c r="BH126" s="204">
        <f ca="1">IFERROR((BH122/ROUND(($O$328*BH388),$N$3))*8517.18,0)</f>
        <v>0</v>
      </c>
      <c r="BI126" s="204">
        <f>IFERROR((BI122/ROUND(($O$328*BI388),$N$3))*8517.18,0)</f>
        <v>0</v>
      </c>
      <c r="BJ126" s="255"/>
      <c r="BK126" s="204">
        <f ca="1">IFERROR((BK122/ROUND(($O$328*BK388),$N$3))*8517.18,0)</f>
        <v>0</v>
      </c>
      <c r="BL126" s="204">
        <f>IFERROR((BL122/ROUND(($O$328*BL388),$N$3))*8517.18,0)</f>
        <v>0</v>
      </c>
      <c r="BM126" s="255"/>
      <c r="BN126" s="204">
        <f ca="1">IFERROR((BN122/ROUND(($O$328*BN388),$N$3))*8517.18,0)</f>
        <v>0</v>
      </c>
      <c r="BO126" s="204">
        <f>IFERROR((BO122/ROUND(($O$328*BO388),$N$3))*8517.18,0)</f>
        <v>0</v>
      </c>
      <c r="BP126" s="255"/>
      <c r="BQ126" s="204">
        <f ca="1">IFERROR((BQ122/ROUND(($O$328*BQ388),$N$3))*8517.18,0)</f>
        <v>0</v>
      </c>
      <c r="BR126" s="204">
        <f>IFERROR((BR122/ROUND(($O$328*BR388),$N$3))*8517.18,0)</f>
        <v>0</v>
      </c>
      <c r="BS126" s="255"/>
      <c r="BT126" s="204">
        <f ca="1">IFERROR((BT122/ROUND(($O$328*BT388),$N$3))*8517.18,0)</f>
        <v>0</v>
      </c>
      <c r="BU126" s="204">
        <f>IFERROR((BU122/ROUND(($O$328*BU388),$N$3))*8517.18,0)</f>
        <v>0</v>
      </c>
      <c r="BV126" s="255"/>
      <c r="BW126" s="204">
        <f ca="1">IFERROR((BW122/ROUND(($O$328*BW388),$N$3))*8517.18,0)</f>
        <v>0</v>
      </c>
      <c r="BX126" s="204">
        <f>IFERROR((BX122/ROUND(($O$328*BX388),$N$3))*8517.18,0)</f>
        <v>0</v>
      </c>
      <c r="BY126" s="255"/>
      <c r="BZ126" s="204">
        <f ca="1">IFERROR((BZ122/ROUND(($O$328*BZ388),$N$3))*8517.18,0)</f>
        <v>0</v>
      </c>
      <c r="CA126" s="204">
        <f>IFERROR((CA122/ROUND(($O$328*CA388),$N$3))*8517.18,0)</f>
        <v>0</v>
      </c>
      <c r="CB126" s="255"/>
      <c r="CC126" s="204">
        <f ca="1">IFERROR((CC122/ROUND(($O$328*CC388),$N$3))*8517.18,0)</f>
        <v>0</v>
      </c>
      <c r="CD126" s="204">
        <f>IFERROR((CD122/ROUND(($O$328*CD388),$N$3))*8517.18,0)</f>
        <v>0</v>
      </c>
      <c r="CE126" s="255"/>
      <c r="CF126" s="204">
        <f ca="1">IFERROR((CF122/ROUND(($O$328*CF388),$N$3))*8517.18,0)</f>
        <v>0</v>
      </c>
      <c r="CG126" s="204">
        <f>IFERROR((CG122/ROUND(($O$328*CG388),$N$3))*8517.18,0)</f>
        <v>0</v>
      </c>
      <c r="CH126" s="255"/>
      <c r="CI126" s="204">
        <f ca="1">IFERROR((CI122/ROUND(($O$328*CI388),$N$3))*8517.18,0)</f>
        <v>0</v>
      </c>
      <c r="CJ126" s="204">
        <f>IFERROR((CJ122/ROUND(($O$328*CJ388),$N$3))*8517.18,0)</f>
        <v>0</v>
      </c>
      <c r="CK126" s="255"/>
      <c r="CL126" s="204">
        <f ca="1">IFERROR((CL122/ROUND(($O$328*CL388),$N$3))*8517.18,0)</f>
        <v>0</v>
      </c>
      <c r="CM126" s="204">
        <f>IFERROR((CM122/ROUND(($O$328*CM388),$N$3))*8517.18,0)</f>
        <v>0</v>
      </c>
      <c r="CN126" s="255"/>
      <c r="CO126" s="204">
        <f ca="1">IFERROR((CO122/ROUND(($O$328*CO388),$N$3))*8517.18,0)</f>
        <v>0</v>
      </c>
      <c r="CP126" s="204">
        <f>IFERROR((CP122/ROUND(($O$328*CP388),$N$3))*8517.18,0)</f>
        <v>0</v>
      </c>
      <c r="CQ126" s="255"/>
      <c r="CR126" s="204">
        <f ca="1">IFERROR((CR122/ROUND(($O$328*CR388),$N$3))*8517.18,0)</f>
        <v>0</v>
      </c>
      <c r="CS126" s="204">
        <f>IFERROR((CS122/ROUND(($O$328*CS388),$N$3))*8517.18,0)</f>
        <v>0</v>
      </c>
      <c r="CT126" s="255"/>
      <c r="CU126" s="204">
        <f ca="1">IFERROR((CU122/ROUND(($O$328*CU388),$N$3))*8517.18,0)</f>
        <v>0</v>
      </c>
      <c r="CV126" s="204">
        <f>IFERROR((CV122/ROUND(($O$328*CV388),$N$3))*8517.18,0)</f>
        <v>0</v>
      </c>
      <c r="CW126" s="255"/>
      <c r="CX126" s="204">
        <f ca="1">IFERROR((CX122/ROUND(($O$328*CX388),$N$3))*8517.18,0)</f>
        <v>0</v>
      </c>
      <c r="CY126" s="204">
        <f>IFERROR((CY122/ROUND(($O$328*CY388),$N$3))*8517.18,0)</f>
        <v>0</v>
      </c>
      <c r="CZ126" s="255"/>
      <c r="DA126" s="204">
        <f ca="1">IFERROR((DA122/ROUND(($O$328*DA388),$N$3))*8517.18,0)</f>
        <v>0</v>
      </c>
      <c r="DB126" s="204">
        <f>IFERROR((DB122/ROUND(($O$328*DB388),$N$3))*8517.18,0)</f>
        <v>0</v>
      </c>
      <c r="DC126" s="255"/>
      <c r="DD126" s="204">
        <f ca="1">IFERROR((DD122/ROUND(($O$328*DD388),$N$3))*8517.18,0)</f>
        <v>0</v>
      </c>
      <c r="DE126" s="204">
        <f>IFERROR((DE122/ROUND(($O$328*DE388),$N$3))*8517.18,0)</f>
        <v>0</v>
      </c>
      <c r="DF126" s="255"/>
      <c r="DG126" s="204">
        <f ca="1">IFERROR((DG122/ROUND(($O$328*DG388),$N$3))*8517.18,0)</f>
        <v>0</v>
      </c>
      <c r="DH126" s="204">
        <f>IFERROR((DH122/ROUND(($O$328*DH388),$N$3))*8517.18,0)</f>
        <v>0</v>
      </c>
      <c r="DI126" s="255"/>
      <c r="DJ126" s="204">
        <f ca="1">IFERROR((DJ122/ROUND(($O$328*DJ388),$N$3))*8517.18,0)</f>
        <v>0</v>
      </c>
      <c r="DK126" s="204">
        <f>IFERROR((DK122/ROUND(($O$328*DK388),$N$3))*8517.18,0)</f>
        <v>0</v>
      </c>
      <c r="DL126" s="255"/>
      <c r="DM126" s="204">
        <f ca="1">IFERROR((DM122/ROUND(($O$328*DM388),$N$3))*8517.18,0)</f>
        <v>0</v>
      </c>
      <c r="DN126" s="204">
        <f>IFERROR((DN122/ROUND(($O$328*DN388),$N$3))*8517.18,0)</f>
        <v>0</v>
      </c>
      <c r="DO126" s="255"/>
      <c r="DP126" s="204">
        <f ca="1">IFERROR((DP122/ROUND(($O$328*DP388),$N$3))*8517.18,0)</f>
        <v>0</v>
      </c>
      <c r="DQ126" s="204">
        <f>IFERROR((DQ122/ROUND(($O$328*DQ388),$N$3))*8517.18,0)</f>
        <v>0</v>
      </c>
      <c r="DR126" s="255"/>
      <c r="DS126" s="204">
        <f ca="1">IFERROR((DS122/ROUND(($O$328*DS388),$N$3))*8517.18,0)</f>
        <v>0</v>
      </c>
      <c r="DT126" s="204">
        <f>IFERROR((DT122/ROUND(($O$328*DT388),$N$3))*8517.18,0)</f>
        <v>0</v>
      </c>
      <c r="DU126" s="418"/>
      <c r="DV126" s="204">
        <f>IFERROR((DV122/ROUND(($O$328*DV388),$N$3))*8517.18,0)</f>
        <v>0</v>
      </c>
      <c r="DW126" s="442"/>
      <c r="DY126" s="204"/>
      <c r="DZ126" s="204"/>
      <c r="EB126" s="227"/>
      <c r="EC126" s="227"/>
      <c r="ED126"/>
      <c r="EE126" s="51"/>
      <c r="EF126" s="176"/>
      <c r="EG126" s="176"/>
      <c r="EH126" s="176"/>
      <c r="EI126" s="176"/>
      <c r="EJ126" s="176"/>
      <c r="EK126" s="176"/>
      <c r="EL126" s="176"/>
      <c r="EM126" s="176"/>
      <c r="EN126" s="176"/>
      <c r="EO126" s="176"/>
      <c r="EP126" s="176"/>
      <c r="EQ126" s="176"/>
      <c r="ER126" s="176"/>
      <c r="ES126" s="176"/>
      <c r="ET126" s="176"/>
      <c r="EU126" s="176"/>
      <c r="EV126" s="176"/>
      <c r="EW126" s="176"/>
      <c r="EX126" s="176"/>
      <c r="EY126" s="176"/>
      <c r="EZ126" s="176"/>
      <c r="FA126" s="176"/>
      <c r="FB126" s="176"/>
      <c r="FC126" s="176"/>
      <c r="FD126" s="176"/>
      <c r="FE126" s="176"/>
      <c r="FF126" s="176"/>
      <c r="FG126" s="176"/>
      <c r="FH126" s="176"/>
      <c r="FI126" s="176"/>
      <c r="FJ126" s="176"/>
      <c r="FK126" s="176"/>
      <c r="FL126" s="176"/>
      <c r="FM126" s="176"/>
      <c r="FN126" s="176"/>
      <c r="FO126" s="176"/>
      <c r="FP126" s="176"/>
      <c r="FQ126" s="176"/>
      <c r="FR126" s="176"/>
      <c r="FS126" s="176"/>
      <c r="FT126" s="176"/>
      <c r="FU126" s="176"/>
      <c r="FV126" s="176"/>
      <c r="FW126" s="176"/>
      <c r="FX126" s="176"/>
      <c r="FY126" s="176"/>
      <c r="FZ126" s="176"/>
      <c r="GA126" s="176"/>
      <c r="GB126" s="176"/>
      <c r="GC126" s="176"/>
      <c r="GD126" s="176"/>
      <c r="GE126" s="176"/>
      <c r="GF126" s="176"/>
      <c r="GG126" s="176"/>
      <c r="GH126" s="176"/>
      <c r="GI126" s="176"/>
      <c r="GJ126" s="176"/>
      <c r="GK126" s="176"/>
      <c r="GL126" s="176"/>
      <c r="GM126" s="176"/>
      <c r="GN126" s="176"/>
      <c r="GO126" s="176"/>
      <c r="GP126" s="176"/>
      <c r="GQ126" s="176"/>
      <c r="GR126" s="176"/>
      <c r="GS126" s="176"/>
      <c r="GT126" s="176"/>
      <c r="GU126" s="176"/>
      <c r="GV126" s="176"/>
      <c r="GW126" s="176"/>
      <c r="GX126" s="176"/>
      <c r="GY126" s="176"/>
      <c r="GZ126" s="176"/>
      <c r="HA126" s="176"/>
      <c r="HB126" s="176"/>
      <c r="HC126" s="176"/>
      <c r="HD126" s="176"/>
      <c r="HE126" s="176"/>
      <c r="HF126" s="176"/>
      <c r="HG126" s="176"/>
      <c r="HH126" s="176"/>
      <c r="HI126" s="176"/>
      <c r="HJ126" s="176"/>
      <c r="HK126" s="176"/>
      <c r="HL126" s="176"/>
      <c r="HM126" s="176"/>
      <c r="HN126" s="176"/>
      <c r="HO126" s="176"/>
      <c r="HP126" s="176"/>
      <c r="HQ126" s="176"/>
      <c r="HR126" s="176"/>
      <c r="HS126" s="176"/>
      <c r="HT126" s="176"/>
      <c r="HU126" s="176"/>
      <c r="HV126" s="176"/>
      <c r="HW126" s="176"/>
      <c r="HX126" s="176"/>
      <c r="HY126" s="176"/>
      <c r="HZ126" s="176"/>
      <c r="IA126" s="176"/>
      <c r="IB126" s="176"/>
      <c r="IC126" s="176"/>
      <c r="ID126" s="176"/>
      <c r="IE126" s="176"/>
      <c r="IF126" s="176"/>
      <c r="IG126" s="176"/>
      <c r="IH126" s="176"/>
      <c r="II126" s="176"/>
      <c r="IJ126" s="176"/>
      <c r="IK126" s="176"/>
      <c r="IL126" s="176"/>
      <c r="IM126" s="176"/>
      <c r="IN126" s="176"/>
      <c r="IO126" s="176"/>
      <c r="IP126" s="176"/>
      <c r="IQ126" s="176"/>
      <c r="IR126" s="176"/>
      <c r="IS126" s="176"/>
      <c r="IT126" s="176"/>
      <c r="IU126" s="176"/>
      <c r="IV126" s="176"/>
      <c r="IW126" s="176"/>
      <c r="IX126" s="176"/>
      <c r="IY126" s="176"/>
      <c r="IZ126" s="176"/>
      <c r="JA126" s="176"/>
      <c r="JB126" s="176"/>
      <c r="JC126" s="176"/>
      <c r="JD126" s="176"/>
      <c r="JE126" s="176"/>
      <c r="JF126" s="176"/>
      <c r="JG126" s="176"/>
      <c r="JH126" s="176"/>
      <c r="JI126" s="176"/>
      <c r="JJ126" s="176"/>
      <c r="JK126" s="176"/>
      <c r="JL126" s="176"/>
      <c r="JM126" s="176"/>
      <c r="JN126" s="176"/>
      <c r="JO126" s="176"/>
      <c r="JP126" s="176"/>
      <c r="JQ126" s="176"/>
      <c r="JR126" s="176"/>
      <c r="JS126" s="176"/>
      <c r="JT126" s="176"/>
      <c r="JU126" s="176"/>
      <c r="JV126" s="176"/>
      <c r="JW126" s="176"/>
      <c r="JX126" s="176"/>
      <c r="JY126" s="176"/>
      <c r="JZ126" s="176"/>
      <c r="KA126" s="176"/>
      <c r="KB126" s="176"/>
      <c r="KC126" s="176"/>
      <c r="KD126" s="176"/>
      <c r="KE126" s="176"/>
      <c r="KF126" s="176"/>
      <c r="KG126" s="176"/>
      <c r="KH126" s="176"/>
      <c r="KI126" s="176"/>
      <c r="KJ126" s="176"/>
      <c r="KK126" s="176"/>
      <c r="KL126" s="176"/>
      <c r="KM126" s="176"/>
      <c r="KN126" s="176"/>
      <c r="KO126" s="176"/>
      <c r="KP126" s="176"/>
      <c r="KQ126" s="176"/>
    </row>
    <row r="127" spans="1:303" s="170" customFormat="1" ht="19.5" customHeight="1" x14ac:dyDescent="0.3">
      <c r="A127" s="83"/>
      <c r="D127" s="84">
        <v>1</v>
      </c>
      <c r="E127" s="206" t="s">
        <v>327</v>
      </c>
      <c r="F127" s="206"/>
      <c r="G127" s="206" t="s">
        <v>264</v>
      </c>
      <c r="M127" s="129" t="s">
        <v>134</v>
      </c>
      <c r="N127" s="127" t="s">
        <v>40</v>
      </c>
      <c r="O127" s="198">
        <f ca="1">IFERROR(((R127*R44)+(U127*U44)+(X127*X44)+(AA127*AA44)+(AD127*AD44)+(AG127*AG44)+(AJ127*AJ44)+(AM127*AM44)+(AP127*AP44)+(AS127*AS44)+(AV127*AV44)+(AY127*AY44)+(BB127*BB44)+(BE127*BE44)+(BH127*BH44)+(BK127*BK44)+(BN127*BN44)+(BQ127*BQ44)+(BT127*BT44)+(BW127*BW44)+(BZ127*BZ44)+(CC127*CC44)+(CF127*CF44)+(CI127*CI44)+(CL127*CL44)+(CO127*CO44)+(CR127*CR44)+(CU127*CU44)+(CX127*CX44)+(DA127*DA44)+(DD127*DD44)+(DG127*DG44)+(DJ127*DJ44)+(DM127*DM44)+(DP127*DP44)+(DS127*DS44)+IF(O35="Actual",(DV127*DV44),0))/O44,0)</f>
        <v>0</v>
      </c>
      <c r="P127" s="198">
        <f>IFERROR(((S127*S44)+(V127*V44)+(Y127*Y44)+(AB127*AB44)+(AE127*AE44)+(AH127*AH44)+(AK127*AK44)+(AN127*AN44)+(AQ127*AQ44)+(AT127*AT44)+(AW127*AW44)+(AZ127*AZ44)+(BC127*BC44)+(BF127*BF44)+(BI127*BI44)+(BL127*BL44)+(BO127*BO44)+(BR127*BR44)+(BU127*BU44)+(BX127*BX44)+(CA127*CA44)+(CD127*CD44)+(CG127*CG44)+(CJ127*CJ44)+(CM127*CM44)+(CP127*CP44)+(CS127*CS44)+(CV127*CV44)+(CY127*CY44)+(DB127*DB44)+(DE127*DE44)+(DH127*DH44)+(DK127*DK44)+(DN127*DN44)+(DQ127*DQ44)+(DT127*DT44))/P44,0)</f>
        <v>0</v>
      </c>
      <c r="Q127" s="162"/>
      <c r="R127" s="207">
        <f ca="1">IFERROR(IF(AND(R35="Actual",OR(R141=0,R141="")),0,$O$357),0)</f>
        <v>0</v>
      </c>
      <c r="S127" s="207">
        <f>$P$357</f>
        <v>0</v>
      </c>
      <c r="T127" s="203"/>
      <c r="U127" s="207">
        <f ca="1">IFERROR(IF(AND(U35="Actual",OR(U141=0,U141="")),0,$O$357),0)</f>
        <v>0</v>
      </c>
      <c r="V127" s="207">
        <f>$P$357</f>
        <v>0</v>
      </c>
      <c r="W127" s="203"/>
      <c r="X127" s="207">
        <f ca="1">IFERROR(IF(AND(X35="Actual",OR(X141=0,X141="")),0,$O$357),0)</f>
        <v>0</v>
      </c>
      <c r="Y127" s="207">
        <f>$P$357</f>
        <v>0</v>
      </c>
      <c r="Z127" s="203"/>
      <c r="AA127" s="207">
        <f ca="1">IFERROR(IF(AND(AA35="Actual",OR(AA141=0,AA141="")),0,$O$357),0)</f>
        <v>0</v>
      </c>
      <c r="AB127" s="207">
        <f>$P$357</f>
        <v>0</v>
      </c>
      <c r="AC127" s="203"/>
      <c r="AD127" s="207">
        <f ca="1">IFERROR(IF(AND(AD35="Actual",OR(AD141=0,AD141="")),0,$O$357),0)</f>
        <v>0</v>
      </c>
      <c r="AE127" s="207">
        <f>$P$357</f>
        <v>0</v>
      </c>
      <c r="AF127" s="203"/>
      <c r="AG127" s="207">
        <f ca="1">IFERROR(IF(AND(AG35="Actual",OR(AG141=0,AG141="")),0,$O$357),0)</f>
        <v>0</v>
      </c>
      <c r="AH127" s="207">
        <f>$P$357</f>
        <v>0</v>
      </c>
      <c r="AI127" s="203"/>
      <c r="AJ127" s="207">
        <f ca="1">IFERROR(IF(AND(AJ35="Actual",OR(AJ141=0,AJ141="")),0,$O$357),0)</f>
        <v>0</v>
      </c>
      <c r="AK127" s="207">
        <f>$P$357</f>
        <v>0</v>
      </c>
      <c r="AL127" s="203"/>
      <c r="AM127" s="207">
        <f ca="1">IFERROR(IF(AND(AM35="Actual",OR(AM141=0,AM141="")),0,$O$357),0)</f>
        <v>0</v>
      </c>
      <c r="AN127" s="207">
        <f>$P$357</f>
        <v>0</v>
      </c>
      <c r="AO127" s="203"/>
      <c r="AP127" s="207">
        <f ca="1">IFERROR(IF(AND(AP35="Actual",OR(AP141=0,AP141="")),0,$O$357),0)</f>
        <v>0</v>
      </c>
      <c r="AQ127" s="207">
        <f>$P$357</f>
        <v>0</v>
      </c>
      <c r="AR127" s="203"/>
      <c r="AS127" s="207">
        <f ca="1">IFERROR(IF(AND(AS35="Actual",OR(AS141=0,AS141="")),0,$O$357),0)</f>
        <v>0</v>
      </c>
      <c r="AT127" s="207">
        <f>$P$357</f>
        <v>0</v>
      </c>
      <c r="AU127" s="203"/>
      <c r="AV127" s="207">
        <f ca="1">IFERROR(IF(AND(AV35="Actual",OR(AV141=0,AV141="")),0,$O$357),0)</f>
        <v>0</v>
      </c>
      <c r="AW127" s="207">
        <f>$P$357</f>
        <v>0</v>
      </c>
      <c r="AX127" s="203"/>
      <c r="AY127" s="207">
        <f ca="1">IFERROR(IF(AND(AY35="Actual",OR(AY141=0,AY141="")),0,$O$357),0)</f>
        <v>0</v>
      </c>
      <c r="AZ127" s="207">
        <f>$P$357</f>
        <v>0</v>
      </c>
      <c r="BA127" s="203"/>
      <c r="BB127" s="207">
        <f ca="1">IFERROR(IF(AND(BB35="Actual",OR(BB141=0,BB141="")),0,$O$357),0)</f>
        <v>0</v>
      </c>
      <c r="BC127" s="207">
        <f>$P$357</f>
        <v>0</v>
      </c>
      <c r="BD127" s="203"/>
      <c r="BE127" s="207">
        <f ca="1">IFERROR(IF(AND(BE35="Actual",OR(BE141=0,BE141="")),0,$O$357),0)</f>
        <v>0</v>
      </c>
      <c r="BF127" s="207">
        <f>$P$357</f>
        <v>0</v>
      </c>
      <c r="BG127" s="203"/>
      <c r="BH127" s="207">
        <f ca="1">IFERROR(IF(AND(BH35="Actual",OR(BH141=0,BH141="")),0,$O$357),0)</f>
        <v>0</v>
      </c>
      <c r="BI127" s="207">
        <f>$P$357</f>
        <v>0</v>
      </c>
      <c r="BJ127" s="203"/>
      <c r="BK127" s="207">
        <f ca="1">IFERROR(IF(AND(BK35="Actual",OR(BK141=0,BK141="")),0,$O$357),0)</f>
        <v>0</v>
      </c>
      <c r="BL127" s="207">
        <f>$P$357</f>
        <v>0</v>
      </c>
      <c r="BM127" s="203"/>
      <c r="BN127" s="207">
        <f ca="1">IFERROR(IF(AND(BN35="Actual",OR(BN141=0,BN141="")),0,$O$357),0)</f>
        <v>0</v>
      </c>
      <c r="BO127" s="207">
        <f>$P$357</f>
        <v>0</v>
      </c>
      <c r="BP127" s="203"/>
      <c r="BQ127" s="204">
        <f ca="1">IFERROR(IF(AND(BQ35="Actual",OR(BQ141=0,BQ141="")),0,$O$357),0)</f>
        <v>0</v>
      </c>
      <c r="BR127" s="204">
        <f>$P$357</f>
        <v>0</v>
      </c>
      <c r="BS127" s="204"/>
      <c r="BT127" s="204">
        <f ca="1">IFERROR(IF(AND(BT35="Actual",OR(BT141=0,BT141="")),0,$O$357),0)</f>
        <v>0</v>
      </c>
      <c r="BU127" s="204">
        <f>$P$357</f>
        <v>0</v>
      </c>
      <c r="BV127" s="204"/>
      <c r="BW127" s="204">
        <f ca="1">IFERROR(IF(AND(BW35="Actual",OR(BW141=0,BW141="")),0,$O$357),0)</f>
        <v>0</v>
      </c>
      <c r="BX127" s="204">
        <f>$P$357</f>
        <v>0</v>
      </c>
      <c r="BY127" s="204"/>
      <c r="BZ127" s="204">
        <f ca="1">IFERROR(IF(AND(BZ35="Actual",OR(BZ141=0,BZ141="")),0,$O$357),0)</f>
        <v>0</v>
      </c>
      <c r="CA127" s="204">
        <f>$P$357</f>
        <v>0</v>
      </c>
      <c r="CB127" s="203"/>
      <c r="CC127" s="207">
        <f ca="1">IFERROR(IF(AND(CC35="Actual",OR(CC141=0,CC141="")),0,$O$357),0)</f>
        <v>0</v>
      </c>
      <c r="CD127" s="207">
        <f>$P$357</f>
        <v>0</v>
      </c>
      <c r="CE127" s="203"/>
      <c r="CF127" s="207">
        <f ca="1">IFERROR(IF(AND(CF35="Actual",OR(CF141=0,CF141="")),0,$O$357),0)</f>
        <v>0</v>
      </c>
      <c r="CG127" s="207">
        <f>$P$357</f>
        <v>0</v>
      </c>
      <c r="CH127" s="203"/>
      <c r="CI127" s="207">
        <f ca="1">IFERROR(IF(AND(CI35="Actual",OR(CI141=0,CI141="")),0,$O$357),0)</f>
        <v>0</v>
      </c>
      <c r="CJ127" s="207">
        <f>$P$357</f>
        <v>0</v>
      </c>
      <c r="CK127" s="203"/>
      <c r="CL127" s="207">
        <f ca="1">IFERROR(IF(AND(CL35="Actual",OR(CL141=0,CL141="")),0,$O$357),0)</f>
        <v>0</v>
      </c>
      <c r="CM127" s="207">
        <f>$P$357</f>
        <v>0</v>
      </c>
      <c r="CN127" s="203"/>
      <c r="CO127" s="207">
        <f ca="1">IFERROR(IF(AND(CO35="Actual",OR(CO141=0,CO141="")),0,$O$357),0)</f>
        <v>0</v>
      </c>
      <c r="CP127" s="207">
        <f>$P$357</f>
        <v>0</v>
      </c>
      <c r="CQ127" s="203"/>
      <c r="CR127" s="207">
        <f ca="1">IFERROR(IF(AND(CR35="Actual",OR(CR141=0,CR141="")),0,$O$357),0)</f>
        <v>0</v>
      </c>
      <c r="CS127" s="207">
        <f>$P$357</f>
        <v>0</v>
      </c>
      <c r="CT127" s="203"/>
      <c r="CU127" s="207">
        <f ca="1">IFERROR(IF(AND(CU35="Actual",OR(CU141=0,CU141="")),0,$O$357),0)</f>
        <v>0</v>
      </c>
      <c r="CV127" s="207">
        <f>$P$357</f>
        <v>0</v>
      </c>
      <c r="CW127" s="203"/>
      <c r="CX127" s="207">
        <f ca="1">IFERROR(IF(AND(CX35="Actual",OR(CX141=0,CX141="")),0,$O$357),0)</f>
        <v>0</v>
      </c>
      <c r="CY127" s="207">
        <f>$P$357</f>
        <v>0</v>
      </c>
      <c r="CZ127" s="203"/>
      <c r="DA127" s="207">
        <f ca="1">IFERROR(IF(AND(DA35="Actual",OR(DA141=0,DA141="")),0,$O$357),0)</f>
        <v>0</v>
      </c>
      <c r="DB127" s="207">
        <f>$P$357</f>
        <v>0</v>
      </c>
      <c r="DC127" s="203"/>
      <c r="DD127" s="207">
        <f ca="1">IFERROR(IF(AND(DD35="Actual",OR(DD141=0,DD141="")),0,$O$357),0)</f>
        <v>0</v>
      </c>
      <c r="DE127" s="207">
        <f>$P$357</f>
        <v>0</v>
      </c>
      <c r="DF127" s="203"/>
      <c r="DG127" s="207">
        <f ca="1">IFERROR(IF(AND(DG35="Actual",OR(DG141=0,DG141="")),0,$O$357),0)</f>
        <v>0</v>
      </c>
      <c r="DH127" s="207">
        <f>$P$357</f>
        <v>0</v>
      </c>
      <c r="DI127" s="203"/>
      <c r="DJ127" s="207">
        <f ca="1">IFERROR(IF(AND(DJ35="Actual",OR(DJ141=0,DJ141="")),0,$O$357),0)</f>
        <v>0</v>
      </c>
      <c r="DK127" s="207">
        <f>$P$357</f>
        <v>0</v>
      </c>
      <c r="DL127" s="203"/>
      <c r="DM127" s="207">
        <f ca="1">IFERROR(IF(AND(DM35="Actual",OR(DM141=0,DM141="")),0,$O$357),0)</f>
        <v>0</v>
      </c>
      <c r="DN127" s="207">
        <f>$P$357</f>
        <v>0</v>
      </c>
      <c r="DO127" s="203"/>
      <c r="DP127" s="207">
        <f ca="1">IFERROR(IF(AND(DP35="Actual",OR(DP141=0,DP141="")),0,$O$357),0)</f>
        <v>0</v>
      </c>
      <c r="DQ127" s="207">
        <f>$P$357</f>
        <v>0</v>
      </c>
      <c r="DR127" s="203"/>
      <c r="DS127" s="207">
        <f ca="1">IFERROR(IF(AND(DS35="Actual",OR(DS141=0,DS141="")),0,$O$357),0)</f>
        <v>0</v>
      </c>
      <c r="DT127" s="207">
        <f>$P$357</f>
        <v>0</v>
      </c>
      <c r="DU127" s="211"/>
      <c r="DV127" s="204"/>
      <c r="DW127" s="442"/>
      <c r="DY127" s="205"/>
      <c r="DZ127" s="205"/>
      <c r="EB127" s="196"/>
      <c r="EC127" s="196"/>
      <c r="ED127"/>
      <c r="EE127" s="100"/>
      <c r="EF127" s="176"/>
      <c r="EG127" s="176"/>
      <c r="EH127" s="176"/>
      <c r="EI127" s="176"/>
      <c r="EJ127" s="176"/>
      <c r="EK127" s="176"/>
      <c r="EL127" s="176"/>
      <c r="EM127" s="176"/>
      <c r="EN127" s="176"/>
      <c r="EO127" s="176"/>
      <c r="EP127" s="176"/>
      <c r="EQ127" s="176"/>
      <c r="ER127" s="176"/>
      <c r="ES127" s="176"/>
      <c r="ET127" s="176"/>
      <c r="EU127" s="176"/>
      <c r="EV127" s="176"/>
      <c r="EW127" s="176"/>
      <c r="EX127" s="176"/>
      <c r="EY127" s="176"/>
      <c r="EZ127" s="176"/>
      <c r="FA127" s="176"/>
      <c r="FB127" s="176"/>
      <c r="FC127" s="176"/>
      <c r="FD127" s="176"/>
      <c r="FE127" s="176"/>
      <c r="FF127" s="176"/>
      <c r="FG127" s="176"/>
      <c r="FH127" s="176"/>
      <c r="FI127" s="176"/>
      <c r="FJ127" s="176"/>
      <c r="FK127" s="176"/>
      <c r="FL127" s="176"/>
      <c r="FM127" s="176"/>
      <c r="FN127" s="176"/>
      <c r="FO127" s="176"/>
      <c r="FP127" s="176"/>
      <c r="FQ127" s="176"/>
      <c r="FR127" s="176"/>
      <c r="FS127" s="176"/>
      <c r="FT127" s="176"/>
      <c r="FU127" s="176"/>
      <c r="FV127" s="176"/>
      <c r="FW127" s="176"/>
      <c r="FX127" s="176"/>
      <c r="FY127" s="176"/>
      <c r="FZ127" s="176"/>
      <c r="GA127" s="176"/>
      <c r="GB127" s="176"/>
      <c r="GC127" s="176"/>
      <c r="GD127" s="176"/>
      <c r="GE127" s="176"/>
      <c r="GF127" s="176"/>
      <c r="GG127" s="176"/>
      <c r="GH127" s="176"/>
      <c r="GI127" s="176"/>
      <c r="GJ127" s="176"/>
      <c r="GK127" s="176"/>
      <c r="GL127" s="176"/>
      <c r="GM127" s="176"/>
      <c r="GN127" s="176"/>
      <c r="GO127" s="176"/>
      <c r="GP127" s="176"/>
      <c r="GQ127" s="176"/>
      <c r="GR127" s="176"/>
      <c r="GS127" s="176"/>
      <c r="GT127" s="176"/>
      <c r="GU127" s="176"/>
      <c r="GV127" s="176"/>
      <c r="GW127" s="176"/>
      <c r="GX127" s="176"/>
      <c r="GY127" s="176"/>
      <c r="GZ127" s="176"/>
      <c r="HA127" s="176"/>
      <c r="HB127" s="176"/>
      <c r="HC127" s="176"/>
      <c r="HD127" s="176"/>
      <c r="HE127" s="176"/>
      <c r="HF127" s="176"/>
      <c r="HG127" s="176"/>
      <c r="HH127" s="176"/>
      <c r="HI127" s="176"/>
      <c r="HJ127" s="176"/>
      <c r="HK127" s="176"/>
      <c r="HL127" s="176"/>
      <c r="HM127" s="176"/>
      <c r="HN127" s="176"/>
      <c r="HO127" s="176"/>
      <c r="HP127" s="176"/>
      <c r="HQ127" s="176"/>
      <c r="HR127" s="176"/>
      <c r="HS127" s="176"/>
      <c r="HT127" s="176"/>
      <c r="HU127" s="176"/>
      <c r="HV127" s="176"/>
      <c r="HW127" s="176"/>
      <c r="HX127" s="176"/>
      <c r="HY127" s="176"/>
      <c r="HZ127" s="176"/>
      <c r="IA127" s="176"/>
      <c r="IB127" s="176"/>
      <c r="IC127" s="176"/>
      <c r="ID127" s="176"/>
      <c r="IE127" s="176"/>
      <c r="IF127" s="176"/>
      <c r="IG127" s="176"/>
      <c r="IH127" s="176"/>
      <c r="II127" s="176"/>
      <c r="IJ127" s="176"/>
      <c r="IK127" s="176"/>
      <c r="IL127" s="176"/>
      <c r="IM127" s="176"/>
      <c r="IN127" s="176"/>
      <c r="IO127" s="176"/>
      <c r="IP127" s="176"/>
      <c r="IQ127" s="176"/>
      <c r="IR127" s="176"/>
      <c r="IS127" s="176"/>
      <c r="IT127" s="176"/>
      <c r="IU127" s="176"/>
      <c r="IV127" s="176"/>
      <c r="IW127" s="176"/>
      <c r="IX127" s="176"/>
      <c r="IY127" s="176"/>
      <c r="IZ127" s="176"/>
      <c r="JA127" s="176"/>
      <c r="JB127" s="176"/>
      <c r="JC127" s="176"/>
      <c r="JD127" s="176"/>
      <c r="JE127" s="176"/>
      <c r="JF127" s="176"/>
      <c r="JG127" s="176"/>
      <c r="JH127" s="176"/>
      <c r="JI127" s="176"/>
      <c r="JJ127" s="176"/>
      <c r="JK127" s="176"/>
      <c r="JL127" s="176"/>
      <c r="JM127" s="176"/>
      <c r="JN127" s="176"/>
      <c r="JO127" s="176"/>
      <c r="JP127" s="176"/>
      <c r="JQ127" s="176"/>
      <c r="JR127" s="176"/>
      <c r="JS127" s="176"/>
      <c r="JT127" s="176"/>
      <c r="JU127" s="176"/>
      <c r="JV127" s="176"/>
      <c r="JW127" s="176"/>
      <c r="JX127" s="176"/>
      <c r="JY127" s="176"/>
      <c r="JZ127" s="176"/>
      <c r="KA127" s="176"/>
      <c r="KB127" s="176"/>
      <c r="KC127" s="176"/>
      <c r="KD127" s="176"/>
      <c r="KE127" s="176"/>
      <c r="KF127" s="176"/>
      <c r="KG127" s="176"/>
      <c r="KH127" s="176"/>
      <c r="KI127" s="176"/>
      <c r="KJ127" s="176"/>
      <c r="KK127" s="176"/>
      <c r="KL127" s="176"/>
      <c r="KM127" s="176"/>
      <c r="KN127" s="176"/>
      <c r="KO127" s="176"/>
      <c r="KP127" s="176"/>
      <c r="KQ127" s="176"/>
    </row>
    <row r="128" spans="1:303" s="170" customFormat="1" ht="19.5" customHeight="1" x14ac:dyDescent="0.3">
      <c r="A128" s="83"/>
      <c r="D128" s="84">
        <v>1</v>
      </c>
      <c r="E128" s="206" t="s">
        <v>328</v>
      </c>
      <c r="F128" s="206">
        <v>0</v>
      </c>
      <c r="G128" s="206" t="s">
        <v>247</v>
      </c>
      <c r="H128" s="170" t="b">
        <v>1</v>
      </c>
      <c r="M128" s="123" t="s">
        <v>329</v>
      </c>
      <c r="N128" s="127" t="s">
        <v>40</v>
      </c>
      <c r="O128" s="198">
        <f ca="1">IFERROR(((R128*R44)+(U128*U44)+(X128*X44)+(AA128*AA44)+(AD128*AD44)+(AG128*AG44)+(AJ128*AJ44)+(AM128*AM44)+(AP128*AP44)+(AS128*AS44)+(AV128*AV44)+(AY128*AY44)+(BB128*BB44)+(BE128*BE44)+(BH128*BH44)+(BK128*BK44)+(BN128*BN44)+(BQ128*BQ44)+(BT128*BT44)+(BW128*BW44)+(BZ128*BZ44)+(CC128*CC44)+(CF128*CF44)+(CI128*CI44)+(CL128*CL44)+(CO128*CO44)+(CR128*CR44)+(CU128*CU44)+(CX128*CX44)+(DA128*DA44)+(DD128*DD44)+(DG128*DG44)+(DJ128*DJ44)+(DM128*DM44)+(DP128*DP44)+(DS128*DS44)+IF(O35="Actual",(DV128*DV44),0))/O44,0)</f>
        <v>0</v>
      </c>
      <c r="P128" s="198">
        <f>IFERROR(((S128*S44)+(V128*V44)+(Y128*Y44)+(AB128*AB44)+(AE128*AE44)+(AH128*AH44)+(AK128*AK44)+(AN128*AN44)+(AQ128*AQ44)+(AT128*AT44)+(AW128*AW44)+(AZ128*AZ44)+(BC128*BC44)+(BF128*BF44)+(BI128*BI44)+(BL128*BL44)+(BO128*BO44)+(BR128*BR44)+(BU128*BU44)+(BX128*BX44)+(CA128*CA44)+(CD128*CD44)+(CG128*CG44)+(CJ128*CJ44)+(CM128*CM44)+(CP128*CP44)+(CS128*CS44)+(CV128*CV44)+(CY128*CY44)+(DB128*DB44)+(DE128*DE44)+(DH128*DH44)+(DK128*DK44)+(DN128*DN44)+(DQ128*DQ44)+(DT128*DT44))/P44,0)</f>
        <v>0</v>
      </c>
      <c r="Q128" s="162"/>
      <c r="R128" s="207">
        <v>0</v>
      </c>
      <c r="S128" s="262">
        <v>0</v>
      </c>
      <c r="T128" s="203"/>
      <c r="U128" s="207">
        <v>0</v>
      </c>
      <c r="V128" s="262">
        <v>0</v>
      </c>
      <c r="W128" s="203"/>
      <c r="X128" s="207">
        <v>0</v>
      </c>
      <c r="Y128" s="262">
        <v>0</v>
      </c>
      <c r="Z128" s="203"/>
      <c r="AA128" s="207">
        <v>0</v>
      </c>
      <c r="AB128" s="262">
        <v>0</v>
      </c>
      <c r="AC128" s="203"/>
      <c r="AD128" s="207">
        <v>0</v>
      </c>
      <c r="AE128" s="262">
        <v>0</v>
      </c>
      <c r="AF128" s="203"/>
      <c r="AG128" s="207">
        <v>0</v>
      </c>
      <c r="AH128" s="262">
        <v>0</v>
      </c>
      <c r="AI128" s="203"/>
      <c r="AJ128" s="207">
        <v>0</v>
      </c>
      <c r="AK128" s="262">
        <v>0</v>
      </c>
      <c r="AL128" s="203"/>
      <c r="AM128" s="207">
        <v>0</v>
      </c>
      <c r="AN128" s="262">
        <v>0</v>
      </c>
      <c r="AO128" s="203"/>
      <c r="AP128" s="207">
        <v>0</v>
      </c>
      <c r="AQ128" s="262">
        <v>0</v>
      </c>
      <c r="AR128" s="203"/>
      <c r="AS128" s="207">
        <v>0</v>
      </c>
      <c r="AT128" s="262">
        <v>0</v>
      </c>
      <c r="AU128" s="203"/>
      <c r="AV128" s="207">
        <v>0</v>
      </c>
      <c r="AW128" s="262">
        <v>0</v>
      </c>
      <c r="AX128" s="203"/>
      <c r="AY128" s="207">
        <v>0</v>
      </c>
      <c r="AZ128" s="262">
        <v>0</v>
      </c>
      <c r="BA128" s="203"/>
      <c r="BB128" s="207">
        <v>0</v>
      </c>
      <c r="BC128" s="262">
        <v>0</v>
      </c>
      <c r="BD128" s="203"/>
      <c r="BE128" s="207">
        <v>0</v>
      </c>
      <c r="BF128" s="262">
        <v>0</v>
      </c>
      <c r="BG128" s="203"/>
      <c r="BH128" s="207">
        <v>0</v>
      </c>
      <c r="BI128" s="262">
        <v>0</v>
      </c>
      <c r="BJ128" s="203"/>
      <c r="BK128" s="207">
        <v>0</v>
      </c>
      <c r="BL128" s="262">
        <v>0</v>
      </c>
      <c r="BM128" s="203"/>
      <c r="BN128" s="207">
        <v>0</v>
      </c>
      <c r="BO128" s="262">
        <v>0</v>
      </c>
      <c r="BP128" s="203"/>
      <c r="BQ128" s="207">
        <v>0</v>
      </c>
      <c r="BR128" s="262">
        <v>0</v>
      </c>
      <c r="BS128" s="204"/>
      <c r="BT128" s="207">
        <v>0</v>
      </c>
      <c r="BU128" s="262">
        <v>0</v>
      </c>
      <c r="BV128" s="203"/>
      <c r="BW128" s="207">
        <v>0</v>
      </c>
      <c r="BX128" s="262">
        <v>0</v>
      </c>
      <c r="BY128" s="203"/>
      <c r="BZ128" s="207">
        <v>0</v>
      </c>
      <c r="CA128" s="262">
        <v>0</v>
      </c>
      <c r="CB128" s="203"/>
      <c r="CC128" s="207">
        <v>0</v>
      </c>
      <c r="CD128" s="262">
        <v>0</v>
      </c>
      <c r="CE128" s="203"/>
      <c r="CF128" s="207">
        <v>0</v>
      </c>
      <c r="CG128" s="262">
        <v>0</v>
      </c>
      <c r="CH128" s="203"/>
      <c r="CI128" s="207">
        <v>0</v>
      </c>
      <c r="CJ128" s="262">
        <v>0</v>
      </c>
      <c r="CK128" s="203"/>
      <c r="CL128" s="207">
        <v>0</v>
      </c>
      <c r="CM128" s="262">
        <v>0</v>
      </c>
      <c r="CN128" s="203"/>
      <c r="CO128" s="207">
        <v>0</v>
      </c>
      <c r="CP128" s="262">
        <v>0</v>
      </c>
      <c r="CQ128" s="203"/>
      <c r="CR128" s="207">
        <v>0</v>
      </c>
      <c r="CS128" s="262">
        <v>0</v>
      </c>
      <c r="CT128" s="203"/>
      <c r="CU128" s="207">
        <v>0</v>
      </c>
      <c r="CV128" s="262">
        <v>0</v>
      </c>
      <c r="CW128" s="203"/>
      <c r="CX128" s="207">
        <v>0</v>
      </c>
      <c r="CY128" s="262">
        <v>0</v>
      </c>
      <c r="CZ128" s="203"/>
      <c r="DA128" s="207">
        <v>0</v>
      </c>
      <c r="DB128" s="262">
        <v>0</v>
      </c>
      <c r="DC128" s="203"/>
      <c r="DD128" s="207">
        <v>0</v>
      </c>
      <c r="DE128" s="262">
        <v>0</v>
      </c>
      <c r="DF128" s="203"/>
      <c r="DG128" s="207">
        <v>0</v>
      </c>
      <c r="DH128" s="262">
        <v>0</v>
      </c>
      <c r="DI128" s="203"/>
      <c r="DJ128" s="207">
        <v>0</v>
      </c>
      <c r="DK128" s="262">
        <v>0</v>
      </c>
      <c r="DL128" s="203"/>
      <c r="DM128" s="207">
        <v>0</v>
      </c>
      <c r="DN128" s="262">
        <v>0</v>
      </c>
      <c r="DO128" s="203"/>
      <c r="DP128" s="207">
        <v>0</v>
      </c>
      <c r="DQ128" s="262">
        <v>0</v>
      </c>
      <c r="DR128" s="203"/>
      <c r="DS128" s="207">
        <v>0</v>
      </c>
      <c r="DT128" s="262">
        <v>0</v>
      </c>
      <c r="DU128" s="426"/>
      <c r="DV128" s="207">
        <v>0</v>
      </c>
      <c r="DW128" s="460"/>
      <c r="DY128" s="208"/>
      <c r="DZ128" s="263"/>
      <c r="EB128" s="196"/>
      <c r="EC128" s="196"/>
      <c r="ED128"/>
      <c r="EE128" s="51"/>
      <c r="EF128" s="176"/>
      <c r="EG128" s="176"/>
      <c r="EH128" s="176"/>
      <c r="EI128" s="176"/>
      <c r="EJ128" s="176"/>
      <c r="EK128" s="176"/>
      <c r="EL128" s="176"/>
      <c r="EM128" s="176"/>
      <c r="EN128" s="176"/>
      <c r="EO128" s="176"/>
      <c r="EP128" s="176"/>
      <c r="EQ128" s="176"/>
      <c r="ER128" s="176"/>
      <c r="ES128" s="176"/>
      <c r="ET128" s="176"/>
      <c r="EU128" s="176"/>
      <c r="EV128" s="176"/>
      <c r="EW128" s="176"/>
      <c r="EX128" s="176"/>
      <c r="EY128" s="176"/>
      <c r="EZ128" s="176"/>
      <c r="FA128" s="176"/>
      <c r="FB128" s="176"/>
      <c r="FC128" s="176"/>
      <c r="FD128" s="176"/>
      <c r="FE128" s="176"/>
      <c r="FF128" s="176"/>
      <c r="FG128" s="176"/>
      <c r="FH128" s="176"/>
      <c r="FI128" s="176"/>
      <c r="FJ128" s="176"/>
      <c r="FK128" s="176"/>
      <c r="FL128" s="176"/>
      <c r="FM128" s="176"/>
      <c r="FN128" s="176"/>
      <c r="FO128" s="176"/>
      <c r="FP128" s="176"/>
      <c r="FQ128" s="176"/>
      <c r="FR128" s="176"/>
      <c r="FS128" s="176"/>
      <c r="FT128" s="176"/>
      <c r="FU128" s="176"/>
      <c r="FV128" s="176"/>
      <c r="FW128" s="176"/>
      <c r="FX128" s="176"/>
      <c r="FY128" s="176"/>
      <c r="FZ128" s="176"/>
      <c r="GA128" s="176"/>
      <c r="GB128" s="176"/>
      <c r="GC128" s="176"/>
      <c r="GD128" s="176"/>
      <c r="GE128" s="176"/>
      <c r="GF128" s="176"/>
      <c r="GG128" s="176"/>
      <c r="GH128" s="176"/>
      <c r="GI128" s="176"/>
      <c r="GJ128" s="176"/>
      <c r="GK128" s="176"/>
      <c r="GL128" s="176"/>
      <c r="GM128" s="176"/>
      <c r="GN128" s="176"/>
      <c r="GO128" s="176"/>
      <c r="GP128" s="176"/>
      <c r="GQ128" s="176"/>
      <c r="GR128" s="176"/>
      <c r="GS128" s="176"/>
      <c r="GT128" s="176"/>
      <c r="GU128" s="176"/>
      <c r="GV128" s="176"/>
      <c r="GW128" s="176"/>
      <c r="GX128" s="176"/>
      <c r="GY128" s="176"/>
      <c r="GZ128" s="176"/>
      <c r="HA128" s="176"/>
      <c r="HB128" s="176"/>
      <c r="HC128" s="176"/>
      <c r="HD128" s="176"/>
      <c r="HE128" s="176"/>
      <c r="HF128" s="176"/>
      <c r="HG128" s="176"/>
      <c r="HH128" s="176"/>
      <c r="HI128" s="176"/>
      <c r="HJ128" s="176"/>
      <c r="HK128" s="176"/>
      <c r="HL128" s="176"/>
      <c r="HM128" s="176"/>
      <c r="HN128" s="176"/>
      <c r="HO128" s="176"/>
      <c r="HP128" s="176"/>
      <c r="HQ128" s="176"/>
      <c r="HR128" s="176"/>
      <c r="HS128" s="176"/>
      <c r="HT128" s="176"/>
      <c r="HU128" s="176"/>
      <c r="HV128" s="176"/>
      <c r="HW128" s="176"/>
      <c r="HX128" s="176"/>
      <c r="HY128" s="176"/>
      <c r="HZ128" s="176"/>
      <c r="IA128" s="176"/>
      <c r="IB128" s="176"/>
      <c r="IC128" s="176"/>
      <c r="ID128" s="176"/>
      <c r="IE128" s="176"/>
      <c r="IF128" s="176"/>
      <c r="IG128" s="176"/>
      <c r="IH128" s="176"/>
      <c r="II128" s="176"/>
      <c r="IJ128" s="176"/>
      <c r="IK128" s="176"/>
      <c r="IL128" s="176"/>
      <c r="IM128" s="176"/>
      <c r="IN128" s="176"/>
      <c r="IO128" s="176"/>
      <c r="IP128" s="176"/>
      <c r="IQ128" s="176"/>
      <c r="IR128" s="176"/>
      <c r="IS128" s="176"/>
      <c r="IT128" s="176"/>
      <c r="IU128" s="176"/>
      <c r="IV128" s="176"/>
      <c r="IW128" s="176"/>
      <c r="IX128" s="176"/>
      <c r="IY128" s="176"/>
      <c r="IZ128" s="176"/>
      <c r="JA128" s="176"/>
      <c r="JB128" s="176"/>
      <c r="JC128" s="176"/>
      <c r="JD128" s="176"/>
      <c r="JE128" s="176"/>
      <c r="JF128" s="176"/>
      <c r="JG128" s="176"/>
      <c r="JH128" s="176"/>
      <c r="JI128" s="176"/>
      <c r="JJ128" s="176"/>
      <c r="JK128" s="176"/>
      <c r="JL128" s="176"/>
      <c r="JM128" s="176"/>
      <c r="JN128" s="176"/>
      <c r="JO128" s="176"/>
      <c r="JP128" s="176"/>
      <c r="JQ128" s="176"/>
      <c r="JR128" s="176"/>
      <c r="JS128" s="176"/>
      <c r="JT128" s="176"/>
      <c r="JU128" s="176"/>
      <c r="JV128" s="176"/>
      <c r="JW128" s="176"/>
      <c r="JX128" s="176"/>
      <c r="JY128" s="176"/>
      <c r="JZ128" s="176"/>
      <c r="KA128" s="176"/>
      <c r="KB128" s="176"/>
      <c r="KC128" s="176"/>
      <c r="KD128" s="176"/>
      <c r="KE128" s="176"/>
      <c r="KF128" s="176"/>
      <c r="KG128" s="176"/>
      <c r="KH128" s="176"/>
      <c r="KI128" s="176"/>
      <c r="KJ128" s="176"/>
      <c r="KK128" s="176"/>
      <c r="KL128" s="176"/>
      <c r="KM128" s="176"/>
      <c r="KN128" s="176"/>
      <c r="KO128" s="176"/>
      <c r="KP128" s="176"/>
      <c r="KQ128" s="176"/>
    </row>
    <row r="129" spans="1:303" s="170" customFormat="1" ht="19.5" customHeight="1" x14ac:dyDescent="0.3">
      <c r="A129" s="83"/>
      <c r="D129" s="84">
        <v>1</v>
      </c>
      <c r="E129" s="206" t="s">
        <v>330</v>
      </c>
      <c r="F129" s="206">
        <v>0</v>
      </c>
      <c r="G129" s="206" t="s">
        <v>247</v>
      </c>
      <c r="M129" s="253" t="s">
        <v>331</v>
      </c>
      <c r="N129" s="119" t="s">
        <v>40</v>
      </c>
      <c r="O129" s="210">
        <f ca="1">IFERROR(((R129*R44)+(U129*U44)+(X129*X44)+(AA129*AA44)+(AD129*AD44)+(AG129*AG44)+(AJ129*AJ44)+(AM129*AM44)+(AP129*AP44)+(AS129*AS44)+(AV129*AV44)+(AY129*AY44)+(BB129*BB44)+(BE129*BE44)+(BH129*BH44)+(BK129*BK44)+(BN129*BN44)+(BQ129*BQ44)+(BT129*BT44)+(BW129*BW44)+(BZ129*BZ44)+(CC129*CC44)+(CF129*CF44)+(CI129*CI44)+(CL129*CL44)+(CO129*CO44)+(CR129*CR44)+(CU129*CU44)+(CX129*CX44)+(DA129*DA44)+(DD129*DD44)+(DG129*DG44)+(DJ129*DJ44)+(DM129*DM44)+(DP129*DP44)+(DS129*DS44)+IF(O35="Actual",(DV129*DV44),0))/O44,0)</f>
        <v>0</v>
      </c>
      <c r="P129" s="210">
        <f>IFERROR(((S129*S44)+(V129*V44)+(Y129*Y44)+(AB129*AB44)+(AE129*AE44)+(AH129*AH44)+(AK129*AK44)+(AN129*AN44)+(AQ129*AQ44)+(AT129*AT44)+(AW129*AW44)+(AZ129*AZ44)+(BC129*BC44)+(BF129*BF44)+(BI129*BI44)+(BL129*BL44)+(BO129*BO44)+(BR129*BR44)+(BU129*BU44)+(BX129*BX44)+(CA129*CA44)+(CD129*CD44)+(CG129*CG44)+(CJ129*CJ44)+(CM129*CM44)+(CP129*CP44)+(CS129*CS44)+(CV129*CV44)+(CY129*CY44)+(DB129*DB44)+(DE129*DE44)+(DH129*DH44)+(DK129*DK44)+(DN129*DN44)+(DQ129*DQ44)+(DT129*DT44))/P44,0)</f>
        <v>0</v>
      </c>
      <c r="Q129" s="254"/>
      <c r="R129" s="255">
        <f ca="1">IFERROR(R122-R127-R120 + IF($U$331 = 1, R120,0),0)</f>
        <v>0</v>
      </c>
      <c r="S129" s="255">
        <f>IFERROR(S122-S127-S120 + IF($U$331 = 1, S120,0),0)</f>
        <v>0</v>
      </c>
      <c r="T129" s="255"/>
      <c r="U129" s="204">
        <f ca="1">IFERROR(U122-U127-U120 + IF($U$331 = 1, U120,0),0)</f>
        <v>0</v>
      </c>
      <c r="V129" s="204">
        <f>IFERROR(V122-V127-V120 + IF($U$331 = 1, V120,0),0)</f>
        <v>0</v>
      </c>
      <c r="W129" s="255"/>
      <c r="X129" s="204">
        <f ca="1">IFERROR(X122-X127-X120 + IF($U$331 = 1, X120,0),0)</f>
        <v>0</v>
      </c>
      <c r="Y129" s="204">
        <f>IFERROR(Y122-Y127-Y120 + IF($U$331 = 1, Y120,0),0)</f>
        <v>0</v>
      </c>
      <c r="Z129" s="255"/>
      <c r="AA129" s="204">
        <f ca="1">IFERROR(AA122-AA127-AA120 + IF($U$331 = 1, AA120,0),0)</f>
        <v>0</v>
      </c>
      <c r="AB129" s="204">
        <f>IFERROR(AB122-AB127-AB120 + IF($U$331 = 1, AB120,0),0)</f>
        <v>0</v>
      </c>
      <c r="AC129" s="255"/>
      <c r="AD129" s="204">
        <f ca="1">IFERROR(AD122-AD127-AD120 + IF($U$331 = 1, AD120,0),0)</f>
        <v>0</v>
      </c>
      <c r="AE129" s="204">
        <f>IFERROR(AE122-AE127-AE120 + IF($U$331 = 1, AE120,0),0)</f>
        <v>0</v>
      </c>
      <c r="AF129" s="255"/>
      <c r="AG129" s="204">
        <f ca="1">IFERROR(AG122-AG127-AG120 + IF($U$331 = 1, AG120,0),0)</f>
        <v>0</v>
      </c>
      <c r="AH129" s="204">
        <f>IFERROR(AH122-AH127-AH120 + IF($U$331 = 1, AH120,0),0)</f>
        <v>0</v>
      </c>
      <c r="AI129" s="255"/>
      <c r="AJ129" s="204">
        <f ca="1">IFERROR(AJ122-AJ127-AJ120 + IF($U$331 = 1, AJ120,0),0)</f>
        <v>0</v>
      </c>
      <c r="AK129" s="204">
        <f>IFERROR(AK122-AK127-AK120 + IF($U$331 = 1, AK120,0),0)</f>
        <v>0</v>
      </c>
      <c r="AL129" s="255"/>
      <c r="AM129" s="204">
        <f ca="1">IFERROR(AM122-AM127-AM120 + IF($U$331 = 1, AM120,0),0)</f>
        <v>0</v>
      </c>
      <c r="AN129" s="204">
        <f>IFERROR(AN122-AN127-AN120 + IF($U$331 = 1, AN120,0),0)</f>
        <v>0</v>
      </c>
      <c r="AO129" s="255"/>
      <c r="AP129" s="204">
        <f ca="1">IFERROR(AP122-AP127-AP120 + IF($U$331 = 1, AP120,0),0)</f>
        <v>0</v>
      </c>
      <c r="AQ129" s="204">
        <f>IFERROR(AQ122-AQ127-AQ120 + IF($U$331 = 1, AQ120,0),0)</f>
        <v>0</v>
      </c>
      <c r="AR129" s="255"/>
      <c r="AS129" s="204">
        <f ca="1">IFERROR(AS122-AS127-AS120 + IF($U$331 = 1, AS120,0),0)</f>
        <v>0</v>
      </c>
      <c r="AT129" s="204">
        <f>IFERROR(AT122-AT127-AT120 + IF($U$331 = 1, AT120,0),0)</f>
        <v>0</v>
      </c>
      <c r="AU129" s="255"/>
      <c r="AV129" s="204">
        <f ca="1">IFERROR(AV122-AV127-AV120 + IF($U$331 = 1, AV120,0),0)</f>
        <v>0</v>
      </c>
      <c r="AW129" s="204">
        <f>IFERROR(AW122-AW127-AW120 + IF($U$331 = 1, AW120,0),0)</f>
        <v>0</v>
      </c>
      <c r="AX129" s="255"/>
      <c r="AY129" s="204">
        <f ca="1">IFERROR(AY122-AY127-AY120 + IF($U$331 = 1, AY120,0),0)</f>
        <v>0</v>
      </c>
      <c r="AZ129" s="204">
        <f>IFERROR(AZ122-AZ127-AZ120 + IF($U$331 = 1, AZ120,0),0)</f>
        <v>0</v>
      </c>
      <c r="BA129" s="255"/>
      <c r="BB129" s="204">
        <f ca="1">IFERROR(BB122-BB127-BB120 + IF($U$331 = 1, BB120,0),0)</f>
        <v>0</v>
      </c>
      <c r="BC129" s="204">
        <f>IFERROR(BC122-BC127-BC120 + IF($U$331 = 1, BC120,0),0)</f>
        <v>0</v>
      </c>
      <c r="BD129" s="255"/>
      <c r="BE129" s="204">
        <f ca="1">IFERROR(BE122-BE127-BE120 + IF($U$331 = 1, BE120,0),0)</f>
        <v>0</v>
      </c>
      <c r="BF129" s="204">
        <f>IFERROR(BF122-BF127-BF120 + IF($U$331 = 1, BF120,0),0)</f>
        <v>0</v>
      </c>
      <c r="BG129" s="255"/>
      <c r="BH129" s="204">
        <f ca="1">IFERROR(BH122-BH127-BH120 + IF($U$331 = 1, BH120,0),0)</f>
        <v>0</v>
      </c>
      <c r="BI129" s="204">
        <f>IFERROR(BI122-BI127-BI120 + IF($U$331 = 1, BI120,0),0)</f>
        <v>0</v>
      </c>
      <c r="BJ129" s="255"/>
      <c r="BK129" s="204">
        <f ca="1">IFERROR(BK122-BK127-BK120 + IF($U$331 = 1, BK120,0),0)</f>
        <v>0</v>
      </c>
      <c r="BL129" s="204">
        <f>IFERROR(BL122-BL127-BL120 + IF($U$331 = 1, BL120,0),0)</f>
        <v>0</v>
      </c>
      <c r="BM129" s="255"/>
      <c r="BN129" s="204">
        <f ca="1">IFERROR(BN122-BN127-BN120 + IF($U$331 = 1, BN120,0),0)</f>
        <v>0</v>
      </c>
      <c r="BO129" s="204">
        <f>IFERROR(BO122-BO127-BO120 + IF($U$331 = 1, BO120,0),0)</f>
        <v>0</v>
      </c>
      <c r="BP129" s="255"/>
      <c r="BQ129" s="204">
        <f ca="1">IFERROR(BQ122-BQ127-BQ120 + IF($U$331 = 1, BQ120,0),0)</f>
        <v>0</v>
      </c>
      <c r="BR129" s="204">
        <f>IFERROR(BR122-BR127-BR120 + IF($U$331 = 1, BR120,0),0)</f>
        <v>0</v>
      </c>
      <c r="BS129" s="255"/>
      <c r="BT129" s="204">
        <f ca="1">IFERROR(BT122-BT127-BT120 + IF($U$331 = 1, BT120,0),0)</f>
        <v>0</v>
      </c>
      <c r="BU129" s="204">
        <f>IFERROR(BU122-BU127-BU120 + IF($U$331 = 1, BU120,0),0)</f>
        <v>0</v>
      </c>
      <c r="BV129" s="255"/>
      <c r="BW129" s="204">
        <f ca="1">IFERROR(BW122-BW127-BW120 + IF($U$331 = 1, BW120,0),0)</f>
        <v>0</v>
      </c>
      <c r="BX129" s="204">
        <f>IFERROR(BX122-BX127-BX120 + IF($U$331 = 1, BX120,0),0)</f>
        <v>0</v>
      </c>
      <c r="BY129" s="255"/>
      <c r="BZ129" s="204">
        <f ca="1">IFERROR(BZ122-BZ127-BZ120 + IF($U$331 = 1, BZ120,0),0)</f>
        <v>0</v>
      </c>
      <c r="CA129" s="204">
        <f>IFERROR(CA122-CA127-CA120 + IF($U$331 = 1, CA120,0),0)</f>
        <v>0</v>
      </c>
      <c r="CB129" s="255"/>
      <c r="CC129" s="204">
        <f ca="1">IFERROR(CC122-CC127-CC120 + IF($U$331 = 1, CC120,0),0)</f>
        <v>0</v>
      </c>
      <c r="CD129" s="204">
        <f>IFERROR(CD122-CD127-CD120 + IF($U$331 = 1, CD120,0),0)</f>
        <v>0</v>
      </c>
      <c r="CE129" s="255"/>
      <c r="CF129" s="204">
        <f ca="1">IFERROR(CF122-CF127-CF120 + IF($U$331 = 1, CF120,0),0)</f>
        <v>0</v>
      </c>
      <c r="CG129" s="204">
        <f>IFERROR(CG122-CG127-CG120 + IF($U$331 = 1, CG120,0),0)</f>
        <v>0</v>
      </c>
      <c r="CH129" s="255"/>
      <c r="CI129" s="204">
        <f ca="1">IFERROR(CI122-CI127-CI120 + IF($U$331 = 1, CI120,0),0)</f>
        <v>0</v>
      </c>
      <c r="CJ129" s="204">
        <f>IFERROR(CJ122-CJ127-CJ120 + IF($U$331 = 1, CJ120,0),0)</f>
        <v>0</v>
      </c>
      <c r="CK129" s="255"/>
      <c r="CL129" s="204">
        <f ca="1">IFERROR(CL122-CL127-CL120 + IF($U$331 = 1, CL120,0),0)</f>
        <v>0</v>
      </c>
      <c r="CM129" s="204">
        <f>IFERROR(CM122-CM127-CM120 + IF($U$331 = 1, CM120,0),0)</f>
        <v>0</v>
      </c>
      <c r="CN129" s="255"/>
      <c r="CO129" s="204">
        <f ca="1">IFERROR(CO122-CO127-CO120 + IF($U$331 = 1, CO120,0),0)</f>
        <v>0</v>
      </c>
      <c r="CP129" s="204">
        <f>IFERROR(CP122-CP127-CP120 + IF($U$331 = 1, CP120,0),0)</f>
        <v>0</v>
      </c>
      <c r="CQ129" s="255"/>
      <c r="CR129" s="204">
        <f ca="1">IFERROR(CR122-CR127-CR120 + IF($U$331 = 1, CR120,0),0)</f>
        <v>0</v>
      </c>
      <c r="CS129" s="204">
        <f>IFERROR(CS122-CS127-CS120 + IF($U$331 = 1, CS120,0),0)</f>
        <v>0</v>
      </c>
      <c r="CT129" s="255"/>
      <c r="CU129" s="204">
        <f ca="1">IFERROR(CU122-CU127-CU120 + IF($U$331 = 1, CU120,0),0)</f>
        <v>0</v>
      </c>
      <c r="CV129" s="204">
        <f>IFERROR(CV122-CV127-CV120 + IF($U$331 = 1, CV120,0),0)</f>
        <v>0</v>
      </c>
      <c r="CW129" s="255"/>
      <c r="CX129" s="204">
        <f ca="1">IFERROR(CX122-CX127-CX120 + IF($U$331 = 1, CX120,0),0)</f>
        <v>0</v>
      </c>
      <c r="CY129" s="204">
        <f>IFERROR(CY122-CY127-CY120 + IF($U$331 = 1, CY120,0),0)</f>
        <v>0</v>
      </c>
      <c r="CZ129" s="255"/>
      <c r="DA129" s="204">
        <f ca="1">IFERROR(DA122-DA127-DA120 + IF($U$331 = 1, DA120,0),0)</f>
        <v>0</v>
      </c>
      <c r="DB129" s="204">
        <f>IFERROR(DB122-DB127-DB120 + IF($U$331 = 1, DB120,0),0)</f>
        <v>0</v>
      </c>
      <c r="DC129" s="255"/>
      <c r="DD129" s="204">
        <f ca="1">IFERROR(DD122-DD127-DD120 + IF($U$331 = 1, DD120,0),0)</f>
        <v>0</v>
      </c>
      <c r="DE129" s="204">
        <f>IFERROR(DE122-DE127-DE120 + IF($U$331 = 1, DE120,0),0)</f>
        <v>0</v>
      </c>
      <c r="DF129" s="255"/>
      <c r="DG129" s="204">
        <f ca="1">IFERROR(DG122-DG127-DG120 + IF($U$331 = 1, DG120,0),0)</f>
        <v>0</v>
      </c>
      <c r="DH129" s="204">
        <f>IFERROR(DH122-DH127-DH120 + IF($U$331 = 1, DH120,0),0)</f>
        <v>0</v>
      </c>
      <c r="DI129" s="255"/>
      <c r="DJ129" s="204">
        <f ca="1">IFERROR(DJ122-DJ127-DJ120 + IF($U$331 = 1, DJ120,0),0)</f>
        <v>0</v>
      </c>
      <c r="DK129" s="204">
        <f>IFERROR(DK122-DK127-DK120 + IF($U$331 = 1, DK120,0),0)</f>
        <v>0</v>
      </c>
      <c r="DL129" s="255"/>
      <c r="DM129" s="204">
        <f ca="1">IFERROR(DM122-DM127-DM120 + IF($U$331 = 1, DM120,0),0)</f>
        <v>0</v>
      </c>
      <c r="DN129" s="204">
        <f>IFERROR(DN122-DN127-DN120 + IF($U$331 = 1, DN120,0),0)</f>
        <v>0</v>
      </c>
      <c r="DO129" s="255"/>
      <c r="DP129" s="204">
        <f ca="1">IFERROR(DP122-DP127-DP120 + IF($U$331 = 1, DP120,0),0)</f>
        <v>0</v>
      </c>
      <c r="DQ129" s="204">
        <f>IFERROR(DQ122-DQ127-DQ120 + IF($U$331 = 1, DQ120,0),0)</f>
        <v>0</v>
      </c>
      <c r="DR129" s="255"/>
      <c r="DS129" s="204">
        <f ca="1">IFERROR(DS122-DS127-DS120 + IF($U$331 = 1, DS120,0),0)</f>
        <v>0</v>
      </c>
      <c r="DT129" s="204">
        <f>IFERROR(DT122-DT127-DT120 + IF($U$331 = 1, DT120,0),0)</f>
        <v>0</v>
      </c>
      <c r="DU129" s="418"/>
      <c r="DV129" s="204">
        <f>IFERROR(DV122-DV127-DV120 + IF($U$331 = 1, DV120,0),0)</f>
        <v>0</v>
      </c>
      <c r="DW129" s="442"/>
      <c r="DY129" s="204"/>
      <c r="DZ129" s="204"/>
      <c r="EB129" s="227"/>
      <c r="EC129" s="227"/>
      <c r="ED129"/>
      <c r="EE129" s="51"/>
      <c r="EF129" s="176"/>
      <c r="EG129" s="176"/>
      <c r="EH129" s="176"/>
      <c r="EI129" s="176"/>
      <c r="EJ129" s="176"/>
      <c r="EK129" s="176"/>
      <c r="EL129" s="176"/>
      <c r="EM129" s="176"/>
      <c r="EN129" s="176"/>
      <c r="EO129" s="176"/>
      <c r="EP129" s="176"/>
      <c r="EQ129" s="176"/>
      <c r="ER129" s="176"/>
      <c r="ES129" s="176"/>
      <c r="ET129" s="176"/>
      <c r="EU129" s="176"/>
      <c r="EV129" s="176"/>
      <c r="EW129" s="176"/>
      <c r="EX129" s="176"/>
      <c r="EY129" s="176"/>
      <c r="EZ129" s="176"/>
      <c r="FA129" s="176"/>
      <c r="FB129" s="176"/>
      <c r="FC129" s="176"/>
      <c r="FD129" s="176"/>
      <c r="FE129" s="176"/>
      <c r="FF129" s="176"/>
      <c r="FG129" s="176"/>
      <c r="FH129" s="176"/>
      <c r="FI129" s="176"/>
      <c r="FJ129" s="176"/>
      <c r="FK129" s="176"/>
      <c r="FL129" s="176"/>
      <c r="FM129" s="176"/>
      <c r="FN129" s="176"/>
      <c r="FO129" s="176"/>
      <c r="FP129" s="176"/>
      <c r="FQ129" s="176"/>
      <c r="FR129" s="176"/>
      <c r="FS129" s="176"/>
      <c r="FT129" s="176"/>
      <c r="FU129" s="176"/>
      <c r="FV129" s="176"/>
      <c r="FW129" s="176"/>
      <c r="FX129" s="176"/>
      <c r="FY129" s="176"/>
      <c r="FZ129" s="176"/>
      <c r="GA129" s="176"/>
      <c r="GB129" s="176"/>
      <c r="GC129" s="176"/>
      <c r="GD129" s="176"/>
      <c r="GE129" s="176"/>
      <c r="GF129" s="176"/>
      <c r="GG129" s="176"/>
      <c r="GH129" s="176"/>
      <c r="GI129" s="176"/>
      <c r="GJ129" s="176"/>
      <c r="GK129" s="176"/>
      <c r="GL129" s="176"/>
      <c r="GM129" s="176"/>
      <c r="GN129" s="176"/>
      <c r="GO129" s="176"/>
      <c r="GP129" s="176"/>
      <c r="GQ129" s="176"/>
      <c r="GR129" s="176"/>
      <c r="GS129" s="176"/>
      <c r="GT129" s="176"/>
      <c r="GU129" s="176"/>
      <c r="GV129" s="176"/>
      <c r="GW129" s="176"/>
      <c r="GX129" s="176"/>
      <c r="GY129" s="176"/>
      <c r="GZ129" s="176"/>
      <c r="HA129" s="176"/>
      <c r="HB129" s="176"/>
      <c r="HC129" s="176"/>
      <c r="HD129" s="176"/>
      <c r="HE129" s="176"/>
      <c r="HF129" s="176"/>
      <c r="HG129" s="176"/>
      <c r="HH129" s="176"/>
      <c r="HI129" s="176"/>
      <c r="HJ129" s="176"/>
      <c r="HK129" s="176"/>
      <c r="HL129" s="176"/>
      <c r="HM129" s="176"/>
      <c r="HN129" s="176"/>
      <c r="HO129" s="176"/>
      <c r="HP129" s="176"/>
      <c r="HQ129" s="176"/>
      <c r="HR129" s="176"/>
      <c r="HS129" s="176"/>
      <c r="HT129" s="176"/>
      <c r="HU129" s="176"/>
      <c r="HV129" s="176"/>
      <c r="HW129" s="176"/>
      <c r="HX129" s="176"/>
      <c r="HY129" s="176"/>
      <c r="HZ129" s="176"/>
      <c r="IA129" s="176"/>
      <c r="IB129" s="176"/>
      <c r="IC129" s="176"/>
      <c r="ID129" s="176"/>
      <c r="IE129" s="176"/>
      <c r="IF129" s="176"/>
      <c r="IG129" s="176"/>
      <c r="IH129" s="176"/>
      <c r="II129" s="176"/>
      <c r="IJ129" s="176"/>
      <c r="IK129" s="176"/>
      <c r="IL129" s="176"/>
      <c r="IM129" s="176"/>
      <c r="IN129" s="176"/>
      <c r="IO129" s="176"/>
      <c r="IP129" s="176"/>
      <c r="IQ129" s="176"/>
      <c r="IR129" s="176"/>
      <c r="IS129" s="176"/>
      <c r="IT129" s="176"/>
      <c r="IU129" s="176"/>
      <c r="IV129" s="176"/>
      <c r="IW129" s="176"/>
      <c r="IX129" s="176"/>
      <c r="IY129" s="176"/>
      <c r="IZ129" s="176"/>
      <c r="JA129" s="176"/>
      <c r="JB129" s="176"/>
      <c r="JC129" s="176"/>
      <c r="JD129" s="176"/>
      <c r="JE129" s="176"/>
      <c r="JF129" s="176"/>
      <c r="JG129" s="176"/>
      <c r="JH129" s="176"/>
      <c r="JI129" s="176"/>
      <c r="JJ129" s="176"/>
      <c r="JK129" s="176"/>
      <c r="JL129" s="176"/>
      <c r="JM129" s="176"/>
      <c r="JN129" s="176"/>
      <c r="JO129" s="176"/>
      <c r="JP129" s="176"/>
      <c r="JQ129" s="176"/>
      <c r="JR129" s="176"/>
      <c r="JS129" s="176"/>
      <c r="JT129" s="176"/>
      <c r="JU129" s="176"/>
      <c r="JV129" s="176"/>
      <c r="JW129" s="176"/>
      <c r="JX129" s="176"/>
      <c r="JY129" s="176"/>
      <c r="JZ129" s="176"/>
      <c r="KA129" s="176"/>
      <c r="KB129" s="176"/>
      <c r="KC129" s="176"/>
      <c r="KD129" s="176"/>
      <c r="KE129" s="176"/>
      <c r="KF129" s="176"/>
      <c r="KG129" s="176"/>
      <c r="KH129" s="176"/>
      <c r="KI129" s="176"/>
      <c r="KJ129" s="176"/>
      <c r="KK129" s="176"/>
      <c r="KL129" s="176"/>
      <c r="KM129" s="176"/>
      <c r="KN129" s="176"/>
      <c r="KO129" s="176"/>
      <c r="KP129" s="176"/>
      <c r="KQ129" s="176"/>
    </row>
    <row r="130" spans="1:303" s="170" customFormat="1" ht="19.5" customHeight="1" x14ac:dyDescent="0.3">
      <c r="A130" s="83"/>
      <c r="D130" s="84">
        <v>1</v>
      </c>
      <c r="E130" s="206" t="s">
        <v>332</v>
      </c>
      <c r="F130" s="206">
        <v>0</v>
      </c>
      <c r="G130" s="206" t="s">
        <v>264</v>
      </c>
      <c r="M130" s="129" t="s">
        <v>696</v>
      </c>
      <c r="N130" s="127" t="s">
        <v>40</v>
      </c>
      <c r="O130" s="198">
        <f ca="1">IFERROR(((R130*R44)+(U130*U44)+(X130*X44)+(AA130*AA44)+(AD130*AD44)+(AG130*AG44)+(AJ130*AJ44)+(AM130*AM44)+(AP130*AP44)+(AS130*AS44)+(AV130*AV44)+(AY130*AY44)+(BB130*BB44)+(BE130*BE44)+(BH130*BH44)+(BK130*BK44)+(BN130*BN44)+(BQ130*BQ44)+(BT130*BT44)+(BW130*BW44)+(BZ130*BZ44)+(CC130*CC44)+(CF130*CF44)+(CI130*CI44)+(CL130*CL44)+(CO130*CO44)+(CR130*CR44)+(CU130*CU44)+(CX130*CX44)+(DA130*DA44)+(DD130*DD44)+(DG130*DG44)+(DJ130*DJ44)+(DM130*DM44)+(DP130*DP44)+(DS130*DS44)+IF(O35="Actual",(DV130*DV44),0))/O44,0)</f>
        <v>0</v>
      </c>
      <c r="P130" s="198">
        <f>IFERROR(((S130*S44)+(V130*V44)+(Y130*Y44)+(AB130*AB44)+(AE130*AE44)+(AH130*AH44)+(AK130*AK44)+(AN130*AN44)+(AQ130*AQ44)+(AT130*AT44)+(AW130*AW44)+(AZ130*AZ44)+(BC130*BC44)+(BF130*BF44)+(BI130*BI44)+(BL130*BL44)+(BO130*BO44)+(BR130*BR44)+(BU130*BU44)+(BX130*BX44)+(CA130*CA44)+(CD130*CD44)+(CG130*CG44)+(CJ130*CJ44)+(CM130*CM44)+(CP130*CP44)+(CS130*CS44)+(CV130*CV44)+(CY130*CY44)+(DB130*DB44)+(DE130*DE44)+(DH130*DH44)+(DK130*DK44)+(DN130*DN44)+(DQ130*DQ44)+(DT130*DT44))/P44,0)</f>
        <v>0</v>
      </c>
      <c r="Q130" s="162"/>
      <c r="R130" s="207">
        <f ca="1">IFERROR((R129/ROUND(($O$328*R388),$N$3))*9000,0)</f>
        <v>0</v>
      </c>
      <c r="S130" s="207">
        <f>IFERROR((S129/ROUND(($O$328*S388),$N$3))*9000,0)</f>
        <v>0</v>
      </c>
      <c r="T130" s="203"/>
      <c r="U130" s="207">
        <f ca="1">IFERROR((U129/ROUND(($O$328*U388),$N$3))*9000,0)</f>
        <v>0</v>
      </c>
      <c r="V130" s="207">
        <f>IFERROR((V129/ROUND(($O$328*V388),$N$3))*9000,0)</f>
        <v>0</v>
      </c>
      <c r="W130" s="203"/>
      <c r="X130" s="207">
        <f ca="1">IFERROR((X129/ROUND(($O$328*X388),$N$3))*9000,0)</f>
        <v>0</v>
      </c>
      <c r="Y130" s="207">
        <f>IFERROR((Y129/ROUND(($O$328*Y388),$N$3))*9000,0)</f>
        <v>0</v>
      </c>
      <c r="Z130" s="203"/>
      <c r="AA130" s="207">
        <f ca="1">IFERROR((AA129/ROUND(($O$328*AA388),$N$3))*9000,0)</f>
        <v>0</v>
      </c>
      <c r="AB130" s="207">
        <f>IFERROR((AB129/ROUND(($O$328*AB388),$N$3))*9000,0)</f>
        <v>0</v>
      </c>
      <c r="AC130" s="203"/>
      <c r="AD130" s="207">
        <f ca="1">IFERROR((AD129/ROUND(($O$328*AD388),$N$3))*9000,0)</f>
        <v>0</v>
      </c>
      <c r="AE130" s="207">
        <f>IFERROR((AE129/ROUND(($O$328*AE388),$N$3))*9000,0)</f>
        <v>0</v>
      </c>
      <c r="AF130" s="203"/>
      <c r="AG130" s="207">
        <f ca="1">IFERROR((AG129/ROUND(($O$328*AG388),$N$3))*9000,0)</f>
        <v>0</v>
      </c>
      <c r="AH130" s="207">
        <f>IFERROR((AH129/ROUND(($O$328*AH388),$N$3))*9000,0)</f>
        <v>0</v>
      </c>
      <c r="AI130" s="203"/>
      <c r="AJ130" s="207">
        <f ca="1">IFERROR((AJ129/ROUND(($O$328*AJ388),$N$3))*9000,0)</f>
        <v>0</v>
      </c>
      <c r="AK130" s="207">
        <f>IFERROR((AK129/ROUND(($O$328*AK388),$N$3))*9000,0)</f>
        <v>0</v>
      </c>
      <c r="AL130" s="203"/>
      <c r="AM130" s="207">
        <f ca="1">IFERROR((AM129/ROUND(($O$328*AM388),$N$3))*9000,0)</f>
        <v>0</v>
      </c>
      <c r="AN130" s="207">
        <f>IFERROR((AN129/ROUND(($O$328*AN388),$N$3))*9000,0)</f>
        <v>0</v>
      </c>
      <c r="AO130" s="203"/>
      <c r="AP130" s="207">
        <f ca="1">IFERROR((AP129/ROUND(($O$328*AP388),$N$3))*9000,0)</f>
        <v>0</v>
      </c>
      <c r="AQ130" s="207">
        <f>IFERROR((AQ129/ROUND(($O$328*AQ388),$N$3))*9000,0)</f>
        <v>0</v>
      </c>
      <c r="AR130" s="203"/>
      <c r="AS130" s="207">
        <f ca="1">IFERROR((AS129/ROUND(($O$328*AS388),$N$3))*9000,0)</f>
        <v>0</v>
      </c>
      <c r="AT130" s="207">
        <f>IFERROR((AT129/ROUND(($O$328*AT388),$N$3))*9000,0)</f>
        <v>0</v>
      </c>
      <c r="AU130" s="203"/>
      <c r="AV130" s="207">
        <f ca="1">IFERROR((AV129/ROUND(($O$328*AV388),$N$3))*9000,0)</f>
        <v>0</v>
      </c>
      <c r="AW130" s="207">
        <f>IFERROR((AW129/ROUND(($O$328*AW388),$N$3))*9000,0)</f>
        <v>0</v>
      </c>
      <c r="AX130" s="203"/>
      <c r="AY130" s="207">
        <f ca="1">IFERROR((AY129/ROUND(($O$328*AY388),$N$3))*9000,0)</f>
        <v>0</v>
      </c>
      <c r="AZ130" s="207">
        <f>IFERROR((AZ129/ROUND(($O$328*AZ388),$N$3))*9000,0)</f>
        <v>0</v>
      </c>
      <c r="BA130" s="203"/>
      <c r="BB130" s="207">
        <f ca="1">IFERROR((BB129/ROUND(($O$328*BB388),$N$3))*9000,0)</f>
        <v>0</v>
      </c>
      <c r="BC130" s="207">
        <f>IFERROR((BC129/ROUND(($O$328*BC388),$N$3))*9000,0)</f>
        <v>0</v>
      </c>
      <c r="BD130" s="203"/>
      <c r="BE130" s="207">
        <f ca="1">IFERROR((BE129/ROUND(($O$328*BE388),$N$3))*9000,0)</f>
        <v>0</v>
      </c>
      <c r="BF130" s="207">
        <f>IFERROR((BF129/ROUND(($O$328*BF388),$N$3))*9000,0)</f>
        <v>0</v>
      </c>
      <c r="BG130" s="203"/>
      <c r="BH130" s="207">
        <f ca="1">IFERROR((BH129/ROUND(($O$328*BH388),$N$3))*9000,0)</f>
        <v>0</v>
      </c>
      <c r="BI130" s="207">
        <f>IFERROR((BI129/ROUND(($O$328*BI388),$N$3))*9000,0)</f>
        <v>0</v>
      </c>
      <c r="BJ130" s="203"/>
      <c r="BK130" s="207">
        <f ca="1">IFERROR((BK129/ROUND(($O$328*BK388),$N$3))*9000,0)</f>
        <v>0</v>
      </c>
      <c r="BL130" s="207">
        <f>IFERROR((BL129/ROUND(($O$328*BL388),$N$3))*9000,0)</f>
        <v>0</v>
      </c>
      <c r="BM130" s="203"/>
      <c r="BN130" s="207">
        <f ca="1">IFERROR((BN129/ROUND(($O$328*BN388),$N$3))*9000,0)</f>
        <v>0</v>
      </c>
      <c r="BO130" s="207">
        <f>IFERROR((BO129/ROUND(($O$328*BO388),$N$3))*9000,0)</f>
        <v>0</v>
      </c>
      <c r="BP130" s="203"/>
      <c r="BQ130" s="204">
        <f ca="1">IFERROR((BQ129/ROUND(($O$328*BQ388),$N$3))*9000,0)</f>
        <v>0</v>
      </c>
      <c r="BR130" s="204">
        <f>IFERROR((BR129/ROUND(($O$328*BR388),$N$3))*9000,0)</f>
        <v>0</v>
      </c>
      <c r="BS130" s="204"/>
      <c r="BT130" s="204">
        <f ca="1">IFERROR((BT129/ROUND(($O$328*BT388),$N$3))*9000,0)</f>
        <v>0</v>
      </c>
      <c r="BU130" s="204">
        <f>IFERROR((BU129/ROUND(($O$328*BU388),$N$3))*9000,0)</f>
        <v>0</v>
      </c>
      <c r="BV130" s="204"/>
      <c r="BW130" s="204">
        <f ca="1">IFERROR((BW129/ROUND(($O$328*BW388),$N$3))*9000,0)</f>
        <v>0</v>
      </c>
      <c r="BX130" s="204">
        <f>IFERROR((BX129/ROUND(($O$328*BX388),$N$3))*9000,0)</f>
        <v>0</v>
      </c>
      <c r="BY130" s="204"/>
      <c r="BZ130" s="204">
        <f ca="1">IFERROR((BZ129/ROUND(($O$328*BZ388),$N$3))*9000,0)</f>
        <v>0</v>
      </c>
      <c r="CA130" s="204">
        <f>IFERROR((CA129/ROUND(($O$328*CA388),$N$3))*9000,0)</f>
        <v>0</v>
      </c>
      <c r="CB130" s="203"/>
      <c r="CC130" s="207">
        <f ca="1">IFERROR((CC129/ROUND(($O$328*CC388),$N$3))*9000,0)</f>
        <v>0</v>
      </c>
      <c r="CD130" s="207">
        <f>IFERROR((CD129/ROUND(($O$328*CD388),$N$3))*9000,0)</f>
        <v>0</v>
      </c>
      <c r="CE130" s="203"/>
      <c r="CF130" s="207">
        <f ca="1">IFERROR((CF129/ROUND(($O$328*CF388),$N$3))*9000,0)</f>
        <v>0</v>
      </c>
      <c r="CG130" s="207">
        <f>IFERROR((CG129/ROUND(($O$328*CG388),$N$3))*9000,0)</f>
        <v>0</v>
      </c>
      <c r="CH130" s="203"/>
      <c r="CI130" s="207">
        <f ca="1">IFERROR((CI129/ROUND(($O$328*CI388),$N$3))*9000,0)</f>
        <v>0</v>
      </c>
      <c r="CJ130" s="207">
        <f>IFERROR((CJ129/ROUND(($O$328*CJ388),$N$3))*9000,0)</f>
        <v>0</v>
      </c>
      <c r="CK130" s="203"/>
      <c r="CL130" s="207">
        <f ca="1">IFERROR((CL129/ROUND(($O$328*CL388),$N$3))*9000,0)</f>
        <v>0</v>
      </c>
      <c r="CM130" s="207">
        <f>IFERROR((CM129/ROUND(($O$328*CM388),$N$3))*9000,0)</f>
        <v>0</v>
      </c>
      <c r="CN130" s="203"/>
      <c r="CO130" s="207">
        <f ca="1">IFERROR((CO129/ROUND(($O$328*CO388),$N$3))*9000,0)</f>
        <v>0</v>
      </c>
      <c r="CP130" s="207">
        <f>IFERROR((CP129/ROUND(($O$328*CP388),$N$3))*9000,0)</f>
        <v>0</v>
      </c>
      <c r="CQ130" s="203"/>
      <c r="CR130" s="207">
        <f ca="1">IFERROR((CR129/ROUND(($O$328*CR388),$N$3))*9000,0)</f>
        <v>0</v>
      </c>
      <c r="CS130" s="207">
        <f>IFERROR((CS129/ROUND(($O$328*CS388),$N$3))*9000,0)</f>
        <v>0</v>
      </c>
      <c r="CT130" s="203"/>
      <c r="CU130" s="207">
        <f ca="1">IFERROR((CU129/ROUND(($O$328*CU388),$N$3))*9000,0)</f>
        <v>0</v>
      </c>
      <c r="CV130" s="207">
        <f>IFERROR((CV129/ROUND(($O$328*CV388),$N$3))*9000,0)</f>
        <v>0</v>
      </c>
      <c r="CW130" s="203"/>
      <c r="CX130" s="207">
        <f ca="1">IFERROR((CX129/ROUND(($O$328*CX388),$N$3))*9000,0)</f>
        <v>0</v>
      </c>
      <c r="CY130" s="207">
        <f>IFERROR((CY129/ROUND(($O$328*CY388),$N$3))*9000,0)</f>
        <v>0</v>
      </c>
      <c r="CZ130" s="203"/>
      <c r="DA130" s="207">
        <f ca="1">IFERROR((DA129/ROUND(($O$328*DA388),$N$3))*9000,0)</f>
        <v>0</v>
      </c>
      <c r="DB130" s="207">
        <f>IFERROR((DB129/ROUND(($O$328*DB388),$N$3))*9000,0)</f>
        <v>0</v>
      </c>
      <c r="DC130" s="203"/>
      <c r="DD130" s="207">
        <f ca="1">IFERROR((DD129/ROUND(($O$328*DD388),$N$3))*9000,0)</f>
        <v>0</v>
      </c>
      <c r="DE130" s="207">
        <f>IFERROR((DE129/ROUND(($O$328*DE388),$N$3))*9000,0)</f>
        <v>0</v>
      </c>
      <c r="DF130" s="203"/>
      <c r="DG130" s="207">
        <f ca="1">IFERROR((DG129/ROUND(($O$328*DG388),$N$3))*9000,0)</f>
        <v>0</v>
      </c>
      <c r="DH130" s="207">
        <f>IFERROR((DH129/ROUND(($O$328*DH388),$N$3))*9000,0)</f>
        <v>0</v>
      </c>
      <c r="DI130" s="203"/>
      <c r="DJ130" s="207">
        <f ca="1">IFERROR((DJ129/ROUND(($O$328*DJ388),$N$3))*9000,0)</f>
        <v>0</v>
      </c>
      <c r="DK130" s="207">
        <f>IFERROR((DK129/ROUND(($O$328*DK388),$N$3))*9000,0)</f>
        <v>0</v>
      </c>
      <c r="DL130" s="203"/>
      <c r="DM130" s="207">
        <f ca="1">IFERROR((DM129/ROUND(($O$328*DM388),$N$3))*9000,0)</f>
        <v>0</v>
      </c>
      <c r="DN130" s="207">
        <f>IFERROR((DN129/ROUND(($O$328*DN388),$N$3))*9000,0)</f>
        <v>0</v>
      </c>
      <c r="DO130" s="203"/>
      <c r="DP130" s="207">
        <f ca="1">IFERROR((DP129/ROUND(($O$328*DP388),$N$3))*9000,0)</f>
        <v>0</v>
      </c>
      <c r="DQ130" s="207">
        <f>IFERROR((DQ129/ROUND(($O$328*DQ388),$N$3))*9000,0)</f>
        <v>0</v>
      </c>
      <c r="DR130" s="203"/>
      <c r="DS130" s="207">
        <f ca="1">IFERROR((DS129/ROUND(($O$328*DS388),$N$3))*9000,0)</f>
        <v>0</v>
      </c>
      <c r="DT130" s="207">
        <f>IFERROR((DT129/ROUND(($O$328*DT388),$N$3))*9000,0)</f>
        <v>0</v>
      </c>
      <c r="DU130" s="211"/>
      <c r="DV130" s="204">
        <f>IFERROR((DV129/ROUND(($O$328*DV388),$N$3))*9000,0)</f>
        <v>0</v>
      </c>
      <c r="DW130" s="442"/>
      <c r="DY130" s="205"/>
      <c r="DZ130" s="205"/>
      <c r="EB130" s="196"/>
      <c r="EC130" s="196"/>
      <c r="ED130"/>
      <c r="EE130" s="100"/>
      <c r="EF130" s="176"/>
      <c r="EG130" s="176"/>
      <c r="EH130" s="176"/>
      <c r="EI130" s="176"/>
      <c r="EJ130" s="176"/>
      <c r="EK130" s="176"/>
      <c r="EL130" s="176"/>
      <c r="EM130" s="176"/>
      <c r="EN130" s="176"/>
      <c r="EO130" s="176"/>
      <c r="EP130" s="176"/>
      <c r="EQ130" s="176"/>
      <c r="ER130" s="176"/>
      <c r="ES130" s="176"/>
      <c r="ET130" s="176"/>
      <c r="EU130" s="176"/>
      <c r="EV130" s="176"/>
      <c r="EW130" s="176"/>
      <c r="EX130" s="176"/>
      <c r="EY130" s="176"/>
      <c r="EZ130" s="176"/>
      <c r="FA130" s="176"/>
      <c r="FB130" s="176"/>
      <c r="FC130" s="176"/>
      <c r="FD130" s="176"/>
      <c r="FE130" s="176"/>
      <c r="FF130" s="176"/>
      <c r="FG130" s="176"/>
      <c r="FH130" s="176"/>
      <c r="FI130" s="176"/>
      <c r="FJ130" s="176"/>
      <c r="FK130" s="176"/>
      <c r="FL130" s="176"/>
      <c r="FM130" s="176"/>
      <c r="FN130" s="176"/>
      <c r="FO130" s="176"/>
      <c r="FP130" s="176"/>
      <c r="FQ130" s="176"/>
      <c r="FR130" s="176"/>
      <c r="FS130" s="176"/>
      <c r="FT130" s="176"/>
      <c r="FU130" s="176"/>
      <c r="FV130" s="176"/>
      <c r="FW130" s="176"/>
      <c r="FX130" s="176"/>
      <c r="FY130" s="176"/>
      <c r="FZ130" s="176"/>
      <c r="GA130" s="176"/>
      <c r="GB130" s="176"/>
      <c r="GC130" s="176"/>
      <c r="GD130" s="176"/>
      <c r="GE130" s="176"/>
      <c r="GF130" s="176"/>
      <c r="GG130" s="176"/>
      <c r="GH130" s="176"/>
      <c r="GI130" s="176"/>
      <c r="GJ130" s="176"/>
      <c r="GK130" s="176"/>
      <c r="GL130" s="176"/>
      <c r="GM130" s="176"/>
      <c r="GN130" s="176"/>
      <c r="GO130" s="176"/>
      <c r="GP130" s="176"/>
      <c r="GQ130" s="176"/>
      <c r="GR130" s="176"/>
      <c r="GS130" s="176"/>
      <c r="GT130" s="176"/>
      <c r="GU130" s="176"/>
      <c r="GV130" s="176"/>
      <c r="GW130" s="176"/>
      <c r="GX130" s="176"/>
      <c r="GY130" s="176"/>
      <c r="GZ130" s="176"/>
      <c r="HA130" s="176"/>
      <c r="HB130" s="176"/>
      <c r="HC130" s="176"/>
      <c r="HD130" s="176"/>
      <c r="HE130" s="176"/>
      <c r="HF130" s="176"/>
      <c r="HG130" s="176"/>
      <c r="HH130" s="176"/>
      <c r="HI130" s="176"/>
      <c r="HJ130" s="176"/>
      <c r="HK130" s="176"/>
      <c r="HL130" s="176"/>
      <c r="HM130" s="176"/>
      <c r="HN130" s="176"/>
      <c r="HO130" s="176"/>
      <c r="HP130" s="176"/>
      <c r="HQ130" s="176"/>
      <c r="HR130" s="176"/>
      <c r="HS130" s="176"/>
      <c r="HT130" s="176"/>
      <c r="HU130" s="176"/>
      <c r="HV130" s="176"/>
      <c r="HW130" s="176"/>
      <c r="HX130" s="176"/>
      <c r="HY130" s="176"/>
      <c r="HZ130" s="176"/>
      <c r="IA130" s="176"/>
      <c r="IB130" s="176"/>
      <c r="IC130" s="176"/>
      <c r="ID130" s="176"/>
      <c r="IE130" s="176"/>
      <c r="IF130" s="176"/>
      <c r="IG130" s="176"/>
      <c r="IH130" s="176"/>
      <c r="II130" s="176"/>
      <c r="IJ130" s="176"/>
      <c r="IK130" s="176"/>
      <c r="IL130" s="176"/>
      <c r="IM130" s="176"/>
      <c r="IN130" s="176"/>
      <c r="IO130" s="176"/>
      <c r="IP130" s="176"/>
      <c r="IQ130" s="176"/>
      <c r="IR130" s="176"/>
      <c r="IS130" s="176"/>
      <c r="IT130" s="176"/>
      <c r="IU130" s="176"/>
      <c r="IV130" s="176"/>
      <c r="IW130" s="176"/>
      <c r="IX130" s="176"/>
      <c r="IY130" s="176"/>
      <c r="IZ130" s="176"/>
      <c r="JA130" s="176"/>
      <c r="JB130" s="176"/>
      <c r="JC130" s="176"/>
      <c r="JD130" s="176"/>
      <c r="JE130" s="176"/>
      <c r="JF130" s="176"/>
      <c r="JG130" s="176"/>
      <c r="JH130" s="176"/>
      <c r="JI130" s="176"/>
      <c r="JJ130" s="176"/>
      <c r="JK130" s="176"/>
      <c r="JL130" s="176"/>
      <c r="JM130" s="176"/>
      <c r="JN130" s="176"/>
      <c r="JO130" s="176"/>
      <c r="JP130" s="176"/>
      <c r="JQ130" s="176"/>
      <c r="JR130" s="176"/>
      <c r="JS130" s="176"/>
      <c r="JT130" s="176"/>
      <c r="JU130" s="176"/>
      <c r="JV130" s="176"/>
      <c r="JW130" s="176"/>
      <c r="JX130" s="176"/>
      <c r="JY130" s="176"/>
      <c r="JZ130" s="176"/>
      <c r="KA130" s="176"/>
      <c r="KB130" s="176"/>
      <c r="KC130" s="176"/>
      <c r="KD130" s="176"/>
      <c r="KE130" s="176"/>
      <c r="KF130" s="176"/>
      <c r="KG130" s="176"/>
      <c r="KH130" s="176"/>
      <c r="KI130" s="176"/>
      <c r="KJ130" s="176"/>
      <c r="KK130" s="176"/>
      <c r="KL130" s="176"/>
      <c r="KM130" s="176"/>
      <c r="KN130" s="176"/>
      <c r="KO130" s="176"/>
      <c r="KP130" s="176"/>
      <c r="KQ130" s="176"/>
    </row>
    <row r="131" spans="1:303" s="170" customFormat="1" ht="19.5" customHeight="1" x14ac:dyDescent="0.3">
      <c r="A131" s="83"/>
      <c r="D131" s="84">
        <v>1</v>
      </c>
      <c r="E131" s="206" t="s">
        <v>668</v>
      </c>
      <c r="F131" s="206">
        <v>0</v>
      </c>
      <c r="G131" s="206" t="s">
        <v>264</v>
      </c>
      <c r="M131" s="129" t="s">
        <v>667</v>
      </c>
      <c r="N131" s="127" t="s">
        <v>40</v>
      </c>
      <c r="O131" s="198">
        <f ca="1">IFERROR(((R131*R44)+(U131*U44)+(X131*X44)+(AA131*AA44)+(AD131*AD44)+(AG131*AG44)+(AJ131*AJ44)+(AM131*AM44)+(AP131*AP44)+(AS131*AS44)+(AV131*AV44)+(AY131*AY44)+(BB131*BB44)+(BE131*BE44)+(BH131*BH44)+(BK131*BK44)+(BN131*BN44)+(BQ131*BQ44)+(BT131*BT44)+(BW131*BW44)+(BZ131*BZ44)+(CC131*CC44)+(CF131*CF44)+(CI131*CI44)+(CL131*CL44)+(CO131*CO44)+(CR131*CR44)+(CU131*CU44)+(CX131*CX44)+(DA131*DA44)+(DD131*DD44)+(DG131*DG44)+(DJ131*DJ44)+(DM131*DM44)+(DP131*DP44)+(DS131*DS44)+IF(O35="Actual",(DV131*DV44),0))/O44,0)</f>
        <v>0</v>
      </c>
      <c r="P131" s="198">
        <f>IFERROR(((S131*S44)+(V131*V44)+(Y131*Y44)+(AB131*AB44)+(AE131*AE44)+(AH131*AH44)+(AK131*AK44)+(AN131*AN44)+(AQ131*AQ44)+(AT131*AT44)+(AW131*AW44)+(AZ131*AZ44)+(BC131*BC44)+(BF131*BF44)+(BI131*BI44)+(BL131*BL44)+(BO131*BO44)+(BR131*BR44)+(BU131*BU44)+(BX131*BX44)+(CA131*CA44)+(CD131*CD44)+(CG131*CG44)+(CJ131*CJ44)+(CM131*CM44)+(CP131*CP44)+(CS131*CS44)+(CV131*CV44)+(CY131*CY44)+(DB131*DB44)+(DE131*DE44)+(DH131*DH44)+(DK131*DK44)+(DN131*DN44)+(DQ131*DQ44)+(DT131*DT44))/P44,0)</f>
        <v>0</v>
      </c>
      <c r="Q131" s="162"/>
      <c r="R131" s="207">
        <f ca="1">IFERROR((R129/ROUND(($O$328*R388),$N$3))*8517.18,0)</f>
        <v>0</v>
      </c>
      <c r="S131" s="207">
        <f>IFERROR((S129/ROUND(($O$328*S388),$N$3))*8517.18,0)</f>
        <v>0</v>
      </c>
      <c r="T131" s="203"/>
      <c r="U131" s="207">
        <f ca="1">IFERROR((U129/ROUND(($O$328*U388),$N$3))*8517.18,0)</f>
        <v>0</v>
      </c>
      <c r="V131" s="207">
        <f>IFERROR((V129/ROUND(($O$328*V388),$N$3))*8517.18,0)</f>
        <v>0</v>
      </c>
      <c r="W131" s="203"/>
      <c r="X131" s="207">
        <f ca="1">IFERROR((X129/ROUND(($O$328*X388),$N$3))*8517.18,0)</f>
        <v>0</v>
      </c>
      <c r="Y131" s="207">
        <f>IFERROR((Y129/ROUND(($O$328*Y388),$N$3))*8517.18,0)</f>
        <v>0</v>
      </c>
      <c r="Z131" s="203"/>
      <c r="AA131" s="207">
        <f ca="1">IFERROR((AA129/ROUND(($O$328*AA388),$N$3))*8517.18,0)</f>
        <v>0</v>
      </c>
      <c r="AB131" s="207">
        <f>IFERROR((AB129/ROUND(($O$328*AB388),$N$3))*8517.18,0)</f>
        <v>0</v>
      </c>
      <c r="AC131" s="203"/>
      <c r="AD131" s="207">
        <f ca="1">IFERROR((AD129/ROUND(($O$328*AD388),$N$3))*8517.18,0)</f>
        <v>0</v>
      </c>
      <c r="AE131" s="207">
        <f>IFERROR((AE129/ROUND(($O$328*AE388),$N$3))*8517.18,0)</f>
        <v>0</v>
      </c>
      <c r="AF131" s="203"/>
      <c r="AG131" s="207">
        <f ca="1">IFERROR((AG129/ROUND(($O$328*AG388),$N$3))*8517.18,0)</f>
        <v>0</v>
      </c>
      <c r="AH131" s="207">
        <f>IFERROR((AH129/ROUND(($O$328*AH388),$N$3))*8517.18,0)</f>
        <v>0</v>
      </c>
      <c r="AI131" s="203"/>
      <c r="AJ131" s="207">
        <f ca="1">IFERROR((AJ129/ROUND(($O$328*AJ388),$N$3))*8517.18,0)</f>
        <v>0</v>
      </c>
      <c r="AK131" s="207">
        <f>IFERROR((AK129/ROUND(($O$328*AK388),$N$3))*8517.18,0)</f>
        <v>0</v>
      </c>
      <c r="AL131" s="203"/>
      <c r="AM131" s="207">
        <f ca="1">IFERROR((AM129/ROUND(($O$328*AM388),$N$3))*8517.18,0)</f>
        <v>0</v>
      </c>
      <c r="AN131" s="207">
        <f>IFERROR((AN129/ROUND(($O$328*AN388),$N$3))*8517.18,0)</f>
        <v>0</v>
      </c>
      <c r="AO131" s="203"/>
      <c r="AP131" s="207">
        <f ca="1">IFERROR((AP129/ROUND(($O$328*AP388),$N$3))*8517.18,0)</f>
        <v>0</v>
      </c>
      <c r="AQ131" s="207">
        <f>IFERROR((AQ129/ROUND(($O$328*AQ388),$N$3))*8517.18,0)</f>
        <v>0</v>
      </c>
      <c r="AR131" s="203"/>
      <c r="AS131" s="207">
        <f ca="1">IFERROR((AS129/ROUND(($O$328*AS388),$N$3))*8517.18,0)</f>
        <v>0</v>
      </c>
      <c r="AT131" s="207">
        <f>IFERROR((AT129/ROUND(($O$328*AT388),$N$3))*8517.18,0)</f>
        <v>0</v>
      </c>
      <c r="AU131" s="203"/>
      <c r="AV131" s="207">
        <f ca="1">IFERROR((AV129/ROUND(($O$328*AV388),$N$3))*8517.18,0)</f>
        <v>0</v>
      </c>
      <c r="AW131" s="207">
        <f>IFERROR((AW129/ROUND(($O$328*AW388),$N$3))*8517.18,0)</f>
        <v>0</v>
      </c>
      <c r="AX131" s="203"/>
      <c r="AY131" s="207">
        <f ca="1">IFERROR((AY129/ROUND(($O$328*AY388),$N$3))*8517.18,0)</f>
        <v>0</v>
      </c>
      <c r="AZ131" s="207">
        <f>IFERROR((AZ129/ROUND(($O$328*AZ388),$N$3))*8517.18,0)</f>
        <v>0</v>
      </c>
      <c r="BA131" s="203"/>
      <c r="BB131" s="207">
        <f ca="1">IFERROR((BB129/ROUND(($O$328*BB388),$N$3))*8517.18,0)</f>
        <v>0</v>
      </c>
      <c r="BC131" s="207">
        <f>IFERROR((BC129/ROUND(($O$328*BC388),$N$3))*8517.18,0)</f>
        <v>0</v>
      </c>
      <c r="BD131" s="203"/>
      <c r="BE131" s="207">
        <f ca="1">IFERROR((BE129/ROUND(($O$328*BE388),$N$3))*8517.18,0)</f>
        <v>0</v>
      </c>
      <c r="BF131" s="207">
        <f>IFERROR((BF129/ROUND(($O$328*BF388),$N$3))*8517.18,0)</f>
        <v>0</v>
      </c>
      <c r="BG131" s="203"/>
      <c r="BH131" s="207">
        <f ca="1">IFERROR((BH129/ROUND(($O$328*BH388),$N$3))*8517.18,0)</f>
        <v>0</v>
      </c>
      <c r="BI131" s="207">
        <f>IFERROR((BI129/ROUND(($O$328*BI388),$N$3))*8517.18,0)</f>
        <v>0</v>
      </c>
      <c r="BJ131" s="203"/>
      <c r="BK131" s="207">
        <f ca="1">IFERROR((BK129/ROUND(($O$328*BK388),$N$3))*8517.18,0)</f>
        <v>0</v>
      </c>
      <c r="BL131" s="207">
        <f>IFERROR((BL129/ROUND(($O$328*BL388),$N$3))*8517.18,0)</f>
        <v>0</v>
      </c>
      <c r="BM131" s="203"/>
      <c r="BN131" s="207">
        <f ca="1">IFERROR((BN129/ROUND(($O$328*BN388),$N$3))*8517.18,0)</f>
        <v>0</v>
      </c>
      <c r="BO131" s="207">
        <f>IFERROR((BO129/ROUND(($O$328*BO388),$N$3))*8517.18,0)</f>
        <v>0</v>
      </c>
      <c r="BP131" s="203"/>
      <c r="BQ131" s="204">
        <f ca="1">IFERROR((BQ129/ROUND(($O$328*BQ388),$N$3))*8517.18,0)</f>
        <v>0</v>
      </c>
      <c r="BR131" s="204">
        <f>IFERROR((BR129/ROUND(($O$328*BR388),$N$3))*8517.18,0)</f>
        <v>0</v>
      </c>
      <c r="BS131" s="204"/>
      <c r="BT131" s="204">
        <f ca="1">IFERROR((BT129/ROUND(($O$328*BT388),$N$3))*8517.18,0)</f>
        <v>0</v>
      </c>
      <c r="BU131" s="204">
        <f>IFERROR((BU129/ROUND(($O$328*BU388),$N$3))*8517.18,0)</f>
        <v>0</v>
      </c>
      <c r="BV131" s="204"/>
      <c r="BW131" s="204">
        <f ca="1">IFERROR((BW129/ROUND(($O$328*BW388),$N$3))*8517.18,0)</f>
        <v>0</v>
      </c>
      <c r="BX131" s="204">
        <f>IFERROR((BX129/ROUND(($O$328*BX388),$N$3))*8517.18,0)</f>
        <v>0</v>
      </c>
      <c r="BY131" s="204"/>
      <c r="BZ131" s="204">
        <f ca="1">IFERROR((BZ129/ROUND(($O$328*BZ388),$N$3))*8517.18,0)</f>
        <v>0</v>
      </c>
      <c r="CA131" s="204">
        <f>IFERROR((CA129/ROUND(($O$328*CA388),$N$3))*8517.18,0)</f>
        <v>0</v>
      </c>
      <c r="CB131" s="203"/>
      <c r="CC131" s="207">
        <f ca="1">IFERROR((CC129/ROUND(($O$328*CC388),$N$3))*8517.18,0)</f>
        <v>0</v>
      </c>
      <c r="CD131" s="207">
        <f>IFERROR((CD129/ROUND(($O$328*CD388),$N$3))*8517.18,0)</f>
        <v>0</v>
      </c>
      <c r="CE131" s="203"/>
      <c r="CF131" s="207">
        <f ca="1">IFERROR((CF129/ROUND(($O$328*CF388),$N$3))*8517.18,0)</f>
        <v>0</v>
      </c>
      <c r="CG131" s="207">
        <f>IFERROR((CG129/ROUND(($O$328*CG388),$N$3))*8517.18,0)</f>
        <v>0</v>
      </c>
      <c r="CH131" s="203"/>
      <c r="CI131" s="207">
        <f ca="1">IFERROR((CI129/ROUND(($O$328*CI388),$N$3))*8517.18,0)</f>
        <v>0</v>
      </c>
      <c r="CJ131" s="207">
        <f>IFERROR((CJ129/ROUND(($O$328*CJ388),$N$3))*8517.18,0)</f>
        <v>0</v>
      </c>
      <c r="CK131" s="203"/>
      <c r="CL131" s="207">
        <f ca="1">IFERROR((CL129/ROUND(($O$328*CL388),$N$3))*8517.18,0)</f>
        <v>0</v>
      </c>
      <c r="CM131" s="207">
        <f>IFERROR((CM129/ROUND(($O$328*CM388),$N$3))*8517.18,0)</f>
        <v>0</v>
      </c>
      <c r="CN131" s="203"/>
      <c r="CO131" s="207">
        <f ca="1">IFERROR((CO129/ROUND(($O$328*CO388),$N$3))*8517.18,0)</f>
        <v>0</v>
      </c>
      <c r="CP131" s="207">
        <f>IFERROR((CP129/ROUND(($O$328*CP388),$N$3))*8517.18,0)</f>
        <v>0</v>
      </c>
      <c r="CQ131" s="203"/>
      <c r="CR131" s="207">
        <f ca="1">IFERROR((CR129/ROUND(($O$328*CR388),$N$3))*8517.18,0)</f>
        <v>0</v>
      </c>
      <c r="CS131" s="207">
        <f>IFERROR((CS129/ROUND(($O$328*CS388),$N$3))*8517.18,0)</f>
        <v>0</v>
      </c>
      <c r="CT131" s="203"/>
      <c r="CU131" s="207">
        <f ca="1">IFERROR((CU129/ROUND(($O$328*CU388),$N$3))*8517.18,0)</f>
        <v>0</v>
      </c>
      <c r="CV131" s="207">
        <f>IFERROR((CV129/ROUND(($O$328*CV388),$N$3))*8517.18,0)</f>
        <v>0</v>
      </c>
      <c r="CW131" s="203"/>
      <c r="CX131" s="207">
        <f ca="1">IFERROR((CX129/ROUND(($O$328*CX388),$N$3))*8517.18,0)</f>
        <v>0</v>
      </c>
      <c r="CY131" s="207">
        <f>IFERROR((CY129/ROUND(($O$328*CY388),$N$3))*8517.18,0)</f>
        <v>0</v>
      </c>
      <c r="CZ131" s="203"/>
      <c r="DA131" s="207">
        <f ca="1">IFERROR((DA129/ROUND(($O$328*DA388),$N$3))*8517.18,0)</f>
        <v>0</v>
      </c>
      <c r="DB131" s="207">
        <f>IFERROR((DB129/ROUND(($O$328*DB388),$N$3))*8517.18,0)</f>
        <v>0</v>
      </c>
      <c r="DC131" s="203"/>
      <c r="DD131" s="207">
        <f ca="1">IFERROR((DD129/ROUND(($O$328*DD388),$N$3))*8517.18,0)</f>
        <v>0</v>
      </c>
      <c r="DE131" s="207">
        <f>IFERROR((DE129/ROUND(($O$328*DE388),$N$3))*8517.18,0)</f>
        <v>0</v>
      </c>
      <c r="DF131" s="203"/>
      <c r="DG131" s="207">
        <f ca="1">IFERROR((DG129/ROUND(($O$328*DG388),$N$3))*8517.18,0)</f>
        <v>0</v>
      </c>
      <c r="DH131" s="207">
        <f>IFERROR((DH129/ROUND(($O$328*DH388),$N$3))*8517.18,0)</f>
        <v>0</v>
      </c>
      <c r="DI131" s="203"/>
      <c r="DJ131" s="207">
        <f ca="1">IFERROR((DJ129/ROUND(($O$328*DJ388),$N$3))*8517.18,0)</f>
        <v>0</v>
      </c>
      <c r="DK131" s="207">
        <f>IFERROR((DK129/ROUND(($O$328*DK388),$N$3))*8517.18,0)</f>
        <v>0</v>
      </c>
      <c r="DL131" s="203"/>
      <c r="DM131" s="207">
        <f ca="1">IFERROR((DM129/ROUND(($O$328*DM388),$N$3))*8517.18,0)</f>
        <v>0</v>
      </c>
      <c r="DN131" s="207">
        <f>IFERROR((DN129/ROUND(($O$328*DN388),$N$3))*8517.18,0)</f>
        <v>0</v>
      </c>
      <c r="DO131" s="203"/>
      <c r="DP131" s="207">
        <f ca="1">IFERROR((DP129/ROUND(($O$328*DP388),$N$3))*8517.18,0)</f>
        <v>0</v>
      </c>
      <c r="DQ131" s="207">
        <f>IFERROR((DQ129/ROUND(($O$328*DQ388),$N$3))*8517.18,0)</f>
        <v>0</v>
      </c>
      <c r="DR131" s="203"/>
      <c r="DS131" s="207">
        <f ca="1">IFERROR((DS129/ROUND(($O$328*DS388),$N$3))*8517.18,0)</f>
        <v>0</v>
      </c>
      <c r="DT131" s="207">
        <f>IFERROR((DT129/ROUND(($O$328*DT388),$N$3))*8517.18,0)</f>
        <v>0</v>
      </c>
      <c r="DU131" s="211"/>
      <c r="DV131" s="204">
        <f>IFERROR((DV129/ROUND(($O$328*DV388),$N$3))*8517.18,0)</f>
        <v>0</v>
      </c>
      <c r="DW131" s="442"/>
      <c r="DY131" s="205"/>
      <c r="DZ131" s="205"/>
      <c r="EB131" s="196"/>
      <c r="EC131" s="196"/>
      <c r="ED131"/>
      <c r="EE131" s="100"/>
      <c r="EF131" s="176"/>
      <c r="EG131" s="176"/>
      <c r="EH131" s="176"/>
      <c r="EI131" s="176"/>
      <c r="EJ131" s="176"/>
      <c r="EK131" s="176"/>
      <c r="EL131" s="176"/>
      <c r="EM131" s="176"/>
      <c r="EN131" s="176"/>
      <c r="EO131" s="176"/>
      <c r="EP131" s="176"/>
      <c r="EQ131" s="176"/>
      <c r="ER131" s="176"/>
      <c r="ES131" s="176"/>
      <c r="ET131" s="176"/>
      <c r="EU131" s="176"/>
      <c r="EV131" s="176"/>
      <c r="EW131" s="176"/>
      <c r="EX131" s="176"/>
      <c r="EY131" s="176"/>
      <c r="EZ131" s="176"/>
      <c r="FA131" s="176"/>
      <c r="FB131" s="176"/>
      <c r="FC131" s="176"/>
      <c r="FD131" s="176"/>
      <c r="FE131" s="176"/>
      <c r="FF131" s="176"/>
      <c r="FG131" s="176"/>
      <c r="FH131" s="176"/>
      <c r="FI131" s="176"/>
      <c r="FJ131" s="176"/>
      <c r="FK131" s="176"/>
      <c r="FL131" s="176"/>
      <c r="FM131" s="176"/>
      <c r="FN131" s="176"/>
      <c r="FO131" s="176"/>
      <c r="FP131" s="176"/>
      <c r="FQ131" s="176"/>
      <c r="FR131" s="176"/>
      <c r="FS131" s="176"/>
      <c r="FT131" s="176"/>
      <c r="FU131" s="176"/>
      <c r="FV131" s="176"/>
      <c r="FW131" s="176"/>
      <c r="FX131" s="176"/>
      <c r="FY131" s="176"/>
      <c r="FZ131" s="176"/>
      <c r="GA131" s="176"/>
      <c r="GB131" s="176"/>
      <c r="GC131" s="176"/>
      <c r="GD131" s="176"/>
      <c r="GE131" s="176"/>
      <c r="GF131" s="176"/>
      <c r="GG131" s="176"/>
      <c r="GH131" s="176"/>
      <c r="GI131" s="176"/>
      <c r="GJ131" s="176"/>
      <c r="GK131" s="176"/>
      <c r="GL131" s="176"/>
      <c r="GM131" s="176"/>
      <c r="GN131" s="176"/>
      <c r="GO131" s="176"/>
      <c r="GP131" s="176"/>
      <c r="GQ131" s="176"/>
      <c r="GR131" s="176"/>
      <c r="GS131" s="176"/>
      <c r="GT131" s="176"/>
      <c r="GU131" s="176"/>
      <c r="GV131" s="176"/>
      <c r="GW131" s="176"/>
      <c r="GX131" s="176"/>
      <c r="GY131" s="176"/>
      <c r="GZ131" s="176"/>
      <c r="HA131" s="176"/>
      <c r="HB131" s="176"/>
      <c r="HC131" s="176"/>
      <c r="HD131" s="176"/>
      <c r="HE131" s="176"/>
      <c r="HF131" s="176"/>
      <c r="HG131" s="176"/>
      <c r="HH131" s="176"/>
      <c r="HI131" s="176"/>
      <c r="HJ131" s="176"/>
      <c r="HK131" s="176"/>
      <c r="HL131" s="176"/>
      <c r="HM131" s="176"/>
      <c r="HN131" s="176"/>
      <c r="HO131" s="176"/>
      <c r="HP131" s="176"/>
      <c r="HQ131" s="176"/>
      <c r="HR131" s="176"/>
      <c r="HS131" s="176"/>
      <c r="HT131" s="176"/>
      <c r="HU131" s="176"/>
      <c r="HV131" s="176"/>
      <c r="HW131" s="176"/>
      <c r="HX131" s="176"/>
      <c r="HY131" s="176"/>
      <c r="HZ131" s="176"/>
      <c r="IA131" s="176"/>
      <c r="IB131" s="176"/>
      <c r="IC131" s="176"/>
      <c r="ID131" s="176"/>
      <c r="IE131" s="176"/>
      <c r="IF131" s="176"/>
      <c r="IG131" s="176"/>
      <c r="IH131" s="176"/>
      <c r="II131" s="176"/>
      <c r="IJ131" s="176"/>
      <c r="IK131" s="176"/>
      <c r="IL131" s="176"/>
      <c r="IM131" s="176"/>
      <c r="IN131" s="176"/>
      <c r="IO131" s="176"/>
      <c r="IP131" s="176"/>
      <c r="IQ131" s="176"/>
      <c r="IR131" s="176"/>
      <c r="IS131" s="176"/>
      <c r="IT131" s="176"/>
      <c r="IU131" s="176"/>
      <c r="IV131" s="176"/>
      <c r="IW131" s="176"/>
      <c r="IX131" s="176"/>
      <c r="IY131" s="176"/>
      <c r="IZ131" s="176"/>
      <c r="JA131" s="176"/>
      <c r="JB131" s="176"/>
      <c r="JC131" s="176"/>
      <c r="JD131" s="176"/>
      <c r="JE131" s="176"/>
      <c r="JF131" s="176"/>
      <c r="JG131" s="176"/>
      <c r="JH131" s="176"/>
      <c r="JI131" s="176"/>
      <c r="JJ131" s="176"/>
      <c r="JK131" s="176"/>
      <c r="JL131" s="176"/>
      <c r="JM131" s="176"/>
      <c r="JN131" s="176"/>
      <c r="JO131" s="176"/>
      <c r="JP131" s="176"/>
      <c r="JQ131" s="176"/>
      <c r="JR131" s="176"/>
      <c r="JS131" s="176"/>
      <c r="JT131" s="176"/>
      <c r="JU131" s="176"/>
      <c r="JV131" s="176"/>
      <c r="JW131" s="176"/>
      <c r="JX131" s="176"/>
      <c r="JY131" s="176"/>
      <c r="JZ131" s="176"/>
      <c r="KA131" s="176"/>
      <c r="KB131" s="176"/>
      <c r="KC131" s="176"/>
      <c r="KD131" s="176"/>
      <c r="KE131" s="176"/>
      <c r="KF131" s="176"/>
      <c r="KG131" s="176"/>
      <c r="KH131" s="176"/>
      <c r="KI131" s="176"/>
      <c r="KJ131" s="176"/>
      <c r="KK131" s="176"/>
      <c r="KL131" s="176"/>
      <c r="KM131" s="176"/>
      <c r="KN131" s="176"/>
      <c r="KO131" s="176"/>
      <c r="KP131" s="176"/>
      <c r="KQ131" s="176"/>
    </row>
    <row r="132" spans="1:303" s="170" customFormat="1" ht="19.5" customHeight="1" x14ac:dyDescent="0.3">
      <c r="A132" s="83"/>
      <c r="D132" s="84">
        <v>1</v>
      </c>
      <c r="E132" s="206" t="s">
        <v>333</v>
      </c>
      <c r="F132" s="206">
        <v>0</v>
      </c>
      <c r="G132" s="206" t="s">
        <v>264</v>
      </c>
      <c r="M132" s="129" t="s">
        <v>65</v>
      </c>
      <c r="N132" s="119"/>
      <c r="O132" s="153">
        <f ca="1">IFERROR(O129/ROUND(O122,$N$3),0)</f>
        <v>0</v>
      </c>
      <c r="P132" s="153">
        <f>IFERROR(P129/ROUND(P122,$N$3),0)</f>
        <v>0</v>
      </c>
      <c r="Q132" s="167"/>
      <c r="R132" s="153">
        <f ca="1">IFERROR(R129/ROUND(R122,$N$3),0)</f>
        <v>0</v>
      </c>
      <c r="S132" s="153">
        <f>IFERROR(S129/ROUND(S122,$N$3),0)</f>
        <v>0</v>
      </c>
      <c r="T132" s="210"/>
      <c r="U132" s="153">
        <f ca="1">IFERROR(U129/ROUND(U122,$N$3),0)</f>
        <v>0</v>
      </c>
      <c r="V132" s="153">
        <f>IFERROR(V129/ROUND(V122,$N$3),0)</f>
        <v>0</v>
      </c>
      <c r="W132" s="153"/>
      <c r="X132" s="153">
        <f ca="1">IFERROR(X129/ROUND(X122,$N$3),0)</f>
        <v>0</v>
      </c>
      <c r="Y132" s="153">
        <f>IFERROR(Y129/ROUND(Y122,$N$3),0)</f>
        <v>0</v>
      </c>
      <c r="Z132" s="153"/>
      <c r="AA132" s="153">
        <f ca="1">IFERROR(AA129/ROUND(AA122,$N$3),0)</f>
        <v>0</v>
      </c>
      <c r="AB132" s="153">
        <f>IFERROR(AB129/ROUND(AB122,$N$3),0)</f>
        <v>0</v>
      </c>
      <c r="AC132" s="153"/>
      <c r="AD132" s="153">
        <f ca="1">IFERROR(AD129/ROUND(AD122,$N$3),0)</f>
        <v>0</v>
      </c>
      <c r="AE132" s="153">
        <f>IFERROR(AE129/ROUND(AE122,$N$3),0)</f>
        <v>0</v>
      </c>
      <c r="AF132" s="153"/>
      <c r="AG132" s="153">
        <f ca="1">IFERROR(AG129/ROUND(AG122,$N$3),0)</f>
        <v>0</v>
      </c>
      <c r="AH132" s="153">
        <f>IFERROR(AH129/ROUND(AH122,$N$3),0)</f>
        <v>0</v>
      </c>
      <c r="AI132" s="153"/>
      <c r="AJ132" s="153">
        <f ca="1">IFERROR(AJ129/ROUND(AJ122,$N$3),0)</f>
        <v>0</v>
      </c>
      <c r="AK132" s="153">
        <f>IFERROR(AK129/ROUND(AK122,$N$3),0)</f>
        <v>0</v>
      </c>
      <c r="AL132" s="153"/>
      <c r="AM132" s="153">
        <f ca="1">IFERROR(AM129/ROUND(AM122,$N$3),0)</f>
        <v>0</v>
      </c>
      <c r="AN132" s="153">
        <f>IFERROR(AN129/ROUND(AN122,$N$3),0)</f>
        <v>0</v>
      </c>
      <c r="AO132" s="153"/>
      <c r="AP132" s="153">
        <f ca="1">IFERROR(AP129/ROUND(AP122,$N$3),0)</f>
        <v>0</v>
      </c>
      <c r="AQ132" s="153">
        <f>IFERROR(AQ129/ROUND(AQ122,$N$3),0)</f>
        <v>0</v>
      </c>
      <c r="AR132" s="153"/>
      <c r="AS132" s="153">
        <f ca="1">IFERROR(AS129/ROUND(AS122,$N$3),0)</f>
        <v>0</v>
      </c>
      <c r="AT132" s="153">
        <f>IFERROR(AT129/ROUND(AT122,$N$3),0)</f>
        <v>0</v>
      </c>
      <c r="AU132" s="153"/>
      <c r="AV132" s="153">
        <f ca="1">IFERROR(AV129/ROUND(AV122,$N$3),0)</f>
        <v>0</v>
      </c>
      <c r="AW132" s="153">
        <f>IFERROR(AW129/ROUND(AW122,$N$3),0)</f>
        <v>0</v>
      </c>
      <c r="AX132" s="153"/>
      <c r="AY132" s="153">
        <f ca="1">IFERROR(AY129/ROUND(AY122,$N$3),0)</f>
        <v>0</v>
      </c>
      <c r="AZ132" s="153">
        <f>IFERROR(AZ129/ROUND(AZ122,$N$3),0)</f>
        <v>0</v>
      </c>
      <c r="BA132" s="153"/>
      <c r="BB132" s="153">
        <f ca="1">IFERROR(BB129/ROUND(BB122,$N$3),0)</f>
        <v>0</v>
      </c>
      <c r="BC132" s="153">
        <f>IFERROR(BC129/ROUND(BC122,$N$3),0)</f>
        <v>0</v>
      </c>
      <c r="BD132" s="153"/>
      <c r="BE132" s="153">
        <f ca="1">IFERROR(BE129/ROUND(BE122,$N$3),0)</f>
        <v>0</v>
      </c>
      <c r="BF132" s="153">
        <f>IFERROR(BF129/ROUND(BF122,$N$3),0)</f>
        <v>0</v>
      </c>
      <c r="BG132" s="153"/>
      <c r="BH132" s="153">
        <f ca="1">IFERROR(BH129/ROUND(BH122,$N$3),0)</f>
        <v>0</v>
      </c>
      <c r="BI132" s="153">
        <f>IFERROR(BI129/ROUND(BI122,$N$3),0)</f>
        <v>0</v>
      </c>
      <c r="BJ132" s="153"/>
      <c r="BK132" s="153">
        <f ca="1">IFERROR(BK129/ROUND(BK122,$N$3),0)</f>
        <v>0</v>
      </c>
      <c r="BL132" s="153">
        <f>IFERROR(BL129/ROUND(BL122,$N$3),0)</f>
        <v>0</v>
      </c>
      <c r="BM132" s="153"/>
      <c r="BN132" s="153">
        <f ca="1">IFERROR(BN129/ROUND(BN122,$N$3),0)</f>
        <v>0</v>
      </c>
      <c r="BO132" s="153">
        <f>IFERROR(BO129/ROUND(BO122,$N$3),0)</f>
        <v>0</v>
      </c>
      <c r="BP132" s="153"/>
      <c r="BQ132" s="153">
        <f ca="1">IFERROR(BQ129/ROUND(BQ122,$N$3),0)</f>
        <v>0</v>
      </c>
      <c r="BR132" s="153">
        <f>IFERROR(BR129/ROUND(BR122,$N$3),0)</f>
        <v>0</v>
      </c>
      <c r="BS132" s="153"/>
      <c r="BT132" s="153">
        <f ca="1">IFERROR(BT129/ROUND(BT122,$N$3),0)</f>
        <v>0</v>
      </c>
      <c r="BU132" s="153">
        <f>IFERROR(BU129/ROUND(BU122,$N$3),0)</f>
        <v>0</v>
      </c>
      <c r="BV132" s="153"/>
      <c r="BW132" s="153">
        <f ca="1">IFERROR(BW129/ROUND(BW122,$N$3),0)</f>
        <v>0</v>
      </c>
      <c r="BX132" s="153">
        <f>IFERROR(BX129/ROUND(BX122,$N$3),0)</f>
        <v>0</v>
      </c>
      <c r="BY132" s="153"/>
      <c r="BZ132" s="153">
        <f ca="1">IFERROR(BZ129/ROUND(BZ122,$N$3),0)</f>
        <v>0</v>
      </c>
      <c r="CA132" s="153">
        <f>IFERROR(CA129/ROUND(CA122,$N$3),0)</f>
        <v>0</v>
      </c>
      <c r="CB132" s="153"/>
      <c r="CC132" s="153">
        <f ca="1">IFERROR(CC129/ROUND(CC122,$N$3),0)</f>
        <v>0</v>
      </c>
      <c r="CD132" s="153">
        <f>IFERROR(CD129/ROUND(CD122,$N$3),0)</f>
        <v>0</v>
      </c>
      <c r="CE132" s="153"/>
      <c r="CF132" s="153">
        <f ca="1">IFERROR(CF129/ROUND(CF122,$N$3),0)</f>
        <v>0</v>
      </c>
      <c r="CG132" s="153">
        <f>IFERROR(CG129/ROUND(CG122,$N$3),0)</f>
        <v>0</v>
      </c>
      <c r="CH132" s="153"/>
      <c r="CI132" s="153">
        <f ca="1">IFERROR(CI129/ROUND(CI122,$N$3),0)</f>
        <v>0</v>
      </c>
      <c r="CJ132" s="153">
        <f>IFERROR(CJ129/ROUND(CJ122,$N$3),0)</f>
        <v>0</v>
      </c>
      <c r="CK132" s="153"/>
      <c r="CL132" s="153">
        <f ca="1">IFERROR(CL129/ROUND(CL122,$N$3),0)</f>
        <v>0</v>
      </c>
      <c r="CM132" s="153">
        <f>IFERROR(CM129/ROUND(CM122,$N$3),0)</f>
        <v>0</v>
      </c>
      <c r="CN132" s="153"/>
      <c r="CO132" s="153">
        <f ca="1">IFERROR(CO129/ROUND(CO122,$N$3),0)</f>
        <v>0</v>
      </c>
      <c r="CP132" s="153">
        <f>IFERROR(CP129/ROUND(CP122,$N$3),0)</f>
        <v>0</v>
      </c>
      <c r="CQ132" s="153"/>
      <c r="CR132" s="153">
        <f ca="1">IFERROR(CR129/ROUND(CR122,$N$3),0)</f>
        <v>0</v>
      </c>
      <c r="CS132" s="153">
        <f>IFERROR(CS129/ROUND(CS122,$N$3),0)</f>
        <v>0</v>
      </c>
      <c r="CT132" s="153"/>
      <c r="CU132" s="153">
        <f ca="1">IFERROR(CU129/ROUND(CU122,$N$3),0)</f>
        <v>0</v>
      </c>
      <c r="CV132" s="153">
        <f>IFERROR(CV129/ROUND(CV122,$N$3),0)</f>
        <v>0</v>
      </c>
      <c r="CW132" s="153"/>
      <c r="CX132" s="153">
        <f ca="1">IFERROR(CX129/ROUND(CX122,$N$3),0)</f>
        <v>0</v>
      </c>
      <c r="CY132" s="153">
        <f>IFERROR(CY129/ROUND(CY122,$N$3),0)</f>
        <v>0</v>
      </c>
      <c r="CZ132" s="153"/>
      <c r="DA132" s="153">
        <f ca="1">IFERROR(DA129/ROUND(DA122,$N$3),0)</f>
        <v>0</v>
      </c>
      <c r="DB132" s="153">
        <f>IFERROR(DB129/ROUND(DB122,$N$3),0)</f>
        <v>0</v>
      </c>
      <c r="DC132" s="153"/>
      <c r="DD132" s="153">
        <f ca="1">IFERROR(DD129/ROUND(DD122,$N$3),0)</f>
        <v>0</v>
      </c>
      <c r="DE132" s="153">
        <f>IFERROR(DE129/ROUND(DE122,$N$3),0)</f>
        <v>0</v>
      </c>
      <c r="DF132" s="153"/>
      <c r="DG132" s="153">
        <f ca="1">IFERROR(DG129/ROUND(DG122,$N$3),0)</f>
        <v>0</v>
      </c>
      <c r="DH132" s="153">
        <f>IFERROR(DH129/ROUND(DH122,$N$3),0)</f>
        <v>0</v>
      </c>
      <c r="DI132" s="153"/>
      <c r="DJ132" s="153">
        <f ca="1">IFERROR(DJ129/ROUND(DJ122,$N$3),0)</f>
        <v>0</v>
      </c>
      <c r="DK132" s="153">
        <f>IFERROR(DK129/ROUND(DK122,$N$3),0)</f>
        <v>0</v>
      </c>
      <c r="DL132" s="153"/>
      <c r="DM132" s="153">
        <f ca="1">IFERROR(DM129/ROUND(DM122,$N$3),0)</f>
        <v>0</v>
      </c>
      <c r="DN132" s="153">
        <f>IFERROR(DN129/ROUND(DN122,$N$3),0)</f>
        <v>0</v>
      </c>
      <c r="DO132" s="153"/>
      <c r="DP132" s="153">
        <f ca="1">IFERROR(DP129/ROUND(DP122,$N$3),0)</f>
        <v>0</v>
      </c>
      <c r="DQ132" s="153">
        <f>IFERROR(DQ129/ROUND(DQ122,$N$3),0)</f>
        <v>0</v>
      </c>
      <c r="DR132" s="153"/>
      <c r="DS132" s="153">
        <f ca="1">IFERROR(DS129/ROUND(DS122,$N$3),0)</f>
        <v>0</v>
      </c>
      <c r="DT132" s="153">
        <f>IFERROR(DT129/ROUND(DT122,$N$3),0)</f>
        <v>0</v>
      </c>
      <c r="DU132" s="291"/>
      <c r="DV132" s="153">
        <f>IFERROR(DV129/ROUND(DV122,$N$3),0)</f>
        <v>0</v>
      </c>
      <c r="DW132" s="444"/>
      <c r="DY132" s="153"/>
      <c r="DZ132" s="153"/>
      <c r="EB132" s="264"/>
      <c r="EC132" s="264"/>
      <c r="ED132"/>
      <c r="EE132" s="51"/>
      <c r="EF132" s="176"/>
      <c r="EG132" s="176"/>
      <c r="EH132" s="176"/>
      <c r="EI132" s="176"/>
      <c r="EJ132" s="176"/>
      <c r="EK132" s="176"/>
      <c r="EL132" s="176"/>
      <c r="EM132" s="176"/>
      <c r="EN132" s="176"/>
      <c r="EO132" s="176"/>
      <c r="EP132" s="176"/>
      <c r="EQ132" s="176"/>
      <c r="ER132" s="176"/>
      <c r="ES132" s="176"/>
      <c r="ET132" s="176"/>
      <c r="EU132" s="176"/>
      <c r="EV132" s="176"/>
      <c r="EW132" s="176"/>
      <c r="EX132" s="176"/>
      <c r="EY132" s="176"/>
      <c r="EZ132" s="176"/>
      <c r="FA132" s="176"/>
      <c r="FB132" s="176"/>
      <c r="FC132" s="176"/>
      <c r="FD132" s="176"/>
      <c r="FE132" s="176"/>
      <c r="FF132" s="176"/>
      <c r="FG132" s="176"/>
      <c r="FH132" s="176"/>
      <c r="FI132" s="176"/>
      <c r="FJ132" s="176"/>
      <c r="FK132" s="176"/>
      <c r="FL132" s="176"/>
      <c r="FM132" s="176"/>
      <c r="FN132" s="176"/>
      <c r="FO132" s="176"/>
      <c r="FP132" s="176"/>
      <c r="FQ132" s="176"/>
      <c r="FR132" s="176"/>
      <c r="FS132" s="176"/>
      <c r="FT132" s="176"/>
      <c r="FU132" s="176"/>
      <c r="FV132" s="176"/>
      <c r="FW132" s="176"/>
      <c r="FX132" s="176"/>
      <c r="FY132" s="176"/>
      <c r="FZ132" s="176"/>
      <c r="GA132" s="176"/>
      <c r="GB132" s="176"/>
      <c r="GC132" s="176"/>
      <c r="GD132" s="176"/>
      <c r="GE132" s="176"/>
      <c r="GF132" s="176"/>
      <c r="GG132" s="176"/>
      <c r="GH132" s="176"/>
      <c r="GI132" s="176"/>
      <c r="GJ132" s="176"/>
      <c r="GK132" s="176"/>
      <c r="GL132" s="176"/>
      <c r="GM132" s="176"/>
      <c r="GN132" s="176"/>
      <c r="GO132" s="176"/>
      <c r="GP132" s="176"/>
      <c r="GQ132" s="176"/>
      <c r="GR132" s="176"/>
      <c r="GS132" s="176"/>
      <c r="GT132" s="176"/>
      <c r="GU132" s="176"/>
      <c r="GV132" s="176"/>
      <c r="GW132" s="176"/>
      <c r="GX132" s="176"/>
      <c r="GY132" s="176"/>
      <c r="GZ132" s="176"/>
      <c r="HA132" s="176"/>
      <c r="HB132" s="176"/>
      <c r="HC132" s="176"/>
      <c r="HD132" s="176"/>
      <c r="HE132" s="176"/>
      <c r="HF132" s="176"/>
      <c r="HG132" s="176"/>
      <c r="HH132" s="176"/>
      <c r="HI132" s="176"/>
      <c r="HJ132" s="176"/>
      <c r="HK132" s="176"/>
      <c r="HL132" s="176"/>
      <c r="HM132" s="176"/>
      <c r="HN132" s="176"/>
      <c r="HO132" s="176"/>
      <c r="HP132" s="176"/>
      <c r="HQ132" s="176"/>
      <c r="HR132" s="176"/>
      <c r="HS132" s="176"/>
      <c r="HT132" s="176"/>
      <c r="HU132" s="176"/>
      <c r="HV132" s="176"/>
      <c r="HW132" s="176"/>
      <c r="HX132" s="176"/>
      <c r="HY132" s="176"/>
      <c r="HZ132" s="176"/>
      <c r="IA132" s="176"/>
      <c r="IB132" s="176"/>
      <c r="IC132" s="176"/>
      <c r="ID132" s="176"/>
      <c r="IE132" s="176"/>
      <c r="IF132" s="176"/>
      <c r="IG132" s="176"/>
      <c r="IH132" s="176"/>
      <c r="II132" s="176"/>
      <c r="IJ132" s="176"/>
      <c r="IK132" s="176"/>
      <c r="IL132" s="176"/>
      <c r="IM132" s="176"/>
      <c r="IN132" s="176"/>
      <c r="IO132" s="176"/>
      <c r="IP132" s="176"/>
      <c r="IQ132" s="176"/>
      <c r="IR132" s="176"/>
      <c r="IS132" s="176"/>
      <c r="IT132" s="176"/>
      <c r="IU132" s="176"/>
      <c r="IV132" s="176"/>
      <c r="IW132" s="176"/>
      <c r="IX132" s="176"/>
      <c r="IY132" s="176"/>
      <c r="IZ132" s="176"/>
      <c r="JA132" s="176"/>
      <c r="JB132" s="176"/>
      <c r="JC132" s="176"/>
      <c r="JD132" s="176"/>
      <c r="JE132" s="176"/>
      <c r="JF132" s="176"/>
      <c r="JG132" s="176"/>
      <c r="JH132" s="176"/>
      <c r="JI132" s="176"/>
      <c r="JJ132" s="176"/>
      <c r="JK132" s="176"/>
      <c r="JL132" s="176"/>
      <c r="JM132" s="176"/>
      <c r="JN132" s="176"/>
      <c r="JO132" s="176"/>
      <c r="JP132" s="176"/>
      <c r="JQ132" s="176"/>
      <c r="JR132" s="176"/>
      <c r="JS132" s="176"/>
      <c r="JT132" s="176"/>
      <c r="JU132" s="176"/>
      <c r="JV132" s="176"/>
      <c r="JW132" s="176"/>
      <c r="JX132" s="176"/>
      <c r="JY132" s="176"/>
      <c r="JZ132" s="176"/>
      <c r="KA132" s="176"/>
      <c r="KB132" s="176"/>
      <c r="KC132" s="176"/>
      <c r="KD132" s="176"/>
      <c r="KE132" s="176"/>
      <c r="KF132" s="176"/>
      <c r="KG132" s="176"/>
      <c r="KH132" s="176"/>
      <c r="KI132" s="176"/>
      <c r="KJ132" s="176"/>
      <c r="KK132" s="176"/>
      <c r="KL132" s="176"/>
      <c r="KM132" s="176"/>
      <c r="KN132" s="176"/>
      <c r="KO132" s="176"/>
      <c r="KP132" s="176"/>
      <c r="KQ132" s="176"/>
    </row>
    <row r="133" spans="1:303" s="170" customFormat="1" ht="19.5" customHeight="1" x14ac:dyDescent="0.3">
      <c r="A133" s="83"/>
      <c r="C133">
        <v>1</v>
      </c>
      <c r="D133" s="84">
        <v>1</v>
      </c>
      <c r="E133" s="206"/>
      <c r="F133" s="206"/>
      <c r="G133" s="206" t="s">
        <v>264</v>
      </c>
      <c r="M133" s="226" t="s">
        <v>334</v>
      </c>
      <c r="N133" s="119"/>
      <c r="O133" s="153"/>
      <c r="P133" s="153"/>
      <c r="Q133" s="167"/>
      <c r="R133" s="153"/>
      <c r="S133" s="153"/>
      <c r="T133" s="210"/>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c r="AS133" s="153"/>
      <c r="AT133" s="153"/>
      <c r="AU133" s="153"/>
      <c r="AV133" s="153"/>
      <c r="AW133" s="153"/>
      <c r="AX133" s="153"/>
      <c r="AY133" s="153"/>
      <c r="AZ133" s="153"/>
      <c r="BA133" s="153"/>
      <c r="BB133" s="153"/>
      <c r="BC133" s="153"/>
      <c r="BD133" s="153"/>
      <c r="BE133" s="153"/>
      <c r="BF133" s="153"/>
      <c r="BG133" s="153"/>
      <c r="BH133" s="153"/>
      <c r="BI133" s="153"/>
      <c r="BJ133" s="153"/>
      <c r="BK133" s="153"/>
      <c r="BL133" s="153"/>
      <c r="BM133" s="153"/>
      <c r="BN133" s="153"/>
      <c r="BO133" s="153"/>
      <c r="BP133" s="153"/>
      <c r="BQ133" s="153"/>
      <c r="BR133" s="153"/>
      <c r="BS133" s="153"/>
      <c r="BT133" s="153"/>
      <c r="BU133" s="153"/>
      <c r="BV133" s="153"/>
      <c r="BW133" s="153"/>
      <c r="BX133" s="153"/>
      <c r="BY133" s="153"/>
      <c r="BZ133" s="153"/>
      <c r="CA133" s="153"/>
      <c r="CB133" s="153"/>
      <c r="CC133" s="153"/>
      <c r="CD133" s="153"/>
      <c r="CE133" s="153"/>
      <c r="CF133" s="153"/>
      <c r="CG133" s="153"/>
      <c r="CH133" s="153"/>
      <c r="CI133" s="153"/>
      <c r="CJ133" s="153"/>
      <c r="CK133" s="153"/>
      <c r="CL133" s="153"/>
      <c r="CM133" s="153"/>
      <c r="CN133" s="153"/>
      <c r="CO133" s="153"/>
      <c r="CP133" s="153"/>
      <c r="CQ133" s="153"/>
      <c r="CR133" s="153"/>
      <c r="CS133" s="153"/>
      <c r="CT133" s="153"/>
      <c r="CU133" s="153"/>
      <c r="CV133" s="153"/>
      <c r="CW133" s="153"/>
      <c r="CX133" s="153"/>
      <c r="CY133" s="153"/>
      <c r="CZ133" s="153"/>
      <c r="DA133" s="153"/>
      <c r="DB133" s="153"/>
      <c r="DC133" s="153"/>
      <c r="DD133" s="153"/>
      <c r="DE133" s="153"/>
      <c r="DF133" s="153"/>
      <c r="DG133" s="153"/>
      <c r="DH133" s="153"/>
      <c r="DI133" s="153"/>
      <c r="DJ133" s="153"/>
      <c r="DK133" s="153"/>
      <c r="DL133" s="153"/>
      <c r="DM133" s="153"/>
      <c r="DN133" s="153"/>
      <c r="DO133" s="153"/>
      <c r="DP133" s="153"/>
      <c r="DQ133" s="153"/>
      <c r="DR133" s="153"/>
      <c r="DS133" s="153"/>
      <c r="DT133" s="153"/>
      <c r="DU133" s="291"/>
      <c r="DV133" s="153"/>
      <c r="DW133" s="444"/>
      <c r="DY133" s="265"/>
      <c r="DZ133" s="265"/>
      <c r="EB133" s="266"/>
      <c r="EC133" s="266"/>
      <c r="ED133"/>
      <c r="EE133" s="51"/>
      <c r="EF133" s="176"/>
      <c r="EG133" s="176"/>
      <c r="EH133" s="176"/>
      <c r="EI133" s="176"/>
      <c r="EJ133" s="176"/>
      <c r="EK133" s="176"/>
      <c r="EL133" s="176"/>
      <c r="EM133" s="176"/>
      <c r="EN133" s="176"/>
      <c r="EO133" s="176"/>
      <c r="EP133" s="176"/>
      <c r="EQ133" s="176"/>
      <c r="ER133" s="176"/>
      <c r="ES133" s="176"/>
      <c r="ET133" s="176"/>
      <c r="EU133" s="176"/>
      <c r="EV133" s="176"/>
      <c r="EW133" s="176"/>
      <c r="EX133" s="176"/>
      <c r="EY133" s="176"/>
      <c r="EZ133" s="176"/>
      <c r="FA133" s="176"/>
      <c r="FB133" s="176"/>
      <c r="FC133" s="176"/>
      <c r="FD133" s="176"/>
      <c r="FE133" s="176"/>
      <c r="FF133" s="176"/>
      <c r="FG133" s="176"/>
      <c r="FH133" s="176"/>
      <c r="FI133" s="176"/>
      <c r="FJ133" s="176"/>
      <c r="FK133" s="176"/>
      <c r="FL133" s="176"/>
      <c r="FM133" s="176"/>
      <c r="FN133" s="176"/>
      <c r="FO133" s="176"/>
      <c r="FP133" s="176"/>
      <c r="FQ133" s="176"/>
      <c r="FR133" s="176"/>
      <c r="FS133" s="176"/>
      <c r="FT133" s="176"/>
      <c r="FU133" s="176"/>
      <c r="FV133" s="176"/>
      <c r="FW133" s="176"/>
      <c r="FX133" s="176"/>
      <c r="FY133" s="176"/>
      <c r="FZ133" s="176"/>
      <c r="GA133" s="176"/>
      <c r="GB133" s="176"/>
      <c r="GC133" s="176"/>
      <c r="GD133" s="176"/>
      <c r="GE133" s="176"/>
      <c r="GF133" s="176"/>
      <c r="GG133" s="176"/>
      <c r="GH133" s="176"/>
      <c r="GI133" s="176"/>
      <c r="GJ133" s="176"/>
      <c r="GK133" s="176"/>
      <c r="GL133" s="176"/>
      <c r="GM133" s="176"/>
      <c r="GN133" s="176"/>
      <c r="GO133" s="176"/>
      <c r="GP133" s="176"/>
      <c r="GQ133" s="176"/>
      <c r="GR133" s="176"/>
      <c r="GS133" s="176"/>
      <c r="GT133" s="176"/>
      <c r="GU133" s="176"/>
      <c r="GV133" s="176"/>
      <c r="GW133" s="176"/>
      <c r="GX133" s="176"/>
      <c r="GY133" s="176"/>
      <c r="GZ133" s="176"/>
      <c r="HA133" s="176"/>
      <c r="HB133" s="176"/>
      <c r="HC133" s="176"/>
      <c r="HD133" s="176"/>
      <c r="HE133" s="176"/>
      <c r="HF133" s="176"/>
      <c r="HG133" s="176"/>
      <c r="HH133" s="176"/>
      <c r="HI133" s="176"/>
      <c r="HJ133" s="176"/>
      <c r="HK133" s="176"/>
      <c r="HL133" s="176"/>
      <c r="HM133" s="176"/>
      <c r="HN133" s="176"/>
      <c r="HO133" s="176"/>
      <c r="HP133" s="176"/>
      <c r="HQ133" s="176"/>
      <c r="HR133" s="176"/>
      <c r="HS133" s="176"/>
      <c r="HT133" s="176"/>
      <c r="HU133" s="176"/>
      <c r="HV133" s="176"/>
      <c r="HW133" s="176"/>
      <c r="HX133" s="176"/>
      <c r="HY133" s="176"/>
      <c r="HZ133" s="176"/>
      <c r="IA133" s="176"/>
      <c r="IB133" s="176"/>
      <c r="IC133" s="176"/>
      <c r="ID133" s="176"/>
      <c r="IE133" s="176"/>
      <c r="IF133" s="176"/>
      <c r="IG133" s="176"/>
      <c r="IH133" s="176"/>
      <c r="II133" s="176"/>
      <c r="IJ133" s="176"/>
      <c r="IK133" s="176"/>
      <c r="IL133" s="176"/>
      <c r="IM133" s="176"/>
      <c r="IN133" s="176"/>
      <c r="IO133" s="176"/>
      <c r="IP133" s="176"/>
      <c r="IQ133" s="176"/>
      <c r="IR133" s="176"/>
      <c r="IS133" s="176"/>
      <c r="IT133" s="176"/>
      <c r="IU133" s="176"/>
      <c r="IV133" s="176"/>
      <c r="IW133" s="176"/>
      <c r="IX133" s="176"/>
      <c r="IY133" s="176"/>
      <c r="IZ133" s="176"/>
      <c r="JA133" s="176"/>
      <c r="JB133" s="176"/>
      <c r="JC133" s="176"/>
      <c r="JD133" s="176"/>
      <c r="JE133" s="176"/>
      <c r="JF133" s="176"/>
      <c r="JG133" s="176"/>
      <c r="JH133" s="176"/>
      <c r="JI133" s="176"/>
      <c r="JJ133" s="176"/>
      <c r="JK133" s="176"/>
      <c r="JL133" s="176"/>
      <c r="JM133" s="176"/>
      <c r="JN133" s="176"/>
      <c r="JO133" s="176"/>
      <c r="JP133" s="176"/>
      <c r="JQ133" s="176"/>
      <c r="JR133" s="176"/>
      <c r="JS133" s="176"/>
      <c r="JT133" s="176"/>
      <c r="JU133" s="176"/>
      <c r="JV133" s="176"/>
      <c r="JW133" s="176"/>
      <c r="JX133" s="176"/>
      <c r="JY133" s="176"/>
      <c r="JZ133" s="176"/>
      <c r="KA133" s="176"/>
      <c r="KB133" s="176"/>
      <c r="KC133" s="176"/>
      <c r="KD133" s="176"/>
      <c r="KE133" s="176"/>
      <c r="KF133" s="176"/>
      <c r="KG133" s="176"/>
      <c r="KH133" s="176"/>
      <c r="KI133" s="176"/>
      <c r="KJ133" s="176"/>
      <c r="KK133" s="176"/>
      <c r="KL133" s="176"/>
      <c r="KM133" s="176"/>
      <c r="KN133" s="176"/>
      <c r="KO133" s="176"/>
      <c r="KP133" s="176"/>
      <c r="KQ133" s="176"/>
    </row>
    <row r="134" spans="1:303" s="170" customFormat="1" ht="19.5" customHeight="1" x14ac:dyDescent="0.3">
      <c r="A134" s="83"/>
      <c r="C134">
        <v>1</v>
      </c>
      <c r="D134" s="84">
        <v>1</v>
      </c>
      <c r="E134" s="206"/>
      <c r="F134" s="206"/>
      <c r="G134" s="206" t="s">
        <v>264</v>
      </c>
      <c r="M134" s="226" t="s">
        <v>335</v>
      </c>
      <c r="N134" s="119"/>
      <c r="O134" s="153"/>
      <c r="P134" s="153"/>
      <c r="Q134" s="167"/>
      <c r="R134" s="153"/>
      <c r="S134" s="153"/>
      <c r="T134" s="210"/>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c r="AS134" s="153"/>
      <c r="AT134" s="153"/>
      <c r="AU134" s="153"/>
      <c r="AV134" s="153"/>
      <c r="AW134" s="153"/>
      <c r="AX134" s="153"/>
      <c r="AY134" s="153"/>
      <c r="AZ134" s="153"/>
      <c r="BA134" s="153"/>
      <c r="BB134" s="153"/>
      <c r="BC134" s="153"/>
      <c r="BD134" s="153"/>
      <c r="BE134" s="153"/>
      <c r="BF134" s="153"/>
      <c r="BG134" s="153"/>
      <c r="BH134" s="153"/>
      <c r="BI134" s="153"/>
      <c r="BJ134" s="153"/>
      <c r="BK134" s="153"/>
      <c r="BL134" s="153"/>
      <c r="BM134" s="153"/>
      <c r="BN134" s="153"/>
      <c r="BO134" s="153"/>
      <c r="BP134" s="153"/>
      <c r="BQ134" s="153"/>
      <c r="BR134" s="153"/>
      <c r="BS134" s="153"/>
      <c r="BT134" s="153"/>
      <c r="BU134" s="153"/>
      <c r="BV134" s="153"/>
      <c r="BW134" s="153"/>
      <c r="BX134" s="153"/>
      <c r="BY134" s="153"/>
      <c r="BZ134" s="153"/>
      <c r="CA134" s="153"/>
      <c r="CB134" s="153"/>
      <c r="CC134" s="153"/>
      <c r="CD134" s="153"/>
      <c r="CE134" s="153"/>
      <c r="CF134" s="153"/>
      <c r="CG134" s="153"/>
      <c r="CH134" s="153"/>
      <c r="CI134" s="153"/>
      <c r="CJ134" s="153"/>
      <c r="CK134" s="153"/>
      <c r="CL134" s="153"/>
      <c r="CM134" s="153"/>
      <c r="CN134" s="153"/>
      <c r="CO134" s="153"/>
      <c r="CP134" s="153"/>
      <c r="CQ134" s="153"/>
      <c r="CR134" s="153"/>
      <c r="CS134" s="153"/>
      <c r="CT134" s="153"/>
      <c r="CU134" s="153"/>
      <c r="CV134" s="153"/>
      <c r="CW134" s="153"/>
      <c r="CX134" s="153"/>
      <c r="CY134" s="153"/>
      <c r="CZ134" s="153"/>
      <c r="DA134" s="153"/>
      <c r="DB134" s="153"/>
      <c r="DC134" s="153"/>
      <c r="DD134" s="153"/>
      <c r="DE134" s="153"/>
      <c r="DF134" s="153"/>
      <c r="DG134" s="153"/>
      <c r="DH134" s="153"/>
      <c r="DI134" s="153"/>
      <c r="DJ134" s="153"/>
      <c r="DK134" s="153"/>
      <c r="DL134" s="153"/>
      <c r="DM134" s="153"/>
      <c r="DN134" s="153"/>
      <c r="DO134" s="153"/>
      <c r="DP134" s="153"/>
      <c r="DQ134" s="153"/>
      <c r="DR134" s="153"/>
      <c r="DS134" s="153"/>
      <c r="DT134" s="153"/>
      <c r="DU134" s="291"/>
      <c r="DV134" s="153"/>
      <c r="DW134" s="444"/>
      <c r="DY134" s="265"/>
      <c r="DZ134" s="265"/>
      <c r="EB134" s="266"/>
      <c r="EC134" s="266"/>
      <c r="ED134"/>
      <c r="EE134" s="100"/>
      <c r="EF134" s="176"/>
      <c r="EG134" s="176"/>
      <c r="EH134" s="176"/>
      <c r="EI134" s="176"/>
      <c r="EJ134" s="176"/>
      <c r="EK134" s="176"/>
      <c r="EL134" s="176"/>
      <c r="EM134" s="176"/>
      <c r="EN134" s="176"/>
      <c r="EO134" s="176"/>
      <c r="EP134" s="176"/>
      <c r="EQ134" s="176"/>
      <c r="ER134" s="176"/>
      <c r="ES134" s="176"/>
      <c r="ET134" s="176"/>
      <c r="EU134" s="176"/>
      <c r="EV134" s="176"/>
      <c r="EW134" s="176"/>
      <c r="EX134" s="176"/>
      <c r="EY134" s="176"/>
      <c r="EZ134" s="176"/>
      <c r="FA134" s="176"/>
      <c r="FB134" s="176"/>
      <c r="FC134" s="176"/>
      <c r="FD134" s="176"/>
      <c r="FE134" s="176"/>
      <c r="FF134" s="176"/>
      <c r="FG134" s="176"/>
      <c r="FH134" s="176"/>
      <c r="FI134" s="176"/>
      <c r="FJ134" s="176"/>
      <c r="FK134" s="176"/>
      <c r="FL134" s="176"/>
      <c r="FM134" s="176"/>
      <c r="FN134" s="176"/>
      <c r="FO134" s="176"/>
      <c r="FP134" s="176"/>
      <c r="FQ134" s="176"/>
      <c r="FR134" s="176"/>
      <c r="FS134" s="176"/>
      <c r="FT134" s="176"/>
      <c r="FU134" s="176"/>
      <c r="FV134" s="176"/>
      <c r="FW134" s="176"/>
      <c r="FX134" s="176"/>
      <c r="FY134" s="176"/>
      <c r="FZ134" s="176"/>
      <c r="GA134" s="176"/>
      <c r="GB134" s="176"/>
      <c r="GC134" s="176"/>
      <c r="GD134" s="176"/>
      <c r="GE134" s="176"/>
      <c r="GF134" s="176"/>
      <c r="GG134" s="176"/>
      <c r="GH134" s="176"/>
      <c r="GI134" s="176"/>
      <c r="GJ134" s="176"/>
      <c r="GK134" s="176"/>
      <c r="GL134" s="176"/>
      <c r="GM134" s="176"/>
      <c r="GN134" s="176"/>
      <c r="GO134" s="176"/>
      <c r="GP134" s="176"/>
      <c r="GQ134" s="176"/>
      <c r="GR134" s="176"/>
      <c r="GS134" s="176"/>
      <c r="GT134" s="176"/>
      <c r="GU134" s="176"/>
      <c r="GV134" s="176"/>
      <c r="GW134" s="176"/>
      <c r="GX134" s="176"/>
      <c r="GY134" s="176"/>
      <c r="GZ134" s="176"/>
      <c r="HA134" s="176"/>
      <c r="HB134" s="176"/>
      <c r="HC134" s="176"/>
      <c r="HD134" s="176"/>
      <c r="HE134" s="176"/>
      <c r="HF134" s="176"/>
      <c r="HG134" s="176"/>
      <c r="HH134" s="176"/>
      <c r="HI134" s="176"/>
      <c r="HJ134" s="176"/>
      <c r="HK134" s="176"/>
      <c r="HL134" s="176"/>
      <c r="HM134" s="176"/>
      <c r="HN134" s="176"/>
      <c r="HO134" s="176"/>
      <c r="HP134" s="176"/>
      <c r="HQ134" s="176"/>
      <c r="HR134" s="176"/>
      <c r="HS134" s="176"/>
      <c r="HT134" s="176"/>
      <c r="HU134" s="176"/>
      <c r="HV134" s="176"/>
      <c r="HW134" s="176"/>
      <c r="HX134" s="176"/>
      <c r="HY134" s="176"/>
      <c r="HZ134" s="176"/>
      <c r="IA134" s="176"/>
      <c r="IB134" s="176"/>
      <c r="IC134" s="176"/>
      <c r="ID134" s="176"/>
      <c r="IE134" s="176"/>
      <c r="IF134" s="176"/>
      <c r="IG134" s="176"/>
      <c r="IH134" s="176"/>
      <c r="II134" s="176"/>
      <c r="IJ134" s="176"/>
      <c r="IK134" s="176"/>
      <c r="IL134" s="176"/>
      <c r="IM134" s="176"/>
      <c r="IN134" s="176"/>
      <c r="IO134" s="176"/>
      <c r="IP134" s="176"/>
      <c r="IQ134" s="176"/>
      <c r="IR134" s="176"/>
      <c r="IS134" s="176"/>
      <c r="IT134" s="176"/>
      <c r="IU134" s="176"/>
      <c r="IV134" s="176"/>
      <c r="IW134" s="176"/>
      <c r="IX134" s="176"/>
      <c r="IY134" s="176"/>
      <c r="IZ134" s="176"/>
      <c r="JA134" s="176"/>
      <c r="JB134" s="176"/>
      <c r="JC134" s="176"/>
      <c r="JD134" s="176"/>
      <c r="JE134" s="176"/>
      <c r="JF134" s="176"/>
      <c r="JG134" s="176"/>
      <c r="JH134" s="176"/>
      <c r="JI134" s="176"/>
      <c r="JJ134" s="176"/>
      <c r="JK134" s="176"/>
      <c r="JL134" s="176"/>
      <c r="JM134" s="176"/>
      <c r="JN134" s="176"/>
      <c r="JO134" s="176"/>
      <c r="JP134" s="176"/>
      <c r="JQ134" s="176"/>
      <c r="JR134" s="176"/>
      <c r="JS134" s="176"/>
      <c r="JT134" s="176"/>
      <c r="JU134" s="176"/>
      <c r="JV134" s="176"/>
      <c r="JW134" s="176"/>
      <c r="JX134" s="176"/>
      <c r="JY134" s="176"/>
      <c r="JZ134" s="176"/>
      <c r="KA134" s="176"/>
      <c r="KB134" s="176"/>
      <c r="KC134" s="176"/>
      <c r="KD134" s="176"/>
      <c r="KE134" s="176"/>
      <c r="KF134" s="176"/>
      <c r="KG134" s="176"/>
      <c r="KH134" s="176"/>
      <c r="KI134" s="176"/>
      <c r="KJ134" s="176"/>
      <c r="KK134" s="176"/>
      <c r="KL134" s="176"/>
      <c r="KM134" s="176"/>
      <c r="KN134" s="176"/>
      <c r="KO134" s="176"/>
      <c r="KP134" s="176"/>
      <c r="KQ134" s="176"/>
    </row>
    <row r="135" spans="1:303" s="170" customFormat="1" ht="19.5" customHeight="1" x14ac:dyDescent="0.3">
      <c r="A135" s="83"/>
      <c r="D135" s="84">
        <v>1</v>
      </c>
      <c r="E135" s="206" t="s">
        <v>336</v>
      </c>
      <c r="F135" s="206">
        <v>0</v>
      </c>
      <c r="G135" s="206" t="s">
        <v>264</v>
      </c>
      <c r="M135" s="253" t="s">
        <v>337</v>
      </c>
      <c r="N135" s="119" t="s">
        <v>40</v>
      </c>
      <c r="O135" s="174">
        <f ca="1">IFERROR(O129*O46,0)</f>
        <v>0</v>
      </c>
      <c r="P135" s="174">
        <f>IFERROR(P129*P46,0)</f>
        <v>0</v>
      </c>
      <c r="Q135" s="255"/>
      <c r="R135" s="174">
        <f ca="1">IFERROR(R129*R46,0)</f>
        <v>0</v>
      </c>
      <c r="S135" s="174">
        <f>IFERROR(S129*S46,0)</f>
        <v>0</v>
      </c>
      <c r="T135" s="174"/>
      <c r="U135" s="174">
        <f ca="1">IFERROR(U129*U46,0)</f>
        <v>0</v>
      </c>
      <c r="V135" s="174">
        <f>IFERROR(V129*V46,0)</f>
        <v>0</v>
      </c>
      <c r="W135" s="174"/>
      <c r="X135" s="174">
        <f ca="1">IFERROR(X129*X46,0)</f>
        <v>0</v>
      </c>
      <c r="Y135" s="174">
        <f>IFERROR(Y129*Y46,0)</f>
        <v>0</v>
      </c>
      <c r="Z135" s="174"/>
      <c r="AA135" s="174">
        <f ca="1">IFERROR(AA129*AA46,0)</f>
        <v>0</v>
      </c>
      <c r="AB135" s="174">
        <f>IFERROR(AB129*AB46,0)</f>
        <v>0</v>
      </c>
      <c r="AC135" s="174"/>
      <c r="AD135" s="174">
        <f ca="1">IFERROR(AD129*AD46,0)</f>
        <v>0</v>
      </c>
      <c r="AE135" s="174">
        <f>IFERROR(AE129*AE46,0)</f>
        <v>0</v>
      </c>
      <c r="AF135" s="174"/>
      <c r="AG135" s="174">
        <f ca="1">IFERROR(AG129*AG46,0)</f>
        <v>0</v>
      </c>
      <c r="AH135" s="174">
        <f>IFERROR(AH129*AH46,0)</f>
        <v>0</v>
      </c>
      <c r="AI135" s="174"/>
      <c r="AJ135" s="174">
        <f ca="1">IFERROR(AJ129*AJ46,0)</f>
        <v>0</v>
      </c>
      <c r="AK135" s="174">
        <f>IFERROR(AK129*AK46,0)</f>
        <v>0</v>
      </c>
      <c r="AL135" s="174"/>
      <c r="AM135" s="174">
        <f ca="1">IFERROR(AM129*AM46,0)</f>
        <v>0</v>
      </c>
      <c r="AN135" s="174">
        <f>IFERROR(AN129*AN46,0)</f>
        <v>0</v>
      </c>
      <c r="AO135" s="174"/>
      <c r="AP135" s="174">
        <f ca="1">IFERROR(AP129*AP46,0)</f>
        <v>0</v>
      </c>
      <c r="AQ135" s="174">
        <f>IFERROR(AQ129*AQ46,0)</f>
        <v>0</v>
      </c>
      <c r="AR135" s="174"/>
      <c r="AS135" s="174">
        <f ca="1">IFERROR(AS129*AS46,0)</f>
        <v>0</v>
      </c>
      <c r="AT135" s="174">
        <f>IFERROR(AT129*AT46,0)</f>
        <v>0</v>
      </c>
      <c r="AU135" s="174"/>
      <c r="AV135" s="174">
        <f ca="1">IFERROR(AV129*AV46,0)</f>
        <v>0</v>
      </c>
      <c r="AW135" s="174">
        <f>IFERROR(AW129*AW46,0)</f>
        <v>0</v>
      </c>
      <c r="AX135" s="174"/>
      <c r="AY135" s="174">
        <f ca="1">IFERROR(AY129*AY46,0)</f>
        <v>0</v>
      </c>
      <c r="AZ135" s="174">
        <f>IFERROR(AZ129*AZ46,0)</f>
        <v>0</v>
      </c>
      <c r="BA135" s="174"/>
      <c r="BB135" s="174">
        <f ca="1">IFERROR(BB129*BB46,0)</f>
        <v>0</v>
      </c>
      <c r="BC135" s="174">
        <f>IFERROR(BC129*BC46,0)</f>
        <v>0</v>
      </c>
      <c r="BD135" s="174"/>
      <c r="BE135" s="174">
        <f ca="1">IFERROR(BE129*BE46,0)</f>
        <v>0</v>
      </c>
      <c r="BF135" s="174">
        <f>IFERROR(BF129*BF46,0)</f>
        <v>0</v>
      </c>
      <c r="BG135" s="174"/>
      <c r="BH135" s="174">
        <f ca="1">IFERROR(BH129*BH46,0)</f>
        <v>0</v>
      </c>
      <c r="BI135" s="174">
        <f>IFERROR(BI129*BI46,0)</f>
        <v>0</v>
      </c>
      <c r="BJ135" s="174"/>
      <c r="BK135" s="174">
        <f ca="1">IFERROR(BK129*BK46,0)</f>
        <v>0</v>
      </c>
      <c r="BL135" s="174">
        <f>IFERROR(BL129*BL46,0)</f>
        <v>0</v>
      </c>
      <c r="BM135" s="174"/>
      <c r="BN135" s="174">
        <f ca="1">IFERROR(BN129*BN46,0)</f>
        <v>0</v>
      </c>
      <c r="BO135" s="174">
        <f>IFERROR(BO129*BO46,0)</f>
        <v>0</v>
      </c>
      <c r="BP135" s="174"/>
      <c r="BQ135" s="174">
        <f ca="1">IFERROR(BQ129*BQ46,0)</f>
        <v>0</v>
      </c>
      <c r="BR135" s="174">
        <f>IFERROR(BR129*BR46,0)</f>
        <v>0</v>
      </c>
      <c r="BS135" s="174"/>
      <c r="BT135" s="174">
        <f ca="1">IFERROR(BT129*BT46,0)</f>
        <v>0</v>
      </c>
      <c r="BU135" s="174">
        <f>IFERROR(BU129*BU46,0)</f>
        <v>0</v>
      </c>
      <c r="BV135" s="174"/>
      <c r="BW135" s="174">
        <f ca="1">IFERROR(BW129*BW46,0)</f>
        <v>0</v>
      </c>
      <c r="BX135" s="174">
        <f>IFERROR(BX129*BX46,0)</f>
        <v>0</v>
      </c>
      <c r="BY135" s="174"/>
      <c r="BZ135" s="174">
        <f ca="1">IFERROR(BZ129*BZ46,0)</f>
        <v>0</v>
      </c>
      <c r="CA135" s="174">
        <f>IFERROR(CA129*CA46,0)</f>
        <v>0</v>
      </c>
      <c r="CB135" s="174"/>
      <c r="CC135" s="174">
        <f ca="1">IFERROR(CC129*CC46,0)</f>
        <v>0</v>
      </c>
      <c r="CD135" s="174">
        <f>IFERROR(CD129*CD46,0)</f>
        <v>0</v>
      </c>
      <c r="CE135" s="174"/>
      <c r="CF135" s="174">
        <f ca="1">IFERROR(CF129*CF46,0)</f>
        <v>0</v>
      </c>
      <c r="CG135" s="174">
        <f>IFERROR(CG129*CG46,0)</f>
        <v>0</v>
      </c>
      <c r="CH135" s="174"/>
      <c r="CI135" s="174">
        <f ca="1">IFERROR(CI129*CI46,0)</f>
        <v>0</v>
      </c>
      <c r="CJ135" s="174">
        <f>IFERROR(CJ129*CJ46,0)</f>
        <v>0</v>
      </c>
      <c r="CK135" s="174"/>
      <c r="CL135" s="174">
        <f ca="1">IFERROR(CL129*CL46,0)</f>
        <v>0</v>
      </c>
      <c r="CM135" s="174">
        <f>IFERROR(CM129*CM46,0)</f>
        <v>0</v>
      </c>
      <c r="CN135" s="174"/>
      <c r="CO135" s="174">
        <f ca="1">IFERROR(CO129*CO46,0)</f>
        <v>0</v>
      </c>
      <c r="CP135" s="174">
        <f>IFERROR(CP129*CP46,0)</f>
        <v>0</v>
      </c>
      <c r="CQ135" s="174"/>
      <c r="CR135" s="174">
        <f ca="1">IFERROR(CR129*CR46,0)</f>
        <v>0</v>
      </c>
      <c r="CS135" s="174">
        <f>IFERROR(CS129*CS46,0)</f>
        <v>0</v>
      </c>
      <c r="CT135" s="174"/>
      <c r="CU135" s="174">
        <f ca="1">IFERROR(CU129*CU46,0)</f>
        <v>0</v>
      </c>
      <c r="CV135" s="174">
        <f>IFERROR(CV129*CV46,0)</f>
        <v>0</v>
      </c>
      <c r="CW135" s="174"/>
      <c r="CX135" s="174">
        <f ca="1">IFERROR(CX129*CX46,0)</f>
        <v>0</v>
      </c>
      <c r="CY135" s="174">
        <f>IFERROR(CY129*CY46,0)</f>
        <v>0</v>
      </c>
      <c r="CZ135" s="174"/>
      <c r="DA135" s="174">
        <f ca="1">IFERROR(DA129*DA46,0)</f>
        <v>0</v>
      </c>
      <c r="DB135" s="174">
        <f>IFERROR(DB129*DB46,0)</f>
        <v>0</v>
      </c>
      <c r="DC135" s="174"/>
      <c r="DD135" s="174">
        <f ca="1">IFERROR(DD129*DD46,0)</f>
        <v>0</v>
      </c>
      <c r="DE135" s="174">
        <f>IFERROR(DE129*DE46,0)</f>
        <v>0</v>
      </c>
      <c r="DF135" s="174"/>
      <c r="DG135" s="174">
        <f ca="1">IFERROR(DG129*DG46,0)</f>
        <v>0</v>
      </c>
      <c r="DH135" s="174">
        <f>IFERROR(DH129*DH46,0)</f>
        <v>0</v>
      </c>
      <c r="DI135" s="174"/>
      <c r="DJ135" s="174">
        <f ca="1">IFERROR(DJ129*DJ46,0)</f>
        <v>0</v>
      </c>
      <c r="DK135" s="174">
        <f>IFERROR(DK129*DK46,0)</f>
        <v>0</v>
      </c>
      <c r="DL135" s="174"/>
      <c r="DM135" s="174">
        <f ca="1">IFERROR(DM129*DM46,0)</f>
        <v>0</v>
      </c>
      <c r="DN135" s="174">
        <f>IFERROR(DN129*DN46,0)</f>
        <v>0</v>
      </c>
      <c r="DO135" s="174"/>
      <c r="DP135" s="174">
        <f ca="1">IFERROR(DP129*DP46,0)</f>
        <v>0</v>
      </c>
      <c r="DQ135" s="174">
        <f>IFERROR(DQ129*DQ46,0)</f>
        <v>0</v>
      </c>
      <c r="DR135" s="174"/>
      <c r="DS135" s="174">
        <f ca="1">IFERROR(DS129*DS46,0)</f>
        <v>0</v>
      </c>
      <c r="DT135" s="174">
        <f>IFERROR(DT129*DT46,0)</f>
        <v>0</v>
      </c>
      <c r="DU135" s="269"/>
      <c r="DV135" s="174">
        <f>IFERROR(DV129*DV46,0)</f>
        <v>0</v>
      </c>
      <c r="DW135" s="461"/>
      <c r="DY135" s="267"/>
      <c r="DZ135" s="267"/>
      <c r="EB135" s="268"/>
      <c r="EC135" s="268"/>
      <c r="ED135"/>
      <c r="EE135" s="51"/>
      <c r="EF135" s="176"/>
      <c r="EG135" s="176"/>
      <c r="EH135" s="176"/>
      <c r="EI135" s="176"/>
      <c r="EJ135" s="176"/>
      <c r="EK135" s="176"/>
      <c r="EL135" s="176"/>
      <c r="EM135" s="176"/>
      <c r="EN135" s="176"/>
      <c r="EO135" s="176"/>
      <c r="EP135" s="176"/>
      <c r="EQ135" s="176"/>
      <c r="ER135" s="176"/>
      <c r="ES135" s="176"/>
      <c r="ET135" s="176"/>
      <c r="EU135" s="176"/>
      <c r="EV135" s="176"/>
      <c r="EW135" s="176"/>
      <c r="EX135" s="176"/>
      <c r="EY135" s="176"/>
      <c r="EZ135" s="176"/>
      <c r="FA135" s="176"/>
      <c r="FB135" s="176"/>
      <c r="FC135" s="176"/>
      <c r="FD135" s="176"/>
      <c r="FE135" s="176"/>
      <c r="FF135" s="176"/>
      <c r="FG135" s="176"/>
      <c r="FH135" s="176"/>
      <c r="FI135" s="176"/>
      <c r="FJ135" s="176"/>
      <c r="FK135" s="176"/>
      <c r="FL135" s="176"/>
      <c r="FM135" s="176"/>
      <c r="FN135" s="176"/>
      <c r="FO135" s="176"/>
      <c r="FP135" s="176"/>
      <c r="FQ135" s="176"/>
      <c r="FR135" s="176"/>
      <c r="FS135" s="176"/>
      <c r="FT135" s="176"/>
      <c r="FU135" s="176"/>
      <c r="FV135" s="176"/>
      <c r="FW135" s="176"/>
      <c r="FX135" s="176"/>
      <c r="FY135" s="176"/>
      <c r="FZ135" s="176"/>
      <c r="GA135" s="176"/>
      <c r="GB135" s="176"/>
      <c r="GC135" s="176"/>
      <c r="GD135" s="176"/>
      <c r="GE135" s="176"/>
      <c r="GF135" s="176"/>
      <c r="GG135" s="176"/>
      <c r="GH135" s="176"/>
      <c r="GI135" s="176"/>
      <c r="GJ135" s="176"/>
      <c r="GK135" s="176"/>
      <c r="GL135" s="176"/>
      <c r="GM135" s="176"/>
      <c r="GN135" s="176"/>
      <c r="GO135" s="176"/>
      <c r="GP135" s="176"/>
      <c r="GQ135" s="176"/>
      <c r="GR135" s="176"/>
      <c r="GS135" s="176"/>
      <c r="GT135" s="176"/>
      <c r="GU135" s="176"/>
      <c r="GV135" s="176"/>
      <c r="GW135" s="176"/>
      <c r="GX135" s="176"/>
      <c r="GY135" s="176"/>
      <c r="GZ135" s="176"/>
      <c r="HA135" s="176"/>
      <c r="HB135" s="176"/>
      <c r="HC135" s="176"/>
      <c r="HD135" s="176"/>
      <c r="HE135" s="176"/>
      <c r="HF135" s="176"/>
      <c r="HG135" s="176"/>
      <c r="HH135" s="176"/>
      <c r="HI135" s="176"/>
      <c r="HJ135" s="176"/>
      <c r="HK135" s="176"/>
      <c r="HL135" s="176"/>
      <c r="HM135" s="176"/>
      <c r="HN135" s="176"/>
      <c r="HO135" s="176"/>
      <c r="HP135" s="176"/>
      <c r="HQ135" s="176"/>
      <c r="HR135" s="176"/>
      <c r="HS135" s="176"/>
      <c r="HT135" s="176"/>
      <c r="HU135" s="176"/>
      <c r="HV135" s="176"/>
      <c r="HW135" s="176"/>
      <c r="HX135" s="176"/>
      <c r="HY135" s="176"/>
      <c r="HZ135" s="176"/>
      <c r="IA135" s="176"/>
      <c r="IB135" s="176"/>
      <c r="IC135" s="176"/>
      <c r="ID135" s="176"/>
      <c r="IE135" s="176"/>
      <c r="IF135" s="176"/>
      <c r="IG135" s="176"/>
      <c r="IH135" s="176"/>
      <c r="II135" s="176"/>
      <c r="IJ135" s="176"/>
      <c r="IK135" s="176"/>
      <c r="IL135" s="176"/>
      <c r="IM135" s="176"/>
      <c r="IN135" s="176"/>
      <c r="IO135" s="176"/>
      <c r="IP135" s="176"/>
      <c r="IQ135" s="176"/>
      <c r="IR135" s="176"/>
      <c r="IS135" s="176"/>
      <c r="IT135" s="176"/>
      <c r="IU135" s="176"/>
      <c r="IV135" s="176"/>
      <c r="IW135" s="176"/>
      <c r="IX135" s="176"/>
      <c r="IY135" s="176"/>
      <c r="IZ135" s="176"/>
      <c r="JA135" s="176"/>
      <c r="JB135" s="176"/>
      <c r="JC135" s="176"/>
      <c r="JD135" s="176"/>
      <c r="JE135" s="176"/>
      <c r="JF135" s="176"/>
      <c r="JG135" s="176"/>
      <c r="JH135" s="176"/>
      <c r="JI135" s="176"/>
      <c r="JJ135" s="176"/>
      <c r="JK135" s="176"/>
      <c r="JL135" s="176"/>
      <c r="JM135" s="176"/>
      <c r="JN135" s="176"/>
      <c r="JO135" s="176"/>
      <c r="JP135" s="176"/>
      <c r="JQ135" s="176"/>
      <c r="JR135" s="176"/>
      <c r="JS135" s="176"/>
      <c r="JT135" s="176"/>
      <c r="JU135" s="176"/>
      <c r="JV135" s="176"/>
      <c r="JW135" s="176"/>
      <c r="JX135" s="176"/>
      <c r="JY135" s="176"/>
      <c r="JZ135" s="176"/>
      <c r="KA135" s="176"/>
      <c r="KB135" s="176"/>
      <c r="KC135" s="176"/>
      <c r="KD135" s="176"/>
      <c r="KE135" s="176"/>
      <c r="KF135" s="176"/>
      <c r="KG135" s="176"/>
      <c r="KH135" s="176"/>
      <c r="KI135" s="176"/>
      <c r="KJ135" s="176"/>
      <c r="KK135" s="176"/>
      <c r="KL135" s="176"/>
      <c r="KM135" s="176"/>
      <c r="KN135" s="176"/>
      <c r="KO135" s="176"/>
      <c r="KP135" s="176"/>
      <c r="KQ135" s="176"/>
    </row>
    <row r="136" spans="1:303" s="170" customFormat="1" ht="19.5" customHeight="1" x14ac:dyDescent="0.3">
      <c r="A136" s="83"/>
      <c r="D136" s="84">
        <v>1</v>
      </c>
      <c r="E136" s="206" t="s">
        <v>338</v>
      </c>
      <c r="F136" s="206"/>
      <c r="G136" s="206" t="s">
        <v>264</v>
      </c>
      <c r="M136" s="253" t="s">
        <v>339</v>
      </c>
      <c r="N136" s="119" t="s">
        <v>40</v>
      </c>
      <c r="O136" s="198">
        <f ca="1">IFERROR(((R136*R44)+(U136*U44)+(X136*X44)+(AA136*AA44)+(AD136*AD44)+(AG136*AG44)+(AJ136*AJ44)+(AM136*AM44)+(AP136*AP44)+(AS136*AS44)+(AV136*AV44)+(AY136*AY44)+(BB136*BB44)+(BE136*BE44)+(BH136*BH44)+(BK136*BK44)+(BN136*BN44)+(BQ136*BQ44)+(BT136*BT44)+(BW136*BW44)+(BZ136*BZ44)+(CC136*CC44)+(CF136*CF44)+(CI136*CI44)+(CL136*CL44)+(CO136*CO44)+(CR136*CR44)+(CU136*CU44)+(CX136*CX44)+(DA136*DA44)+(DD136*DD44)+(DG136*DG44)+(DJ136*DJ44)+(DM136*DM44)+(DP136*DP44)+(DS136*DS44)+IF(O35="Actual",(DV136*DV44),0))/O44,0)</f>
        <v>0</v>
      </c>
      <c r="P136" s="198">
        <f>IFERROR(((S136*S44)+(V136*V44)+(Y136*Y44)+(AB136*AB44)+(AE136*AE44)+(AH136*AH44)+(AK136*AK44)+(AN136*AN44)+(AQ136*AQ44)+(AT136*AT44)+(AW136*AW44)+(AZ136*AZ44)+(BC136*BC44)+(BF136*BF44)+(BI136*BI44)+(BL136*BL44)+(BO136*BO44)+(BR136*BR44)+(BU136*BU44)+(BX136*BX44)+(CA136*CA44)+(CD136*CD44)+(CG136*CG44)+(CJ136*CJ44)+(CM136*CM44)+(CP136*CP44)+(CS136*CS44)+(CV136*CV44)+(CY136*CY44)+(DB136*DB44)+(DE136*DE44)+(DH136*DH44)+(DK136*DK44)+(DN136*DN44)+(DQ136*DQ44)+(DT136*DT44))/P44,0)</f>
        <v>0</v>
      </c>
      <c r="Q136" s="198"/>
      <c r="R136" s="198">
        <f ca="1">IFERROR((R129-R59),0)</f>
        <v>0</v>
      </c>
      <c r="S136" s="198">
        <f>IFERROR((S129-S59),0)</f>
        <v>0</v>
      </c>
      <c r="T136" s="198"/>
      <c r="U136" s="198">
        <f ca="1">IFERROR((U129-U59),0)</f>
        <v>0</v>
      </c>
      <c r="V136" s="198">
        <f>IFERROR((V129-V59),0)</f>
        <v>0</v>
      </c>
      <c r="W136" s="198"/>
      <c r="X136" s="198">
        <f ca="1">IFERROR((X129-X59),0)</f>
        <v>0</v>
      </c>
      <c r="Y136" s="198">
        <f>IFERROR((Y129-Y59),0)</f>
        <v>0</v>
      </c>
      <c r="Z136" s="198"/>
      <c r="AA136" s="198">
        <f ca="1">IFERROR((AA129-AA59),0)</f>
        <v>0</v>
      </c>
      <c r="AB136" s="198">
        <f>IFERROR((AB129-AB59),0)</f>
        <v>0</v>
      </c>
      <c r="AC136" s="198"/>
      <c r="AD136" s="198">
        <f ca="1">IFERROR((AD129-AD59),0)</f>
        <v>0</v>
      </c>
      <c r="AE136" s="198">
        <f>IFERROR((AE129-AE59),0)</f>
        <v>0</v>
      </c>
      <c r="AF136" s="198"/>
      <c r="AG136" s="198">
        <f ca="1">IFERROR((AG129-AG59),0)</f>
        <v>0</v>
      </c>
      <c r="AH136" s="198">
        <f>IFERROR((AH129-AH59),0)</f>
        <v>0</v>
      </c>
      <c r="AI136" s="198"/>
      <c r="AJ136" s="198">
        <f ca="1">IFERROR((AJ129-AJ59),0)</f>
        <v>0</v>
      </c>
      <c r="AK136" s="198">
        <f>IFERROR((AK129-AK59),0)</f>
        <v>0</v>
      </c>
      <c r="AL136" s="198"/>
      <c r="AM136" s="198">
        <f ca="1">IFERROR((AM129-AM59),0)</f>
        <v>0</v>
      </c>
      <c r="AN136" s="198">
        <f>IFERROR((AN129-AN59),0)</f>
        <v>0</v>
      </c>
      <c r="AO136" s="198"/>
      <c r="AP136" s="198">
        <f ca="1">IFERROR((AP129-AP59),0)</f>
        <v>0</v>
      </c>
      <c r="AQ136" s="198">
        <f>IFERROR((AQ129-AQ59),0)</f>
        <v>0</v>
      </c>
      <c r="AR136" s="198"/>
      <c r="AS136" s="198">
        <f ca="1">IFERROR((AS129-AS59),0)</f>
        <v>0</v>
      </c>
      <c r="AT136" s="198">
        <f>IFERROR((AT129-AT59),0)</f>
        <v>0</v>
      </c>
      <c r="AU136" s="198"/>
      <c r="AV136" s="198">
        <f ca="1">IFERROR((AV129-AV59),0)</f>
        <v>0</v>
      </c>
      <c r="AW136" s="198">
        <f>IFERROR((AW129-AW59),0)</f>
        <v>0</v>
      </c>
      <c r="AX136" s="198"/>
      <c r="AY136" s="198">
        <f ca="1">IFERROR((AY129-AY59),0)</f>
        <v>0</v>
      </c>
      <c r="AZ136" s="198">
        <f>IFERROR((AZ129-AZ59),0)</f>
        <v>0</v>
      </c>
      <c r="BA136" s="198"/>
      <c r="BB136" s="198">
        <f ca="1">IFERROR((BB129-BB59),0)</f>
        <v>0</v>
      </c>
      <c r="BC136" s="198">
        <f>IFERROR((BC129-BC59),0)</f>
        <v>0</v>
      </c>
      <c r="BD136" s="198"/>
      <c r="BE136" s="198">
        <f ca="1">IFERROR((BE129-BE59),0)</f>
        <v>0</v>
      </c>
      <c r="BF136" s="198">
        <f>IFERROR((BF129-BF59),0)</f>
        <v>0</v>
      </c>
      <c r="BG136" s="198"/>
      <c r="BH136" s="198">
        <f ca="1">IFERROR((BH129-BH59),0)</f>
        <v>0</v>
      </c>
      <c r="BI136" s="198">
        <f>IFERROR((BI129-BI59),0)</f>
        <v>0</v>
      </c>
      <c r="BJ136" s="198"/>
      <c r="BK136" s="198">
        <f ca="1">IFERROR((BK129-BK59),0)</f>
        <v>0</v>
      </c>
      <c r="BL136" s="198">
        <f>IFERROR((BL129-BL59),0)</f>
        <v>0</v>
      </c>
      <c r="BM136" s="198"/>
      <c r="BN136" s="198">
        <f ca="1">IFERROR((BN129-BN59),0)</f>
        <v>0</v>
      </c>
      <c r="BO136" s="198">
        <f>IFERROR((BO129-BO59),0)</f>
        <v>0</v>
      </c>
      <c r="BP136" s="198"/>
      <c r="BQ136" s="198">
        <f ca="1">IFERROR((BQ129-BQ59),0)</f>
        <v>0</v>
      </c>
      <c r="BR136" s="198">
        <f>IFERROR((BR129-BR59),0)</f>
        <v>0</v>
      </c>
      <c r="BS136" s="198"/>
      <c r="BT136" s="198">
        <f ca="1">IFERROR((BT129-BT59),0)</f>
        <v>0</v>
      </c>
      <c r="BU136" s="198">
        <f>IFERROR((BU129-BU59),0)</f>
        <v>0</v>
      </c>
      <c r="BV136" s="198"/>
      <c r="BW136" s="198">
        <f ca="1">IFERROR((BW129-BW59),0)</f>
        <v>0</v>
      </c>
      <c r="BX136" s="198">
        <f>IFERROR((BX129-BX59),0)</f>
        <v>0</v>
      </c>
      <c r="BY136" s="198"/>
      <c r="BZ136" s="198">
        <f ca="1">IFERROR((BZ129-BZ59),0)</f>
        <v>0</v>
      </c>
      <c r="CA136" s="198">
        <f>IFERROR((CA129-CA59),0)</f>
        <v>0</v>
      </c>
      <c r="CB136" s="198"/>
      <c r="CC136" s="198">
        <f ca="1">IFERROR((CC129-CC59),0)</f>
        <v>0</v>
      </c>
      <c r="CD136" s="198">
        <f>IFERROR((CD129-CD59),0)</f>
        <v>0</v>
      </c>
      <c r="CE136" s="198"/>
      <c r="CF136" s="198">
        <f ca="1">IFERROR((CF129-CF59),0)</f>
        <v>0</v>
      </c>
      <c r="CG136" s="198">
        <f>IFERROR((CG129-CG59),0)</f>
        <v>0</v>
      </c>
      <c r="CH136" s="198"/>
      <c r="CI136" s="198">
        <f ca="1">IFERROR((CI129-CI59),0)</f>
        <v>0</v>
      </c>
      <c r="CJ136" s="198">
        <f>IFERROR((CJ129-CJ59),0)</f>
        <v>0</v>
      </c>
      <c r="CK136" s="198"/>
      <c r="CL136" s="198">
        <f ca="1">IFERROR((CL129-CL59),0)</f>
        <v>0</v>
      </c>
      <c r="CM136" s="198">
        <f>IFERROR((CM129-CM59),0)</f>
        <v>0</v>
      </c>
      <c r="CN136" s="198"/>
      <c r="CO136" s="198">
        <f ca="1">IFERROR((CO129-CO59),0)</f>
        <v>0</v>
      </c>
      <c r="CP136" s="198">
        <f>IFERROR((CP129-CP59),0)</f>
        <v>0</v>
      </c>
      <c r="CQ136" s="198"/>
      <c r="CR136" s="198">
        <f ca="1">IFERROR((CR129-CR59),0)</f>
        <v>0</v>
      </c>
      <c r="CS136" s="198">
        <f>IFERROR((CS129-CS59),0)</f>
        <v>0</v>
      </c>
      <c r="CT136" s="198"/>
      <c r="CU136" s="198">
        <f ca="1">IFERROR((CU129-CU59),0)</f>
        <v>0</v>
      </c>
      <c r="CV136" s="198">
        <f>IFERROR((CV129-CV59),0)</f>
        <v>0</v>
      </c>
      <c r="CW136" s="198"/>
      <c r="CX136" s="198">
        <f ca="1">IFERROR((CX129-CX59),0)</f>
        <v>0</v>
      </c>
      <c r="CY136" s="198">
        <f>IFERROR((CY129-CY59),0)</f>
        <v>0</v>
      </c>
      <c r="CZ136" s="198"/>
      <c r="DA136" s="198">
        <f ca="1">IFERROR((DA129-DA59),0)</f>
        <v>0</v>
      </c>
      <c r="DB136" s="198">
        <f>IFERROR((DB129-DB59),0)</f>
        <v>0</v>
      </c>
      <c r="DC136" s="198"/>
      <c r="DD136" s="198">
        <f ca="1">IFERROR((DD129-DD59),0)</f>
        <v>0</v>
      </c>
      <c r="DE136" s="198">
        <f>IFERROR((DE129-DE59),0)</f>
        <v>0</v>
      </c>
      <c r="DF136" s="198"/>
      <c r="DG136" s="198">
        <f ca="1">IFERROR((DG129-DG59),0)</f>
        <v>0</v>
      </c>
      <c r="DH136" s="198">
        <f>IFERROR((DH129-DH59),0)</f>
        <v>0</v>
      </c>
      <c r="DI136" s="198"/>
      <c r="DJ136" s="198">
        <f ca="1">IFERROR((DJ129-DJ59),0)</f>
        <v>0</v>
      </c>
      <c r="DK136" s="198">
        <f>IFERROR((DK129-DK59),0)</f>
        <v>0</v>
      </c>
      <c r="DL136" s="198"/>
      <c r="DM136" s="198">
        <f ca="1">IFERROR((DM129-DM59),0)</f>
        <v>0</v>
      </c>
      <c r="DN136" s="198">
        <f>IFERROR((DN129-DN59),0)</f>
        <v>0</v>
      </c>
      <c r="DO136" s="198"/>
      <c r="DP136" s="198">
        <f ca="1">IFERROR((DP129-DP59),0)</f>
        <v>0</v>
      </c>
      <c r="DQ136" s="198">
        <f>IFERROR((DQ129-DQ59),0)</f>
        <v>0</v>
      </c>
      <c r="DR136" s="198"/>
      <c r="DS136" s="198">
        <f ca="1">IFERROR((DS129-DS59),0)</f>
        <v>0</v>
      </c>
      <c r="DT136" s="198">
        <f>IFERROR((DT129-DT59),0)</f>
        <v>0</v>
      </c>
      <c r="DU136" s="427"/>
      <c r="DV136" s="198">
        <f>IFERROR((DV129-DV59),0)</f>
        <v>0</v>
      </c>
      <c r="DW136" s="444"/>
      <c r="DY136" s="269"/>
      <c r="DZ136" s="269"/>
      <c r="EB136" s="270"/>
      <c r="EC136" s="270"/>
      <c r="ED136"/>
      <c r="EE136" s="51"/>
      <c r="EF136" s="176"/>
      <c r="EG136" s="176"/>
      <c r="EH136" s="176"/>
      <c r="EI136" s="176"/>
      <c r="EJ136" s="176"/>
      <c r="EK136" s="176"/>
      <c r="EL136" s="176"/>
      <c r="EM136" s="176"/>
      <c r="EN136" s="176"/>
      <c r="EO136" s="176"/>
      <c r="EP136" s="176"/>
      <c r="EQ136" s="176"/>
      <c r="ER136" s="176"/>
      <c r="ES136" s="176"/>
      <c r="ET136" s="176"/>
      <c r="EU136" s="176"/>
      <c r="EV136" s="176"/>
      <c r="EW136" s="176"/>
      <c r="EX136" s="176"/>
      <c r="EY136" s="176"/>
      <c r="EZ136" s="176"/>
      <c r="FA136" s="176"/>
      <c r="FB136" s="176"/>
      <c r="FC136" s="176"/>
      <c r="FD136" s="176"/>
      <c r="FE136" s="176"/>
      <c r="FF136" s="176"/>
      <c r="FG136" s="176"/>
      <c r="FH136" s="176"/>
      <c r="FI136" s="176"/>
      <c r="FJ136" s="176"/>
      <c r="FK136" s="176"/>
      <c r="FL136" s="176"/>
      <c r="FM136" s="176"/>
      <c r="FN136" s="176"/>
      <c r="FO136" s="176"/>
      <c r="FP136" s="176"/>
      <c r="FQ136" s="176"/>
      <c r="FR136" s="176"/>
      <c r="FS136" s="176"/>
      <c r="FT136" s="176"/>
      <c r="FU136" s="176"/>
      <c r="FV136" s="176"/>
      <c r="FW136" s="176"/>
      <c r="FX136" s="176"/>
      <c r="FY136" s="176"/>
      <c r="FZ136" s="176"/>
      <c r="GA136" s="176"/>
      <c r="GB136" s="176"/>
      <c r="GC136" s="176"/>
      <c r="GD136" s="176"/>
      <c r="GE136" s="176"/>
      <c r="GF136" s="176"/>
      <c r="GG136" s="176"/>
      <c r="GH136" s="176"/>
      <c r="GI136" s="176"/>
      <c r="GJ136" s="176"/>
      <c r="GK136" s="176"/>
      <c r="GL136" s="176"/>
      <c r="GM136" s="176"/>
      <c r="GN136" s="176"/>
      <c r="GO136" s="176"/>
      <c r="GP136" s="176"/>
      <c r="GQ136" s="176"/>
      <c r="GR136" s="176"/>
      <c r="GS136" s="176"/>
      <c r="GT136" s="176"/>
      <c r="GU136" s="176"/>
      <c r="GV136" s="176"/>
      <c r="GW136" s="176"/>
      <c r="GX136" s="176"/>
      <c r="GY136" s="176"/>
      <c r="GZ136" s="176"/>
      <c r="HA136" s="176"/>
      <c r="HB136" s="176"/>
      <c r="HC136" s="176"/>
      <c r="HD136" s="176"/>
      <c r="HE136" s="176"/>
      <c r="HF136" s="176"/>
      <c r="HG136" s="176"/>
      <c r="HH136" s="176"/>
      <c r="HI136" s="176"/>
      <c r="HJ136" s="176"/>
      <c r="HK136" s="176"/>
      <c r="HL136" s="176"/>
      <c r="HM136" s="176"/>
      <c r="HN136" s="176"/>
      <c r="HO136" s="176"/>
      <c r="HP136" s="176"/>
      <c r="HQ136" s="176"/>
      <c r="HR136" s="176"/>
      <c r="HS136" s="176"/>
      <c r="HT136" s="176"/>
      <c r="HU136" s="176"/>
      <c r="HV136" s="176"/>
      <c r="HW136" s="176"/>
      <c r="HX136" s="176"/>
      <c r="HY136" s="176"/>
      <c r="HZ136" s="176"/>
      <c r="IA136" s="176"/>
      <c r="IB136" s="176"/>
      <c r="IC136" s="176"/>
      <c r="ID136" s="176"/>
      <c r="IE136" s="176"/>
      <c r="IF136" s="176"/>
      <c r="IG136" s="176"/>
      <c r="IH136" s="176"/>
      <c r="II136" s="176"/>
      <c r="IJ136" s="176"/>
      <c r="IK136" s="176"/>
      <c r="IL136" s="176"/>
      <c r="IM136" s="176"/>
      <c r="IN136" s="176"/>
      <c r="IO136" s="176"/>
      <c r="IP136" s="176"/>
      <c r="IQ136" s="176"/>
      <c r="IR136" s="176"/>
      <c r="IS136" s="176"/>
      <c r="IT136" s="176"/>
      <c r="IU136" s="176"/>
      <c r="IV136" s="176"/>
      <c r="IW136" s="176"/>
      <c r="IX136" s="176"/>
      <c r="IY136" s="176"/>
      <c r="IZ136" s="176"/>
      <c r="JA136" s="176"/>
      <c r="JB136" s="176"/>
      <c r="JC136" s="176"/>
      <c r="JD136" s="176"/>
      <c r="JE136" s="176"/>
      <c r="JF136" s="176"/>
      <c r="JG136" s="176"/>
      <c r="JH136" s="176"/>
      <c r="JI136" s="176"/>
      <c r="JJ136" s="176"/>
      <c r="JK136" s="176"/>
      <c r="JL136" s="176"/>
      <c r="JM136" s="176"/>
      <c r="JN136" s="176"/>
      <c r="JO136" s="176"/>
      <c r="JP136" s="176"/>
      <c r="JQ136" s="176"/>
      <c r="JR136" s="176"/>
      <c r="JS136" s="176"/>
      <c r="JT136" s="176"/>
      <c r="JU136" s="176"/>
      <c r="JV136" s="176"/>
      <c r="JW136" s="176"/>
      <c r="JX136" s="176"/>
      <c r="JY136" s="176"/>
      <c r="JZ136" s="176"/>
      <c r="KA136" s="176"/>
      <c r="KB136" s="176"/>
      <c r="KC136" s="176"/>
      <c r="KD136" s="176"/>
      <c r="KE136" s="176"/>
      <c r="KF136" s="176"/>
      <c r="KG136" s="176"/>
      <c r="KH136" s="176"/>
      <c r="KI136" s="176"/>
      <c r="KJ136" s="176"/>
      <c r="KK136" s="176"/>
      <c r="KL136" s="176"/>
      <c r="KM136" s="176"/>
      <c r="KN136" s="176"/>
      <c r="KO136" s="176"/>
      <c r="KP136" s="176"/>
      <c r="KQ136" s="176"/>
    </row>
    <row r="137" spans="1:303" s="170" customFormat="1" ht="19.5" customHeight="1" x14ac:dyDescent="0.3">
      <c r="A137" s="83"/>
      <c r="D137" s="84">
        <v>1</v>
      </c>
      <c r="E137" s="206" t="s">
        <v>340</v>
      </c>
      <c r="F137" s="206"/>
      <c r="G137" s="206" t="s">
        <v>264</v>
      </c>
      <c r="M137" s="253" t="s">
        <v>341</v>
      </c>
      <c r="N137" s="119"/>
      <c r="O137" s="153">
        <f ca="1">IFERROR((O136/O122),0)</f>
        <v>0</v>
      </c>
      <c r="P137" s="153">
        <f>IFERROR((P136/P122),0)</f>
        <v>0</v>
      </c>
      <c r="Q137" s="153"/>
      <c r="R137" s="153">
        <f ca="1">IFERROR((R136/R122),0)</f>
        <v>0</v>
      </c>
      <c r="S137" s="153">
        <f>IFERROR((S136/S122),0)</f>
        <v>0</v>
      </c>
      <c r="T137" s="153"/>
      <c r="U137" s="153">
        <f ca="1">IFERROR((U136/U122),0)</f>
        <v>0</v>
      </c>
      <c r="V137" s="153">
        <f>IFERROR((V136/V122),0)</f>
        <v>0</v>
      </c>
      <c r="W137" s="153"/>
      <c r="X137" s="153">
        <f ca="1">IFERROR((X136/X122),0)</f>
        <v>0</v>
      </c>
      <c r="Y137" s="153">
        <f>IFERROR((Y136/Y122),0)</f>
        <v>0</v>
      </c>
      <c r="Z137" s="153"/>
      <c r="AA137" s="153">
        <f ca="1">IFERROR((AA136/AA122),0)</f>
        <v>0</v>
      </c>
      <c r="AB137" s="153">
        <f>IFERROR((AB136/AB122),0)</f>
        <v>0</v>
      </c>
      <c r="AC137" s="153"/>
      <c r="AD137" s="153">
        <f ca="1">IFERROR((AD136/AD122),0)</f>
        <v>0</v>
      </c>
      <c r="AE137" s="153">
        <f>IFERROR((AE136/AE122),0)</f>
        <v>0</v>
      </c>
      <c r="AF137" s="153"/>
      <c r="AG137" s="153">
        <f ca="1">IFERROR((AG136/AG122),0)</f>
        <v>0</v>
      </c>
      <c r="AH137" s="153">
        <f>IFERROR((AH136/AH122),0)</f>
        <v>0</v>
      </c>
      <c r="AI137" s="153"/>
      <c r="AJ137" s="153">
        <f ca="1">IFERROR((AJ136/AJ122),0)</f>
        <v>0</v>
      </c>
      <c r="AK137" s="153">
        <f>IFERROR((AK136/AK122),0)</f>
        <v>0</v>
      </c>
      <c r="AL137" s="153"/>
      <c r="AM137" s="153">
        <f ca="1">IFERROR((AM136/AM122),0)</f>
        <v>0</v>
      </c>
      <c r="AN137" s="153">
        <f>IFERROR((AN136/AN122),0)</f>
        <v>0</v>
      </c>
      <c r="AO137" s="153"/>
      <c r="AP137" s="153">
        <f ca="1">IFERROR((AP136/AP122),0)</f>
        <v>0</v>
      </c>
      <c r="AQ137" s="153">
        <f>IFERROR((AQ136/AQ122),0)</f>
        <v>0</v>
      </c>
      <c r="AR137" s="153"/>
      <c r="AS137" s="153">
        <f ca="1">IFERROR((AS136/AS122),0)</f>
        <v>0</v>
      </c>
      <c r="AT137" s="153">
        <f>IFERROR((AT136/AT122),0)</f>
        <v>0</v>
      </c>
      <c r="AU137" s="153"/>
      <c r="AV137" s="153">
        <f ca="1">IFERROR((AV136/AV122),0)</f>
        <v>0</v>
      </c>
      <c r="AW137" s="153">
        <f>IFERROR((AW136/AW122),0)</f>
        <v>0</v>
      </c>
      <c r="AX137" s="153"/>
      <c r="AY137" s="153">
        <f ca="1">IFERROR((AY136/AY122),0)</f>
        <v>0</v>
      </c>
      <c r="AZ137" s="153">
        <f>IFERROR((AZ136/AZ122),0)</f>
        <v>0</v>
      </c>
      <c r="BA137" s="153"/>
      <c r="BB137" s="153">
        <f ca="1">IFERROR((BB136/BB122),0)</f>
        <v>0</v>
      </c>
      <c r="BC137" s="153">
        <f>IFERROR((BC136/BC122),0)</f>
        <v>0</v>
      </c>
      <c r="BD137" s="153"/>
      <c r="BE137" s="153">
        <f ca="1">IFERROR((BE136/BE122),0)</f>
        <v>0</v>
      </c>
      <c r="BF137" s="153">
        <f>IFERROR((BF136/BF122),0)</f>
        <v>0</v>
      </c>
      <c r="BG137" s="153"/>
      <c r="BH137" s="153">
        <f ca="1">IFERROR((BH136/BH122),0)</f>
        <v>0</v>
      </c>
      <c r="BI137" s="153">
        <f>IFERROR((BI136/BI122),0)</f>
        <v>0</v>
      </c>
      <c r="BJ137" s="153"/>
      <c r="BK137" s="153">
        <f ca="1">IFERROR((BK136/BK122),0)</f>
        <v>0</v>
      </c>
      <c r="BL137" s="153">
        <f>IFERROR((BL136/BL122),0)</f>
        <v>0</v>
      </c>
      <c r="BM137" s="153"/>
      <c r="BN137" s="153">
        <f ca="1">IFERROR((BN136/BN122),0)</f>
        <v>0</v>
      </c>
      <c r="BO137" s="153">
        <f>IFERROR((BO136/BO122),0)</f>
        <v>0</v>
      </c>
      <c r="BP137" s="153"/>
      <c r="BQ137" s="153">
        <f ca="1">IFERROR((BQ136/BQ122),0)</f>
        <v>0</v>
      </c>
      <c r="BR137" s="153">
        <f>IFERROR((BR136/BR122),0)</f>
        <v>0</v>
      </c>
      <c r="BS137" s="153"/>
      <c r="BT137" s="153">
        <f ca="1">IFERROR((BT136/BT122),0)</f>
        <v>0</v>
      </c>
      <c r="BU137" s="153">
        <f>IFERROR((BU136/BU122),0)</f>
        <v>0</v>
      </c>
      <c r="BV137" s="153"/>
      <c r="BW137" s="153">
        <f ca="1">IFERROR((BW136/BW122),0)</f>
        <v>0</v>
      </c>
      <c r="BX137" s="153">
        <f>IFERROR((BX136/BX122),0)</f>
        <v>0</v>
      </c>
      <c r="BY137" s="153"/>
      <c r="BZ137" s="153">
        <f ca="1">IFERROR((BZ136/BZ122),0)</f>
        <v>0</v>
      </c>
      <c r="CA137" s="153">
        <f>IFERROR((CA136/CA122),0)</f>
        <v>0</v>
      </c>
      <c r="CB137" s="153"/>
      <c r="CC137" s="153">
        <f ca="1">IFERROR((CC136/CC122),0)</f>
        <v>0</v>
      </c>
      <c r="CD137" s="153">
        <f>IFERROR((CD136/CD122),0)</f>
        <v>0</v>
      </c>
      <c r="CE137" s="153"/>
      <c r="CF137" s="153">
        <f ca="1">IFERROR((CF136/CF122),0)</f>
        <v>0</v>
      </c>
      <c r="CG137" s="153">
        <f>IFERROR((CG136/CG122),0)</f>
        <v>0</v>
      </c>
      <c r="CH137" s="153"/>
      <c r="CI137" s="153">
        <f ca="1">IFERROR((CI136/CI122),0)</f>
        <v>0</v>
      </c>
      <c r="CJ137" s="153">
        <f>IFERROR((CJ136/CJ122),0)</f>
        <v>0</v>
      </c>
      <c r="CK137" s="153"/>
      <c r="CL137" s="153">
        <f ca="1">IFERROR((CL136/CL122),0)</f>
        <v>0</v>
      </c>
      <c r="CM137" s="153">
        <f>IFERROR((CM136/CM122),0)</f>
        <v>0</v>
      </c>
      <c r="CN137" s="153"/>
      <c r="CO137" s="153">
        <f ca="1">IFERROR((CO136/CO122),0)</f>
        <v>0</v>
      </c>
      <c r="CP137" s="153">
        <f>IFERROR((CP136/CP122),0)</f>
        <v>0</v>
      </c>
      <c r="CQ137" s="153"/>
      <c r="CR137" s="153">
        <f ca="1">IFERROR((CR136/CR122),0)</f>
        <v>0</v>
      </c>
      <c r="CS137" s="153">
        <f>IFERROR((CS136/CS122),0)</f>
        <v>0</v>
      </c>
      <c r="CT137" s="153"/>
      <c r="CU137" s="153">
        <f ca="1">IFERROR((CU136/CU122),0)</f>
        <v>0</v>
      </c>
      <c r="CV137" s="153">
        <f>IFERROR((CV136/CV122),0)</f>
        <v>0</v>
      </c>
      <c r="CW137" s="153"/>
      <c r="CX137" s="153">
        <f ca="1">IFERROR((CX136/CX122),0)</f>
        <v>0</v>
      </c>
      <c r="CY137" s="153">
        <f>IFERROR((CY136/CY122),0)</f>
        <v>0</v>
      </c>
      <c r="CZ137" s="153"/>
      <c r="DA137" s="153">
        <f ca="1">IFERROR((DA136/DA122),0)</f>
        <v>0</v>
      </c>
      <c r="DB137" s="153">
        <f>IFERROR((DB136/DB122),0)</f>
        <v>0</v>
      </c>
      <c r="DC137" s="153"/>
      <c r="DD137" s="153">
        <f ca="1">IFERROR((DD136/DD122),0)</f>
        <v>0</v>
      </c>
      <c r="DE137" s="153">
        <f>IFERROR((DE136/DE122),0)</f>
        <v>0</v>
      </c>
      <c r="DF137" s="153"/>
      <c r="DG137" s="153">
        <f ca="1">IFERROR((DG136/DG122),0)</f>
        <v>0</v>
      </c>
      <c r="DH137" s="153">
        <f>IFERROR((DH136/DH122),0)</f>
        <v>0</v>
      </c>
      <c r="DI137" s="153"/>
      <c r="DJ137" s="153">
        <f ca="1">IFERROR((DJ136/DJ122),0)</f>
        <v>0</v>
      </c>
      <c r="DK137" s="153">
        <f>IFERROR((DK136/DK122),0)</f>
        <v>0</v>
      </c>
      <c r="DL137" s="153"/>
      <c r="DM137" s="153">
        <f ca="1">IFERROR((DM136/DM122),0)</f>
        <v>0</v>
      </c>
      <c r="DN137" s="153">
        <f>IFERROR((DN136/DN122),0)</f>
        <v>0</v>
      </c>
      <c r="DO137" s="153"/>
      <c r="DP137" s="153">
        <f ca="1">IFERROR((DP136/DP122),0)</f>
        <v>0</v>
      </c>
      <c r="DQ137" s="153">
        <f>IFERROR((DQ136/DQ122),0)</f>
        <v>0</v>
      </c>
      <c r="DR137" s="153"/>
      <c r="DS137" s="153">
        <f ca="1">IFERROR((DS136/DS122),0)</f>
        <v>0</v>
      </c>
      <c r="DT137" s="153">
        <f>IFERROR((DT136/DT122),0)</f>
        <v>0</v>
      </c>
      <c r="DU137" s="291"/>
      <c r="DV137" s="153">
        <f>IFERROR((DV136/DV122),0)</f>
        <v>0</v>
      </c>
      <c r="DW137" s="444"/>
      <c r="DY137" s="269"/>
      <c r="DZ137" s="269"/>
      <c r="EB137" s="270"/>
      <c r="EC137" s="270"/>
      <c r="ED137"/>
      <c r="EE137" s="100"/>
      <c r="EF137" s="176"/>
      <c r="EG137" s="176"/>
      <c r="EH137" s="176"/>
      <c r="EI137" s="176"/>
      <c r="EJ137" s="176"/>
      <c r="EK137" s="176"/>
      <c r="EL137" s="176"/>
      <c r="EM137" s="176"/>
      <c r="EN137" s="176"/>
      <c r="EO137" s="176"/>
      <c r="EP137" s="176"/>
      <c r="EQ137" s="176"/>
      <c r="ER137" s="176"/>
      <c r="ES137" s="176"/>
      <c r="ET137" s="176"/>
      <c r="EU137" s="176"/>
      <c r="EV137" s="176"/>
      <c r="EW137" s="176"/>
      <c r="EX137" s="176"/>
      <c r="EY137" s="176"/>
      <c r="EZ137" s="176"/>
      <c r="FA137" s="176"/>
      <c r="FB137" s="176"/>
      <c r="FC137" s="176"/>
      <c r="FD137" s="176"/>
      <c r="FE137" s="176"/>
      <c r="FF137" s="176"/>
      <c r="FG137" s="176"/>
      <c r="FH137" s="176"/>
      <c r="FI137" s="176"/>
      <c r="FJ137" s="176"/>
      <c r="FK137" s="176"/>
      <c r="FL137" s="176"/>
      <c r="FM137" s="176"/>
      <c r="FN137" s="176"/>
      <c r="FO137" s="176"/>
      <c r="FP137" s="176"/>
      <c r="FQ137" s="176"/>
      <c r="FR137" s="176"/>
      <c r="FS137" s="176"/>
      <c r="FT137" s="176"/>
      <c r="FU137" s="176"/>
      <c r="FV137" s="176"/>
      <c r="FW137" s="176"/>
      <c r="FX137" s="176"/>
      <c r="FY137" s="176"/>
      <c r="FZ137" s="176"/>
      <c r="GA137" s="176"/>
      <c r="GB137" s="176"/>
      <c r="GC137" s="176"/>
      <c r="GD137" s="176"/>
      <c r="GE137" s="176"/>
      <c r="GF137" s="176"/>
      <c r="GG137" s="176"/>
      <c r="GH137" s="176"/>
      <c r="GI137" s="176"/>
      <c r="GJ137" s="176"/>
      <c r="GK137" s="176"/>
      <c r="GL137" s="176"/>
      <c r="GM137" s="176"/>
      <c r="GN137" s="176"/>
      <c r="GO137" s="176"/>
      <c r="GP137" s="176"/>
      <c r="GQ137" s="176"/>
      <c r="GR137" s="176"/>
      <c r="GS137" s="176"/>
      <c r="GT137" s="176"/>
      <c r="GU137" s="176"/>
      <c r="GV137" s="176"/>
      <c r="GW137" s="176"/>
      <c r="GX137" s="176"/>
      <c r="GY137" s="176"/>
      <c r="GZ137" s="176"/>
      <c r="HA137" s="176"/>
      <c r="HB137" s="176"/>
      <c r="HC137" s="176"/>
      <c r="HD137" s="176"/>
      <c r="HE137" s="176"/>
      <c r="HF137" s="176"/>
      <c r="HG137" s="176"/>
      <c r="HH137" s="176"/>
      <c r="HI137" s="176"/>
      <c r="HJ137" s="176"/>
      <c r="HK137" s="176"/>
      <c r="HL137" s="176"/>
      <c r="HM137" s="176"/>
      <c r="HN137" s="176"/>
      <c r="HO137" s="176"/>
      <c r="HP137" s="176"/>
      <c r="HQ137" s="176"/>
      <c r="HR137" s="176"/>
      <c r="HS137" s="176"/>
      <c r="HT137" s="176"/>
      <c r="HU137" s="176"/>
      <c r="HV137" s="176"/>
      <c r="HW137" s="176"/>
      <c r="HX137" s="176"/>
      <c r="HY137" s="176"/>
      <c r="HZ137" s="176"/>
      <c r="IA137" s="176"/>
      <c r="IB137" s="176"/>
      <c r="IC137" s="176"/>
      <c r="ID137" s="176"/>
      <c r="IE137" s="176"/>
      <c r="IF137" s="176"/>
      <c r="IG137" s="176"/>
      <c r="IH137" s="176"/>
      <c r="II137" s="176"/>
      <c r="IJ137" s="176"/>
      <c r="IK137" s="176"/>
      <c r="IL137" s="176"/>
      <c r="IM137" s="176"/>
      <c r="IN137" s="176"/>
      <c r="IO137" s="176"/>
      <c r="IP137" s="176"/>
      <c r="IQ137" s="176"/>
      <c r="IR137" s="176"/>
      <c r="IS137" s="176"/>
      <c r="IT137" s="176"/>
      <c r="IU137" s="176"/>
      <c r="IV137" s="176"/>
      <c r="IW137" s="176"/>
      <c r="IX137" s="176"/>
      <c r="IY137" s="176"/>
      <c r="IZ137" s="176"/>
      <c r="JA137" s="176"/>
      <c r="JB137" s="176"/>
      <c r="JC137" s="176"/>
      <c r="JD137" s="176"/>
      <c r="JE137" s="176"/>
      <c r="JF137" s="176"/>
      <c r="JG137" s="176"/>
      <c r="JH137" s="176"/>
      <c r="JI137" s="176"/>
      <c r="JJ137" s="176"/>
      <c r="JK137" s="176"/>
      <c r="JL137" s="176"/>
      <c r="JM137" s="176"/>
      <c r="JN137" s="176"/>
      <c r="JO137" s="176"/>
      <c r="JP137" s="176"/>
      <c r="JQ137" s="176"/>
      <c r="JR137" s="176"/>
      <c r="JS137" s="176"/>
      <c r="JT137" s="176"/>
      <c r="JU137" s="176"/>
      <c r="JV137" s="176"/>
      <c r="JW137" s="176"/>
      <c r="JX137" s="176"/>
      <c r="JY137" s="176"/>
      <c r="JZ137" s="176"/>
      <c r="KA137" s="176"/>
      <c r="KB137" s="176"/>
      <c r="KC137" s="176"/>
      <c r="KD137" s="176"/>
      <c r="KE137" s="176"/>
      <c r="KF137" s="176"/>
      <c r="KG137" s="176"/>
      <c r="KH137" s="176"/>
      <c r="KI137" s="176"/>
      <c r="KJ137" s="176"/>
      <c r="KK137" s="176"/>
      <c r="KL137" s="176"/>
      <c r="KM137" s="176"/>
      <c r="KN137" s="176"/>
      <c r="KO137" s="176"/>
      <c r="KP137" s="176"/>
      <c r="KQ137" s="176"/>
    </row>
    <row r="138" spans="1:303" s="170" customFormat="1" ht="19.5" customHeight="1" x14ac:dyDescent="0.3">
      <c r="A138" s="83"/>
      <c r="D138" s="206">
        <v>1</v>
      </c>
      <c r="E138" s="369" t="s">
        <v>634</v>
      </c>
      <c r="F138" s="206">
        <v>0</v>
      </c>
      <c r="G138" s="206" t="s">
        <v>264</v>
      </c>
      <c r="M138" s="253" t="s">
        <v>635</v>
      </c>
      <c r="N138" s="119" t="s">
        <v>40</v>
      </c>
      <c r="O138" s="153">
        <f ca="1">IFERROR(((R46*R67)+(U46*U67)+(X46*X67)+(AA46*AA67)+(AD46*AD67)+(AG46*AG67)+(AJ46*AJ67)+(AM46*AM67)+(AP46*AP67)+(AS46*AS67)+(AV46*AV67)+(AY46*AY67)+(BB46*BB67)+(BE46*BE67)+(BH46*BH67)+(BK46*BK67)+(BN46*BN67)+(BQ46*BQ67)+(BT46*BT67)+(BW46*BW67)+(BZ46*BZ67)+(CC46*CC67)+(CF46*CF67)+(CI46*CI67)+(CL46*CL67)+(CO46*CO67)+(CR46*CR67)+(CU46*CU67)+(CX46*CX67)+(DA46*DA67)+(DD46*DD67)+(DG46*DG67)+(DJ46*DJ67)+(DM46*DM67)+(DP46*DP67)+(DS46*DS67)+IF(O35="Actual",(DV46*DV67),0)),0)</f>
        <v>0</v>
      </c>
      <c r="P138" s="153">
        <f>IFERROR(((R46*S67)+(U46*V67)+(X46*Y67)+(AA46*AB67)+(AD46*AE67)+(AG46*AH67)+(AJ46*AK67)+(AM46*AN67)+(AP46*AQ67)+(AS46*AT67)+(AV46*AW67)+(AY46*AZ67)+(BB46*BC67)+(BE46*BF67)+(BH46*BI67)+(BK46*BL67)+(BN46*BO67)+(BQ46*BR67)+(BT46*BU67)+(BW46*BX67)+(BZ46*CA67)+(CC46*CD67)+(CF46*CG67)+(CI46*CJ67)+(CL46*CM67)+(CO46*CP67)+(CR46*CS67)+(CU46*CV67)+(CX46*CY67)+(DA46*DB67)+(DD46*DE67)+(DG46*DH67)+(DJ46*DK67)+(DM46*DN67)+(DP46*DQ67)+(DS46*DT67)),0)</f>
        <v>0</v>
      </c>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3"/>
      <c r="AV138" s="153"/>
      <c r="AW138" s="153"/>
      <c r="AX138" s="153"/>
      <c r="AY138" s="153"/>
      <c r="AZ138" s="153"/>
      <c r="BA138" s="153"/>
      <c r="BB138" s="153"/>
      <c r="BC138" s="153"/>
      <c r="BD138" s="153"/>
      <c r="BE138" s="153"/>
      <c r="BF138" s="153"/>
      <c r="BG138" s="153"/>
      <c r="BH138" s="153"/>
      <c r="BI138" s="153"/>
      <c r="BJ138" s="153"/>
      <c r="BK138" s="153"/>
      <c r="BL138" s="153"/>
      <c r="BM138" s="153"/>
      <c r="BN138" s="153"/>
      <c r="BO138" s="153"/>
      <c r="BP138" s="153"/>
      <c r="BQ138" s="153"/>
      <c r="BR138" s="153"/>
      <c r="BS138" s="153"/>
      <c r="BT138" s="153"/>
      <c r="BU138" s="153"/>
      <c r="BV138" s="153"/>
      <c r="BW138" s="153"/>
      <c r="BX138" s="153"/>
      <c r="BY138" s="153"/>
      <c r="BZ138" s="153"/>
      <c r="CA138" s="153"/>
      <c r="CB138" s="153"/>
      <c r="CC138" s="153"/>
      <c r="CD138" s="153"/>
      <c r="CE138" s="153"/>
      <c r="CF138" s="153"/>
      <c r="CG138" s="153"/>
      <c r="CH138" s="153"/>
      <c r="CI138" s="153"/>
      <c r="CJ138" s="153"/>
      <c r="CK138" s="153"/>
      <c r="CL138" s="153"/>
      <c r="CM138" s="153"/>
      <c r="CN138" s="153"/>
      <c r="CO138" s="153"/>
      <c r="CP138" s="153"/>
      <c r="CQ138" s="153"/>
      <c r="CR138" s="153"/>
      <c r="CS138" s="153"/>
      <c r="CT138" s="153"/>
      <c r="CU138" s="153"/>
      <c r="CV138" s="153"/>
      <c r="CW138" s="153"/>
      <c r="CX138" s="153"/>
      <c r="CY138" s="153"/>
      <c r="CZ138" s="153"/>
      <c r="DA138" s="153"/>
      <c r="DB138" s="153"/>
      <c r="DC138" s="153"/>
      <c r="DD138" s="153"/>
      <c r="DE138" s="153"/>
      <c r="DF138" s="153"/>
      <c r="DG138" s="153"/>
      <c r="DH138" s="153"/>
      <c r="DI138" s="153"/>
      <c r="DJ138" s="153"/>
      <c r="DK138" s="153"/>
      <c r="DL138" s="153"/>
      <c r="DM138" s="153"/>
      <c r="DN138" s="153"/>
      <c r="DO138" s="153"/>
      <c r="DP138" s="153"/>
      <c r="DQ138" s="153"/>
      <c r="DR138" s="153"/>
      <c r="DS138" s="153"/>
      <c r="DT138" s="153"/>
      <c r="DU138" s="291"/>
      <c r="DV138" s="267">
        <f>IFERROR(IF(AND($O$336="Actual",OR(DV141=0,DV141="")),0,R138),0)</f>
        <v>0</v>
      </c>
      <c r="DW138" s="445"/>
      <c r="DY138" s="269"/>
      <c r="DZ138" s="269"/>
      <c r="EB138" s="270"/>
      <c r="EC138" s="270"/>
      <c r="ED138"/>
      <c r="EE138" s="176"/>
      <c r="EF138" s="176"/>
      <c r="EG138" s="176"/>
      <c r="EH138" s="176"/>
      <c r="EI138" s="176"/>
      <c r="EJ138" s="176"/>
      <c r="EK138" s="176"/>
      <c r="EL138" s="176"/>
      <c r="EM138" s="176"/>
      <c r="EN138" s="176"/>
      <c r="EO138" s="176"/>
      <c r="EP138" s="176"/>
      <c r="EQ138" s="176"/>
      <c r="ER138" s="176"/>
      <c r="ES138" s="176"/>
      <c r="ET138" s="176"/>
      <c r="EU138" s="176"/>
      <c r="EV138" s="176"/>
      <c r="EW138" s="176"/>
      <c r="EX138" s="176"/>
      <c r="EY138" s="176"/>
      <c r="EZ138" s="176"/>
      <c r="FA138" s="176"/>
      <c r="FB138" s="176"/>
      <c r="FC138" s="176"/>
      <c r="FD138" s="176"/>
      <c r="FE138" s="176"/>
      <c r="FF138" s="176"/>
      <c r="FG138" s="176"/>
      <c r="FH138" s="176"/>
      <c r="FI138" s="176"/>
      <c r="FJ138" s="176"/>
      <c r="FK138" s="176"/>
      <c r="FL138" s="176"/>
      <c r="FM138" s="176"/>
      <c r="FN138" s="176"/>
      <c r="FO138" s="176"/>
      <c r="FP138" s="176"/>
      <c r="FQ138" s="176"/>
      <c r="FR138" s="176"/>
      <c r="FS138" s="176"/>
      <c r="FT138" s="176"/>
      <c r="FU138" s="176"/>
      <c r="FV138" s="176"/>
      <c r="FW138" s="176"/>
      <c r="FX138" s="176"/>
      <c r="FY138" s="176"/>
      <c r="FZ138" s="176"/>
      <c r="GA138" s="176"/>
      <c r="GB138" s="176"/>
      <c r="GC138" s="176"/>
      <c r="GD138" s="176"/>
      <c r="GE138" s="176"/>
      <c r="GF138" s="176"/>
      <c r="GG138" s="176"/>
      <c r="GH138" s="176"/>
      <c r="GI138" s="176"/>
      <c r="GJ138" s="176"/>
      <c r="GK138" s="176"/>
      <c r="GL138" s="176"/>
      <c r="GM138" s="176"/>
      <c r="GN138" s="176"/>
      <c r="GO138" s="176"/>
      <c r="GP138" s="176"/>
      <c r="GQ138" s="176"/>
      <c r="GR138" s="176"/>
      <c r="GS138" s="176"/>
      <c r="GT138" s="176"/>
      <c r="GU138" s="176"/>
      <c r="GV138" s="176"/>
      <c r="GW138" s="176"/>
      <c r="GX138" s="176"/>
      <c r="GY138" s="176"/>
      <c r="GZ138" s="176"/>
      <c r="HA138" s="176"/>
      <c r="HB138" s="176"/>
      <c r="HC138" s="176"/>
      <c r="HD138" s="176"/>
      <c r="HE138" s="176"/>
      <c r="HF138" s="176"/>
      <c r="HG138" s="176"/>
    </row>
    <row r="139" spans="1:303" ht="15" customHeight="1" x14ac:dyDescent="0.3">
      <c r="A139" s="83"/>
      <c r="C139">
        <v>1</v>
      </c>
      <c r="D139">
        <v>1</v>
      </c>
      <c r="E139" s="206" t="s">
        <v>607</v>
      </c>
      <c r="F139" s="206"/>
      <c r="G139" s="170" t="s">
        <v>247</v>
      </c>
      <c r="M139" s="271" t="s">
        <v>316</v>
      </c>
      <c r="N139" s="179"/>
      <c r="O139" s="272"/>
      <c r="P139" s="272"/>
      <c r="Q139" s="99"/>
      <c r="R139" s="272"/>
      <c r="S139" s="272"/>
      <c r="T139" s="99"/>
      <c r="U139" s="273"/>
      <c r="V139" s="273"/>
      <c r="W139" s="99"/>
      <c r="X139" s="273"/>
      <c r="Y139" s="273"/>
      <c r="Z139" s="99"/>
      <c r="AA139" s="273"/>
      <c r="AB139" s="273"/>
      <c r="AC139" s="99"/>
      <c r="AD139" s="273"/>
      <c r="AE139" s="273"/>
      <c r="AF139" s="99"/>
      <c r="AG139" s="273"/>
      <c r="AH139" s="273"/>
      <c r="AI139" s="99"/>
      <c r="AJ139" s="273"/>
      <c r="AK139" s="273"/>
      <c r="AL139" s="99"/>
      <c r="AM139" s="273"/>
      <c r="AN139" s="273"/>
      <c r="AO139" s="99"/>
      <c r="AP139" s="273"/>
      <c r="AQ139" s="273"/>
      <c r="AR139" s="99"/>
      <c r="AS139" s="273"/>
      <c r="AT139" s="273"/>
      <c r="AU139" s="99"/>
      <c r="AV139" s="273"/>
      <c r="AW139" s="273"/>
      <c r="AX139" s="99"/>
      <c r="AY139" s="273"/>
      <c r="AZ139" s="273"/>
      <c r="BA139" s="99"/>
      <c r="BB139" s="273"/>
      <c r="BC139" s="273"/>
      <c r="BD139" s="99"/>
      <c r="BE139" s="273"/>
      <c r="BF139" s="273"/>
      <c r="BG139" s="99"/>
      <c r="BH139" s="273"/>
      <c r="BI139" s="273"/>
      <c r="BJ139" s="99"/>
      <c r="BK139" s="273"/>
      <c r="BL139" s="273"/>
      <c r="BM139" s="99"/>
      <c r="BN139" s="273"/>
      <c r="BO139" s="273"/>
      <c r="BP139" s="99"/>
      <c r="BQ139" s="273"/>
      <c r="BR139" s="273"/>
      <c r="BS139" s="99"/>
      <c r="BT139" s="273"/>
      <c r="BU139" s="273"/>
      <c r="BV139" s="99"/>
      <c r="BW139" s="273"/>
      <c r="BX139" s="273"/>
      <c r="BY139" s="99"/>
      <c r="BZ139" s="273"/>
      <c r="CA139" s="273"/>
      <c r="CB139" s="273"/>
      <c r="CC139" s="273"/>
      <c r="CD139" s="273"/>
      <c r="CE139" s="273"/>
      <c r="CF139" s="273"/>
      <c r="CG139" s="273"/>
      <c r="CH139" s="273"/>
      <c r="CI139" s="273"/>
      <c r="CJ139" s="273"/>
      <c r="CK139" s="273"/>
      <c r="CL139" s="273"/>
      <c r="CM139" s="273"/>
      <c r="CN139" s="273"/>
      <c r="CO139" s="273"/>
      <c r="CP139" s="273"/>
      <c r="CQ139" s="273"/>
      <c r="CR139" s="273"/>
      <c r="CS139" s="273"/>
      <c r="CT139" s="273"/>
      <c r="CU139" s="273"/>
      <c r="CV139" s="273"/>
      <c r="CW139" s="273"/>
      <c r="CX139" s="273"/>
      <c r="CY139" s="273"/>
      <c r="CZ139" s="273"/>
      <c r="DA139" s="273"/>
      <c r="DB139" s="273"/>
      <c r="DC139" s="273"/>
      <c r="DD139" s="273"/>
      <c r="DE139" s="273"/>
      <c r="DF139" s="273"/>
      <c r="DG139" s="273"/>
      <c r="DH139" s="273"/>
      <c r="DI139" s="273"/>
      <c r="DJ139" s="273"/>
      <c r="DK139" s="273"/>
      <c r="DL139" s="273"/>
      <c r="DM139" s="273"/>
      <c r="DN139" s="273"/>
      <c r="DO139" s="273"/>
      <c r="DP139" s="273"/>
      <c r="DQ139" s="273"/>
      <c r="DR139" s="273"/>
      <c r="DS139" s="273"/>
      <c r="DT139" s="273"/>
      <c r="DU139" s="273"/>
      <c r="DV139" s="273"/>
      <c r="DW139" s="273"/>
      <c r="DY139" s="273"/>
      <c r="DZ139" s="273"/>
      <c r="EB139" s="274"/>
      <c r="EC139" s="274"/>
    </row>
    <row r="140" spans="1:303" ht="20.25" customHeight="1" thickBot="1" x14ac:dyDescent="0.35">
      <c r="A140" s="83"/>
      <c r="C140">
        <v>1</v>
      </c>
      <c r="D140" s="206"/>
      <c r="E140" s="206" t="s">
        <v>608</v>
      </c>
      <c r="G140" s="170" t="s">
        <v>247</v>
      </c>
      <c r="M140" s="540" t="s">
        <v>342</v>
      </c>
      <c r="N140" s="540"/>
      <c r="O140" s="540"/>
      <c r="P140" s="540"/>
      <c r="Q140" s="540"/>
      <c r="R140" s="540"/>
      <c r="S140" s="540"/>
      <c r="T140" s="540"/>
      <c r="U140" s="540"/>
      <c r="V140" s="540"/>
      <c r="W140" s="540"/>
      <c r="X140" s="540"/>
      <c r="Y140" s="540"/>
      <c r="Z140" s="540"/>
      <c r="AA140" s="540"/>
      <c r="AB140" s="540"/>
      <c r="AC140" s="540"/>
      <c r="AD140" s="540"/>
      <c r="AE140" s="540"/>
      <c r="AF140" s="540"/>
      <c r="AG140" s="540"/>
      <c r="AH140" s="540"/>
      <c r="AI140" s="540"/>
      <c r="AJ140" s="540"/>
      <c r="AK140" s="540"/>
      <c r="AL140" s="540"/>
      <c r="AM140" s="540"/>
      <c r="AN140" s="540"/>
      <c r="AO140" s="540"/>
      <c r="AP140" s="540"/>
      <c r="AQ140" s="540"/>
      <c r="AR140" s="540"/>
      <c r="AS140" s="540"/>
      <c r="AT140" s="540"/>
      <c r="AU140" s="540"/>
      <c r="AV140" s="540"/>
      <c r="AW140" s="540"/>
      <c r="AX140" s="540"/>
      <c r="AY140" s="540"/>
      <c r="AZ140" s="540"/>
      <c r="BA140" s="540"/>
      <c r="BB140" s="540"/>
      <c r="BC140" s="540"/>
      <c r="BD140" s="540"/>
      <c r="BE140" s="540"/>
      <c r="BF140" s="540"/>
      <c r="BG140" s="540"/>
      <c r="BH140" s="540"/>
      <c r="BI140" s="540"/>
      <c r="BJ140" s="540"/>
      <c r="BK140" s="540"/>
      <c r="BL140" s="540"/>
      <c r="BM140" s="540"/>
      <c r="BN140" s="540"/>
      <c r="BO140" s="540"/>
      <c r="BP140" s="540"/>
      <c r="BQ140" s="540"/>
      <c r="BR140" s="540"/>
      <c r="BS140" s="540"/>
      <c r="BT140" s="540"/>
      <c r="BU140" s="540"/>
      <c r="BV140" s="540"/>
      <c r="BW140" s="540"/>
      <c r="BX140" s="540"/>
      <c r="BY140" s="540"/>
      <c r="BZ140" s="540"/>
      <c r="CA140" s="540"/>
      <c r="CB140" s="540"/>
      <c r="CC140" s="540"/>
      <c r="CD140" s="540"/>
      <c r="CE140" s="540"/>
      <c r="CF140" s="540"/>
      <c r="CG140" s="540"/>
      <c r="CH140" s="540"/>
      <c r="CI140" s="540"/>
      <c r="CJ140" s="540"/>
      <c r="CK140" s="540"/>
      <c r="CL140" s="540"/>
      <c r="CM140" s="540"/>
      <c r="CN140" s="540"/>
      <c r="CO140" s="540"/>
      <c r="CP140" s="540"/>
      <c r="CQ140" s="540"/>
      <c r="CR140" s="540"/>
      <c r="CS140" s="540"/>
      <c r="CT140" s="540"/>
      <c r="CU140" s="540"/>
      <c r="CV140" s="540"/>
      <c r="CW140" s="540"/>
      <c r="CX140" s="540"/>
      <c r="CY140" s="540"/>
      <c r="CZ140" s="540"/>
      <c r="DA140" s="540"/>
      <c r="DB140" s="540"/>
      <c r="DC140" s="540"/>
      <c r="DD140" s="540"/>
      <c r="DE140" s="540"/>
      <c r="DF140" s="540"/>
      <c r="DG140" s="540"/>
      <c r="DH140" s="540"/>
      <c r="DI140" s="540"/>
      <c r="DJ140" s="540"/>
      <c r="DK140" s="540"/>
      <c r="DL140" s="540"/>
      <c r="DM140" s="540"/>
      <c r="DN140" s="540"/>
      <c r="DO140" s="540"/>
      <c r="DP140" s="540"/>
      <c r="DQ140" s="540"/>
      <c r="DR140" s="540"/>
      <c r="DS140" s="540"/>
      <c r="DT140" s="541"/>
      <c r="DU140" s="415"/>
      <c r="DV140" s="606"/>
      <c r="DW140" s="607"/>
      <c r="DY140" s="578"/>
      <c r="DZ140" s="579"/>
      <c r="EB140" s="576"/>
      <c r="EC140" s="577"/>
    </row>
    <row r="141" spans="1:303" ht="20.25" customHeight="1" x14ac:dyDescent="0.3">
      <c r="A141" s="83"/>
      <c r="D141" s="206"/>
      <c r="E141" t="s">
        <v>263</v>
      </c>
      <c r="G141" s="206" t="s">
        <v>264</v>
      </c>
      <c r="M141" s="123" t="s">
        <v>265</v>
      </c>
      <c r="N141" s="127"/>
      <c r="O141" s="140">
        <f ca="1">IFERROR(ROUND(SUM(SUM(R141,U141,X141,AA141,AD141,AG141,AJ141,AM141,AP141,AS141,AV141,AY141,BB141,BE141,BH141,BK141,BN141,BQ141,BT141,BW141,BZ141),SUM(CC141,CF141,CI141,CL141,CO141,CR141,CU141,CX141,DA141,DD141,DG141,DJ141,DM141,DP141,DS141,IF(O35="Actual",DV141,0))),4),0)</f>
        <v>0</v>
      </c>
      <c r="P141" s="140">
        <f>IFERROR(ROUND(SUM(SUM(S141,V141,Y141,AB141,AE141,AH141,AK141,AN141,AQ141,AT141,AW141,AZ141,BC141,BF141,BI141,BL141,BO141,BR141,BU141,BX141,CA141),SUM(CD141,CG141,CJ141,CM141,CP141,CS141,CV141,CY141,DB141,DE141,DH141,DK141,DN141,DQ141,DT141)),4),0)</f>
        <v>0</v>
      </c>
      <c r="Q141" s="141"/>
      <c r="R141" s="140">
        <v>0</v>
      </c>
      <c r="S141" s="275"/>
      <c r="T141" s="140"/>
      <c r="U141" s="140">
        <v>0</v>
      </c>
      <c r="V141" s="275"/>
      <c r="W141" s="140">
        <f>IFERROR(W44,0)</f>
        <v>0</v>
      </c>
      <c r="X141" s="140">
        <v>0</v>
      </c>
      <c r="Y141" s="275"/>
      <c r="Z141" s="140">
        <f>IFERROR(Z44,0)</f>
        <v>0</v>
      </c>
      <c r="AA141" s="140">
        <v>0</v>
      </c>
      <c r="AB141" s="275"/>
      <c r="AC141" s="140">
        <f>IFERROR(AC44,0)</f>
        <v>0</v>
      </c>
      <c r="AD141" s="140">
        <v>0</v>
      </c>
      <c r="AE141" s="275"/>
      <c r="AF141" s="140">
        <f>IFERROR(AF44,0)</f>
        <v>0</v>
      </c>
      <c r="AG141" s="140">
        <v>0</v>
      </c>
      <c r="AH141" s="275"/>
      <c r="AI141" s="140">
        <f>IFERROR(AI44,0)</f>
        <v>0</v>
      </c>
      <c r="AJ141" s="140">
        <v>0</v>
      </c>
      <c r="AK141" s="275"/>
      <c r="AL141" s="140">
        <f>IFERROR(AL44,0)</f>
        <v>0</v>
      </c>
      <c r="AM141" s="140">
        <v>0</v>
      </c>
      <c r="AN141" s="275"/>
      <c r="AO141" s="140">
        <f>IFERROR(AO44,0)</f>
        <v>0</v>
      </c>
      <c r="AP141" s="140">
        <v>0</v>
      </c>
      <c r="AQ141" s="275"/>
      <c r="AR141" s="140">
        <f>IFERROR(AR44,0)</f>
        <v>0</v>
      </c>
      <c r="AS141" s="140">
        <v>0</v>
      </c>
      <c r="AT141" s="275"/>
      <c r="AU141" s="140">
        <f>IFERROR(AU44,0)</f>
        <v>0</v>
      </c>
      <c r="AV141" s="140">
        <v>0</v>
      </c>
      <c r="AW141" s="275"/>
      <c r="AX141" s="140">
        <f>IFERROR(AX44,0)</f>
        <v>0</v>
      </c>
      <c r="AY141" s="140">
        <v>0</v>
      </c>
      <c r="AZ141" s="275"/>
      <c r="BA141" s="140">
        <f>IFERROR(BA44,0)</f>
        <v>0</v>
      </c>
      <c r="BB141" s="140">
        <v>0</v>
      </c>
      <c r="BC141" s="275"/>
      <c r="BD141" s="140">
        <f>IFERROR(BD44,0)</f>
        <v>0</v>
      </c>
      <c r="BE141" s="140">
        <v>0</v>
      </c>
      <c r="BF141" s="275"/>
      <c r="BG141" s="140">
        <f>IFERROR(BG44,0)</f>
        <v>0</v>
      </c>
      <c r="BH141" s="140">
        <v>0</v>
      </c>
      <c r="BI141" s="275"/>
      <c r="BJ141" s="140">
        <f>IFERROR(BJ44,0)</f>
        <v>0</v>
      </c>
      <c r="BK141" s="140">
        <v>0</v>
      </c>
      <c r="BL141" s="275"/>
      <c r="BM141" s="140">
        <f>IFERROR(BM44,0)</f>
        <v>0</v>
      </c>
      <c r="BN141" s="140">
        <v>0</v>
      </c>
      <c r="BO141" s="275"/>
      <c r="BP141" s="140">
        <f>IFERROR(BP44,0)</f>
        <v>0</v>
      </c>
      <c r="BQ141" s="140">
        <v>0</v>
      </c>
      <c r="BR141" s="275"/>
      <c r="BS141" s="140">
        <f>IFERROR(BS44,0)</f>
        <v>0</v>
      </c>
      <c r="BT141" s="140">
        <v>0</v>
      </c>
      <c r="BU141" s="275"/>
      <c r="BV141" s="140">
        <f>IFERROR(BV44,0)</f>
        <v>0</v>
      </c>
      <c r="BW141" s="140">
        <v>0</v>
      </c>
      <c r="BX141" s="275"/>
      <c r="BY141" s="140">
        <f>IFERROR(BY44,0)</f>
        <v>0</v>
      </c>
      <c r="BZ141" s="140">
        <v>0</v>
      </c>
      <c r="CA141" s="275"/>
      <c r="CB141" s="140">
        <f>IFERROR(CB44,0)</f>
        <v>0</v>
      </c>
      <c r="CC141" s="140">
        <v>0</v>
      </c>
      <c r="CD141" s="275"/>
      <c r="CE141" s="140">
        <f>IFERROR(CE44,0)</f>
        <v>0</v>
      </c>
      <c r="CF141" s="140">
        <v>0</v>
      </c>
      <c r="CG141" s="275"/>
      <c r="CH141" s="140">
        <f>IFERROR(CH44,0)</f>
        <v>0</v>
      </c>
      <c r="CI141" s="140">
        <v>0</v>
      </c>
      <c r="CJ141" s="275"/>
      <c r="CK141" s="140">
        <f>IFERROR(CK44,0)</f>
        <v>0</v>
      </c>
      <c r="CL141" s="140">
        <v>0</v>
      </c>
      <c r="CM141" s="275"/>
      <c r="CN141" s="140">
        <f>IFERROR(CN44,0)</f>
        <v>0</v>
      </c>
      <c r="CO141" s="140">
        <v>0</v>
      </c>
      <c r="CP141" s="275"/>
      <c r="CQ141" s="140">
        <f>IFERROR(CQ44,0)</f>
        <v>0</v>
      </c>
      <c r="CR141" s="140">
        <v>0</v>
      </c>
      <c r="CS141" s="275"/>
      <c r="CT141" s="140">
        <f>IFERROR(CT44,0)</f>
        <v>0</v>
      </c>
      <c r="CU141" s="140">
        <v>0</v>
      </c>
      <c r="CV141" s="275"/>
      <c r="CW141" s="140">
        <f>IFERROR(CW44,0)</f>
        <v>0</v>
      </c>
      <c r="CX141" s="140">
        <v>0</v>
      </c>
      <c r="CY141" s="275"/>
      <c r="CZ141" s="140">
        <f>IFERROR(CZ44,0)</f>
        <v>0</v>
      </c>
      <c r="DA141" s="140">
        <v>0</v>
      </c>
      <c r="DB141" s="275"/>
      <c r="DC141" s="140">
        <f>IFERROR(DC44,0)</f>
        <v>0</v>
      </c>
      <c r="DD141" s="140">
        <v>0</v>
      </c>
      <c r="DE141" s="275"/>
      <c r="DF141" s="140">
        <f>IFERROR(DF44,0)</f>
        <v>0</v>
      </c>
      <c r="DG141" s="140">
        <v>0</v>
      </c>
      <c r="DH141" s="275"/>
      <c r="DI141" s="140">
        <f>IFERROR(DI44,0)</f>
        <v>0</v>
      </c>
      <c r="DJ141" s="140">
        <v>0</v>
      </c>
      <c r="DK141" s="275"/>
      <c r="DL141" s="140">
        <f>IFERROR(DL44,0)</f>
        <v>0</v>
      </c>
      <c r="DM141" s="140">
        <v>0</v>
      </c>
      <c r="DN141" s="275"/>
      <c r="DO141" s="140">
        <f>IFERROR(DO44,0)</f>
        <v>0</v>
      </c>
      <c r="DP141" s="140">
        <v>0</v>
      </c>
      <c r="DQ141" s="275"/>
      <c r="DR141" s="140">
        <f>IFERROR(DR44,0)</f>
        <v>0</v>
      </c>
      <c r="DS141" s="140">
        <v>0</v>
      </c>
      <c r="DT141" s="275"/>
      <c r="DU141" s="428"/>
      <c r="DV141" s="462">
        <v>0</v>
      </c>
      <c r="DW141" s="459"/>
      <c r="DY141" s="276"/>
      <c r="DZ141" s="277"/>
      <c r="EB141" s="278"/>
      <c r="EC141" s="279"/>
      <c r="EE141" s="100"/>
    </row>
    <row r="142" spans="1:303" ht="20.25" customHeight="1" x14ac:dyDescent="0.3">
      <c r="A142" s="83"/>
      <c r="C142">
        <v>1</v>
      </c>
      <c r="D142" s="206">
        <v>1</v>
      </c>
      <c r="G142" s="206" t="s">
        <v>264</v>
      </c>
      <c r="M142" s="149" t="s">
        <v>266</v>
      </c>
      <c r="N142" s="127"/>
      <c r="O142" s="140"/>
      <c r="P142" s="140"/>
      <c r="Q142" s="150"/>
      <c r="R142" s="151">
        <f>R$44</f>
        <v>0</v>
      </c>
      <c r="S142" s="280">
        <f>S$44</f>
        <v>0</v>
      </c>
      <c r="T142" s="152"/>
      <c r="U142" s="140">
        <f t="shared" ref="U142:AZ142" si="113">U$44</f>
        <v>0</v>
      </c>
      <c r="V142" s="281">
        <f t="shared" si="113"/>
        <v>0</v>
      </c>
      <c r="W142" s="143">
        <f t="shared" si="113"/>
        <v>0</v>
      </c>
      <c r="X142" s="140">
        <f t="shared" si="113"/>
        <v>0</v>
      </c>
      <c r="Y142" s="281">
        <f t="shared" si="113"/>
        <v>0</v>
      </c>
      <c r="Z142" s="143">
        <f t="shared" si="113"/>
        <v>0</v>
      </c>
      <c r="AA142" s="140">
        <f t="shared" si="113"/>
        <v>0</v>
      </c>
      <c r="AB142" s="281">
        <f t="shared" si="113"/>
        <v>0</v>
      </c>
      <c r="AC142" s="143">
        <f t="shared" si="113"/>
        <v>0</v>
      </c>
      <c r="AD142" s="140">
        <f t="shared" si="113"/>
        <v>0</v>
      </c>
      <c r="AE142" s="281">
        <f t="shared" si="113"/>
        <v>0</v>
      </c>
      <c r="AF142" s="143">
        <f t="shared" si="113"/>
        <v>0</v>
      </c>
      <c r="AG142" s="140">
        <f t="shared" si="113"/>
        <v>0</v>
      </c>
      <c r="AH142" s="281">
        <f t="shared" si="113"/>
        <v>0</v>
      </c>
      <c r="AI142" s="143">
        <f t="shared" si="113"/>
        <v>0</v>
      </c>
      <c r="AJ142" s="140">
        <f t="shared" si="113"/>
        <v>0</v>
      </c>
      <c r="AK142" s="281">
        <f t="shared" si="113"/>
        <v>0</v>
      </c>
      <c r="AL142" s="143">
        <f t="shared" si="113"/>
        <v>0</v>
      </c>
      <c r="AM142" s="140">
        <f t="shared" si="113"/>
        <v>0</v>
      </c>
      <c r="AN142" s="281">
        <f t="shared" si="113"/>
        <v>0</v>
      </c>
      <c r="AO142" s="143">
        <f t="shared" si="113"/>
        <v>0</v>
      </c>
      <c r="AP142" s="140">
        <f t="shared" si="113"/>
        <v>0</v>
      </c>
      <c r="AQ142" s="281">
        <f t="shared" si="113"/>
        <v>0</v>
      </c>
      <c r="AR142" s="143">
        <f t="shared" si="113"/>
        <v>0</v>
      </c>
      <c r="AS142" s="140">
        <f t="shared" si="113"/>
        <v>0</v>
      </c>
      <c r="AT142" s="281">
        <f t="shared" si="113"/>
        <v>0</v>
      </c>
      <c r="AU142" s="143">
        <f t="shared" si="113"/>
        <v>0</v>
      </c>
      <c r="AV142" s="140">
        <f t="shared" si="113"/>
        <v>0</v>
      </c>
      <c r="AW142" s="281">
        <f t="shared" si="113"/>
        <v>0</v>
      </c>
      <c r="AX142" s="143">
        <f t="shared" si="113"/>
        <v>0</v>
      </c>
      <c r="AY142" s="140">
        <f t="shared" si="113"/>
        <v>0</v>
      </c>
      <c r="AZ142" s="281">
        <f t="shared" si="113"/>
        <v>0</v>
      </c>
      <c r="BA142" s="143">
        <f t="shared" ref="BA142:CF142" si="114">BA$44</f>
        <v>0</v>
      </c>
      <c r="BB142" s="140">
        <f t="shared" si="114"/>
        <v>0</v>
      </c>
      <c r="BC142" s="281">
        <f t="shared" si="114"/>
        <v>0</v>
      </c>
      <c r="BD142" s="143">
        <f t="shared" si="114"/>
        <v>0</v>
      </c>
      <c r="BE142" s="140">
        <f t="shared" si="114"/>
        <v>0</v>
      </c>
      <c r="BF142" s="281">
        <f t="shared" si="114"/>
        <v>0</v>
      </c>
      <c r="BG142" s="143">
        <f t="shared" si="114"/>
        <v>0</v>
      </c>
      <c r="BH142" s="140">
        <f t="shared" si="114"/>
        <v>0</v>
      </c>
      <c r="BI142" s="281">
        <f t="shared" si="114"/>
        <v>0</v>
      </c>
      <c r="BJ142" s="143">
        <f t="shared" si="114"/>
        <v>0</v>
      </c>
      <c r="BK142" s="140">
        <f t="shared" si="114"/>
        <v>0</v>
      </c>
      <c r="BL142" s="281">
        <f t="shared" si="114"/>
        <v>0</v>
      </c>
      <c r="BM142" s="143">
        <f t="shared" si="114"/>
        <v>0</v>
      </c>
      <c r="BN142" s="140">
        <f t="shared" si="114"/>
        <v>0</v>
      </c>
      <c r="BO142" s="281">
        <f t="shared" si="114"/>
        <v>0</v>
      </c>
      <c r="BP142" s="143">
        <f t="shared" si="114"/>
        <v>0</v>
      </c>
      <c r="BQ142" s="153">
        <f t="shared" si="114"/>
        <v>0</v>
      </c>
      <c r="BR142" s="282">
        <f t="shared" si="114"/>
        <v>0</v>
      </c>
      <c r="BS142" s="153">
        <f t="shared" si="114"/>
        <v>0</v>
      </c>
      <c r="BT142" s="153">
        <f t="shared" si="114"/>
        <v>0</v>
      </c>
      <c r="BU142" s="282">
        <f t="shared" si="114"/>
        <v>0</v>
      </c>
      <c r="BV142" s="153">
        <f t="shared" si="114"/>
        <v>0</v>
      </c>
      <c r="BW142" s="153">
        <f t="shared" si="114"/>
        <v>0</v>
      </c>
      <c r="BX142" s="282">
        <f t="shared" si="114"/>
        <v>0</v>
      </c>
      <c r="BY142" s="153">
        <f t="shared" si="114"/>
        <v>0</v>
      </c>
      <c r="BZ142" s="153">
        <f t="shared" si="114"/>
        <v>0</v>
      </c>
      <c r="CA142" s="282">
        <f t="shared" si="114"/>
        <v>0</v>
      </c>
      <c r="CB142" s="143">
        <f t="shared" si="114"/>
        <v>0</v>
      </c>
      <c r="CC142" s="140">
        <f t="shared" si="114"/>
        <v>0</v>
      </c>
      <c r="CD142" s="281">
        <f t="shared" si="114"/>
        <v>0</v>
      </c>
      <c r="CE142" s="143">
        <f t="shared" si="114"/>
        <v>0</v>
      </c>
      <c r="CF142" s="140">
        <f t="shared" si="114"/>
        <v>0</v>
      </c>
      <c r="CG142" s="281">
        <f t="shared" ref="CG142:DL142" si="115">CG$44</f>
        <v>0</v>
      </c>
      <c r="CH142" s="143">
        <f t="shared" si="115"/>
        <v>0</v>
      </c>
      <c r="CI142" s="140">
        <f t="shared" si="115"/>
        <v>0</v>
      </c>
      <c r="CJ142" s="281">
        <f t="shared" si="115"/>
        <v>0</v>
      </c>
      <c r="CK142" s="143">
        <f t="shared" si="115"/>
        <v>0</v>
      </c>
      <c r="CL142" s="140">
        <f t="shared" si="115"/>
        <v>0</v>
      </c>
      <c r="CM142" s="281">
        <f t="shared" si="115"/>
        <v>0</v>
      </c>
      <c r="CN142" s="143">
        <f t="shared" si="115"/>
        <v>0</v>
      </c>
      <c r="CO142" s="140">
        <f t="shared" si="115"/>
        <v>0</v>
      </c>
      <c r="CP142" s="281">
        <f t="shared" si="115"/>
        <v>0</v>
      </c>
      <c r="CQ142" s="143">
        <f t="shared" si="115"/>
        <v>0</v>
      </c>
      <c r="CR142" s="140">
        <f t="shared" si="115"/>
        <v>0</v>
      </c>
      <c r="CS142" s="281">
        <f t="shared" si="115"/>
        <v>0</v>
      </c>
      <c r="CT142" s="143">
        <f t="shared" si="115"/>
        <v>0</v>
      </c>
      <c r="CU142" s="140">
        <f t="shared" si="115"/>
        <v>0</v>
      </c>
      <c r="CV142" s="281">
        <f t="shared" si="115"/>
        <v>0</v>
      </c>
      <c r="CW142" s="143">
        <f t="shared" si="115"/>
        <v>0</v>
      </c>
      <c r="CX142" s="140">
        <f t="shared" si="115"/>
        <v>0</v>
      </c>
      <c r="CY142" s="281">
        <f t="shared" si="115"/>
        <v>0</v>
      </c>
      <c r="CZ142" s="143">
        <f t="shared" si="115"/>
        <v>0</v>
      </c>
      <c r="DA142" s="140">
        <f t="shared" si="115"/>
        <v>0</v>
      </c>
      <c r="DB142" s="281">
        <f t="shared" si="115"/>
        <v>0</v>
      </c>
      <c r="DC142" s="143">
        <f t="shared" si="115"/>
        <v>0</v>
      </c>
      <c r="DD142" s="140">
        <f t="shared" si="115"/>
        <v>0</v>
      </c>
      <c r="DE142" s="281">
        <f t="shared" si="115"/>
        <v>0</v>
      </c>
      <c r="DF142" s="143">
        <f t="shared" si="115"/>
        <v>0</v>
      </c>
      <c r="DG142" s="140">
        <f t="shared" si="115"/>
        <v>0</v>
      </c>
      <c r="DH142" s="281">
        <f t="shared" si="115"/>
        <v>0</v>
      </c>
      <c r="DI142" s="143">
        <f t="shared" si="115"/>
        <v>0</v>
      </c>
      <c r="DJ142" s="140">
        <f t="shared" si="115"/>
        <v>0</v>
      </c>
      <c r="DK142" s="281">
        <f t="shared" si="115"/>
        <v>0</v>
      </c>
      <c r="DL142" s="143">
        <f t="shared" si="115"/>
        <v>0</v>
      </c>
      <c r="DM142" s="140">
        <f t="shared" ref="DM142:DT142" si="116">DM$44</f>
        <v>0</v>
      </c>
      <c r="DN142" s="281">
        <f t="shared" si="116"/>
        <v>0</v>
      </c>
      <c r="DO142" s="143">
        <f t="shared" si="116"/>
        <v>0</v>
      </c>
      <c r="DP142" s="140">
        <f t="shared" si="116"/>
        <v>0</v>
      </c>
      <c r="DQ142" s="281">
        <f t="shared" si="116"/>
        <v>0</v>
      </c>
      <c r="DR142" s="143">
        <f t="shared" si="116"/>
        <v>0</v>
      </c>
      <c r="DS142" s="140">
        <f t="shared" si="116"/>
        <v>0</v>
      </c>
      <c r="DT142" s="281">
        <f t="shared" si="116"/>
        <v>0</v>
      </c>
      <c r="DU142" s="429"/>
      <c r="DV142" s="204">
        <f>DV$44</f>
        <v>0</v>
      </c>
      <c r="DW142" s="442"/>
      <c r="DY142" s="276"/>
      <c r="DZ142" s="283"/>
      <c r="EB142" s="278"/>
      <c r="EC142" s="279"/>
    </row>
    <row r="143" spans="1:303" ht="20.25" customHeight="1" x14ac:dyDescent="0.3">
      <c r="A143" s="83"/>
      <c r="D143" s="206"/>
      <c r="E143" t="s">
        <v>267</v>
      </c>
      <c r="G143" s="206" t="s">
        <v>264</v>
      </c>
      <c r="M143" s="122" t="s">
        <v>36</v>
      </c>
      <c r="N143" s="127"/>
      <c r="O143" s="155">
        <f ca="1">IFERROR(ROUND(SUM(SUM(R143,U143,X143,AA143,AD143,AG143,AJ143,AM143,AP143,AS143,AV143,AY143,BB143,BE143,BH143,BK143,BN143,BQ143,BT143,BW143,BZ143),SUM(CC143,CF143,CI143,CL143,CO143,CR143,CU143,CX143,DA143,DD143,DG143,DJ143,DM143,DP143,DS143,IF(O35="Actual",DV143,0))),4),0)</f>
        <v>0</v>
      </c>
      <c r="P143" s="155">
        <f>IFERROR(ROUND(SUM(SUM(S143,V143,Y143,AB143,AE143,AH143,AK143,AN143,AQ143,AT143,AW143,AZ143,BC143,BF143,BI143,BL143,BO143,BR143,BU143,BX143,CA143),SUM(CD143,CG143,CJ143,CM143,CP143,CS143,CV143,CY143,DB143,DE143,DH143,DK143,DN143,DQ143,DT143)),4),0)</f>
        <v>0</v>
      </c>
      <c r="Q143" s="156"/>
      <c r="R143" s="155">
        <f>IFERROR(R46,0)</f>
        <v>0</v>
      </c>
      <c r="S143" s="284">
        <f>IFERROR(S46,0)</f>
        <v>0</v>
      </c>
      <c r="T143" s="155"/>
      <c r="U143" s="155">
        <f t="shared" ref="U143:AZ143" si="117">IFERROR(U46,0)</f>
        <v>0</v>
      </c>
      <c r="V143" s="284">
        <f t="shared" si="117"/>
        <v>0</v>
      </c>
      <c r="W143" s="155">
        <f t="shared" si="117"/>
        <v>0</v>
      </c>
      <c r="X143" s="155">
        <f t="shared" si="117"/>
        <v>0</v>
      </c>
      <c r="Y143" s="284">
        <f t="shared" si="117"/>
        <v>0</v>
      </c>
      <c r="Z143" s="155">
        <f t="shared" si="117"/>
        <v>0</v>
      </c>
      <c r="AA143" s="155">
        <f t="shared" si="117"/>
        <v>0</v>
      </c>
      <c r="AB143" s="284">
        <f t="shared" si="117"/>
        <v>0</v>
      </c>
      <c r="AC143" s="155">
        <f t="shared" si="117"/>
        <v>0</v>
      </c>
      <c r="AD143" s="155">
        <f t="shared" si="117"/>
        <v>0</v>
      </c>
      <c r="AE143" s="284">
        <f t="shared" si="117"/>
        <v>0</v>
      </c>
      <c r="AF143" s="155">
        <f t="shared" si="117"/>
        <v>0</v>
      </c>
      <c r="AG143" s="155">
        <f t="shared" si="117"/>
        <v>0</v>
      </c>
      <c r="AH143" s="284">
        <f t="shared" si="117"/>
        <v>0</v>
      </c>
      <c r="AI143" s="155">
        <f t="shared" si="117"/>
        <v>0</v>
      </c>
      <c r="AJ143" s="155">
        <f t="shared" si="117"/>
        <v>0</v>
      </c>
      <c r="AK143" s="284">
        <f t="shared" si="117"/>
        <v>0</v>
      </c>
      <c r="AL143" s="155">
        <f t="shared" si="117"/>
        <v>0</v>
      </c>
      <c r="AM143" s="155">
        <f t="shared" si="117"/>
        <v>0</v>
      </c>
      <c r="AN143" s="284">
        <f t="shared" si="117"/>
        <v>0</v>
      </c>
      <c r="AO143" s="155">
        <f t="shared" si="117"/>
        <v>0</v>
      </c>
      <c r="AP143" s="155">
        <f t="shared" si="117"/>
        <v>0</v>
      </c>
      <c r="AQ143" s="284">
        <f t="shared" si="117"/>
        <v>0</v>
      </c>
      <c r="AR143" s="155">
        <f t="shared" si="117"/>
        <v>0</v>
      </c>
      <c r="AS143" s="155">
        <f t="shared" si="117"/>
        <v>0</v>
      </c>
      <c r="AT143" s="284">
        <f t="shared" si="117"/>
        <v>0</v>
      </c>
      <c r="AU143" s="155">
        <f t="shared" si="117"/>
        <v>0</v>
      </c>
      <c r="AV143" s="155">
        <f t="shared" si="117"/>
        <v>0</v>
      </c>
      <c r="AW143" s="284">
        <f t="shared" si="117"/>
        <v>0</v>
      </c>
      <c r="AX143" s="155">
        <f t="shared" si="117"/>
        <v>0</v>
      </c>
      <c r="AY143" s="155">
        <f t="shared" si="117"/>
        <v>0</v>
      </c>
      <c r="AZ143" s="284">
        <f t="shared" si="117"/>
        <v>0</v>
      </c>
      <c r="BA143" s="155">
        <f t="shared" ref="BA143:CF143" si="118">IFERROR(BA46,0)</f>
        <v>0</v>
      </c>
      <c r="BB143" s="155">
        <f t="shared" si="118"/>
        <v>0</v>
      </c>
      <c r="BC143" s="284">
        <f t="shared" si="118"/>
        <v>0</v>
      </c>
      <c r="BD143" s="155">
        <f t="shared" si="118"/>
        <v>0</v>
      </c>
      <c r="BE143" s="155">
        <f t="shared" si="118"/>
        <v>0</v>
      </c>
      <c r="BF143" s="284">
        <f t="shared" si="118"/>
        <v>0</v>
      </c>
      <c r="BG143" s="155">
        <f t="shared" si="118"/>
        <v>0</v>
      </c>
      <c r="BH143" s="155">
        <f t="shared" si="118"/>
        <v>0</v>
      </c>
      <c r="BI143" s="284">
        <f t="shared" si="118"/>
        <v>0</v>
      </c>
      <c r="BJ143" s="155">
        <f t="shared" si="118"/>
        <v>0</v>
      </c>
      <c r="BK143" s="155">
        <f t="shared" si="118"/>
        <v>0</v>
      </c>
      <c r="BL143" s="284">
        <f t="shared" si="118"/>
        <v>0</v>
      </c>
      <c r="BM143" s="155">
        <f t="shared" si="118"/>
        <v>0</v>
      </c>
      <c r="BN143" s="155">
        <f t="shared" si="118"/>
        <v>0</v>
      </c>
      <c r="BO143" s="284">
        <f t="shared" si="118"/>
        <v>0</v>
      </c>
      <c r="BP143" s="155">
        <f t="shared" si="118"/>
        <v>0</v>
      </c>
      <c r="BQ143" s="155">
        <f t="shared" si="118"/>
        <v>0</v>
      </c>
      <c r="BR143" s="284">
        <f t="shared" si="118"/>
        <v>0</v>
      </c>
      <c r="BS143" s="155">
        <f t="shared" si="118"/>
        <v>0</v>
      </c>
      <c r="BT143" s="155">
        <f t="shared" si="118"/>
        <v>0</v>
      </c>
      <c r="BU143" s="284">
        <f t="shared" si="118"/>
        <v>0</v>
      </c>
      <c r="BV143" s="155">
        <f t="shared" si="118"/>
        <v>0</v>
      </c>
      <c r="BW143" s="155">
        <f t="shared" si="118"/>
        <v>0</v>
      </c>
      <c r="BX143" s="284">
        <f t="shared" si="118"/>
        <v>0</v>
      </c>
      <c r="BY143" s="155">
        <f t="shared" si="118"/>
        <v>0</v>
      </c>
      <c r="BZ143" s="155">
        <f t="shared" si="118"/>
        <v>0</v>
      </c>
      <c r="CA143" s="284">
        <f t="shared" si="118"/>
        <v>0</v>
      </c>
      <c r="CB143" s="155">
        <f t="shared" si="118"/>
        <v>0</v>
      </c>
      <c r="CC143" s="155">
        <f t="shared" si="118"/>
        <v>0</v>
      </c>
      <c r="CD143" s="284">
        <f t="shared" si="118"/>
        <v>0</v>
      </c>
      <c r="CE143" s="155">
        <f t="shared" si="118"/>
        <v>0</v>
      </c>
      <c r="CF143" s="155">
        <f t="shared" si="118"/>
        <v>0</v>
      </c>
      <c r="CG143" s="284">
        <f t="shared" ref="CG143:DL143" si="119">IFERROR(CG46,0)</f>
        <v>0</v>
      </c>
      <c r="CH143" s="155">
        <f t="shared" si="119"/>
        <v>0</v>
      </c>
      <c r="CI143" s="155">
        <f t="shared" si="119"/>
        <v>0</v>
      </c>
      <c r="CJ143" s="284">
        <f t="shared" si="119"/>
        <v>0</v>
      </c>
      <c r="CK143" s="155">
        <f t="shared" si="119"/>
        <v>0</v>
      </c>
      <c r="CL143" s="155">
        <f t="shared" si="119"/>
        <v>0</v>
      </c>
      <c r="CM143" s="284">
        <f t="shared" si="119"/>
        <v>0</v>
      </c>
      <c r="CN143" s="155">
        <f t="shared" si="119"/>
        <v>0</v>
      </c>
      <c r="CO143" s="155">
        <f t="shared" si="119"/>
        <v>0</v>
      </c>
      <c r="CP143" s="284">
        <f t="shared" si="119"/>
        <v>0</v>
      </c>
      <c r="CQ143" s="155">
        <f t="shared" si="119"/>
        <v>0</v>
      </c>
      <c r="CR143" s="155">
        <f t="shared" si="119"/>
        <v>0</v>
      </c>
      <c r="CS143" s="284">
        <f t="shared" si="119"/>
        <v>0</v>
      </c>
      <c r="CT143" s="155">
        <f t="shared" si="119"/>
        <v>0</v>
      </c>
      <c r="CU143" s="155">
        <f t="shared" si="119"/>
        <v>0</v>
      </c>
      <c r="CV143" s="284">
        <f t="shared" si="119"/>
        <v>0</v>
      </c>
      <c r="CW143" s="155">
        <f t="shared" si="119"/>
        <v>0</v>
      </c>
      <c r="CX143" s="155">
        <f t="shared" si="119"/>
        <v>0</v>
      </c>
      <c r="CY143" s="284">
        <f t="shared" si="119"/>
        <v>0</v>
      </c>
      <c r="CZ143" s="155">
        <f t="shared" si="119"/>
        <v>0</v>
      </c>
      <c r="DA143" s="155">
        <f t="shared" si="119"/>
        <v>0</v>
      </c>
      <c r="DB143" s="284">
        <f t="shared" si="119"/>
        <v>0</v>
      </c>
      <c r="DC143" s="155">
        <f t="shared" si="119"/>
        <v>0</v>
      </c>
      <c r="DD143" s="155">
        <f t="shared" si="119"/>
        <v>0</v>
      </c>
      <c r="DE143" s="284">
        <f t="shared" si="119"/>
        <v>0</v>
      </c>
      <c r="DF143" s="155">
        <f t="shared" si="119"/>
        <v>0</v>
      </c>
      <c r="DG143" s="155">
        <f t="shared" si="119"/>
        <v>0</v>
      </c>
      <c r="DH143" s="284">
        <f t="shared" si="119"/>
        <v>0</v>
      </c>
      <c r="DI143" s="155">
        <f t="shared" si="119"/>
        <v>0</v>
      </c>
      <c r="DJ143" s="155">
        <f t="shared" si="119"/>
        <v>0</v>
      </c>
      <c r="DK143" s="284">
        <f t="shared" si="119"/>
        <v>0</v>
      </c>
      <c r="DL143" s="155">
        <f t="shared" si="119"/>
        <v>0</v>
      </c>
      <c r="DM143" s="155">
        <f t="shared" ref="DM143:DT143" si="120">IFERROR(DM46,0)</f>
        <v>0</v>
      </c>
      <c r="DN143" s="284">
        <f t="shared" si="120"/>
        <v>0</v>
      </c>
      <c r="DO143" s="155">
        <f t="shared" si="120"/>
        <v>0</v>
      </c>
      <c r="DP143" s="155">
        <f t="shared" si="120"/>
        <v>0</v>
      </c>
      <c r="DQ143" s="284">
        <f t="shared" si="120"/>
        <v>0</v>
      </c>
      <c r="DR143" s="155">
        <f t="shared" si="120"/>
        <v>0</v>
      </c>
      <c r="DS143" s="155">
        <f t="shared" si="120"/>
        <v>0</v>
      </c>
      <c r="DT143" s="284">
        <f t="shared" si="120"/>
        <v>0</v>
      </c>
      <c r="DU143" s="430"/>
      <c r="DV143" s="155">
        <f>IFERROR(DV46,0)</f>
        <v>0</v>
      </c>
      <c r="DW143" s="442"/>
      <c r="DY143" s="276"/>
      <c r="DZ143" s="283"/>
      <c r="EB143" s="278"/>
      <c r="EC143" s="279"/>
    </row>
    <row r="144" spans="1:303" s="170" customFormat="1" ht="19.5" customHeight="1" x14ac:dyDescent="0.3">
      <c r="A144" s="83"/>
      <c r="D144" s="206"/>
      <c r="E144" t="s">
        <v>309</v>
      </c>
      <c r="F144">
        <v>0</v>
      </c>
      <c r="G144" t="s">
        <v>264</v>
      </c>
      <c r="I144" s="170" t="s">
        <v>343</v>
      </c>
      <c r="M144" s="129" t="str">
        <f>IF($O$308="SD","Landed (incl. Local Tax)","Landed")</f>
        <v>Landed</v>
      </c>
      <c r="N144" s="127" t="s">
        <v>40</v>
      </c>
      <c r="O144" s="198">
        <f ca="1">IFERROR(((R144*R44)+(U144*U44)+(X144*X44)+(AA144*AA44)+(AD144*AD44)+(AG144*AG44)+(AJ144*AJ44)+(AM144*AM44)+(AP144*AP44)+(AS144*AS44)+(AV144*AV44)+(AY144*AY44)+(BB144*BB44)+(BE144*BE44)+(BH144*BH44)+(BK144*BK44)+(BN144*BN44)+(BQ144*BQ44)+(BT144*BT44)+(BW144*BW44)+(BZ144*BZ44)+(CC144*CC44)+(CF144*CF44)+(CI144*CI44)+(CL144*CL44)+(CO144*CO44)+(CR144*CR44)+(CU144*CU44)+(CX144*CX44)+(DA144*DA44)+(DD144*DD44)+(DG144*DG44)+(DJ144*DJ44)+(DM144*DM44)+(DP144*DP44)+(DS144*DS44)+IF(O35="Actual",(DV144*DV44),0))/O44,0)</f>
        <v>0</v>
      </c>
      <c r="P144" s="198">
        <f>IFERROR(((S144*S44)+(V144*V44)+(Y144*Y44)+(AB144*AB44)+(AE144*AE44)+(AH144*AH44)+(AK144*AK44)+(AN144*AN44)+(AQ144*AQ44)+(AT144*AT44)+(AW144*AW44)+(AZ144*AZ44)+(BC144*BC44)+(BF144*BF44)+(BI144*BI44)+(BL144*BL44)+(BO144*BO44)+(BR144*BR44)+(BU144*BU44)+(BX144*BX44)+(CA144*CA44)+(CD144*CD44)+(CG144*CG44)+(CJ144*CJ44)+(CM144*CM44)+(CP144*CP44)+(CS144*CS44)+(CV144*CV44)+(CY144*CY44)+(DB144*DB44)+(DE144*DE44)+(DH144*DH44)+(DK144*DK44)+(DN144*DN44)+(DQ144*DQ44)+(DT144*DT44))/P44,0)</f>
        <v>0</v>
      </c>
      <c r="Q144" s="162"/>
      <c r="R144" s="207">
        <f ca="1">IFERROR(SUM(R145:R151,R153,R155,R60,IF($O$308="SD",R60*($O$338/100),0))-R152,0)</f>
        <v>0</v>
      </c>
      <c r="S144" s="207">
        <f>IFERROR(SUM(S145:S151,S153,S155,S60,IF($O$308="SD",S60*($P$338/100),0))-S152,0)</f>
        <v>0</v>
      </c>
      <c r="T144" s="207"/>
      <c r="U144" s="207">
        <f ca="1">IFERROR(SUM(U145:U151,U153,U155,U60,IF($O$308="SD",U60*($O$338/100),0))-U152,0)</f>
        <v>0</v>
      </c>
      <c r="V144" s="207">
        <f>IFERROR(SUM(V145:V151,V153,V155,V60,IF($O$308="SD",V60*($P$338/100),0))-V152,0)</f>
        <v>0</v>
      </c>
      <c r="W144" s="207"/>
      <c r="X144" s="207">
        <f ca="1">IFERROR(SUM(X145:X151,X153,X155,X60,IF($O$308="SD",X60*($O$338/100),0))-X152,0)</f>
        <v>0</v>
      </c>
      <c r="Y144" s="207">
        <f>IFERROR(SUM(Y145:Y151,Y153,Y155,Y60,IF($O$308="SD",Y60*($P$338/100),0))-Y152,0)</f>
        <v>0</v>
      </c>
      <c r="Z144" s="207"/>
      <c r="AA144" s="207">
        <f ca="1">IFERROR(SUM(AA145:AA151,AA153,AA155,AA60,IF($O$308="SD",AA60*($O$338/100),0))-AA152,0)</f>
        <v>0</v>
      </c>
      <c r="AB144" s="207">
        <f>IFERROR(SUM(AB145:AB151,AB153,AB155,AB60,IF($O$308="SD",AB60*($P$338/100),0))-AB152,0)</f>
        <v>0</v>
      </c>
      <c r="AC144" s="207"/>
      <c r="AD144" s="207">
        <f ca="1">IFERROR(SUM(AD145:AD151,AD153,AD155,AD60,IF($O$308="SD",AD60*($O$338/100),0))-AD152,0)</f>
        <v>0</v>
      </c>
      <c r="AE144" s="207">
        <f>IFERROR(SUM(AE145:AE151,AE153,AE155,AE60,IF($O$308="SD",AE60*($P$338/100),0))-AE152,0)</f>
        <v>0</v>
      </c>
      <c r="AF144" s="207"/>
      <c r="AG144" s="207">
        <f ca="1">IFERROR(SUM(AG145:AG151,AG153,AG155,AG60,IF($O$308="SD",AG60*($O$338/100),0))-AG152,0)</f>
        <v>0</v>
      </c>
      <c r="AH144" s="207">
        <f>IFERROR(SUM(AH145:AH151,AH153,AH155,AH60,IF($O$308="SD",AH60*($P$338/100),0))-AH152,0)</f>
        <v>0</v>
      </c>
      <c r="AI144" s="207"/>
      <c r="AJ144" s="207">
        <f ca="1">IFERROR(SUM(AJ145:AJ151,AJ153,AJ155,AJ60,IF($O$308="SD",AJ60*($O$338/100),0))-AJ152,0)</f>
        <v>0</v>
      </c>
      <c r="AK144" s="207">
        <f>IFERROR(SUM(AK145:AK151,AK153,AK155,AK60,IF($O$308="SD",AK60*($P$338/100),0))-AK152,0)</f>
        <v>0</v>
      </c>
      <c r="AL144" s="207"/>
      <c r="AM144" s="207">
        <f ca="1">IFERROR(SUM(AM145:AM151,AM153,AM155,AM60,IF($O$308="SD",AM60*($O$338/100),0))-AM152,0)</f>
        <v>0</v>
      </c>
      <c r="AN144" s="207">
        <f>IFERROR(SUM(AN145:AN151,AN153,AN155,AN60,IF($O$308="SD",AN60*($P$338/100),0))-AN152,0)</f>
        <v>0</v>
      </c>
      <c r="AO144" s="207"/>
      <c r="AP144" s="207">
        <f ca="1">IFERROR(SUM(AP145:AP151,AP153,AP155,AP60,IF($O$308="SD",AP60*($O$338/100),0))-AP152,0)</f>
        <v>0</v>
      </c>
      <c r="AQ144" s="207">
        <f>IFERROR(SUM(AQ145:AQ151,AQ153,AQ155,AQ60,IF($O$308="SD",AQ60*($P$338/100),0))-AQ152,0)</f>
        <v>0</v>
      </c>
      <c r="AR144" s="207"/>
      <c r="AS144" s="207">
        <f ca="1">IFERROR(SUM(AS145:AS151,AS153,AS155,AS60,IF($O$308="SD",AS60*($O$338/100),0))-AS152,0)</f>
        <v>0</v>
      </c>
      <c r="AT144" s="207">
        <f>IFERROR(SUM(AT145:AT151,AT153,AT155,AT60,IF($O$308="SD",AT60*($P$338/100),0))-AT152,0)</f>
        <v>0</v>
      </c>
      <c r="AU144" s="207"/>
      <c r="AV144" s="207">
        <f ca="1">IFERROR(SUM(AV145:AV151,AV153,AV155,AV60,IF($O$308="SD",AV60*($O$338/100),0))-AV152,0)</f>
        <v>0</v>
      </c>
      <c r="AW144" s="207">
        <f>IFERROR(SUM(AW145:AW151,AW153,AW155,AW60,IF($O$308="SD",AW60*($P$338/100),0))-AW152,0)</f>
        <v>0</v>
      </c>
      <c r="AX144" s="207"/>
      <c r="AY144" s="207">
        <f ca="1">IFERROR(SUM(AY145:AY151,AY153,AY155,AY60,IF($O$308="SD",AY60*($O$338/100),0))-AY152,0)</f>
        <v>0</v>
      </c>
      <c r="AZ144" s="207">
        <f>IFERROR(SUM(AZ145:AZ151,AZ153,AZ155,AZ60,IF($O$308="SD",AZ60*($P$338/100),0))-AZ152,0)</f>
        <v>0</v>
      </c>
      <c r="BA144" s="207"/>
      <c r="BB144" s="207">
        <f ca="1">IFERROR(SUM(BB145:BB151,BB153,BB155,BB60,IF($O$308="SD",BB60*($O$338/100),0))-BB152,0)</f>
        <v>0</v>
      </c>
      <c r="BC144" s="207">
        <f>IFERROR(SUM(BC145:BC151,BC153,BC155,BC60,IF($O$308="SD",BC60*($P$338/100),0))-BC152,0)</f>
        <v>0</v>
      </c>
      <c r="BD144" s="207"/>
      <c r="BE144" s="207">
        <f ca="1">IFERROR(SUM(BE145:BE151,BE153,BE155,BE60,IF($O$308="SD",BE60*($O$338/100),0))-BE152,0)</f>
        <v>0</v>
      </c>
      <c r="BF144" s="207">
        <f>IFERROR(SUM(BF145:BF151,BF153,BF155,BF60,IF($O$308="SD",BF60*($P$338/100),0))-BF152,0)</f>
        <v>0</v>
      </c>
      <c r="BG144" s="207"/>
      <c r="BH144" s="207">
        <f ca="1">IFERROR(SUM(BH145:BH151,BH153,BH155,BH60,IF($O$308="SD",BH60*($O$338/100),0))-BH152,0)</f>
        <v>0</v>
      </c>
      <c r="BI144" s="207">
        <f>IFERROR(SUM(BI145:BI151,BI153,BI155,BI60,IF($O$308="SD",BI60*($P$338/100),0))-BI152,0)</f>
        <v>0</v>
      </c>
      <c r="BJ144" s="207"/>
      <c r="BK144" s="207">
        <f ca="1">IFERROR(SUM(BK145:BK151,BK153,BK155,BK60,IF($O$308="SD",BK60*($O$338/100),0))-BK152,0)</f>
        <v>0</v>
      </c>
      <c r="BL144" s="207">
        <f>IFERROR(SUM(BL145:BL151,BL153,BL155,BL60,IF($O$308="SD",BL60*($P$338/100),0))-BL152,0)</f>
        <v>0</v>
      </c>
      <c r="BM144" s="207"/>
      <c r="BN144" s="207">
        <f ca="1">IFERROR(SUM(BN145:BN151,BN153,BN155,BN60,IF($O$308="SD",BN60*($O$338/100),0))-BN152,0)</f>
        <v>0</v>
      </c>
      <c r="BO144" s="207">
        <f>IFERROR(SUM(BO145:BO151,BO153,BO155,BO60,IF($O$308="SD",BO60*($P$338/100),0))-BO152,0)</f>
        <v>0</v>
      </c>
      <c r="BP144" s="207"/>
      <c r="BQ144" s="207">
        <f ca="1">IFERROR(SUM(BQ145:BQ151,BQ153,BQ155,BQ60,IF($O$308="SD",BQ60*($O$338/100),0))-BQ152,0)</f>
        <v>0</v>
      </c>
      <c r="BR144" s="207">
        <f>IFERROR(SUM(BR145:BR151,BR153,BR155,BR60,IF($O$308="SD",BR60*($P$338/100),0))-BR152,0)</f>
        <v>0</v>
      </c>
      <c r="BS144" s="207"/>
      <c r="BT144" s="207">
        <f ca="1">IFERROR(SUM(BT145:BT151,BT153,BT155,BT60,IF($O$308="SD",BT60*($O$338/100),0))-BT152,0)</f>
        <v>0</v>
      </c>
      <c r="BU144" s="207">
        <f>IFERROR(SUM(BU145:BU151,BU153,BU155,BU60,IF($O$308="SD",BU60*($P$338/100),0))-BU152,0)</f>
        <v>0</v>
      </c>
      <c r="BV144" s="207"/>
      <c r="BW144" s="207">
        <f ca="1">IFERROR(SUM(BW145:BW151,BW153,BW155,BW60,IF($O$308="SD",BW60*($O$338/100),0))-BW152,0)</f>
        <v>0</v>
      </c>
      <c r="BX144" s="207">
        <f>IFERROR(SUM(BX145:BX151,BX153,BX155,BX60,IF($O$308="SD",BX60*($P$338/100),0))-BX152,0)</f>
        <v>0</v>
      </c>
      <c r="BY144" s="207"/>
      <c r="BZ144" s="207">
        <f ca="1">IFERROR(SUM(BZ145:BZ151,BZ153,BZ155,BZ60,IF($O$308="SD",BZ60*($O$338/100),0))-BZ152,0)</f>
        <v>0</v>
      </c>
      <c r="CA144" s="207">
        <f>IFERROR(SUM(CA145:CA151,CA153,CA155,CA60,IF($O$308="SD",CA60*($P$338/100),0))-CA152,0)</f>
        <v>0</v>
      </c>
      <c r="CB144" s="207"/>
      <c r="CC144" s="207">
        <f ca="1">IFERROR(SUM(CC145:CC151,CC153,CC155,CC60,IF($O$308="SD",CC60*($O$338/100),0))-CC152,0)</f>
        <v>0</v>
      </c>
      <c r="CD144" s="207">
        <f>IFERROR(SUM(CD145:CD151,CD153,CD155,CD60,IF($O$308="SD",CD60*($P$338/100),0))-CD152,0)</f>
        <v>0</v>
      </c>
      <c r="CE144" s="207"/>
      <c r="CF144" s="207">
        <f ca="1">IFERROR(SUM(CF145:CF151,CF153,CF155,CF60,IF($O$308="SD",CF60*($O$338/100),0))-CF152,0)</f>
        <v>0</v>
      </c>
      <c r="CG144" s="207">
        <f>IFERROR(SUM(CG145:CG151,CG153,CG155,CG60,IF($O$308="SD",CG60*($P$338/100),0))-CG152,0)</f>
        <v>0</v>
      </c>
      <c r="CH144" s="207"/>
      <c r="CI144" s="207">
        <f ca="1">IFERROR(SUM(CI145:CI151,CI153,CI155,CI60,IF($O$308="SD",CI60*($O$338/100),0))-CI152,0)</f>
        <v>0</v>
      </c>
      <c r="CJ144" s="207">
        <f>IFERROR(SUM(CJ145:CJ151,CJ153,CJ155,CJ60,IF($O$308="SD",CJ60*($P$338/100),0))-CJ152,0)</f>
        <v>0</v>
      </c>
      <c r="CK144" s="207"/>
      <c r="CL144" s="207">
        <f ca="1">IFERROR(SUM(CL145:CL151,CL153,CL155,CL60,IF($O$308="SD",CL60*($O$338/100),0))-CL152,0)</f>
        <v>0</v>
      </c>
      <c r="CM144" s="207">
        <f>IFERROR(SUM(CM145:CM151,CM153,CM155,CM60,IF($O$308="SD",CM60*($P$338/100),0))-CM152,0)</f>
        <v>0</v>
      </c>
      <c r="CN144" s="207"/>
      <c r="CO144" s="207">
        <f ca="1">IFERROR(SUM(CO145:CO151,CO153,CO155,CO60,IF($O$308="SD",CO60*($O$338/100),0))-CO152,0)</f>
        <v>0</v>
      </c>
      <c r="CP144" s="207">
        <f>IFERROR(SUM(CP145:CP151,CP153,CP155,CP60,IF($O$308="SD",CP60*($P$338/100),0))-CP152,0)</f>
        <v>0</v>
      </c>
      <c r="CQ144" s="207"/>
      <c r="CR144" s="207">
        <f ca="1">IFERROR(SUM(CR145:CR151,CR153,CR155,CR60,IF($O$308="SD",CR60*($O$338/100),0))-CR152,0)</f>
        <v>0</v>
      </c>
      <c r="CS144" s="207">
        <f>IFERROR(SUM(CS145:CS151,CS153,CS155,CS60,IF($O$308="SD",CS60*($P$338/100),0))-CS152,0)</f>
        <v>0</v>
      </c>
      <c r="CT144" s="207"/>
      <c r="CU144" s="207">
        <f ca="1">IFERROR(SUM(CU145:CU151,CU153,CU155,CU60,IF($O$308="SD",CU60*($O$338/100),0))-CU152,0)</f>
        <v>0</v>
      </c>
      <c r="CV144" s="207">
        <f>IFERROR(SUM(CV145:CV151,CV153,CV155,CV60,IF($O$308="SD",CV60*($P$338/100),0))-CV152,0)</f>
        <v>0</v>
      </c>
      <c r="CW144" s="207"/>
      <c r="CX144" s="207">
        <f ca="1">IFERROR(SUM(CX145:CX151,CX153,CX155,CX60,IF($O$308="SD",CX60*($O$338/100),0))-CX152,0)</f>
        <v>0</v>
      </c>
      <c r="CY144" s="207">
        <f>IFERROR(SUM(CY145:CY151,CY153,CY155,CY60,IF($O$308="SD",CY60*($P$338/100),0))-CY152,0)</f>
        <v>0</v>
      </c>
      <c r="CZ144" s="207"/>
      <c r="DA144" s="207">
        <f ca="1">IFERROR(SUM(DA145:DA151,DA153,DA155,DA60,IF($O$308="SD",DA60*($O$338/100),0))-DA152,0)</f>
        <v>0</v>
      </c>
      <c r="DB144" s="207">
        <f>IFERROR(SUM(DB145:DB151,DB153,DB155,DB60,IF($O$308="SD",DB60*($P$338/100),0))-DB152,0)</f>
        <v>0</v>
      </c>
      <c r="DC144" s="207"/>
      <c r="DD144" s="207">
        <f ca="1">IFERROR(SUM(DD145:DD151,DD153,DD155,DD60,IF($O$308="SD",DD60*($O$338/100),0))-DD152,0)</f>
        <v>0</v>
      </c>
      <c r="DE144" s="207">
        <f>IFERROR(SUM(DE145:DE151,DE153,DE155,DE60,IF($O$308="SD",DE60*($P$338/100),0))-DE152,0)</f>
        <v>0</v>
      </c>
      <c r="DF144" s="207"/>
      <c r="DG144" s="207">
        <f ca="1">IFERROR(SUM(DG145:DG151,DG153,DG155,DG60,IF($O$308="SD",DG60*($O$338/100),0))-DG152,0)</f>
        <v>0</v>
      </c>
      <c r="DH144" s="207">
        <f>IFERROR(SUM(DH145:DH151,DH153,DH155,DH60,IF($O$308="SD",DH60*($P$338/100),0))-DH152,0)</f>
        <v>0</v>
      </c>
      <c r="DI144" s="207"/>
      <c r="DJ144" s="207">
        <f ca="1">IFERROR(SUM(DJ145:DJ151,DJ153,DJ155,DJ60,IF($O$308="SD",DJ60*($O$338/100),0))-DJ152,0)</f>
        <v>0</v>
      </c>
      <c r="DK144" s="207">
        <f>IFERROR(SUM(DK145:DK151,DK153,DK155,DK60,IF($O$308="SD",DK60*($P$338/100),0))-DK152,0)</f>
        <v>0</v>
      </c>
      <c r="DL144" s="207"/>
      <c r="DM144" s="207">
        <f ca="1">IFERROR(SUM(DM145:DM151,DM153,DM155,DM60,IF($O$308="SD",DM60*($O$338/100),0))-DM152,0)</f>
        <v>0</v>
      </c>
      <c r="DN144" s="207">
        <f>IFERROR(SUM(DN145:DN151,DN153,DN155,DN60,IF($O$308="SD",DN60*($P$338/100),0))-DN152,0)</f>
        <v>0</v>
      </c>
      <c r="DO144" s="207"/>
      <c r="DP144" s="207">
        <f ca="1">IFERROR(SUM(DP145:DP151,DP153,DP155,DP60,IF($O$308="SD",DP60*($O$338/100),0))-DP152,0)</f>
        <v>0</v>
      </c>
      <c r="DQ144" s="207">
        <f>IFERROR(SUM(DQ145:DQ151,DQ153,DQ155,DQ60,IF($O$308="SD",DQ60*($P$338/100),0))-DQ152,0)</f>
        <v>0</v>
      </c>
      <c r="DR144" s="207"/>
      <c r="DS144" s="207">
        <f ca="1">IFERROR(SUM(DS145:DS151,DS153,DS155,DS60,IF($O$308="SD",DS60*($O$338/100),0))-DS152,0)</f>
        <v>0</v>
      </c>
      <c r="DT144" s="207">
        <f>IFERROR(SUM(DT145:DT151,DT153,DT155,DT60,IF($O$308="SD",DT60*($P$338/100),0))-DT152,0)</f>
        <v>0</v>
      </c>
      <c r="DU144" s="211"/>
      <c r="DV144" s="204">
        <f>IFERROR(SUM(DV145:DV151,DV153,DV155,DV60,IF($O$308="SD",DV60*($O$338/100),0))-DV152,0)</f>
        <v>0</v>
      </c>
      <c r="DW144" s="442"/>
      <c r="DY144" s="205"/>
      <c r="DZ144" s="205"/>
      <c r="EB144" s="196"/>
      <c r="EC144" s="196"/>
      <c r="ED144"/>
      <c r="EE144" s="100"/>
      <c r="EF144" s="176"/>
      <c r="EG144" s="176"/>
      <c r="EH144" s="176"/>
      <c r="EI144" s="176"/>
      <c r="EJ144" s="176"/>
      <c r="EK144" s="176"/>
      <c r="EL144" s="176"/>
      <c r="EM144" s="176"/>
      <c r="EN144" s="176"/>
      <c r="EO144" s="176"/>
      <c r="EP144" s="176"/>
      <c r="EQ144" s="176"/>
      <c r="ER144" s="176"/>
      <c r="ES144" s="176"/>
      <c r="ET144" s="176"/>
      <c r="EU144" s="176"/>
      <c r="EV144" s="176"/>
      <c r="EW144" s="176"/>
      <c r="EX144" s="176"/>
      <c r="EY144" s="176"/>
      <c r="EZ144" s="176"/>
      <c r="FA144" s="176"/>
      <c r="FB144" s="176"/>
      <c r="FC144" s="176"/>
      <c r="FD144" s="176"/>
      <c r="FE144" s="176"/>
      <c r="FF144" s="176"/>
      <c r="FG144" s="176"/>
      <c r="FH144" s="176"/>
      <c r="FI144" s="176"/>
      <c r="FJ144" s="176"/>
      <c r="FK144" s="176"/>
      <c r="FL144" s="176"/>
      <c r="FM144" s="176"/>
      <c r="FN144" s="176"/>
      <c r="FO144" s="176"/>
      <c r="FP144" s="176"/>
      <c r="FQ144" s="176"/>
      <c r="FR144" s="176"/>
      <c r="FS144" s="176"/>
      <c r="FT144" s="176"/>
      <c r="FU144" s="176"/>
      <c r="FV144" s="176"/>
      <c r="FW144" s="176"/>
      <c r="FX144" s="176"/>
      <c r="FY144" s="176"/>
      <c r="FZ144" s="176"/>
      <c r="GA144" s="176"/>
      <c r="GB144" s="176"/>
      <c r="GC144" s="176"/>
      <c r="GD144" s="176"/>
      <c r="GE144" s="176"/>
      <c r="GF144" s="176"/>
      <c r="GG144" s="176"/>
      <c r="GH144" s="176"/>
      <c r="GI144" s="176"/>
      <c r="GJ144" s="176"/>
      <c r="GK144" s="176"/>
      <c r="GL144" s="176"/>
      <c r="GM144" s="176"/>
      <c r="GN144" s="176"/>
      <c r="GO144" s="176"/>
      <c r="GP144" s="176"/>
      <c r="GQ144" s="176"/>
      <c r="GR144" s="176"/>
      <c r="GS144" s="176"/>
      <c r="GT144" s="176"/>
      <c r="GU144" s="176"/>
      <c r="GV144" s="176"/>
      <c r="GW144" s="176"/>
      <c r="GX144" s="176"/>
      <c r="GY144" s="176"/>
      <c r="GZ144" s="176"/>
      <c r="HA144" s="176"/>
      <c r="HB144" s="176"/>
      <c r="HC144" s="176"/>
      <c r="HD144" s="176"/>
      <c r="HE144" s="176"/>
      <c r="HF144" s="176"/>
      <c r="HG144" s="176"/>
      <c r="HH144" s="176"/>
      <c r="HI144" s="176"/>
      <c r="HJ144" s="176"/>
      <c r="HK144" s="176"/>
      <c r="HL144" s="176"/>
      <c r="HM144" s="176"/>
      <c r="HN144" s="176"/>
      <c r="HO144" s="176"/>
      <c r="HP144" s="176"/>
      <c r="HQ144" s="176"/>
      <c r="HR144" s="176"/>
      <c r="HS144" s="176"/>
      <c r="HT144" s="176"/>
      <c r="HU144" s="176"/>
      <c r="HV144" s="176"/>
      <c r="HW144" s="176"/>
      <c r="HX144" s="176"/>
      <c r="HY144" s="176"/>
      <c r="HZ144" s="176"/>
      <c r="IA144" s="176"/>
      <c r="IB144" s="176"/>
      <c r="IC144" s="176"/>
      <c r="ID144" s="176"/>
      <c r="IE144" s="176"/>
      <c r="IF144" s="176"/>
      <c r="IG144" s="176"/>
      <c r="IH144" s="176"/>
      <c r="II144" s="176"/>
      <c r="IJ144" s="176"/>
      <c r="IK144" s="176"/>
      <c r="IL144" s="176"/>
      <c r="IM144" s="176"/>
      <c r="IN144" s="176"/>
      <c r="IO144" s="176"/>
      <c r="IP144" s="176"/>
      <c r="IQ144" s="176"/>
      <c r="IR144" s="176"/>
      <c r="IS144" s="176"/>
      <c r="IT144" s="176"/>
      <c r="IU144" s="176"/>
      <c r="IV144" s="176"/>
      <c r="IW144" s="176"/>
      <c r="IX144" s="176"/>
      <c r="IY144" s="176"/>
      <c r="IZ144" s="176"/>
      <c r="JA144" s="176"/>
      <c r="JB144" s="176"/>
      <c r="JC144" s="176"/>
      <c r="JD144" s="176"/>
      <c r="JE144" s="176"/>
      <c r="JF144" s="176"/>
      <c r="JG144" s="176"/>
      <c r="JH144" s="176"/>
      <c r="JI144" s="176"/>
      <c r="JJ144" s="176"/>
      <c r="JK144" s="176"/>
      <c r="JL144" s="176"/>
      <c r="JM144" s="176"/>
      <c r="JN144" s="176"/>
      <c r="JO144" s="176"/>
      <c r="JP144" s="176"/>
      <c r="JQ144" s="176"/>
      <c r="JR144" s="176"/>
      <c r="JS144" s="176"/>
      <c r="JT144" s="176"/>
      <c r="JU144" s="176"/>
      <c r="JV144" s="176"/>
      <c r="JW144" s="176"/>
      <c r="JX144" s="176"/>
      <c r="JY144" s="176"/>
      <c r="JZ144" s="176"/>
      <c r="KA144" s="176"/>
      <c r="KB144" s="176"/>
      <c r="KC144" s="176"/>
      <c r="KD144" s="176"/>
      <c r="KE144" s="176"/>
      <c r="KF144" s="176"/>
      <c r="KG144" s="176"/>
      <c r="KH144" s="176"/>
      <c r="KI144" s="176"/>
      <c r="KJ144" s="176"/>
      <c r="KK144" s="176"/>
      <c r="KL144" s="176"/>
      <c r="KM144" s="176"/>
      <c r="KN144" s="176"/>
      <c r="KO144" s="176"/>
      <c r="KP144" s="176"/>
      <c r="KQ144" s="176"/>
    </row>
    <row r="145" spans="1:303" ht="19.5" customHeight="1" x14ac:dyDescent="0.3">
      <c r="A145" s="83"/>
      <c r="E145" t="s">
        <v>344</v>
      </c>
      <c r="F145">
        <v>0</v>
      </c>
      <c r="G145" t="s">
        <v>264</v>
      </c>
      <c r="M145" s="226" t="s">
        <v>345</v>
      </c>
      <c r="N145" s="127" t="s">
        <v>40</v>
      </c>
      <c r="O145" s="198">
        <f ca="1">IFERROR(((R145*R44)+(U145*U44)+(X145*X44)+(AA145*AA44)+(AD145*AD44)+(AG145*AG44)+(AJ145*AJ44)+(AM145*AM44)+(AP145*AP44)+(AS145*AS44)+(AV145*AV44)+(AY145*AY44)+(BB145*BB44)+(BE145*BE44)+(BH145*BH44)+(BK145*BK44)+(BN145*BN44)+(BQ145*BQ44)+(BT145*BT44)+(BW145*BW44)+(BZ145*BZ44)+(CC145*CC44)+(CF145*CF44)+(CI145*CI44)+(CL145*CL44)+(CO145*CO44)+(CR145*CR44)+(CU145*CU44)+(CX145*CX44)+(DA145*DA44)+(DD145*DD44)+(DG145*DG44)+(DJ145*DJ44)+(DM145*DM44)+(DP145*DP44)+(DS145*DS44)+IF(O35="Actual",(DV145*DV44),0))/O44,0)</f>
        <v>0</v>
      </c>
      <c r="P145" s="198">
        <f>IFERROR(((S145*S44)+(V145*V44)+(Y145*Y44)+(AB145*AB44)+(AE145*AE44)+(AH145*AH44)+(AK145*AK44)+(AN145*AN44)+(AQ145*AQ44)+(AT145*AT44)+(AW145*AW44)+(AZ145*AZ44)+(BC145*BC44)+(BF145*BF44)+(BI145*BI44)+(BL145*BL44)+(BO145*BO44)+(BR145*BR44)+(BU145*BU44)+(BX145*BX44)+(CA145*CA44)+(CD145*CD44)+(CG145*CG44)+(CJ145*CJ44)+(CM145*CM44)+(CP145*CP44)+(CS145*CS44)+(CV145*CV44)+(CY145*CY44)+(DB145*DB44)+(DE145*DE44)+(DH145*DH44)+(DK145*DK44)+(DN145*DN44)+(DQ145*DQ44)+(DT145*DT44))/P44,0)</f>
        <v>0</v>
      </c>
      <c r="Q145" s="162"/>
      <c r="R145" s="207">
        <f ca="1">IFERROR(IF(AND(R35="Actual",OR(R141=0,R141="")),0,IF($O$311=0,IF(AND($O$308="WA",$O$309=0),(R88*($O$339)),IF(AND($O$308="SC",$O$309=0),IF(AND(R388*$O$328&lt;=12000,R388*$O$328&gt;=9000),(((R388*($O$328/1000)/3.785411784*($O$339))+($O$319))*(1+$O$320)),(((R388*($O$328/1000)/3.785411784*($O$339))+($O$319*$O$328*R388/12000))*(1+$O$320))),IF(AND($O$308="TX",VALUE($O$328)&lt;=60,$O$309=0),0.05*R388,IF($O$308="MN",IF($O$328=50,0.14*R388,((R388*($O$328/1000)/3.785411784*($O$339))+(0.01*R388))),(IF(AND($O$308="MA",AND(VALUE($O$310)&gt;100,$O$309=0)),((R388*($O$328/1000)/3.785411784*($O$339))*(VALUE($O$310)/100)),IF($O$308="FL",IF(AND(VALUE($O$328)&lt;=474,$O$309=2),(0.06*R388),IF(AND(VALUE($O$328)&gt;474,VALUE($O$328)&lt;=947,$O$309=2),(0.12*R388),ROUND(R388*$O$328*0.26417/1000,2)*$O$339)),IF(AND($O$308="VAO",$O$309=2),IF(VALUE($O$328)&lt;=208,(0.02*R388),IF(AND(VALUE($O$328)&gt;208,VALUE($O$328)&lt;=355,$AA$330&lt;&gt;1),(0.0265*R388),($O$339*R388*($O$328/1000))/3.785411784)),IF(AND($O$308="MD",VALUE($O$310)&gt;100,$O$309=0),(R388*($O$328/1000)/3.785411784)*($O$339+((VALUE($O$310)-100)*0.015)),IF($O$308="HI",((($O$339)*R388*($O$328/1000)/3.785411784)+(0.015*R388)),(($O$339)*R388*($O$328/1000)/3.785411784)+R429)))))))))),0)),0)</f>
        <v>0</v>
      </c>
      <c r="S145" s="207">
        <f>IFERROR(IF($O$311=0,IF(AND($O$308="WA",$O$309=0),(S88*($P$339)),IF(AND($O$308="SC",$O$309=0),IF(AND(S388*$O$328&lt;=12000,S388*$O$328&gt;=9000),(((S388*($O$328/1000)/3.785411784*($P$339))+($O$319))*(1+$O$320)),(((S388*($O$328/1000)/3.785411784*($P$339))+($O$319*$O$328*S388/12000))*(1+$O$320))),IF(AND($O$308="TX",VALUE($O$328)&lt;=60,$O$309=0),0.05*S388,IF($O$308="MN",IF($O$328=50,0.14*S388,((S388*($O$328/1000)/3.785411784*($P$339))+(0.01*S388))),(IF(AND($O$308="MA",AND(VALUE($P$310)&gt;100,$O$309=0)),((S388*($O$328/1000)/3.785411784*($P$339))*(VALUE($P$310)/100)),IF($O$308="FL",IF(AND(VALUE($O$328)&lt;=474,$O$309=2),(0.06*S388),IF(AND(VALUE($O$328)&gt;474,VALUE($O$328)&lt;=947,$O$309=2),(0.12*S388),ROUND(S388*$O$328*0.26417/1000,2)*$P$339)),IF(AND($O$308="VAO",$O$309=2),IF(VALUE($O$328)&lt;=208,(0.02*S388),IF(AND(VALUE($O$328)&gt;208,VALUE($O$328)&lt;=355,$AA$330&lt;&gt;1),(0.0265*S388),($P$339*S388*($O$328/1000))/3.785411784)),IF(AND($O$308="MD",VALUE($P$310)&gt;100,$O$309=0),(S388*($O$328/1000)/3.785411784)*($P$339+((VALUE($P$310)-100)*0.015)),IF($O$308="HI",((($P$339)*S388*($O$328/1000)/3.785411784)+(0.015*S388)),(($P$339)*S388*($O$328/1000)/3.785411784)+S429)))))))))),0),0)</f>
        <v>0</v>
      </c>
      <c r="T145" s="207"/>
      <c r="U145" s="207">
        <f ca="1">IFERROR(IF(AND(U35="Actual",OR(U141=0,U141="")),0,IF($O$311=0,IF(AND($O$308="WA",$O$309=0),(U88*($O$339)),IF(AND($O$308="SC",$O$309=0),IF(AND(U388*$O$328&lt;=12000,U388*$O$328&gt;=9000),(((U388*($O$328/1000)/3.785411784*($O$339))+($O$319))*(1+$O$320)),(((U388*($O$328/1000)/3.785411784*($O$339))+($O$319*$O$328*U388/12000))*(1+$O$320))),IF(AND($O$308="TX",VALUE($O$328)&lt;=60,$O$309=0),0.05*U388,IF($O$308="MN",IF($O$328=50,0.14*U388,((U388*($O$328/1000)/3.785411784*($O$339))+(0.01*U388))),(IF(AND($O$308="MA",AND(VALUE($O$310)&gt;100,$O$309=0)),((U388*($O$328/1000)/3.785411784*($O$339))*(VALUE($O$310)/100)),IF($O$308="FL",IF(AND(VALUE($O$328)&lt;=474,$O$309=2),(0.06*U388),IF(AND(VALUE($O$328)&gt;474,VALUE($O$328)&lt;=947,$O$309=2),(0.12*U388),ROUND(U388*$O$328*0.26417/1000,2)*$O$339)),IF(AND($O$308="VAO",$O$309=2),IF(VALUE($O$328)&lt;=208,(0.02*U388),IF(AND(VALUE($O$328)&gt;208,VALUE($O$328)&lt;=355,$AA$330&lt;&gt;1),(0.0265*U388),($O$339*U388*($O$328/1000))/3.785411784)),IF(AND($O$308="MD",VALUE($O$310)&gt;100,$O$309=0),(U388*($O$328/1000)/3.785411784)*($O$339+((VALUE($O$310)-100)*0.015)),IF($O$308="HI",((($O$339)*U388*($O$328/1000)/3.785411784)+(0.015*U388)),(($O$339)*U388*($O$328/1000)/3.785411784)+U429)))))))))),0)),0)</f>
        <v>0</v>
      </c>
      <c r="V145" s="207">
        <f>IFERROR(IF($O$311=0,IF(AND($O$308="WA",$O$309=0),(V88*($P$339)),IF(AND($O$308="SC",$O$309=0),IF(AND(V388*$O$328&lt;=12000,V388*$O$328&gt;=9000),(((V388*($O$328/1000)/3.785411784*($P$339))+($O$319))*(1+$O$320)),(((V388*($O$328/1000)/3.785411784*($P$339))+($O$319*$O$328*V388/12000))*(1+$O$320))),IF(AND($O$308="TX",VALUE($O$328)&lt;=60,$O$309=0),0.05*V388,IF($O$308="MN",IF($O$328=50,0.14*V388,((V388*($O$328/1000)/3.785411784*($P$339))+(0.01*V388))),(IF(AND($O$308="MA",AND(VALUE($P$310)&gt;100,$O$309=0)),((V388*($O$328/1000)/3.785411784*($P$339))*(VALUE($P$310)/100)),IF($O$308="FL",IF(AND(VALUE($O$328)&lt;=474,$O$309=2),(0.06*V388),IF(AND(VALUE($O$328)&gt;474,VALUE($O$328)&lt;=947,$O$309=2),(0.12*V388),ROUND(V388*$O$328*0.26417/1000,2)*$P$339)),IF(AND($O$308="VAO",$O$309=2),IF(VALUE($O$328)&lt;=208,(0.02*V388),IF(AND(VALUE($O$328)&gt;208,VALUE($O$328)&lt;=355,$AA$330&lt;&gt;1),(0.0265*V388),($P$339*V388*($O$328/1000))/3.785411784)),IF(AND($O$308="MD",VALUE($P$310)&gt;100,$O$309=0),(V388*($O$328/1000)/3.785411784)*($P$339+((VALUE($P$310)-100)*0.015)),IF($O$308="HI",((($P$339)*V388*($O$328/1000)/3.785411784)+(0.015*V388)),(($P$339)*V388*($O$328/1000)/3.785411784)+V429)))))))))),0),0)</f>
        <v>0</v>
      </c>
      <c r="W145" s="207"/>
      <c r="X145" s="207">
        <f ca="1">IFERROR(IF(AND(X35="Actual",OR(X141=0,X141="")),0,IF($O$311=0,IF(AND($O$308="WA",$O$309=0),(X88*($O$339)),IF(AND($O$308="SC",$O$309=0),IF(AND(X388*$O$328&lt;=12000,X388*$O$328&gt;=9000),(((X388*($O$328/1000)/3.785411784*($O$339))+($O$319))*(1+$O$320)),(((X388*($O$328/1000)/3.785411784*($O$339))+($O$319*$O$328*X388/12000))*(1+$O$320))),IF(AND($O$308="TX",VALUE($O$328)&lt;=60,$O$309=0),0.05*X388,IF($O$308="MN",IF($O$328=50,0.14*X388,((X388*($O$328/1000)/3.785411784*($O$339))+(0.01*X388))),(IF(AND($O$308="MA",AND(VALUE($O$310)&gt;100,$O$309=0)),((X388*($O$328/1000)/3.785411784*($O$339))*(VALUE($O$310)/100)),IF($O$308="FL",IF(AND(VALUE($O$328)&lt;=474,$O$309=2),(0.06*X388),IF(AND(VALUE($O$328)&gt;474,VALUE($O$328)&lt;=947,$O$309=2),(0.12*X388),ROUND(X388*$O$328*0.26417/1000,2)*$O$339)),IF(AND($O$308="VAO",$O$309=2),IF(VALUE($O$328)&lt;=208,(0.02*X388),IF(AND(VALUE($O$328)&gt;208,VALUE($O$328)&lt;=355,$AA$330&lt;&gt;1),(0.0265*X388),($O$339*X388*($O$328/1000))/3.785411784)),IF(AND($O$308="MD",VALUE($O$310)&gt;100,$O$309=0),(X388*($O$328/1000)/3.785411784)*($O$339+((VALUE($O$310)-100)*0.015)),IF($O$308="HI",((($O$339)*X388*($O$328/1000)/3.785411784)+(0.015*X388)),(($O$339)*X388*($O$328/1000)/3.785411784)+X429)))))))))),0)),0)</f>
        <v>0</v>
      </c>
      <c r="Y145" s="207">
        <f>IFERROR(IF($O$311=0,IF(AND($O$308="WA",$O$309=0),(Y88*($P$339)),IF(AND($O$308="SC",$O$309=0),IF(AND(Y388*$O$328&lt;=12000,Y388*$O$328&gt;=9000),(((Y388*($O$328/1000)/3.785411784*($P$339))+($O$319))*(1+$O$320)),(((Y388*($O$328/1000)/3.785411784*($P$339))+($O$319*$O$328*Y388/12000))*(1+$O$320))),IF(AND($O$308="TX",VALUE($O$328)&lt;=60,$O$309=0),0.05*Y388,IF($O$308="MN",IF($O$328=50,0.14*Y388,((Y388*($O$328/1000)/3.785411784*($P$339))+(0.01*Y388))),(IF(AND($O$308="MA",AND(VALUE($P$310)&gt;100,$O$309=0)),((Y388*($O$328/1000)/3.785411784*($P$339))*(VALUE($P$310)/100)),IF($O$308="FL",IF(AND(VALUE($O$328)&lt;=474,$O$309=2),(0.06*Y388),IF(AND(VALUE($O$328)&gt;474,VALUE($O$328)&lt;=947,$O$309=2),(0.12*Y388),ROUND(Y388*$O$328*0.26417/1000,2)*$P$339)),IF(AND($O$308="VAO",$O$309=2),IF(VALUE($O$328)&lt;=208,(0.02*Y388),IF(AND(VALUE($O$328)&gt;208,VALUE($O$328)&lt;=355,$AA$330&lt;&gt;1),(0.0265*Y388),($P$339*Y388*($O$328/1000))/3.785411784)),IF(AND($O$308="MD",VALUE($P$310)&gt;100,$O$309=0),(Y388*($O$328/1000)/3.785411784)*($P$339+((VALUE($P$310)-100)*0.015)),IF($O$308="HI",((($P$339)*Y388*($O$328/1000)/3.785411784)+(0.015*Y388)),(($P$339)*Y388*($O$328/1000)/3.785411784)+Y429)))))))))),0),0)</f>
        <v>0</v>
      </c>
      <c r="Z145" s="207"/>
      <c r="AA145" s="207">
        <f ca="1">IFERROR(IF(AND(AA35="Actual",OR(AA141=0,AA141="")),0,IF($O$311=0,IF(AND($O$308="WA",$O$309=0),(AA88*($O$339)),IF(AND($O$308="SC",$O$309=0),IF(AND(AA388*$O$328&lt;=12000,AA388*$O$328&gt;=9000),(((AA388*($O$328/1000)/3.785411784*($O$339))+($O$319))*(1+$O$320)),(((AA388*($O$328/1000)/3.785411784*($O$339))+($O$319*$O$328*AA388/12000))*(1+$O$320))),IF(AND($O$308="TX",VALUE($O$328)&lt;=60,$O$309=0),0.05*AA388,IF($O$308="MN",IF($O$328=50,0.14*AA388,((AA388*($O$328/1000)/3.785411784*($O$339))+(0.01*AA388))),(IF(AND($O$308="MA",AND(VALUE($O$310)&gt;100,$O$309=0)),((AA388*($O$328/1000)/3.785411784*($O$339))*(VALUE($O$310)/100)),IF($O$308="FL",IF(AND(VALUE($O$328)&lt;=474,$O$309=2),(0.06*AA388),IF(AND(VALUE($O$328)&gt;474,VALUE($O$328)&lt;=947,$O$309=2),(0.12*AA388),ROUND(AA388*$O$328*0.26417/1000,2)*$O$339)),IF(AND($O$308="VAO",$O$309=2),IF(VALUE($O$328)&lt;=208,(0.02*AA388),IF(AND(VALUE($O$328)&gt;208,VALUE($O$328)&lt;=355,$AA$330&lt;&gt;1),(0.0265*AA388),($O$339*AA388*($O$328/1000))/3.785411784)),IF(AND($O$308="MD",VALUE($O$310)&gt;100,$O$309=0),(AA388*($O$328/1000)/3.785411784)*($O$339+((VALUE($O$310)-100)*0.015)),IF($O$308="HI",((($O$339)*AA388*($O$328/1000)/3.785411784)+(0.015*AA388)),(($O$339)*AA388*($O$328/1000)/3.785411784)+AA429)))))))))),0)),0)</f>
        <v>0</v>
      </c>
      <c r="AB145" s="207">
        <f>IFERROR(IF($O$311=0,IF(AND($O$308="WA",$O$309=0),(AB88*($P$339)),IF(AND($O$308="SC",$O$309=0),IF(AND(AB388*$O$328&lt;=12000,AB388*$O$328&gt;=9000),(((AB388*($O$328/1000)/3.785411784*($P$339))+($O$319))*(1+$O$320)),(((AB388*($O$328/1000)/3.785411784*($P$339))+($O$319*$O$328*AB388/12000))*(1+$O$320))),IF(AND($O$308="TX",VALUE($O$328)&lt;=60,$O$309=0),0.05*AB388,IF($O$308="MN",IF($O$328=50,0.14*AB388,((AB388*($O$328/1000)/3.785411784*($P$339))+(0.01*AB388))),(IF(AND($O$308="MA",AND(VALUE($P$310)&gt;100,$O$309=0)),((AB388*($O$328/1000)/3.785411784*($P$339))*(VALUE($P$310)/100)),IF($O$308="FL",IF(AND(VALUE($O$328)&lt;=474,$O$309=2),(0.06*AB388),IF(AND(VALUE($O$328)&gt;474,VALUE($O$328)&lt;=947,$O$309=2),(0.12*AB388),ROUND(AB388*$O$328*0.26417/1000,2)*$P$339)),IF(AND($O$308="VAO",$O$309=2),IF(VALUE($O$328)&lt;=208,(0.02*AB388),IF(AND(VALUE($O$328)&gt;208,VALUE($O$328)&lt;=355,$AA$330&lt;&gt;1),(0.0265*AB388),($P$339*AB388*($O$328/1000))/3.785411784)),IF(AND($O$308="MD",VALUE($P$310)&gt;100,$O$309=0),(AB388*($O$328/1000)/3.785411784)*($P$339+((VALUE($P$310)-100)*0.015)),IF($O$308="HI",((($P$339)*AB388*($O$328/1000)/3.785411784)+(0.015*AB388)),(($P$339)*AB388*($O$328/1000)/3.785411784)+AB429)))))))))),0),0)</f>
        <v>0</v>
      </c>
      <c r="AC145" s="207"/>
      <c r="AD145" s="207">
        <f ca="1">IFERROR(IF(AND(AD35="Actual",OR(AD141=0,AD141="")),0,IF($O$311=0,IF(AND($O$308="WA",$O$309=0),(AD88*($O$339)),IF(AND($O$308="SC",$O$309=0),IF(AND(AD388*$O$328&lt;=12000,AD388*$O$328&gt;=9000),(((AD388*($O$328/1000)/3.785411784*($O$339))+($O$319))*(1+$O$320)),(((AD388*($O$328/1000)/3.785411784*($O$339))+($O$319*$O$328*AD388/12000))*(1+$O$320))),IF(AND($O$308="TX",VALUE($O$328)&lt;=60,$O$309=0),0.05*AD388,IF($O$308="MN",IF($O$328=50,0.14*AD388,((AD388*($O$328/1000)/3.785411784*($O$339))+(0.01*AD388))),(IF(AND($O$308="MA",AND(VALUE($O$310)&gt;100,$O$309=0)),((AD388*($O$328/1000)/3.785411784*($O$339))*(VALUE($O$310)/100)),IF($O$308="FL",IF(AND(VALUE($O$328)&lt;=474,$O$309=2),(0.06*AD388),IF(AND(VALUE($O$328)&gt;474,VALUE($O$328)&lt;=947,$O$309=2),(0.12*AD388),ROUND(AD388*$O$328*0.26417/1000,2)*$O$339)),IF(AND($O$308="VAO",$O$309=2),IF(VALUE($O$328)&lt;=208,(0.02*AD388),IF(AND(VALUE($O$328)&gt;208,VALUE($O$328)&lt;=355,$AA$330&lt;&gt;1),(0.0265*AD388),($O$339*AD388*($O$328/1000))/3.785411784)),IF(AND($O$308="MD",VALUE($O$310)&gt;100,$O$309=0),(AD388*($O$328/1000)/3.785411784)*($O$339+((VALUE($O$310)-100)*0.015)),IF($O$308="HI",((($O$339)*AD388*($O$328/1000)/3.785411784)+(0.015*AD388)),(($O$339)*AD388*($O$328/1000)/3.785411784)+AD429)))))))))),0)),0)</f>
        <v>0</v>
      </c>
      <c r="AE145" s="207">
        <f>IFERROR(IF($O$311=0,IF(AND($O$308="WA",$O$309=0),(AE88*($P$339)),IF(AND($O$308="SC",$O$309=0),IF(AND(AE388*$O$328&lt;=12000,AE388*$O$328&gt;=9000),(((AE388*($O$328/1000)/3.785411784*($P$339))+($O$319))*(1+$O$320)),(((AE388*($O$328/1000)/3.785411784*($P$339))+($O$319*$O$328*AE388/12000))*(1+$O$320))),IF(AND($O$308="TX",VALUE($O$328)&lt;=60,$O$309=0),0.05*AE388,IF($O$308="MN",IF($O$328=50,0.14*AE388,((AE388*($O$328/1000)/3.785411784*($P$339))+(0.01*AE388))),(IF(AND($O$308="MA",AND(VALUE($P$310)&gt;100,$O$309=0)),((AE388*($O$328/1000)/3.785411784*($P$339))*(VALUE($P$310)/100)),IF($O$308="FL",IF(AND(VALUE($O$328)&lt;=474,$O$309=2),(0.06*AE388),IF(AND(VALUE($O$328)&gt;474,VALUE($O$328)&lt;=947,$O$309=2),(0.12*AE388),ROUND(AE388*$O$328*0.26417/1000,2)*$P$339)),IF(AND($O$308="VAO",$O$309=2),IF(VALUE($O$328)&lt;=208,(0.02*AE388),IF(AND(VALUE($O$328)&gt;208,VALUE($O$328)&lt;=355,$AA$330&lt;&gt;1),(0.0265*AE388),($P$339*AE388*($O$328/1000))/3.785411784)),IF(AND($O$308="MD",VALUE($P$310)&gt;100,$O$309=0),(AE388*($O$328/1000)/3.785411784)*($P$339+((VALUE($P$310)-100)*0.015)),IF($O$308="HI",((($P$339)*AE388*($O$328/1000)/3.785411784)+(0.015*AE388)),(($P$339)*AE388*($O$328/1000)/3.785411784)+AE429)))))))))),0),0)</f>
        <v>0</v>
      </c>
      <c r="AF145" s="207"/>
      <c r="AG145" s="207">
        <f ca="1">IFERROR(IF(AND(AG35="Actual",OR(AG141=0,AG141="")),0,IF($O$311=0,IF(AND($O$308="WA",$O$309=0),(AG88*($O$339)),IF(AND($O$308="SC",$O$309=0),IF(AND(AG388*$O$328&lt;=12000,AG388*$O$328&gt;=9000),(((AG388*($O$328/1000)/3.785411784*($O$339))+($O$319))*(1+$O$320)),(((AG388*($O$328/1000)/3.785411784*($O$339))+($O$319*$O$328*AG388/12000))*(1+$O$320))),IF(AND($O$308="TX",VALUE($O$328)&lt;=60,$O$309=0),0.05*AG388,IF($O$308="MN",IF($O$328=50,0.14*AG388,((AG388*($O$328/1000)/3.785411784*($O$339))+(0.01*AG388))),(IF(AND($O$308="MA",AND(VALUE($O$310)&gt;100,$O$309=0)),((AG388*($O$328/1000)/3.785411784*($O$339))*(VALUE($O$310)/100)),IF($O$308="FL",IF(AND(VALUE($O$328)&lt;=474,$O$309=2),(0.06*AG388),IF(AND(VALUE($O$328)&gt;474,VALUE($O$328)&lt;=947,$O$309=2),(0.12*AG388),ROUND(AG388*$O$328*0.26417/1000,2)*$O$339)),IF(AND($O$308="VAO",$O$309=2),IF(VALUE($O$328)&lt;=208,(0.02*AG388),IF(AND(VALUE($O$328)&gt;208,VALUE($O$328)&lt;=355,$AA$330&lt;&gt;1),(0.0265*AG388),($O$339*AG388*($O$328/1000))/3.785411784)),IF(AND($O$308="MD",VALUE($O$310)&gt;100,$O$309=0),(AG388*($O$328/1000)/3.785411784)*($O$339+((VALUE($O$310)-100)*0.015)),IF($O$308="HI",((($O$339)*AG388*($O$328/1000)/3.785411784)+(0.015*AG388)),(($O$339)*AG388*($O$328/1000)/3.785411784)+AG429)))))))))),0)),0)</f>
        <v>0</v>
      </c>
      <c r="AH145" s="207">
        <f>IFERROR(IF($O$311=0,IF(AND($O$308="WA",$O$309=0),(AH88*($P$339)),IF(AND($O$308="SC",$O$309=0),IF(AND(AH388*$O$328&lt;=12000,AH388*$O$328&gt;=9000),(((AH388*($O$328/1000)/3.785411784*($P$339))+($O$319))*(1+$O$320)),(((AH388*($O$328/1000)/3.785411784*($P$339))+($O$319*$O$328*AH388/12000))*(1+$O$320))),IF(AND($O$308="TX",VALUE($O$328)&lt;=60,$O$309=0),0.05*AH388,IF($O$308="MN",IF($O$328=50,0.14*AH388,((AH388*($O$328/1000)/3.785411784*($P$339))+(0.01*AH388))),(IF(AND($O$308="MA",AND(VALUE($P$310)&gt;100,$O$309=0)),((AH388*($O$328/1000)/3.785411784*($P$339))*(VALUE($P$310)/100)),IF($O$308="FL",IF(AND(VALUE($O$328)&lt;=474,$O$309=2),(0.06*AH388),IF(AND(VALUE($O$328)&gt;474,VALUE($O$328)&lt;=947,$O$309=2),(0.12*AH388),ROUND(AH388*$O$328*0.26417/1000,2)*$P$339)),IF(AND($O$308="VAO",$O$309=2),IF(VALUE($O$328)&lt;=208,(0.02*AH388),IF(AND(VALUE($O$328)&gt;208,VALUE($O$328)&lt;=355,$AA$330&lt;&gt;1),(0.0265*AH388),($P$339*AH388*($O$328/1000))/3.785411784)),IF(AND($O$308="MD",VALUE($P$310)&gt;100,$O$309=0),(AH388*($O$328/1000)/3.785411784)*($P$339+((VALUE($P$310)-100)*0.015)),IF($O$308="HI",((($P$339)*AH388*($O$328/1000)/3.785411784)+(0.015*AH388)),(($P$339)*AH388*($O$328/1000)/3.785411784)+AH429)))))))))),0),0)</f>
        <v>0</v>
      </c>
      <c r="AI145" s="207"/>
      <c r="AJ145" s="207">
        <f ca="1">IFERROR(IF(AND(AJ35="Actual",OR(AJ141=0,AJ141="")),0,IF($O$311=0,IF(AND($O$308="WA",$O$309=0),(AJ88*($O$339)),IF(AND($O$308="SC",$O$309=0),IF(AND(AJ388*$O$328&lt;=12000,AJ388*$O$328&gt;=9000),(((AJ388*($O$328/1000)/3.785411784*($O$339))+($O$319))*(1+$O$320)),(((AJ388*($O$328/1000)/3.785411784*($O$339))+($O$319*$O$328*AJ388/12000))*(1+$O$320))),IF(AND($O$308="TX",VALUE($O$328)&lt;=60,$O$309=0),0.05*AJ388,IF($O$308="MN",IF($O$328=50,0.14*AJ388,((AJ388*($O$328/1000)/3.785411784*($O$339))+(0.01*AJ388))),(IF(AND($O$308="MA",AND(VALUE($O$310)&gt;100,$O$309=0)),((AJ388*($O$328/1000)/3.785411784*($O$339))*(VALUE($O$310)/100)),IF($O$308="FL",IF(AND(VALUE($O$328)&lt;=474,$O$309=2),(0.06*AJ388),IF(AND(VALUE($O$328)&gt;474,VALUE($O$328)&lt;=947,$O$309=2),(0.12*AJ388),ROUND(AJ388*$O$328*0.26417/1000,2)*$O$339)),IF(AND($O$308="VAO",$O$309=2),IF(VALUE($O$328)&lt;=208,(0.02*AJ388),IF(AND(VALUE($O$328)&gt;208,VALUE($O$328)&lt;=355,$AA$330&lt;&gt;1),(0.0265*AJ388),($O$339*AJ388*($O$328/1000))/3.785411784)),IF(AND($O$308="MD",VALUE($O$310)&gt;100,$O$309=0),(AJ388*($O$328/1000)/3.785411784)*($O$339+((VALUE($O$310)-100)*0.015)),IF($O$308="HI",((($O$339)*AJ388*($O$328/1000)/3.785411784)+(0.015*AJ388)),(($O$339)*AJ388*($O$328/1000)/3.785411784)+AJ429)))))))))),0)),0)</f>
        <v>0</v>
      </c>
      <c r="AK145" s="207">
        <f>IFERROR(IF($O$311=0,IF(AND($O$308="WA",$O$309=0),(AK88*($P$339)),IF(AND($O$308="SC",$O$309=0),IF(AND(AK388*$O$328&lt;=12000,AK388*$O$328&gt;=9000),(((AK388*($O$328/1000)/3.785411784*($P$339))+($O$319))*(1+$O$320)),(((AK388*($O$328/1000)/3.785411784*($P$339))+($O$319*$O$328*AK388/12000))*(1+$O$320))),IF(AND($O$308="TX",VALUE($O$328)&lt;=60,$O$309=0),0.05*AK388,IF($O$308="MN",IF($O$328=50,0.14*AK388,((AK388*($O$328/1000)/3.785411784*($P$339))+(0.01*AK388))),(IF(AND($O$308="MA",AND(VALUE($P$310)&gt;100,$O$309=0)),((AK388*($O$328/1000)/3.785411784*($P$339))*(VALUE($P$310)/100)),IF($O$308="FL",IF(AND(VALUE($O$328)&lt;=474,$O$309=2),(0.06*AK388),IF(AND(VALUE($O$328)&gt;474,VALUE($O$328)&lt;=947,$O$309=2),(0.12*AK388),ROUND(AK388*$O$328*0.26417/1000,2)*$P$339)),IF(AND($O$308="VAO",$O$309=2),IF(VALUE($O$328)&lt;=208,(0.02*AK388),IF(AND(VALUE($O$328)&gt;208,VALUE($O$328)&lt;=355,$AA$330&lt;&gt;1),(0.0265*AK388),($P$339*AK388*($O$328/1000))/3.785411784)),IF(AND($O$308="MD",VALUE($P$310)&gt;100,$O$309=0),(AK388*($O$328/1000)/3.785411784)*($P$339+((VALUE($P$310)-100)*0.015)),IF($O$308="HI",((($P$339)*AK388*($O$328/1000)/3.785411784)+(0.015*AK388)),(($P$339)*AK388*($O$328/1000)/3.785411784)+AK429)))))))))),0),0)</f>
        <v>0</v>
      </c>
      <c r="AL145" s="207"/>
      <c r="AM145" s="207">
        <f ca="1">IFERROR(IF(AND(AM35="Actual",OR(AM141=0,AM141="")),0,IF($O$311=0,IF(AND($O$308="WA",$O$309=0),(AM88*($O$339)),IF(AND($O$308="SC",$O$309=0),IF(AND(AM388*$O$328&lt;=12000,AM388*$O$328&gt;=9000),(((AM388*($O$328/1000)/3.785411784*($O$339))+($O$319))*(1+$O$320)),(((AM388*($O$328/1000)/3.785411784*($O$339))+($O$319*$O$328*AM388/12000))*(1+$O$320))),IF(AND($O$308="TX",VALUE($O$328)&lt;=60,$O$309=0),0.05*AM388,IF($O$308="MN",IF($O$328=50,0.14*AM388,((AM388*($O$328/1000)/3.785411784*($O$339))+(0.01*AM388))),(IF(AND($O$308="MA",AND(VALUE($O$310)&gt;100,$O$309=0)),((AM388*($O$328/1000)/3.785411784*($O$339))*(VALUE($O$310)/100)),IF($O$308="FL",IF(AND(VALUE($O$328)&lt;=474,$O$309=2),(0.06*AM388),IF(AND(VALUE($O$328)&gt;474,VALUE($O$328)&lt;=947,$O$309=2),(0.12*AM388),ROUND(AM388*$O$328*0.26417/1000,2)*$O$339)),IF(AND($O$308="VAO",$O$309=2),IF(VALUE($O$328)&lt;=208,(0.02*AM388),IF(AND(VALUE($O$328)&gt;208,VALUE($O$328)&lt;=355,$AA$330&lt;&gt;1),(0.0265*AM388),($O$339*AM388*($O$328/1000))/3.785411784)),IF(AND($O$308="MD",VALUE($O$310)&gt;100,$O$309=0),(AM388*($O$328/1000)/3.785411784)*($O$339+((VALUE($O$310)-100)*0.015)),IF($O$308="HI",((($O$339)*AM388*($O$328/1000)/3.785411784)+(0.015*AM388)),(($O$339)*AM388*($O$328/1000)/3.785411784)+AM429)))))))))),0)),0)</f>
        <v>0</v>
      </c>
      <c r="AN145" s="207">
        <f>IFERROR(IF($O$311=0,IF(AND($O$308="WA",$O$309=0),(AN88*($P$339)),IF(AND($O$308="SC",$O$309=0),IF(AND(AN388*$O$328&lt;=12000,AN388*$O$328&gt;=9000),(((AN388*($O$328/1000)/3.785411784*($P$339))+($O$319))*(1+$O$320)),(((AN388*($O$328/1000)/3.785411784*($P$339))+($O$319*$O$328*AN388/12000))*(1+$O$320))),IF(AND($O$308="TX",VALUE($O$328)&lt;=60,$O$309=0),0.05*AN388,IF($O$308="MN",IF($O$328=50,0.14*AN388,((AN388*($O$328/1000)/3.785411784*($P$339))+(0.01*AN388))),(IF(AND($O$308="MA",AND(VALUE($P$310)&gt;100,$O$309=0)),((AN388*($O$328/1000)/3.785411784*($P$339))*(VALUE($P$310)/100)),IF($O$308="FL",IF(AND(VALUE($O$328)&lt;=474,$O$309=2),(0.06*AN388),IF(AND(VALUE($O$328)&gt;474,VALUE($O$328)&lt;=947,$O$309=2),(0.12*AN388),ROUND(AN388*$O$328*0.26417/1000,2)*$P$339)),IF(AND($O$308="VAO",$O$309=2),IF(VALUE($O$328)&lt;=208,(0.02*AN388),IF(AND(VALUE($O$328)&gt;208,VALUE($O$328)&lt;=355,$AA$330&lt;&gt;1),(0.0265*AN388),($P$339*AN388*($O$328/1000))/3.785411784)),IF(AND($O$308="MD",VALUE($P$310)&gt;100,$O$309=0),(AN388*($O$328/1000)/3.785411784)*($P$339+((VALUE($P$310)-100)*0.015)),IF($O$308="HI",((($P$339)*AN388*($O$328/1000)/3.785411784)+(0.015*AN388)),(($P$339)*AN388*($O$328/1000)/3.785411784)+AN429)))))))))),0),0)</f>
        <v>0</v>
      </c>
      <c r="AO145" s="207"/>
      <c r="AP145" s="207">
        <f ca="1">IFERROR(IF(AND(AP35="Actual",OR(AP141=0,AP141="")),0,IF($O$311=0,IF(AND($O$308="WA",$O$309=0),(AP88*($O$339)),IF(AND($O$308="SC",$O$309=0),IF(AND(AP388*$O$328&lt;=12000,AP388*$O$328&gt;=9000),(((AP388*($O$328/1000)/3.785411784*($O$339))+($O$319))*(1+$O$320)),(((AP388*($O$328/1000)/3.785411784*($O$339))+($O$319*$O$328*AP388/12000))*(1+$O$320))),IF(AND($O$308="TX",VALUE($O$328)&lt;=60,$O$309=0),0.05*AP388,IF($O$308="MN",IF($O$328=50,0.14*AP388,((AP388*($O$328/1000)/3.785411784*($O$339))+(0.01*AP388))),(IF(AND($O$308="MA",AND(VALUE($O$310)&gt;100,$O$309=0)),((AP388*($O$328/1000)/3.785411784*($O$339))*(VALUE($O$310)/100)),IF($O$308="FL",IF(AND(VALUE($O$328)&lt;=474,$O$309=2),(0.06*AP388),IF(AND(VALUE($O$328)&gt;474,VALUE($O$328)&lt;=947,$O$309=2),(0.12*AP388),ROUND(AP388*$O$328*0.26417/1000,2)*$O$339)),IF(AND($O$308="VAO",$O$309=2),IF(VALUE($O$328)&lt;=208,(0.02*AP388),IF(AND(VALUE($O$328)&gt;208,VALUE($O$328)&lt;=355,$AA$330&lt;&gt;1),(0.0265*AP388),($O$339*AP388*($O$328/1000))/3.785411784)),IF(AND($O$308="MD",VALUE($O$310)&gt;100,$O$309=0),(AP388*($O$328/1000)/3.785411784)*($O$339+((VALUE($O$310)-100)*0.015)),IF($O$308="HI",((($O$339)*AP388*($O$328/1000)/3.785411784)+(0.015*AP388)),(($O$339)*AP388*($O$328/1000)/3.785411784)+AP429)))))))))),0)),0)</f>
        <v>0</v>
      </c>
      <c r="AQ145" s="207">
        <f>IFERROR(IF($O$311=0,IF(AND($O$308="WA",$O$309=0),(AQ88*($P$339)),IF(AND($O$308="SC",$O$309=0),IF(AND(AQ388*$O$328&lt;=12000,AQ388*$O$328&gt;=9000),(((AQ388*($O$328/1000)/3.785411784*($P$339))+($O$319))*(1+$O$320)),(((AQ388*($O$328/1000)/3.785411784*($P$339))+($O$319*$O$328*AQ388/12000))*(1+$O$320))),IF(AND($O$308="TX",VALUE($O$328)&lt;=60,$O$309=0),0.05*AQ388,IF($O$308="MN",IF($O$328=50,0.14*AQ388,((AQ388*($O$328/1000)/3.785411784*($P$339))+(0.01*AQ388))),(IF(AND($O$308="MA",AND(VALUE($P$310)&gt;100,$O$309=0)),((AQ388*($O$328/1000)/3.785411784*($P$339))*(VALUE($P$310)/100)),IF($O$308="FL",IF(AND(VALUE($O$328)&lt;=474,$O$309=2),(0.06*AQ388),IF(AND(VALUE($O$328)&gt;474,VALUE($O$328)&lt;=947,$O$309=2),(0.12*AQ388),ROUND(AQ388*$O$328*0.26417/1000,2)*$P$339)),IF(AND($O$308="VAO",$O$309=2),IF(VALUE($O$328)&lt;=208,(0.02*AQ388),IF(AND(VALUE($O$328)&gt;208,VALUE($O$328)&lt;=355,$AA$330&lt;&gt;1),(0.0265*AQ388),($P$339*AQ388*($O$328/1000))/3.785411784)),IF(AND($O$308="MD",VALUE($P$310)&gt;100,$O$309=0),(AQ388*($O$328/1000)/3.785411784)*($P$339+((VALUE($P$310)-100)*0.015)),IF($O$308="HI",((($P$339)*AQ388*($O$328/1000)/3.785411784)+(0.015*AQ388)),(($P$339)*AQ388*($O$328/1000)/3.785411784)+AQ429)))))))))),0),0)</f>
        <v>0</v>
      </c>
      <c r="AR145" s="207"/>
      <c r="AS145" s="207">
        <f ca="1">IFERROR(IF(AND(AS35="Actual",OR(AS141=0,AS141="")),0,IF($O$311=0,IF(AND($O$308="WA",$O$309=0),(AS88*($O$339)),IF(AND($O$308="SC",$O$309=0),IF(AND(AS388*$O$328&lt;=12000,AS388*$O$328&gt;=9000),(((AS388*($O$328/1000)/3.785411784*($O$339))+($O$319))*(1+$O$320)),(((AS388*($O$328/1000)/3.785411784*($O$339))+($O$319*$O$328*AS388/12000))*(1+$O$320))),IF(AND($O$308="TX",VALUE($O$328)&lt;=60,$O$309=0),0.05*AS388,IF($O$308="MN",IF($O$328=50,0.14*AS388,((AS388*($O$328/1000)/3.785411784*($O$339))+(0.01*AS388))),(IF(AND($O$308="MA",AND(VALUE($O$310)&gt;100,$O$309=0)),((AS388*($O$328/1000)/3.785411784*($O$339))*(VALUE($O$310)/100)),IF($O$308="FL",IF(AND(VALUE($O$328)&lt;=474,$O$309=2),(0.06*AS388),IF(AND(VALUE($O$328)&gt;474,VALUE($O$328)&lt;=947,$O$309=2),(0.12*AS388),ROUND(AS388*$O$328*0.26417/1000,2)*$O$339)),IF(AND($O$308="VAO",$O$309=2),IF(VALUE($O$328)&lt;=208,(0.02*AS388),IF(AND(VALUE($O$328)&gt;208,VALUE($O$328)&lt;=355,$AA$330&lt;&gt;1),(0.0265*AS388),($O$339*AS388*($O$328/1000))/3.785411784)),IF(AND($O$308="MD",VALUE($O$310)&gt;100,$O$309=0),(AS388*($O$328/1000)/3.785411784)*($O$339+((VALUE($O$310)-100)*0.015)),IF($O$308="HI",((($O$339)*AS388*($O$328/1000)/3.785411784)+(0.015*AS388)),(($O$339)*AS388*($O$328/1000)/3.785411784)+AS429)))))))))),0)),0)</f>
        <v>0</v>
      </c>
      <c r="AT145" s="207">
        <f>IFERROR(IF($O$311=0,IF(AND($O$308="WA",$O$309=0),(AT88*($P$339)),IF(AND($O$308="SC",$O$309=0),IF(AND(AT388*$O$328&lt;=12000,AT388*$O$328&gt;=9000),(((AT388*($O$328/1000)/3.785411784*($P$339))+($O$319))*(1+$O$320)),(((AT388*($O$328/1000)/3.785411784*($P$339))+($O$319*$O$328*AT388/12000))*(1+$O$320))),IF(AND($O$308="TX",VALUE($O$328)&lt;=60,$O$309=0),0.05*AT388,IF($O$308="MN",IF($O$328=50,0.14*AT388,((AT388*($O$328/1000)/3.785411784*($P$339))+(0.01*AT388))),(IF(AND($O$308="MA",AND(VALUE($P$310)&gt;100,$O$309=0)),((AT388*($O$328/1000)/3.785411784*($P$339))*(VALUE($P$310)/100)),IF($O$308="FL",IF(AND(VALUE($O$328)&lt;=474,$O$309=2),(0.06*AT388),IF(AND(VALUE($O$328)&gt;474,VALUE($O$328)&lt;=947,$O$309=2),(0.12*AT388),ROUND(AT388*$O$328*0.26417/1000,2)*$P$339)),IF(AND($O$308="VAO",$O$309=2),IF(VALUE($O$328)&lt;=208,(0.02*AT388),IF(AND(VALUE($O$328)&gt;208,VALUE($O$328)&lt;=355,$AA$330&lt;&gt;1),(0.0265*AT388),($P$339*AT388*($O$328/1000))/3.785411784)),IF(AND($O$308="MD",VALUE($P$310)&gt;100,$O$309=0),(AT388*($O$328/1000)/3.785411784)*($P$339+((VALUE($P$310)-100)*0.015)),IF($O$308="HI",((($P$339)*AT388*($O$328/1000)/3.785411784)+(0.015*AT388)),(($P$339)*AT388*($O$328/1000)/3.785411784)+AT429)))))))))),0),0)</f>
        <v>0</v>
      </c>
      <c r="AU145" s="207"/>
      <c r="AV145" s="207">
        <f ca="1">IFERROR(IF(AND(AV35="Actual",OR(AV141=0,AV141="")),0,IF($O$311=0,IF(AND($O$308="WA",$O$309=0),(AV88*($O$339)),IF(AND($O$308="SC",$O$309=0),IF(AND(AV388*$O$328&lt;=12000,AV388*$O$328&gt;=9000),(((AV388*($O$328/1000)/3.785411784*($O$339))+($O$319))*(1+$O$320)),(((AV388*($O$328/1000)/3.785411784*($O$339))+($O$319*$O$328*AV388/12000))*(1+$O$320))),IF(AND($O$308="TX",VALUE($O$328)&lt;=60,$O$309=0),0.05*AV388,IF($O$308="MN",IF($O$328=50,0.14*AV388,((AV388*($O$328/1000)/3.785411784*($O$339))+(0.01*AV388))),(IF(AND($O$308="MA",AND(VALUE($O$310)&gt;100,$O$309=0)),((AV388*($O$328/1000)/3.785411784*($O$339))*(VALUE($O$310)/100)),IF($O$308="FL",IF(AND(VALUE($O$328)&lt;=474,$O$309=2),(0.06*AV388),IF(AND(VALUE($O$328)&gt;474,VALUE($O$328)&lt;=947,$O$309=2),(0.12*AV388),ROUND(AV388*$O$328*0.26417/1000,2)*$O$339)),IF(AND($O$308="VAO",$O$309=2),IF(VALUE($O$328)&lt;=208,(0.02*AV388),IF(AND(VALUE($O$328)&gt;208,VALUE($O$328)&lt;=355,$AA$330&lt;&gt;1),(0.0265*AV388),($O$339*AV388*($O$328/1000))/3.785411784)),IF(AND($O$308="MD",VALUE($O$310)&gt;100,$O$309=0),(AV388*($O$328/1000)/3.785411784)*($O$339+((VALUE($O$310)-100)*0.015)),IF($O$308="HI",((($O$339)*AV388*($O$328/1000)/3.785411784)+(0.015*AV388)),(($O$339)*AV388*($O$328/1000)/3.785411784)+AV429)))))))))),0)),0)</f>
        <v>0</v>
      </c>
      <c r="AW145" s="207">
        <f>IFERROR(IF($O$311=0,IF(AND($O$308="WA",$O$309=0),(AW88*($P$339)),IF(AND($O$308="SC",$O$309=0),IF(AND(AW388*$O$328&lt;=12000,AW388*$O$328&gt;=9000),(((AW388*($O$328/1000)/3.785411784*($P$339))+($O$319))*(1+$O$320)),(((AW388*($O$328/1000)/3.785411784*($P$339))+($O$319*$O$328*AW388/12000))*(1+$O$320))),IF(AND($O$308="TX",VALUE($O$328)&lt;=60,$O$309=0),0.05*AW388,IF($O$308="MN",IF($O$328=50,0.14*AW388,((AW388*($O$328/1000)/3.785411784*($P$339))+(0.01*AW388))),(IF(AND($O$308="MA",AND(VALUE($P$310)&gt;100,$O$309=0)),((AW388*($O$328/1000)/3.785411784*($P$339))*(VALUE($P$310)/100)),IF($O$308="FL",IF(AND(VALUE($O$328)&lt;=474,$O$309=2),(0.06*AW388),IF(AND(VALUE($O$328)&gt;474,VALUE($O$328)&lt;=947,$O$309=2),(0.12*AW388),ROUND(AW388*$O$328*0.26417/1000,2)*$P$339)),IF(AND($O$308="VAO",$O$309=2),IF(VALUE($O$328)&lt;=208,(0.02*AW388),IF(AND(VALUE($O$328)&gt;208,VALUE($O$328)&lt;=355,$AA$330&lt;&gt;1),(0.0265*AW388),($P$339*AW388*($O$328/1000))/3.785411784)),IF(AND($O$308="MD",VALUE($P$310)&gt;100,$O$309=0),(AW388*($O$328/1000)/3.785411784)*($P$339+((VALUE($P$310)-100)*0.015)),IF($O$308="HI",((($P$339)*AW388*($O$328/1000)/3.785411784)+(0.015*AW388)),(($P$339)*AW388*($O$328/1000)/3.785411784)+AW429)))))))))),0),0)</f>
        <v>0</v>
      </c>
      <c r="AX145" s="207"/>
      <c r="AY145" s="207">
        <f ca="1">IFERROR(IF(AND(AY35="Actual",OR(AY141=0,AY141="")),0,IF($O$311=0,IF(AND($O$308="WA",$O$309=0),(AY88*($O$339)),IF(AND($O$308="SC",$O$309=0),IF(AND(AY388*$O$328&lt;=12000,AY388*$O$328&gt;=9000),(((AY388*($O$328/1000)/3.785411784*($O$339))+($O$319))*(1+$O$320)),(((AY388*($O$328/1000)/3.785411784*($O$339))+($O$319*$O$328*AY388/12000))*(1+$O$320))),IF(AND($O$308="TX",VALUE($O$328)&lt;=60,$O$309=0),0.05*AY388,IF($O$308="MN",IF($O$328=50,0.14*AY388,((AY388*($O$328/1000)/3.785411784*($O$339))+(0.01*AY388))),(IF(AND($O$308="MA",AND(VALUE($O$310)&gt;100,$O$309=0)),((AY388*($O$328/1000)/3.785411784*($O$339))*(VALUE($O$310)/100)),IF($O$308="FL",IF(AND(VALUE($O$328)&lt;=474,$O$309=2),(0.06*AY388),IF(AND(VALUE($O$328)&gt;474,VALUE($O$328)&lt;=947,$O$309=2),(0.12*AY388),ROUND(AY388*$O$328*0.26417/1000,2)*$O$339)),IF(AND($O$308="VAO",$O$309=2),IF(VALUE($O$328)&lt;=208,(0.02*AY388),IF(AND(VALUE($O$328)&gt;208,VALUE($O$328)&lt;=355,$AA$330&lt;&gt;1),(0.0265*AY388),($O$339*AY388*($O$328/1000))/3.785411784)),IF(AND($O$308="MD",VALUE($O$310)&gt;100,$O$309=0),(AY388*($O$328/1000)/3.785411784)*($O$339+((VALUE($O$310)-100)*0.015)),IF($O$308="HI",((($O$339)*AY388*($O$328/1000)/3.785411784)+(0.015*AY388)),(($O$339)*AY388*($O$328/1000)/3.785411784)+AY429)))))))))),0)),0)</f>
        <v>0</v>
      </c>
      <c r="AZ145" s="207">
        <f>IFERROR(IF($O$311=0,IF(AND($O$308="WA",$O$309=0),(AZ88*($P$339)),IF(AND($O$308="SC",$O$309=0),IF(AND(AZ388*$O$328&lt;=12000,AZ388*$O$328&gt;=9000),(((AZ388*($O$328/1000)/3.785411784*($P$339))+($O$319))*(1+$O$320)),(((AZ388*($O$328/1000)/3.785411784*($P$339))+($O$319*$O$328*AZ388/12000))*(1+$O$320))),IF(AND($O$308="TX",VALUE($O$328)&lt;=60,$O$309=0),0.05*AZ388,IF($O$308="MN",IF($O$328=50,0.14*AZ388,((AZ388*($O$328/1000)/3.785411784*($P$339))+(0.01*AZ388))),(IF(AND($O$308="MA",AND(VALUE($P$310)&gt;100,$O$309=0)),((AZ388*($O$328/1000)/3.785411784*($P$339))*(VALUE($P$310)/100)),IF($O$308="FL",IF(AND(VALUE($O$328)&lt;=474,$O$309=2),(0.06*AZ388),IF(AND(VALUE($O$328)&gt;474,VALUE($O$328)&lt;=947,$O$309=2),(0.12*AZ388),ROUND(AZ388*$O$328*0.26417/1000,2)*$P$339)),IF(AND($O$308="VAO",$O$309=2),IF(VALUE($O$328)&lt;=208,(0.02*AZ388),IF(AND(VALUE($O$328)&gt;208,VALUE($O$328)&lt;=355,$AA$330&lt;&gt;1),(0.0265*AZ388),($P$339*AZ388*($O$328/1000))/3.785411784)),IF(AND($O$308="MD",VALUE($P$310)&gt;100,$O$309=0),(AZ388*($O$328/1000)/3.785411784)*($P$339+((VALUE($P$310)-100)*0.015)),IF($O$308="HI",((($P$339)*AZ388*($O$328/1000)/3.785411784)+(0.015*AZ388)),(($P$339)*AZ388*($O$328/1000)/3.785411784)+AZ429)))))))))),0),0)</f>
        <v>0</v>
      </c>
      <c r="BA145" s="207"/>
      <c r="BB145" s="207">
        <f ca="1">IFERROR(IF(AND(BB35="Actual",OR(BB141=0,BB141="")),0,IF($O$311=0,IF(AND($O$308="WA",$O$309=0),(BB88*($O$339)),IF(AND($O$308="SC",$O$309=0),IF(AND(BB388*$O$328&lt;=12000,BB388*$O$328&gt;=9000),(((BB388*($O$328/1000)/3.785411784*($O$339))+($O$319))*(1+$O$320)),(((BB388*($O$328/1000)/3.785411784*($O$339))+($O$319*$O$328*BB388/12000))*(1+$O$320))),IF(AND($O$308="TX",VALUE($O$328)&lt;=60,$O$309=0),0.05*BB388,IF($O$308="MN",IF($O$328=50,0.14*BB388,((BB388*($O$328/1000)/3.785411784*($O$339))+(0.01*BB388))),(IF(AND($O$308="MA",AND(VALUE($O$310)&gt;100,$O$309=0)),((BB388*($O$328/1000)/3.785411784*($O$339))*(VALUE($O$310)/100)),IF($O$308="FL",IF(AND(VALUE($O$328)&lt;=474,$O$309=2),(0.06*BB388),IF(AND(VALUE($O$328)&gt;474,VALUE($O$328)&lt;=947,$O$309=2),(0.12*BB388),ROUND(BB388*$O$328*0.26417/1000,2)*$O$339)),IF(AND($O$308="VAO",$O$309=2),IF(VALUE($O$328)&lt;=208,(0.02*BB388),IF(AND(VALUE($O$328)&gt;208,VALUE($O$328)&lt;=355,$AA$330&lt;&gt;1),(0.0265*BB388),($O$339*BB388*($O$328/1000))/3.785411784)),IF(AND($O$308="MD",VALUE($O$310)&gt;100,$O$309=0),(BB388*($O$328/1000)/3.785411784)*($O$339+((VALUE($O$310)-100)*0.015)),IF($O$308="HI",((($O$339)*BB388*($O$328/1000)/3.785411784)+(0.015*BB388)),(($O$339)*BB388*($O$328/1000)/3.785411784)+BB429)))))))))),0)),0)</f>
        <v>0</v>
      </c>
      <c r="BC145" s="207">
        <f>IFERROR(IF($O$311=0,IF(AND($O$308="WA",$O$309=0),(BC88*($P$339)),IF(AND($O$308="SC",$O$309=0),IF(AND(BC388*$O$328&lt;=12000,BC388*$O$328&gt;=9000),(((BC388*($O$328/1000)/3.785411784*($P$339))+($O$319))*(1+$O$320)),(((BC388*($O$328/1000)/3.785411784*($P$339))+($O$319*$O$328*BC388/12000))*(1+$O$320))),IF(AND($O$308="TX",VALUE($O$328)&lt;=60,$O$309=0),0.05*BC388,IF($O$308="MN",IF($O$328=50,0.14*BC388,((BC388*($O$328/1000)/3.785411784*($P$339))+(0.01*BC388))),(IF(AND($O$308="MA",AND(VALUE($P$310)&gt;100,$O$309=0)),((BC388*($O$328/1000)/3.785411784*($P$339))*(VALUE($P$310)/100)),IF($O$308="FL",IF(AND(VALUE($O$328)&lt;=474,$O$309=2),(0.06*BC388),IF(AND(VALUE($O$328)&gt;474,VALUE($O$328)&lt;=947,$O$309=2),(0.12*BC388),ROUND(BC388*$O$328*0.26417/1000,2)*$P$339)),IF(AND($O$308="VAO",$O$309=2),IF(VALUE($O$328)&lt;=208,(0.02*BC388),IF(AND(VALUE($O$328)&gt;208,VALUE($O$328)&lt;=355,$AA$330&lt;&gt;1),(0.0265*BC388),($P$339*BC388*($O$328/1000))/3.785411784)),IF(AND($O$308="MD",VALUE($P$310)&gt;100,$O$309=0),(BC388*($O$328/1000)/3.785411784)*($P$339+((VALUE($P$310)-100)*0.015)),IF($O$308="HI",((($P$339)*BC388*($O$328/1000)/3.785411784)+(0.015*BC388)),(($P$339)*BC388*($O$328/1000)/3.785411784)+BC429)))))))))),0),0)</f>
        <v>0</v>
      </c>
      <c r="BD145" s="207"/>
      <c r="BE145" s="207">
        <f ca="1">IFERROR(IF(AND(BE35="Actual",OR(BE141=0,BE141="")),0,IF($O$311=0,IF(AND($O$308="WA",$O$309=0),(BE88*($O$339)),IF(AND($O$308="SC",$O$309=0),IF(AND(BE388*$O$328&lt;=12000,BE388*$O$328&gt;=9000),(((BE388*($O$328/1000)/3.785411784*($O$339))+($O$319))*(1+$O$320)),(((BE388*($O$328/1000)/3.785411784*($O$339))+($O$319*$O$328*BE388/12000))*(1+$O$320))),IF(AND($O$308="TX",VALUE($O$328)&lt;=60,$O$309=0),0.05*BE388,IF($O$308="MN",IF($O$328=50,0.14*BE388,((BE388*($O$328/1000)/3.785411784*($O$339))+(0.01*BE388))),(IF(AND($O$308="MA",AND(VALUE($O$310)&gt;100,$O$309=0)),((BE388*($O$328/1000)/3.785411784*($O$339))*(VALUE($O$310)/100)),IF($O$308="FL",IF(AND(VALUE($O$328)&lt;=474,$O$309=2),(0.06*BE388),IF(AND(VALUE($O$328)&gt;474,VALUE($O$328)&lt;=947,$O$309=2),(0.12*BE388),ROUND(BE388*$O$328*0.26417/1000,2)*$O$339)),IF(AND($O$308="VAO",$O$309=2),IF(VALUE($O$328)&lt;=208,(0.02*BE388),IF(AND(VALUE($O$328)&gt;208,VALUE($O$328)&lt;=355,$AA$330&lt;&gt;1),(0.0265*BE388),($O$339*BE388*($O$328/1000))/3.785411784)),IF(AND($O$308="MD",VALUE($O$310)&gt;100,$O$309=0),(BE388*($O$328/1000)/3.785411784)*($O$339+((VALUE($O$310)-100)*0.015)),IF($O$308="HI",((($O$339)*BE388*($O$328/1000)/3.785411784)+(0.015*BE388)),(($O$339)*BE388*($O$328/1000)/3.785411784)+BE429)))))))))),0)),0)</f>
        <v>0</v>
      </c>
      <c r="BF145" s="207">
        <f>IFERROR(IF($O$311=0,IF(AND($O$308="WA",$O$309=0),(BF88*($P$339)),IF(AND($O$308="SC",$O$309=0),IF(AND(BF388*$O$328&lt;=12000,BF388*$O$328&gt;=9000),(((BF388*($O$328/1000)/3.785411784*($P$339))+($O$319))*(1+$O$320)),(((BF388*($O$328/1000)/3.785411784*($P$339))+($O$319*$O$328*BF388/12000))*(1+$O$320))),IF(AND($O$308="TX",VALUE($O$328)&lt;=60,$O$309=0),0.05*BF388,IF($O$308="MN",IF($O$328=50,0.14*BF388,((BF388*($O$328/1000)/3.785411784*($P$339))+(0.01*BF388))),(IF(AND($O$308="MA",AND(VALUE($P$310)&gt;100,$O$309=0)),((BF388*($O$328/1000)/3.785411784*($P$339))*(VALUE($P$310)/100)),IF($O$308="FL",IF(AND(VALUE($O$328)&lt;=474,$O$309=2),(0.06*BF388),IF(AND(VALUE($O$328)&gt;474,VALUE($O$328)&lt;=947,$O$309=2),(0.12*BF388),ROUND(BF388*$O$328*0.26417/1000,2)*$P$339)),IF(AND($O$308="VAO",$O$309=2),IF(VALUE($O$328)&lt;=208,(0.02*BF388),IF(AND(VALUE($O$328)&gt;208,VALUE($O$328)&lt;=355,$AA$330&lt;&gt;1),(0.0265*BF388),($P$339*BF388*($O$328/1000))/3.785411784)),IF(AND($O$308="MD",VALUE($P$310)&gt;100,$O$309=0),(BF388*($O$328/1000)/3.785411784)*($P$339+((VALUE($P$310)-100)*0.015)),IF($O$308="HI",((($P$339)*BF388*($O$328/1000)/3.785411784)+(0.015*BF388)),(($P$339)*BF388*($O$328/1000)/3.785411784)+BF429)))))))))),0),0)</f>
        <v>0</v>
      </c>
      <c r="BG145" s="207"/>
      <c r="BH145" s="207">
        <f ca="1">IFERROR(IF(AND(BH35="Actual",OR(BH141=0,BH141="")),0,IF($O$311=0,IF(AND($O$308="WA",$O$309=0),(BH88*($O$339)),IF(AND($O$308="SC",$O$309=0),IF(AND(BH388*$O$328&lt;=12000,BH388*$O$328&gt;=9000),(((BH388*($O$328/1000)/3.785411784*($O$339))+($O$319))*(1+$O$320)),(((BH388*($O$328/1000)/3.785411784*($O$339))+($O$319*$O$328*BH388/12000))*(1+$O$320))),IF(AND($O$308="TX",VALUE($O$328)&lt;=60,$O$309=0),0.05*BH388,IF($O$308="MN",IF($O$328=50,0.14*BH388,((BH388*($O$328/1000)/3.785411784*($O$339))+(0.01*BH388))),(IF(AND($O$308="MA",AND(VALUE($O$310)&gt;100,$O$309=0)),((BH388*($O$328/1000)/3.785411784*($O$339))*(VALUE($O$310)/100)),IF($O$308="FL",IF(AND(VALUE($O$328)&lt;=474,$O$309=2),(0.06*BH388),IF(AND(VALUE($O$328)&gt;474,VALUE($O$328)&lt;=947,$O$309=2),(0.12*BH388),ROUND(BH388*$O$328*0.26417/1000,2)*$O$339)),IF(AND($O$308="VAO",$O$309=2),IF(VALUE($O$328)&lt;=208,(0.02*BH388),IF(AND(VALUE($O$328)&gt;208,VALUE($O$328)&lt;=355,$AA$330&lt;&gt;1),(0.0265*BH388),($O$339*BH388*($O$328/1000))/3.785411784)),IF(AND($O$308="MD",VALUE($O$310)&gt;100,$O$309=0),(BH388*($O$328/1000)/3.785411784)*($O$339+((VALUE($O$310)-100)*0.015)),IF($O$308="HI",((($O$339)*BH388*($O$328/1000)/3.785411784)+(0.015*BH388)),(($O$339)*BH388*($O$328/1000)/3.785411784)+BH429)))))))))),0)),0)</f>
        <v>0</v>
      </c>
      <c r="BI145" s="207">
        <f>IFERROR(IF($O$311=0,IF(AND($O$308="WA",$O$309=0),(BI88*($P$339)),IF(AND($O$308="SC",$O$309=0),IF(AND(BI388*$O$328&lt;=12000,BI388*$O$328&gt;=9000),(((BI388*($O$328/1000)/3.785411784*($P$339))+($O$319))*(1+$O$320)),(((BI388*($O$328/1000)/3.785411784*($P$339))+($O$319*$O$328*BI388/12000))*(1+$O$320))),IF(AND($O$308="TX",VALUE($O$328)&lt;=60,$O$309=0),0.05*BI388,IF($O$308="MN",IF($O$328=50,0.14*BI388,((BI388*($O$328/1000)/3.785411784*($P$339))+(0.01*BI388))),(IF(AND($O$308="MA",AND(VALUE($P$310)&gt;100,$O$309=0)),((BI388*($O$328/1000)/3.785411784*($P$339))*(VALUE($P$310)/100)),IF($O$308="FL",IF(AND(VALUE($O$328)&lt;=474,$O$309=2),(0.06*BI388),IF(AND(VALUE($O$328)&gt;474,VALUE($O$328)&lt;=947,$O$309=2),(0.12*BI388),ROUND(BI388*$O$328*0.26417/1000,2)*$P$339)),IF(AND($O$308="VAO",$O$309=2),IF(VALUE($O$328)&lt;=208,(0.02*BI388),IF(AND(VALUE($O$328)&gt;208,VALUE($O$328)&lt;=355,$AA$330&lt;&gt;1),(0.0265*BI388),($P$339*BI388*($O$328/1000))/3.785411784)),IF(AND($O$308="MD",VALUE($P$310)&gt;100,$O$309=0),(BI388*($O$328/1000)/3.785411784)*($P$339+((VALUE($P$310)-100)*0.015)),IF($O$308="HI",((($P$339)*BI388*($O$328/1000)/3.785411784)+(0.015*BI388)),(($P$339)*BI388*($O$328/1000)/3.785411784)+BI429)))))))))),0),0)</f>
        <v>0</v>
      </c>
      <c r="BJ145" s="207"/>
      <c r="BK145" s="207">
        <f ca="1">IFERROR(IF(AND(BK35="Actual",OR(BK141=0,BK141="")),0,IF($O$311=0,IF(AND($O$308="WA",$O$309=0),(BK88*($O$339)),IF(AND($O$308="SC",$O$309=0),IF(AND(BK388*$O$328&lt;=12000,BK388*$O$328&gt;=9000),(((BK388*($O$328/1000)/3.785411784*($O$339))+($O$319))*(1+$O$320)),(((BK388*($O$328/1000)/3.785411784*($O$339))+($O$319*$O$328*BK388/12000))*(1+$O$320))),IF(AND($O$308="TX",VALUE($O$328)&lt;=60,$O$309=0),0.05*BK388,IF($O$308="MN",IF($O$328=50,0.14*BK388,((BK388*($O$328/1000)/3.785411784*($O$339))+(0.01*BK388))),(IF(AND($O$308="MA",AND(VALUE($O$310)&gt;100,$O$309=0)),((BK388*($O$328/1000)/3.785411784*($O$339))*(VALUE($O$310)/100)),IF($O$308="FL",IF(AND(VALUE($O$328)&lt;=474,$O$309=2),(0.06*BK388),IF(AND(VALUE($O$328)&gt;474,VALUE($O$328)&lt;=947,$O$309=2),(0.12*BK388),ROUND(BK388*$O$328*0.26417/1000,2)*$O$339)),IF(AND($O$308="VAO",$O$309=2),IF(VALUE($O$328)&lt;=208,(0.02*BK388),IF(AND(VALUE($O$328)&gt;208,VALUE($O$328)&lt;=355,$AA$330&lt;&gt;1),(0.0265*BK388),($O$339*BK388*($O$328/1000))/3.785411784)),IF(AND($O$308="MD",VALUE($O$310)&gt;100,$O$309=0),(BK388*($O$328/1000)/3.785411784)*($O$339+((VALUE($O$310)-100)*0.015)),IF($O$308="HI",((($O$339)*BK388*($O$328/1000)/3.785411784)+(0.015*BK388)),(($O$339)*BK388*($O$328/1000)/3.785411784)+BK429)))))))))),0)),0)</f>
        <v>0</v>
      </c>
      <c r="BL145" s="207">
        <f>IFERROR(IF($O$311=0,IF(AND($O$308="WA",$O$309=0),(BL88*($P$339)),IF(AND($O$308="SC",$O$309=0),IF(AND(BL388*$O$328&lt;=12000,BL388*$O$328&gt;=9000),(((BL388*($O$328/1000)/3.785411784*($P$339))+($O$319))*(1+$O$320)),(((BL388*($O$328/1000)/3.785411784*($P$339))+($O$319*$O$328*BL388/12000))*(1+$O$320))),IF(AND($O$308="TX",VALUE($O$328)&lt;=60,$O$309=0),0.05*BL388,IF($O$308="MN",IF($O$328=50,0.14*BL388,((BL388*($O$328/1000)/3.785411784*($P$339))+(0.01*BL388))),(IF(AND($O$308="MA",AND(VALUE($P$310)&gt;100,$O$309=0)),((BL388*($O$328/1000)/3.785411784*($P$339))*(VALUE($P$310)/100)),IF($O$308="FL",IF(AND(VALUE($O$328)&lt;=474,$O$309=2),(0.06*BL388),IF(AND(VALUE($O$328)&gt;474,VALUE($O$328)&lt;=947,$O$309=2),(0.12*BL388),ROUND(BL388*$O$328*0.26417/1000,2)*$P$339)),IF(AND($O$308="VAO",$O$309=2),IF(VALUE($O$328)&lt;=208,(0.02*BL388),IF(AND(VALUE($O$328)&gt;208,VALUE($O$328)&lt;=355,$AA$330&lt;&gt;1),(0.0265*BL388),($P$339*BL388*($O$328/1000))/3.785411784)),IF(AND($O$308="MD",VALUE($P$310)&gt;100,$O$309=0),(BL388*($O$328/1000)/3.785411784)*($P$339+((VALUE($P$310)-100)*0.015)),IF($O$308="HI",((($P$339)*BL388*($O$328/1000)/3.785411784)+(0.015*BL388)),(($P$339)*BL388*($O$328/1000)/3.785411784)+BL429)))))))))),0),0)</f>
        <v>0</v>
      </c>
      <c r="BM145" s="207"/>
      <c r="BN145" s="207">
        <f ca="1">IFERROR(IF(AND(BN35="Actual",OR(BN141=0,BN141="")),0,IF($O$311=0,IF(AND($O$308="WA",$O$309=0),(BN88*($O$339)),IF(AND($O$308="SC",$O$309=0),IF(AND(BN388*$O$328&lt;=12000,BN388*$O$328&gt;=9000),(((BN388*($O$328/1000)/3.785411784*($O$339))+($O$319))*(1+$O$320)),(((BN388*($O$328/1000)/3.785411784*($O$339))+($O$319*$O$328*BN388/12000))*(1+$O$320))),IF(AND($O$308="TX",VALUE($O$328)&lt;=60,$O$309=0),0.05*BN388,IF($O$308="MN",IF($O$328=50,0.14*BN388,((BN388*($O$328/1000)/3.785411784*($O$339))+(0.01*BN388))),(IF(AND($O$308="MA",AND(VALUE($O$310)&gt;100,$O$309=0)),((BN388*($O$328/1000)/3.785411784*($O$339))*(VALUE($O$310)/100)),IF($O$308="FL",IF(AND(VALUE($O$328)&lt;=474,$O$309=2),(0.06*BN388),IF(AND(VALUE($O$328)&gt;474,VALUE($O$328)&lt;=947,$O$309=2),(0.12*BN388),ROUND(BN388*$O$328*0.26417/1000,2)*$O$339)),IF(AND($O$308="VAO",$O$309=2),IF(VALUE($O$328)&lt;=208,(0.02*BN388),IF(AND(VALUE($O$328)&gt;208,VALUE($O$328)&lt;=355,$AA$330&lt;&gt;1),(0.0265*BN388),($O$339*BN388*($O$328/1000))/3.785411784)),IF(AND($O$308="MD",VALUE($O$310)&gt;100,$O$309=0),(BN388*($O$328/1000)/3.785411784)*($O$339+((VALUE($O$310)-100)*0.015)),IF($O$308="HI",((($O$339)*BN388*($O$328/1000)/3.785411784)+(0.015*BN388)),(($O$339)*BN388*($O$328/1000)/3.785411784)+BN429)))))))))),0)),0)</f>
        <v>0</v>
      </c>
      <c r="BO145" s="207">
        <f>IFERROR(IF($O$311=0,IF(AND($O$308="WA",$O$309=0),(BO88*($P$339)),IF(AND($O$308="SC",$O$309=0),IF(AND(BO388*$O$328&lt;=12000,BO388*$O$328&gt;=9000),(((BO388*($O$328/1000)/3.785411784*($P$339))+($O$319))*(1+$O$320)),(((BO388*($O$328/1000)/3.785411784*($P$339))+($O$319*$O$328*BO388/12000))*(1+$O$320))),IF(AND($O$308="TX",VALUE($O$328)&lt;=60,$O$309=0),0.05*BO388,IF($O$308="MN",IF($O$328=50,0.14*BO388,((BO388*($O$328/1000)/3.785411784*($P$339))+(0.01*BO388))),(IF(AND($O$308="MA",AND(VALUE($P$310)&gt;100,$O$309=0)),((BO388*($O$328/1000)/3.785411784*($P$339))*(VALUE($P$310)/100)),IF($O$308="FL",IF(AND(VALUE($O$328)&lt;=474,$O$309=2),(0.06*BO388),IF(AND(VALUE($O$328)&gt;474,VALUE($O$328)&lt;=947,$O$309=2),(0.12*BO388),ROUND(BO388*$O$328*0.26417/1000,2)*$P$339)),IF(AND($O$308="VAO",$O$309=2),IF(VALUE($O$328)&lt;=208,(0.02*BO388),IF(AND(VALUE($O$328)&gt;208,VALUE($O$328)&lt;=355,$AA$330&lt;&gt;1),(0.0265*BO388),($P$339*BO388*($O$328/1000))/3.785411784)),IF(AND($O$308="MD",VALUE($P$310)&gt;100,$O$309=0),(BO388*($O$328/1000)/3.785411784)*($P$339+((VALUE($P$310)-100)*0.015)),IF($O$308="HI",((($P$339)*BO388*($O$328/1000)/3.785411784)+(0.015*BO388)),(($P$339)*BO388*($O$328/1000)/3.785411784)+BO429)))))))))),0),0)</f>
        <v>0</v>
      </c>
      <c r="BP145" s="207"/>
      <c r="BQ145" s="207">
        <f ca="1">IFERROR(IF(AND(BQ35="Actual",OR(BQ141=0,BQ141="")),0,IF($O$311=0,IF(AND($O$308="WA",$O$309=0),(BQ88*($O$339)),IF(AND($O$308="SC",$O$309=0),IF(AND(BQ388*$O$328&lt;=12000,BQ388*$O$328&gt;=9000),(((BQ388*($O$328/1000)/3.785411784*($O$339))+($O$319))*(1+$O$320)),(((BQ388*($O$328/1000)/3.785411784*($O$339))+($O$319*$O$328*BQ388/12000))*(1+$O$320))),IF(AND($O$308="TX",VALUE($O$328)&lt;=60,$O$309=0),0.05*BQ388,IF($O$308="MN",IF($O$328=50,0.14*BQ388,((BQ388*($O$328/1000)/3.785411784*($O$339))+(0.01*BQ388))),(IF(AND($O$308="MA",AND(VALUE($O$310)&gt;100,$O$309=0)),((BQ388*($O$328/1000)/3.785411784*($O$339))*(VALUE($O$310)/100)),IF($O$308="FL",IF(AND(VALUE($O$328)&lt;=474,$O$309=2),(0.06*BQ388),IF(AND(VALUE($O$328)&gt;474,VALUE($O$328)&lt;=947,$O$309=2),(0.12*BQ388),ROUND(BQ388*$O$328*0.26417/1000,2)*$O$339)),IF(AND($O$308="VAO",$O$309=2),IF(VALUE($O$328)&lt;=208,(0.02*BQ388),IF(AND(VALUE($O$328)&gt;208,VALUE($O$328)&lt;=355,$AA$330&lt;&gt;1),(0.0265*BQ388),($O$339*BQ388*($O$328/1000))/3.785411784)),IF(AND($O$308="MD",VALUE($O$310)&gt;100,$O$309=0),(BQ388*($O$328/1000)/3.785411784)*($O$339+((VALUE($O$310)-100)*0.015)),IF($O$308="HI",((($O$339)*BQ388*($O$328/1000)/3.785411784)+(0.015*BQ388)),(($O$339)*BQ388*($O$328/1000)/3.785411784)+BQ429)))))))))),0)),0)</f>
        <v>0</v>
      </c>
      <c r="BR145" s="207">
        <f>IFERROR(IF($O$311=0,IF(AND($O$308="WA",$O$309=0),(BR88*($P$339)),IF(AND($O$308="SC",$O$309=0),IF(AND(BR388*$O$328&lt;=12000,BR388*$O$328&gt;=9000),(((BR388*($O$328/1000)/3.785411784*($P$339))+($O$319))*(1+$O$320)),(((BR388*($O$328/1000)/3.785411784*($P$339))+($O$319*$O$328*BR388/12000))*(1+$O$320))),IF(AND($O$308="TX",VALUE($O$328)&lt;=60,$O$309=0),0.05*BR388,IF($O$308="MN",IF($O$328=50,0.14*BR388,((BR388*($O$328/1000)/3.785411784*($P$339))+(0.01*BR388))),(IF(AND($O$308="MA",AND(VALUE($P$310)&gt;100,$O$309=0)),((BR388*($O$328/1000)/3.785411784*($P$339))*(VALUE($P$310)/100)),IF($O$308="FL",IF(AND(VALUE($O$328)&lt;=474,$O$309=2),(0.06*BR388),IF(AND(VALUE($O$328)&gt;474,VALUE($O$328)&lt;=947,$O$309=2),(0.12*BR388),ROUND(BR388*$O$328*0.26417/1000,2)*$P$339)),IF(AND($O$308="VAO",$O$309=2),IF(VALUE($O$328)&lt;=208,(0.02*BR388),IF(AND(VALUE($O$328)&gt;208,VALUE($O$328)&lt;=355,$AA$330&lt;&gt;1),(0.0265*BR388),($P$339*BR388*($O$328/1000))/3.785411784)),IF(AND($O$308="MD",VALUE($P$310)&gt;100,$O$309=0),(BR388*($O$328/1000)/3.785411784)*($P$339+((VALUE($P$310)-100)*0.015)),IF($O$308="HI",((($P$339)*BR388*($O$328/1000)/3.785411784)+(0.015*BR388)),(($P$339)*BR388*($O$328/1000)/3.785411784)+BR429)))))))))),0),0)</f>
        <v>0</v>
      </c>
      <c r="BS145" s="207"/>
      <c r="BT145" s="207">
        <f ca="1">IFERROR(IF(AND(BT35="Actual",OR(BT141=0,BT141="")),0,IF($O$311=0,IF(AND($O$308="WA",$O$309=0),(BT88*($O$339)),IF(AND($O$308="SC",$O$309=0),IF(AND(BT388*$O$328&lt;=12000,BT388*$O$328&gt;=9000),(((BT388*($O$328/1000)/3.785411784*($O$339))+($O$319))*(1+$O$320)),(((BT388*($O$328/1000)/3.785411784*($O$339))+($O$319*$O$328*BT388/12000))*(1+$O$320))),IF(AND($O$308="TX",VALUE($O$328)&lt;=60,$O$309=0),0.05*BT388,IF($O$308="MN",IF($O$328=50,0.14*BT388,((BT388*($O$328/1000)/3.785411784*($O$339))+(0.01*BT388))),(IF(AND($O$308="MA",AND(VALUE($O$310)&gt;100,$O$309=0)),((BT388*($O$328/1000)/3.785411784*($O$339))*(VALUE($O$310)/100)),IF($O$308="FL",IF(AND(VALUE($O$328)&lt;=474,$O$309=2),(0.06*BT388),IF(AND(VALUE($O$328)&gt;474,VALUE($O$328)&lt;=947,$O$309=2),(0.12*BT388),ROUND(BT388*$O$328*0.26417/1000,2)*$O$339)),IF(AND($O$308="VAO",$O$309=2),IF(VALUE($O$328)&lt;=208,(0.02*BT388),IF(AND(VALUE($O$328)&gt;208,VALUE($O$328)&lt;=355,$AA$330&lt;&gt;1),(0.0265*BT388),($O$339*BT388*($O$328/1000))/3.785411784)),IF(AND($O$308="MD",VALUE($O$310)&gt;100,$O$309=0),(BT388*($O$328/1000)/3.785411784)*($O$339+((VALUE($O$310)-100)*0.015)),IF($O$308="HI",((($O$339)*BT388*($O$328/1000)/3.785411784)+(0.015*BT388)),(($O$339)*BT388*($O$328/1000)/3.785411784)+BT429)))))))))),0)),0)</f>
        <v>0</v>
      </c>
      <c r="BU145" s="207">
        <f>IFERROR(IF($O$311=0,IF(AND($O$308="WA",$O$309=0),(BU88*($P$339)),IF(AND($O$308="SC",$O$309=0),IF(AND(BU388*$O$328&lt;=12000,BU388*$O$328&gt;=9000),(((BU388*($O$328/1000)/3.785411784*($P$339))+($O$319))*(1+$O$320)),(((BU388*($O$328/1000)/3.785411784*($P$339))+($O$319*$O$328*BU388/12000))*(1+$O$320))),IF(AND($O$308="TX",VALUE($O$328)&lt;=60,$O$309=0),0.05*BU388,IF($O$308="MN",IF($O$328=50,0.14*BU388,((BU388*($O$328/1000)/3.785411784*($P$339))+(0.01*BU388))),(IF(AND($O$308="MA",AND(VALUE($P$310)&gt;100,$O$309=0)),((BU388*($O$328/1000)/3.785411784*($P$339))*(VALUE($P$310)/100)),IF($O$308="FL",IF(AND(VALUE($O$328)&lt;=474,$O$309=2),(0.06*BU388),IF(AND(VALUE($O$328)&gt;474,VALUE($O$328)&lt;=947,$O$309=2),(0.12*BU388),ROUND(BU388*$O$328*0.26417/1000,2)*$P$339)),IF(AND($O$308="VAO",$O$309=2),IF(VALUE($O$328)&lt;=208,(0.02*BU388),IF(AND(VALUE($O$328)&gt;208,VALUE($O$328)&lt;=355,$AA$330&lt;&gt;1),(0.0265*BU388),($P$339*BU388*($O$328/1000))/3.785411784)),IF(AND($O$308="MD",VALUE($P$310)&gt;100,$O$309=0),(BU388*($O$328/1000)/3.785411784)*($P$339+((VALUE($P$310)-100)*0.015)),IF($O$308="HI",((($P$339)*BU388*($O$328/1000)/3.785411784)+(0.015*BU388)),(($P$339)*BU388*($O$328/1000)/3.785411784)+BU429)))))))))),0),0)</f>
        <v>0</v>
      </c>
      <c r="BV145" s="207"/>
      <c r="BW145" s="207">
        <f ca="1">IFERROR(IF(AND(BW35="Actual",OR(BW141=0,BW141="")),0,IF($O$311=0,IF(AND($O$308="WA",$O$309=0),(BW88*($O$339)),IF(AND($O$308="SC",$O$309=0),IF(AND(BW388*$O$328&lt;=12000,BW388*$O$328&gt;=9000),(((BW388*($O$328/1000)/3.785411784*($O$339))+($O$319))*(1+$O$320)),(((BW388*($O$328/1000)/3.785411784*($O$339))+($O$319*$O$328*BW388/12000))*(1+$O$320))),IF(AND($O$308="TX",VALUE($O$328)&lt;=60,$O$309=0),0.05*BW388,IF($O$308="MN",IF($O$328=50,0.14*BW388,((BW388*($O$328/1000)/3.785411784*($O$339))+(0.01*BW388))),(IF(AND($O$308="MA",AND(VALUE($O$310)&gt;100,$O$309=0)),((BW388*($O$328/1000)/3.785411784*($O$339))*(VALUE($O$310)/100)),IF($O$308="FL",IF(AND(VALUE($O$328)&lt;=474,$O$309=2),(0.06*BW388),IF(AND(VALUE($O$328)&gt;474,VALUE($O$328)&lt;=947,$O$309=2),(0.12*BW388),ROUND(BW388*$O$328*0.26417/1000,2)*$O$339)),IF(AND($O$308="VAO",$O$309=2),IF(VALUE($O$328)&lt;=208,(0.02*BW388),IF(AND(VALUE($O$328)&gt;208,VALUE($O$328)&lt;=355,$AA$330&lt;&gt;1),(0.0265*BW388),($O$339*BW388*($O$328/1000))/3.785411784)),IF(AND($O$308="MD",VALUE($O$310)&gt;100,$O$309=0),(BW388*($O$328/1000)/3.785411784)*($O$339+((VALUE($O$310)-100)*0.015)),IF($O$308="HI",((($O$339)*BW388*($O$328/1000)/3.785411784)+(0.015*BW388)),(($O$339)*BW388*($O$328/1000)/3.785411784)+BW429)))))))))),0)),0)</f>
        <v>0</v>
      </c>
      <c r="BX145" s="207">
        <f>IFERROR(IF($O$311=0,IF(AND($O$308="WA",$O$309=0),(BX88*($P$339)),IF(AND($O$308="SC",$O$309=0),IF(AND(BX388*$O$328&lt;=12000,BX388*$O$328&gt;=9000),(((BX388*($O$328/1000)/3.785411784*($P$339))+($O$319))*(1+$O$320)),(((BX388*($O$328/1000)/3.785411784*($P$339))+($O$319*$O$328*BX388/12000))*(1+$O$320))),IF(AND($O$308="TX",VALUE($O$328)&lt;=60,$O$309=0),0.05*BX388,IF($O$308="MN",IF($O$328=50,0.14*BX388,((BX388*($O$328/1000)/3.785411784*($P$339))+(0.01*BX388))),(IF(AND($O$308="MA",AND(VALUE($P$310)&gt;100,$O$309=0)),((BX388*($O$328/1000)/3.785411784*($P$339))*(VALUE($P$310)/100)),IF($O$308="FL",IF(AND(VALUE($O$328)&lt;=474,$O$309=2),(0.06*BX388),IF(AND(VALUE($O$328)&gt;474,VALUE($O$328)&lt;=947,$O$309=2),(0.12*BX388),ROUND(BX388*$O$328*0.26417/1000,2)*$P$339)),IF(AND($O$308="VAO",$O$309=2),IF(VALUE($O$328)&lt;=208,(0.02*BX388),IF(AND(VALUE($O$328)&gt;208,VALUE($O$328)&lt;=355,$AA$330&lt;&gt;1),(0.0265*BX388),($P$339*BX388*($O$328/1000))/3.785411784)),IF(AND($O$308="MD",VALUE($P$310)&gt;100,$O$309=0),(BX388*($O$328/1000)/3.785411784)*($P$339+((VALUE($P$310)-100)*0.015)),IF($O$308="HI",((($P$339)*BX388*($O$328/1000)/3.785411784)+(0.015*BX388)),(($P$339)*BX388*($O$328/1000)/3.785411784)+BX429)))))))))),0),0)</f>
        <v>0</v>
      </c>
      <c r="BY145" s="207"/>
      <c r="BZ145" s="207">
        <f ca="1">IFERROR(IF(AND(BZ35="Actual",OR(BZ141=0,BZ141="")),0,IF($O$311=0,IF(AND($O$308="WA",$O$309=0),(BZ88*($O$339)),IF(AND($O$308="SC",$O$309=0),IF(AND(BZ388*$O$328&lt;=12000,BZ388*$O$328&gt;=9000),(((BZ388*($O$328/1000)/3.785411784*($O$339))+($O$319))*(1+$O$320)),(((BZ388*($O$328/1000)/3.785411784*($O$339))+($O$319*$O$328*BZ388/12000))*(1+$O$320))),IF(AND($O$308="TX",VALUE($O$328)&lt;=60,$O$309=0),0.05*BZ388,IF($O$308="MN",IF($O$328=50,0.14*BZ388,((BZ388*($O$328/1000)/3.785411784*($O$339))+(0.01*BZ388))),(IF(AND($O$308="MA",AND(VALUE($O$310)&gt;100,$O$309=0)),((BZ388*($O$328/1000)/3.785411784*($O$339))*(VALUE($O$310)/100)),IF($O$308="FL",IF(AND(VALUE($O$328)&lt;=474,$O$309=2),(0.06*BZ388),IF(AND(VALUE($O$328)&gt;474,VALUE($O$328)&lt;=947,$O$309=2),(0.12*BZ388),ROUND(BZ388*$O$328*0.26417/1000,2)*$O$339)),IF(AND($O$308="VAO",$O$309=2),IF(VALUE($O$328)&lt;=208,(0.02*BZ388),IF(AND(VALUE($O$328)&gt;208,VALUE($O$328)&lt;=355,$AA$330&lt;&gt;1),(0.0265*BZ388),($O$339*BZ388*($O$328/1000))/3.785411784)),IF(AND($O$308="MD",VALUE($O$310)&gt;100,$O$309=0),(BZ388*($O$328/1000)/3.785411784)*($O$339+((VALUE($O$310)-100)*0.015)),IF($O$308="HI",((($O$339)*BZ388*($O$328/1000)/3.785411784)+(0.015*BZ388)),(($O$339)*BZ388*($O$328/1000)/3.785411784)+BZ429)))))))))),0)),0)</f>
        <v>0</v>
      </c>
      <c r="CA145" s="207">
        <f>IFERROR(IF($O$311=0,IF(AND($O$308="WA",$O$309=0),(CA88*($P$339)),IF(AND($O$308="SC",$O$309=0),IF(AND(CA388*$O$328&lt;=12000,CA388*$O$328&gt;=9000),(((CA388*($O$328/1000)/3.785411784*($P$339))+($O$319))*(1+$O$320)),(((CA388*($O$328/1000)/3.785411784*($P$339))+($O$319*$O$328*CA388/12000))*(1+$O$320))),IF(AND($O$308="TX",VALUE($O$328)&lt;=60,$O$309=0),0.05*CA388,IF($O$308="MN",IF($O$328=50,0.14*CA388,((CA388*($O$328/1000)/3.785411784*($P$339))+(0.01*CA388))),(IF(AND($O$308="MA",AND(VALUE($P$310)&gt;100,$O$309=0)),((CA388*($O$328/1000)/3.785411784*($P$339))*(VALUE($P$310)/100)),IF($O$308="FL",IF(AND(VALUE($O$328)&lt;=474,$O$309=2),(0.06*CA388),IF(AND(VALUE($O$328)&gt;474,VALUE($O$328)&lt;=947,$O$309=2),(0.12*CA388),ROUND(CA388*$O$328*0.26417/1000,2)*$P$339)),IF(AND($O$308="VAO",$O$309=2),IF(VALUE($O$328)&lt;=208,(0.02*CA388),IF(AND(VALUE($O$328)&gt;208,VALUE($O$328)&lt;=355,$AA$330&lt;&gt;1),(0.0265*CA388),($P$339*CA388*($O$328/1000))/3.785411784)),IF(AND($O$308="MD",VALUE($P$310)&gt;100,$O$309=0),(CA388*($O$328/1000)/3.785411784)*($P$339+((VALUE($P$310)-100)*0.015)),IF($O$308="HI",((($P$339)*CA388*($O$328/1000)/3.785411784)+(0.015*CA388)),(($P$339)*CA388*($O$328/1000)/3.785411784)+CA429)))))))))),0),0)</f>
        <v>0</v>
      </c>
      <c r="CB145" s="207"/>
      <c r="CC145" s="207">
        <f ca="1">IFERROR(IF(AND(CC35="Actual",OR(CC141=0,CC141="")),0,IF($O$311=0,IF(AND($O$308="WA",$O$309=0),(CC88*($O$339)),IF(AND($O$308="SC",$O$309=0),IF(AND(CC388*$O$328&lt;=12000,CC388*$O$328&gt;=9000),(((CC388*($O$328/1000)/3.785411784*($O$339))+($O$319))*(1+$O$320)),(((CC388*($O$328/1000)/3.785411784*($O$339))+($O$319*$O$328*CC388/12000))*(1+$O$320))),IF(AND($O$308="TX",VALUE($O$328)&lt;=60,$O$309=0),0.05*CC388,IF($O$308="MN",IF($O$328=50,0.14*CC388,((CC388*($O$328/1000)/3.785411784*($O$339))+(0.01*CC388))),(IF(AND($O$308="MA",AND(VALUE($O$310)&gt;100,$O$309=0)),((CC388*($O$328/1000)/3.785411784*($O$339))*(VALUE($O$310)/100)),IF($O$308="FL",IF(AND(VALUE($O$328)&lt;=474,$O$309=2),(0.06*CC388),IF(AND(VALUE($O$328)&gt;474,VALUE($O$328)&lt;=947,$O$309=2),(0.12*CC388),ROUND(CC388*$O$328*0.26417/1000,2)*$O$339)),IF(AND($O$308="VAO",$O$309=2),IF(VALUE($O$328)&lt;=208,(0.02*CC388),IF(AND(VALUE($O$328)&gt;208,VALUE($O$328)&lt;=355,$AA$330&lt;&gt;1),(0.0265*CC388),($O$339*CC388*($O$328/1000))/3.785411784)),IF(AND($O$308="MD",VALUE($O$310)&gt;100,$O$309=0),(CC388*($O$328/1000)/3.785411784)*($O$339+((VALUE($O$310)-100)*0.015)),IF($O$308="HI",((($O$339)*CC388*($O$328/1000)/3.785411784)+(0.015*CC388)),(($O$339)*CC388*($O$328/1000)/3.785411784)+CC429)))))))))),0)),0)</f>
        <v>0</v>
      </c>
      <c r="CD145" s="207">
        <f>IFERROR(IF($O$311=0,IF(AND($O$308="WA",$O$309=0),(CD88*($P$339)),IF(AND($O$308="SC",$O$309=0),IF(AND(CD388*$O$328&lt;=12000,CD388*$O$328&gt;=9000),(((CD388*($O$328/1000)/3.785411784*($P$339))+($O$319))*(1+$O$320)),(((CD388*($O$328/1000)/3.785411784*($P$339))+($O$319*$O$328*CD388/12000))*(1+$O$320))),IF(AND($O$308="TX",VALUE($O$328)&lt;=60,$O$309=0),0.05*CD388,IF($O$308="MN",IF($O$328=50,0.14*CD388,((CD388*($O$328/1000)/3.785411784*($P$339))+(0.01*CD388))),(IF(AND($O$308="MA",AND(VALUE($P$310)&gt;100,$O$309=0)),((CD388*($O$328/1000)/3.785411784*($P$339))*(VALUE($P$310)/100)),IF($O$308="FL",IF(AND(VALUE($O$328)&lt;=474,$O$309=2),(0.06*CD388),IF(AND(VALUE($O$328)&gt;474,VALUE($O$328)&lt;=947,$O$309=2),(0.12*CD388),ROUND(CD388*$O$328*0.26417/1000,2)*$P$339)),IF(AND($O$308="VAO",$O$309=2),IF(VALUE($O$328)&lt;=208,(0.02*CD388),IF(AND(VALUE($O$328)&gt;208,VALUE($O$328)&lt;=355,$AA$330&lt;&gt;1),(0.0265*CD388),($P$339*CD388*($O$328/1000))/3.785411784)),IF(AND($O$308="MD",VALUE($P$310)&gt;100,$O$309=0),(CD388*($O$328/1000)/3.785411784)*($P$339+((VALUE($P$310)-100)*0.015)),IF($O$308="HI",((($P$339)*CD388*($O$328/1000)/3.785411784)+(0.015*CD388)),(($P$339)*CD388*($O$328/1000)/3.785411784)+CD429)))))))))),0),0)</f>
        <v>0</v>
      </c>
      <c r="CE145" s="207"/>
      <c r="CF145" s="207">
        <f ca="1">IFERROR(IF(AND(CF35="Actual",OR(CF141=0,CF141="")),0,IF($O$311=0,IF(AND($O$308="WA",$O$309=0),(CF88*($O$339)),IF(AND($O$308="SC",$O$309=0),IF(AND(CF388*$O$328&lt;=12000,CF388*$O$328&gt;=9000),(((CF388*($O$328/1000)/3.785411784*($O$339))+($O$319))*(1+$O$320)),(((CF388*($O$328/1000)/3.785411784*($O$339))+($O$319*$O$328*CF388/12000))*(1+$O$320))),IF(AND($O$308="TX",VALUE($O$328)&lt;=60,$O$309=0),0.05*CF388,IF($O$308="MN",IF($O$328=50,0.14*CF388,((CF388*($O$328/1000)/3.785411784*($O$339))+(0.01*CF388))),(IF(AND($O$308="MA",AND(VALUE($O$310)&gt;100,$O$309=0)),((CF388*($O$328/1000)/3.785411784*($O$339))*(VALUE($O$310)/100)),IF($O$308="FL",IF(AND(VALUE($O$328)&lt;=474,$O$309=2),(0.06*CF388),IF(AND(VALUE($O$328)&gt;474,VALUE($O$328)&lt;=947,$O$309=2),(0.12*CF388),ROUND(CF388*$O$328*0.26417/1000,2)*$O$339)),IF(AND($O$308="VAO",$O$309=2),IF(VALUE($O$328)&lt;=208,(0.02*CF388),IF(AND(VALUE($O$328)&gt;208,VALUE($O$328)&lt;=355,$AA$330&lt;&gt;1),(0.0265*CF388),($O$339*CF388*($O$328/1000))/3.785411784)),IF(AND($O$308="MD",VALUE($O$310)&gt;100,$O$309=0),(CF388*($O$328/1000)/3.785411784)*($O$339+((VALUE($O$310)-100)*0.015)),IF($O$308="HI",((($O$339)*CF388*($O$328/1000)/3.785411784)+(0.015*CF388)),(($O$339)*CF388*($O$328/1000)/3.785411784)+CF429)))))))))),0)),0)</f>
        <v>0</v>
      </c>
      <c r="CG145" s="207">
        <f>IFERROR(IF($O$311=0,IF(AND($O$308="WA",$O$309=0),(CG88*($P$339)),IF(AND($O$308="SC",$O$309=0),IF(AND(CG388*$O$328&lt;=12000,CG388*$O$328&gt;=9000),(((CG388*($O$328/1000)/3.785411784*($P$339))+($O$319))*(1+$O$320)),(((CG388*($O$328/1000)/3.785411784*($P$339))+($O$319*$O$328*CG388/12000))*(1+$O$320))),IF(AND($O$308="TX",VALUE($O$328)&lt;=60,$O$309=0),0.05*CG388,IF($O$308="MN",IF($O$328=50,0.14*CG388,((CG388*($O$328/1000)/3.785411784*($P$339))+(0.01*CG388))),(IF(AND($O$308="MA",AND(VALUE($P$310)&gt;100,$O$309=0)),((CG388*($O$328/1000)/3.785411784*($P$339))*(VALUE($P$310)/100)),IF($O$308="FL",IF(AND(VALUE($O$328)&lt;=474,$O$309=2),(0.06*CG388),IF(AND(VALUE($O$328)&gt;474,VALUE($O$328)&lt;=947,$O$309=2),(0.12*CG388),ROUND(CG388*$O$328*0.26417/1000,2)*$P$339)),IF(AND($O$308="VAO",$O$309=2),IF(VALUE($O$328)&lt;=208,(0.02*CG388),IF(AND(VALUE($O$328)&gt;208,VALUE($O$328)&lt;=355,$AA$330&lt;&gt;1),(0.0265*CG388),($P$339*CG388*($O$328/1000))/3.785411784)),IF(AND($O$308="MD",VALUE($P$310)&gt;100,$O$309=0),(CG388*($O$328/1000)/3.785411784)*($P$339+((VALUE($P$310)-100)*0.015)),IF($O$308="HI",((($P$339)*CG388*($O$328/1000)/3.785411784)+(0.015*CG388)),(($P$339)*CG388*($O$328/1000)/3.785411784)+CG429)))))))))),0),0)</f>
        <v>0</v>
      </c>
      <c r="CH145" s="207"/>
      <c r="CI145" s="207">
        <f ca="1">IFERROR(IF(AND(CI35="Actual",OR(CI141=0,CI141="")),0,IF($O$311=0,IF(AND($O$308="WA",$O$309=0),(CI88*($O$339)),IF(AND($O$308="SC",$O$309=0),IF(AND(CI388*$O$328&lt;=12000,CI388*$O$328&gt;=9000),(((CI388*($O$328/1000)/3.785411784*($O$339))+($O$319))*(1+$O$320)),(((CI388*($O$328/1000)/3.785411784*($O$339))+($O$319*$O$328*CI388/12000))*(1+$O$320))),IF(AND($O$308="TX",VALUE($O$328)&lt;=60,$O$309=0),0.05*CI388,IF($O$308="MN",IF($O$328=50,0.14*CI388,((CI388*($O$328/1000)/3.785411784*($O$339))+(0.01*CI388))),(IF(AND($O$308="MA",AND(VALUE($O$310)&gt;100,$O$309=0)),((CI388*($O$328/1000)/3.785411784*($O$339))*(VALUE($O$310)/100)),IF($O$308="FL",IF(AND(VALUE($O$328)&lt;=474,$O$309=2),(0.06*CI388),IF(AND(VALUE($O$328)&gt;474,VALUE($O$328)&lt;=947,$O$309=2),(0.12*CI388),ROUND(CI388*$O$328*0.26417/1000,2)*$O$339)),IF(AND($O$308="VAO",$O$309=2),IF(VALUE($O$328)&lt;=208,(0.02*CI388),IF(AND(VALUE($O$328)&gt;208,VALUE($O$328)&lt;=355,$AA$330&lt;&gt;1),(0.0265*CI388),($O$339*CI388*($O$328/1000))/3.785411784)),IF(AND($O$308="MD",VALUE($O$310)&gt;100,$O$309=0),(CI388*($O$328/1000)/3.785411784)*($O$339+((VALUE($O$310)-100)*0.015)),IF($O$308="HI",((($O$339)*CI388*($O$328/1000)/3.785411784)+(0.015*CI388)),(($O$339)*CI388*($O$328/1000)/3.785411784)+CI429)))))))))),0)),0)</f>
        <v>0</v>
      </c>
      <c r="CJ145" s="207">
        <f>IFERROR(IF($O$311=0,IF(AND($O$308="WA",$O$309=0),(CJ88*($P$339)),IF(AND($O$308="SC",$O$309=0),IF(AND(CJ388*$O$328&lt;=12000,CJ388*$O$328&gt;=9000),(((CJ388*($O$328/1000)/3.785411784*($P$339))+($O$319))*(1+$O$320)),(((CJ388*($O$328/1000)/3.785411784*($P$339))+($O$319*$O$328*CJ388/12000))*(1+$O$320))),IF(AND($O$308="TX",VALUE($O$328)&lt;=60,$O$309=0),0.05*CJ388,IF($O$308="MN",IF($O$328=50,0.14*CJ388,((CJ388*($O$328/1000)/3.785411784*($P$339))+(0.01*CJ388))),(IF(AND($O$308="MA",AND(VALUE($P$310)&gt;100,$O$309=0)),((CJ388*($O$328/1000)/3.785411784*($P$339))*(VALUE($P$310)/100)),IF($O$308="FL",IF(AND(VALUE($O$328)&lt;=474,$O$309=2),(0.06*CJ388),IF(AND(VALUE($O$328)&gt;474,VALUE($O$328)&lt;=947,$O$309=2),(0.12*CJ388),ROUND(CJ388*$O$328*0.26417/1000,2)*$P$339)),IF(AND($O$308="VAO",$O$309=2),IF(VALUE($O$328)&lt;=208,(0.02*CJ388),IF(AND(VALUE($O$328)&gt;208,VALUE($O$328)&lt;=355,$AA$330&lt;&gt;1),(0.0265*CJ388),($P$339*CJ388*($O$328/1000))/3.785411784)),IF(AND($O$308="MD",VALUE($P$310)&gt;100,$O$309=0),(CJ388*($O$328/1000)/3.785411784)*($P$339+((VALUE($P$310)-100)*0.015)),IF($O$308="HI",((($P$339)*CJ388*($O$328/1000)/3.785411784)+(0.015*CJ388)),(($P$339)*CJ388*($O$328/1000)/3.785411784)+CJ429)))))))))),0),0)</f>
        <v>0</v>
      </c>
      <c r="CK145" s="207"/>
      <c r="CL145" s="207">
        <f ca="1">IFERROR(IF(AND(CL35="Actual",OR(CL141=0,CL141="")),0,IF($O$311=0,IF(AND($O$308="WA",$O$309=0),(CL88*($O$339)),IF(AND($O$308="SC",$O$309=0),IF(AND(CL388*$O$328&lt;=12000,CL388*$O$328&gt;=9000),(((CL388*($O$328/1000)/3.785411784*($O$339))+($O$319))*(1+$O$320)),(((CL388*($O$328/1000)/3.785411784*($O$339))+($O$319*$O$328*CL388/12000))*(1+$O$320))),IF(AND($O$308="TX",VALUE($O$328)&lt;=60,$O$309=0),0.05*CL388,IF($O$308="MN",IF($O$328=50,0.14*CL388,((CL388*($O$328/1000)/3.785411784*($O$339))+(0.01*CL388))),(IF(AND($O$308="MA",AND(VALUE($O$310)&gt;100,$O$309=0)),((CL388*($O$328/1000)/3.785411784*($O$339))*(VALUE($O$310)/100)),IF($O$308="FL",IF(AND(VALUE($O$328)&lt;=474,$O$309=2),(0.06*CL388),IF(AND(VALUE($O$328)&gt;474,VALUE($O$328)&lt;=947,$O$309=2),(0.12*CL388),ROUND(CL388*$O$328*0.26417/1000,2)*$O$339)),IF(AND($O$308="VAO",$O$309=2),IF(VALUE($O$328)&lt;=208,(0.02*CL388),IF(AND(VALUE($O$328)&gt;208,VALUE($O$328)&lt;=355,$AA$330&lt;&gt;1),(0.0265*CL388),($O$339*CL388*($O$328/1000))/3.785411784)),IF(AND($O$308="MD",VALUE($O$310)&gt;100,$O$309=0),(CL388*($O$328/1000)/3.785411784)*($O$339+((VALUE($O$310)-100)*0.015)),IF($O$308="HI",((($O$339)*CL388*($O$328/1000)/3.785411784)+(0.015*CL388)),(($O$339)*CL388*($O$328/1000)/3.785411784)+CL429)))))))))),0)),0)</f>
        <v>0</v>
      </c>
      <c r="CM145" s="207">
        <f>IFERROR(IF($O$311=0,IF(AND($O$308="WA",$O$309=0),(CM88*($P$339)),IF(AND($O$308="SC",$O$309=0),IF(AND(CM388*$O$328&lt;=12000,CM388*$O$328&gt;=9000),(((CM388*($O$328/1000)/3.785411784*($P$339))+($O$319))*(1+$O$320)),(((CM388*($O$328/1000)/3.785411784*($P$339))+($O$319*$O$328*CM388/12000))*(1+$O$320))),IF(AND($O$308="TX",VALUE($O$328)&lt;=60,$O$309=0),0.05*CM388,IF($O$308="MN",IF($O$328=50,0.14*CM388,((CM388*($O$328/1000)/3.785411784*($P$339))+(0.01*CM388))),(IF(AND($O$308="MA",AND(VALUE($P$310)&gt;100,$O$309=0)),((CM388*($O$328/1000)/3.785411784*($P$339))*(VALUE($P$310)/100)),IF($O$308="FL",IF(AND(VALUE($O$328)&lt;=474,$O$309=2),(0.06*CM388),IF(AND(VALUE($O$328)&gt;474,VALUE($O$328)&lt;=947,$O$309=2),(0.12*CM388),ROUND(CM388*$O$328*0.26417/1000,2)*$P$339)),IF(AND($O$308="VAO",$O$309=2),IF(VALUE($O$328)&lt;=208,(0.02*CM388),IF(AND(VALUE($O$328)&gt;208,VALUE($O$328)&lt;=355,$AA$330&lt;&gt;1),(0.0265*CM388),($P$339*CM388*($O$328/1000))/3.785411784)),IF(AND($O$308="MD",VALUE($P$310)&gt;100,$O$309=0),(CM388*($O$328/1000)/3.785411784)*($P$339+((VALUE($P$310)-100)*0.015)),IF($O$308="HI",((($P$339)*CM388*($O$328/1000)/3.785411784)+(0.015*CM388)),(($P$339)*CM388*($O$328/1000)/3.785411784)+CM429)))))))))),0),0)</f>
        <v>0</v>
      </c>
      <c r="CN145" s="207"/>
      <c r="CO145" s="207">
        <f ca="1">IFERROR(IF(AND(CO35="Actual",OR(CO141=0,CO141="")),0,IF($O$311=0,IF(AND($O$308="WA",$O$309=0),(CO88*($O$339)),IF(AND($O$308="SC",$O$309=0),IF(AND(CO388*$O$328&lt;=12000,CO388*$O$328&gt;=9000),(((CO388*($O$328/1000)/3.785411784*($O$339))+($O$319))*(1+$O$320)),(((CO388*($O$328/1000)/3.785411784*($O$339))+($O$319*$O$328*CO388/12000))*(1+$O$320))),IF(AND($O$308="TX",VALUE($O$328)&lt;=60,$O$309=0),0.05*CO388,IF($O$308="MN",IF($O$328=50,0.14*CO388,((CO388*($O$328/1000)/3.785411784*($O$339))+(0.01*CO388))),(IF(AND($O$308="MA",AND(VALUE($O$310)&gt;100,$O$309=0)),((CO388*($O$328/1000)/3.785411784*($O$339))*(VALUE($O$310)/100)),IF($O$308="FL",IF(AND(VALUE($O$328)&lt;=474,$O$309=2),(0.06*CO388),IF(AND(VALUE($O$328)&gt;474,VALUE($O$328)&lt;=947,$O$309=2),(0.12*CO388),ROUND(CO388*$O$328*0.26417/1000,2)*$O$339)),IF(AND($O$308="VAO",$O$309=2),IF(VALUE($O$328)&lt;=208,(0.02*CO388),IF(AND(VALUE($O$328)&gt;208,VALUE($O$328)&lt;=355,$AA$330&lt;&gt;1),(0.0265*CO388),($O$339*CO388*($O$328/1000))/3.785411784)),IF(AND($O$308="MD",VALUE($O$310)&gt;100,$O$309=0),(CO388*($O$328/1000)/3.785411784)*($O$339+((VALUE($O$310)-100)*0.015)),IF($O$308="HI",((($O$339)*CO388*($O$328/1000)/3.785411784)+(0.015*CO388)),(($O$339)*CO388*($O$328/1000)/3.785411784)+CO429)))))))))),0)),0)</f>
        <v>0</v>
      </c>
      <c r="CP145" s="207">
        <f>IFERROR(IF($O$311=0,IF(AND($O$308="WA",$O$309=0),(CP88*($P$339)),IF(AND($O$308="SC",$O$309=0),IF(AND(CP388*$O$328&lt;=12000,CP388*$O$328&gt;=9000),(((CP388*($O$328/1000)/3.785411784*($P$339))+($O$319))*(1+$O$320)),(((CP388*($O$328/1000)/3.785411784*($P$339))+($O$319*$O$328*CP388/12000))*(1+$O$320))),IF(AND($O$308="TX",VALUE($O$328)&lt;=60,$O$309=0),0.05*CP388,IF($O$308="MN",IF($O$328=50,0.14*CP388,((CP388*($O$328/1000)/3.785411784*($P$339))+(0.01*CP388))),(IF(AND($O$308="MA",AND(VALUE($P$310)&gt;100,$O$309=0)),((CP388*($O$328/1000)/3.785411784*($P$339))*(VALUE($P$310)/100)),IF($O$308="FL",IF(AND(VALUE($O$328)&lt;=474,$O$309=2),(0.06*CP388),IF(AND(VALUE($O$328)&gt;474,VALUE($O$328)&lt;=947,$O$309=2),(0.12*CP388),ROUND(CP388*$O$328*0.26417/1000,2)*$P$339)),IF(AND($O$308="VAO",$O$309=2),IF(VALUE($O$328)&lt;=208,(0.02*CP388),IF(AND(VALUE($O$328)&gt;208,VALUE($O$328)&lt;=355,$AA$330&lt;&gt;1),(0.0265*CP388),($P$339*CP388*($O$328/1000))/3.785411784)),IF(AND($O$308="MD",VALUE($P$310)&gt;100,$O$309=0),(CP388*($O$328/1000)/3.785411784)*($P$339+((VALUE($P$310)-100)*0.015)),IF($O$308="HI",((($P$339)*CP388*($O$328/1000)/3.785411784)+(0.015*CP388)),(($P$339)*CP388*($O$328/1000)/3.785411784)+CP429)))))))))),0),0)</f>
        <v>0</v>
      </c>
      <c r="CQ145" s="207"/>
      <c r="CR145" s="207">
        <f ca="1">IFERROR(IF(AND(CR35="Actual",OR(CR141=0,CR141="")),0,IF($O$311=0,IF(AND($O$308="WA",$O$309=0),(CR88*($O$339)),IF(AND($O$308="SC",$O$309=0),IF(AND(CR388*$O$328&lt;=12000,CR388*$O$328&gt;=9000),(((CR388*($O$328/1000)/3.785411784*($O$339))+($O$319))*(1+$O$320)),(((CR388*($O$328/1000)/3.785411784*($O$339))+($O$319*$O$328*CR388/12000))*(1+$O$320))),IF(AND($O$308="TX",VALUE($O$328)&lt;=60,$O$309=0),0.05*CR388,IF($O$308="MN",IF($O$328=50,0.14*CR388,((CR388*($O$328/1000)/3.785411784*($O$339))+(0.01*CR388))),(IF(AND($O$308="MA",AND(VALUE($O$310)&gt;100,$O$309=0)),((CR388*($O$328/1000)/3.785411784*($O$339))*(VALUE($O$310)/100)),IF($O$308="FL",IF(AND(VALUE($O$328)&lt;=474,$O$309=2),(0.06*CR388),IF(AND(VALUE($O$328)&gt;474,VALUE($O$328)&lt;=947,$O$309=2),(0.12*CR388),ROUND(CR388*$O$328*0.26417/1000,2)*$O$339)),IF(AND($O$308="VAO",$O$309=2),IF(VALUE($O$328)&lt;=208,(0.02*CR388),IF(AND(VALUE($O$328)&gt;208,VALUE($O$328)&lt;=355,$AA$330&lt;&gt;1),(0.0265*CR388),($O$339*CR388*($O$328/1000))/3.785411784)),IF(AND($O$308="MD",VALUE($O$310)&gt;100,$O$309=0),(CR388*($O$328/1000)/3.785411784)*($O$339+((VALUE($O$310)-100)*0.015)),IF($O$308="HI",((($O$339)*CR388*($O$328/1000)/3.785411784)+(0.015*CR388)),(($O$339)*CR388*($O$328/1000)/3.785411784)+CR429)))))))))),0)),0)</f>
        <v>0</v>
      </c>
      <c r="CS145" s="207">
        <f>IFERROR(IF($O$311=0,IF(AND($O$308="WA",$O$309=0),(CS88*($P$339)),IF(AND($O$308="SC",$O$309=0),IF(AND(CS388*$O$328&lt;=12000,CS388*$O$328&gt;=9000),(((CS388*($O$328/1000)/3.785411784*($P$339))+($O$319))*(1+$O$320)),(((CS388*($O$328/1000)/3.785411784*($P$339))+($O$319*$O$328*CS388/12000))*(1+$O$320))),IF(AND($O$308="TX",VALUE($O$328)&lt;=60,$O$309=0),0.05*CS388,IF($O$308="MN",IF($O$328=50,0.14*CS388,((CS388*($O$328/1000)/3.785411784*($P$339))+(0.01*CS388))),(IF(AND($O$308="MA",AND(VALUE($P$310)&gt;100,$O$309=0)),((CS388*($O$328/1000)/3.785411784*($P$339))*(VALUE($P$310)/100)),IF($O$308="FL",IF(AND(VALUE($O$328)&lt;=474,$O$309=2),(0.06*CS388),IF(AND(VALUE($O$328)&gt;474,VALUE($O$328)&lt;=947,$O$309=2),(0.12*CS388),ROUND(CS388*$O$328*0.26417/1000,2)*$P$339)),IF(AND($O$308="VAO",$O$309=2),IF(VALUE($O$328)&lt;=208,(0.02*CS388),IF(AND(VALUE($O$328)&gt;208,VALUE($O$328)&lt;=355,$AA$330&lt;&gt;1),(0.0265*CS388),($P$339*CS388*($O$328/1000))/3.785411784)),IF(AND($O$308="MD",VALUE($P$310)&gt;100,$O$309=0),(CS388*($O$328/1000)/3.785411784)*($P$339+((VALUE($P$310)-100)*0.015)),IF($O$308="HI",((($P$339)*CS388*($O$328/1000)/3.785411784)+(0.015*CS388)),(($P$339)*CS388*($O$328/1000)/3.785411784)+CS429)))))))))),0),0)</f>
        <v>0</v>
      </c>
      <c r="CT145" s="207"/>
      <c r="CU145" s="207">
        <f ca="1">IFERROR(IF(AND(CU35="Actual",OR(CU141=0,CU141="")),0,IF($O$311=0,IF(AND($O$308="WA",$O$309=0),(CU88*($O$339)),IF(AND($O$308="SC",$O$309=0),IF(AND(CU388*$O$328&lt;=12000,CU388*$O$328&gt;=9000),(((CU388*($O$328/1000)/3.785411784*($O$339))+($O$319))*(1+$O$320)),(((CU388*($O$328/1000)/3.785411784*($O$339))+($O$319*$O$328*CU388/12000))*(1+$O$320))),IF(AND($O$308="TX",VALUE($O$328)&lt;=60,$O$309=0),0.05*CU388,IF($O$308="MN",IF($O$328=50,0.14*CU388,((CU388*($O$328/1000)/3.785411784*($O$339))+(0.01*CU388))),(IF(AND($O$308="MA",AND(VALUE($O$310)&gt;100,$O$309=0)),((CU388*($O$328/1000)/3.785411784*($O$339))*(VALUE($O$310)/100)),IF($O$308="FL",IF(AND(VALUE($O$328)&lt;=474,$O$309=2),(0.06*CU388),IF(AND(VALUE($O$328)&gt;474,VALUE($O$328)&lt;=947,$O$309=2),(0.12*CU388),ROUND(CU388*$O$328*0.26417/1000,2)*$O$339)),IF(AND($O$308="VAO",$O$309=2),IF(VALUE($O$328)&lt;=208,(0.02*CU388),IF(AND(VALUE($O$328)&gt;208,VALUE($O$328)&lt;=355,$AA$330&lt;&gt;1),(0.0265*CU388),($O$339*CU388*($O$328/1000))/3.785411784)),IF(AND($O$308="MD",VALUE($O$310)&gt;100,$O$309=0),(CU388*($O$328/1000)/3.785411784)*($O$339+((VALUE($O$310)-100)*0.015)),IF($O$308="HI",((($O$339)*CU388*($O$328/1000)/3.785411784)+(0.015*CU388)),(($O$339)*CU388*($O$328/1000)/3.785411784)+CU429)))))))))),0)),0)</f>
        <v>0</v>
      </c>
      <c r="CV145" s="207">
        <f>IFERROR(IF($O$311=0,IF(AND($O$308="WA",$O$309=0),(CV88*($P$339)),IF(AND($O$308="SC",$O$309=0),IF(AND(CV388*$O$328&lt;=12000,CV388*$O$328&gt;=9000),(((CV388*($O$328/1000)/3.785411784*($P$339))+($O$319))*(1+$O$320)),(((CV388*($O$328/1000)/3.785411784*($P$339))+($O$319*$O$328*CV388/12000))*(1+$O$320))),IF(AND($O$308="TX",VALUE($O$328)&lt;=60,$O$309=0),0.05*CV388,IF($O$308="MN",IF($O$328=50,0.14*CV388,((CV388*($O$328/1000)/3.785411784*($P$339))+(0.01*CV388))),(IF(AND($O$308="MA",AND(VALUE($P$310)&gt;100,$O$309=0)),((CV388*($O$328/1000)/3.785411784*($P$339))*(VALUE($P$310)/100)),IF($O$308="FL",IF(AND(VALUE($O$328)&lt;=474,$O$309=2),(0.06*CV388),IF(AND(VALUE($O$328)&gt;474,VALUE($O$328)&lt;=947,$O$309=2),(0.12*CV388),ROUND(CV388*$O$328*0.26417/1000,2)*$P$339)),IF(AND($O$308="VAO",$O$309=2),IF(VALUE($O$328)&lt;=208,(0.02*CV388),IF(AND(VALUE($O$328)&gt;208,VALUE($O$328)&lt;=355,$AA$330&lt;&gt;1),(0.0265*CV388),($P$339*CV388*($O$328/1000))/3.785411784)),IF(AND($O$308="MD",VALUE($P$310)&gt;100,$O$309=0),(CV388*($O$328/1000)/3.785411784)*($P$339+((VALUE($P$310)-100)*0.015)),IF($O$308="HI",((($P$339)*CV388*($O$328/1000)/3.785411784)+(0.015*CV388)),(($P$339)*CV388*($O$328/1000)/3.785411784)+CV429)))))))))),0),0)</f>
        <v>0</v>
      </c>
      <c r="CW145" s="207"/>
      <c r="CX145" s="207">
        <f ca="1">IFERROR(IF(AND(CX35="Actual",OR(CX141=0,CX141="")),0,IF($O$311=0,IF(AND($O$308="WA",$O$309=0),(CX88*($O$339)),IF(AND($O$308="SC",$O$309=0),IF(AND(CX388*$O$328&lt;=12000,CX388*$O$328&gt;=9000),(((CX388*($O$328/1000)/3.785411784*($O$339))+($O$319))*(1+$O$320)),(((CX388*($O$328/1000)/3.785411784*($O$339))+($O$319*$O$328*CX388/12000))*(1+$O$320))),IF(AND($O$308="TX",VALUE($O$328)&lt;=60,$O$309=0),0.05*CX388,IF($O$308="MN",IF($O$328=50,0.14*CX388,((CX388*($O$328/1000)/3.785411784*($O$339))+(0.01*CX388))),(IF(AND($O$308="MA",AND(VALUE($O$310)&gt;100,$O$309=0)),((CX388*($O$328/1000)/3.785411784*($O$339))*(VALUE($O$310)/100)),IF($O$308="FL",IF(AND(VALUE($O$328)&lt;=474,$O$309=2),(0.06*CX388),IF(AND(VALUE($O$328)&gt;474,VALUE($O$328)&lt;=947,$O$309=2),(0.12*CX388),ROUND(CX388*$O$328*0.26417/1000,2)*$O$339)),IF(AND($O$308="VAO",$O$309=2),IF(VALUE($O$328)&lt;=208,(0.02*CX388),IF(AND(VALUE($O$328)&gt;208,VALUE($O$328)&lt;=355,$AA$330&lt;&gt;1),(0.0265*CX388),($O$339*CX388*($O$328/1000))/3.785411784)),IF(AND($O$308="MD",VALUE($O$310)&gt;100,$O$309=0),(CX388*($O$328/1000)/3.785411784)*($O$339+((VALUE($O$310)-100)*0.015)),IF($O$308="HI",((($O$339)*CX388*($O$328/1000)/3.785411784)+(0.015*CX388)),(($O$339)*CX388*($O$328/1000)/3.785411784)+CX429)))))))))),0)),0)</f>
        <v>0</v>
      </c>
      <c r="CY145" s="207">
        <f>IFERROR(IF($O$311=0,IF(AND($O$308="WA",$O$309=0),(CY88*($P$339)),IF(AND($O$308="SC",$O$309=0),IF(AND(CY388*$O$328&lt;=12000,CY388*$O$328&gt;=9000),(((CY388*($O$328/1000)/3.785411784*($P$339))+($O$319))*(1+$O$320)),(((CY388*($O$328/1000)/3.785411784*($P$339))+($O$319*$O$328*CY388/12000))*(1+$O$320))),IF(AND($O$308="TX",VALUE($O$328)&lt;=60,$O$309=0),0.05*CY388,IF($O$308="MN",IF($O$328=50,0.14*CY388,((CY388*($O$328/1000)/3.785411784*($P$339))+(0.01*CY388))),(IF(AND($O$308="MA",AND(VALUE($P$310)&gt;100,$O$309=0)),((CY388*($O$328/1000)/3.785411784*($P$339))*(VALUE($P$310)/100)),IF($O$308="FL",IF(AND(VALUE($O$328)&lt;=474,$O$309=2),(0.06*CY388),IF(AND(VALUE($O$328)&gt;474,VALUE($O$328)&lt;=947,$O$309=2),(0.12*CY388),ROUND(CY388*$O$328*0.26417/1000,2)*$P$339)),IF(AND($O$308="VAO",$O$309=2),IF(VALUE($O$328)&lt;=208,(0.02*CY388),IF(AND(VALUE($O$328)&gt;208,VALUE($O$328)&lt;=355,$AA$330&lt;&gt;1),(0.0265*CY388),($P$339*CY388*($O$328/1000))/3.785411784)),IF(AND($O$308="MD",VALUE($P$310)&gt;100,$O$309=0),(CY388*($O$328/1000)/3.785411784)*($P$339+((VALUE($P$310)-100)*0.015)),IF($O$308="HI",((($P$339)*CY388*($O$328/1000)/3.785411784)+(0.015*CY388)),(($P$339)*CY388*($O$328/1000)/3.785411784)+CY429)))))))))),0),0)</f>
        <v>0</v>
      </c>
      <c r="CZ145" s="207"/>
      <c r="DA145" s="207">
        <f ca="1">IFERROR(IF(AND(DA35="Actual",OR(DA141=0,DA141="")),0,IF($O$311=0,IF(AND($O$308="WA",$O$309=0),(DA88*($O$339)),IF(AND($O$308="SC",$O$309=0),IF(AND(DA388*$O$328&lt;=12000,DA388*$O$328&gt;=9000),(((DA388*($O$328/1000)/3.785411784*($O$339))+($O$319))*(1+$O$320)),(((DA388*($O$328/1000)/3.785411784*($O$339))+($O$319*$O$328*DA388/12000))*(1+$O$320))),IF(AND($O$308="TX",VALUE($O$328)&lt;=60,$O$309=0),0.05*DA388,IF($O$308="MN",IF($O$328=50,0.14*DA388,((DA388*($O$328/1000)/3.785411784*($O$339))+(0.01*DA388))),(IF(AND($O$308="MA",AND(VALUE($O$310)&gt;100,$O$309=0)),((DA388*($O$328/1000)/3.785411784*($O$339))*(VALUE($O$310)/100)),IF($O$308="FL",IF(AND(VALUE($O$328)&lt;=474,$O$309=2),(0.06*DA388),IF(AND(VALUE($O$328)&gt;474,VALUE($O$328)&lt;=947,$O$309=2),(0.12*DA388),ROUND(DA388*$O$328*0.26417/1000,2)*$O$339)),IF(AND($O$308="VAO",$O$309=2),IF(VALUE($O$328)&lt;=208,(0.02*DA388),IF(AND(VALUE($O$328)&gt;208,VALUE($O$328)&lt;=355,$AA$330&lt;&gt;1),(0.0265*DA388),($O$339*DA388*($O$328/1000))/3.785411784)),IF(AND($O$308="MD",VALUE($O$310)&gt;100,$O$309=0),(DA388*($O$328/1000)/3.785411784)*($O$339+((VALUE($O$310)-100)*0.015)),IF($O$308="HI",((($O$339)*DA388*($O$328/1000)/3.785411784)+(0.015*DA388)),(($O$339)*DA388*($O$328/1000)/3.785411784)+DA429)))))))))),0)),0)</f>
        <v>0</v>
      </c>
      <c r="DB145" s="207">
        <f>IFERROR(IF($O$311=0,IF(AND($O$308="WA",$O$309=0),(DB88*($P$339)),IF(AND($O$308="SC",$O$309=0),IF(AND(DB388*$O$328&lt;=12000,DB388*$O$328&gt;=9000),(((DB388*($O$328/1000)/3.785411784*($P$339))+($O$319))*(1+$O$320)),(((DB388*($O$328/1000)/3.785411784*($P$339))+($O$319*$O$328*DB388/12000))*(1+$O$320))),IF(AND($O$308="TX",VALUE($O$328)&lt;=60,$O$309=0),0.05*DB388,IF($O$308="MN",IF($O$328=50,0.14*DB388,((DB388*($O$328/1000)/3.785411784*($P$339))+(0.01*DB388))),(IF(AND($O$308="MA",AND(VALUE($P$310)&gt;100,$O$309=0)),((DB388*($O$328/1000)/3.785411784*($P$339))*(VALUE($P$310)/100)),IF($O$308="FL",IF(AND(VALUE($O$328)&lt;=474,$O$309=2),(0.06*DB388),IF(AND(VALUE($O$328)&gt;474,VALUE($O$328)&lt;=947,$O$309=2),(0.12*DB388),ROUND(DB388*$O$328*0.26417/1000,2)*$P$339)),IF(AND($O$308="VAO",$O$309=2),IF(VALUE($O$328)&lt;=208,(0.02*DB388),IF(AND(VALUE($O$328)&gt;208,VALUE($O$328)&lt;=355,$AA$330&lt;&gt;1),(0.0265*DB388),($P$339*DB388*($O$328/1000))/3.785411784)),IF(AND($O$308="MD",VALUE($P$310)&gt;100,$O$309=0),(DB388*($O$328/1000)/3.785411784)*($P$339+((VALUE($P$310)-100)*0.015)),IF($O$308="HI",((($P$339)*DB388*($O$328/1000)/3.785411784)+(0.015*DB388)),(($P$339)*DB388*($O$328/1000)/3.785411784)+DB429)))))))))),0),0)</f>
        <v>0</v>
      </c>
      <c r="DC145" s="207"/>
      <c r="DD145" s="207">
        <f ca="1">IFERROR(IF(AND(DD35="Actual",OR(DD141=0,DD141="")),0,IF($O$311=0,IF(AND($O$308="WA",$O$309=0),(DD88*($O$339)),IF(AND($O$308="SC",$O$309=0),IF(AND(DD388*$O$328&lt;=12000,DD388*$O$328&gt;=9000),(((DD388*($O$328/1000)/3.785411784*($O$339))+($O$319))*(1+$O$320)),(((DD388*($O$328/1000)/3.785411784*($O$339))+($O$319*$O$328*DD388/12000))*(1+$O$320))),IF(AND($O$308="TX",VALUE($O$328)&lt;=60,$O$309=0),0.05*DD388,IF($O$308="MN",IF($O$328=50,0.14*DD388,((DD388*($O$328/1000)/3.785411784*($O$339))+(0.01*DD388))),(IF(AND($O$308="MA",AND(VALUE($O$310)&gt;100,$O$309=0)),((DD388*($O$328/1000)/3.785411784*($O$339))*(VALUE($O$310)/100)),IF($O$308="FL",IF(AND(VALUE($O$328)&lt;=474,$O$309=2),(0.06*DD388),IF(AND(VALUE($O$328)&gt;474,VALUE($O$328)&lt;=947,$O$309=2),(0.12*DD388),ROUND(DD388*$O$328*0.26417/1000,2)*$O$339)),IF(AND($O$308="VAO",$O$309=2),IF(VALUE($O$328)&lt;=208,(0.02*DD388),IF(AND(VALUE($O$328)&gt;208,VALUE($O$328)&lt;=355,$AA$330&lt;&gt;1),(0.0265*DD388),($O$339*DD388*($O$328/1000))/3.785411784)),IF(AND($O$308="MD",VALUE($O$310)&gt;100,$O$309=0),(DD388*($O$328/1000)/3.785411784)*($O$339+((VALUE($O$310)-100)*0.015)),IF($O$308="HI",((($O$339)*DD388*($O$328/1000)/3.785411784)+(0.015*DD388)),(($O$339)*DD388*($O$328/1000)/3.785411784)+DD429)))))))))),0)),0)</f>
        <v>0</v>
      </c>
      <c r="DE145" s="207">
        <f>IFERROR(IF($O$311=0,IF(AND($O$308="WA",$O$309=0),(DE88*($P$339)),IF(AND($O$308="SC",$O$309=0),IF(AND(DE388*$O$328&lt;=12000,DE388*$O$328&gt;=9000),(((DE388*($O$328/1000)/3.785411784*($P$339))+($O$319))*(1+$O$320)),(((DE388*($O$328/1000)/3.785411784*($P$339))+($O$319*$O$328*DE388/12000))*(1+$O$320))),IF(AND($O$308="TX",VALUE($O$328)&lt;=60,$O$309=0),0.05*DE388,IF($O$308="MN",IF($O$328=50,0.14*DE388,((DE388*($O$328/1000)/3.785411784*($P$339))+(0.01*DE388))),(IF(AND($O$308="MA",AND(VALUE($P$310)&gt;100,$O$309=0)),((DE388*($O$328/1000)/3.785411784*($P$339))*(VALUE($P$310)/100)),IF($O$308="FL",IF(AND(VALUE($O$328)&lt;=474,$O$309=2),(0.06*DE388),IF(AND(VALUE($O$328)&gt;474,VALUE($O$328)&lt;=947,$O$309=2),(0.12*DE388),ROUND(DE388*$O$328*0.26417/1000,2)*$P$339)),IF(AND($O$308="VAO",$O$309=2),IF(VALUE($O$328)&lt;=208,(0.02*DE388),IF(AND(VALUE($O$328)&gt;208,VALUE($O$328)&lt;=355,$AA$330&lt;&gt;1),(0.0265*DE388),($P$339*DE388*($O$328/1000))/3.785411784)),IF(AND($O$308="MD",VALUE($P$310)&gt;100,$O$309=0),(DE388*($O$328/1000)/3.785411784)*($P$339+((VALUE($P$310)-100)*0.015)),IF($O$308="HI",((($P$339)*DE388*($O$328/1000)/3.785411784)+(0.015*DE388)),(($P$339)*DE388*($O$328/1000)/3.785411784)+DE429)))))))))),0),0)</f>
        <v>0</v>
      </c>
      <c r="DF145" s="207"/>
      <c r="DG145" s="207">
        <f ca="1">IFERROR(IF(AND(DG35="Actual",OR(DG141=0,DG141="")),0,IF($O$311=0,IF(AND($O$308="WA",$O$309=0),(DG88*($O$339)),IF(AND($O$308="SC",$O$309=0),IF(AND(DG388*$O$328&lt;=12000,DG388*$O$328&gt;=9000),(((DG388*($O$328/1000)/3.785411784*($O$339))+($O$319))*(1+$O$320)),(((DG388*($O$328/1000)/3.785411784*($O$339))+($O$319*$O$328*DG388/12000))*(1+$O$320))),IF(AND($O$308="TX",VALUE($O$328)&lt;=60,$O$309=0),0.05*DG388,IF($O$308="MN",IF($O$328=50,0.14*DG388,((DG388*($O$328/1000)/3.785411784*($O$339))+(0.01*DG388))),(IF(AND($O$308="MA",AND(VALUE($O$310)&gt;100,$O$309=0)),((DG388*($O$328/1000)/3.785411784*($O$339))*(VALUE($O$310)/100)),IF($O$308="FL",IF(AND(VALUE($O$328)&lt;=474,$O$309=2),(0.06*DG388),IF(AND(VALUE($O$328)&gt;474,VALUE($O$328)&lt;=947,$O$309=2),(0.12*DG388),ROUND(DG388*$O$328*0.26417/1000,2)*$O$339)),IF(AND($O$308="VAO",$O$309=2),IF(VALUE($O$328)&lt;=208,(0.02*DG388),IF(AND(VALUE($O$328)&gt;208,VALUE($O$328)&lt;=355,$AA$330&lt;&gt;1),(0.0265*DG388),($O$339*DG388*($O$328/1000))/3.785411784)),IF(AND($O$308="MD",VALUE($O$310)&gt;100,$O$309=0),(DG388*($O$328/1000)/3.785411784)*($O$339+((VALUE($O$310)-100)*0.015)),IF($O$308="HI",((($O$339)*DG388*($O$328/1000)/3.785411784)+(0.015*DG388)),(($O$339)*DG388*($O$328/1000)/3.785411784)+DG429)))))))))),0)),0)</f>
        <v>0</v>
      </c>
      <c r="DH145" s="207">
        <f>IFERROR(IF($O$311=0,IF(AND($O$308="WA",$O$309=0),(DH88*($P$339)),IF(AND($O$308="SC",$O$309=0),IF(AND(DH388*$O$328&lt;=12000,DH388*$O$328&gt;=9000),(((DH388*($O$328/1000)/3.785411784*($P$339))+($O$319))*(1+$O$320)),(((DH388*($O$328/1000)/3.785411784*($P$339))+($O$319*$O$328*DH388/12000))*(1+$O$320))),IF(AND($O$308="TX",VALUE($O$328)&lt;=60,$O$309=0),0.05*DH388,IF($O$308="MN",IF($O$328=50,0.14*DH388,((DH388*($O$328/1000)/3.785411784*($P$339))+(0.01*DH388))),(IF(AND($O$308="MA",AND(VALUE($P$310)&gt;100,$O$309=0)),((DH388*($O$328/1000)/3.785411784*($P$339))*(VALUE($P$310)/100)),IF($O$308="FL",IF(AND(VALUE($O$328)&lt;=474,$O$309=2),(0.06*DH388),IF(AND(VALUE($O$328)&gt;474,VALUE($O$328)&lt;=947,$O$309=2),(0.12*DH388),ROUND(DH388*$O$328*0.26417/1000,2)*$P$339)),IF(AND($O$308="VAO",$O$309=2),IF(VALUE($O$328)&lt;=208,(0.02*DH388),IF(AND(VALUE($O$328)&gt;208,VALUE($O$328)&lt;=355,$AA$330&lt;&gt;1),(0.0265*DH388),($P$339*DH388*($O$328/1000))/3.785411784)),IF(AND($O$308="MD",VALUE($P$310)&gt;100,$O$309=0),(DH388*($O$328/1000)/3.785411784)*($P$339+((VALUE($P$310)-100)*0.015)),IF($O$308="HI",((($P$339)*DH388*($O$328/1000)/3.785411784)+(0.015*DH388)),(($P$339)*DH388*($O$328/1000)/3.785411784)+DH429)))))))))),0),0)</f>
        <v>0</v>
      </c>
      <c r="DI145" s="207"/>
      <c r="DJ145" s="207">
        <f ca="1">IFERROR(IF(AND(DJ35="Actual",OR(DJ141=0,DJ141="")),0,IF($O$311=0,IF(AND($O$308="WA",$O$309=0),(DJ88*($O$339)),IF(AND($O$308="SC",$O$309=0),IF(AND(DJ388*$O$328&lt;=12000,DJ388*$O$328&gt;=9000),(((DJ388*($O$328/1000)/3.785411784*($O$339))+($O$319))*(1+$O$320)),(((DJ388*($O$328/1000)/3.785411784*($O$339))+($O$319*$O$328*DJ388/12000))*(1+$O$320))),IF(AND($O$308="TX",VALUE($O$328)&lt;=60,$O$309=0),0.05*DJ388,IF($O$308="MN",IF($O$328=50,0.14*DJ388,((DJ388*($O$328/1000)/3.785411784*($O$339))+(0.01*DJ388))),(IF(AND($O$308="MA",AND(VALUE($O$310)&gt;100,$O$309=0)),((DJ388*($O$328/1000)/3.785411784*($O$339))*(VALUE($O$310)/100)),IF($O$308="FL",IF(AND(VALUE($O$328)&lt;=474,$O$309=2),(0.06*DJ388),IF(AND(VALUE($O$328)&gt;474,VALUE($O$328)&lt;=947,$O$309=2),(0.12*DJ388),ROUND(DJ388*$O$328*0.26417/1000,2)*$O$339)),IF(AND($O$308="VAO",$O$309=2),IF(VALUE($O$328)&lt;=208,(0.02*DJ388),IF(AND(VALUE($O$328)&gt;208,VALUE($O$328)&lt;=355,$AA$330&lt;&gt;1),(0.0265*DJ388),($O$339*DJ388*($O$328/1000))/3.785411784)),IF(AND($O$308="MD",VALUE($O$310)&gt;100,$O$309=0),(DJ388*($O$328/1000)/3.785411784)*($O$339+((VALUE($O$310)-100)*0.015)),IF($O$308="HI",((($O$339)*DJ388*($O$328/1000)/3.785411784)+(0.015*DJ388)),(($O$339)*DJ388*($O$328/1000)/3.785411784)+DJ429)))))))))),0)),0)</f>
        <v>0</v>
      </c>
      <c r="DK145" s="207">
        <f>IFERROR(IF($O$311=0,IF(AND($O$308="WA",$O$309=0),(DK88*($P$339)),IF(AND($O$308="SC",$O$309=0),IF(AND(DK388*$O$328&lt;=12000,DK388*$O$328&gt;=9000),(((DK388*($O$328/1000)/3.785411784*($P$339))+($O$319))*(1+$O$320)),(((DK388*($O$328/1000)/3.785411784*($P$339))+($O$319*$O$328*DK388/12000))*(1+$O$320))),IF(AND($O$308="TX",VALUE($O$328)&lt;=60,$O$309=0),0.05*DK388,IF($O$308="MN",IF($O$328=50,0.14*DK388,((DK388*($O$328/1000)/3.785411784*($P$339))+(0.01*DK388))),(IF(AND($O$308="MA",AND(VALUE($P$310)&gt;100,$O$309=0)),((DK388*($O$328/1000)/3.785411784*($P$339))*(VALUE($P$310)/100)),IF($O$308="FL",IF(AND(VALUE($O$328)&lt;=474,$O$309=2),(0.06*DK388),IF(AND(VALUE($O$328)&gt;474,VALUE($O$328)&lt;=947,$O$309=2),(0.12*DK388),ROUND(DK388*$O$328*0.26417/1000,2)*$P$339)),IF(AND($O$308="VAO",$O$309=2),IF(VALUE($O$328)&lt;=208,(0.02*DK388),IF(AND(VALUE($O$328)&gt;208,VALUE($O$328)&lt;=355,$AA$330&lt;&gt;1),(0.0265*DK388),($P$339*DK388*($O$328/1000))/3.785411784)),IF(AND($O$308="MD",VALUE($P$310)&gt;100,$O$309=0),(DK388*($O$328/1000)/3.785411784)*($P$339+((VALUE($P$310)-100)*0.015)),IF($O$308="HI",((($P$339)*DK388*($O$328/1000)/3.785411784)+(0.015*DK388)),(($P$339)*DK388*($O$328/1000)/3.785411784)+DK429)))))))))),0),0)</f>
        <v>0</v>
      </c>
      <c r="DL145" s="207"/>
      <c r="DM145" s="207">
        <f ca="1">IFERROR(IF(AND(DM35="Actual",OR(DM141=0,DM141="")),0,IF($O$311=0,IF(AND($O$308="WA",$O$309=0),(DM88*($O$339)),IF(AND($O$308="SC",$O$309=0),IF(AND(DM388*$O$328&lt;=12000,DM388*$O$328&gt;=9000),(((DM388*($O$328/1000)/3.785411784*($O$339))+($O$319))*(1+$O$320)),(((DM388*($O$328/1000)/3.785411784*($O$339))+($O$319*$O$328*DM388/12000))*(1+$O$320))),IF(AND($O$308="TX",VALUE($O$328)&lt;=60,$O$309=0),0.05*DM388,IF($O$308="MN",IF($O$328=50,0.14*DM388,((DM388*($O$328/1000)/3.785411784*($O$339))+(0.01*DM388))),(IF(AND($O$308="MA",AND(VALUE($O$310)&gt;100,$O$309=0)),((DM388*($O$328/1000)/3.785411784*($O$339))*(VALUE($O$310)/100)),IF($O$308="FL",IF(AND(VALUE($O$328)&lt;=474,$O$309=2),(0.06*DM388),IF(AND(VALUE($O$328)&gt;474,VALUE($O$328)&lt;=947,$O$309=2),(0.12*DM388),ROUND(DM388*$O$328*0.26417/1000,2)*$O$339)),IF(AND($O$308="VAO",$O$309=2),IF(VALUE($O$328)&lt;=208,(0.02*DM388),IF(AND(VALUE($O$328)&gt;208,VALUE($O$328)&lt;=355,$AA$330&lt;&gt;1),(0.0265*DM388),($O$339*DM388*($O$328/1000))/3.785411784)),IF(AND($O$308="MD",VALUE($O$310)&gt;100,$O$309=0),(DM388*($O$328/1000)/3.785411784)*($O$339+((VALUE($O$310)-100)*0.015)),IF($O$308="HI",((($O$339)*DM388*($O$328/1000)/3.785411784)+(0.015*DM388)),(($O$339)*DM388*($O$328/1000)/3.785411784)+DM429)))))))))),0)),0)</f>
        <v>0</v>
      </c>
      <c r="DN145" s="207">
        <f>IFERROR(IF($O$311=0,IF(AND($O$308="WA",$O$309=0),(DN88*($P$339)),IF(AND($O$308="SC",$O$309=0),IF(AND(DN388*$O$328&lt;=12000,DN388*$O$328&gt;=9000),(((DN388*($O$328/1000)/3.785411784*($P$339))+($O$319))*(1+$O$320)),(((DN388*($O$328/1000)/3.785411784*($P$339))+($O$319*$O$328*DN388/12000))*(1+$O$320))),IF(AND($O$308="TX",VALUE($O$328)&lt;=60,$O$309=0),0.05*DN388,IF($O$308="MN",IF($O$328=50,0.14*DN388,((DN388*($O$328/1000)/3.785411784*($P$339))+(0.01*DN388))),(IF(AND($O$308="MA",AND(VALUE($P$310)&gt;100,$O$309=0)),((DN388*($O$328/1000)/3.785411784*($P$339))*(VALUE($P$310)/100)),IF($O$308="FL",IF(AND(VALUE($O$328)&lt;=474,$O$309=2),(0.06*DN388),IF(AND(VALUE($O$328)&gt;474,VALUE($O$328)&lt;=947,$O$309=2),(0.12*DN388),ROUND(DN388*$O$328*0.26417/1000,2)*$P$339)),IF(AND($O$308="VAO",$O$309=2),IF(VALUE($O$328)&lt;=208,(0.02*DN388),IF(AND(VALUE($O$328)&gt;208,VALUE($O$328)&lt;=355,$AA$330&lt;&gt;1),(0.0265*DN388),($P$339*DN388*($O$328/1000))/3.785411784)),IF(AND($O$308="MD",VALUE($P$310)&gt;100,$O$309=0),(DN388*($O$328/1000)/3.785411784)*($P$339+((VALUE($P$310)-100)*0.015)),IF($O$308="HI",((($P$339)*DN388*($O$328/1000)/3.785411784)+(0.015*DN388)),(($P$339)*DN388*($O$328/1000)/3.785411784)+DN429)))))))))),0),0)</f>
        <v>0</v>
      </c>
      <c r="DO145" s="207"/>
      <c r="DP145" s="207">
        <f ca="1">IFERROR(IF(AND(DP35="Actual",OR(DP141=0,DP141="")),0,IF($O$311=0,IF(AND($O$308="WA",$O$309=0),(DP88*($O$339)),IF(AND($O$308="SC",$O$309=0),IF(AND(DP388*$O$328&lt;=12000,DP388*$O$328&gt;=9000),(((DP388*($O$328/1000)/3.785411784*($O$339))+($O$319))*(1+$O$320)),(((DP388*($O$328/1000)/3.785411784*($O$339))+($O$319*$O$328*DP388/12000))*(1+$O$320))),IF(AND($O$308="TX",VALUE($O$328)&lt;=60,$O$309=0),0.05*DP388,IF($O$308="MN",IF($O$328=50,0.14*DP388,((DP388*($O$328/1000)/3.785411784*($O$339))+(0.01*DP388))),(IF(AND($O$308="MA",AND(VALUE($O$310)&gt;100,$O$309=0)),((DP388*($O$328/1000)/3.785411784*($O$339))*(VALUE($O$310)/100)),IF($O$308="FL",IF(AND(VALUE($O$328)&lt;=474,$O$309=2),(0.06*DP388),IF(AND(VALUE($O$328)&gt;474,VALUE($O$328)&lt;=947,$O$309=2),(0.12*DP388),ROUND(DP388*$O$328*0.26417/1000,2)*$O$339)),IF(AND($O$308="VAO",$O$309=2),IF(VALUE($O$328)&lt;=208,(0.02*DP388),IF(AND(VALUE($O$328)&gt;208,VALUE($O$328)&lt;=355,$AA$330&lt;&gt;1),(0.0265*DP388),($O$339*DP388*($O$328/1000))/3.785411784)),IF(AND($O$308="MD",VALUE($O$310)&gt;100,$O$309=0),(DP388*($O$328/1000)/3.785411784)*($O$339+((VALUE($O$310)-100)*0.015)),IF($O$308="HI",((($O$339)*DP388*($O$328/1000)/3.785411784)+(0.015*DP388)),(($O$339)*DP388*($O$328/1000)/3.785411784)+DP429)))))))))),0)),0)</f>
        <v>0</v>
      </c>
      <c r="DQ145" s="207">
        <f>IFERROR(IF($O$311=0,IF(AND($O$308="WA",$O$309=0),(DQ88*($P$339)),IF(AND($O$308="SC",$O$309=0),IF(AND(DQ388*$O$328&lt;=12000,DQ388*$O$328&gt;=9000),(((DQ388*($O$328/1000)/3.785411784*($P$339))+($O$319))*(1+$O$320)),(((DQ388*($O$328/1000)/3.785411784*($P$339))+($O$319*$O$328*DQ388/12000))*(1+$O$320))),IF(AND($O$308="TX",VALUE($O$328)&lt;=60,$O$309=0),0.05*DQ388,IF($O$308="MN",IF($O$328=50,0.14*DQ388,((DQ388*($O$328/1000)/3.785411784*($P$339))+(0.01*DQ388))),(IF(AND($O$308="MA",AND(VALUE($P$310)&gt;100,$O$309=0)),((DQ388*($O$328/1000)/3.785411784*($P$339))*(VALUE($P$310)/100)),IF($O$308="FL",IF(AND(VALUE($O$328)&lt;=474,$O$309=2),(0.06*DQ388),IF(AND(VALUE($O$328)&gt;474,VALUE($O$328)&lt;=947,$O$309=2),(0.12*DQ388),ROUND(DQ388*$O$328*0.26417/1000,2)*$P$339)),IF(AND($O$308="VAO",$O$309=2),IF(VALUE($O$328)&lt;=208,(0.02*DQ388),IF(AND(VALUE($O$328)&gt;208,VALUE($O$328)&lt;=355,$AA$330&lt;&gt;1),(0.0265*DQ388),($P$339*DQ388*($O$328/1000))/3.785411784)),IF(AND($O$308="MD",VALUE($P$310)&gt;100,$O$309=0),(DQ388*($O$328/1000)/3.785411784)*($P$339+((VALUE($P$310)-100)*0.015)),IF($O$308="HI",((($P$339)*DQ388*($O$328/1000)/3.785411784)+(0.015*DQ388)),(($P$339)*DQ388*($O$328/1000)/3.785411784)+DQ429)))))))))),0),0)</f>
        <v>0</v>
      </c>
      <c r="DR145" s="207"/>
      <c r="DS145" s="207">
        <f ca="1">IFERROR(IF(AND(DS35="Actual",OR(DS141=0,DS141="")),0,IF($O$311=0,IF(AND($O$308="WA",$O$309=0),(DS88*($O$339)),IF(AND($O$308="SC",$O$309=0),IF(AND(DS388*$O$328&lt;=12000,DS388*$O$328&gt;=9000),(((DS388*($O$328/1000)/3.785411784*($O$339))+($O$319))*(1+$O$320)),(((DS388*($O$328/1000)/3.785411784*($O$339))+($O$319*$O$328*DS388/12000))*(1+$O$320))),IF(AND($O$308="TX",VALUE($O$328)&lt;=60,$O$309=0),0.05*DS388,IF($O$308="MN",IF($O$328=50,0.14*DS388,((DS388*($O$328/1000)/3.785411784*($O$339))+(0.01*DS388))),(IF(AND($O$308="MA",AND(VALUE($O$310)&gt;100,$O$309=0)),((DS388*($O$328/1000)/3.785411784*($O$339))*(VALUE($O$310)/100)),IF($O$308="FL",IF(AND(VALUE($O$328)&lt;=474,$O$309=2),(0.06*DS388),IF(AND(VALUE($O$328)&gt;474,VALUE($O$328)&lt;=947,$O$309=2),(0.12*DS388),ROUND(DS388*$O$328*0.26417/1000,2)*$O$339)),IF(AND($O$308="VAO",$O$309=2),IF(VALUE($O$328)&lt;=208,(0.02*DS388),IF(AND(VALUE($O$328)&gt;208,VALUE($O$328)&lt;=355,$AA$330&lt;&gt;1),(0.0265*DS388),($O$339*DS388*($O$328/1000))/3.785411784)),IF(AND($O$308="MD",VALUE($O$310)&gt;100,$O$309=0),(DS388*($O$328/1000)/3.785411784)*($O$339+((VALUE($O$310)-100)*0.015)),IF($O$308="HI",((($O$339)*DS388*($O$328/1000)/3.785411784)+(0.015*DS388)),(($O$339)*DS388*($O$328/1000)/3.785411784)+DS429)))))))))),0)),0)</f>
        <v>0</v>
      </c>
      <c r="DT145" s="207">
        <f>IFERROR(IF($O$311=0,IF(AND($O$308="WA",$O$309=0),(DT88*($P$339)),IF(AND($O$308="SC",$O$309=0),IF(AND(DT388*$O$328&lt;=12000,DT388*$O$328&gt;=9000),(((DT388*($O$328/1000)/3.785411784*($P$339))+($O$319))*(1+$O$320)),(((DT388*($O$328/1000)/3.785411784*($P$339))+($O$319*$O$328*DT388/12000))*(1+$O$320))),IF(AND($O$308="TX",VALUE($O$328)&lt;=60,$O$309=0),0.05*DT388,IF($O$308="MN",IF($O$328=50,0.14*DT388,((DT388*($O$328/1000)/3.785411784*($P$339))+(0.01*DT388))),(IF(AND($O$308="MA",AND(VALUE($P$310)&gt;100,$O$309=0)),((DT388*($O$328/1000)/3.785411784*($P$339))*(VALUE($P$310)/100)),IF($O$308="FL",IF(AND(VALUE($O$328)&lt;=474,$O$309=2),(0.06*DT388),IF(AND(VALUE($O$328)&gt;474,VALUE($O$328)&lt;=947,$O$309=2),(0.12*DT388),ROUND(DT388*$O$328*0.26417/1000,2)*$P$339)),IF(AND($O$308="VAO",$O$309=2),IF(VALUE($O$328)&lt;=208,(0.02*DT388),IF(AND(VALUE($O$328)&gt;208,VALUE($O$328)&lt;=355,$AA$330&lt;&gt;1),(0.0265*DT388),($P$339*DT388*($O$328/1000))/3.785411784)),IF(AND($O$308="MD",VALUE($P$310)&gt;100,$O$309=0),(DT388*($O$328/1000)/3.785411784)*($P$339+((VALUE($P$310)-100)*0.015)),IF($O$308="HI",((($P$339)*DT388*($O$328/1000)/3.785411784)+(0.015*DT388)),(($P$339)*DT388*($O$328/1000)/3.785411784)+DT429)))))))))),0),0)</f>
        <v>0</v>
      </c>
      <c r="DU145" s="211"/>
      <c r="DV145" s="204">
        <f>IFERROR(IF(AND($O$336="Actual",OR(DV141=0,DV141="")),0,IF($O$311=0,IF(AND($O$308="WA",$O$309=0),(DV85*($O$339)),IF(AND($O$308="SC",$O$309=0),IF(AND(DV388*$O$328&lt;=12000,DV388*$O$328&gt;=9000),(((DV388*($O$328/1000)/3.785411784*($O$339))+($O$319))*(1+$O$320)),(((DV388*($O$328/1000)/3.785411784*($O$339))+($O$319*$O$328*DV388/12000))*(1+$O$320))),IF(AND($O$328&lt;=50,OR($O$308="TX",$O$308="MN")),(DV388*(IF($O$308="TX",0.05,IF(AND($O$308="MN",$O$309&lt;&gt;2),0.14,((($O$328/1000)/3.785411784)*$O$339)+$U$340)))),(IF(AND($O$308="MN",$O$328&gt;=200,$O$309&lt;&gt;2),((DV388*($O$328/1000)/3.785411784*($O$339))+(0.01*DV388)),IF(AND($O$308="MA",AND(VALUE($O$310)&gt;100,$O$309=0)),((DV388*($O$328/1000)/3.785411784*($O$339))*(VALUE($O$310)/100)),IF($O$308="FL",IF(AND(VALUE($O$328)&lt;=474,$O$309=2),(0.06*DV388),IF(AND(VALUE($O$328)&gt;474,VALUE($O$328)&lt;=947,$O$309=2),(0.12*DV388),ROUND(DV388*$O$328*0.26417/1000,2)*$O$339)),IF(AND($O$308="VAO",$O$309=2),IF(VALUE($O$328)&lt;=208,(0.02*DV388),IF(AND(VALUE($O$328)&gt;208,VALUE($O$328)&lt;=355,$AA$330&lt;&gt;1),(0.0265*DV388),($O$339*DV388*($O$328/1000))/3.785411784)),IF(AND($O$308="MD",VALUE($O$310)&gt;100,$O$309=0),(DV388*($O$328/1000)/3.785411784)*($O$339+((VALUE($O$310)-100)*0.015)),IF($O$308="HI",((($O$339)*DV388*($O$328/1000)/3.785411784)+(0.015*DV388)),(($O$339)*DV388*($O$328/1000)/3.785411784)+$U$340)))))))))),0)),0)</f>
        <v>0</v>
      </c>
      <c r="DW145" s="442"/>
      <c r="DY145" s="205"/>
      <c r="DZ145" s="205"/>
      <c r="EB145" s="196"/>
      <c r="EC145" s="196"/>
    </row>
    <row r="146" spans="1:303" ht="19.5" hidden="1" customHeight="1" x14ac:dyDescent="0.3">
      <c r="A146" s="83"/>
      <c r="C146">
        <v>1</v>
      </c>
      <c r="D146" s="84">
        <v>1</v>
      </c>
      <c r="E146" t="s">
        <v>346</v>
      </c>
      <c r="F146">
        <v>0</v>
      </c>
      <c r="G146" t="s">
        <v>264</v>
      </c>
      <c r="M146" s="226" t="s">
        <v>347</v>
      </c>
      <c r="N146" s="127" t="s">
        <v>40</v>
      </c>
      <c r="O146" s="198">
        <f ca="1">ROUND(IFERROR(IF(AND(O35="Actual",OR(O141=0,O141="")),0,(O388*(($O$328/1000)*0.264172)*$O$340)),0),2)</f>
        <v>0</v>
      </c>
      <c r="P146" s="198">
        <f>IFERROR($S146,0)</f>
        <v>0</v>
      </c>
      <c r="Q146" s="162"/>
      <c r="R146" s="207">
        <f ca="1">ROUND(IFERROR(IF(AND(R35="Actual",OR(R141=0,R141="")),0,(R388*(($O$328/1000)*0.264172)*$O$340)),0),2)</f>
        <v>0</v>
      </c>
      <c r="S146" s="207">
        <f>ROUND(IFERROR((S388*(($O$328/1000)*0.264172)*$P$340),0),2)</f>
        <v>0</v>
      </c>
      <c r="T146" s="203"/>
      <c r="U146" s="207">
        <f ca="1">ROUND(IFERROR(IF(AND(U35="Actual",OR(U141=0,U141="")),0,(U388*(($O$328/1000)*0.264172)*$O$340)),0),2)</f>
        <v>0</v>
      </c>
      <c r="V146" s="207">
        <f>ROUND(IFERROR((V388*(($O$328/1000)*0.264172)*$P$340),0),2)</f>
        <v>0</v>
      </c>
      <c r="W146" s="203"/>
      <c r="X146" s="207">
        <f ca="1">ROUND(IFERROR(IF(AND(X35="Actual",OR(X141=0,X141="")),0,(X388*(($O$328/1000)*0.264172)*$O$340)),0),2)</f>
        <v>0</v>
      </c>
      <c r="Y146" s="207">
        <f>ROUND(IFERROR((Y388*(($O$328/1000)*0.264172)*$P$340),0),2)</f>
        <v>0</v>
      </c>
      <c r="Z146" s="203"/>
      <c r="AA146" s="207">
        <f ca="1">ROUND(IFERROR(IF(AND(AA35="Actual",OR(AA141=0,AA141="")),0,(AA388*(($O$328/1000)*0.264172)*$O$340)),0),2)</f>
        <v>0</v>
      </c>
      <c r="AB146" s="207">
        <f>ROUND(IFERROR((AB388*(($O$328/1000)*0.264172)*$P$340),0),2)</f>
        <v>0</v>
      </c>
      <c r="AC146" s="203"/>
      <c r="AD146" s="207">
        <f ca="1">ROUND(IFERROR(IF(AND(AD35="Actual",OR(AD141=0,AD141="")),0,(AD388*(($O$328/1000)*0.264172)*$O$340)),0),2)</f>
        <v>0</v>
      </c>
      <c r="AE146" s="207">
        <f>ROUND(IFERROR((AE388*(($O$328/1000)*0.264172)*$P$340),0),2)</f>
        <v>0</v>
      </c>
      <c r="AF146" s="203"/>
      <c r="AG146" s="207">
        <f ca="1">ROUND(IFERROR(IF(AND(AG35="Actual",OR(AG141=0,AG141="")),0,(AG388*(($O$328/1000)*0.264172)*$O$340)),0),2)</f>
        <v>0</v>
      </c>
      <c r="AH146" s="207">
        <f>ROUND(IFERROR((AH388*(($O$328/1000)*0.264172)*$P$340),0),2)</f>
        <v>0</v>
      </c>
      <c r="AI146" s="203"/>
      <c r="AJ146" s="207">
        <f ca="1">ROUND(IFERROR(IF(AND(AJ35="Actual",OR(AJ141=0,AJ141="")),0,(AJ388*(($O$328/1000)*0.264172)*$O$340)),0),2)</f>
        <v>0</v>
      </c>
      <c r="AK146" s="207">
        <f>ROUND(IFERROR((AK388*(($O$328/1000)*0.264172)*$P$340),0),2)</f>
        <v>0</v>
      </c>
      <c r="AL146" s="203"/>
      <c r="AM146" s="207">
        <f ca="1">ROUND(IFERROR(IF(AND(AM35="Actual",OR(AM141=0,AM141="")),0,(AM388*(($O$328/1000)*0.264172)*$O$340)),0),2)</f>
        <v>0</v>
      </c>
      <c r="AN146" s="207">
        <f>ROUND(IFERROR((AN388*(($O$328/1000)*0.264172)*$P$340),0),2)</f>
        <v>0</v>
      </c>
      <c r="AO146" s="203"/>
      <c r="AP146" s="207">
        <f ca="1">ROUND(IFERROR(IF(AND(AP35="Actual",OR(AP141=0,AP141="")),0,(AP388*(($O$328/1000)*0.264172)*$O$340)),0),2)</f>
        <v>0</v>
      </c>
      <c r="AQ146" s="207">
        <f>ROUND(IFERROR((AQ388*(($O$328/1000)*0.264172)*$P$340),0),2)</f>
        <v>0</v>
      </c>
      <c r="AR146" s="203"/>
      <c r="AS146" s="207">
        <f ca="1">ROUND(IFERROR(IF(AND(AS35="Actual",OR(AS141=0,AS141="")),0,(AS388*(($O$328/1000)*0.264172)*$O$340)),0),2)</f>
        <v>0</v>
      </c>
      <c r="AT146" s="207">
        <f>ROUND(IFERROR((AT388*(($O$328/1000)*0.264172)*$P$340),0),2)</f>
        <v>0</v>
      </c>
      <c r="AU146" s="203"/>
      <c r="AV146" s="207">
        <f ca="1">ROUND(IFERROR(IF(AND(AV35="Actual",OR(AV141=0,AV141="")),0,(AV388*(($O$328/1000)*0.264172)*$O$340)),0),2)</f>
        <v>0</v>
      </c>
      <c r="AW146" s="207">
        <f>ROUND(IFERROR((AW388*(($O$328/1000)*0.264172)*$P$340),0),2)</f>
        <v>0</v>
      </c>
      <c r="AX146" s="203"/>
      <c r="AY146" s="207">
        <f ca="1">ROUND(IFERROR(IF(AND(AY35="Actual",OR(AY141=0,AY141="")),0,(AY388*(($O$328/1000)*0.264172)*$O$340)),0),2)</f>
        <v>0</v>
      </c>
      <c r="AZ146" s="207">
        <f>ROUND(IFERROR((AZ388*(($O$328/1000)*0.264172)*$P$340),0),2)</f>
        <v>0</v>
      </c>
      <c r="BA146" s="203"/>
      <c r="BB146" s="207">
        <f ca="1">ROUND(IFERROR(IF(AND(BB35="Actual",OR(BB141=0,BB141="")),0,(BB388*(($O$328/1000)*0.264172)*$O$340)),0),2)</f>
        <v>0</v>
      </c>
      <c r="BC146" s="207">
        <f>ROUND(IFERROR((BC388*(($O$328/1000)*0.264172)*$P$340),0),2)</f>
        <v>0</v>
      </c>
      <c r="BD146" s="203"/>
      <c r="BE146" s="207">
        <f ca="1">ROUND(IFERROR(IF(AND(BE35="Actual",OR(BE141=0,BE141="")),0,(BE388*(($O$328/1000)*0.264172)*$O$340)),0),2)</f>
        <v>0</v>
      </c>
      <c r="BF146" s="207">
        <f>ROUND(IFERROR((BF388*(($O$328/1000)*0.264172)*$P$340),0),2)</f>
        <v>0</v>
      </c>
      <c r="BG146" s="203"/>
      <c r="BH146" s="207">
        <f ca="1">ROUND(IFERROR(IF(AND(BH35="Actual",OR(BH141=0,BH141="")),0,(BH388*(($O$328/1000)*0.264172)*$O$340)),0),2)</f>
        <v>0</v>
      </c>
      <c r="BI146" s="207">
        <f>ROUND(IFERROR((BI388*(($O$328/1000)*0.264172)*$P$340),0),2)</f>
        <v>0</v>
      </c>
      <c r="BJ146" s="203"/>
      <c r="BK146" s="207">
        <f ca="1">ROUND(IFERROR(IF(AND(BK35="Actual",OR(BK141=0,BK141="")),0,(BK388*(($O$328/1000)*0.264172)*$O$340)),0),2)</f>
        <v>0</v>
      </c>
      <c r="BL146" s="207">
        <f>ROUND(IFERROR((BL388*(($O$328/1000)*0.264172)*$P$340),0),2)</f>
        <v>0</v>
      </c>
      <c r="BM146" s="203"/>
      <c r="BN146" s="207">
        <f ca="1">ROUND(IFERROR(IF(AND(BN35="Actual",OR(BN141=0,BN141="")),0,(BN388*(($O$328/1000)*0.264172)*$O$340)),0),2)</f>
        <v>0</v>
      </c>
      <c r="BO146" s="207">
        <f>ROUND(IFERROR((BO388*(($O$328/1000)*0.264172)*$P$340),0),2)</f>
        <v>0</v>
      </c>
      <c r="BP146" s="203"/>
      <c r="BQ146" s="204">
        <f ca="1">ROUND(IFERROR(IF(AND(BQ35="Actual",OR(BQ141=0,BQ141="")),0,(BQ388*(($O$328/1000)*0.264172)*$O$340)),0),2)</f>
        <v>0</v>
      </c>
      <c r="BR146" s="204">
        <f>ROUND(IFERROR((BR388*(($O$328/1000)*0.264172)*$P$340),0),2)</f>
        <v>0</v>
      </c>
      <c r="BS146" s="204"/>
      <c r="BT146" s="204">
        <f ca="1">ROUND(IFERROR(IF(AND(BT35="Actual",OR(BT141=0,BT141="")),0,(BT388*(($O$328/1000)*0.264172)*$O$340)),0),2)</f>
        <v>0</v>
      </c>
      <c r="BU146" s="204">
        <f>ROUND(IFERROR((BU388*(($O$328/1000)*0.264172)*$P$340),0),2)</f>
        <v>0</v>
      </c>
      <c r="BV146" s="204"/>
      <c r="BW146" s="204">
        <f ca="1">ROUND(IFERROR(IF(AND(BW35="Actual",OR(BW141=0,BW141="")),0,(BW388*(($O$328/1000)*0.264172)*$O$340)),0),2)</f>
        <v>0</v>
      </c>
      <c r="BX146" s="204">
        <f>ROUND(IFERROR((BX388*(($O$328/1000)*0.264172)*$P$340),0),2)</f>
        <v>0</v>
      </c>
      <c r="BY146" s="204"/>
      <c r="BZ146" s="204">
        <f ca="1">ROUND(IFERROR(IF(AND(BZ35="Actual",OR(BZ141=0,BZ141="")),0,(BZ388*(($O$328/1000)*0.264172)*$O$340)),0),2)</f>
        <v>0</v>
      </c>
      <c r="CA146" s="204">
        <f>ROUND(IFERROR((CA388*(($O$328/1000)*0.264172)*$P$340),0),2)</f>
        <v>0</v>
      </c>
      <c r="CB146" s="203"/>
      <c r="CC146" s="207">
        <f ca="1">ROUND(IFERROR(IF(AND(CC35="Actual",OR(CC141=0,CC141="")),0,(CC388*(($O$328/1000)*0.264172)*$O$340)),0),2)</f>
        <v>0</v>
      </c>
      <c r="CD146" s="207">
        <f>ROUND(IFERROR((CD388*(($O$328/1000)*0.264172)*$P$340),0),2)</f>
        <v>0</v>
      </c>
      <c r="CE146" s="203"/>
      <c r="CF146" s="207">
        <f ca="1">ROUND(IFERROR(IF(AND(CF35="Actual",OR(CF141=0,CF141="")),0,(CF388*(($O$328/1000)*0.264172)*$O$340)),0),2)</f>
        <v>0</v>
      </c>
      <c r="CG146" s="207">
        <f>ROUND(IFERROR((CG388*(($O$328/1000)*0.264172)*$P$340),0),2)</f>
        <v>0</v>
      </c>
      <c r="CH146" s="203"/>
      <c r="CI146" s="207">
        <f ca="1">ROUND(IFERROR(IF(AND(CI35="Actual",OR(CI141=0,CI141="")),0,(CI388*(($O$328/1000)*0.264172)*$O$340)),0),2)</f>
        <v>0</v>
      </c>
      <c r="CJ146" s="207">
        <f>ROUND(IFERROR((CJ388*(($O$328/1000)*0.264172)*$P$340),0),2)</f>
        <v>0</v>
      </c>
      <c r="CK146" s="203"/>
      <c r="CL146" s="207">
        <f ca="1">ROUND(IFERROR(IF(AND(CL35="Actual",OR(CL141=0,CL141="")),0,(CL388*(($O$328/1000)*0.264172)*$O$340)),0),2)</f>
        <v>0</v>
      </c>
      <c r="CM146" s="207">
        <f>ROUND(IFERROR((CM388*(($O$328/1000)*0.264172)*$P$340),0),2)</f>
        <v>0</v>
      </c>
      <c r="CN146" s="203"/>
      <c r="CO146" s="207">
        <f ca="1">ROUND(IFERROR(IF(AND(CO35="Actual",OR(CO141=0,CO141="")),0,(CO388*(($O$328/1000)*0.264172)*$O$340)),0),2)</f>
        <v>0</v>
      </c>
      <c r="CP146" s="207">
        <f>ROUND(IFERROR((CP388*(($O$328/1000)*0.264172)*$P$340),0),2)</f>
        <v>0</v>
      </c>
      <c r="CQ146" s="203"/>
      <c r="CR146" s="207">
        <f ca="1">ROUND(IFERROR(IF(AND(CR35="Actual",OR(CR141=0,CR141="")),0,(CR388*(($O$328/1000)*0.264172)*$O$340)),0),2)</f>
        <v>0</v>
      </c>
      <c r="CS146" s="207">
        <f>ROUND(IFERROR((CS388*(($O$328/1000)*0.264172)*$P$340),0),2)</f>
        <v>0</v>
      </c>
      <c r="CT146" s="203"/>
      <c r="CU146" s="207">
        <f ca="1">ROUND(IFERROR(IF(AND(CU35="Actual",OR(CU141=0,CU141="")),0,(CU388*(($O$328/1000)*0.264172)*$O$340)),0),2)</f>
        <v>0</v>
      </c>
      <c r="CV146" s="207">
        <f>ROUND(IFERROR((CV388*(($O$328/1000)*0.264172)*$P$340),0),2)</f>
        <v>0</v>
      </c>
      <c r="CW146" s="203"/>
      <c r="CX146" s="207">
        <f ca="1">ROUND(IFERROR(IF(AND(CX35="Actual",OR(CX141=0,CX141="")),0,(CX388*(($O$328/1000)*0.264172)*$O$340)),0),2)</f>
        <v>0</v>
      </c>
      <c r="CY146" s="207">
        <f>ROUND(IFERROR((CY388*(($O$328/1000)*0.264172)*$P$340),0),2)</f>
        <v>0</v>
      </c>
      <c r="CZ146" s="203"/>
      <c r="DA146" s="207">
        <f ca="1">ROUND(IFERROR(IF(AND(DA35="Actual",OR(DA141=0,DA141="")),0,(DA388*(($O$328/1000)*0.264172)*$O$340)),0),2)</f>
        <v>0</v>
      </c>
      <c r="DB146" s="207">
        <f>ROUND(IFERROR((DB388*(($O$328/1000)*0.264172)*$P$340),0),2)</f>
        <v>0</v>
      </c>
      <c r="DC146" s="203"/>
      <c r="DD146" s="207">
        <f ca="1">ROUND(IFERROR(IF(AND(DD35="Actual",OR(DD141=0,DD141="")),0,(DD388*(($O$328/1000)*0.264172)*$O$340)),0),2)</f>
        <v>0</v>
      </c>
      <c r="DE146" s="207">
        <f>ROUND(IFERROR((DE388*(($O$328/1000)*0.264172)*$P$340),0),2)</f>
        <v>0</v>
      </c>
      <c r="DF146" s="203"/>
      <c r="DG146" s="207">
        <f ca="1">ROUND(IFERROR(IF(AND(DG35="Actual",OR(DG141=0,DG141="")),0,(DG388*(($O$328/1000)*0.264172)*$O$340)),0),2)</f>
        <v>0</v>
      </c>
      <c r="DH146" s="207">
        <f>ROUND(IFERROR((DH388*(($O$328/1000)*0.264172)*$P$340),0),2)</f>
        <v>0</v>
      </c>
      <c r="DI146" s="203"/>
      <c r="DJ146" s="207">
        <f ca="1">ROUND(IFERROR(IF(AND(DJ35="Actual",OR(DJ141=0,DJ141="")),0,(DJ388*(($O$328/1000)*0.264172)*$O$340)),0),2)</f>
        <v>0</v>
      </c>
      <c r="DK146" s="207">
        <f>ROUND(IFERROR((DK388*(($O$328/1000)*0.264172)*$P$340),0),2)</f>
        <v>0</v>
      </c>
      <c r="DL146" s="203"/>
      <c r="DM146" s="207">
        <f ca="1">ROUND(IFERROR(IF(AND(DM35="Actual",OR(DM141=0,DM141="")),0,(DM388*(($O$328/1000)*0.264172)*$O$340)),0),2)</f>
        <v>0</v>
      </c>
      <c r="DN146" s="207">
        <f>ROUND(IFERROR((DN388*(($O$328/1000)*0.264172)*$P$340),0),2)</f>
        <v>0</v>
      </c>
      <c r="DO146" s="203"/>
      <c r="DP146" s="207">
        <f ca="1">ROUND(IFERROR(IF(AND(DP35="Actual",OR(DP141=0,DP141="")),0,(DP388*(($O$328/1000)*0.264172)*$O$340)),0),2)</f>
        <v>0</v>
      </c>
      <c r="DQ146" s="207">
        <f>ROUND(IFERROR((DQ388*(($O$328/1000)*0.264172)*$P$340),0),2)</f>
        <v>0</v>
      </c>
      <c r="DR146" s="203"/>
      <c r="DS146" s="207">
        <f ca="1">ROUND(IFERROR(IF(AND(DS35="Actual",OR(DS141=0,DS141="")),0,(DS388*(($O$328/1000)*0.264172)*$O$340)),0),2)</f>
        <v>0</v>
      </c>
      <c r="DT146" s="207">
        <f>ROUND(IFERROR((DT388*(($O$328/1000)*0.264172)*$P$340),0),2)</f>
        <v>0</v>
      </c>
      <c r="DU146" s="211"/>
      <c r="DV146" s="204">
        <f>ROUND(IFERROR(IF(AND($O$336="Actual",OR(DV141=0,DV141="")),0,(DV388*(($O$328/1000)*0.264172)*$O$340)),0),2)</f>
        <v>0</v>
      </c>
      <c r="DW146" s="442"/>
      <c r="DY146" s="205"/>
      <c r="DZ146" s="205"/>
      <c r="EB146" s="196"/>
      <c r="EC146" s="196"/>
    </row>
    <row r="147" spans="1:303" ht="19.5" customHeight="1" x14ac:dyDescent="0.3">
      <c r="A147" s="83"/>
      <c r="E147" t="s">
        <v>348</v>
      </c>
      <c r="F147">
        <v>0</v>
      </c>
      <c r="G147" t="s">
        <v>264</v>
      </c>
      <c r="M147" s="226" t="s">
        <v>349</v>
      </c>
      <c r="N147" s="127" t="s">
        <v>40</v>
      </c>
      <c r="O147" s="198">
        <f ca="1">ROUND(IFERROR(IF(AND(O35="Actual",OR(O141=0,O141="")),0,IF(OR(IFERROR($O$358,"")="DDP",IFERROR($O$358,"")="Domestic",IFERROR($AG$331,"")=0),0,IF($AA$328=1,$O$341,IF($O$309=0,(O388*($O$328/1000)*($O$341/100)*0.264172*$O$310),(O388*($O$328/1000)*0.264172*$O$341))))),0),2)</f>
        <v>0</v>
      </c>
      <c r="P147" s="198">
        <f>IFERROR($S147,0)</f>
        <v>0</v>
      </c>
      <c r="Q147" s="162"/>
      <c r="R147" s="207">
        <f ca="1">ROUND(IFERROR(IF(AND(R35="Actual",OR(R141=0,R141="")),0,IF(OR(IFERROR($O$358,"")="DDP",IFERROR($O$358,"")="Domestic",IFERROR($AG$331,"")=0),0,IF($AA$328=1,$O$341,IF($O$309=0,(R388*($O$328/1000)*($O$341/100)*0.264172*$O$310),(R388*($O$328/1000)*0.264172*$O$341))))),0),2)</f>
        <v>0</v>
      </c>
      <c r="S147" s="207">
        <f>ROUND(IFERROR(IF(OR(IFERROR($P$358,"")="DDP",IFERROR($P$358,"")="Domestic",IFERROR($AG$331,"")=0),0,IF($AA$328=1,$P$341,IF($O$309=0,(S388*($O$328/1000)*($P$341/100)*0.264172*$P$310),(S388*($O$328/1000)*0.264172*$P$341)))),0),2)</f>
        <v>0</v>
      </c>
      <c r="T147" s="207"/>
      <c r="U147" s="207">
        <f ca="1">ROUND(IFERROR(IF(AND(U35="Actual",OR(U141=0,U141="")),0,IF(OR(IFERROR($O$358,"")="DDP",IFERROR($O$358,"")="Domestic",IFERROR($AG$331,"")=0),0,IF($AA$328=1,$O$341,IF($O$309=0,(U388*($O$328/1000)*($O$341/100)*0.264172*$O$310),(U388*($O$328/1000)*0.264172*$O$341))))),0),2)</f>
        <v>0</v>
      </c>
      <c r="V147" s="207">
        <f>ROUND(IFERROR(IF(OR(IFERROR($P$358,"")="DDP",IFERROR($P$358,"")="Domestic",IFERROR($AG$331,"")=0),0,IF($AA$328=1,$P$341,IF($O$309=0,(V388*($O$328/1000)*($P$341/100)*0.264172*$P$310),(V388*($O$328/1000)*0.264172*$P$341)))),0),2)</f>
        <v>0</v>
      </c>
      <c r="W147" s="207"/>
      <c r="X147" s="207">
        <f ca="1">ROUND(IFERROR(IF(AND(X35="Actual",OR(X141=0,X141="")),0,IF(OR(IFERROR($O$358,"")="DDP",IFERROR($O$358,"")="Domestic",IFERROR($AG$331,"")=0),0,IF($AA$328=1,$O$341,IF($O$309=0,(X388*($O$328/1000)*($O$341/100)*0.264172*$O$310),(X388*($O$328/1000)*0.264172*$O$341))))),0),2)</f>
        <v>0</v>
      </c>
      <c r="Y147" s="207">
        <f>ROUND(IFERROR(IF(OR(IFERROR($P$358,"")="DDP",IFERROR($P$358,"")="Domestic",IFERROR($AG$331,"")=0),0,IF($AA$328=1,$P$341,IF($O$309=0,(Y388*($O$328/1000)*($P$341/100)*0.264172*$P$310),(Y388*($O$328/1000)*0.264172*$P$341)))),0),2)</f>
        <v>0</v>
      </c>
      <c r="Z147" s="207"/>
      <c r="AA147" s="207">
        <f ca="1">ROUND(IFERROR(IF(AND(AA35="Actual",OR(AA141=0,AA141="")),0,IF(OR(IFERROR($O$358,"")="DDP",IFERROR($O$358,"")="Domestic",IFERROR($AG$331,"")=0),0,IF($AA$328=1,$O$341,IF($O$309=0,(AA388*($O$328/1000)*($O$341/100)*0.264172*$O$310),(AA388*($O$328/1000)*0.264172*$O$341))))),0),2)</f>
        <v>0</v>
      </c>
      <c r="AB147" s="207">
        <f>ROUND(IFERROR(IF(OR(IFERROR($P$358,"")="DDP",IFERROR($P$358,"")="Domestic",IFERROR($AG$331,"")=0),0,IF($AA$328=1,$P$341,IF($O$309=0,(AB388*($O$328/1000)*($P$341/100)*0.264172*$P$310),(AB388*($O$328/1000)*0.264172*$P$341)))),0),2)</f>
        <v>0</v>
      </c>
      <c r="AC147" s="207"/>
      <c r="AD147" s="207">
        <f ca="1">ROUND(IFERROR(IF(AND(AD35="Actual",OR(AD141=0,AD141="")),0,IF(OR(IFERROR($O$358,"")="DDP",IFERROR($O$358,"")="Domestic",IFERROR($AG$331,"")=0),0,IF($AA$328=1,$O$341,IF($O$309=0,(AD388*($O$328/1000)*($O$341/100)*0.264172*$O$310),(AD388*($O$328/1000)*0.264172*$O$341))))),0),2)</f>
        <v>0</v>
      </c>
      <c r="AE147" s="207">
        <f>ROUND(IFERROR(IF(OR(IFERROR($P$358,"")="DDP",IFERROR($P$358,"")="Domestic",IFERROR($AG$331,"")=0),0,IF($AA$328=1,$P$341,IF($O$309=0,(AE388*($O$328/1000)*($P$341/100)*0.264172*$P$310),(AE388*($O$328/1000)*0.264172*$P$341)))),0),2)</f>
        <v>0</v>
      </c>
      <c r="AF147" s="207"/>
      <c r="AG147" s="207">
        <f ca="1">ROUND(IFERROR(IF(AND(AG35="Actual",OR(AG141=0,AG141="")),0,IF(OR(IFERROR($O$358,"")="DDP",IFERROR($O$358,"")="Domestic",IFERROR($AG$331,"")=0),0,IF($AA$328=1,$O$341,IF($O$309=0,(AG388*($O$328/1000)*($O$341/100)*0.264172*$O$310),(AG388*($O$328/1000)*0.264172*$O$341))))),0),2)</f>
        <v>0</v>
      </c>
      <c r="AH147" s="207">
        <f>ROUND(IFERROR(IF(OR(IFERROR($P$358,"")="DDP",IFERROR($P$358,"")="Domestic",IFERROR($AG$331,"")=0),0,IF($AA$328=1,$P$341,IF($O$309=0,(AH388*($O$328/1000)*($P$341/100)*0.264172*$P$310),(AH388*($O$328/1000)*0.264172*$P$341)))),0),2)</f>
        <v>0</v>
      </c>
      <c r="AI147" s="207"/>
      <c r="AJ147" s="207">
        <f ca="1">ROUND(IFERROR(IF(AND(AJ35="Actual",OR(AJ141=0,AJ141="")),0,IF(OR(IFERROR($O$358,"")="DDP",IFERROR($O$358,"")="Domestic",IFERROR($AG$331,"")=0),0,IF($AA$328=1,$O$341,IF($O$309=0,(AJ388*($O$328/1000)*($O$341/100)*0.264172*$O$310),(AJ388*($O$328/1000)*0.264172*$O$341))))),0),2)</f>
        <v>0</v>
      </c>
      <c r="AK147" s="207">
        <f>ROUND(IFERROR(IF(OR(IFERROR($P$358,"")="DDP",IFERROR($P$358,"")="Domestic",IFERROR($AG$331,"")=0),0,IF($AA$328=1,$P$341,IF($O$309=0,(AK388*($O$328/1000)*($P$341/100)*0.264172*$P$310),(AK388*($O$328/1000)*0.264172*$P$341)))),0),2)</f>
        <v>0</v>
      </c>
      <c r="AL147" s="207"/>
      <c r="AM147" s="207">
        <f ca="1">ROUND(IFERROR(IF(AND(AM35="Actual",OR(AM141=0,AM141="")),0,IF(OR(IFERROR($O$358,"")="DDP",IFERROR($O$358,"")="Domestic",IFERROR($AG$331,"")=0),0,IF($AA$328=1,$O$341,IF($O$309=0,(AM388*($O$328/1000)*($O$341/100)*0.264172*$O$310),(AM388*($O$328/1000)*0.264172*$O$341))))),0),2)</f>
        <v>0</v>
      </c>
      <c r="AN147" s="207">
        <f>ROUND(IFERROR(IF(OR(IFERROR($P$358,"")="DDP",IFERROR($P$358,"")="Domestic",IFERROR($AG$331,"")=0),0,IF($AA$328=1,$P$341,IF($O$309=0,(AN388*($O$328/1000)*($P$341/100)*0.264172*$P$310),(AN388*($O$328/1000)*0.264172*$P$341)))),0),2)</f>
        <v>0</v>
      </c>
      <c r="AO147" s="207"/>
      <c r="AP147" s="207">
        <f ca="1">ROUND(IFERROR(IF(AND(AP35="Actual",OR(AP141=0,AP141="")),0,IF(OR(IFERROR($O$358,"")="DDP",IFERROR($O$358,"")="Domestic",IFERROR($AG$331,"")=0),0,IF($AA$328=1,$O$341,IF($O$309=0,(AP388*($O$328/1000)*($O$341/100)*0.264172*$O$310),(AP388*($O$328/1000)*0.264172*$O$341))))),0),2)</f>
        <v>0</v>
      </c>
      <c r="AQ147" s="207">
        <f>ROUND(IFERROR(IF(OR(IFERROR($P$358,"")="DDP",IFERROR($P$358,"")="Domestic",IFERROR($AG$331,"")=0),0,IF($AA$328=1,$P$341,IF($O$309=0,(AQ388*($O$328/1000)*($P$341/100)*0.264172*$P$310),(AQ388*($O$328/1000)*0.264172*$P$341)))),0),2)</f>
        <v>0</v>
      </c>
      <c r="AR147" s="207"/>
      <c r="AS147" s="207">
        <f ca="1">ROUND(IFERROR(IF(AND(AS35="Actual",OR(AS141=0,AS141="")),0,IF(OR(IFERROR($O$358,"")="DDP",IFERROR($O$358,"")="Domestic",IFERROR($AG$331,"")=0),0,IF($AA$328=1,$O$341,IF($O$309=0,(AS388*($O$328/1000)*($O$341/100)*0.264172*$O$310),(AS388*($O$328/1000)*0.264172*$O$341))))),0),2)</f>
        <v>0</v>
      </c>
      <c r="AT147" s="207">
        <f>ROUND(IFERROR(IF(OR(IFERROR($P$358,"")="DDP",IFERROR($P$358,"")="Domestic",IFERROR($AG$331,"")=0),0,IF($AA$328=1,$P$341,IF($O$309=0,(AT388*($O$328/1000)*($P$341/100)*0.264172*$P$310),(AT388*($O$328/1000)*0.264172*$P$341)))),0),2)</f>
        <v>0</v>
      </c>
      <c r="AU147" s="207"/>
      <c r="AV147" s="207">
        <f ca="1">ROUND(IFERROR(IF(AND(AV35="Actual",OR(AV141=0,AV141="")),0,IF(OR(IFERROR($O$358,"")="DDP",IFERROR($O$358,"")="Domestic",IFERROR($AG$331,"")=0),0,IF($AA$328=1,$O$341,IF($O$309=0,(AV388*($O$328/1000)*($O$341/100)*0.264172*$O$310),(AV388*($O$328/1000)*0.264172*$O$341))))),0),2)</f>
        <v>0</v>
      </c>
      <c r="AW147" s="207">
        <f>ROUND(IFERROR(IF(OR(IFERROR($P$358,"")="DDP",IFERROR($P$358,"")="Domestic",IFERROR($AG$331,"")=0),0,IF($AA$328=1,$P$341,IF($O$309=0,(AW388*($O$328/1000)*($P$341/100)*0.264172*$P$310),(AW388*($O$328/1000)*0.264172*$P$341)))),0),2)</f>
        <v>0</v>
      </c>
      <c r="AX147" s="207"/>
      <c r="AY147" s="207">
        <f ca="1">ROUND(IFERROR(IF(AND(AY35="Actual",OR(AY141=0,AY141="")),0,IF(OR(IFERROR($O$358,"")="DDP",IFERROR($O$358,"")="Domestic",IFERROR($AG$331,"")=0),0,IF($AA$328=1,$O$341,IF($O$309=0,(AY388*($O$328/1000)*($O$341/100)*0.264172*$O$310),(AY388*($O$328/1000)*0.264172*$O$341))))),0),2)</f>
        <v>0</v>
      </c>
      <c r="AZ147" s="207">
        <f>ROUND(IFERROR(IF(OR(IFERROR($P$358,"")="DDP",IFERROR($P$358,"")="Domestic",IFERROR($AG$331,"")=0),0,IF($AA$328=1,$P$341,IF($O$309=0,(AZ388*($O$328/1000)*($P$341/100)*0.264172*$P$310),(AZ388*($O$328/1000)*0.264172*$P$341)))),0),2)</f>
        <v>0</v>
      </c>
      <c r="BA147" s="207"/>
      <c r="BB147" s="207">
        <f ca="1">ROUND(IFERROR(IF(AND(BB35="Actual",OR(BB141=0,BB141="")),0,IF(OR(IFERROR($O$358,"")="DDP",IFERROR($O$358,"")="Domestic",IFERROR($AG$331,"")=0),0,IF($AA$328=1,$O$341,IF($O$309=0,(BB388*($O$328/1000)*($O$341/100)*0.264172*$O$310),(BB388*($O$328/1000)*0.264172*$O$341))))),0),2)</f>
        <v>0</v>
      </c>
      <c r="BC147" s="207">
        <f>ROUND(IFERROR(IF(OR(IFERROR($P$358,"")="DDP",IFERROR($P$358,"")="Domestic",IFERROR($AG$331,"")=0),0,IF($AA$328=1,$P$341,IF($O$309=0,(BC388*($O$328/1000)*($P$341/100)*0.264172*$P$310),(BC388*($O$328/1000)*0.264172*$P$341)))),0),2)</f>
        <v>0</v>
      </c>
      <c r="BD147" s="207"/>
      <c r="BE147" s="207">
        <f ca="1">ROUND(IFERROR(IF(AND(BE35="Actual",OR(BE141=0,BE141="")),0,IF(OR(IFERROR($O$358,"")="DDP",IFERROR($O$358,"")="Domestic",IFERROR($AG$331,"")=0),0,IF($AA$328=1,$O$341,IF($O$309=0,(BE388*($O$328/1000)*($O$341/100)*0.264172*$O$310),(BE388*($O$328/1000)*0.264172*$O$341))))),0),2)</f>
        <v>0</v>
      </c>
      <c r="BF147" s="207">
        <f>ROUND(IFERROR(IF(OR(IFERROR($P$358,"")="DDP",IFERROR($P$358,"")="Domestic",IFERROR($AG$331,"")=0),0,IF($AA$328=1,$P$341,IF($O$309=0,(BF388*($O$328/1000)*($P$341/100)*0.264172*$P$310),(BF388*($O$328/1000)*0.264172*$P$341)))),0),2)</f>
        <v>0</v>
      </c>
      <c r="BG147" s="207"/>
      <c r="BH147" s="207">
        <f ca="1">ROUND(IFERROR(IF(AND(BH35="Actual",OR(BH141=0,BH141="")),0,IF(OR(IFERROR($O$358,"")="DDP",IFERROR($O$358,"")="Domestic",IFERROR($AG$331,"")=0),0,IF($AA$328=1,$O$341,IF($O$309=0,(BH388*($O$328/1000)*($O$341/100)*0.264172*$O$310),(BH388*($O$328/1000)*0.264172*$O$341))))),0),2)</f>
        <v>0</v>
      </c>
      <c r="BI147" s="207">
        <f>ROUND(IFERROR(IF(OR(IFERROR($P$358,"")="DDP",IFERROR($P$358,"")="Domestic",IFERROR($AG$331,"")=0),0,IF($AA$328=1,$P$341,IF($O$309=0,(BI388*($O$328/1000)*($P$341/100)*0.264172*$P$310),(BI388*($O$328/1000)*0.264172*$P$341)))),0),2)</f>
        <v>0</v>
      </c>
      <c r="BJ147" s="207"/>
      <c r="BK147" s="207">
        <f ca="1">ROUND(IFERROR(IF(AND(BK35="Actual",OR(BK141=0,BK141="")),0,IF(OR(IFERROR($O$358,"")="DDP",IFERROR($O$358,"")="Domestic",IFERROR($AG$331,"")=0),0,IF($AA$328=1,$O$341,IF($O$309=0,(BK388*($O$328/1000)*($O$341/100)*0.264172*$O$310),(BK388*($O$328/1000)*0.264172*$O$341))))),0),2)</f>
        <v>0</v>
      </c>
      <c r="BL147" s="207">
        <f>ROUND(IFERROR(IF(OR(IFERROR($P$358,"")="DDP",IFERROR($P$358,"")="Domestic",IFERROR($AG$331,"")=0),0,IF($AA$328=1,$P$341,IF($O$309=0,(BL388*($O$328/1000)*($P$341/100)*0.264172*$P$310),(BL388*($O$328/1000)*0.264172*$P$341)))),0),2)</f>
        <v>0</v>
      </c>
      <c r="BM147" s="207"/>
      <c r="BN147" s="207">
        <f ca="1">ROUND(IFERROR(IF(AND(BN35="Actual",OR(BN141=0,BN141="")),0,IF(OR(IFERROR($O$358,"")="DDP",IFERROR($O$358,"")="Domestic",IFERROR($AG$331,"")=0),0,IF($AA$328=1,$O$341,IF($O$309=0,(BN388*($O$328/1000)*($O$341/100)*0.264172*$O$310),(BN388*($O$328/1000)*0.264172*$O$341))))),0),2)</f>
        <v>0</v>
      </c>
      <c r="BO147" s="207">
        <f>ROUND(IFERROR(IF(OR(IFERROR($P$358,"")="DDP",IFERROR($P$358,"")="Domestic",IFERROR($AG$331,"")=0),0,IF($AA$328=1,$P$341,IF($O$309=0,(BO388*($O$328/1000)*($P$341/100)*0.264172*$P$310),(BO388*($O$328/1000)*0.264172*$P$341)))),0),2)</f>
        <v>0</v>
      </c>
      <c r="BP147" s="207"/>
      <c r="BQ147" s="207">
        <f ca="1">ROUND(IFERROR(IF(AND(BQ35="Actual",OR(BQ141=0,BQ141="")),0,IF(OR(IFERROR($O$358,"")="DDP",IFERROR($O$358,"")="Domestic",IFERROR($AG$331,"")=0),0,IF($AA$328=1,$O$341,IF($O$309=0,(BQ388*($O$328/1000)*($O$341/100)*0.264172*$O$310),(BQ388*($O$328/1000)*0.264172*$O$341))))),0),2)</f>
        <v>0</v>
      </c>
      <c r="BR147" s="207">
        <f>ROUND(IFERROR(IF(OR(IFERROR($P$358,"")="DDP",IFERROR($P$358,"")="Domestic",IFERROR($AG$331,"")=0),0,IF($AA$328=1,$P$341,IF($O$309=0,(BR388*($O$328/1000)*($P$341/100)*0.264172*$P$310),(BR388*($O$328/1000)*0.264172*$P$341)))),0),2)</f>
        <v>0</v>
      </c>
      <c r="BS147" s="207"/>
      <c r="BT147" s="207">
        <f ca="1">ROUND(IFERROR(IF(AND(BT35="Actual",OR(BT141=0,BT141="")),0,IF(OR(IFERROR($O$358,"")="DDP",IFERROR($O$358,"")="Domestic",IFERROR($AG$331,"")=0),0,IF($AA$328=1,$O$341,IF($O$309=0,(BT388*($O$328/1000)*($O$341/100)*0.264172*$O$310),(BT388*($O$328/1000)*0.264172*$O$341))))),0),2)</f>
        <v>0</v>
      </c>
      <c r="BU147" s="207">
        <f>ROUND(IFERROR(IF(OR(IFERROR($P$358,"")="DDP",IFERROR($P$358,"")="Domestic",IFERROR($AG$331,"")=0),0,IF($AA$328=1,$P$341,IF($O$309=0,(BU388*($O$328/1000)*($P$341/100)*0.264172*$P$310),(BU388*($O$328/1000)*0.264172*$P$341)))),0),2)</f>
        <v>0</v>
      </c>
      <c r="BV147" s="207"/>
      <c r="BW147" s="207">
        <f ca="1">ROUND(IFERROR(IF(AND(BW35="Actual",OR(BW141=0,BW141="")),0,IF(OR(IFERROR($O$358,"")="DDP",IFERROR($O$358,"")="Domestic",IFERROR($AG$331,"")=0),0,IF($AA$328=1,$O$341,IF($O$309=0,(BW388*($O$328/1000)*($O$341/100)*0.264172*$O$310),(BW388*($O$328/1000)*0.264172*$O$341))))),0),2)</f>
        <v>0</v>
      </c>
      <c r="BX147" s="207">
        <f>ROUND(IFERROR(IF(OR(IFERROR($P$358,"")="DDP",IFERROR($P$358,"")="Domestic",IFERROR($AG$331,"")=0),0,IF($AA$328=1,$P$341,IF($O$309=0,(BX388*($O$328/1000)*($P$341/100)*0.264172*$P$310),(BX388*($O$328/1000)*0.264172*$P$341)))),0),2)</f>
        <v>0</v>
      </c>
      <c r="BY147" s="207"/>
      <c r="BZ147" s="207">
        <f ca="1">ROUND(IFERROR(IF(AND(BZ35="Actual",OR(BZ141=0,BZ141="")),0,IF(OR(IFERROR($O$358,"")="DDP",IFERROR($O$358,"")="Domestic",IFERROR($AG$331,"")=0),0,IF($AA$328=1,$O$341,IF($O$309=0,(BZ388*($O$328/1000)*($O$341/100)*0.264172*$O$310),(BZ388*($O$328/1000)*0.264172*$O$341))))),0),2)</f>
        <v>0</v>
      </c>
      <c r="CA147" s="207">
        <f>ROUND(IFERROR(IF(OR(IFERROR($P$358,"")="DDP",IFERROR($P$358,"")="Domestic",IFERROR($AG$331,"")=0),0,IF($AA$328=1,$P$341,IF($O$309=0,(CA388*($O$328/1000)*($P$341/100)*0.264172*$P$310),(CA388*($O$328/1000)*0.264172*$P$341)))),0),2)</f>
        <v>0</v>
      </c>
      <c r="CB147" s="207"/>
      <c r="CC147" s="207">
        <f ca="1">ROUND(IFERROR(IF(AND(CC35="Actual",OR(CC141=0,CC141="")),0,IF(OR(IFERROR($O$358,"")="DDP",IFERROR($O$358,"")="Domestic",IFERROR($AG$331,"")=0),0,IF($AA$328=1,$O$341,IF($O$309=0,(CC388*($O$328/1000)*($O$341/100)*0.264172*$O$310),(CC388*($O$328/1000)*0.264172*$O$341))))),0),2)</f>
        <v>0</v>
      </c>
      <c r="CD147" s="207">
        <f>ROUND(IFERROR(IF(OR(IFERROR($P$358,"")="DDP",IFERROR($P$358,"")="Domestic",IFERROR($AG$331,"")=0),0,IF($AA$328=1,$P$341,IF($O$309=0,(CD388*($O$328/1000)*($P$341/100)*0.264172*$P$310),(CD388*($O$328/1000)*0.264172*$P$341)))),0),2)</f>
        <v>0</v>
      </c>
      <c r="CE147" s="207"/>
      <c r="CF147" s="207">
        <f ca="1">ROUND(IFERROR(IF(AND(CF35="Actual",OR(CF141=0,CF141="")),0,IF(OR(IFERROR($O$358,"")="DDP",IFERROR($O$358,"")="Domestic",IFERROR($AG$331,"")=0),0,IF($AA$328=1,$O$341,IF($O$309=0,(CF388*($O$328/1000)*($O$341/100)*0.264172*$O$310),(CF388*($O$328/1000)*0.264172*$O$341))))),0),2)</f>
        <v>0</v>
      </c>
      <c r="CG147" s="207">
        <f>ROUND(IFERROR(IF(OR(IFERROR($P$358,"")="DDP",IFERROR($P$358,"")="Domestic",IFERROR($AG$331,"")=0),0,IF($AA$328=1,$P$341,IF($O$309=0,(CG388*($O$328/1000)*($P$341/100)*0.264172*$P$310),(CG388*($O$328/1000)*0.264172*$P$341)))),0),2)</f>
        <v>0</v>
      </c>
      <c r="CH147" s="207"/>
      <c r="CI147" s="207">
        <f ca="1">ROUND(IFERROR(IF(AND(CI35="Actual",OR(CI141=0,CI141="")),0,IF(OR(IFERROR($O$358,"")="DDP",IFERROR($O$358,"")="Domestic",IFERROR($AG$331,"")=0),0,IF($AA$328=1,$O$341,IF($O$309=0,(CI388*($O$328/1000)*($O$341/100)*0.264172*$O$310),(CI388*($O$328/1000)*0.264172*$O$341))))),0),2)</f>
        <v>0</v>
      </c>
      <c r="CJ147" s="207">
        <f>ROUND(IFERROR(IF(OR(IFERROR($P$358,"")="DDP",IFERROR($P$358,"")="Domestic",IFERROR($AG$331,"")=0),0,IF($AA$328=1,$P$341,IF($O$309=0,(CJ388*($O$328/1000)*($P$341/100)*0.264172*$P$310),(CJ388*($O$328/1000)*0.264172*$P$341)))),0),2)</f>
        <v>0</v>
      </c>
      <c r="CK147" s="207"/>
      <c r="CL147" s="207">
        <f ca="1">ROUND(IFERROR(IF(AND(CL35="Actual",OR(CL141=0,CL141="")),0,IF(OR(IFERROR($O$358,"")="DDP",IFERROR($O$358,"")="Domestic",IFERROR($AG$331,"")=0),0,IF($AA$328=1,$O$341,IF($O$309=0,(CL388*($O$328/1000)*($O$341/100)*0.264172*$O$310),(CL388*($O$328/1000)*0.264172*$O$341))))),0),2)</f>
        <v>0</v>
      </c>
      <c r="CM147" s="207">
        <f>ROUND(IFERROR(IF(OR(IFERROR($P$358,"")="DDP",IFERROR($P$358,"")="Domestic",IFERROR($AG$331,"")=0),0,IF($AA$328=1,$P$341,IF($O$309=0,(CM388*($O$328/1000)*($P$341/100)*0.264172*$P$310),(CM388*($O$328/1000)*0.264172*$P$341)))),0),2)</f>
        <v>0</v>
      </c>
      <c r="CN147" s="207"/>
      <c r="CO147" s="207">
        <f ca="1">ROUND(IFERROR(IF(AND(CO35="Actual",OR(CO141=0,CO141="")),0,IF(OR(IFERROR($O$358,"")="DDP",IFERROR($O$358,"")="Domestic",IFERROR($AG$331,"")=0),0,IF($AA$328=1,$O$341,IF($O$309=0,(CO388*($O$328/1000)*($O$341/100)*0.264172*$O$310),(CO388*($O$328/1000)*0.264172*$O$341))))),0),2)</f>
        <v>0</v>
      </c>
      <c r="CP147" s="207">
        <f>ROUND(IFERROR(IF(OR(IFERROR($P$358,"")="DDP",IFERROR($P$358,"")="Domestic",IFERROR($AG$331,"")=0),0,IF($AA$328=1,$P$341,IF($O$309=0,(CP388*($O$328/1000)*($P$341/100)*0.264172*$P$310),(CP388*($O$328/1000)*0.264172*$P$341)))),0),2)</f>
        <v>0</v>
      </c>
      <c r="CQ147" s="207"/>
      <c r="CR147" s="207">
        <f ca="1">ROUND(IFERROR(IF(AND(CR35="Actual",OR(CR141=0,CR141="")),0,IF(OR(IFERROR($O$358,"")="DDP",IFERROR($O$358,"")="Domestic",IFERROR($AG$331,"")=0),0,IF($AA$328=1,$O$341,IF($O$309=0,(CR388*($O$328/1000)*($O$341/100)*0.264172*$O$310),(CR388*($O$328/1000)*0.264172*$O$341))))),0),2)</f>
        <v>0</v>
      </c>
      <c r="CS147" s="207">
        <f>ROUND(IFERROR(IF(OR(IFERROR($P$358,"")="DDP",IFERROR($P$358,"")="Domestic",IFERROR($AG$331,"")=0),0,IF($AA$328=1,$P$341,IF($O$309=0,(CS388*($O$328/1000)*($P$341/100)*0.264172*$P$310),(CS388*($O$328/1000)*0.264172*$P$341)))),0),2)</f>
        <v>0</v>
      </c>
      <c r="CT147" s="207"/>
      <c r="CU147" s="207">
        <f ca="1">ROUND(IFERROR(IF(AND(CU35="Actual",OR(CU141=0,CU141="")),0,IF(OR(IFERROR($O$358,"")="DDP",IFERROR($O$358,"")="Domestic",IFERROR($AG$331,"")=0),0,IF($AA$328=1,$O$341,IF($O$309=0,(CU388*($O$328/1000)*($O$341/100)*0.264172*$O$310),(CU388*($O$328/1000)*0.264172*$O$341))))),0),2)</f>
        <v>0</v>
      </c>
      <c r="CV147" s="207">
        <f>ROUND(IFERROR(IF(OR(IFERROR($P$358,"")="DDP",IFERROR($P$358,"")="Domestic",IFERROR($AG$331,"")=0),0,IF($AA$328=1,$P$341,IF($O$309=0,(CV388*($O$328/1000)*($P$341/100)*0.264172*$P$310),(CV388*($O$328/1000)*0.264172*$P$341)))),0),2)</f>
        <v>0</v>
      </c>
      <c r="CW147" s="207"/>
      <c r="CX147" s="207">
        <f ca="1">ROUND(IFERROR(IF(AND(CX35="Actual",OR(CX141=0,CX141="")),0,IF(OR(IFERROR($O$358,"")="DDP",IFERROR($O$358,"")="Domestic",IFERROR($AG$331,"")=0),0,IF($AA$328=1,$O$341,IF($O$309=0,(CX388*($O$328/1000)*($O$341/100)*0.264172*$O$310),(CX388*($O$328/1000)*0.264172*$O$341))))),0),2)</f>
        <v>0</v>
      </c>
      <c r="CY147" s="207">
        <f>ROUND(IFERROR(IF(OR(IFERROR($P$358,"")="DDP",IFERROR($P$358,"")="Domestic",IFERROR($AG$331,"")=0),0,IF($AA$328=1,$P$341,IF($O$309=0,(CY388*($O$328/1000)*($P$341/100)*0.264172*$P$310),(CY388*($O$328/1000)*0.264172*$P$341)))),0),2)</f>
        <v>0</v>
      </c>
      <c r="CZ147" s="207"/>
      <c r="DA147" s="207">
        <f ca="1">ROUND(IFERROR(IF(AND(DA35="Actual",OR(DA141=0,DA141="")),0,IF(OR(IFERROR($O$358,"")="DDP",IFERROR($O$358,"")="Domestic",IFERROR($AG$331,"")=0),0,IF($AA$328=1,$O$341,IF($O$309=0,(DA388*($O$328/1000)*($O$341/100)*0.264172*$O$310),(DA388*($O$328/1000)*0.264172*$O$341))))),0),2)</f>
        <v>0</v>
      </c>
      <c r="DB147" s="207">
        <f>ROUND(IFERROR(IF(OR(IFERROR($P$358,"")="DDP",IFERROR($P$358,"")="Domestic",IFERROR($AG$331,"")=0),0,IF($AA$328=1,$P$341,IF($O$309=0,(DB388*($O$328/1000)*($P$341/100)*0.264172*$P$310),(DB388*($O$328/1000)*0.264172*$P$341)))),0),2)</f>
        <v>0</v>
      </c>
      <c r="DC147" s="207"/>
      <c r="DD147" s="207">
        <f ca="1">ROUND(IFERROR(IF(AND(DD35="Actual",OR(DD141=0,DD141="")),0,IF(OR(IFERROR($O$358,"")="DDP",IFERROR($O$358,"")="Domestic",IFERROR($AG$331,"")=0),0,IF($AA$328=1,$O$341,IF($O$309=0,(DD388*($O$328/1000)*($O$341/100)*0.264172*$O$310),(DD388*($O$328/1000)*0.264172*$O$341))))),0),2)</f>
        <v>0</v>
      </c>
      <c r="DE147" s="207">
        <f>ROUND(IFERROR(IF(OR(IFERROR($P$358,"")="DDP",IFERROR($P$358,"")="Domestic",IFERROR($AG$331,"")=0),0,IF($AA$328=1,$P$341,IF($O$309=0,(DE388*($O$328/1000)*($P$341/100)*0.264172*$P$310),(DE388*($O$328/1000)*0.264172*$P$341)))),0),2)</f>
        <v>0</v>
      </c>
      <c r="DF147" s="207"/>
      <c r="DG147" s="207">
        <f ca="1">ROUND(IFERROR(IF(AND(DG35="Actual",OR(DG141=0,DG141="")),0,IF(OR(IFERROR($O$358,"")="DDP",IFERROR($O$358,"")="Domestic",IFERROR($AG$331,"")=0),0,IF($AA$328=1,$O$341,IF($O$309=0,(DG388*($O$328/1000)*($O$341/100)*0.264172*$O$310),(DG388*($O$328/1000)*0.264172*$O$341))))),0),2)</f>
        <v>0</v>
      </c>
      <c r="DH147" s="207">
        <f>ROUND(IFERROR(IF(OR(IFERROR($P$358,"")="DDP",IFERROR($P$358,"")="Domestic",IFERROR($AG$331,"")=0),0,IF($AA$328=1,$P$341,IF($O$309=0,(DH388*($O$328/1000)*($P$341/100)*0.264172*$P$310),(DH388*($O$328/1000)*0.264172*$P$341)))),0),2)</f>
        <v>0</v>
      </c>
      <c r="DI147" s="207"/>
      <c r="DJ147" s="207">
        <f ca="1">ROUND(IFERROR(IF(AND(DJ35="Actual",OR(DJ141=0,DJ141="")),0,IF(OR(IFERROR($O$358,"")="DDP",IFERROR($O$358,"")="Domestic",IFERROR($AG$331,"")=0),0,IF($AA$328=1,$O$341,IF($O$309=0,(DJ388*($O$328/1000)*($O$341/100)*0.264172*$O$310),(DJ388*($O$328/1000)*0.264172*$O$341))))),0),2)</f>
        <v>0</v>
      </c>
      <c r="DK147" s="207">
        <f>ROUND(IFERROR(IF(OR(IFERROR($P$358,"")="DDP",IFERROR($P$358,"")="Domestic",IFERROR($AG$331,"")=0),0,IF($AA$328=1,$P$341,IF($O$309=0,(DK388*($O$328/1000)*($P$341/100)*0.264172*$P$310),(DK388*($O$328/1000)*0.264172*$P$341)))),0),2)</f>
        <v>0</v>
      </c>
      <c r="DL147" s="207"/>
      <c r="DM147" s="207">
        <f ca="1">ROUND(IFERROR(IF(AND(DM35="Actual",OR(DM141=0,DM141="")),0,IF(OR(IFERROR($O$358,"")="DDP",IFERROR($O$358,"")="Domestic",IFERROR($AG$331,"")=0),0,IF($AA$328=1,$O$341,IF($O$309=0,(DM388*($O$328/1000)*($O$341/100)*0.264172*$O$310),(DM388*($O$328/1000)*0.264172*$O$341))))),0),2)</f>
        <v>0</v>
      </c>
      <c r="DN147" s="207">
        <f>ROUND(IFERROR(IF(OR(IFERROR($P$358,"")="DDP",IFERROR($P$358,"")="Domestic",IFERROR($AG$331,"")=0),0,IF($AA$328=1,$P$341,IF($O$309=0,(DN388*($O$328/1000)*($P$341/100)*0.264172*$P$310),(DN388*($O$328/1000)*0.264172*$P$341)))),0),2)</f>
        <v>0</v>
      </c>
      <c r="DO147" s="207"/>
      <c r="DP147" s="207">
        <f ca="1">ROUND(IFERROR(IF(AND(DP35="Actual",OR(DP141=0,DP141="")),0,IF(OR(IFERROR($O$358,"")="DDP",IFERROR($O$358,"")="Domestic",IFERROR($AG$331,"")=0),0,IF($AA$328=1,$O$341,IF($O$309=0,(DP388*($O$328/1000)*($O$341/100)*0.264172*$O$310),(DP388*($O$328/1000)*0.264172*$O$341))))),0),2)</f>
        <v>0</v>
      </c>
      <c r="DQ147" s="207">
        <f>ROUND(IFERROR(IF(OR(IFERROR($P$358,"")="DDP",IFERROR($P$358,"")="Domestic",IFERROR($AG$331,"")=0),0,IF($AA$328=1,$P$341,IF($O$309=0,(DQ388*($O$328/1000)*($P$341/100)*0.264172*$P$310),(DQ388*($O$328/1000)*0.264172*$P$341)))),0),2)</f>
        <v>0</v>
      </c>
      <c r="DR147" s="207"/>
      <c r="DS147" s="207">
        <f ca="1">ROUND(IFERROR(IF(AND(DS35="Actual",OR(DS141=0,DS141="")),0,IF(OR(IFERROR($O$358,"")="DDP",IFERROR($O$358,"")="Domestic",IFERROR($AG$331,"")=0),0,IF($AA$328=1,$O$341,IF($O$309=0,(DS388*($O$328/1000)*($O$341/100)*0.264172*$O$310),(DS388*($O$328/1000)*0.264172*$O$341))))),0),2)</f>
        <v>0</v>
      </c>
      <c r="DT147" s="207">
        <f>ROUND(IFERROR(IF(OR(IFERROR($P$358,"")="DDP",IFERROR($P$358,"")="Domestic",IFERROR($AG$331,"")=0),0,IF($AA$328=1,$P$341,IF($O$309=0,(DT388*($O$328/1000)*($P$341/100)*0.264172*$P$310),(DT388*($O$328/1000)*0.264172*$P$341)))),0),2)</f>
        <v>0</v>
      </c>
      <c r="DU147" s="211"/>
      <c r="DV147" s="204">
        <f>ROUND(IFERROR(IF(AND($O$336="Actual",OR(DV141=0,DV141="")),0,IF(OR(IFERROR($O$358,"")="DDP",IFERROR($O$358,"")="Domestic",IFERROR($AG$331,"")=0),0,IF($AA$328=1,$O$341,IF($O$309=0,(DV388*($O$328/1000)*($O$341/100)*0.264172*$O$310),(DV388*($O$328/1000)*0.264172*$O$341))))),0),2)</f>
        <v>0</v>
      </c>
      <c r="DW147" s="442"/>
      <c r="DY147" s="205"/>
      <c r="DZ147" s="205"/>
      <c r="EB147" s="196"/>
      <c r="EC147" s="196"/>
      <c r="EE147" s="100"/>
    </row>
    <row r="148" spans="1:303" ht="19.5" customHeight="1" x14ac:dyDescent="0.3">
      <c r="A148" s="83"/>
      <c r="E148" t="s">
        <v>350</v>
      </c>
      <c r="F148">
        <v>0</v>
      </c>
      <c r="G148" t="s">
        <v>264</v>
      </c>
      <c r="H148" t="b">
        <v>1</v>
      </c>
      <c r="M148" s="213" t="s">
        <v>351</v>
      </c>
      <c r="N148" s="127" t="s">
        <v>40</v>
      </c>
      <c r="O148" s="198">
        <f ca="1">IFERROR(((R148*R44)+(U148*U44)+(X148*X44)+(AA148*AA44)+(AD148*AD44)+(AG148*AG44)+(AJ148*AJ44)+(AM148*AM44)+(AP148*AP44)+(AS148*AS44)+(AV148*AV44)+(AY148*AY44)+(BB148*BB44)+(BE148*BE44)+(BH148*BH44)+(BK148*BK44)+(BN148*BN44)+(BQ148*BQ44)+(BT148*BT44)+(BW148*BW44)+(BZ148*BZ44)+(CC148*CC44)+(CF148*CF44)+(CI148*CI44)+(CL148*CL44)+(CO148*CO44)+(CR148*CR44)+(CU148*CU44)+(CX148*CX44)+(DA148*DA44)+(DD148*DD44)+(DG148*DG44)+(DJ148*DJ44)+(DM148*DM44)+(DP148*DP44)+(DS148*DS44)+IF(O35="Actual",(DV148*DV44),0))/O44,0)</f>
        <v>0</v>
      </c>
      <c r="P148" s="198">
        <f>IFERROR(((S148*S44)+(V148*V44)+(Y148*Y44)+(AB148*AB44)+(AE148*AE44)+(AH148*AH44)+(AK148*AK44)+(AN148*AN44)+(AQ148*AQ44)+(AT148*AT44)+(AW148*AW44)+(AZ148*AZ44)+(BC148*BC44)+(BF148*BF44)+(BI148*BI44)+(BL148*BL44)+(BO148*BO44)+(BR148*BR44)+(BU148*BU44)+(BX148*BX44)+(CA148*CA44)+(CD148*CD44)+(CG148*CG44)+(CJ148*CJ44)+(CM148*CM44)+(CP148*CP44)+(CS148*CS44)+(CV148*CV44)+(CY148*CY44)+(DB148*DB44)+(DE148*DE44)+(DH148*DH44)+(DK148*DK44)+(DN148*DN44)+(DQ148*DQ44)+(DT148*DT44))/P44,0)</f>
        <v>0</v>
      </c>
      <c r="Q148" s="162"/>
      <c r="R148" s="207">
        <v>0</v>
      </c>
      <c r="S148" s="200">
        <v>0</v>
      </c>
      <c r="T148" s="203"/>
      <c r="U148" s="207">
        <v>0</v>
      </c>
      <c r="V148" s="200">
        <v>0</v>
      </c>
      <c r="W148" s="203"/>
      <c r="X148" s="207">
        <v>0</v>
      </c>
      <c r="Y148" s="200">
        <v>0</v>
      </c>
      <c r="Z148" s="203"/>
      <c r="AA148" s="207">
        <v>0</v>
      </c>
      <c r="AB148" s="200">
        <v>0</v>
      </c>
      <c r="AC148" s="203"/>
      <c r="AD148" s="207">
        <v>0</v>
      </c>
      <c r="AE148" s="200">
        <v>0</v>
      </c>
      <c r="AF148" s="203"/>
      <c r="AG148" s="207">
        <v>0</v>
      </c>
      <c r="AH148" s="200">
        <v>0</v>
      </c>
      <c r="AI148" s="203"/>
      <c r="AJ148" s="207">
        <v>0</v>
      </c>
      <c r="AK148" s="200">
        <v>0</v>
      </c>
      <c r="AL148" s="203"/>
      <c r="AM148" s="207">
        <v>0</v>
      </c>
      <c r="AN148" s="200">
        <v>0</v>
      </c>
      <c r="AO148" s="203"/>
      <c r="AP148" s="207">
        <v>0</v>
      </c>
      <c r="AQ148" s="200">
        <v>0</v>
      </c>
      <c r="AR148" s="203"/>
      <c r="AS148" s="207">
        <v>0</v>
      </c>
      <c r="AT148" s="200">
        <v>0</v>
      </c>
      <c r="AU148" s="203"/>
      <c r="AV148" s="207">
        <v>0</v>
      </c>
      <c r="AW148" s="200">
        <v>0</v>
      </c>
      <c r="AX148" s="203"/>
      <c r="AY148" s="207">
        <v>0</v>
      </c>
      <c r="AZ148" s="200">
        <v>0</v>
      </c>
      <c r="BA148" s="203"/>
      <c r="BB148" s="207">
        <v>0</v>
      </c>
      <c r="BC148" s="200">
        <v>0</v>
      </c>
      <c r="BD148" s="203"/>
      <c r="BE148" s="207">
        <v>0</v>
      </c>
      <c r="BF148" s="200">
        <v>0</v>
      </c>
      <c r="BG148" s="203"/>
      <c r="BH148" s="207">
        <v>0</v>
      </c>
      <c r="BI148" s="200">
        <v>0</v>
      </c>
      <c r="BJ148" s="203"/>
      <c r="BK148" s="207">
        <v>0</v>
      </c>
      <c r="BL148" s="200">
        <v>0</v>
      </c>
      <c r="BM148" s="203"/>
      <c r="BN148" s="207">
        <v>0</v>
      </c>
      <c r="BO148" s="200">
        <v>0</v>
      </c>
      <c r="BP148" s="203"/>
      <c r="BQ148" s="207">
        <v>0</v>
      </c>
      <c r="BR148" s="200">
        <v>0</v>
      </c>
      <c r="BS148" s="203"/>
      <c r="BT148" s="207">
        <v>0</v>
      </c>
      <c r="BU148" s="200">
        <v>0</v>
      </c>
      <c r="BV148" s="203"/>
      <c r="BW148" s="207">
        <v>0</v>
      </c>
      <c r="BX148" s="200">
        <v>0</v>
      </c>
      <c r="BY148" s="203"/>
      <c r="BZ148" s="207">
        <v>0</v>
      </c>
      <c r="CA148" s="200">
        <v>0</v>
      </c>
      <c r="CB148" s="203"/>
      <c r="CC148" s="207">
        <v>0</v>
      </c>
      <c r="CD148" s="200">
        <v>0</v>
      </c>
      <c r="CE148" s="203"/>
      <c r="CF148" s="207">
        <v>0</v>
      </c>
      <c r="CG148" s="200">
        <v>0</v>
      </c>
      <c r="CH148" s="203"/>
      <c r="CI148" s="207">
        <v>0</v>
      </c>
      <c r="CJ148" s="200">
        <v>0</v>
      </c>
      <c r="CK148" s="203"/>
      <c r="CL148" s="207">
        <v>0</v>
      </c>
      <c r="CM148" s="200">
        <v>0</v>
      </c>
      <c r="CN148" s="203"/>
      <c r="CO148" s="207">
        <v>0</v>
      </c>
      <c r="CP148" s="200">
        <v>0</v>
      </c>
      <c r="CQ148" s="203"/>
      <c r="CR148" s="207">
        <v>0</v>
      </c>
      <c r="CS148" s="200">
        <v>0</v>
      </c>
      <c r="CT148" s="203"/>
      <c r="CU148" s="207">
        <v>0</v>
      </c>
      <c r="CV148" s="200">
        <v>0</v>
      </c>
      <c r="CW148" s="203"/>
      <c r="CX148" s="207">
        <v>0</v>
      </c>
      <c r="CY148" s="200">
        <v>0</v>
      </c>
      <c r="CZ148" s="203"/>
      <c r="DA148" s="207">
        <v>0</v>
      </c>
      <c r="DB148" s="200">
        <v>0</v>
      </c>
      <c r="DC148" s="203"/>
      <c r="DD148" s="207">
        <v>0</v>
      </c>
      <c r="DE148" s="200">
        <v>0</v>
      </c>
      <c r="DF148" s="203"/>
      <c r="DG148" s="207">
        <v>0</v>
      </c>
      <c r="DH148" s="200">
        <v>0</v>
      </c>
      <c r="DI148" s="203"/>
      <c r="DJ148" s="207">
        <v>0</v>
      </c>
      <c r="DK148" s="200">
        <v>0</v>
      </c>
      <c r="DL148" s="203"/>
      <c r="DM148" s="207">
        <v>0</v>
      </c>
      <c r="DN148" s="200">
        <v>0</v>
      </c>
      <c r="DO148" s="203"/>
      <c r="DP148" s="207">
        <v>0</v>
      </c>
      <c r="DQ148" s="200">
        <v>0</v>
      </c>
      <c r="DR148" s="203"/>
      <c r="DS148" s="207">
        <v>0</v>
      </c>
      <c r="DT148" s="200">
        <v>0</v>
      </c>
      <c r="DU148" s="419"/>
      <c r="DV148" s="204">
        <f>IFERROR(IF(AND($O$336="Actual",OR(DV141=0,DV141="")),0,R148),0)</f>
        <v>0</v>
      </c>
      <c r="DW148" s="452"/>
      <c r="DY148" s="205"/>
      <c r="DZ148" s="197"/>
      <c r="EB148" s="196"/>
      <c r="EC148" s="197"/>
    </row>
    <row r="149" spans="1:303" ht="19.5" customHeight="1" x14ac:dyDescent="0.3">
      <c r="A149" s="83"/>
      <c r="E149" t="s">
        <v>352</v>
      </c>
      <c r="F149">
        <v>0</v>
      </c>
      <c r="G149" t="s">
        <v>264</v>
      </c>
      <c r="M149" s="226" t="s">
        <v>353</v>
      </c>
      <c r="N149" s="127" t="s">
        <v>40</v>
      </c>
      <c r="O149" s="198">
        <f ca="1">IFERROR(((R149*R44)+(U149*U44)+(X149*X44)+(AA149*AA44)+(AD149*AD44)+(AG149*AG44)+(AJ149*AJ44)+(AM149*AM44)+(AP149*AP44)+(AS149*AS44)+(AV149*AV44)+(AY149*AY44)+(BB149*BB44)+(BE149*BE44)+(BH149*BH44)+(BK149*BK44)+(BN149*BN44)+(BQ149*BQ44)+(BT149*BT44)+(BW149*BW44)+(BZ149*BZ44)+(CC149*CC44)+(CF149*CF44)+(CI149*CI44)+(CL149*CL44)+(CO149*CO44)+(CR149*CR44)+(CU149*CU44)+(CX149*CX44)+(DA149*DA44)+(DD149*DD44)+(DG149*DG44)+(DJ149*DJ44)+(DM149*DM44)+(DP149*DP44)+(DS149*DS44)+IF(O35="Actual",(DV149*DV44),0))/O44,0)</f>
        <v>0</v>
      </c>
      <c r="P149" s="198">
        <f>IFERROR(((S149*S44)+(V149*V44)+(Y149*Y44)+(AB149*AB44)+(AE149*AE44)+(AH149*AH44)+(AK149*AK44)+(AN149*AN44)+(AQ149*AQ44)+(AT149*AT44)+(AW149*AW44)+(AZ149*AZ44)+(BC149*BC44)+(BF149*BF44)+(BI149*BI44)+(BL149*BL44)+(BO149*BO44)+(BR149*BR44)+(BU149*BU44)+(BX149*BX44)+(CA149*CA44)+(CD149*CD44)+(CG149*CG44)+(CJ149*CJ44)+(CM149*CM44)+(CP149*CP44)+(CS149*CS44)+(CV149*CV44)+(CY149*CY44)+(DB149*DB44)+(DE149*DE44)+(DH149*DH44)+(DK149*DK44)+(DN149*DN44)+(DQ149*DQ44)+(DT149*DT44))/P44,0)</f>
        <v>0</v>
      </c>
      <c r="Q149" s="162"/>
      <c r="R149" s="207">
        <f ca="1">ROUND(IFERROR(IF(AND(R35="Actual",OR(R141=0,R141="")),0,$O$342),0),2)</f>
        <v>0</v>
      </c>
      <c r="S149" s="207">
        <f>ROUND(IFERROR($P$342,0),2)</f>
        <v>0</v>
      </c>
      <c r="T149" s="203"/>
      <c r="U149" s="207">
        <f ca="1">ROUND(IFERROR(IF(AND(U35="Actual",OR(U141=0,U141="")),0,$O$342),0),2)</f>
        <v>0</v>
      </c>
      <c r="V149" s="207">
        <f>ROUND(IFERROR($P$342,0),2)</f>
        <v>0</v>
      </c>
      <c r="W149" s="203"/>
      <c r="X149" s="207">
        <f ca="1">ROUND(IFERROR(IF(AND(X35="Actual",OR(X141=0,X141="")),0,$O$342),0),2)</f>
        <v>0</v>
      </c>
      <c r="Y149" s="207">
        <f>ROUND(IFERROR($P$342,0),2)</f>
        <v>0</v>
      </c>
      <c r="Z149" s="203"/>
      <c r="AA149" s="207">
        <f ca="1">ROUND(IFERROR(IF(AND(AA35="Actual",OR(AA141=0,AA141="")),0,$O$342),0),2)</f>
        <v>0</v>
      </c>
      <c r="AB149" s="207">
        <f>ROUND(IFERROR($P$342,0),2)</f>
        <v>0</v>
      </c>
      <c r="AC149" s="203"/>
      <c r="AD149" s="207">
        <f ca="1">ROUND(IFERROR(IF(AND(AD35="Actual",OR(AD141=0,AD141="")),0,$O$342),0),2)</f>
        <v>0</v>
      </c>
      <c r="AE149" s="207">
        <f>ROUND(IFERROR($P$342,0),2)</f>
        <v>0</v>
      </c>
      <c r="AF149" s="203"/>
      <c r="AG149" s="207">
        <f ca="1">ROUND(IFERROR(IF(AND(AG35="Actual",OR(AG141=0,AG141="")),0,$O$342),0),2)</f>
        <v>0</v>
      </c>
      <c r="AH149" s="207">
        <f>ROUND(IFERROR($P$342,0),2)</f>
        <v>0</v>
      </c>
      <c r="AI149" s="203"/>
      <c r="AJ149" s="207">
        <f ca="1">ROUND(IFERROR(IF(AND(AJ35="Actual",OR(AJ141=0,AJ141="")),0,$O$342),0),2)</f>
        <v>0</v>
      </c>
      <c r="AK149" s="207">
        <f>ROUND(IFERROR($P$342,0),2)</f>
        <v>0</v>
      </c>
      <c r="AL149" s="203"/>
      <c r="AM149" s="207">
        <f ca="1">ROUND(IFERROR(IF(AND(AM35="Actual",OR(AM141=0,AM141="")),0,$O$342),0),2)</f>
        <v>0</v>
      </c>
      <c r="AN149" s="207">
        <f>ROUND(IFERROR($P$342,0),2)</f>
        <v>0</v>
      </c>
      <c r="AO149" s="203"/>
      <c r="AP149" s="207">
        <f ca="1">ROUND(IFERROR(IF(AND(AP35="Actual",OR(AP141=0,AP141="")),0,$O$342),0),2)</f>
        <v>0</v>
      </c>
      <c r="AQ149" s="207">
        <f>ROUND(IFERROR($P$342,0),2)</f>
        <v>0</v>
      </c>
      <c r="AR149" s="203"/>
      <c r="AS149" s="207">
        <f ca="1">ROUND(IFERROR(IF(AND(AS35="Actual",OR(AS141=0,AS141="")),0,$O$342),0),2)</f>
        <v>0</v>
      </c>
      <c r="AT149" s="207">
        <f>ROUND(IFERROR($P$342,0),2)</f>
        <v>0</v>
      </c>
      <c r="AU149" s="203"/>
      <c r="AV149" s="207">
        <f ca="1">ROUND(IFERROR(IF(AND(AV35="Actual",OR(AV141=0,AV141="")),0,$O$342),0),2)</f>
        <v>0</v>
      </c>
      <c r="AW149" s="207">
        <f>ROUND(IFERROR($P$342,0),2)</f>
        <v>0</v>
      </c>
      <c r="AX149" s="203"/>
      <c r="AY149" s="207">
        <f ca="1">ROUND(IFERROR(IF(AND(AY35="Actual",OR(AY141=0,AY141="")),0,$O$342),0),2)</f>
        <v>0</v>
      </c>
      <c r="AZ149" s="207">
        <f>ROUND(IFERROR($P$342,0),2)</f>
        <v>0</v>
      </c>
      <c r="BA149" s="203"/>
      <c r="BB149" s="207">
        <f ca="1">ROUND(IFERROR(IF(AND(BB35="Actual",OR(BB141=0,BB141="")),0,$O$342),0),2)</f>
        <v>0</v>
      </c>
      <c r="BC149" s="207">
        <f>ROUND(IFERROR($P$342,0),2)</f>
        <v>0</v>
      </c>
      <c r="BD149" s="203"/>
      <c r="BE149" s="207">
        <f ca="1">ROUND(IFERROR(IF(AND(BE35="Actual",OR(BE141=0,BE141="")),0,$O$342),0),2)</f>
        <v>0</v>
      </c>
      <c r="BF149" s="207">
        <f>ROUND(IFERROR($P$342,0),2)</f>
        <v>0</v>
      </c>
      <c r="BG149" s="203"/>
      <c r="BH149" s="207">
        <f ca="1">ROUND(IFERROR(IF(AND(BH35="Actual",OR(BH141=0,BH141="")),0,$O$342),0),2)</f>
        <v>0</v>
      </c>
      <c r="BI149" s="207">
        <f>ROUND(IFERROR($P$342,0),2)</f>
        <v>0</v>
      </c>
      <c r="BJ149" s="203"/>
      <c r="BK149" s="207">
        <f ca="1">ROUND(IFERROR(IF(AND(BK35="Actual",OR(BK141=0,BK141="")),0,$O$342),0),2)</f>
        <v>0</v>
      </c>
      <c r="BL149" s="207">
        <f>ROUND(IFERROR($P$342,0),2)</f>
        <v>0</v>
      </c>
      <c r="BM149" s="203"/>
      <c r="BN149" s="207">
        <f ca="1">ROUND(IFERROR(IF(AND(BN35="Actual",OR(BN141=0,BN141="")),0,$O$342),0),2)</f>
        <v>0</v>
      </c>
      <c r="BO149" s="207">
        <f>ROUND(IFERROR($P$342,0),2)</f>
        <v>0</v>
      </c>
      <c r="BP149" s="203"/>
      <c r="BQ149" s="204">
        <f ca="1">ROUND(IFERROR(IF(AND(BQ35="Actual",OR(BQ141=0,BQ141="")),0,$O$342),0),2)</f>
        <v>0</v>
      </c>
      <c r="BR149" s="204">
        <f>ROUND(IFERROR($P$342,0),2)</f>
        <v>0</v>
      </c>
      <c r="BS149" s="204"/>
      <c r="BT149" s="204">
        <f ca="1">ROUND(IFERROR(IF(AND(BT35="Actual",OR(BT141=0,BT141="")),0,$O$342),0),2)</f>
        <v>0</v>
      </c>
      <c r="BU149" s="204">
        <f>ROUND(IFERROR($P$342,0),2)</f>
        <v>0</v>
      </c>
      <c r="BV149" s="204"/>
      <c r="BW149" s="204">
        <f ca="1">ROUND(IFERROR(IF(AND(BW35="Actual",OR(BW141=0,BW141="")),0,$O$342),0),2)</f>
        <v>0</v>
      </c>
      <c r="BX149" s="204">
        <f>ROUND(IFERROR($P$342,0),2)</f>
        <v>0</v>
      </c>
      <c r="BY149" s="204"/>
      <c r="BZ149" s="204">
        <f ca="1">ROUND(IFERROR(IF(AND(BZ35="Actual",OR(BZ141=0,BZ141="")),0,$O$342),0),2)</f>
        <v>0</v>
      </c>
      <c r="CA149" s="204">
        <f>ROUND(IFERROR($P$342,0),2)</f>
        <v>0</v>
      </c>
      <c r="CB149" s="203"/>
      <c r="CC149" s="207">
        <f ca="1">ROUND(IFERROR(IF(AND(CC35="Actual",OR(CC141=0,CC141="")),0,$O$342),0),2)</f>
        <v>0</v>
      </c>
      <c r="CD149" s="207">
        <f>ROUND(IFERROR($P$342,0),2)</f>
        <v>0</v>
      </c>
      <c r="CE149" s="203"/>
      <c r="CF149" s="207">
        <f ca="1">ROUND(IFERROR(IF(AND(CF35="Actual",OR(CF141=0,CF141="")),0,$O$342),0),2)</f>
        <v>0</v>
      </c>
      <c r="CG149" s="207">
        <f>ROUND(IFERROR($P$342,0),2)</f>
        <v>0</v>
      </c>
      <c r="CH149" s="203"/>
      <c r="CI149" s="207">
        <f ca="1">ROUND(IFERROR(IF(AND(CI35="Actual",OR(CI141=0,CI141="")),0,$O$342),0),2)</f>
        <v>0</v>
      </c>
      <c r="CJ149" s="207">
        <f>ROUND(IFERROR($P$342,0),2)</f>
        <v>0</v>
      </c>
      <c r="CK149" s="203"/>
      <c r="CL149" s="207">
        <f ca="1">ROUND(IFERROR(IF(AND(CL35="Actual",OR(CL141=0,CL141="")),0,$O$342),0),2)</f>
        <v>0</v>
      </c>
      <c r="CM149" s="207">
        <f>ROUND(IFERROR($P$342,0),2)</f>
        <v>0</v>
      </c>
      <c r="CN149" s="203"/>
      <c r="CO149" s="207">
        <f ca="1">ROUND(IFERROR(IF(AND(CO35="Actual",OR(CO141=0,CO141="")),0,$O$342),0),2)</f>
        <v>0</v>
      </c>
      <c r="CP149" s="207">
        <f>ROUND(IFERROR($P$342,0),2)</f>
        <v>0</v>
      </c>
      <c r="CQ149" s="203"/>
      <c r="CR149" s="207">
        <f ca="1">ROUND(IFERROR(IF(AND(CR35="Actual",OR(CR141=0,CR141="")),0,$O$342),0),2)</f>
        <v>0</v>
      </c>
      <c r="CS149" s="207">
        <f>ROUND(IFERROR($P$342,0),2)</f>
        <v>0</v>
      </c>
      <c r="CT149" s="203"/>
      <c r="CU149" s="207">
        <f ca="1">ROUND(IFERROR(IF(AND(CU35="Actual",OR(CU141=0,CU141="")),0,$O$342),0),2)</f>
        <v>0</v>
      </c>
      <c r="CV149" s="207">
        <f>ROUND(IFERROR($P$342,0),2)</f>
        <v>0</v>
      </c>
      <c r="CW149" s="203"/>
      <c r="CX149" s="207">
        <f ca="1">ROUND(IFERROR(IF(AND(CX35="Actual",OR(CX141=0,CX141="")),0,$O$342),0),2)</f>
        <v>0</v>
      </c>
      <c r="CY149" s="207">
        <f>ROUND(IFERROR($P$342,0),2)</f>
        <v>0</v>
      </c>
      <c r="CZ149" s="203"/>
      <c r="DA149" s="207">
        <f ca="1">ROUND(IFERROR(IF(AND(DA35="Actual",OR(DA141=0,DA141="")),0,$O$342),0),2)</f>
        <v>0</v>
      </c>
      <c r="DB149" s="207">
        <f>ROUND(IFERROR($P$342,0),2)</f>
        <v>0</v>
      </c>
      <c r="DC149" s="203"/>
      <c r="DD149" s="207">
        <f ca="1">ROUND(IFERROR(IF(AND(DD35="Actual",OR(DD141=0,DD141="")),0,$O$342),0),2)</f>
        <v>0</v>
      </c>
      <c r="DE149" s="207">
        <f>ROUND(IFERROR($P$342,0),2)</f>
        <v>0</v>
      </c>
      <c r="DF149" s="203"/>
      <c r="DG149" s="207">
        <f ca="1">ROUND(IFERROR(IF(AND(DG35="Actual",OR(DG141=0,DG141="")),0,$O$342),0),2)</f>
        <v>0</v>
      </c>
      <c r="DH149" s="207">
        <f>ROUND(IFERROR($P$342,0),2)</f>
        <v>0</v>
      </c>
      <c r="DI149" s="203"/>
      <c r="DJ149" s="207">
        <f ca="1">ROUND(IFERROR(IF(AND(DJ35="Actual",OR(DJ141=0,DJ141="")),0,$O$342),0),2)</f>
        <v>0</v>
      </c>
      <c r="DK149" s="207">
        <f>ROUND(IFERROR($P$342,0),2)</f>
        <v>0</v>
      </c>
      <c r="DL149" s="203"/>
      <c r="DM149" s="207">
        <f ca="1">ROUND(IFERROR(IF(AND(DM35="Actual",OR(DM141=0,DM141="")),0,$O$342),0),2)</f>
        <v>0</v>
      </c>
      <c r="DN149" s="207">
        <f>ROUND(IFERROR($P$342,0),2)</f>
        <v>0</v>
      </c>
      <c r="DO149" s="203"/>
      <c r="DP149" s="207">
        <f ca="1">ROUND(IFERROR(IF(AND(DP35="Actual",OR(DP141=0,DP141="")),0,$O$342),0),2)</f>
        <v>0</v>
      </c>
      <c r="DQ149" s="207">
        <f>ROUND(IFERROR($P$342,0),2)</f>
        <v>0</v>
      </c>
      <c r="DR149" s="203"/>
      <c r="DS149" s="207">
        <f ca="1">ROUND(IFERROR(IF(AND(DS35="Actual",OR(DS141=0,DS141="")),0,$O$342),0),2)</f>
        <v>0</v>
      </c>
      <c r="DT149" s="207">
        <f>ROUND(IFERROR($P$342,0),2)</f>
        <v>0</v>
      </c>
      <c r="DU149" s="211"/>
      <c r="DV149" s="204">
        <f>IFERROR(IF(AND($O$336="Actual",OR(DV141=0,DV141="")),0,$O$342),0)</f>
        <v>0</v>
      </c>
      <c r="DW149" s="442"/>
      <c r="DY149" s="205"/>
      <c r="DZ149" s="205"/>
      <c r="EB149" s="196"/>
      <c r="EC149" s="196"/>
    </row>
    <row r="150" spans="1:303" ht="19.5" customHeight="1" x14ac:dyDescent="0.3">
      <c r="A150" s="83"/>
      <c r="E150" t="s">
        <v>354</v>
      </c>
      <c r="F150">
        <v>0</v>
      </c>
      <c r="G150" t="s">
        <v>264</v>
      </c>
      <c r="H150" t="b">
        <v>1</v>
      </c>
      <c r="M150" s="213" t="s">
        <v>355</v>
      </c>
      <c r="N150" s="127" t="s">
        <v>40</v>
      </c>
      <c r="O150" s="198">
        <f ca="1">IFERROR(IF(AND(O35="Actual",OR(O141=0,O141="")),0,$U$427),0)</f>
        <v>0</v>
      </c>
      <c r="P150" s="198">
        <f>IFERROR($S150,"-")</f>
        <v>0</v>
      </c>
      <c r="Q150" s="162"/>
      <c r="R150" s="207">
        <f ca="1">IFERROR(IF(AND(R35="Actual",OR(R141=0,R141="")),0,$U$427),0)</f>
        <v>0</v>
      </c>
      <c r="S150" s="200">
        <f>$V$427</f>
        <v>0</v>
      </c>
      <c r="T150" s="203"/>
      <c r="U150" s="207">
        <f ca="1">IFERROR(IF(AND(U35="Actual",OR(U141=0,U141="")),0,$U$427),0)</f>
        <v>0</v>
      </c>
      <c r="V150" s="207">
        <f>$S$150</f>
        <v>0</v>
      </c>
      <c r="W150" s="203"/>
      <c r="X150" s="207">
        <f ca="1">IFERROR(IF(AND(X35="Actual",OR(X141=0,X141="")),0,$U$427),0)</f>
        <v>0</v>
      </c>
      <c r="Y150" s="207">
        <f>$S$150</f>
        <v>0</v>
      </c>
      <c r="Z150" s="203"/>
      <c r="AA150" s="207">
        <f ca="1">IFERROR(IF(AND(AA35="Actual",OR(AA141=0,AA141="")),0,$U$427),0)</f>
        <v>0</v>
      </c>
      <c r="AB150" s="207">
        <f>$S$150</f>
        <v>0</v>
      </c>
      <c r="AC150" s="203"/>
      <c r="AD150" s="207">
        <f ca="1">IFERROR(IF(AND(AD35="Actual",OR(AD141=0,AD141="")),0,$U$427),0)</f>
        <v>0</v>
      </c>
      <c r="AE150" s="207">
        <f>$S$150</f>
        <v>0</v>
      </c>
      <c r="AF150" s="203"/>
      <c r="AG150" s="207">
        <f ca="1">IFERROR(IF(AND(AG35="Actual",OR(AG141=0,AG141="")),0,$U$427),0)</f>
        <v>0</v>
      </c>
      <c r="AH150" s="207">
        <f>$S$150</f>
        <v>0</v>
      </c>
      <c r="AI150" s="203"/>
      <c r="AJ150" s="207">
        <f ca="1">IFERROR(IF(AND(AJ35="Actual",OR(AJ141=0,AJ141="")),0,$U$427),0)</f>
        <v>0</v>
      </c>
      <c r="AK150" s="207">
        <f>$S$150</f>
        <v>0</v>
      </c>
      <c r="AL150" s="203"/>
      <c r="AM150" s="207">
        <f ca="1">IFERROR(IF(AND(AM35="Actual",OR(AM141=0,AM141="")),0,$U$427),0)</f>
        <v>0</v>
      </c>
      <c r="AN150" s="207">
        <f>$S$150</f>
        <v>0</v>
      </c>
      <c r="AO150" s="203"/>
      <c r="AP150" s="207">
        <f ca="1">IFERROR(IF(AND(AP35="Actual",OR(AP141=0,AP141="")),0,$U$427),0)</f>
        <v>0</v>
      </c>
      <c r="AQ150" s="207">
        <f>$S$150</f>
        <v>0</v>
      </c>
      <c r="AR150" s="203"/>
      <c r="AS150" s="207">
        <f ca="1">IFERROR(IF(AND(AS35="Actual",OR(AS141=0,AS141="")),0,$U$427),0)</f>
        <v>0</v>
      </c>
      <c r="AT150" s="207">
        <f>$S$150</f>
        <v>0</v>
      </c>
      <c r="AU150" s="203"/>
      <c r="AV150" s="207">
        <f ca="1">IFERROR(IF(AND(AV35="Actual",OR(AV141=0,AV141="")),0,$U$427),0)</f>
        <v>0</v>
      </c>
      <c r="AW150" s="207">
        <f>$S$150</f>
        <v>0</v>
      </c>
      <c r="AX150" s="203"/>
      <c r="AY150" s="207">
        <f ca="1">IFERROR(IF(AND(AY35="Actual",OR(AY141=0,AY141="")),0,$U$427),0)</f>
        <v>0</v>
      </c>
      <c r="AZ150" s="207">
        <f>$S$150</f>
        <v>0</v>
      </c>
      <c r="BA150" s="203"/>
      <c r="BB150" s="207">
        <f ca="1">IFERROR(IF(AND(BB35="Actual",OR(BB141=0,BB141="")),0,$U$427),0)</f>
        <v>0</v>
      </c>
      <c r="BC150" s="207">
        <f>$S$150</f>
        <v>0</v>
      </c>
      <c r="BD150" s="203"/>
      <c r="BE150" s="207">
        <f ca="1">IFERROR(IF(AND(BE35="Actual",OR(BE141=0,BE141="")),0,$U$427),0)</f>
        <v>0</v>
      </c>
      <c r="BF150" s="207">
        <f>$S$150</f>
        <v>0</v>
      </c>
      <c r="BG150" s="203"/>
      <c r="BH150" s="207">
        <f ca="1">IFERROR(IF(AND(BH35="Actual",OR(BH141=0,BH141="")),0,$U$427),0)</f>
        <v>0</v>
      </c>
      <c r="BI150" s="207">
        <f>$S$150</f>
        <v>0</v>
      </c>
      <c r="BJ150" s="203"/>
      <c r="BK150" s="207">
        <f ca="1">IFERROR(IF(AND(BK35="Actual",OR(BK141=0,BK141="")),0,$U$427),0)</f>
        <v>0</v>
      </c>
      <c r="BL150" s="207">
        <f>$S$150</f>
        <v>0</v>
      </c>
      <c r="BM150" s="203"/>
      <c r="BN150" s="207">
        <f ca="1">IFERROR(IF(AND(BN35="Actual",OR(BN141=0,BN141="")),0,$U$427),0)</f>
        <v>0</v>
      </c>
      <c r="BO150" s="207">
        <f>$S$150</f>
        <v>0</v>
      </c>
      <c r="BP150" s="203"/>
      <c r="BQ150" s="207">
        <f ca="1">IFERROR(IF(AND(BQ35="Actual",OR(BQ141=0,BQ141="")),0,$U$427),0)</f>
        <v>0</v>
      </c>
      <c r="BR150" s="207">
        <f>$S$150</f>
        <v>0</v>
      </c>
      <c r="BS150" s="204"/>
      <c r="BT150" s="207">
        <f ca="1">IFERROR(IF(AND(BT35="Actual",OR(BT141=0,BT141="")),0,$U$427),0)</f>
        <v>0</v>
      </c>
      <c r="BU150" s="207">
        <f>$S$150</f>
        <v>0</v>
      </c>
      <c r="BV150" s="204"/>
      <c r="BW150" s="207">
        <f ca="1">IFERROR(IF(AND(BW35="Actual",OR(BW141=0,BW141="")),0,$U$427),0)</f>
        <v>0</v>
      </c>
      <c r="BX150" s="207">
        <f>$S$150</f>
        <v>0</v>
      </c>
      <c r="BY150" s="204"/>
      <c r="BZ150" s="207">
        <f ca="1">IFERROR(IF(AND(BZ35="Actual",OR(BZ141=0,BZ141="")),0,$U$427),0)</f>
        <v>0</v>
      </c>
      <c r="CA150" s="207">
        <f>$S$150</f>
        <v>0</v>
      </c>
      <c r="CB150" s="203"/>
      <c r="CC150" s="207">
        <f ca="1">IFERROR(IF(AND(CC35="Actual",OR(CC141=0,CC141="")),0,$U$427),0)</f>
        <v>0</v>
      </c>
      <c r="CD150" s="207">
        <f>$S$150</f>
        <v>0</v>
      </c>
      <c r="CE150" s="203"/>
      <c r="CF150" s="207">
        <f ca="1">IFERROR(IF(AND(CF35="Actual",OR(CF141=0,CF141="")),0,$U$427),0)</f>
        <v>0</v>
      </c>
      <c r="CG150" s="207">
        <f>$S$150</f>
        <v>0</v>
      </c>
      <c r="CH150" s="203"/>
      <c r="CI150" s="207">
        <f ca="1">IFERROR(IF(AND(CI35="Actual",OR(CI141=0,CI141="")),0,$U$427),0)</f>
        <v>0</v>
      </c>
      <c r="CJ150" s="207">
        <f>$S$150</f>
        <v>0</v>
      </c>
      <c r="CK150" s="203"/>
      <c r="CL150" s="207">
        <f ca="1">IFERROR(IF(AND(CL35="Actual",OR(CL141=0,CL141="")),0,$U$427),0)</f>
        <v>0</v>
      </c>
      <c r="CM150" s="207">
        <f>$S$150</f>
        <v>0</v>
      </c>
      <c r="CN150" s="203"/>
      <c r="CO150" s="207">
        <f ca="1">IFERROR(IF(AND(CO35="Actual",OR(CO141=0,CO141="")),0,$U$427),0)</f>
        <v>0</v>
      </c>
      <c r="CP150" s="207">
        <f>$S$150</f>
        <v>0</v>
      </c>
      <c r="CQ150" s="203"/>
      <c r="CR150" s="207">
        <f ca="1">IFERROR(IF(AND(CR35="Actual",OR(CR141=0,CR141="")),0,$U$427),0)</f>
        <v>0</v>
      </c>
      <c r="CS150" s="207">
        <f>$S$150</f>
        <v>0</v>
      </c>
      <c r="CT150" s="203"/>
      <c r="CU150" s="207">
        <f ca="1">IFERROR(IF(AND(CU35="Actual",OR(CU141=0,CU141="")),0,$U$427),0)</f>
        <v>0</v>
      </c>
      <c r="CV150" s="207">
        <f>$S$150</f>
        <v>0</v>
      </c>
      <c r="CW150" s="203"/>
      <c r="CX150" s="207">
        <f ca="1">IFERROR(IF(AND(CX35="Actual",OR(CX141=0,CX141="")),0,$U$427),0)</f>
        <v>0</v>
      </c>
      <c r="CY150" s="207">
        <f>$S$150</f>
        <v>0</v>
      </c>
      <c r="CZ150" s="203"/>
      <c r="DA150" s="207">
        <f ca="1">IFERROR(IF(AND(DA35="Actual",OR(DA141=0,DA141="")),0,$U$427),0)</f>
        <v>0</v>
      </c>
      <c r="DB150" s="207">
        <f>$S$150</f>
        <v>0</v>
      </c>
      <c r="DC150" s="203"/>
      <c r="DD150" s="207">
        <f ca="1">IFERROR(IF(AND(DD35="Actual",OR(DD141=0,DD141="")),0,$U$427),0)</f>
        <v>0</v>
      </c>
      <c r="DE150" s="207">
        <f>$S$150</f>
        <v>0</v>
      </c>
      <c r="DF150" s="203"/>
      <c r="DG150" s="207">
        <f ca="1">IFERROR(IF(AND(DG35="Actual",OR(DG141=0,DG141="")),0,$U$427),0)</f>
        <v>0</v>
      </c>
      <c r="DH150" s="207">
        <f>$S$150</f>
        <v>0</v>
      </c>
      <c r="DI150" s="203"/>
      <c r="DJ150" s="207">
        <f ca="1">IFERROR(IF(AND(DJ35="Actual",OR(DJ141=0,DJ141="")),0,$U$427),0)</f>
        <v>0</v>
      </c>
      <c r="DK150" s="207">
        <f>$S$150</f>
        <v>0</v>
      </c>
      <c r="DL150" s="203"/>
      <c r="DM150" s="207">
        <f ca="1">IFERROR(IF(AND(DM35="Actual",OR(DM141=0,DM141="")),0,$U$427),0)</f>
        <v>0</v>
      </c>
      <c r="DN150" s="207">
        <f>$S$150</f>
        <v>0</v>
      </c>
      <c r="DO150" s="203"/>
      <c r="DP150" s="207">
        <f ca="1">IFERROR(IF(AND(DP35="Actual",OR(DP141=0,DP141="")),0,$U$427),0)</f>
        <v>0</v>
      </c>
      <c r="DQ150" s="207">
        <f>$S$150</f>
        <v>0</v>
      </c>
      <c r="DR150" s="203"/>
      <c r="DS150" s="207">
        <f ca="1">IFERROR(IF(AND(DS35="Actual",OR(DS141=0,DS141="")),0,$U$427),0)</f>
        <v>0</v>
      </c>
      <c r="DT150" s="207">
        <f>$S$150</f>
        <v>0</v>
      </c>
      <c r="DU150" s="211"/>
      <c r="DV150" s="207">
        <f>IFERROR(IF(AND($O$336="Actual",OR(DV141=0,DV141="")),0,$U$427),0)</f>
        <v>0</v>
      </c>
      <c r="DW150" s="446"/>
      <c r="DY150" s="208"/>
      <c r="DZ150" s="208"/>
      <c r="EB150" s="196"/>
      <c r="EC150" s="196"/>
      <c r="EE150" s="100"/>
    </row>
    <row r="151" spans="1:303" ht="19.5" customHeight="1" x14ac:dyDescent="0.3">
      <c r="A151" s="83"/>
      <c r="E151" t="s">
        <v>356</v>
      </c>
      <c r="G151" s="206" t="s">
        <v>264</v>
      </c>
      <c r="M151" s="226" t="s">
        <v>357</v>
      </c>
      <c r="N151" s="127"/>
      <c r="O151" s="198">
        <f ca="1">IFERROR(((R151*R44)+(U151*U44)+(X151*X44)+(AA151*AA44)+(AD151*AD44)+(AG151*AG44)+(AJ151*AJ44)+(AM151*AM44)+(AP151*AP44)+(AS151*AS44)+(AV151*AV44)+(AY151*AY44)+(BB151*BB44)+(BE151*BE44)+(BH151*BH44)+(BK151*BK44)+(BN151*BN44)+(BQ151*BQ44)+(BT151*BT44)+(BW151*BW44)+(BZ151*BZ44)+(CC151*CC44)+(CF151*CF44)+(CI151*CI44)+(CL151*CL44)+(CO151*CO44)+(CR151*CR44)+(CU151*CU44)+(CX151*CX44)+(DA151*DA44)+(DD151*DD44)+(DG151*DG44)+(DJ151*DJ44)+(DM151*DM44)+(DP151*DP44)+(DS151*DS44)+IF(O35="Actual",(DV151*DV44),0))/O44,0)</f>
        <v>0</v>
      </c>
      <c r="P151" s="198">
        <f>IFERROR(((S151*S44)+(V151*V44)+(Y151*Y44)+(AB151*AB44)+(AE151*AE44)+(AH151*AH44)+(AK151*AK44)+(AN151*AN44)+(AQ151*AQ44)+(AT151*AT44)+(AW151*AW44)+(AZ151*AZ44)+(BC151*BC44)+(BF151*BF44)+(BI151*BI44)+(BL151*BL44)+(BO151*BO44)+(BR151*BR44)+(BU151*BU44)+(BX151*BX44)+(CA151*CA44)+(CD151*CD44)+(CG151*CG44)+(CJ151*CJ44)+(CM151*CM44)+(CP151*CP44)+(CS151*CS44)+(CV151*CV44)+(CY151*CY44)+(DB151*DB44)+(DE151*DE44)+(DH151*DH44)+(DK151*DK44)+(DN151*DN44)+(DQ151*DQ44)+(DT151*DT44))/P44,0)</f>
        <v>0</v>
      </c>
      <c r="Q151" s="162"/>
      <c r="R151" s="207">
        <f ca="1">IFERROR(IF(AND(R35="Actual",OR(R141=0,R141="")),0,IF(OR($O$358="DI",$O$358="DDP"),$O$352,0)),0)</f>
        <v>0</v>
      </c>
      <c r="S151" s="207">
        <f>IFERROR(IF(OR($P$358="DI",$P$358="DDP"),$P$352,0),0)</f>
        <v>0</v>
      </c>
      <c r="T151" s="207"/>
      <c r="U151" s="207">
        <f ca="1">IFERROR(IF(AND(U35="Actual",OR(U141=0,U141="")),0,IF(OR($O$358="DI",$O$358="DDP"),$O$352,0)),0)</f>
        <v>0</v>
      </c>
      <c r="V151" s="207">
        <f>IFERROR(IF(OR($P$358="DI",$P$358="DDP"),$P$352,0),0)</f>
        <v>0</v>
      </c>
      <c r="W151" s="207"/>
      <c r="X151" s="207">
        <f ca="1">IFERROR(IF(AND(X35="Actual",OR(X141=0,X141="")),0,IF(OR($O$358="DI",$O$358="DDP"),$O$352,0)),0)</f>
        <v>0</v>
      </c>
      <c r="Y151" s="207">
        <f>IFERROR(IF(OR($P$358="DI",$P$358="DDP"),$P$352,0),0)</f>
        <v>0</v>
      </c>
      <c r="Z151" s="207"/>
      <c r="AA151" s="207">
        <f ca="1">IFERROR(IF(AND(AA35="Actual",OR(AA141=0,AA141="")),0,IF(OR($O$358="DI",$O$358="DDP"),$O$352,0)),0)</f>
        <v>0</v>
      </c>
      <c r="AB151" s="207">
        <f>IFERROR(IF(OR($P$358="DI",$P$358="DDP"),$P$352,0),0)</f>
        <v>0</v>
      </c>
      <c r="AC151" s="207"/>
      <c r="AD151" s="207">
        <f ca="1">IFERROR(IF(AND(AD35="Actual",OR(AD141=0,AD141="")),0,IF(OR($O$358="DI",$O$358="DDP"),$O$352,0)),0)</f>
        <v>0</v>
      </c>
      <c r="AE151" s="207">
        <f>IFERROR(IF(OR($P$358="DI",$P$358="DDP"),$P$352,0),0)</f>
        <v>0</v>
      </c>
      <c r="AF151" s="207"/>
      <c r="AG151" s="207">
        <f ca="1">IFERROR(IF(AND(AG35="Actual",OR(AG141=0,AG141="")),0,IF(OR($O$358="DI",$O$358="DDP"),$O$352,0)),0)</f>
        <v>0</v>
      </c>
      <c r="AH151" s="207">
        <f>IFERROR(IF(OR($P$358="DI",$P$358="DDP"),$P$352,0),0)</f>
        <v>0</v>
      </c>
      <c r="AI151" s="207"/>
      <c r="AJ151" s="207">
        <f ca="1">IFERROR(IF(AND(AJ35="Actual",OR(AJ141=0,AJ141="")),0,IF(OR($O$358="DI",$O$358="DDP"),$O$352,0)),0)</f>
        <v>0</v>
      </c>
      <c r="AK151" s="207">
        <f>IFERROR(IF(OR($P$358="DI",$P$358="DDP"),$P$352,0),0)</f>
        <v>0</v>
      </c>
      <c r="AL151" s="207"/>
      <c r="AM151" s="207">
        <f ca="1">IFERROR(IF(AND(AM35="Actual",OR(AM141=0,AM141="")),0,IF(OR($O$358="DI",$O$358="DDP"),$O$352,0)),0)</f>
        <v>0</v>
      </c>
      <c r="AN151" s="207">
        <f>IFERROR(IF(OR($P$358="DI",$P$358="DDP"),$P$352,0),0)</f>
        <v>0</v>
      </c>
      <c r="AO151" s="207"/>
      <c r="AP151" s="207">
        <f ca="1">IFERROR(IF(AND(AP35="Actual",OR(AP141=0,AP141="")),0,IF(OR($O$358="DI",$O$358="DDP"),$O$352,0)),0)</f>
        <v>0</v>
      </c>
      <c r="AQ151" s="207">
        <f>IFERROR(IF(OR($P$358="DI",$P$358="DDP"),$P$352,0),0)</f>
        <v>0</v>
      </c>
      <c r="AR151" s="207"/>
      <c r="AS151" s="207">
        <f ca="1">IFERROR(IF(AND(AS35="Actual",OR(AS141=0,AS141="")),0,IF(OR($O$358="DI",$O$358="DDP"),$O$352,0)),0)</f>
        <v>0</v>
      </c>
      <c r="AT151" s="207">
        <f>IFERROR(IF(OR($P$358="DI",$P$358="DDP"),$P$352,0),0)</f>
        <v>0</v>
      </c>
      <c r="AU151" s="207"/>
      <c r="AV151" s="207">
        <f ca="1">IFERROR(IF(AND(AV35="Actual",OR(AV141=0,AV141="")),0,IF(OR($O$358="DI",$O$358="DDP"),$O$352,0)),0)</f>
        <v>0</v>
      </c>
      <c r="AW151" s="207">
        <f>IFERROR(IF(OR($P$358="DI",$P$358="DDP"),$P$352,0),0)</f>
        <v>0</v>
      </c>
      <c r="AX151" s="207"/>
      <c r="AY151" s="207">
        <f ca="1">IFERROR(IF(AND(AY35="Actual",OR(AY141=0,AY141="")),0,IF(OR($O$358="DI",$O$358="DDP"),$O$352,0)),0)</f>
        <v>0</v>
      </c>
      <c r="AZ151" s="207">
        <f>IFERROR(IF(OR($P$358="DI",$P$358="DDP"),$P$352,0),0)</f>
        <v>0</v>
      </c>
      <c r="BA151" s="207"/>
      <c r="BB151" s="207">
        <f ca="1">IFERROR(IF(AND(BB35="Actual",OR(BB141=0,BB141="")),0,IF(OR($O$358="DI",$O$358="DDP"),$O$352,0)),0)</f>
        <v>0</v>
      </c>
      <c r="BC151" s="207">
        <f>IFERROR(IF(OR($P$358="DI",$P$358="DDP"),$P$352,0),0)</f>
        <v>0</v>
      </c>
      <c r="BD151" s="207"/>
      <c r="BE151" s="207">
        <f ca="1">IFERROR(IF(AND(BE35="Actual",OR(BE141=0,BE141="")),0,IF(OR($O$358="DI",$O$358="DDP"),$O$352,0)),0)</f>
        <v>0</v>
      </c>
      <c r="BF151" s="207">
        <f>IFERROR(IF(OR($P$358="DI",$P$358="DDP"),$P$352,0),0)</f>
        <v>0</v>
      </c>
      <c r="BG151" s="207"/>
      <c r="BH151" s="207">
        <f ca="1">IFERROR(IF(AND(BH35="Actual",OR(BH141=0,BH141="")),0,IF(OR($O$358="DI",$O$358="DDP"),$O$352,0)),0)</f>
        <v>0</v>
      </c>
      <c r="BI151" s="207">
        <f>IFERROR(IF(OR($P$358="DI",$P$358="DDP"),$P$352,0),0)</f>
        <v>0</v>
      </c>
      <c r="BJ151" s="207"/>
      <c r="BK151" s="207">
        <f ca="1">IFERROR(IF(AND(BK35="Actual",OR(BK141=0,BK141="")),0,IF(OR($O$358="DI",$O$358="DDP"),$O$352,0)),0)</f>
        <v>0</v>
      </c>
      <c r="BL151" s="207">
        <f>IFERROR(IF(OR($P$358="DI",$P$358="DDP"),$P$352,0),0)</f>
        <v>0</v>
      </c>
      <c r="BM151" s="207"/>
      <c r="BN151" s="207">
        <f ca="1">IFERROR(IF(AND(BN35="Actual",OR(BN141=0,BN141="")),0,IF(OR($O$358="DI",$O$358="DDP"),$O$352,0)),0)</f>
        <v>0</v>
      </c>
      <c r="BO151" s="207">
        <f>IFERROR(IF(OR($P$358="DI",$P$358="DDP"),$P$352,0),0)</f>
        <v>0</v>
      </c>
      <c r="BP151" s="207"/>
      <c r="BQ151" s="207">
        <f ca="1">IFERROR(IF(AND(BQ35="Actual",OR(BQ141=0,BQ141="")),0,IF(OR($O$358="DI",$O$358="DDP"),$O$352,0)),0)</f>
        <v>0</v>
      </c>
      <c r="BR151" s="207">
        <f>IFERROR(IF(OR($P$358="DI",$P$358="DDP"),$P$352,0),0)</f>
        <v>0</v>
      </c>
      <c r="BS151" s="207"/>
      <c r="BT151" s="207">
        <f ca="1">IFERROR(IF(AND(BT35="Actual",OR(BT141=0,BT141="")),0,IF(OR($O$358="DI",$O$358="DDP"),$O$352,0)),0)</f>
        <v>0</v>
      </c>
      <c r="BU151" s="207">
        <f>IFERROR(IF(OR($P$358="DI",$P$358="DDP"),$P$352,0),0)</f>
        <v>0</v>
      </c>
      <c r="BV151" s="207"/>
      <c r="BW151" s="207">
        <f ca="1">IFERROR(IF(AND(BW35="Actual",OR(BW141=0,BW141="")),0,IF(OR($O$358="DI",$O$358="DDP"),$O$352,0)),0)</f>
        <v>0</v>
      </c>
      <c r="BX151" s="207">
        <f>IFERROR(IF(OR($P$358="DI",$P$358="DDP"),$P$352,0),0)</f>
        <v>0</v>
      </c>
      <c r="BY151" s="207"/>
      <c r="BZ151" s="207">
        <f ca="1">IFERROR(IF(AND(BZ35="Actual",OR(BZ141=0,BZ141="")),0,IF(OR($O$358="DI",$O$358="DDP"),$O$352,0)),0)</f>
        <v>0</v>
      </c>
      <c r="CA151" s="207">
        <f>IFERROR(IF(OR($P$358="DI",$P$358="DDP"),$P$352,0),0)</f>
        <v>0</v>
      </c>
      <c r="CB151" s="207"/>
      <c r="CC151" s="207">
        <f ca="1">IFERROR(IF(AND(CC35="Actual",OR(CC141=0,CC141="")),0,IF(OR($O$358="DI",$O$358="DDP"),$O$352,0)),0)</f>
        <v>0</v>
      </c>
      <c r="CD151" s="207">
        <f>IFERROR(IF(OR($P$358="DI",$P$358="DDP"),$P$352,0),0)</f>
        <v>0</v>
      </c>
      <c r="CE151" s="207"/>
      <c r="CF151" s="207">
        <f ca="1">IFERROR(IF(AND(CF35="Actual",OR(CF141=0,CF141="")),0,IF(OR($O$358="DI",$O$358="DDP"),$O$352,0)),0)</f>
        <v>0</v>
      </c>
      <c r="CG151" s="207">
        <f>IFERROR(IF(OR($P$358="DI",$P$358="DDP"),$P$352,0),0)</f>
        <v>0</v>
      </c>
      <c r="CH151" s="207"/>
      <c r="CI151" s="207">
        <f ca="1">IFERROR(IF(AND(CI35="Actual",OR(CI141=0,CI141="")),0,IF(OR($O$358="DI",$O$358="DDP"),$O$352,0)),0)</f>
        <v>0</v>
      </c>
      <c r="CJ151" s="207">
        <f>IFERROR(IF(OR($P$358="DI",$P$358="DDP"),$P$352,0),0)</f>
        <v>0</v>
      </c>
      <c r="CK151" s="207"/>
      <c r="CL151" s="207">
        <f ca="1">IFERROR(IF(AND(CL35="Actual",OR(CL141=0,CL141="")),0,IF(OR($O$358="DI",$O$358="DDP"),$O$352,0)),0)</f>
        <v>0</v>
      </c>
      <c r="CM151" s="207">
        <f>IFERROR(IF(OR($P$358="DI",$P$358="DDP"),$P$352,0),0)</f>
        <v>0</v>
      </c>
      <c r="CN151" s="207"/>
      <c r="CO151" s="207">
        <f ca="1">IFERROR(IF(AND(CO35="Actual",OR(CO141=0,CO141="")),0,IF(OR($O$358="DI",$O$358="DDP"),$O$352,0)),0)</f>
        <v>0</v>
      </c>
      <c r="CP151" s="207">
        <f>IFERROR(IF(OR($P$358="DI",$P$358="DDP"),$P$352,0),0)</f>
        <v>0</v>
      </c>
      <c r="CQ151" s="207"/>
      <c r="CR151" s="207">
        <f ca="1">IFERROR(IF(AND(CR35="Actual",OR(CR141=0,CR141="")),0,IF(OR($O$358="DI",$O$358="DDP"),$O$352,0)),0)</f>
        <v>0</v>
      </c>
      <c r="CS151" s="207">
        <f>IFERROR(IF(OR($P$358="DI",$P$358="DDP"),$P$352,0),0)</f>
        <v>0</v>
      </c>
      <c r="CT151" s="207"/>
      <c r="CU151" s="207">
        <f ca="1">IFERROR(IF(AND(CU35="Actual",OR(CU141=0,CU141="")),0,IF(OR($O$358="DI",$O$358="DDP"),$O$352,0)),0)</f>
        <v>0</v>
      </c>
      <c r="CV151" s="207">
        <f>IFERROR(IF(OR($P$358="DI",$P$358="DDP"),$P$352,0),0)</f>
        <v>0</v>
      </c>
      <c r="CW151" s="207"/>
      <c r="CX151" s="207">
        <f ca="1">IFERROR(IF(AND(CX35="Actual",OR(CX141=0,CX141="")),0,IF(OR($O$358="DI",$O$358="DDP"),$O$352,0)),0)</f>
        <v>0</v>
      </c>
      <c r="CY151" s="207">
        <f>IFERROR(IF(OR($P$358="DI",$P$358="DDP"),$P$352,0),0)</f>
        <v>0</v>
      </c>
      <c r="CZ151" s="207"/>
      <c r="DA151" s="207">
        <f ca="1">IFERROR(IF(AND(DA35="Actual",OR(DA141=0,DA141="")),0,IF(OR($O$358="DI",$O$358="DDP"),$O$352,0)),0)</f>
        <v>0</v>
      </c>
      <c r="DB151" s="207">
        <f>IFERROR(IF(OR($P$358="DI",$P$358="DDP"),$P$352,0),0)</f>
        <v>0</v>
      </c>
      <c r="DC151" s="207"/>
      <c r="DD151" s="207">
        <f ca="1">IFERROR(IF(AND(DD35="Actual",OR(DD141=0,DD141="")),0,IF(OR($O$358="DI",$O$358="DDP"),$O$352,0)),0)</f>
        <v>0</v>
      </c>
      <c r="DE151" s="207">
        <f>IFERROR(IF(OR($P$358="DI",$P$358="DDP"),$P$352,0),0)</f>
        <v>0</v>
      </c>
      <c r="DF151" s="207"/>
      <c r="DG151" s="207">
        <f ca="1">IFERROR(IF(AND(DG35="Actual",OR(DG141=0,DG141="")),0,IF(OR($O$358="DI",$O$358="DDP"),$O$352,0)),0)</f>
        <v>0</v>
      </c>
      <c r="DH151" s="207">
        <f>IFERROR(IF(OR($P$358="DI",$P$358="DDP"),$P$352,0),0)</f>
        <v>0</v>
      </c>
      <c r="DI151" s="207"/>
      <c r="DJ151" s="207">
        <f ca="1">IFERROR(IF(AND(DJ35="Actual",OR(DJ141=0,DJ141="")),0,IF(OR($O$358="DI",$O$358="DDP"),$O$352,0)),0)</f>
        <v>0</v>
      </c>
      <c r="DK151" s="207">
        <f>IFERROR(IF(OR($P$358="DI",$P$358="DDP"),$P$352,0),0)</f>
        <v>0</v>
      </c>
      <c r="DL151" s="207"/>
      <c r="DM151" s="207">
        <f ca="1">IFERROR(IF(AND(DM35="Actual",OR(DM141=0,DM141="")),0,IF(OR($O$358="DI",$O$358="DDP"),$O$352,0)),0)</f>
        <v>0</v>
      </c>
      <c r="DN151" s="207">
        <f>IFERROR(IF(OR($P$358="DI",$P$358="DDP"),$P$352,0),0)</f>
        <v>0</v>
      </c>
      <c r="DO151" s="207"/>
      <c r="DP151" s="207">
        <f ca="1">IFERROR(IF(AND(DP35="Actual",OR(DP141=0,DP141="")),0,IF(OR($O$358="DI",$O$358="DDP"),$O$352,0)),0)</f>
        <v>0</v>
      </c>
      <c r="DQ151" s="207">
        <f>IFERROR(IF(OR($P$358="DI",$P$358="DDP"),$P$352,0),0)</f>
        <v>0</v>
      </c>
      <c r="DR151" s="207"/>
      <c r="DS151" s="207">
        <f ca="1">IFERROR(IF(AND(DS35="Actual",OR(DS141=0,DS141="")),0,IF(OR($O$358="DI",$O$358="DDP"),$O$352,0)),0)</f>
        <v>0</v>
      </c>
      <c r="DT151" s="207">
        <f>IFERROR(IF(OR($P$358="DI",$P$358="DDP"),$P$352,0),0)</f>
        <v>0</v>
      </c>
      <c r="DU151" s="211"/>
      <c r="DV151" s="207">
        <f>IFERROR(IF(AND($O$336="Actual",OR(DV141=0,DV141="")),0,IF(OR($O$358="DI",$O$358="DDP"),$O$352,0)),0)</f>
        <v>0</v>
      </c>
      <c r="DW151" s="446"/>
      <c r="DY151" s="208"/>
      <c r="DZ151" s="208"/>
      <c r="EB151" s="196"/>
      <c r="EC151" s="196"/>
    </row>
    <row r="152" spans="1:303" ht="19.5" customHeight="1" x14ac:dyDescent="0.3">
      <c r="A152" s="83"/>
      <c r="E152" t="s">
        <v>358</v>
      </c>
      <c r="G152" s="206" t="s">
        <v>264</v>
      </c>
      <c r="M152" s="226" t="s">
        <v>359</v>
      </c>
      <c r="N152" s="127" t="s">
        <v>40</v>
      </c>
      <c r="O152" s="198">
        <f ca="1">IFERROR(((R152*R44)+(U152*U44)+(X152*X44)+(AA152*AA44)+(AD152*AD44)+(AG152*AG44)+(AJ152*AJ44)+(AM152*AM44)+(AP152*AP44)+(AS152*AS44)+(AV152*AV44)+(AY152*AY44)+(BB152*BB44)+(BE152*BE44)+(BH152*BH44)+(BK152*BK44)+(BN152*BN44)+(BQ152*BQ44)+(BT152*BT44)+(BW152*BW44)+(BZ152*BZ44)+(CC152*CC44)+(CF152*CF44)+(CI152*CI44)+(CL152*CL44)+(CO152*CO44)+(CR152*CR44)+(CU152*CU44)+(CX152*CX44)+(DA152*DA44)+(DD152*DD44)+(DG152*DG44)+(DJ152*DJ44)+(DM152*DM44)+(DP152*DP44)+(DS152*DS44)+IF(O35="Actual",(DV152*DV44),0))/O44,0)</f>
        <v>0</v>
      </c>
      <c r="P152" s="198">
        <f>IFERROR(((S152*S44)+(V152*V44)+(Y152*Y44)+(AB152*AB44)+(AE152*AE44)+(AH152*AH44)+(AK152*AK44)+(AN152*AN44)+(AQ152*AQ44)+(AT152*AT44)+(AW152*AW44)+(AZ152*AZ44)+(BC152*BC44)+(BF152*BF44)+(BI152*BI44)+(BL152*BL44)+(BO152*BO44)+(BR152*BR44)+(BU152*BU44)+(BX152*BX44)+(CA152*CA44)+(CD152*CD44)+(CG152*CG44)+(CJ152*CJ44)+(CM152*CM44)+(CP152*CP44)+(CS152*CS44)+(CV152*CV44)+(CY152*CY44)+(DB152*DB44)+(DE152*DE44)+(DH152*DH44)+(DK152*DK44)+(DN152*DN44)+(DQ152*DQ44)+(DT152*DT44))/P44,0)</f>
        <v>0</v>
      </c>
      <c r="Q152" s="162"/>
      <c r="R152" s="207">
        <f ca="1">IFERROR(IF(AND(R35="Actual",OR(R141=0,R141="")),0,IF($O$358="DDP",$O$354,0)),0)</f>
        <v>0</v>
      </c>
      <c r="S152" s="207">
        <f>IFERROR(IF($P$358="DDP",$P$354,0),0)</f>
        <v>0</v>
      </c>
      <c r="T152" s="207"/>
      <c r="U152" s="207">
        <f ca="1">IFERROR(IF(AND(U35="Actual",OR(U141=0,U141="")),0,IF($O$358="DDP",$O$354,0)),0)</f>
        <v>0</v>
      </c>
      <c r="V152" s="207">
        <f>IFERROR(IF($P$358="DDP",$P$354,0),0)</f>
        <v>0</v>
      </c>
      <c r="W152" s="207"/>
      <c r="X152" s="207">
        <f ca="1">IFERROR(IF(AND(X35="Actual",OR(X141=0,X141="")),0,IF($O$358="DDP",$O$354,0)),0)</f>
        <v>0</v>
      </c>
      <c r="Y152" s="207">
        <f>IFERROR(IF($P$358="DDP",$P$354,0),0)</f>
        <v>0</v>
      </c>
      <c r="Z152" s="207"/>
      <c r="AA152" s="207">
        <f ca="1">IFERROR(IF(AND(AA35="Actual",OR(AA141=0,AA141="")),0,IF($O$358="DDP",$O$354,0)),0)</f>
        <v>0</v>
      </c>
      <c r="AB152" s="207">
        <f>IFERROR(IF($P$358="DDP",$P$354,0),0)</f>
        <v>0</v>
      </c>
      <c r="AC152" s="207"/>
      <c r="AD152" s="207">
        <f ca="1">IFERROR(IF(AND(AD35="Actual",OR(AD141=0,AD141="")),0,IF($O$358="DDP",$O$354,0)),0)</f>
        <v>0</v>
      </c>
      <c r="AE152" s="207">
        <f>IFERROR(IF($P$358="DDP",$P$354,0),0)</f>
        <v>0</v>
      </c>
      <c r="AF152" s="207"/>
      <c r="AG152" s="207">
        <f ca="1">IFERROR(IF(AND(AG35="Actual",OR(AG141=0,AG141="")),0,IF($O$358="DDP",$O$354,0)),0)</f>
        <v>0</v>
      </c>
      <c r="AH152" s="207">
        <f>IFERROR(IF($P$358="DDP",$P$354,0),0)</f>
        <v>0</v>
      </c>
      <c r="AI152" s="207"/>
      <c r="AJ152" s="207">
        <f ca="1">IFERROR(IF(AND(AJ35="Actual",OR(AJ141=0,AJ141="")),0,IF($O$358="DDP",$O$354,0)),0)</f>
        <v>0</v>
      </c>
      <c r="AK152" s="207">
        <f>IFERROR(IF($P$358="DDP",$P$354,0),0)</f>
        <v>0</v>
      </c>
      <c r="AL152" s="207"/>
      <c r="AM152" s="207">
        <f ca="1">IFERROR(IF(AND(AM35="Actual",OR(AM141=0,AM141="")),0,IF($O$358="DDP",$O$354,0)),0)</f>
        <v>0</v>
      </c>
      <c r="AN152" s="207">
        <f>IFERROR(IF($P$358="DDP",$P$354,0),0)</f>
        <v>0</v>
      </c>
      <c r="AO152" s="207"/>
      <c r="AP152" s="207">
        <f ca="1">IFERROR(IF(AND(AP35="Actual",OR(AP141=0,AP141="")),0,IF($O$358="DDP",$O$354,0)),0)</f>
        <v>0</v>
      </c>
      <c r="AQ152" s="207">
        <f>IFERROR(IF($P$358="DDP",$P$354,0),0)</f>
        <v>0</v>
      </c>
      <c r="AR152" s="207"/>
      <c r="AS152" s="207">
        <f ca="1">IFERROR(IF(AND(AS35="Actual",OR(AS141=0,AS141="")),0,IF($O$358="DDP",$O$354,0)),0)</f>
        <v>0</v>
      </c>
      <c r="AT152" s="207">
        <f>IFERROR(IF($P$358="DDP",$P$354,0),0)</f>
        <v>0</v>
      </c>
      <c r="AU152" s="207"/>
      <c r="AV152" s="207">
        <f ca="1">IFERROR(IF(AND(AV35="Actual",OR(AV141=0,AV141="")),0,IF($O$358="DDP",$O$354,0)),0)</f>
        <v>0</v>
      </c>
      <c r="AW152" s="207">
        <f>IFERROR(IF($P$358="DDP",$P$354,0),0)</f>
        <v>0</v>
      </c>
      <c r="AX152" s="207"/>
      <c r="AY152" s="207">
        <f ca="1">IFERROR(IF(AND(AY35="Actual",OR(AY141=0,AY141="")),0,IF($O$358="DDP",$O$354,0)),0)</f>
        <v>0</v>
      </c>
      <c r="AZ152" s="207">
        <f>IFERROR(IF($P$358="DDP",$P$354,0),0)</f>
        <v>0</v>
      </c>
      <c r="BA152" s="207"/>
      <c r="BB152" s="207">
        <f ca="1">IFERROR(IF(AND(BB35="Actual",OR(BB141=0,BB141="")),0,IF($O$358="DDP",$O$354,0)),0)</f>
        <v>0</v>
      </c>
      <c r="BC152" s="207">
        <f>IFERROR(IF($P$358="DDP",$P$354,0),0)</f>
        <v>0</v>
      </c>
      <c r="BD152" s="207"/>
      <c r="BE152" s="207">
        <f ca="1">IFERROR(IF(AND(BE35="Actual",OR(BE141=0,BE141="")),0,IF($O$358="DDP",$O$354,0)),0)</f>
        <v>0</v>
      </c>
      <c r="BF152" s="207">
        <f>IFERROR(IF($P$358="DDP",$P$354,0),0)</f>
        <v>0</v>
      </c>
      <c r="BG152" s="207"/>
      <c r="BH152" s="207">
        <f ca="1">IFERROR(IF(AND(BH35="Actual",OR(BH141=0,BH141="")),0,IF($O$358="DDP",$O$354,0)),0)</f>
        <v>0</v>
      </c>
      <c r="BI152" s="207">
        <f>IFERROR(IF($P$358="DDP",$P$354,0),0)</f>
        <v>0</v>
      </c>
      <c r="BJ152" s="207"/>
      <c r="BK152" s="207">
        <f ca="1">IFERROR(IF(AND(BK35="Actual",OR(BK141=0,BK141="")),0,IF($O$358="DDP",$O$354,0)),0)</f>
        <v>0</v>
      </c>
      <c r="BL152" s="207">
        <f>IFERROR(IF($P$358="DDP",$P$354,0),0)</f>
        <v>0</v>
      </c>
      <c r="BM152" s="207"/>
      <c r="BN152" s="207">
        <f ca="1">IFERROR(IF(AND(BN35="Actual",OR(BN141=0,BN141="")),0,IF($O$358="DDP",$O$354,0)),0)</f>
        <v>0</v>
      </c>
      <c r="BO152" s="207">
        <f>IFERROR(IF($P$358="DDP",$P$354,0),0)</f>
        <v>0</v>
      </c>
      <c r="BP152" s="207"/>
      <c r="BQ152" s="207">
        <f ca="1">IFERROR(IF(AND(BQ35="Actual",OR(BQ141=0,BQ141="")),0,IF($O$358="DDP",$O$354,0)),0)</f>
        <v>0</v>
      </c>
      <c r="BR152" s="207">
        <f>IFERROR(IF($P$358="DDP",$P$354,0),0)</f>
        <v>0</v>
      </c>
      <c r="BS152" s="207"/>
      <c r="BT152" s="207">
        <f ca="1">IFERROR(IF(AND(BT35="Actual",OR(BT141=0,BT141="")),0,IF($O$358="DDP",$O$354,0)),0)</f>
        <v>0</v>
      </c>
      <c r="BU152" s="207">
        <f>IFERROR(IF($P$358="DDP",$P$354,0),0)</f>
        <v>0</v>
      </c>
      <c r="BV152" s="207"/>
      <c r="BW152" s="207">
        <f ca="1">IFERROR(IF(AND(BW35="Actual",OR(BW141=0,BW141="")),0,IF($O$358="DDP",$O$354,0)),0)</f>
        <v>0</v>
      </c>
      <c r="BX152" s="207">
        <f>IFERROR(IF($P$358="DDP",$P$354,0),0)</f>
        <v>0</v>
      </c>
      <c r="BY152" s="207"/>
      <c r="BZ152" s="207">
        <f ca="1">IFERROR(IF(AND(BZ35="Actual",OR(BZ141=0,BZ141="")),0,IF($O$358="DDP",$O$354,0)),0)</f>
        <v>0</v>
      </c>
      <c r="CA152" s="207">
        <f>IFERROR(IF($P$358="DDP",$P$354,0),0)</f>
        <v>0</v>
      </c>
      <c r="CB152" s="207"/>
      <c r="CC152" s="207">
        <f ca="1">IFERROR(IF(AND(CC35="Actual",OR(CC141=0,CC141="")),0,IF($O$358="DDP",$O$354,0)),0)</f>
        <v>0</v>
      </c>
      <c r="CD152" s="207">
        <f>IFERROR(IF($P$358="DDP",$P$354,0),0)</f>
        <v>0</v>
      </c>
      <c r="CE152" s="207"/>
      <c r="CF152" s="207">
        <f ca="1">IFERROR(IF(AND(CF35="Actual",OR(CF141=0,CF141="")),0,IF($O$358="DDP",$O$354,0)),0)</f>
        <v>0</v>
      </c>
      <c r="CG152" s="207">
        <f>IFERROR(IF($P$358="DDP",$P$354,0),0)</f>
        <v>0</v>
      </c>
      <c r="CH152" s="207"/>
      <c r="CI152" s="207">
        <f ca="1">IFERROR(IF(AND(CI35="Actual",OR(CI141=0,CI141="")),0,IF($O$358="DDP",$O$354,0)),0)</f>
        <v>0</v>
      </c>
      <c r="CJ152" s="207">
        <f>IFERROR(IF($P$358="DDP",$P$354,0),0)</f>
        <v>0</v>
      </c>
      <c r="CK152" s="207"/>
      <c r="CL152" s="207">
        <f ca="1">IFERROR(IF(AND(CL35="Actual",OR(CL141=0,CL141="")),0,IF($O$358="DDP",$O$354,0)),0)</f>
        <v>0</v>
      </c>
      <c r="CM152" s="207">
        <f>IFERROR(IF($P$358="DDP",$P$354,0),0)</f>
        <v>0</v>
      </c>
      <c r="CN152" s="207"/>
      <c r="CO152" s="207">
        <f ca="1">IFERROR(IF(AND(CO35="Actual",OR(CO141=0,CO141="")),0,IF($O$358="DDP",$O$354,0)),0)</f>
        <v>0</v>
      </c>
      <c r="CP152" s="207">
        <f>IFERROR(IF($P$358="DDP",$P$354,0),0)</f>
        <v>0</v>
      </c>
      <c r="CQ152" s="207"/>
      <c r="CR152" s="207">
        <f ca="1">IFERROR(IF(AND(CR35="Actual",OR(CR141=0,CR141="")),0,IF($O$358="DDP",$O$354,0)),0)</f>
        <v>0</v>
      </c>
      <c r="CS152" s="207">
        <f>IFERROR(IF($P$358="DDP",$P$354,0),0)</f>
        <v>0</v>
      </c>
      <c r="CT152" s="207"/>
      <c r="CU152" s="207">
        <f ca="1">IFERROR(IF(AND(CU35="Actual",OR(CU141=0,CU141="")),0,IF($O$358="DDP",$O$354,0)),0)</f>
        <v>0</v>
      </c>
      <c r="CV152" s="207">
        <f>IFERROR(IF($P$358="DDP",$P$354,0),0)</f>
        <v>0</v>
      </c>
      <c r="CW152" s="207"/>
      <c r="CX152" s="207">
        <f ca="1">IFERROR(IF(AND(CX35="Actual",OR(CX141=0,CX141="")),0,IF($O$358="DDP",$O$354,0)),0)</f>
        <v>0</v>
      </c>
      <c r="CY152" s="207">
        <f>IFERROR(IF($P$358="DDP",$P$354,0),0)</f>
        <v>0</v>
      </c>
      <c r="CZ152" s="207"/>
      <c r="DA152" s="207">
        <f ca="1">IFERROR(IF(AND(DA35="Actual",OR(DA141=0,DA141="")),0,IF($O$358="DDP",$O$354,0)),0)</f>
        <v>0</v>
      </c>
      <c r="DB152" s="207">
        <f>IFERROR(IF($P$358="DDP",$P$354,0),0)</f>
        <v>0</v>
      </c>
      <c r="DC152" s="207"/>
      <c r="DD152" s="207">
        <f ca="1">IFERROR(IF(AND(DD35="Actual",OR(DD141=0,DD141="")),0,IF($O$358="DDP",$O$354,0)),0)</f>
        <v>0</v>
      </c>
      <c r="DE152" s="207">
        <f>IFERROR(IF($P$358="DDP",$P$354,0),0)</f>
        <v>0</v>
      </c>
      <c r="DF152" s="207"/>
      <c r="DG152" s="207">
        <f ca="1">IFERROR(IF(AND(DG35="Actual",OR(DG141=0,DG141="")),0,IF($O$358="DDP",$O$354,0)),0)</f>
        <v>0</v>
      </c>
      <c r="DH152" s="207">
        <f>IFERROR(IF($P$358="DDP",$P$354,0),0)</f>
        <v>0</v>
      </c>
      <c r="DI152" s="207"/>
      <c r="DJ152" s="207">
        <f ca="1">IFERROR(IF(AND(DJ35="Actual",OR(DJ141=0,DJ141="")),0,IF($O$358="DDP",$O$354,0)),0)</f>
        <v>0</v>
      </c>
      <c r="DK152" s="207">
        <f>IFERROR(IF($P$358="DDP",$P$354,0),0)</f>
        <v>0</v>
      </c>
      <c r="DL152" s="207"/>
      <c r="DM152" s="207">
        <f ca="1">IFERROR(IF(AND(DM35="Actual",OR(DM141=0,DM141="")),0,IF($O$358="DDP",$O$354,0)),0)</f>
        <v>0</v>
      </c>
      <c r="DN152" s="207">
        <f>IFERROR(IF($P$358="DDP",$P$354,0),0)</f>
        <v>0</v>
      </c>
      <c r="DO152" s="207"/>
      <c r="DP152" s="207">
        <f ca="1">IFERROR(IF(AND(DP35="Actual",OR(DP141=0,DP141="")),0,IF($O$358="DDP",$O$354,0)),0)</f>
        <v>0</v>
      </c>
      <c r="DQ152" s="207">
        <f>IFERROR(IF($P$358="DDP",$P$354,0),0)</f>
        <v>0</v>
      </c>
      <c r="DR152" s="207"/>
      <c r="DS152" s="207">
        <f ca="1">IFERROR(IF(AND(DS35="Actual",OR(DS141=0,DS141="")),0,IF($O$358="DDP",$O$354,0)),0)</f>
        <v>0</v>
      </c>
      <c r="DT152" s="207">
        <f>IFERROR(IF($P$358="DDP",$P$354,0),0)</f>
        <v>0</v>
      </c>
      <c r="DU152" s="207"/>
      <c r="DV152" s="207">
        <f>IFERROR(IF(AND($O$336="Actual",OR(DV141=0,DV141="")),0,IF($O$358="DDP",$O$354,0)),0)</f>
        <v>0</v>
      </c>
      <c r="DW152" s="446"/>
      <c r="DX152" s="464"/>
      <c r="DY152" s="208"/>
      <c r="DZ152" s="208"/>
      <c r="EB152" s="196"/>
      <c r="EC152" s="196"/>
    </row>
    <row r="153" spans="1:303" ht="19.5" customHeight="1" x14ac:dyDescent="0.3">
      <c r="A153" s="83"/>
      <c r="E153" t="s">
        <v>746</v>
      </c>
      <c r="F153">
        <v>0</v>
      </c>
      <c r="G153" t="s">
        <v>264</v>
      </c>
      <c r="M153" s="226" t="s">
        <v>861</v>
      </c>
      <c r="N153" s="127" t="s">
        <v>40</v>
      </c>
      <c r="O153" s="198">
        <f ca="1">IFERROR(((R153*R44)+(U153*U44)+(X153*X44)+(AA153*AA44)+(AD153*AD44)+(AG153*AG44)+(AJ153*AJ44)+(AM153*AM44)+(AP153*AP44)+(AS153*AS44)+(AV153*AV44)+(AY153*AY44)+(BB153*BB44)+(BE153*BE44)+(BH153*BH44)+(BK153*BK44)+(BN153*BN44)+(BQ153*BQ44)+(BT153*BT44)+(BW153*BW44)+(BZ153*BZ44)+(CC153*CC44)+(CF153*CF44)+(CI153*CI44)+(CL153*CL44)+(CO153*CO44)+(CR153*CR44)+(CU153*CU44)+(CX153*CX44)+(DA153*DA44)+(DD153*DD44)+(DG153*DG44)+(DJ153*DJ44)+(DM153*DM44)+(DP153*DP44)+(DS153*DS44)+IF(O35="Actual",(DV153*DV44),0))/O44,0)</f>
        <v>0</v>
      </c>
      <c r="P153" s="198">
        <f>IFERROR(((S153*S44)+(V153*V44)+(Y153*Y44)+(AB153*AB44)+(AE153*AE44)+(AH153*AH44)+(AK153*AK44)+(AN153*AN44)+(AQ153*AQ44)+(AT153*AT44)+(AW153*AW44)+(AZ153*AZ44)+(BC153*BC44)+(BF153*BF44)+(BI153*BI44)+(BL153*BL44)+(BO153*BO44)+(BR153*BR44)+(BU153*BU44)+(BX153*BX44)+(CA153*CA44)+(CD153*CD44)+(CG153*CG44)+(CJ153*CJ44)+(CM153*CM44)+(CP153*CP44)+(CS153*CS44)+(CV153*CV44)+(CY153*CY44)+(DB153*DB44)+(DE153*DE44)+(DH153*DH44)+(DK153*DK44)+(DN153*DN44)+(DQ153*DQ44)+(DT153*DT44))/P44,0)</f>
        <v>0</v>
      </c>
      <c r="Q153" s="162"/>
      <c r="R153" s="207">
        <f>IFERROR(IF(AND($U$335=1,$O$309=2),IF(OR($O$308="GA",$O$308="ALO",$O$308="LA"),ROUND($U$338*($O$328/1000)*R388*0.264172,$N$3),IF($O$308="NY-METRO",ROUND($U$338*($O$328/1000)*R388,$N$3),IF(AND($O$308="RI",VALUE($O$328)&lt;29336),$U$338,IF(OR($O$308="KY",$O$308="HI"),($U$338/100)*(R83+R170-R90),0)))),IF(AND($O$308="HI",$AG$329=1),($U$338/100)*(R83+R170-R90),0)),0)</f>
        <v>0</v>
      </c>
      <c r="S153" s="207">
        <f>IFERROR(IF(AND($U$335=1,$O$309=2),IF(OR($O$308="GA",$O$308="ALO",$O$308="LA"),ROUND($V$338*($O$328/1000)*S388*0.264172,$N$3),IF($O$308="NY-METRO",ROUND($V$338*($O$328/1000)*S388,$N$3),IF(AND($O$308="RI",VALUE($O$328)&lt;29336),$V$338,IF(OR($O$308="KY",$O$308="HI"),($V$338/100)*(S83+S170-S90),0)))),IF(AND($O$308="HI",$AG$329=1),($V$338/100)*(S83+S170-S90),0)),0)</f>
        <v>0</v>
      </c>
      <c r="T153" s="207"/>
      <c r="U153" s="207">
        <f>IFERROR(IF(AND($U$335=1,$O$309=2),IF(OR($O$308="GA",$O$308="ALO",$O$308="LA"),ROUND($U$338*($O$328/1000)*U388*0.264172,$N$3),IF($O$308="NY-METRO",ROUND($U$338*($O$328/1000)*U388,$N$3),IF(AND($O$308="RI",VALUE($O$328)&lt;29336),$U$338,IF(OR($O$308="KY",$O$308="HI"),($U$338/100)*(U83+U170-U90),0)))),IF(AND($O$308="HI",$AG$329=1),($U$338/100)*(U83+U170-U90),0)),0)</f>
        <v>0</v>
      </c>
      <c r="V153" s="207">
        <f>IFERROR(IF(AND($U$335=1,$O$309=2),IF(OR($O$308="GA",$O$308="ALO",$O$308="LA"),ROUND($V$338*($O$328/1000)*V388*0.264172,$N$3),IF($O$308="NY-METRO",ROUND($V$338*($O$328/1000)*V388,$N$3),IF(AND($O$308="RI",VALUE($O$328)&lt;29336),$V$338,IF(OR($O$308="KY",$O$308="HI"),($V$338/100)*(V83+V170-V90),0)))),IF(AND($O$308="HI",$AG$329=1),($V$338/100)*(V83+V170-V90),0)),0)</f>
        <v>0</v>
      </c>
      <c r="W153" s="207"/>
      <c r="X153" s="207">
        <f>IFERROR(IF(AND($U$335=1,$O$309=2),IF(OR($O$308="GA",$O$308="ALO",$O$308="LA"),ROUND($U$338*($O$328/1000)*X388*0.264172,$N$3),IF($O$308="NY-METRO",ROUND($U$338*($O$328/1000)*X388,$N$3),IF(AND($O$308="RI",VALUE($O$328)&lt;29336),$U$338,IF(OR($O$308="KY",$O$308="HI"),($U$338/100)*(X83+X170-X90),0)))),IF(AND($O$308="HI",$AG$329=1),($U$338/100)*(X83+X170-X90),0)),0)</f>
        <v>0</v>
      </c>
      <c r="Y153" s="207">
        <f>IFERROR(IF(AND($U$335=1,$O$309=2),IF(OR($O$308="GA",$O$308="ALO",$O$308="LA"),ROUND($V$338*($O$328/1000)*Y388*0.264172,$N$3),IF($O$308="NY-METRO",ROUND($V$338*($O$328/1000)*Y388,$N$3),IF(AND($O$308="RI",VALUE($O$328)&lt;29336),$V$338,IF(OR($O$308="KY",$O$308="HI"),($V$338/100)*(Y83+Y170-Y90),0)))),IF(AND($O$308="HI",$AG$329=1),($V$338/100)*(Y83+Y170-Y90),0)),0)</f>
        <v>0</v>
      </c>
      <c r="Z153" s="207"/>
      <c r="AA153" s="207">
        <f>IFERROR(IF(AND($U$335=1,$O$309=2),IF(OR($O$308="GA",$O$308="ALO",$O$308="LA"),ROUND($U$338*($O$328/1000)*AA388*0.264172,$N$3),IF($O$308="NY-METRO",ROUND($U$338*($O$328/1000)*AA388,$N$3),IF(AND($O$308="RI",VALUE($O$328)&lt;29336),$U$338,IF(OR($O$308="KY",$O$308="HI"),($U$338/100)*(AA83+AA170-AA90),0)))),IF(AND($O$308="HI",$AG$329=1),($U$338/100)*(AA83+AA170-AA90),0)),0)</f>
        <v>0</v>
      </c>
      <c r="AB153" s="207">
        <f>IFERROR(IF(AND($U$335=1,$O$309=2),IF(OR($O$308="GA",$O$308="ALO",$O$308="LA"),ROUND($V$338*($O$328/1000)*AB388*0.264172,$N$3),IF($O$308="NY-METRO",ROUND($V$338*($O$328/1000)*AB388,$N$3),IF(AND($O$308="RI",VALUE($O$328)&lt;29336),$V$338,IF(OR($O$308="KY",$O$308="HI"),($V$338/100)*(AB83+AB170-AB90),0)))),IF(AND($O$308="HI",$AG$329=1),($V$338/100)*(AB83+AB170-AB90),0)),0)</f>
        <v>0</v>
      </c>
      <c r="AC153" s="207"/>
      <c r="AD153" s="207">
        <f>IFERROR(IF(AND($U$335=1,$O$309=2),IF(OR($O$308="GA",$O$308="ALO",$O$308="LA"),ROUND($U$338*($O$328/1000)*AD388*0.264172,$N$3),IF($O$308="NY-METRO",ROUND($U$338*($O$328/1000)*AD388,$N$3),IF(AND($O$308="RI",VALUE($O$328)&lt;29336),$U$338,IF(OR($O$308="KY",$O$308="HI"),($U$338/100)*(AD83+AD170-AD90),0)))),IF(AND($O$308="HI",$AG$329=1),($U$338/100)*(AD83+AD170-AD90),0)),0)</f>
        <v>0</v>
      </c>
      <c r="AE153" s="207">
        <f>IFERROR(IF(AND($U$335=1,$O$309=2),IF(OR($O$308="GA",$O$308="ALO",$O$308="LA"),ROUND($V$338*($O$328/1000)*AE388*0.264172,$N$3),IF($O$308="NY-METRO",ROUND($V$338*($O$328/1000)*AE388,$N$3),IF(AND($O$308="RI",VALUE($O$328)&lt;29336),$V$338,IF(OR($O$308="KY",$O$308="HI"),($V$338/100)*(AE83+AE170-AE90),0)))),IF(AND($O$308="HI",$AG$329=1),($V$338/100)*(AE83+AE170-AE90),0)),0)</f>
        <v>0</v>
      </c>
      <c r="AF153" s="207"/>
      <c r="AG153" s="207">
        <f>IFERROR(IF(AND($U$335=1,$O$309=2),IF(OR($O$308="GA",$O$308="ALO",$O$308="LA"),ROUND($U$338*($O$328/1000)*AG388*0.264172,$N$3),IF($O$308="NY-METRO",ROUND($U$338*($O$328/1000)*AG388,$N$3),IF(AND($O$308="RI",VALUE($O$328)&lt;29336),$U$338,IF(OR($O$308="KY",$O$308="HI"),($U$338/100)*(AG83+AG170-AG90),0)))),IF(AND($O$308="HI",$AG$329=1),($U$338/100)*(AG83+AG170-AG90),0)),0)</f>
        <v>0</v>
      </c>
      <c r="AH153" s="207">
        <f>IFERROR(IF(AND($U$335=1,$O$309=2),IF(OR($O$308="GA",$O$308="ALO",$O$308="LA"),ROUND($V$338*($O$328/1000)*AH388*0.264172,$N$3),IF($O$308="NY-METRO",ROUND($V$338*($O$328/1000)*AH388,$N$3),IF(AND($O$308="RI",VALUE($O$328)&lt;29336),$V$338,IF(OR($O$308="KY",$O$308="HI"),($V$338/100)*(AH83+AH170-AH90),0)))),IF(AND($O$308="HI",$AG$329=1),($V$338/100)*(AH83+AH170-AH90),0)),0)</f>
        <v>0</v>
      </c>
      <c r="AI153" s="207"/>
      <c r="AJ153" s="207">
        <f>IFERROR(IF(AND($U$335=1,$O$309=2),IF(OR($O$308="GA",$O$308="ALO",$O$308="LA"),ROUND($U$338*($O$328/1000)*AJ388*0.264172,$N$3),IF($O$308="NY-METRO",ROUND($U$338*($O$328/1000)*AJ388,$N$3),IF(AND($O$308="RI",VALUE($O$328)&lt;29336),$U$338,IF(OR($O$308="KY",$O$308="HI"),($U$338/100)*(AJ83+AJ170-AJ90),0)))),IF(AND($O$308="HI",$AG$329=1),($U$338/100)*(AJ83+AJ170-AJ90),0)),0)</f>
        <v>0</v>
      </c>
      <c r="AK153" s="207">
        <f>IFERROR(IF(AND($U$335=1,$O$309=2),IF(OR($O$308="GA",$O$308="ALO",$O$308="LA"),ROUND($V$338*($O$328/1000)*AK388*0.264172,$N$3),IF($O$308="NY-METRO",ROUND($V$338*($O$328/1000)*AK388,$N$3),IF(AND($O$308="RI",VALUE($O$328)&lt;29336),$V$338,IF(OR($O$308="KY",$O$308="HI"),($V$338/100)*(AK83+AK170-AK90),0)))),IF(AND($O$308="HI",$AG$329=1),($V$338/100)*(AK83+AK170-AK90),0)),0)</f>
        <v>0</v>
      </c>
      <c r="AL153" s="207"/>
      <c r="AM153" s="207">
        <f>IFERROR(IF(AND($U$335=1,$O$309=2),IF(OR($O$308="GA",$O$308="ALO",$O$308="LA"),ROUND($U$338*($O$328/1000)*AM388*0.264172,$N$3),IF($O$308="NY-METRO",ROUND($U$338*($O$328/1000)*AM388,$N$3),IF(AND($O$308="RI",VALUE($O$328)&lt;29336),$U$338,IF(OR($O$308="KY",$O$308="HI"),($U$338/100)*(AM83+AM170-AM90),0)))),IF(AND($O$308="HI",$AG$329=1),($U$338/100)*(AM83+AM170-AM90),0)),0)</f>
        <v>0</v>
      </c>
      <c r="AN153" s="207">
        <f>IFERROR(IF(AND($U$335=1,$O$309=2),IF(OR($O$308="GA",$O$308="ALO",$O$308="LA"),ROUND($V$338*($O$328/1000)*AN388*0.264172,$N$3),IF($O$308="NY-METRO",ROUND($V$338*($O$328/1000)*AN388,$N$3),IF(AND($O$308="RI",VALUE($O$328)&lt;29336),$V$338,IF(OR($O$308="KY",$O$308="HI"),($V$338/100)*(AN83+AN170-AN90),0)))),IF(AND($O$308="HI",$AG$329=1),($V$338/100)*(AN83+AN170-AN90),0)),0)</f>
        <v>0</v>
      </c>
      <c r="AO153" s="207"/>
      <c r="AP153" s="207">
        <f>IFERROR(IF(AND($U$335=1,$O$309=2),IF(OR($O$308="GA",$O$308="ALO",$O$308="LA"),ROUND($U$338*($O$328/1000)*AP388*0.264172,$N$3),IF($O$308="NY-METRO",ROUND($U$338*($O$328/1000)*AP388,$N$3),IF(AND($O$308="RI",VALUE($O$328)&lt;29336),$U$338,IF(OR($O$308="KY",$O$308="HI"),($U$338/100)*(AP83+AP170-AP90),0)))),IF(AND($O$308="HI",$AG$329=1),($U$338/100)*(AP83+AP170-AP90),0)),0)</f>
        <v>0</v>
      </c>
      <c r="AQ153" s="207">
        <f>IFERROR(IF(AND($U$335=1,$O$309=2),IF(OR($O$308="GA",$O$308="ALO",$O$308="LA"),ROUND($V$338*($O$328/1000)*AQ388*0.264172,$N$3),IF($O$308="NY-METRO",ROUND($V$338*($O$328/1000)*AQ388,$N$3),IF(AND($O$308="RI",VALUE($O$328)&lt;29336),$V$338,IF(OR($O$308="KY",$O$308="HI"),($V$338/100)*(AQ83+AQ170-AQ90),0)))),IF(AND($O$308="HI",$AG$329=1),($V$338/100)*(AQ83+AQ170-AQ90),0)),0)</f>
        <v>0</v>
      </c>
      <c r="AR153" s="207"/>
      <c r="AS153" s="207">
        <f>IFERROR(IF(AND($U$335=1,$O$309=2),IF(OR($O$308="GA",$O$308="ALO",$O$308="LA"),ROUND($U$338*($O$328/1000)*AS388*0.264172,$N$3),IF($O$308="NY-METRO",ROUND($U$338*($O$328/1000)*AS388,$N$3),IF(AND($O$308="RI",VALUE($O$328)&lt;29336),$U$338,IF(OR($O$308="KY",$O$308="HI"),($U$338/100)*(AS83+AS170-AS90),0)))),IF(AND($O$308="HI",$AG$329=1),($U$338/100)*(AS83+AS170-AS90),0)),0)</f>
        <v>0</v>
      </c>
      <c r="AT153" s="207">
        <f>IFERROR(IF(AND($U$335=1,$O$309=2),IF(OR($O$308="GA",$O$308="ALO",$O$308="LA"),ROUND($V$338*($O$328/1000)*AT388*0.264172,$N$3),IF($O$308="NY-METRO",ROUND($V$338*($O$328/1000)*AT388,$N$3),IF(AND($O$308="RI",VALUE($O$328)&lt;29336),$V$338,IF(OR($O$308="KY",$O$308="HI"),($V$338/100)*(AT83+AT170-AT90),0)))),IF(AND($O$308="HI",$AG$329=1),($V$338/100)*(AT83+AT170-AT90),0)),0)</f>
        <v>0</v>
      </c>
      <c r="AU153" s="207"/>
      <c r="AV153" s="207">
        <f>IFERROR(IF(AND($U$335=1,$O$309=2),IF(OR($O$308="GA",$O$308="ALO",$O$308="LA"),ROUND($U$338*($O$328/1000)*AV388*0.264172,$N$3),IF($O$308="NY-METRO",ROUND($U$338*($O$328/1000)*AV388,$N$3),IF(AND($O$308="RI",VALUE($O$328)&lt;29336),$U$338,IF(OR($O$308="KY",$O$308="HI"),($U$338/100)*(AV83+AV170-AV90),0)))),IF(AND($O$308="HI",$AG$329=1),($U$338/100)*(AV83+AV170-AV90),0)),0)</f>
        <v>0</v>
      </c>
      <c r="AW153" s="207">
        <f>IFERROR(IF(AND($U$335=1,$O$309=2),IF(OR($O$308="GA",$O$308="ALO",$O$308="LA"),ROUND($V$338*($O$328/1000)*AW388*0.264172,$N$3),IF($O$308="NY-METRO",ROUND($V$338*($O$328/1000)*AW388,$N$3),IF(AND($O$308="RI",VALUE($O$328)&lt;29336),$V$338,IF(OR($O$308="KY",$O$308="HI"),($V$338/100)*(AW83+AW170-AW90),0)))),IF(AND($O$308="HI",$AG$329=1),($V$338/100)*(AW83+AW170-AW90),0)),0)</f>
        <v>0</v>
      </c>
      <c r="AX153" s="207"/>
      <c r="AY153" s="207">
        <f>IFERROR(IF(AND($U$335=1,$O$309=2),IF(OR($O$308="GA",$O$308="ALO",$O$308="LA"),ROUND($U$338*($O$328/1000)*AY388*0.264172,$N$3),IF($O$308="NY-METRO",ROUND($U$338*($O$328/1000)*AY388,$N$3),IF(AND($O$308="RI",VALUE($O$328)&lt;29336),$U$338,IF(OR($O$308="KY",$O$308="HI"),($U$338/100)*(AY83+AY170-AY90),0)))),IF(AND($O$308="HI",$AG$329=1),($U$338/100)*(AY83+AY170-AY90),0)),0)</f>
        <v>0</v>
      </c>
      <c r="AZ153" s="207">
        <f>IFERROR(IF(AND($U$335=1,$O$309=2),IF(OR($O$308="GA",$O$308="ALO",$O$308="LA"),ROUND($V$338*($O$328/1000)*AZ388*0.264172,$N$3),IF($O$308="NY-METRO",ROUND($V$338*($O$328/1000)*AZ388,$N$3),IF(AND($O$308="RI",VALUE($O$328)&lt;29336),$V$338,IF(OR($O$308="KY",$O$308="HI"),($V$338/100)*(AZ83+AZ170-AZ90),0)))),IF(AND($O$308="HI",$AG$329=1),($V$338/100)*(AZ83+AZ170-AZ90),0)),0)</f>
        <v>0</v>
      </c>
      <c r="BA153" s="207"/>
      <c r="BB153" s="207">
        <f>IFERROR(IF(AND($U$335=1,$O$309=2),IF(OR($O$308="GA",$O$308="ALO",$O$308="LA"),ROUND($U$338*($O$328/1000)*BB388*0.264172,$N$3),IF($O$308="NY-METRO",ROUND($U$338*($O$328/1000)*BB388,$N$3),IF(AND($O$308="RI",VALUE($O$328)&lt;29336),$U$338,IF(OR($O$308="KY",$O$308="HI"),($U$338/100)*(BB83+BB170-BB90),0)))),IF(AND($O$308="HI",$AG$329=1),($U$338/100)*(BB83+BB170-BB90),0)),0)</f>
        <v>0</v>
      </c>
      <c r="BC153" s="207">
        <f>IFERROR(IF(AND($U$335=1,$O$309=2),IF(OR($O$308="GA",$O$308="ALO",$O$308="LA"),ROUND($V$338*($O$328/1000)*BC388*0.264172,$N$3),IF($O$308="NY-METRO",ROUND($V$338*($O$328/1000)*BC388,$N$3),IF(AND($O$308="RI",VALUE($O$328)&lt;29336),$V$338,IF(OR($O$308="KY",$O$308="HI"),($V$338/100)*(BC83+BC170-BC90),0)))),IF(AND($O$308="HI",$AG$329=1),($V$338/100)*(BC83+BC170-BC90),0)),0)</f>
        <v>0</v>
      </c>
      <c r="BD153" s="207"/>
      <c r="BE153" s="207">
        <f>IFERROR(IF(AND($U$335=1,$O$309=2),IF(OR($O$308="GA",$O$308="ALO",$O$308="LA"),ROUND($U$338*($O$328/1000)*BE388*0.264172,$N$3),IF($O$308="NY-METRO",ROUND($U$338*($O$328/1000)*BE388,$N$3),IF(AND($O$308="RI",VALUE($O$328)&lt;29336),$U$338,IF(OR($O$308="KY",$O$308="HI"),($U$338/100)*(BE83+BE170-BE90),0)))),IF(AND($O$308="HI",$AG$329=1),($U$338/100)*(BE83+BE170-BE90),0)),0)</f>
        <v>0</v>
      </c>
      <c r="BF153" s="207">
        <f>IFERROR(IF(AND($U$335=1,$O$309=2),IF(OR($O$308="GA",$O$308="ALO",$O$308="LA"),ROUND($V$338*($O$328/1000)*BF388*0.264172,$N$3),IF($O$308="NY-METRO",ROUND($V$338*($O$328/1000)*BF388,$N$3),IF(AND($O$308="RI",VALUE($O$328)&lt;29336),$V$338,IF(OR($O$308="KY",$O$308="HI"),($V$338/100)*(BF83+BF170-BF90),0)))),IF(AND($O$308="HI",$AG$329=1),($V$338/100)*(BF83+BF170-BF90),0)),0)</f>
        <v>0</v>
      </c>
      <c r="BG153" s="207"/>
      <c r="BH153" s="207">
        <f>IFERROR(IF(AND($U$335=1,$O$309=2),IF(OR($O$308="GA",$O$308="ALO",$O$308="LA"),ROUND($U$338*($O$328/1000)*BH388*0.264172,$N$3),IF($O$308="NY-METRO",ROUND($U$338*($O$328/1000)*BH388,$N$3),IF(AND($O$308="RI",VALUE($O$328)&lt;29336),$U$338,IF(OR($O$308="KY",$O$308="HI"),($U$338/100)*(BH83+BH170-BH90),0)))),IF(AND($O$308="HI",$AG$329=1),($U$338/100)*(BH83+BH170-BH90),0)),0)</f>
        <v>0</v>
      </c>
      <c r="BI153" s="207">
        <f>IFERROR(IF(AND($U$335=1,$O$309=2),IF(OR($O$308="GA",$O$308="ALO",$O$308="LA"),ROUND($V$338*($O$328/1000)*BI388*0.264172,$N$3),IF($O$308="NY-METRO",ROUND($V$338*($O$328/1000)*BI388,$N$3),IF(AND($O$308="RI",VALUE($O$328)&lt;29336),$V$338,IF(OR($O$308="KY",$O$308="HI"),($V$338/100)*(BI83+BI170-BI90),0)))),IF(AND($O$308="HI",$AG$329=1),($V$338/100)*(BI83+BI170-BI90),0)),0)</f>
        <v>0</v>
      </c>
      <c r="BJ153" s="207"/>
      <c r="BK153" s="207">
        <f>IFERROR(IF(AND($U$335=1,$O$309=2),IF(OR($O$308="GA",$O$308="ALO",$O$308="LA"),ROUND($U$338*($O$328/1000)*BK388*0.264172,$N$3),IF($O$308="NY-METRO",ROUND($U$338*($O$328/1000)*BK388,$N$3),IF(AND($O$308="RI",VALUE($O$328)&lt;29336),$U$338,IF(OR($O$308="KY",$O$308="HI"),($U$338/100)*(BK83+BK170-BK90),0)))),IF(AND($O$308="HI",$AG$329=1),($U$338/100)*(BK83+BK170-BK90),0)),0)</f>
        <v>0</v>
      </c>
      <c r="BL153" s="207">
        <f>IFERROR(IF(AND($U$335=1,$O$309=2),IF(OR($O$308="GA",$O$308="ALO",$O$308="LA"),ROUND($V$338*($O$328/1000)*BL388*0.264172,$N$3),IF($O$308="NY-METRO",ROUND($V$338*($O$328/1000)*BL388,$N$3),IF(AND($O$308="RI",VALUE($O$328)&lt;29336),$V$338,IF(OR($O$308="KY",$O$308="HI"),($V$338/100)*(BL83+BL170-BL90),0)))),IF(AND($O$308="HI",$AG$329=1),($V$338/100)*(BL83+BL170-BL90),0)),0)</f>
        <v>0</v>
      </c>
      <c r="BM153" s="207"/>
      <c r="BN153" s="207">
        <f>IFERROR(IF(AND($U$335=1,$O$309=2),IF(OR($O$308="GA",$O$308="ALO",$O$308="LA"),ROUND($U$338*($O$328/1000)*BN388*0.264172,$N$3),IF($O$308="NY-METRO",ROUND($U$338*($O$328/1000)*BN388,$N$3),IF(AND($O$308="RI",VALUE($O$328)&lt;29336),$U$338,IF(OR($O$308="KY",$O$308="HI"),($U$338/100)*(BN83+BN170-BN90),0)))),IF(AND($O$308="HI",$AG$329=1),($U$338/100)*(BN83+BN170-BN90),0)),0)</f>
        <v>0</v>
      </c>
      <c r="BO153" s="207">
        <f>IFERROR(IF(AND($U$335=1,$O$309=2),IF(OR($O$308="GA",$O$308="ALO",$O$308="LA"),ROUND($V$338*($O$328/1000)*BO388*0.264172,$N$3),IF($O$308="NY-METRO",ROUND($V$338*($O$328/1000)*BO388,$N$3),IF(AND($O$308="RI",VALUE($O$328)&lt;29336),$V$338,IF(OR($O$308="KY",$O$308="HI"),($V$338/100)*(BO83+BO170-BO90),0)))),IF(AND($O$308="HI",$AG$329=1),($V$338/100)*(BO83+BO170-BO90),0)),0)</f>
        <v>0</v>
      </c>
      <c r="BP153" s="207"/>
      <c r="BQ153" s="207">
        <f>IFERROR(IF(AND($U$335=1,$O$309=2),IF(OR($O$308="GA",$O$308="ALO",$O$308="LA"),ROUND($U$338*($O$328/1000)*BQ388*0.264172,$N$3),IF($O$308="NY-METRO",ROUND($U$338*($O$328/1000)*BQ388,$N$3),IF(AND($O$308="RI",VALUE($O$328)&lt;29336),$U$338,IF(OR($O$308="KY",$O$308="HI"),($U$338/100)*(BQ83+BQ170-BQ90),0)))),IF(AND($O$308="HI",$AG$329=1),($U$338/100)*(BQ83+BQ170-BQ90),0)),0)</f>
        <v>0</v>
      </c>
      <c r="BR153" s="207">
        <f>IFERROR(IF(AND($U$335=1,$O$309=2),IF(OR($O$308="GA",$O$308="ALO",$O$308="LA"),ROUND($V$338*($O$328/1000)*BR388*0.264172,$N$3),IF($O$308="NY-METRO",ROUND($V$338*($O$328/1000)*BR388,$N$3),IF(AND($O$308="RI",VALUE($O$328)&lt;29336),$V$338,IF(OR($O$308="KY",$O$308="HI"),($V$338/100)*(BR83+BR170-BR90),0)))),IF(AND($O$308="HI",$AG$329=1),($V$338/100)*(BR83+BR170-BR90),0)),0)</f>
        <v>0</v>
      </c>
      <c r="BS153" s="207"/>
      <c r="BT153" s="207">
        <f>IFERROR(IF(AND($U$335=1,$O$309=2),IF(OR($O$308="GA",$O$308="ALO",$O$308="LA"),ROUND($U$338*($O$328/1000)*BT388*0.264172,$N$3),IF($O$308="NY-METRO",ROUND($U$338*($O$328/1000)*BT388,$N$3),IF(AND($O$308="RI",VALUE($O$328)&lt;29336),$U$338,IF(OR($O$308="KY",$O$308="HI"),($U$338/100)*(BT83+BT170-BT90),0)))),IF(AND($O$308="HI",$AG$329=1),($U$338/100)*(BT83+BT170-BT90),0)),0)</f>
        <v>0</v>
      </c>
      <c r="BU153" s="207">
        <f>IFERROR(IF(AND($U$335=1,$O$309=2),IF(OR($O$308="GA",$O$308="ALO",$O$308="LA"),ROUND($V$338*($O$328/1000)*BU388*0.264172,$N$3),IF($O$308="NY-METRO",ROUND($V$338*($O$328/1000)*BU388,$N$3),IF(AND($O$308="RI",VALUE($O$328)&lt;29336),$V$338,IF(OR($O$308="KY",$O$308="HI"),($V$338/100)*(BU83+BU170-BU90),0)))),IF(AND($O$308="HI",$AG$329=1),($V$338/100)*(BU83+BU170-BU90),0)),0)</f>
        <v>0</v>
      </c>
      <c r="BV153" s="207"/>
      <c r="BW153" s="207">
        <f>IFERROR(IF(AND($U$335=1,$O$309=2),IF(OR($O$308="GA",$O$308="ALO",$O$308="LA"),ROUND($U$338*($O$328/1000)*BW388*0.264172,$N$3),IF($O$308="NY-METRO",ROUND($U$338*($O$328/1000)*BW388,$N$3),IF(AND($O$308="RI",VALUE($O$328)&lt;29336),$U$338,IF(OR($O$308="KY",$O$308="HI"),($U$338/100)*(BW83+BW170-BW90),0)))),IF(AND($O$308="HI",$AG$329=1),($U$338/100)*(BW83+BW170-BW90),0)),0)</f>
        <v>0</v>
      </c>
      <c r="BX153" s="207">
        <f>IFERROR(IF(AND($U$335=1,$O$309=2),IF(OR($O$308="GA",$O$308="ALO",$O$308="LA"),ROUND($V$338*($O$328/1000)*BX388*0.264172,$N$3),IF($O$308="NY-METRO",ROUND($V$338*($O$328/1000)*BX388,$N$3),IF(AND($O$308="RI",VALUE($O$328)&lt;29336),$V$338,IF(OR($O$308="KY",$O$308="HI"),($V$338/100)*(BX83+BX170-BX90),0)))),IF(AND($O$308="HI",$AG$329=1),($V$338/100)*(BX83+BX170-BX90),0)),0)</f>
        <v>0</v>
      </c>
      <c r="BY153" s="207"/>
      <c r="BZ153" s="207">
        <f>IFERROR(IF(AND($U$335=1,$O$309=2),IF(OR($O$308="GA",$O$308="ALO",$O$308="LA"),ROUND($U$338*($O$328/1000)*BZ388*0.264172,$N$3),IF($O$308="NY-METRO",ROUND($U$338*($O$328/1000)*BZ388,$N$3),IF(AND($O$308="RI",VALUE($O$328)&lt;29336),$U$338,IF(OR($O$308="KY",$O$308="HI"),($U$338/100)*(BZ83+BZ170-BZ90),0)))),IF(AND($O$308="HI",$AG$329=1),($U$338/100)*(BZ83+BZ170-BZ90),0)),0)</f>
        <v>0</v>
      </c>
      <c r="CA153" s="207">
        <f>IFERROR(IF(AND($U$335=1,$O$309=2),IF(OR($O$308="GA",$O$308="ALO",$O$308="LA"),ROUND($V$338*($O$328/1000)*CA388*0.264172,$N$3),IF($O$308="NY-METRO",ROUND($V$338*($O$328/1000)*CA388,$N$3),IF(AND($O$308="RI",VALUE($O$328)&lt;29336),$V$338,IF(OR($O$308="KY",$O$308="HI"),($V$338/100)*(CA83+CA170-CA90),0)))),IF(AND($O$308="HI",$AG$329=1),($V$338/100)*(CA83+CA170-CA90),0)),0)</f>
        <v>0</v>
      </c>
      <c r="CB153" s="207"/>
      <c r="CC153" s="207">
        <f>IFERROR(IF(AND($U$335=1,$O$309=2),IF(OR($O$308="GA",$O$308="ALO",$O$308="LA"),ROUND($U$338*($O$328/1000)*CC388*0.264172,$N$3),IF($O$308="NY-METRO",ROUND($U$338*($O$328/1000)*CC388,$N$3),IF(AND($O$308="RI",VALUE($O$328)&lt;29336),$U$338,IF(OR($O$308="KY",$O$308="HI"),($U$338/100)*(CC83+CC170-CC90),0)))),IF(AND($O$308="HI",$AG$329=1),($U$338/100)*(CC83+CC170-CC90),0)),0)</f>
        <v>0</v>
      </c>
      <c r="CD153" s="207">
        <f>IFERROR(IF(AND($U$335=1,$O$309=2),IF(OR($O$308="GA",$O$308="ALO",$O$308="LA"),ROUND($V$338*($O$328/1000)*CD388*0.264172,$N$3),IF($O$308="NY-METRO",ROUND($V$338*($O$328/1000)*CD388,$N$3),IF(AND($O$308="RI",VALUE($O$328)&lt;29336),$V$338,IF(OR($O$308="KY",$O$308="HI"),($V$338/100)*(CD83+CD170-CD90),0)))),IF(AND($O$308="HI",$AG$329=1),($V$338/100)*(CD83+CD170-CD90),0)),0)</f>
        <v>0</v>
      </c>
      <c r="CE153" s="207"/>
      <c r="CF153" s="207">
        <f>IFERROR(IF(AND($U$335=1,$O$309=2),IF(OR($O$308="GA",$O$308="ALO",$O$308="LA"),ROUND($U$338*($O$328/1000)*CF388*0.264172,$N$3),IF($O$308="NY-METRO",ROUND($U$338*($O$328/1000)*CF388,$N$3),IF(AND($O$308="RI",VALUE($O$328)&lt;29336),$U$338,IF(OR($O$308="KY",$O$308="HI"),($U$338/100)*(CF83+CF170-CF90),0)))),IF(AND($O$308="HI",$AG$329=1),($U$338/100)*(CF83+CF170-CF90),0)),0)</f>
        <v>0</v>
      </c>
      <c r="CG153" s="207">
        <f>IFERROR(IF(AND($U$335=1,$O$309=2),IF(OR($O$308="GA",$O$308="ALO",$O$308="LA"),ROUND($V$338*($O$328/1000)*CG388*0.264172,$N$3),IF($O$308="NY-METRO",ROUND($V$338*($O$328/1000)*CG388,$N$3),IF(AND($O$308="RI",VALUE($O$328)&lt;29336),$V$338,IF(OR($O$308="KY",$O$308="HI"),($V$338/100)*(CG83+CG170-CG90),0)))),IF(AND($O$308="HI",$AG$329=1),($V$338/100)*(CG83+CG170-CG90),0)),0)</f>
        <v>0</v>
      </c>
      <c r="CH153" s="207"/>
      <c r="CI153" s="207">
        <f>IFERROR(IF(AND($U$335=1,$O$309=2),IF(OR($O$308="GA",$O$308="ALO",$O$308="LA"),ROUND($U$338*($O$328/1000)*CI388*0.264172,$N$3),IF($O$308="NY-METRO",ROUND($U$338*($O$328/1000)*CI388,$N$3),IF(AND($O$308="RI",VALUE($O$328)&lt;29336),$U$338,IF(OR($O$308="KY",$O$308="HI"),($U$338/100)*(CI83+CI170-CI90),0)))),IF(AND($O$308="HI",$AG$329=1),($U$338/100)*(CI83+CI170-CI90),0)),0)</f>
        <v>0</v>
      </c>
      <c r="CJ153" s="207">
        <f>IFERROR(IF(AND($U$335=1,$O$309=2),IF(OR($O$308="GA",$O$308="ALO",$O$308="LA"),ROUND($V$338*($O$328/1000)*CJ388*0.264172,$N$3),IF($O$308="NY-METRO",ROUND($V$338*($O$328/1000)*CJ388,$N$3),IF(AND($O$308="RI",VALUE($O$328)&lt;29336),$V$338,IF(OR($O$308="KY",$O$308="HI"),($V$338/100)*(CJ83+CJ170-CJ90),0)))),IF(AND($O$308="HI",$AG$329=1),($V$338/100)*(CJ83+CJ170-CJ90),0)),0)</f>
        <v>0</v>
      </c>
      <c r="CK153" s="207"/>
      <c r="CL153" s="207">
        <f>IFERROR(IF(AND($U$335=1,$O$309=2),IF(OR($O$308="GA",$O$308="ALO",$O$308="LA"),ROUND($U$338*($O$328/1000)*CL388*0.264172,$N$3),IF($O$308="NY-METRO",ROUND($U$338*($O$328/1000)*CL388,$N$3),IF(AND($O$308="RI",VALUE($O$328)&lt;29336),$U$338,IF(OR($O$308="KY",$O$308="HI"),($U$338/100)*(CL83+CL170-CL90),0)))),IF(AND($O$308="HI",$AG$329=1),($U$338/100)*(CL83+CL170-CL90),0)),0)</f>
        <v>0</v>
      </c>
      <c r="CM153" s="207">
        <f>IFERROR(IF(AND($U$335=1,$O$309=2),IF(OR($O$308="GA",$O$308="ALO",$O$308="LA"),ROUND($V$338*($O$328/1000)*CM388*0.264172,$N$3),IF($O$308="NY-METRO",ROUND($V$338*($O$328/1000)*CM388,$N$3),IF(AND($O$308="RI",VALUE($O$328)&lt;29336),$V$338,IF(OR($O$308="KY",$O$308="HI"),($V$338/100)*(CM83+CM170-CM90),0)))),IF(AND($O$308="HI",$AG$329=1),($V$338/100)*(CM83+CM170-CM90),0)),0)</f>
        <v>0</v>
      </c>
      <c r="CN153" s="207"/>
      <c r="CO153" s="207">
        <f>IFERROR(IF(AND($U$335=1,$O$309=2),IF(OR($O$308="GA",$O$308="ALO",$O$308="LA"),ROUND($U$338*($O$328/1000)*CO388*0.264172,$N$3),IF($O$308="NY-METRO",ROUND($U$338*($O$328/1000)*CO388,$N$3),IF(AND($O$308="RI",VALUE($O$328)&lt;29336),$U$338,IF(OR($O$308="KY",$O$308="HI"),($U$338/100)*(CO83+CO170-CO90),0)))),IF(AND($O$308="HI",$AG$329=1),($U$338/100)*(CO83+CO170-CO90),0)),0)</f>
        <v>0</v>
      </c>
      <c r="CP153" s="207">
        <f>IFERROR(IF(AND($U$335=1,$O$309=2),IF(OR($O$308="GA",$O$308="ALO",$O$308="LA"),ROUND($V$338*($O$328/1000)*CP388*0.264172,$N$3),IF($O$308="NY-METRO",ROUND($V$338*($O$328/1000)*CP388,$N$3),IF(AND($O$308="RI",VALUE($O$328)&lt;29336),$V$338,IF(OR($O$308="KY",$O$308="HI"),($V$338/100)*(CP83+CP170-CP90),0)))),IF(AND($O$308="HI",$AG$329=1),($V$338/100)*(CP83+CP170-CP90),0)),0)</f>
        <v>0</v>
      </c>
      <c r="CQ153" s="207"/>
      <c r="CR153" s="207">
        <f>IFERROR(IF(AND($U$335=1,$O$309=2),IF(OR($O$308="GA",$O$308="ALO",$O$308="LA"),ROUND($U$338*($O$328/1000)*CR388*0.264172,$N$3),IF($O$308="NY-METRO",ROUND($U$338*($O$328/1000)*CR388,$N$3),IF(AND($O$308="RI",VALUE($O$328)&lt;29336),$U$338,IF(OR($O$308="KY",$O$308="HI"),($U$338/100)*(CR83+CR170-CR90),0)))),IF(AND($O$308="HI",$AG$329=1),($U$338/100)*(CR83+CR170-CR90),0)),0)</f>
        <v>0</v>
      </c>
      <c r="CS153" s="207">
        <f>IFERROR(IF(AND($U$335=1,$O$309=2),IF(OR($O$308="GA",$O$308="ALO",$O$308="LA"),ROUND($V$338*($O$328/1000)*CS388*0.264172,$N$3),IF($O$308="NY-METRO",ROUND($V$338*($O$328/1000)*CS388,$N$3),IF(AND($O$308="RI",VALUE($O$328)&lt;29336),$V$338,IF(OR($O$308="KY",$O$308="HI"),($V$338/100)*(CS83+CS170-CS90),0)))),IF(AND($O$308="HI",$AG$329=1),($V$338/100)*(CS83+CS170-CS90),0)),0)</f>
        <v>0</v>
      </c>
      <c r="CT153" s="207"/>
      <c r="CU153" s="207">
        <f>IFERROR(IF(AND($U$335=1,$O$309=2),IF(OR($O$308="GA",$O$308="ALO",$O$308="LA"),ROUND($U$338*($O$328/1000)*CU388*0.264172,$N$3),IF($O$308="NY-METRO",ROUND($U$338*($O$328/1000)*CU388,$N$3),IF(AND($O$308="RI",VALUE($O$328)&lt;29336),$U$338,IF(OR($O$308="KY",$O$308="HI"),($U$338/100)*(CU83+CU170-CU90),0)))),IF(AND($O$308="HI",$AG$329=1),($U$338/100)*(CU83+CU170-CU90),0)),0)</f>
        <v>0</v>
      </c>
      <c r="CV153" s="207">
        <f>IFERROR(IF(AND($U$335=1,$O$309=2),IF(OR($O$308="GA",$O$308="ALO",$O$308="LA"),ROUND($V$338*($O$328/1000)*CV388*0.264172,$N$3),IF($O$308="NY-METRO",ROUND($V$338*($O$328/1000)*CV388,$N$3),IF(AND($O$308="RI",VALUE($O$328)&lt;29336),$V$338,IF(OR($O$308="KY",$O$308="HI"),($V$338/100)*(CV83+CV170-CV90),0)))),IF(AND($O$308="HI",$AG$329=1),($V$338/100)*(CV83+CV170-CV90),0)),0)</f>
        <v>0</v>
      </c>
      <c r="CW153" s="207"/>
      <c r="CX153" s="207">
        <f>IFERROR(IF(AND($U$335=1,$O$309=2),IF(OR($O$308="GA",$O$308="ALO",$O$308="LA"),ROUND($U$338*($O$328/1000)*CX388*0.264172,$N$3),IF($O$308="NY-METRO",ROUND($U$338*($O$328/1000)*CX388,$N$3),IF(AND($O$308="RI",VALUE($O$328)&lt;29336),$U$338,IF(OR($O$308="KY",$O$308="HI"),($U$338/100)*(CX83+CX170-CX90),0)))),IF(AND($O$308="HI",$AG$329=1),($U$338/100)*(CX83+CX170-CX90),0)),0)</f>
        <v>0</v>
      </c>
      <c r="CY153" s="207">
        <f>IFERROR(IF(AND($U$335=1,$O$309=2),IF(OR($O$308="GA",$O$308="ALO",$O$308="LA"),ROUND($V$338*($O$328/1000)*CY388*0.264172,$N$3),IF($O$308="NY-METRO",ROUND($V$338*($O$328/1000)*CY388,$N$3),IF(AND($O$308="RI",VALUE($O$328)&lt;29336),$V$338,IF(OR($O$308="KY",$O$308="HI"),($V$338/100)*(CY83+CY170-CY90),0)))),IF(AND($O$308="HI",$AG$329=1),($V$338/100)*(CY83+CY170-CY90),0)),0)</f>
        <v>0</v>
      </c>
      <c r="CZ153" s="207"/>
      <c r="DA153" s="207">
        <f>IFERROR(IF(AND($U$335=1,$O$309=2),IF(OR($O$308="GA",$O$308="ALO",$O$308="LA"),ROUND($U$338*($O$328/1000)*DA388*0.264172,$N$3),IF($O$308="NY-METRO",ROUND($U$338*($O$328/1000)*DA388,$N$3),IF(AND($O$308="RI",VALUE($O$328)&lt;29336),$U$338,IF(OR($O$308="KY",$O$308="HI"),($U$338/100)*(DA83+DA170-DA90),0)))),IF(AND($O$308="HI",$AG$329=1),($U$338/100)*(DA83+DA170-DA90),0)),0)</f>
        <v>0</v>
      </c>
      <c r="DB153" s="207">
        <f>IFERROR(IF(AND($U$335=1,$O$309=2),IF(OR($O$308="GA",$O$308="ALO",$O$308="LA"),ROUND($V$338*($O$328/1000)*DB388*0.264172,$N$3),IF($O$308="NY-METRO",ROUND($V$338*($O$328/1000)*DB388,$N$3),IF(AND($O$308="RI",VALUE($O$328)&lt;29336),$V$338,IF(OR($O$308="KY",$O$308="HI"),($V$338/100)*(DB83+DB170-DB90),0)))),IF(AND($O$308="HI",$AG$329=1),($V$338/100)*(DB83+DB170-DB90),0)),0)</f>
        <v>0</v>
      </c>
      <c r="DC153" s="207"/>
      <c r="DD153" s="207">
        <f>IFERROR(IF(AND($U$335=1,$O$309=2),IF(OR($O$308="GA",$O$308="ALO",$O$308="LA"),ROUND($U$338*($O$328/1000)*DD388*0.264172,$N$3),IF($O$308="NY-METRO",ROUND($U$338*($O$328/1000)*DD388,$N$3),IF(AND($O$308="RI",VALUE($O$328)&lt;29336),$U$338,IF(OR($O$308="KY",$O$308="HI"),($U$338/100)*(DD83+DD170-DD90),0)))),IF(AND($O$308="HI",$AG$329=1),($U$338/100)*(DD83+DD170-DD90),0)),0)</f>
        <v>0</v>
      </c>
      <c r="DE153" s="207">
        <f>IFERROR(IF(AND($U$335=1,$O$309=2),IF(OR($O$308="GA",$O$308="ALO",$O$308="LA"),ROUND($V$338*($O$328/1000)*DE388*0.264172,$N$3),IF($O$308="NY-METRO",ROUND($V$338*($O$328/1000)*DE388,$N$3),IF(AND($O$308="RI",VALUE($O$328)&lt;29336),$V$338,IF(OR($O$308="KY",$O$308="HI"),($V$338/100)*(DE83+DE170-DE90),0)))),IF(AND($O$308="HI",$AG$329=1),($V$338/100)*(DE83+DE170-DE90),0)),0)</f>
        <v>0</v>
      </c>
      <c r="DF153" s="207"/>
      <c r="DG153" s="207">
        <f>IFERROR(IF(AND($U$335=1,$O$309=2),IF(OR($O$308="GA",$O$308="ALO",$O$308="LA"),ROUND($U$338*($O$328/1000)*DG388*0.264172,$N$3),IF($O$308="NY-METRO",ROUND($U$338*($O$328/1000)*DG388,$N$3),IF(AND($O$308="RI",VALUE($O$328)&lt;29336),$U$338,IF(OR($O$308="KY",$O$308="HI"),($U$338/100)*(DG83+DG170-DG90),0)))),IF(AND($O$308="HI",$AG$329=1),($U$338/100)*(DG83+DG170-DG90),0)),0)</f>
        <v>0</v>
      </c>
      <c r="DH153" s="207">
        <f>IFERROR(IF(AND($U$335=1,$O$309=2),IF(OR($O$308="GA",$O$308="ALO",$O$308="LA"),ROUND($V$338*($O$328/1000)*DH388*0.264172,$N$3),IF($O$308="NY-METRO",ROUND($V$338*($O$328/1000)*DH388,$N$3),IF(AND($O$308="RI",VALUE($O$328)&lt;29336),$V$338,IF(OR($O$308="KY",$O$308="HI"),($V$338/100)*(DH83+DH170-DH90),0)))),IF(AND($O$308="HI",$AG$329=1),($V$338/100)*(DH83+DH170-DH90),0)),0)</f>
        <v>0</v>
      </c>
      <c r="DI153" s="207"/>
      <c r="DJ153" s="207">
        <f>IFERROR(IF(AND($U$335=1,$O$309=2),IF(OR($O$308="GA",$O$308="ALO",$O$308="LA"),ROUND($U$338*($O$328/1000)*DJ388*0.264172,$N$3),IF($O$308="NY-METRO",ROUND($U$338*($O$328/1000)*DJ388,$N$3),IF(AND($O$308="RI",VALUE($O$328)&lt;29336),$U$338,IF(OR($O$308="KY",$O$308="HI"),($U$338/100)*(DJ83+DJ170-DJ90),0)))),IF(AND($O$308="HI",$AG$329=1),($U$338/100)*(DJ83+DJ170-DJ90),0)),0)</f>
        <v>0</v>
      </c>
      <c r="DK153" s="207">
        <f>IFERROR(IF(AND($U$335=1,$O$309=2),IF(OR($O$308="GA",$O$308="ALO",$O$308="LA"),ROUND($V$338*($O$328/1000)*DK388*0.264172,$N$3),IF($O$308="NY-METRO",ROUND($V$338*($O$328/1000)*DK388,$N$3),IF(AND($O$308="RI",VALUE($O$328)&lt;29336),$V$338,IF(OR($O$308="KY",$O$308="HI"),($V$338/100)*(DK83+DK170-DK90),0)))),IF(AND($O$308="HI",$AG$329=1),($V$338/100)*(DK83+DK170-DK90),0)),0)</f>
        <v>0</v>
      </c>
      <c r="DL153" s="207"/>
      <c r="DM153" s="207">
        <f>IFERROR(IF(AND($U$335=1,$O$309=2),IF(OR($O$308="GA",$O$308="ALO",$O$308="LA"),ROUND($U$338*($O$328/1000)*DM388*0.264172,$N$3),IF($O$308="NY-METRO",ROUND($U$338*($O$328/1000)*DM388,$N$3),IF(AND($O$308="RI",VALUE($O$328)&lt;29336),$U$338,IF(OR($O$308="KY",$O$308="HI"),($U$338/100)*(DM83+DM170-DM90),0)))),IF(AND($O$308="HI",$AG$329=1),($U$338/100)*(DM83+DM170-DM90),0)),0)</f>
        <v>0</v>
      </c>
      <c r="DN153" s="207">
        <f>IFERROR(IF(AND($U$335=1,$O$309=2),IF(OR($O$308="GA",$O$308="ALO",$O$308="LA"),ROUND($V$338*($O$328/1000)*DN388*0.264172,$N$3),IF($O$308="NY-METRO",ROUND($V$338*($O$328/1000)*DN388,$N$3),IF(AND($O$308="RI",VALUE($O$328)&lt;29336),$V$338,IF(OR($O$308="KY",$O$308="HI"),($V$338/100)*(DN83+DN170-DN90),0)))),IF(AND($O$308="HI",$AG$329=1),($V$338/100)*(DN83+DN170-DN90),0)),0)</f>
        <v>0</v>
      </c>
      <c r="DO153" s="207"/>
      <c r="DP153" s="207">
        <f>IFERROR(IF(AND($U$335=1,$O$309=2),IF(OR($O$308="GA",$O$308="ALO",$O$308="LA"),ROUND($U$338*($O$328/1000)*DP388*0.264172,$N$3),IF($O$308="NY-METRO",ROUND($U$338*($O$328/1000)*DP388,$N$3),IF(AND($O$308="RI",VALUE($O$328)&lt;29336),$U$338,IF(OR($O$308="KY",$O$308="HI"),($U$338/100)*(DP83+DP170-DP90),0)))),IF(AND($O$308="HI",$AG$329=1),($U$338/100)*(DP83+DP170-DP90),0)),0)</f>
        <v>0</v>
      </c>
      <c r="DQ153" s="207">
        <f>IFERROR(IF(AND($U$335=1,$O$309=2),IF(OR($O$308="GA",$O$308="ALO",$O$308="LA"),ROUND($V$338*($O$328/1000)*DQ388*0.264172,$N$3),IF($O$308="NY-METRO",ROUND($V$338*($O$328/1000)*DQ388,$N$3),IF(AND($O$308="RI",VALUE($O$328)&lt;29336),$V$338,IF(OR($O$308="KY",$O$308="HI"),($V$338/100)*(DQ83+DQ170-DQ90),0)))),IF(AND($O$308="HI",$AG$329=1),($V$338/100)*(DQ83+DQ170-DQ90),0)),0)</f>
        <v>0</v>
      </c>
      <c r="DR153" s="207"/>
      <c r="DS153" s="207">
        <f>IFERROR(IF(AND($U$335=1,$O$309=2),IF(OR($O$308="GA",$O$308="ALO",$O$308="LA"),ROUND($U$338*($O$328/1000)*DS388*0.264172,$N$3),IF($O$308="NY-METRO",ROUND($U$338*($O$328/1000)*DS388,$N$3),IF(AND($O$308="RI",VALUE($O$328)&lt;29336),$U$338,IF(OR($O$308="KY",$O$308="HI"),($U$338/100)*(DS83+DS170-DS90),0)))),IF(AND($O$308="HI",$AG$329=1),($U$338/100)*(DS83+DS170-DS90),0)),0)</f>
        <v>0</v>
      </c>
      <c r="DT153" s="207">
        <f>IFERROR(IF(AND($U$335=1,$O$309=2),IF(OR($O$308="GA",$O$308="ALO",$O$308="LA"),ROUND($V$338*($O$328/1000)*DT388*0.264172,$N$3),IF($O$308="NY-METRO",ROUND($V$338*($O$328/1000)*DT388,$N$3),IF(AND($O$308="RI",VALUE($O$328)&lt;29336),$V$338,IF(OR($O$308="KY",$O$308="HI"),($V$338/100)*(DT83+DT170-DT90),0)))),IF(AND($O$308="HI",$AG$329=1),($V$338/100)*(DT83+DT170-DT90),0)),0)</f>
        <v>0</v>
      </c>
      <c r="DU153" s="211"/>
      <c r="DV153" s="204">
        <f>IFERROR(IF(AND($U$335=1,$O$309=2),IF(OR($O$308="GA",$O$308="ALO",$O$308="LA"),ROUND($U$338*($O$328/1000)*DV388*0.264172,$N$3),IF($O$308="NY-METRO",ROUND($U$338*($O$328/1000)*DV388,$N$3),IF(AND($O$308="RI",VALUE($O$328)&lt;29336),$U$338,IF(OR($O$308="KY",$O$308="HI"),($U$338/100)*(DV83+DV170-DV90),0)))),IF(AND($O$308="HI",$AG$329=1),($U$338/100)*(DV83+DV170-DV90),0)),0)</f>
        <v>0</v>
      </c>
      <c r="DW153" s="442"/>
      <c r="DY153" s="205"/>
      <c r="DZ153" s="205"/>
      <c r="EB153" s="196"/>
      <c r="EC153" s="196"/>
    </row>
    <row r="154" spans="1:303" ht="19.5" customHeight="1" x14ac:dyDescent="0.3">
      <c r="A154" s="83"/>
      <c r="C154">
        <v>1</v>
      </c>
      <c r="D154" s="84">
        <v>1</v>
      </c>
      <c r="E154" t="s">
        <v>360</v>
      </c>
      <c r="F154">
        <v>0</v>
      </c>
      <c r="G154" t="s">
        <v>247</v>
      </c>
      <c r="H154" t="b">
        <v>1</v>
      </c>
      <c r="M154" s="213" t="s">
        <v>361</v>
      </c>
      <c r="N154" s="127" t="s">
        <v>40</v>
      </c>
      <c r="O154" s="198">
        <f>IFERROR($R154,"-")</f>
        <v>0</v>
      </c>
      <c r="P154" s="198">
        <f>IFERROR($S154,"-")</f>
        <v>0</v>
      </c>
      <c r="Q154" s="162"/>
      <c r="R154" s="207">
        <v>0</v>
      </c>
      <c r="S154" s="262">
        <v>0</v>
      </c>
      <c r="T154" s="203"/>
      <c r="U154" s="207">
        <v>0</v>
      </c>
      <c r="V154" s="262">
        <v>0</v>
      </c>
      <c r="W154" s="203"/>
      <c r="X154" s="207">
        <v>0</v>
      </c>
      <c r="Y154" s="262">
        <v>0</v>
      </c>
      <c r="Z154" s="203"/>
      <c r="AA154" s="207">
        <v>0</v>
      </c>
      <c r="AB154" s="262">
        <v>0</v>
      </c>
      <c r="AC154" s="203"/>
      <c r="AD154" s="207">
        <v>0</v>
      </c>
      <c r="AE154" s="262">
        <v>0</v>
      </c>
      <c r="AF154" s="203"/>
      <c r="AG154" s="207">
        <v>0</v>
      </c>
      <c r="AH154" s="262">
        <v>0</v>
      </c>
      <c r="AI154" s="203"/>
      <c r="AJ154" s="207">
        <v>0</v>
      </c>
      <c r="AK154" s="262">
        <v>0</v>
      </c>
      <c r="AL154" s="203"/>
      <c r="AM154" s="207">
        <v>0</v>
      </c>
      <c r="AN154" s="262">
        <v>0</v>
      </c>
      <c r="AO154" s="203"/>
      <c r="AP154" s="207">
        <v>0</v>
      </c>
      <c r="AQ154" s="262">
        <v>0</v>
      </c>
      <c r="AR154" s="203"/>
      <c r="AS154" s="207">
        <v>0</v>
      </c>
      <c r="AT154" s="262">
        <v>0</v>
      </c>
      <c r="AU154" s="203"/>
      <c r="AV154" s="207">
        <v>0</v>
      </c>
      <c r="AW154" s="262">
        <v>0</v>
      </c>
      <c r="AX154" s="203"/>
      <c r="AY154" s="207">
        <v>0</v>
      </c>
      <c r="AZ154" s="262">
        <v>0</v>
      </c>
      <c r="BA154" s="203"/>
      <c r="BB154" s="207">
        <v>0</v>
      </c>
      <c r="BC154" s="262">
        <v>0</v>
      </c>
      <c r="BD154" s="203"/>
      <c r="BE154" s="207">
        <v>0</v>
      </c>
      <c r="BF154" s="262">
        <v>0</v>
      </c>
      <c r="BG154" s="203"/>
      <c r="BH154" s="207">
        <v>0</v>
      </c>
      <c r="BI154" s="262">
        <v>0</v>
      </c>
      <c r="BJ154" s="203"/>
      <c r="BK154" s="207">
        <v>0</v>
      </c>
      <c r="BL154" s="262">
        <v>0</v>
      </c>
      <c r="BM154" s="203"/>
      <c r="BN154" s="207">
        <v>0</v>
      </c>
      <c r="BO154" s="262">
        <v>0</v>
      </c>
      <c r="BP154" s="203"/>
      <c r="BQ154" s="204">
        <v>0</v>
      </c>
      <c r="BR154" s="285">
        <v>0</v>
      </c>
      <c r="BS154" s="204"/>
      <c r="BT154" s="204">
        <v>0</v>
      </c>
      <c r="BU154" s="285">
        <v>0</v>
      </c>
      <c r="BV154" s="204"/>
      <c r="BW154" s="204">
        <v>0</v>
      </c>
      <c r="BX154" s="285">
        <v>0</v>
      </c>
      <c r="BY154" s="204"/>
      <c r="BZ154" s="204">
        <v>0</v>
      </c>
      <c r="CA154" s="285">
        <v>0</v>
      </c>
      <c r="CB154" s="203"/>
      <c r="CC154" s="207">
        <v>0</v>
      </c>
      <c r="CD154" s="262">
        <v>0</v>
      </c>
      <c r="CE154" s="203"/>
      <c r="CF154" s="207">
        <v>0</v>
      </c>
      <c r="CG154" s="262">
        <v>0</v>
      </c>
      <c r="CH154" s="203"/>
      <c r="CI154" s="207">
        <v>0</v>
      </c>
      <c r="CJ154" s="262">
        <v>0</v>
      </c>
      <c r="CK154" s="203"/>
      <c r="CL154" s="207">
        <v>0</v>
      </c>
      <c r="CM154" s="262">
        <v>0</v>
      </c>
      <c r="CN154" s="203"/>
      <c r="CO154" s="207">
        <v>0</v>
      </c>
      <c r="CP154" s="262">
        <v>0</v>
      </c>
      <c r="CQ154" s="203"/>
      <c r="CR154" s="207">
        <v>0</v>
      </c>
      <c r="CS154" s="262">
        <v>0</v>
      </c>
      <c r="CT154" s="203"/>
      <c r="CU154" s="207">
        <v>0</v>
      </c>
      <c r="CV154" s="262">
        <v>0</v>
      </c>
      <c r="CW154" s="203"/>
      <c r="CX154" s="207">
        <v>0</v>
      </c>
      <c r="CY154" s="262">
        <v>0</v>
      </c>
      <c r="CZ154" s="203"/>
      <c r="DA154" s="207">
        <v>0</v>
      </c>
      <c r="DB154" s="262">
        <v>0</v>
      </c>
      <c r="DC154" s="203"/>
      <c r="DD154" s="207">
        <v>0</v>
      </c>
      <c r="DE154" s="262">
        <v>0</v>
      </c>
      <c r="DF154" s="203"/>
      <c r="DG154" s="207">
        <v>0</v>
      </c>
      <c r="DH154" s="262">
        <v>0</v>
      </c>
      <c r="DI154" s="203"/>
      <c r="DJ154" s="207">
        <v>0</v>
      </c>
      <c r="DK154" s="262">
        <v>0</v>
      </c>
      <c r="DL154" s="203"/>
      <c r="DM154" s="207">
        <v>0</v>
      </c>
      <c r="DN154" s="262">
        <v>0</v>
      </c>
      <c r="DO154" s="203"/>
      <c r="DP154" s="207">
        <v>0</v>
      </c>
      <c r="DQ154" s="262">
        <v>0</v>
      </c>
      <c r="DR154" s="203"/>
      <c r="DS154" s="207">
        <v>0</v>
      </c>
      <c r="DT154" s="262">
        <v>0</v>
      </c>
      <c r="DU154" s="426"/>
      <c r="DV154" s="204">
        <v>0</v>
      </c>
      <c r="DW154" s="467"/>
      <c r="DY154" s="205"/>
      <c r="DZ154" s="286"/>
      <c r="EB154" s="196"/>
      <c r="EC154" s="196"/>
      <c r="EE154" s="100"/>
    </row>
    <row r="155" spans="1:303" ht="19.5" customHeight="1" x14ac:dyDescent="0.3">
      <c r="A155" s="83"/>
      <c r="E155" t="s">
        <v>362</v>
      </c>
      <c r="F155">
        <v>0</v>
      </c>
      <c r="G155" t="s">
        <v>264</v>
      </c>
      <c r="H155" t="b">
        <v>1</v>
      </c>
      <c r="M155" s="213" t="s">
        <v>363</v>
      </c>
      <c r="N155" s="127" t="s">
        <v>40</v>
      </c>
      <c r="O155" s="198">
        <f ca="1">IFERROR(((R155*R44)+(U155*U44)+(X155*X44)+(AA155*AA44)+(AD155*AD44)+(AG155*AG44)+(AJ155*AJ44)+(AM155*AM44)+(AP155*AP44)+(AS155*AS44)+(AV155*AV44)+(AY155*AY44)+(BB155*BB44)+(BE155*BE44)+(BH155*BH44)+(BK155*BK44)+(BN155*BN44)+(BQ155*BQ44)+(BT155*BT44)+(BW155*BW44)+(BZ155*BZ44)+(CC155*CC44)+(CF155*CF44)+(CI155*CI44)+(CL155*CL44)+(CO155*CO44)+(CR155*CR44)+(CU155*CU44)+(CX155*CX44)+(DA155*DA44)+(DD155*DD44)+(DG155*DG44)+(DJ155*DJ44)+(DM155*DM44)+(DP155*DP44)+(DS155*DS44)+IF(O35="Actual",(DV155*DV44),0))/O44,0)</f>
        <v>0</v>
      </c>
      <c r="P155" s="198">
        <f>IFERROR(((S155*S44)+(V155*V44)+(Y155*Y44)+(AB155*AB44)+(AE155*AE44)+(AH155*AH44)+(AK155*AK44)+(AN155*AN44)+(AQ155*AQ44)+(AT155*AT44)+(AW155*AW44)+(AZ155*AZ44)+(BC155*BC44)+(BF155*BF44)+(BI155*BI44)+(BL155*BL44)+(BO155*BO44)+(BR155*BR44)+(BU155*BU44)+(BX155*BX44)+(CA155*CA44)+(CD155*CD44)+(CG155*CG44)+(CJ155*CJ44)+(CM155*CM44)+(CP155*CP44)+(CS155*CS44)+(CV155*CV44)+(CY155*CY44)+(DB155*DB44)+(DE155*DE44)+(DH155*DH44)+(DK155*DK44)+(DN155*DN44)+(DQ155*DQ44)+(DT155*DT44))/P44,0)</f>
        <v>0</v>
      </c>
      <c r="Q155" s="162"/>
      <c r="R155" s="207">
        <f ca="1">IFERROR(IF(AND(R35="Actual",OR(R141=0,R141="")),0,$AA$427),0)</f>
        <v>0</v>
      </c>
      <c r="S155" s="200">
        <f>$AB$427</f>
        <v>0</v>
      </c>
      <c r="T155" s="203"/>
      <c r="U155" s="207">
        <f ca="1">IFERROR(IF(AND(U35="Actual",OR(U141=0,U141="")),0,$AA$427),0)</f>
        <v>0</v>
      </c>
      <c r="V155" s="287">
        <f>$S$155</f>
        <v>0</v>
      </c>
      <c r="W155" s="203"/>
      <c r="X155" s="207">
        <f ca="1">IFERROR(IF(AND(X35="Actual",OR(X141=0,X141="")),0,$AA$427),0)</f>
        <v>0</v>
      </c>
      <c r="Y155" s="287">
        <f>$S$155</f>
        <v>0</v>
      </c>
      <c r="Z155" s="203"/>
      <c r="AA155" s="207">
        <f ca="1">IFERROR(IF(AND(AA35="Actual",OR(AA141=0,AA141="")),0,$AA$427),0)</f>
        <v>0</v>
      </c>
      <c r="AB155" s="287">
        <f>$S$155</f>
        <v>0</v>
      </c>
      <c r="AC155" s="203"/>
      <c r="AD155" s="207">
        <f ca="1">IFERROR(IF(AND(AD35="Actual",OR(AD141=0,AD141="")),0,$AA$427),0)</f>
        <v>0</v>
      </c>
      <c r="AE155" s="287">
        <f>$S$155</f>
        <v>0</v>
      </c>
      <c r="AF155" s="203"/>
      <c r="AG155" s="207">
        <f ca="1">IFERROR(IF(AND(AG35="Actual",OR(AG141=0,AG141="")),0,$AA$427),0)</f>
        <v>0</v>
      </c>
      <c r="AH155" s="287">
        <f>$S$155</f>
        <v>0</v>
      </c>
      <c r="AI155" s="203"/>
      <c r="AJ155" s="207">
        <f ca="1">IFERROR(IF(AND(AJ35="Actual",OR(AJ141=0,AJ141="")),0,$AA$427),0)</f>
        <v>0</v>
      </c>
      <c r="AK155" s="287">
        <f>$S$155</f>
        <v>0</v>
      </c>
      <c r="AL155" s="203"/>
      <c r="AM155" s="207">
        <f ca="1">IFERROR(IF(AND(AM35="Actual",OR(AM141=0,AM141="")),0,$AA$427),0)</f>
        <v>0</v>
      </c>
      <c r="AN155" s="287">
        <f>$S$155</f>
        <v>0</v>
      </c>
      <c r="AO155" s="203"/>
      <c r="AP155" s="207">
        <f ca="1">IFERROR(IF(AND(AP35="Actual",OR(AP141=0,AP141="")),0,$AA$427),0)</f>
        <v>0</v>
      </c>
      <c r="AQ155" s="287">
        <f>$S$155</f>
        <v>0</v>
      </c>
      <c r="AR155" s="203"/>
      <c r="AS155" s="207">
        <f ca="1">IFERROR(IF(AND(AS35="Actual",OR(AS141=0,AS141="")),0,$AA$427),0)</f>
        <v>0</v>
      </c>
      <c r="AT155" s="287">
        <f>$S$155</f>
        <v>0</v>
      </c>
      <c r="AU155" s="203"/>
      <c r="AV155" s="207">
        <f ca="1">IFERROR(IF(AND(AV35="Actual",OR(AV141=0,AV141="")),0,$AA$427),0)</f>
        <v>0</v>
      </c>
      <c r="AW155" s="287">
        <f>$S$155</f>
        <v>0</v>
      </c>
      <c r="AX155" s="203"/>
      <c r="AY155" s="207">
        <f ca="1">IFERROR(IF(AND(AY35="Actual",OR(AY141=0,AY141="")),0,$AA$427),0)</f>
        <v>0</v>
      </c>
      <c r="AZ155" s="287">
        <f>$S$155</f>
        <v>0</v>
      </c>
      <c r="BA155" s="203"/>
      <c r="BB155" s="207">
        <f ca="1">IFERROR(IF(AND(BB35="Actual",OR(BB141=0,BB141="")),0,$AA$427),0)</f>
        <v>0</v>
      </c>
      <c r="BC155" s="287">
        <f>$S$155</f>
        <v>0</v>
      </c>
      <c r="BD155" s="203"/>
      <c r="BE155" s="207">
        <f ca="1">IFERROR(IF(AND(BE35="Actual",OR(BE141=0,BE141="")),0,$AA$427),0)</f>
        <v>0</v>
      </c>
      <c r="BF155" s="287">
        <f>$S$155</f>
        <v>0</v>
      </c>
      <c r="BG155" s="203"/>
      <c r="BH155" s="207">
        <f ca="1">IFERROR(IF(AND(BH35="Actual",OR(BH141=0,BH141="")),0,$AA$427),0)</f>
        <v>0</v>
      </c>
      <c r="BI155" s="287">
        <f>$S$155</f>
        <v>0</v>
      </c>
      <c r="BJ155" s="203"/>
      <c r="BK155" s="207">
        <f ca="1">IFERROR(IF(AND(BK35="Actual",OR(BK141=0,BK141="")),0,$AA$427),0)</f>
        <v>0</v>
      </c>
      <c r="BL155" s="287">
        <f>$S$155</f>
        <v>0</v>
      </c>
      <c r="BM155" s="203"/>
      <c r="BN155" s="207">
        <f ca="1">IFERROR(IF(AND(BN35="Actual",OR(BN141=0,BN141="")),0,$AA$427),0)</f>
        <v>0</v>
      </c>
      <c r="BO155" s="287">
        <f>$S$155</f>
        <v>0</v>
      </c>
      <c r="BP155" s="203"/>
      <c r="BQ155" s="207">
        <f ca="1">IFERROR(IF(AND(BQ35="Actual",OR(BQ141=0,BQ141="")),0,$AA$427),0)</f>
        <v>0</v>
      </c>
      <c r="BR155" s="287">
        <f>$S$155</f>
        <v>0</v>
      </c>
      <c r="BS155" s="203"/>
      <c r="BT155" s="207">
        <f ca="1">IFERROR(IF(AND(BT35="Actual",OR(BT141=0,BT141="")),0,$AA$427),0)</f>
        <v>0</v>
      </c>
      <c r="BU155" s="287">
        <f>$S$155</f>
        <v>0</v>
      </c>
      <c r="BV155" s="203"/>
      <c r="BW155" s="207">
        <f ca="1">IFERROR(IF(AND(BW35="Actual",OR(BW141=0,BW141="")),0,$AA$427),0)</f>
        <v>0</v>
      </c>
      <c r="BX155" s="287">
        <f>$S$155</f>
        <v>0</v>
      </c>
      <c r="BY155" s="203"/>
      <c r="BZ155" s="207">
        <f ca="1">IFERROR(IF(AND(BZ35="Actual",OR(BZ141=0,BZ141="")),0,$AA$427),0)</f>
        <v>0</v>
      </c>
      <c r="CA155" s="287">
        <f>$S$155</f>
        <v>0</v>
      </c>
      <c r="CB155" s="203"/>
      <c r="CC155" s="207">
        <f ca="1">IFERROR(IF(AND(CC35="Actual",OR(CC141=0,CC141="")),0,$AA$427),0)</f>
        <v>0</v>
      </c>
      <c r="CD155" s="287">
        <f>$S$155</f>
        <v>0</v>
      </c>
      <c r="CE155" s="203"/>
      <c r="CF155" s="207">
        <f ca="1">IFERROR(IF(AND(CF35="Actual",OR(CF141=0,CF141="")),0,$AA$427),0)</f>
        <v>0</v>
      </c>
      <c r="CG155" s="287">
        <f>$S$155</f>
        <v>0</v>
      </c>
      <c r="CH155" s="203"/>
      <c r="CI155" s="207">
        <f ca="1">IFERROR(IF(AND(CI35="Actual",OR(CI141=0,CI141="")),0,$AA$427),0)</f>
        <v>0</v>
      </c>
      <c r="CJ155" s="287">
        <f>$S$155</f>
        <v>0</v>
      </c>
      <c r="CK155" s="203"/>
      <c r="CL155" s="207">
        <f ca="1">IFERROR(IF(AND(CL35="Actual",OR(CL141=0,CL141="")),0,$AA$427),0)</f>
        <v>0</v>
      </c>
      <c r="CM155" s="287">
        <f>$S$155</f>
        <v>0</v>
      </c>
      <c r="CN155" s="203"/>
      <c r="CO155" s="207">
        <f ca="1">IFERROR(IF(AND(CO35="Actual",OR(CO141=0,CO141="")),0,$AA$427),0)</f>
        <v>0</v>
      </c>
      <c r="CP155" s="287">
        <f>$S$155</f>
        <v>0</v>
      </c>
      <c r="CQ155" s="203"/>
      <c r="CR155" s="207">
        <f ca="1">IFERROR(IF(AND(CR35="Actual",OR(CR141=0,CR141="")),0,$AA$427),0)</f>
        <v>0</v>
      </c>
      <c r="CS155" s="287">
        <f>$S$155</f>
        <v>0</v>
      </c>
      <c r="CT155" s="203"/>
      <c r="CU155" s="207">
        <f ca="1">IFERROR(IF(AND(CU35="Actual",OR(CU141=0,CU141="")),0,$AA$427),0)</f>
        <v>0</v>
      </c>
      <c r="CV155" s="287">
        <f>$S$155</f>
        <v>0</v>
      </c>
      <c r="CW155" s="203"/>
      <c r="CX155" s="207">
        <f ca="1">IFERROR(IF(AND(CX35="Actual",OR(CX141=0,CX141="")),0,$AA$427),0)</f>
        <v>0</v>
      </c>
      <c r="CY155" s="287">
        <f>$S$155</f>
        <v>0</v>
      </c>
      <c r="CZ155" s="203"/>
      <c r="DA155" s="207">
        <f ca="1">IFERROR(IF(AND(DA35="Actual",OR(DA141=0,DA141="")),0,$AA$427),0)</f>
        <v>0</v>
      </c>
      <c r="DB155" s="287">
        <f>$S$155</f>
        <v>0</v>
      </c>
      <c r="DC155" s="203"/>
      <c r="DD155" s="207">
        <f ca="1">IFERROR(IF(AND(DD35="Actual",OR(DD141=0,DD141="")),0,$AA$427),0)</f>
        <v>0</v>
      </c>
      <c r="DE155" s="287">
        <f>$S$155</f>
        <v>0</v>
      </c>
      <c r="DF155" s="203"/>
      <c r="DG155" s="207">
        <f ca="1">IFERROR(IF(AND(DG35="Actual",OR(DG141=0,DG141="")),0,$AA$427),0)</f>
        <v>0</v>
      </c>
      <c r="DH155" s="287">
        <f>$S$155</f>
        <v>0</v>
      </c>
      <c r="DI155" s="203"/>
      <c r="DJ155" s="207">
        <f ca="1">IFERROR(IF(AND(DJ35="Actual",OR(DJ141=0,DJ141="")),0,$AA$427),0)</f>
        <v>0</v>
      </c>
      <c r="DK155" s="287">
        <f>$S$155</f>
        <v>0</v>
      </c>
      <c r="DL155" s="203"/>
      <c r="DM155" s="207">
        <f ca="1">IFERROR(IF(AND(DM35="Actual",OR(DM141=0,DM141="")),0,$AA$427),0)</f>
        <v>0</v>
      </c>
      <c r="DN155" s="287">
        <f>$S$155</f>
        <v>0</v>
      </c>
      <c r="DO155" s="203"/>
      <c r="DP155" s="207">
        <f ca="1">IFERROR(IF(AND(DP35="Actual",OR(DP141=0,DP141="")),0,$AA$427),0)</f>
        <v>0</v>
      </c>
      <c r="DQ155" s="287">
        <f>$S$155</f>
        <v>0</v>
      </c>
      <c r="DR155" s="203"/>
      <c r="DS155" s="207">
        <f ca="1">IFERROR(IF(AND(DS35="Actual",OR(DS141=0,DS141="")),0,$AA$427),0)</f>
        <v>0</v>
      </c>
      <c r="DT155" s="287">
        <f>$S$155</f>
        <v>0</v>
      </c>
      <c r="DU155" s="431"/>
      <c r="DV155" s="207">
        <f>IFERROR(IF(AND($O$336="Actual",OR(DV141=0,DV141="")),0,$AA$427),0)</f>
        <v>0</v>
      </c>
      <c r="DW155" s="452"/>
      <c r="DY155" s="208"/>
      <c r="DZ155" s="197"/>
      <c r="EB155" s="196"/>
      <c r="EC155" s="197"/>
    </row>
    <row r="156" spans="1:303" ht="19.5" customHeight="1" x14ac:dyDescent="0.3">
      <c r="A156" s="83"/>
      <c r="E156" t="s">
        <v>364</v>
      </c>
      <c r="F156">
        <v>0</v>
      </c>
      <c r="G156" t="s">
        <v>264</v>
      </c>
      <c r="M156" s="129" t="s">
        <v>365</v>
      </c>
      <c r="N156" s="127" t="s">
        <v>40</v>
      </c>
      <c r="O156" s="210">
        <f ca="1">IFERROR(((R156*R44)+(U156*U44)+(X156*X44)+(AA156*AA44)+(AD156*AD44)+(AG156*AG44)+(AJ156*AJ44)+(AM156*AM44)+(AP156*AP44)+(AS156*AS44)+(AV156*AV44)+(AY156*AY44)+(BB156*BB44)+(BE156*BE44)+(BH156*BH44)+(BK156*BK44)+(BN156*BN44)+(BQ156*BQ44)+(BT156*BT44)+(BW156*BW44)+(BZ156*BZ44)+(CC156*CC44)+(CF156*CF44)+(CI156*CI44)+(CL156*CL44)+(CO156*CO44)+(CR156*CR44)+(CU156*CU44)+(CX156*CX44)+(DA156*DA44)+(DD156*DD44)+(DG156*DG44)+(DJ156*DJ44)+(DM156*DM44)+(DP156*DP44)+(DS156*DS44)+IF(O35="Actual",(DV156*DV44),0))/O44,0)</f>
        <v>0</v>
      </c>
      <c r="P156" s="210">
        <f>IFERROR(((S156*S44)+(V156*V44)+(Y156*Y44)+(AB156*AB44)+(AE156*AE44)+(AH156*AH44)+(AK156*AK44)+(AN156*AN44)+(AQ156*AQ44)+(AT156*AT44)+(AW156*AW44)+(AZ156*AZ44)+(BC156*BC44)+(BF156*BF44)+(BI156*BI44)+(BL156*BL44)+(BO156*BO44)+(BR156*BR44)+(BU156*BU44)+(BX156*BX44)+(CA156*CA44)+(CD156*CD44)+(CG156*CG44)+(CJ156*CJ44)+(CM156*CM44)+(CP156*CP44)+(CS156*CS44)+(CV156*CV44)+(CY156*CY44)+(DB156*DB44)+(DE156*DE44)+(DH156*DH44)+(DK156*DK44)+(DN156*DN44)+(DQ156*DQ44)+(DT156*DT44))/P44,0)</f>
        <v>0</v>
      </c>
      <c r="Q156" s="167"/>
      <c r="R156" s="204">
        <f ca="1">IFERROR(IF(OR($O$332=1,$O$332="1"),R158-R159-R160,SUM(R157:R160)),0)</f>
        <v>0</v>
      </c>
      <c r="S156" s="204">
        <f>IFERROR(IF(OR($O$332=1,$O$332="1"),S158-S159-S160,SUM(S157:S160)),0)</f>
        <v>0</v>
      </c>
      <c r="T156" s="204"/>
      <c r="U156" s="204">
        <f ca="1">IFERROR(IF(OR($O$332=1,$O$332="1"),U158-U159-U160,SUM(U157:U160)),0)</f>
        <v>0</v>
      </c>
      <c r="V156" s="204">
        <f>IFERROR(IF(OR($O$332=1,$O$332="1"),V158-V159-V160,SUM(V157:V160)),0)</f>
        <v>0</v>
      </c>
      <c r="W156" s="204"/>
      <c r="X156" s="204">
        <f ca="1">IFERROR(IF(OR($O$332=1,$O$332="1"),X158-X159-X160,SUM(X157:X160)),0)</f>
        <v>0</v>
      </c>
      <c r="Y156" s="204">
        <f>IFERROR(IF(OR($O$332=1,$O$332="1"),Y158-Y159-Y160,SUM(Y157:Y160)),0)</f>
        <v>0</v>
      </c>
      <c r="Z156" s="204"/>
      <c r="AA156" s="204">
        <f ca="1">IFERROR(IF(OR($O$332=1,$O$332="1"),AA158-AA159-AA160,SUM(AA157:AA160)),0)</f>
        <v>0</v>
      </c>
      <c r="AB156" s="204">
        <f>IFERROR(IF(OR($O$332=1,$O$332="1"),AB158-AB159-AB160,SUM(AB157:AB160)),0)</f>
        <v>0</v>
      </c>
      <c r="AC156" s="204"/>
      <c r="AD156" s="204">
        <f ca="1">IFERROR(IF(OR($O$332=1,$O$332="1"),AD158-AD159-AD160,SUM(AD157:AD160)),0)</f>
        <v>0</v>
      </c>
      <c r="AE156" s="204">
        <f>IFERROR(IF(OR($O$332=1,$O$332="1"),AE158-AE159-AE160,SUM(AE157:AE160)),0)</f>
        <v>0</v>
      </c>
      <c r="AF156" s="204"/>
      <c r="AG156" s="204">
        <f ca="1">IFERROR(IF(OR($O$332=1,$O$332="1"),AG158-AG159-AG160,SUM(AG157:AG160)),0)</f>
        <v>0</v>
      </c>
      <c r="AH156" s="204">
        <f>IFERROR(IF(OR($O$332=1,$O$332="1"),AH158-AH159-AH160,SUM(AH157:AH160)),0)</f>
        <v>0</v>
      </c>
      <c r="AI156" s="204"/>
      <c r="AJ156" s="204">
        <f ca="1">IFERROR(IF(OR($O$332=1,$O$332="1"),AJ158-AJ159-AJ160,SUM(AJ157:AJ160)),0)</f>
        <v>0</v>
      </c>
      <c r="AK156" s="204">
        <f>IFERROR(IF(OR($O$332=1,$O$332="1"),AK158-AK159-AK160,SUM(AK157:AK160)),0)</f>
        <v>0</v>
      </c>
      <c r="AL156" s="204"/>
      <c r="AM156" s="204">
        <f ca="1">IFERROR(IF(OR($O$332=1,$O$332="1"),AM158-AM159-AM160,SUM(AM157:AM160)),0)</f>
        <v>0</v>
      </c>
      <c r="AN156" s="204">
        <f>IFERROR(IF(OR($O$332=1,$O$332="1"),AN158-AN159-AN160,SUM(AN157:AN160)),0)</f>
        <v>0</v>
      </c>
      <c r="AO156" s="204"/>
      <c r="AP156" s="204">
        <f ca="1">IFERROR(IF(OR($O$332=1,$O$332="1"),AP158-AP159-AP160,SUM(AP157:AP160)),0)</f>
        <v>0</v>
      </c>
      <c r="AQ156" s="204">
        <f>IFERROR(IF(OR($O$332=1,$O$332="1"),AQ158-AQ159-AQ160,SUM(AQ157:AQ160)),0)</f>
        <v>0</v>
      </c>
      <c r="AR156" s="204"/>
      <c r="AS156" s="204">
        <f ca="1">IFERROR(IF(OR($O$332=1,$O$332="1"),AS158-AS159-AS160,SUM(AS157:AS160)),0)</f>
        <v>0</v>
      </c>
      <c r="AT156" s="204">
        <f>IFERROR(IF(OR($O$332=1,$O$332="1"),AT158-AT159-AT160,SUM(AT157:AT160)),0)</f>
        <v>0</v>
      </c>
      <c r="AU156" s="204"/>
      <c r="AV156" s="204">
        <f ca="1">IFERROR(IF(OR($O$332=1,$O$332="1"),AV158-AV159-AV160,SUM(AV157:AV160)),0)</f>
        <v>0</v>
      </c>
      <c r="AW156" s="204">
        <f>IFERROR(IF(OR($O$332=1,$O$332="1"),AW158-AW159-AW160,SUM(AW157:AW160)),0)</f>
        <v>0</v>
      </c>
      <c r="AX156" s="204"/>
      <c r="AY156" s="204">
        <f ca="1">IFERROR(IF(OR($O$332=1,$O$332="1"),AY158-AY159-AY160,SUM(AY157:AY160)),0)</f>
        <v>0</v>
      </c>
      <c r="AZ156" s="204">
        <f>IFERROR(IF(OR($O$332=1,$O$332="1"),AZ158-AZ159-AZ160,SUM(AZ157:AZ160)),0)</f>
        <v>0</v>
      </c>
      <c r="BA156" s="204"/>
      <c r="BB156" s="204">
        <f ca="1">IFERROR(IF(OR($O$332=1,$O$332="1"),BB158-BB159-BB160,SUM(BB157:BB160)),0)</f>
        <v>0</v>
      </c>
      <c r="BC156" s="204">
        <f>IFERROR(IF(OR($O$332=1,$O$332="1"),BC158-BC159-BC160,SUM(BC157:BC160)),0)</f>
        <v>0</v>
      </c>
      <c r="BD156" s="204"/>
      <c r="BE156" s="204">
        <f ca="1">IFERROR(IF(OR($O$332=1,$O$332="1"),BE158-BE159-BE160,SUM(BE157:BE160)),0)</f>
        <v>0</v>
      </c>
      <c r="BF156" s="204">
        <f>IFERROR(IF(OR($O$332=1,$O$332="1"),BF158-BF159-BF160,SUM(BF157:BF160)),0)</f>
        <v>0</v>
      </c>
      <c r="BG156" s="204"/>
      <c r="BH156" s="204">
        <f ca="1">IFERROR(IF(OR($O$332=1,$O$332="1"),BH158-BH159-BH160,SUM(BH157:BH160)),0)</f>
        <v>0</v>
      </c>
      <c r="BI156" s="204">
        <f>IFERROR(IF(OR($O$332=1,$O$332="1"),BI158-BI159-BI160,SUM(BI157:BI160)),0)</f>
        <v>0</v>
      </c>
      <c r="BJ156" s="204"/>
      <c r="BK156" s="204">
        <f ca="1">IFERROR(IF(OR($O$332=1,$O$332="1"),BK158-BK159-BK160,SUM(BK157:BK160)),0)</f>
        <v>0</v>
      </c>
      <c r="BL156" s="204">
        <f>IFERROR(IF(OR($O$332=1,$O$332="1"),BL158-BL159-BL160,SUM(BL157:BL160)),0)</f>
        <v>0</v>
      </c>
      <c r="BM156" s="204"/>
      <c r="BN156" s="204">
        <f ca="1">IFERROR(IF(OR($O$332=1,$O$332="1"),BN158-BN159-BN160,SUM(BN157:BN160)),0)</f>
        <v>0</v>
      </c>
      <c r="BO156" s="204">
        <f>IFERROR(IF(OR($O$332=1,$O$332="1"),BO158-BO159-BO160,SUM(BO157:BO160)),0)</f>
        <v>0</v>
      </c>
      <c r="BP156" s="204"/>
      <c r="BQ156" s="204">
        <f ca="1">IFERROR(IF(OR($O$332=1,$O$332="1"),BQ158-BQ159-BQ160,SUM(BQ157:BQ160)),0)</f>
        <v>0</v>
      </c>
      <c r="BR156" s="204">
        <f>IFERROR(IF(OR($O$332=1,$O$332="1"),BR158-BR159-BR160,SUM(BR157:BR160)),0)</f>
        <v>0</v>
      </c>
      <c r="BS156" s="204"/>
      <c r="BT156" s="204">
        <f ca="1">IFERROR(IF(OR($O$332=1,$O$332="1"),BT158-BT159-BT160,SUM(BT157:BT160)),0)</f>
        <v>0</v>
      </c>
      <c r="BU156" s="204">
        <f>IFERROR(IF(OR($O$332=1,$O$332="1"),BU158-BU159-BU160,SUM(BU157:BU160)),0)</f>
        <v>0</v>
      </c>
      <c r="BV156" s="204"/>
      <c r="BW156" s="204">
        <f ca="1">IFERROR(IF(OR($O$332=1,$O$332="1"),BW158-BW159-BW160,SUM(BW157:BW160)),0)</f>
        <v>0</v>
      </c>
      <c r="BX156" s="204">
        <f>IFERROR(IF(OR($O$332=1,$O$332="1"),BX158-BX159-BX160,SUM(BX157:BX160)),0)</f>
        <v>0</v>
      </c>
      <c r="BY156" s="204"/>
      <c r="BZ156" s="204">
        <f ca="1">IFERROR(IF(OR($O$332=1,$O$332="1"),BZ158-BZ159-BZ160,SUM(BZ157:BZ160)),0)</f>
        <v>0</v>
      </c>
      <c r="CA156" s="204">
        <f>IFERROR(IF(OR($O$332=1,$O$332="1"),CA158-CA159-CA160,SUM(CA157:CA160)),0)</f>
        <v>0</v>
      </c>
      <c r="CB156" s="204"/>
      <c r="CC156" s="204">
        <f ca="1">IFERROR(IF(OR($O$332=1,$O$332="1"),CC158-CC159-CC160,SUM(CC157:CC160)),0)</f>
        <v>0</v>
      </c>
      <c r="CD156" s="204">
        <f>IFERROR(IF(OR($O$332=1,$O$332="1"),CD158-CD159-CD160,SUM(CD157:CD160)),0)</f>
        <v>0</v>
      </c>
      <c r="CE156" s="204"/>
      <c r="CF156" s="204">
        <f ca="1">IFERROR(IF(OR($O$332=1,$O$332="1"),CF158-CF159-CF160,SUM(CF157:CF160)),0)</f>
        <v>0</v>
      </c>
      <c r="CG156" s="204">
        <f>IFERROR(IF(OR($O$332=1,$O$332="1"),CG158-CG159-CG160,SUM(CG157:CG160)),0)</f>
        <v>0</v>
      </c>
      <c r="CH156" s="204"/>
      <c r="CI156" s="204">
        <f ca="1">IFERROR(IF(OR($O$332=1,$O$332="1"),CI158-CI159-CI160,SUM(CI157:CI160)),0)</f>
        <v>0</v>
      </c>
      <c r="CJ156" s="204">
        <f>IFERROR(IF(OR($O$332=1,$O$332="1"),CJ158-CJ159-CJ160,SUM(CJ157:CJ160)),0)</f>
        <v>0</v>
      </c>
      <c r="CK156" s="204"/>
      <c r="CL156" s="204">
        <f ca="1">IFERROR(IF(OR($O$332=1,$O$332="1"),CL158-CL159-CL160,SUM(CL157:CL160)),0)</f>
        <v>0</v>
      </c>
      <c r="CM156" s="204">
        <f>IFERROR(IF(OR($O$332=1,$O$332="1"),CM158-CM159-CM160,SUM(CM157:CM160)),0)</f>
        <v>0</v>
      </c>
      <c r="CN156" s="204"/>
      <c r="CO156" s="204">
        <f ca="1">IFERROR(IF(OR($O$332=1,$O$332="1"),CO158-CO159-CO160,SUM(CO157:CO160)),0)</f>
        <v>0</v>
      </c>
      <c r="CP156" s="204">
        <f>IFERROR(IF(OR($O$332=1,$O$332="1"),CP158-CP159-CP160,SUM(CP157:CP160)),0)</f>
        <v>0</v>
      </c>
      <c r="CQ156" s="204"/>
      <c r="CR156" s="204">
        <f ca="1">IFERROR(IF(OR($O$332=1,$O$332="1"),CR158-CR159-CR160,SUM(CR157:CR160)),0)</f>
        <v>0</v>
      </c>
      <c r="CS156" s="204">
        <f>IFERROR(IF(OR($O$332=1,$O$332="1"),CS158-CS159-CS160,SUM(CS157:CS160)),0)</f>
        <v>0</v>
      </c>
      <c r="CT156" s="204"/>
      <c r="CU156" s="204">
        <f ca="1">IFERROR(IF(OR($O$332=1,$O$332="1"),CU158-CU159-CU160,SUM(CU157:CU160)),0)</f>
        <v>0</v>
      </c>
      <c r="CV156" s="204">
        <f>IFERROR(IF(OR($O$332=1,$O$332="1"),CV158-CV159-CV160,SUM(CV157:CV160)),0)</f>
        <v>0</v>
      </c>
      <c r="CW156" s="204"/>
      <c r="CX156" s="204">
        <f ca="1">IFERROR(IF(OR($O$332=1,$O$332="1"),CX158-CX159-CX160,SUM(CX157:CX160)),0)</f>
        <v>0</v>
      </c>
      <c r="CY156" s="204">
        <f>IFERROR(IF(OR($O$332=1,$O$332="1"),CY158-CY159-CY160,SUM(CY157:CY160)),0)</f>
        <v>0</v>
      </c>
      <c r="CZ156" s="204"/>
      <c r="DA156" s="204">
        <f ca="1">IFERROR(IF(OR($O$332=1,$O$332="1"),DA158-DA159-DA160,SUM(DA157:DA160)),0)</f>
        <v>0</v>
      </c>
      <c r="DB156" s="204">
        <f>IFERROR(IF(OR($O$332=1,$O$332="1"),DB158-DB159-DB160,SUM(DB157:DB160)),0)</f>
        <v>0</v>
      </c>
      <c r="DC156" s="204"/>
      <c r="DD156" s="204">
        <f ca="1">IFERROR(IF(OR($O$332=1,$O$332="1"),DD158-DD159-DD160,SUM(DD157:DD160)),0)</f>
        <v>0</v>
      </c>
      <c r="DE156" s="204">
        <f>IFERROR(IF(OR($O$332=1,$O$332="1"),DE158-DE159-DE160,SUM(DE157:DE160)),0)</f>
        <v>0</v>
      </c>
      <c r="DF156" s="204"/>
      <c r="DG156" s="204">
        <f ca="1">IFERROR(IF(OR($O$332=1,$O$332="1"),DG158-DG159-DG160,SUM(DG157:DG160)),0)</f>
        <v>0</v>
      </c>
      <c r="DH156" s="204">
        <f>IFERROR(IF(OR($O$332=1,$O$332="1"),DH158-DH159-DH160,SUM(DH157:DH160)),0)</f>
        <v>0</v>
      </c>
      <c r="DI156" s="204"/>
      <c r="DJ156" s="204">
        <f ca="1">IFERROR(IF(OR($O$332=1,$O$332="1"),DJ158-DJ159-DJ160,SUM(DJ157:DJ160)),0)</f>
        <v>0</v>
      </c>
      <c r="DK156" s="204">
        <f>IFERROR(IF(OR($O$332=1,$O$332="1"),DK158-DK159-DK160,SUM(DK157:DK160)),0)</f>
        <v>0</v>
      </c>
      <c r="DL156" s="204"/>
      <c r="DM156" s="204">
        <f ca="1">IFERROR(IF(OR($O$332=1,$O$332="1"),DM158-DM159-DM160,SUM(DM157:DM160)),0)</f>
        <v>0</v>
      </c>
      <c r="DN156" s="204">
        <f>IFERROR(IF(OR($O$332=1,$O$332="1"),DN158-DN159-DN160,SUM(DN157:DN160)),0)</f>
        <v>0</v>
      </c>
      <c r="DO156" s="204"/>
      <c r="DP156" s="204">
        <f ca="1">IFERROR(IF(OR($O$332=1,$O$332="1"),DP158-DP159-DP160,SUM(DP157:DP160)),0)</f>
        <v>0</v>
      </c>
      <c r="DQ156" s="204">
        <f>IFERROR(IF(OR($O$332=1,$O$332="1"),DQ158-DQ159-DQ160,SUM(DQ157:DQ160)),0)</f>
        <v>0</v>
      </c>
      <c r="DR156" s="204"/>
      <c r="DS156" s="204">
        <f ca="1">IFERROR(IF(OR($O$332=1,$O$332="1"),DS158-DS159-DS160,SUM(DS157:DS160)),0)</f>
        <v>0</v>
      </c>
      <c r="DT156" s="204">
        <f>IFERROR(IF(OR($O$332=1,$O$332="1"),DT158-DT159-DT160,SUM(DT157:DT160)),0)</f>
        <v>0</v>
      </c>
      <c r="DU156" s="418"/>
      <c r="DV156" s="204">
        <f>IFERROR(IF(OR($O$332=1,$O$332="1"),DV158-DV159-DV160,SUM(DV157:DV160)),0)</f>
        <v>0</v>
      </c>
      <c r="DW156" s="442"/>
      <c r="DY156" s="205"/>
      <c r="DZ156" s="205"/>
      <c r="EB156" s="257"/>
      <c r="EC156" s="257"/>
    </row>
    <row r="157" spans="1:303" s="170" customFormat="1" ht="19.5" customHeight="1" x14ac:dyDescent="0.3">
      <c r="A157" s="83"/>
      <c r="D157" s="206"/>
      <c r="E157" s="206" t="s">
        <v>636</v>
      </c>
      <c r="F157" s="206"/>
      <c r="G157" t="s">
        <v>264</v>
      </c>
      <c r="M157" s="288" t="s">
        <v>637</v>
      </c>
      <c r="N157" s="127" t="s">
        <v>40</v>
      </c>
      <c r="O157" s="210">
        <f ca="1">IFERROR(((R157*R44)+(U157*U44)+(X157*X44)+(AA157*AA44)+(AD157*AD44)+(AG157*AG44)+(AJ157*AJ44)+(AM157*AM44)+(AP157*AP44)+(AS157*AS44)+(AV157*AV44)+(AY157*AY44)+(BB157*BB44)+(BE157*BE44)+(BH157*BH44)+(BK157*BK44)+(BN157*BN44)+(BQ157*BQ44)+(BT157*BT44)+(BW157*BW44)+(BZ157*BZ44)+(CC157*CC44)+(CF157*CF44)+(CI157*CI44)+(CL157*CL44)+(CO157*CO44)+(CR157*CR44)+(CU157*CU44)+(CX157*CX44)+(DA157*DA44)+(DD157*DD44)+(DG157*DG44)+(DJ157*DJ44)+(DM157*DM44)+(DP157*DP44)+(DS157*DS44)+IF(O35="Actual",(DV157*DV44),0))/O44,0)</f>
        <v>0</v>
      </c>
      <c r="P157" s="210">
        <f>IFERROR(((S157*S44)+(V157*V44)+(Y157*Y44)+(AB157*AB44)+(AE157*AE44)+(AH157*AH44)+(AK157*AK44)+(AN157*AN44)+(AQ157*AQ44)+(AT157*AT44)+(AW157*AW44)+(AZ157*AZ44)+(BC157*BC44)+(BF157*BF44)+(BI157*BI44)+(BL157*BL44)+(BO157*BO44)+(BR157*BR44)+(BU157*BU44)+(BX157*BX44)+(CA157*CA44)+(CD157*CD44)+(CG157*CG44)+(CJ157*CJ44)+(CM157*CM44)+(CP157*CP44)+(CS157*CS44)+(CV157*CV44)+(CY157*CY44)+(DB157*DB44)+(DE157*DE44)+(DH157*DH44)+(DK157*DK44)+(DN157*DN44)+(DQ157*DQ44)+(DT157*DT44))/P44,0)</f>
        <v>0</v>
      </c>
      <c r="Q157" s="254"/>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55"/>
      <c r="BQ157" s="255"/>
      <c r="BR157" s="255"/>
      <c r="BS157" s="255"/>
      <c r="BT157" s="255"/>
      <c r="BU157" s="255"/>
      <c r="BV157" s="255"/>
      <c r="BW157" s="255"/>
      <c r="BX157" s="255"/>
      <c r="BY157" s="255"/>
      <c r="BZ157" s="255"/>
      <c r="CA157" s="255"/>
      <c r="CB157" s="255"/>
      <c r="CC157" s="255"/>
      <c r="CD157" s="255"/>
      <c r="CE157" s="255"/>
      <c r="CF157" s="255"/>
      <c r="CG157" s="255"/>
      <c r="CH157" s="255"/>
      <c r="CI157" s="255"/>
      <c r="CJ157" s="255"/>
      <c r="CK157" s="255"/>
      <c r="CL157" s="255"/>
      <c r="CM157" s="255"/>
      <c r="CN157" s="255"/>
      <c r="CO157" s="255"/>
      <c r="CP157" s="255"/>
      <c r="CQ157" s="255"/>
      <c r="CR157" s="255"/>
      <c r="CS157" s="255"/>
      <c r="CT157" s="255"/>
      <c r="CU157" s="255"/>
      <c r="CV157" s="255"/>
      <c r="CW157" s="255"/>
      <c r="CX157" s="255"/>
      <c r="CY157" s="255"/>
      <c r="CZ157" s="255"/>
      <c r="DA157" s="255"/>
      <c r="DB157" s="255"/>
      <c r="DC157" s="255"/>
      <c r="DD157" s="255"/>
      <c r="DE157" s="255"/>
      <c r="DF157" s="255"/>
      <c r="DG157" s="255"/>
      <c r="DH157" s="255"/>
      <c r="DI157" s="255"/>
      <c r="DJ157" s="255"/>
      <c r="DK157" s="255"/>
      <c r="DL157" s="255"/>
      <c r="DM157" s="255"/>
      <c r="DN157" s="255"/>
      <c r="DO157" s="255"/>
      <c r="DP157" s="255"/>
      <c r="DQ157" s="255"/>
      <c r="DR157" s="255"/>
      <c r="DS157" s="255"/>
      <c r="DT157" s="255"/>
      <c r="DU157" s="432"/>
      <c r="DV157" s="204">
        <f>IFERROR(IF(AND($O$336="Actual",OR(DV141=0,DV141="")),0,R157),0)</f>
        <v>0</v>
      </c>
      <c r="DW157" s="442"/>
      <c r="DY157" s="205"/>
      <c r="DZ157" s="205"/>
      <c r="EB157" s="196"/>
      <c r="EC157" s="196"/>
      <c r="ED157"/>
      <c r="EE157" s="176"/>
      <c r="EF157" s="176"/>
      <c r="EG157" s="176"/>
      <c r="EH157" s="176"/>
      <c r="EI157" s="176"/>
      <c r="EJ157" s="176"/>
      <c r="EK157" s="176"/>
      <c r="EL157" s="176"/>
      <c r="EM157" s="176"/>
      <c r="EN157" s="176"/>
      <c r="EO157" s="176"/>
      <c r="EP157" s="176"/>
      <c r="EQ157" s="176"/>
      <c r="ER157" s="176"/>
      <c r="ES157" s="176"/>
      <c r="ET157" s="176"/>
      <c r="EU157" s="176"/>
      <c r="EV157" s="176"/>
      <c r="EW157" s="176"/>
      <c r="EX157" s="176"/>
      <c r="EY157" s="176"/>
      <c r="EZ157" s="176"/>
      <c r="FA157" s="176"/>
      <c r="FB157" s="176"/>
      <c r="FC157" s="176"/>
      <c r="FD157" s="176"/>
      <c r="FE157" s="176"/>
      <c r="FF157" s="176"/>
      <c r="FG157" s="176"/>
      <c r="FH157" s="176"/>
      <c r="FI157" s="176"/>
      <c r="FJ157" s="176"/>
      <c r="FK157" s="176"/>
      <c r="FL157" s="176"/>
      <c r="FM157" s="176"/>
      <c r="FN157" s="176"/>
      <c r="FO157" s="176"/>
      <c r="FP157" s="176"/>
      <c r="FQ157" s="176"/>
      <c r="FR157" s="176"/>
      <c r="FS157" s="176"/>
      <c r="FT157" s="176"/>
      <c r="FU157" s="176"/>
      <c r="FV157" s="176"/>
      <c r="FW157" s="176"/>
      <c r="FX157" s="176"/>
      <c r="FY157" s="176"/>
      <c r="FZ157" s="176"/>
      <c r="GA157" s="176"/>
      <c r="GB157" s="176"/>
      <c r="GC157" s="176"/>
      <c r="GD157" s="176"/>
      <c r="GE157" s="176"/>
      <c r="GF157" s="176"/>
      <c r="GG157" s="176"/>
      <c r="GH157" s="176"/>
      <c r="GI157" s="176"/>
      <c r="GJ157" s="176"/>
      <c r="GK157" s="176"/>
      <c r="GL157" s="176"/>
      <c r="GM157" s="176"/>
      <c r="GN157" s="176"/>
      <c r="GO157" s="176"/>
      <c r="GP157" s="176"/>
      <c r="GQ157" s="176"/>
      <c r="GR157" s="176"/>
      <c r="GS157" s="176"/>
      <c r="GT157" s="176"/>
      <c r="GU157" s="176"/>
      <c r="GV157" s="176"/>
      <c r="GW157" s="176"/>
      <c r="GX157" s="176"/>
      <c r="GY157" s="176"/>
      <c r="GZ157" s="176"/>
      <c r="HA157" s="176"/>
      <c r="HB157" s="176"/>
      <c r="HC157" s="176"/>
      <c r="HD157" s="176"/>
      <c r="HE157" s="176"/>
      <c r="HF157" s="176"/>
      <c r="HG157" s="176"/>
    </row>
    <row r="158" spans="1:303" s="170" customFormat="1" ht="19.5" customHeight="1" x14ac:dyDescent="0.3">
      <c r="A158" s="83"/>
      <c r="D158" s="206"/>
      <c r="E158" s="206" t="s">
        <v>366</v>
      </c>
      <c r="F158" s="206">
        <v>0</v>
      </c>
      <c r="G158" t="s">
        <v>264</v>
      </c>
      <c r="M158" s="288" t="s">
        <v>648</v>
      </c>
      <c r="N158" s="127" t="s">
        <v>40</v>
      </c>
      <c r="O158" s="210">
        <f ca="1">IFERROR(((R158*R44)+(U158*U44)+(X158*X44)+(AA158*AA44)+(AD158*AD44)+(AG158*AG44)+(AJ158*AJ44)+(AM158*AM44)+(AP158*AP44)+(AS158*AS44)+(AV158*AV44)+(AY158*AY44)+(BB158*BB44)+(BE158*BE44)+(BH158*BH44)+(BK158*BK44)+(BN158*BN44)+(BQ158*BQ44)+(BT158*BT44)+(BW158*BW44)+(BZ158*BZ44)+(CC158*CC44)+(CF158*CF44)+(CI158*CI44)+(CL158*CL44)+(CO158*CO44)+(CR158*CR44)+(CU158*CU44)+(CX158*CX44)+(DA158*DA44)+(DD158*DD44)+(DG158*DG44)+(DJ158*DJ44)+(DM158*DM44)+(DP158*DP44)+(DS158*DS44)+IF(O35="Actual",(DV158*DV44),0))/O44,0)</f>
        <v>0</v>
      </c>
      <c r="P158" s="210">
        <f>IFERROR(((S158*S44)+(V158*V44)+(Y158*Y44)+(AB158*AB44)+(AE158*AE44)+(AH158*AH44)+(AK158*AK44)+(AN158*AN44)+(AQ158*AQ44)+(AT158*AT44)+(AW158*AW44)+(AZ158*AZ44)+(BC158*BC44)+(BF158*BF44)+(BI158*BI44)+(BL158*BL44)+(BO158*BO44)+(BR158*BR44)+(BU158*BU44)+(BX158*BX44)+(CA158*CA44)+(CD158*CD44)+(CG158*CG44)+(CJ158*CJ44)+(CM158*CM44)+(CP158*CP44)+(CS158*CS44)+(CV158*CV44)+(CY158*CY44)+(DB158*DB44)+(DE158*DE44)+(DH158*DH44)+(DK158*DK44)+(DN158*DN44)+(DQ158*DQ44)+(DT158*DT44))/P44,0)</f>
        <v>0</v>
      </c>
      <c r="Q158" s="254"/>
      <c r="R158" s="255">
        <f ca="1">ROUND(IFERROR(IF(AND(R35="Actual",OR(R141=0,R141="")),0,IF($O$351="Per Physical Cs",$U$354,IF($O$351="% of DM",IF(OR($O$332=1,$O$332="1"),R190,R187)*$U$354/100,IF($O$351="% of Dist. Net Sales",R185*$U$354/100,$U$354*($O$49*$O$388)/9000)))),0),2)</f>
        <v>0</v>
      </c>
      <c r="S158" s="255">
        <f>ROUND(IFERROR(IF($P$351="Per Physical Cs",$V$354,IF($P$351="% of DM",IF(OR($O$332=1,$O$332="1"),S190,S187)*$V$354/100,IF($P$351="% of Dist. Net Sales",S185*$V$354/100,$V$354*($P$49*$P$388)/9000))),0),2)</f>
        <v>0</v>
      </c>
      <c r="T158" s="255"/>
      <c r="U158" s="255">
        <f ca="1">ROUND(IFERROR(IF(AND(U35="Actual",OR(U141=0,U141="")),0,IF($O$351="Per Physical Cs",$U$354,IF($O$351="% of DM",IF(OR($O$332=1,$O$332="1"),U190,U187)*$U$354/100,IF($O$351="% of Dist. Net Sales",U185*$U$354/100,$U$354*($O$49*$O$388)/9000)))),0),2)</f>
        <v>0</v>
      </c>
      <c r="V158" s="255">
        <f>ROUND(IFERROR(IF($P$351="Per Physical Cs",$V$354,IF($P$351="% of DM",IF(OR($O$332=1,$O$332="1"),V190,V187)*$V$354/100,IF($P$351="% of Dist. Net Sales",V185*$V$354/100,$V$354*($P$49*$P$388)/9000))),0),2)</f>
        <v>0</v>
      </c>
      <c r="W158" s="255"/>
      <c r="X158" s="255">
        <f ca="1">ROUND(IFERROR(IF(AND(X35="Actual",OR(X141=0,X141="")),0,IF($O$351="Per Physical Cs",$U$354,IF($O$351="% of DM",IF(OR($O$332=1,$O$332="1"),X190,X187)*$U$354/100,IF($O$351="% of Dist. Net Sales",X185*$U$354/100,$U$354*($O$49*$O$388)/9000)))),0),2)</f>
        <v>0</v>
      </c>
      <c r="Y158" s="255">
        <f>ROUND(IFERROR(IF($P$351="Per Physical Cs",$V$354,IF($P$351="% of DM",IF(OR($O$332=1,$O$332="1"),Y190,Y187)*$V$354/100,IF($P$351="% of Dist. Net Sales",Y185*$V$354/100,$V$354*($P$49*$P$388)/9000))),0),2)</f>
        <v>0</v>
      </c>
      <c r="Z158" s="255"/>
      <c r="AA158" s="255">
        <f ca="1">ROUND(IFERROR(IF(AND(AA35="Actual",OR(AA141=0,AA141="")),0,IF($O$351="Per Physical Cs",$U$354,IF($O$351="% of DM",IF(OR($O$332=1,$O$332="1"),AA190,AA187)*$U$354/100,IF($O$351="% of Dist. Net Sales",AA185*$U$354/100,$U$354*($O$49*$O$388)/9000)))),0),2)</f>
        <v>0</v>
      </c>
      <c r="AB158" s="255">
        <f>ROUND(IFERROR(IF($P$351="Per Physical Cs",$V$354,IF($P$351="% of DM",IF(OR($O$332=1,$O$332="1"),AB190,AB187)*$V$354/100,IF($P$351="% of Dist. Net Sales",AB185*$V$354/100,$V$354*($P$49*$P$388)/9000))),0),2)</f>
        <v>0</v>
      </c>
      <c r="AC158" s="255"/>
      <c r="AD158" s="255">
        <f ca="1">ROUND(IFERROR(IF(AND(AD35="Actual",OR(AD141=0,AD141="")),0,IF($O$351="Per Physical Cs",$U$354,IF($O$351="% of DM",IF(OR($O$332=1,$O$332="1"),AD190,AD187)*$U$354/100,IF($O$351="% of Dist. Net Sales",AD185*$U$354/100,$U$354*($O$49*$O$388)/9000)))),0),2)</f>
        <v>0</v>
      </c>
      <c r="AE158" s="255">
        <f>ROUND(IFERROR(IF($P$351="Per Physical Cs",$V$354,IF($P$351="% of DM",IF(OR($O$332=1,$O$332="1"),AE190,AE187)*$V$354/100,IF($P$351="% of Dist. Net Sales",AE185*$V$354/100,$V$354*($P$49*$P$388)/9000))),0),2)</f>
        <v>0</v>
      </c>
      <c r="AF158" s="255"/>
      <c r="AG158" s="255">
        <f ca="1">ROUND(IFERROR(IF(AND(AG35="Actual",OR(AG141=0,AG141="")),0,IF($O$351="Per Physical Cs",$U$354,IF($O$351="% of DM",IF(OR($O$332=1,$O$332="1"),AG190,AG187)*$U$354/100,IF($O$351="% of Dist. Net Sales",AG185*$U$354/100,$U$354*($O$49*$O$388)/9000)))),0),2)</f>
        <v>0</v>
      </c>
      <c r="AH158" s="255">
        <f>ROUND(IFERROR(IF($P$351="Per Physical Cs",$V$354,IF($P$351="% of DM",IF(OR($O$332=1,$O$332="1"),AH190,AH187)*$V$354/100,IF($P$351="% of Dist. Net Sales",AH185*$V$354/100,$V$354*($P$49*$P$388)/9000))),0),2)</f>
        <v>0</v>
      </c>
      <c r="AI158" s="255"/>
      <c r="AJ158" s="255">
        <f ca="1">ROUND(IFERROR(IF(AND(AJ35="Actual",OR(AJ141=0,AJ141="")),0,IF($O$351="Per Physical Cs",$U$354,IF($O$351="% of DM",IF(OR($O$332=1,$O$332="1"),AJ190,AJ187)*$U$354/100,IF($O$351="% of Dist. Net Sales",AJ185*$U$354/100,$U$354*($O$49*$O$388)/9000)))),0),2)</f>
        <v>0</v>
      </c>
      <c r="AK158" s="255">
        <f>ROUND(IFERROR(IF($P$351="Per Physical Cs",$V$354,IF($P$351="% of DM",IF(OR($O$332=1,$O$332="1"),AK190,AK187)*$V$354/100,IF($P$351="% of Dist. Net Sales",AK185*$V$354/100,$V$354*($P$49*$P$388)/9000))),0),2)</f>
        <v>0</v>
      </c>
      <c r="AL158" s="255"/>
      <c r="AM158" s="255">
        <f ca="1">ROUND(IFERROR(IF(AND(AM35="Actual",OR(AM141=0,AM141="")),0,IF($O$351="Per Physical Cs",$U$354,IF($O$351="% of DM",IF(OR($O$332=1,$O$332="1"),AM190,AM187)*$U$354/100,IF($O$351="% of Dist. Net Sales",AM185*$U$354/100,$U$354*($O$49*$O$388)/9000)))),0),2)</f>
        <v>0</v>
      </c>
      <c r="AN158" s="255">
        <f>ROUND(IFERROR(IF($P$351="Per Physical Cs",$V$354,IF($P$351="% of DM",IF(OR($O$332=1,$O$332="1"),AN190,AN187)*$V$354/100,IF($P$351="% of Dist. Net Sales",AN185*$V$354/100,$V$354*($P$49*$P$388)/9000))),0),2)</f>
        <v>0</v>
      </c>
      <c r="AO158" s="255"/>
      <c r="AP158" s="255">
        <f ca="1">ROUND(IFERROR(IF(AND(AP35="Actual",OR(AP141=0,AP141="")),0,IF($O$351="Per Physical Cs",$U$354,IF($O$351="% of DM",IF(OR($O$332=1,$O$332="1"),AP190,AP187)*$U$354/100,IF($O$351="% of Dist. Net Sales",AP185*$U$354/100,$U$354*($O$49*$O$388)/9000)))),0),2)</f>
        <v>0</v>
      </c>
      <c r="AQ158" s="255">
        <f>ROUND(IFERROR(IF($P$351="Per Physical Cs",$V$354,IF($P$351="% of DM",IF(OR($O$332=1,$O$332="1"),AQ190,AQ187)*$V$354/100,IF($P$351="% of Dist. Net Sales",AQ185*$V$354/100,$V$354*($P$49*$P$388)/9000))),0),2)</f>
        <v>0</v>
      </c>
      <c r="AR158" s="255"/>
      <c r="AS158" s="255">
        <f ca="1">ROUND(IFERROR(IF(AND(AS35="Actual",OR(AS141=0,AS141="")),0,IF($O$351="Per Physical Cs",$U$354,IF($O$351="% of DM",IF(OR($O$332=1,$O$332="1"),AS190,AS187)*$U$354/100,IF($O$351="% of Dist. Net Sales",AS185*$U$354/100,$U$354*($O$49*$O$388)/9000)))),0),2)</f>
        <v>0</v>
      </c>
      <c r="AT158" s="255">
        <f>ROUND(IFERROR(IF($P$351="Per Physical Cs",$V$354,IF($P$351="% of DM",IF(OR($O$332=1,$O$332="1"),AT190,AT187)*$V$354/100,IF($P$351="% of Dist. Net Sales",AT185*$V$354/100,$V$354*($P$49*$P$388)/9000))),0),2)</f>
        <v>0</v>
      </c>
      <c r="AU158" s="255"/>
      <c r="AV158" s="255">
        <f ca="1">ROUND(IFERROR(IF(AND(AV35="Actual",OR(AV141=0,AV141="")),0,IF($O$351="Per Physical Cs",$U$354,IF($O$351="% of DM",IF(OR($O$332=1,$O$332="1"),AV190,AV187)*$U$354/100,IF($O$351="% of Dist. Net Sales",AV185*$U$354/100,$U$354*($O$49*$O$388)/9000)))),0),2)</f>
        <v>0</v>
      </c>
      <c r="AW158" s="255">
        <f>ROUND(IFERROR(IF($P$351="Per Physical Cs",$V$354,IF($P$351="% of DM",IF(OR($O$332=1,$O$332="1"),AW190,AW187)*$V$354/100,IF($P$351="% of Dist. Net Sales",AW185*$V$354/100,$V$354*($P$49*$P$388)/9000))),0),2)</f>
        <v>0</v>
      </c>
      <c r="AX158" s="255"/>
      <c r="AY158" s="255">
        <f ca="1">ROUND(IFERROR(IF(AND(AY35="Actual",OR(AY141=0,AY141="")),0,IF($O$351="Per Physical Cs",$U$354,IF($O$351="% of DM",IF(OR($O$332=1,$O$332="1"),AY190,AY187)*$U$354/100,IF($O$351="% of Dist. Net Sales",AY185*$U$354/100,$U$354*($O$49*$O$388)/9000)))),0),2)</f>
        <v>0</v>
      </c>
      <c r="AZ158" s="255">
        <f>ROUND(IFERROR(IF($P$351="Per Physical Cs",$V$354,IF($P$351="% of DM",IF(OR($O$332=1,$O$332="1"),AZ190,AZ187)*$V$354/100,IF($P$351="% of Dist. Net Sales",AZ185*$V$354/100,$V$354*($P$49*$P$388)/9000))),0),2)</f>
        <v>0</v>
      </c>
      <c r="BA158" s="255"/>
      <c r="BB158" s="255">
        <f ca="1">ROUND(IFERROR(IF(AND(BB35="Actual",OR(BB141=0,BB141="")),0,IF($O$351="Per Physical Cs",$U$354,IF($O$351="% of DM",IF(OR($O$332=1,$O$332="1"),BB190,BB187)*$U$354/100,IF($O$351="% of Dist. Net Sales",BB185*$U$354/100,$U$354*($O$49*$O$388)/9000)))),0),2)</f>
        <v>0</v>
      </c>
      <c r="BC158" s="255">
        <f>ROUND(IFERROR(IF($P$351="Per Physical Cs",$V$354,IF($P$351="% of DM",IF(OR($O$332=1,$O$332="1"),BC190,BC187)*$V$354/100,IF($P$351="% of Dist. Net Sales",BC185*$V$354/100,$V$354*($P$49*$P$388)/9000))),0),2)</f>
        <v>0</v>
      </c>
      <c r="BD158" s="255"/>
      <c r="BE158" s="255">
        <f ca="1">ROUND(IFERROR(IF(AND(BE35="Actual",OR(BE141=0,BE141="")),0,IF($O$351="Per Physical Cs",$U$354,IF($O$351="% of DM",IF(OR($O$332=1,$O$332="1"),BE190,BE187)*$U$354/100,IF($O$351="% of Dist. Net Sales",BE185*$U$354/100,$U$354*($O$49*$O$388)/9000)))),0),2)</f>
        <v>0</v>
      </c>
      <c r="BF158" s="255">
        <f>ROUND(IFERROR(IF($P$351="Per Physical Cs",$V$354,IF($P$351="% of DM",IF(OR($O$332=1,$O$332="1"),BF190,BF187)*$V$354/100,IF($P$351="% of Dist. Net Sales",BF185*$V$354/100,$V$354*($P$49*$P$388)/9000))),0),2)</f>
        <v>0</v>
      </c>
      <c r="BG158" s="255"/>
      <c r="BH158" s="255">
        <f ca="1">ROUND(IFERROR(IF(AND(BH35="Actual",OR(BH141=0,BH141="")),0,IF($O$351="Per Physical Cs",$U$354,IF($O$351="% of DM",IF(OR($O$332=1,$O$332="1"),BH190,BH187)*$U$354/100,IF($O$351="% of Dist. Net Sales",BH185*$U$354/100,$U$354*($O$49*$O$388)/9000)))),0),2)</f>
        <v>0</v>
      </c>
      <c r="BI158" s="255">
        <f>ROUND(IFERROR(IF($P$351="Per Physical Cs",$V$354,IF($P$351="% of DM",IF(OR($O$332=1,$O$332="1"),BI190,BI187)*$V$354/100,IF($P$351="% of Dist. Net Sales",BI185*$V$354/100,$V$354*($P$49*$P$388)/9000))),0),2)</f>
        <v>0</v>
      </c>
      <c r="BJ158" s="255"/>
      <c r="BK158" s="255">
        <f ca="1">ROUND(IFERROR(IF(AND(BK35="Actual",OR(BK141=0,BK141="")),0,IF($O$351="Per Physical Cs",$U$354,IF($O$351="% of DM",IF(OR($O$332=1,$O$332="1"),BK190,BK187)*$U$354/100,IF($O$351="% of Dist. Net Sales",BK185*$U$354/100,$U$354*($O$49*$O$388)/9000)))),0),2)</f>
        <v>0</v>
      </c>
      <c r="BL158" s="255">
        <f>ROUND(IFERROR(IF($P$351="Per Physical Cs",$V$354,IF($P$351="% of DM",IF(OR($O$332=1,$O$332="1"),BL190,BL187)*$V$354/100,IF($P$351="% of Dist. Net Sales",BL185*$V$354/100,$V$354*($P$49*$P$388)/9000))),0),2)</f>
        <v>0</v>
      </c>
      <c r="BM158" s="255"/>
      <c r="BN158" s="255">
        <f ca="1">ROUND(IFERROR(IF(AND(BN35="Actual",OR(BN141=0,BN141="")),0,IF($O$351="Per Physical Cs",$U$354,IF($O$351="% of DM",IF(OR($O$332=1,$O$332="1"),BN190,BN187)*$U$354/100,IF($O$351="% of Dist. Net Sales",BN185*$U$354/100,$U$354*($O$49*$O$388)/9000)))),0),2)</f>
        <v>0</v>
      </c>
      <c r="BO158" s="255">
        <f>ROUND(IFERROR(IF($P$351="Per Physical Cs",$V$354,IF($P$351="% of DM",IF(OR($O$332=1,$O$332="1"),BO190,BO187)*$V$354/100,IF($P$351="% of Dist. Net Sales",BO185*$V$354/100,$V$354*($P$49*$P$388)/9000))),0),2)</f>
        <v>0</v>
      </c>
      <c r="BP158" s="255"/>
      <c r="BQ158" s="255">
        <f ca="1">ROUND(IFERROR(IF(AND(BQ35="Actual",OR(BQ141=0,BQ141="")),0,IF($O$351="Per Physical Cs",$U$354,IF($O$351="% of DM",IF(OR($O$332=1,$O$332="1"),BQ190,BQ187)*$U$354/100,IF($O$351="% of Dist. Net Sales",BQ185*$U$354/100,$U$354*($O$49*$O$388)/9000)))),0),2)</f>
        <v>0</v>
      </c>
      <c r="BR158" s="255">
        <f>ROUND(IFERROR(IF($P$351="Per Physical Cs",$V$354,IF($P$351="% of DM",IF(OR($O$332=1,$O$332="1"),BR190,BR187)*$V$354/100,IF($P$351="% of Dist. Net Sales",BR185*$V$354/100,$V$354*($P$49*$P$388)/9000))),0),2)</f>
        <v>0</v>
      </c>
      <c r="BS158" s="255"/>
      <c r="BT158" s="255">
        <f ca="1">ROUND(IFERROR(IF(AND(BT35="Actual",OR(BT141=0,BT141="")),0,IF($O$351="Per Physical Cs",$U$354,IF($O$351="% of DM",IF(OR($O$332=1,$O$332="1"),BT190,BT187)*$U$354/100,IF($O$351="% of Dist. Net Sales",BT185*$U$354/100,$U$354*($O$49*$O$388)/9000)))),0),2)</f>
        <v>0</v>
      </c>
      <c r="BU158" s="255">
        <f>ROUND(IFERROR(IF($P$351="Per Physical Cs",$V$354,IF($P$351="% of DM",IF(OR($O$332=1,$O$332="1"),BU190,BU187)*$V$354/100,IF($P$351="% of Dist. Net Sales",BU185*$V$354/100,$V$354*($P$49*$P$388)/9000))),0),2)</f>
        <v>0</v>
      </c>
      <c r="BV158" s="255"/>
      <c r="BW158" s="255">
        <f ca="1">ROUND(IFERROR(IF(AND(BW35="Actual",OR(BW141=0,BW141="")),0,IF($O$351="Per Physical Cs",$U$354,IF($O$351="% of DM",IF(OR($O$332=1,$O$332="1"),BW190,BW187)*$U$354/100,IF($O$351="% of Dist. Net Sales",BW185*$U$354/100,$U$354*($O$49*$O$388)/9000)))),0),2)</f>
        <v>0</v>
      </c>
      <c r="BX158" s="255">
        <f>ROUND(IFERROR(IF($P$351="Per Physical Cs",$V$354,IF($P$351="% of DM",IF(OR($O$332=1,$O$332="1"),BX190,BX187)*$V$354/100,IF($P$351="% of Dist. Net Sales",BX185*$V$354/100,$V$354*($P$49*$P$388)/9000))),0),2)</f>
        <v>0</v>
      </c>
      <c r="BY158" s="255"/>
      <c r="BZ158" s="255">
        <f ca="1">ROUND(IFERROR(IF(AND(BZ35="Actual",OR(BZ141=0,BZ141="")),0,IF($O$351="Per Physical Cs",$U$354,IF($O$351="% of DM",IF(OR($O$332=1,$O$332="1"),BZ190,BZ187)*$U$354/100,IF($O$351="% of Dist. Net Sales",BZ185*$U$354/100,$U$354*($O$49*$O$388)/9000)))),0),2)</f>
        <v>0</v>
      </c>
      <c r="CA158" s="255">
        <f>ROUND(IFERROR(IF($P$351="Per Physical Cs",$V$354,IF($P$351="% of DM",IF(OR($O$332=1,$O$332="1"),CA190,CA187)*$V$354/100,IF($P$351="% of Dist. Net Sales",CA185*$V$354/100,$V$354*($P$49*$P$388)/9000))),0),2)</f>
        <v>0</v>
      </c>
      <c r="CB158" s="255"/>
      <c r="CC158" s="255">
        <f ca="1">ROUND(IFERROR(IF(AND(CC35="Actual",OR(CC141=0,CC141="")),0,IF($O$351="Per Physical Cs",$U$354,IF($O$351="% of DM",IF(OR($O$332=1,$O$332="1"),CC190,CC187)*$U$354/100,IF($O$351="% of Dist. Net Sales",CC185*$U$354/100,$U$354*($O$49*$O$388)/9000)))),0),2)</f>
        <v>0</v>
      </c>
      <c r="CD158" s="255">
        <f>ROUND(IFERROR(IF($P$351="Per Physical Cs",$V$354,IF($P$351="% of DM",IF(OR($O$332=1,$O$332="1"),CD190,CD187)*$V$354/100,IF($P$351="% of Dist. Net Sales",CD185*$V$354/100,$V$354*($P$49*$P$388)/9000))),0),2)</f>
        <v>0</v>
      </c>
      <c r="CE158" s="255"/>
      <c r="CF158" s="255">
        <f ca="1">ROUND(IFERROR(IF(AND(CF35="Actual",OR(CF141=0,CF141="")),0,IF($O$351="Per Physical Cs",$U$354,IF($O$351="% of DM",IF(OR($O$332=1,$O$332="1"),CF190,CF187)*$U$354/100,IF($O$351="% of Dist. Net Sales",CF185*$U$354/100,$U$354*($O$49*$O$388)/9000)))),0),2)</f>
        <v>0</v>
      </c>
      <c r="CG158" s="255">
        <f>ROUND(IFERROR(IF($P$351="Per Physical Cs",$V$354,IF($P$351="% of DM",IF(OR($O$332=1,$O$332="1"),CG190,CG187)*$V$354/100,IF($P$351="% of Dist. Net Sales",CG185*$V$354/100,$V$354*($P$49*$P$388)/9000))),0),2)</f>
        <v>0</v>
      </c>
      <c r="CH158" s="255"/>
      <c r="CI158" s="255">
        <f ca="1">ROUND(IFERROR(IF(AND(CI35="Actual",OR(CI141=0,CI141="")),0,IF($O$351="Per Physical Cs",$U$354,IF($O$351="% of DM",IF(OR($O$332=1,$O$332="1"),CI190,CI187)*$U$354/100,IF($O$351="% of Dist. Net Sales",CI185*$U$354/100,$U$354*($O$49*$O$388)/9000)))),0),2)</f>
        <v>0</v>
      </c>
      <c r="CJ158" s="255">
        <f>ROUND(IFERROR(IF($P$351="Per Physical Cs",$V$354,IF($P$351="% of DM",IF(OR($O$332=1,$O$332="1"),CJ190,CJ187)*$V$354/100,IF($P$351="% of Dist. Net Sales",CJ185*$V$354/100,$V$354*($P$49*$P$388)/9000))),0),2)</f>
        <v>0</v>
      </c>
      <c r="CK158" s="255"/>
      <c r="CL158" s="255">
        <f ca="1">ROUND(IFERROR(IF(AND(CL35="Actual",OR(CL141=0,CL141="")),0,IF($O$351="Per Physical Cs",$U$354,IF($O$351="% of DM",IF(OR($O$332=1,$O$332="1"),CL190,CL187)*$U$354/100,IF($O$351="% of Dist. Net Sales",CL185*$U$354/100,$U$354*($O$49*$O$388)/9000)))),0),2)</f>
        <v>0</v>
      </c>
      <c r="CM158" s="255">
        <f>ROUND(IFERROR(IF($P$351="Per Physical Cs",$V$354,IF($P$351="% of DM",IF(OR($O$332=1,$O$332="1"),CM190,CM187)*$V$354/100,IF($P$351="% of Dist. Net Sales",CM185*$V$354/100,$V$354*($P$49*$P$388)/9000))),0),2)</f>
        <v>0</v>
      </c>
      <c r="CN158" s="255"/>
      <c r="CO158" s="255">
        <f ca="1">ROUND(IFERROR(IF(AND(CO35="Actual",OR(CO141=0,CO141="")),0,IF($O$351="Per Physical Cs",$U$354,IF($O$351="% of DM",IF(OR($O$332=1,$O$332="1"),CO190,CO187)*$U$354/100,IF($O$351="% of Dist. Net Sales",CO185*$U$354/100,$U$354*($O$49*$O$388)/9000)))),0),2)</f>
        <v>0</v>
      </c>
      <c r="CP158" s="255">
        <f>ROUND(IFERROR(IF($P$351="Per Physical Cs",$V$354,IF($P$351="% of DM",IF(OR($O$332=1,$O$332="1"),CP190,CP187)*$V$354/100,IF($P$351="% of Dist. Net Sales",CP185*$V$354/100,$V$354*($P$49*$P$388)/9000))),0),2)</f>
        <v>0</v>
      </c>
      <c r="CQ158" s="255"/>
      <c r="CR158" s="255">
        <f ca="1">ROUND(IFERROR(IF(AND(CR35="Actual",OR(CR141=0,CR141="")),0,IF($O$351="Per Physical Cs",$U$354,IF($O$351="% of DM",IF(OR($O$332=1,$O$332="1"),CR190,CR187)*$U$354/100,IF($O$351="% of Dist. Net Sales",CR185*$U$354/100,$U$354*($O$49*$O$388)/9000)))),0),2)</f>
        <v>0</v>
      </c>
      <c r="CS158" s="255">
        <f>ROUND(IFERROR(IF($P$351="Per Physical Cs",$V$354,IF($P$351="% of DM",IF(OR($O$332=1,$O$332="1"),CS190,CS187)*$V$354/100,IF($P$351="% of Dist. Net Sales",CS185*$V$354/100,$V$354*($P$49*$P$388)/9000))),0),2)</f>
        <v>0</v>
      </c>
      <c r="CT158" s="255"/>
      <c r="CU158" s="255">
        <f ca="1">ROUND(IFERROR(IF(AND(CU35="Actual",OR(CU141=0,CU141="")),0,IF($O$351="Per Physical Cs",$U$354,IF($O$351="% of DM",IF(OR($O$332=1,$O$332="1"),CU190,CU187)*$U$354/100,IF($O$351="% of Dist. Net Sales",CU185*$U$354/100,$U$354*($O$49*$O$388)/9000)))),0),2)</f>
        <v>0</v>
      </c>
      <c r="CV158" s="255">
        <f>ROUND(IFERROR(IF($P$351="Per Physical Cs",$V$354,IF($P$351="% of DM",IF(OR($O$332=1,$O$332="1"),CV190,CV187)*$V$354/100,IF($P$351="% of Dist. Net Sales",CV185*$V$354/100,$V$354*($P$49*$P$388)/9000))),0),2)</f>
        <v>0</v>
      </c>
      <c r="CW158" s="255"/>
      <c r="CX158" s="255">
        <f ca="1">ROUND(IFERROR(IF(AND(CX35="Actual",OR(CX141=0,CX141="")),0,IF($O$351="Per Physical Cs",$U$354,IF($O$351="% of DM",IF(OR($O$332=1,$O$332="1"),CX190,CX187)*$U$354/100,IF($O$351="% of Dist. Net Sales",CX185*$U$354/100,$U$354*($O$49*$O$388)/9000)))),0),2)</f>
        <v>0</v>
      </c>
      <c r="CY158" s="255">
        <f>ROUND(IFERROR(IF($P$351="Per Physical Cs",$V$354,IF($P$351="% of DM",IF(OR($O$332=1,$O$332="1"),CY190,CY187)*$V$354/100,IF($P$351="% of Dist. Net Sales",CY185*$V$354/100,$V$354*($P$49*$P$388)/9000))),0),2)</f>
        <v>0</v>
      </c>
      <c r="CZ158" s="255"/>
      <c r="DA158" s="255">
        <f ca="1">ROUND(IFERROR(IF(AND(DA35="Actual",OR(DA141=0,DA141="")),0,IF($O$351="Per Physical Cs",$U$354,IF($O$351="% of DM",IF(OR($O$332=1,$O$332="1"),DA190,DA187)*$U$354/100,IF($O$351="% of Dist. Net Sales",DA185*$U$354/100,$U$354*($O$49*$O$388)/9000)))),0),2)</f>
        <v>0</v>
      </c>
      <c r="DB158" s="255">
        <f>ROUND(IFERROR(IF($P$351="Per Physical Cs",$V$354,IF($P$351="% of DM",IF(OR($O$332=1,$O$332="1"),DB190,DB187)*$V$354/100,IF($P$351="% of Dist. Net Sales",DB185*$V$354/100,$V$354*($P$49*$P$388)/9000))),0),2)</f>
        <v>0</v>
      </c>
      <c r="DC158" s="255"/>
      <c r="DD158" s="255">
        <f ca="1">ROUND(IFERROR(IF(AND(DD35="Actual",OR(DD141=0,DD141="")),0,IF($O$351="Per Physical Cs",$U$354,IF($O$351="% of DM",IF(OR($O$332=1,$O$332="1"),DD190,DD187)*$U$354/100,IF($O$351="% of Dist. Net Sales",DD185*$U$354/100,$U$354*($O$49*$O$388)/9000)))),0),2)</f>
        <v>0</v>
      </c>
      <c r="DE158" s="255">
        <f>ROUND(IFERROR(IF($P$351="Per Physical Cs",$V$354,IF($P$351="% of DM",IF(OR($O$332=1,$O$332="1"),DE190,DE187)*$V$354/100,IF($P$351="% of Dist. Net Sales",DE185*$V$354/100,$V$354*($P$49*$P$388)/9000))),0),2)</f>
        <v>0</v>
      </c>
      <c r="DF158" s="255"/>
      <c r="DG158" s="255">
        <f ca="1">ROUND(IFERROR(IF(AND(DG35="Actual",OR(DG141=0,DG141="")),0,IF($O$351="Per Physical Cs",$U$354,IF($O$351="% of DM",IF(OR($O$332=1,$O$332="1"),DG190,DG187)*$U$354/100,IF($O$351="% of Dist. Net Sales",DG185*$U$354/100,$U$354*($O$49*$O$388)/9000)))),0),2)</f>
        <v>0</v>
      </c>
      <c r="DH158" s="255">
        <f>ROUND(IFERROR(IF($P$351="Per Physical Cs",$V$354,IF($P$351="% of DM",IF(OR($O$332=1,$O$332="1"),DH190,DH187)*$V$354/100,IF($P$351="% of Dist. Net Sales",DH185*$V$354/100,$V$354*($P$49*$P$388)/9000))),0),2)</f>
        <v>0</v>
      </c>
      <c r="DI158" s="255"/>
      <c r="DJ158" s="255">
        <f ca="1">ROUND(IFERROR(IF(AND(DJ35="Actual",OR(DJ141=0,DJ141="")),0,IF($O$351="Per Physical Cs",$U$354,IF($O$351="% of DM",IF(OR($O$332=1,$O$332="1"),DJ190,DJ187)*$U$354/100,IF($O$351="% of Dist. Net Sales",DJ185*$U$354/100,$U$354*($O$49*$O$388)/9000)))),0),2)</f>
        <v>0</v>
      </c>
      <c r="DK158" s="255">
        <f>ROUND(IFERROR(IF($P$351="Per Physical Cs",$V$354,IF($P$351="% of DM",IF(OR($O$332=1,$O$332="1"),DK190,DK187)*$V$354/100,IF($P$351="% of Dist. Net Sales",DK185*$V$354/100,$V$354*($P$49*$P$388)/9000))),0),2)</f>
        <v>0</v>
      </c>
      <c r="DL158" s="255"/>
      <c r="DM158" s="255">
        <f ca="1">ROUND(IFERROR(IF(AND(DM35="Actual",OR(DM141=0,DM141="")),0,IF($O$351="Per Physical Cs",$U$354,IF($O$351="% of DM",IF(OR($O$332=1,$O$332="1"),DM190,DM187)*$U$354/100,IF($O$351="% of Dist. Net Sales",DM185*$U$354/100,$U$354*($O$49*$O$388)/9000)))),0),2)</f>
        <v>0</v>
      </c>
      <c r="DN158" s="255">
        <f>ROUND(IFERROR(IF($P$351="Per Physical Cs",$V$354,IF($P$351="% of DM",IF(OR($O$332=1,$O$332="1"),DN190,DN187)*$V$354/100,IF($P$351="% of Dist. Net Sales",DN185*$V$354/100,$V$354*($P$49*$P$388)/9000))),0),2)</f>
        <v>0</v>
      </c>
      <c r="DO158" s="255"/>
      <c r="DP158" s="255">
        <f ca="1">ROUND(IFERROR(IF(AND(DP35="Actual",OR(DP141=0,DP141="")),0,IF($O$351="Per Physical Cs",$U$354,IF($O$351="% of DM",IF(OR($O$332=1,$O$332="1"),DP190,DP187)*$U$354/100,IF($O$351="% of Dist. Net Sales",DP185*$U$354/100,$U$354*($O$49*$O$388)/9000)))),0),2)</f>
        <v>0</v>
      </c>
      <c r="DQ158" s="255">
        <f>ROUND(IFERROR(IF($P$351="Per Physical Cs",$V$354,IF($P$351="% of DM",IF(OR($O$332=1,$O$332="1"),DQ190,DQ187)*$V$354/100,IF($P$351="% of Dist. Net Sales",DQ185*$V$354/100,$V$354*($P$49*$P$388)/9000))),0),2)</f>
        <v>0</v>
      </c>
      <c r="DR158" s="255"/>
      <c r="DS158" s="255">
        <f ca="1">ROUND(IFERROR(IF(AND(DS35="Actual",OR(DS141=0,DS141="")),0,IF($O$351="Per Physical Cs",$U$354,IF($O$351="% of DM",IF(OR($O$332=1,$O$332="1"),DS190,DS187)*$U$354/100,IF($O$351="% of Dist. Net Sales",DS185*$U$354/100,$U$354*($O$49*$O$388)/9000)))),0),2)</f>
        <v>0</v>
      </c>
      <c r="DT158" s="255">
        <f>ROUND(IFERROR(IF($P$351="Per Physical Cs",$V$354,IF($P$351="% of DM",IF(OR($O$332=1,$O$332="1"),DT190,DT187)*$V$354/100,IF($P$351="% of Dist. Net Sales",DT185*$V$354/100,$V$354*($P$49*$P$388)/9000))),0),2)</f>
        <v>0</v>
      </c>
      <c r="DU158" s="432"/>
      <c r="DV158" s="204">
        <f>ROUND(IFERROR(IF(AND(DV35="Actual",OR(DV141=0,DV141="")),0,IF($O$351="Per Physical Cs",$U$354,IF($O$351="% of DM",IF(OR($O$332=1,$O$332="1"),DV190,DV187)*$U$354/100,IF($O$351="% of Dist. Net Sales",DV185*$U$354/100,$U$354*($O$49*$O$388)/9000)))),0),2)</f>
        <v>0</v>
      </c>
      <c r="DW158" s="442"/>
      <c r="DY158" s="205"/>
      <c r="DZ158" s="205"/>
      <c r="EB158" s="196"/>
      <c r="EC158" s="196"/>
      <c r="ED158"/>
      <c r="EE158" s="100"/>
      <c r="EF158" s="176"/>
      <c r="EG158" s="176"/>
      <c r="EH158" s="176"/>
      <c r="EI158" s="176"/>
      <c r="EJ158" s="176"/>
      <c r="EK158" s="176"/>
      <c r="EL158" s="176"/>
      <c r="EM158" s="176"/>
      <c r="EN158" s="176"/>
      <c r="EO158" s="176"/>
      <c r="EP158" s="176"/>
      <c r="EQ158" s="176"/>
      <c r="ER158" s="176"/>
      <c r="ES158" s="176"/>
      <c r="ET158" s="176"/>
      <c r="EU158" s="176"/>
      <c r="EV158" s="176"/>
      <c r="EW158" s="176"/>
      <c r="EX158" s="176"/>
      <c r="EY158" s="176"/>
      <c r="EZ158" s="176"/>
      <c r="FA158" s="176"/>
      <c r="FB158" s="176"/>
      <c r="FC158" s="176"/>
      <c r="FD158" s="176"/>
      <c r="FE158" s="176"/>
      <c r="FF158" s="176"/>
      <c r="FG158" s="176"/>
      <c r="FH158" s="176"/>
      <c r="FI158" s="176"/>
      <c r="FJ158" s="176"/>
      <c r="FK158" s="176"/>
      <c r="FL158" s="176"/>
      <c r="FM158" s="176"/>
      <c r="FN158" s="176"/>
      <c r="FO158" s="176"/>
      <c r="FP158" s="176"/>
      <c r="FQ158" s="176"/>
      <c r="FR158" s="176"/>
      <c r="FS158" s="176"/>
      <c r="FT158" s="176"/>
      <c r="FU158" s="176"/>
      <c r="FV158" s="176"/>
      <c r="FW158" s="176"/>
      <c r="FX158" s="176"/>
      <c r="FY158" s="176"/>
      <c r="FZ158" s="176"/>
      <c r="GA158" s="176"/>
      <c r="GB158" s="176"/>
      <c r="GC158" s="176"/>
      <c r="GD158" s="176"/>
      <c r="GE158" s="176"/>
      <c r="GF158" s="176"/>
      <c r="GG158" s="176"/>
      <c r="GH158" s="176"/>
      <c r="GI158" s="176"/>
      <c r="GJ158" s="176"/>
      <c r="GK158" s="176"/>
      <c r="GL158" s="176"/>
      <c r="GM158" s="176"/>
      <c r="GN158" s="176"/>
      <c r="GO158" s="176"/>
      <c r="GP158" s="176"/>
      <c r="GQ158" s="176"/>
      <c r="GR158" s="176"/>
      <c r="GS158" s="176"/>
      <c r="GT158" s="176"/>
      <c r="GU158" s="176"/>
      <c r="GV158" s="176"/>
      <c r="GW158" s="176"/>
      <c r="GX158" s="176"/>
      <c r="GY158" s="176"/>
      <c r="GZ158" s="176"/>
      <c r="HA158" s="176"/>
      <c r="HB158" s="176"/>
      <c r="HC158" s="176"/>
      <c r="HD158" s="176"/>
      <c r="HE158" s="176"/>
      <c r="HF158" s="176"/>
      <c r="HG158" s="176"/>
      <c r="HH158" s="176"/>
      <c r="HI158" s="176"/>
      <c r="HJ158" s="176"/>
      <c r="HK158" s="176"/>
      <c r="HL158" s="176"/>
      <c r="HM158" s="176"/>
      <c r="HN158" s="176"/>
      <c r="HO158" s="176"/>
      <c r="HP158" s="176"/>
      <c r="HQ158" s="176"/>
      <c r="HR158" s="176"/>
      <c r="HS158" s="176"/>
      <c r="HT158" s="176"/>
      <c r="HU158" s="176"/>
      <c r="HV158" s="176"/>
      <c r="HW158" s="176"/>
      <c r="HX158" s="176"/>
      <c r="HY158" s="176"/>
      <c r="HZ158" s="176"/>
      <c r="IA158" s="176"/>
      <c r="IB158" s="176"/>
      <c r="IC158" s="176"/>
      <c r="ID158" s="176"/>
      <c r="IE158" s="176"/>
      <c r="IF158" s="176"/>
      <c r="IG158" s="176"/>
      <c r="IH158" s="176"/>
      <c r="II158" s="176"/>
      <c r="IJ158" s="176"/>
      <c r="IK158" s="176"/>
      <c r="IL158" s="176"/>
      <c r="IM158" s="176"/>
      <c r="IN158" s="176"/>
      <c r="IO158" s="176"/>
      <c r="IP158" s="176"/>
      <c r="IQ158" s="176"/>
      <c r="IR158" s="176"/>
      <c r="IS158" s="176"/>
      <c r="IT158" s="176"/>
      <c r="IU158" s="176"/>
      <c r="IV158" s="176"/>
      <c r="IW158" s="176"/>
      <c r="IX158" s="176"/>
      <c r="IY158" s="176"/>
      <c r="IZ158" s="176"/>
      <c r="JA158" s="176"/>
      <c r="JB158" s="176"/>
      <c r="JC158" s="176"/>
      <c r="JD158" s="176"/>
      <c r="JE158" s="176"/>
      <c r="JF158" s="176"/>
      <c r="JG158" s="176"/>
      <c r="JH158" s="176"/>
      <c r="JI158" s="176"/>
      <c r="JJ158" s="176"/>
      <c r="JK158" s="176"/>
      <c r="JL158" s="176"/>
      <c r="JM158" s="176"/>
      <c r="JN158" s="176"/>
      <c r="JO158" s="176"/>
      <c r="JP158" s="176"/>
      <c r="JQ158" s="176"/>
      <c r="JR158" s="176"/>
      <c r="JS158" s="176"/>
      <c r="JT158" s="176"/>
      <c r="JU158" s="176"/>
      <c r="JV158" s="176"/>
      <c r="JW158" s="176"/>
      <c r="JX158" s="176"/>
      <c r="JY158" s="176"/>
      <c r="JZ158" s="176"/>
      <c r="KA158" s="176"/>
      <c r="KB158" s="176"/>
      <c r="KC158" s="176"/>
      <c r="KD158" s="176"/>
      <c r="KE158" s="176"/>
      <c r="KF158" s="176"/>
      <c r="KG158" s="176"/>
      <c r="KH158" s="176"/>
      <c r="KI158" s="176"/>
      <c r="KJ158" s="176"/>
      <c r="KK158" s="176"/>
      <c r="KL158" s="176"/>
      <c r="KM158" s="176"/>
      <c r="KN158" s="176"/>
      <c r="KO158" s="176"/>
      <c r="KP158" s="176"/>
      <c r="KQ158" s="176"/>
    </row>
    <row r="159" spans="1:303" s="170" customFormat="1" ht="19.5" customHeight="1" x14ac:dyDescent="0.3">
      <c r="A159" s="83"/>
      <c r="D159" s="206"/>
      <c r="E159" s="206" t="s">
        <v>367</v>
      </c>
      <c r="F159" s="206">
        <v>0</v>
      </c>
      <c r="G159" s="206" t="s">
        <v>264</v>
      </c>
      <c r="H159" s="170" t="b">
        <v>1</v>
      </c>
      <c r="M159" s="209" t="s">
        <v>368</v>
      </c>
      <c r="N159" s="127" t="s">
        <v>40</v>
      </c>
      <c r="O159" s="210">
        <f ca="1">IFERROR(((R159*R44)+(U159*U44)+(X159*X44)+(AA159*AA44)+(AD159*AD44)+(AG159*AG44)+(AJ159*AJ44)+(AM159*AM44)+(AP159*AP44)+(AS159*AS44)+(AV159*AV44)+(AY159*AY44)+(BB159*BB44)+(BE159*BE44)+(BH159*BH44)+(BK159*BK44)+(BN159*BN44)+(BQ159*BQ44)+(BT159*BT44)+(BW159*BW44)+(BZ159*BZ44)+(CC159*CC44)+(CF159*CF44)+(CI159*CI44)+(CL159*CL44)+(CO159*CO44)+(CR159*CR44)+(CU159*CU44)+(CX159*CX44)+(DA159*DA44)+(DD159*DD44)+(DG159*DG44)+(DJ159*DJ44)+(DM159*DM44)+(DP159*DP44)+(DS159*DS44)+IF(O35="Actual",(DV159*DV44),0))/O44,0)</f>
        <v>0</v>
      </c>
      <c r="P159" s="210">
        <f>IFERROR(((S159*S44)+(V159*V44)+(Y159*Y44)+(AB159*AB44)+(AE159*AE44)+(AH159*AH44)+(AK159*AK44)+(AN159*AN44)+(AQ159*AQ44)+(AT159*AT44)+(AW159*AW44)+(AZ159*AZ44)+(BC159*BC44)+(BF159*BF44)+(BI159*BI44)+(BL159*BL44)+(BO159*BO44)+(BR159*BR44)+(BU159*BU44)+(BX159*BX44)+(CA159*CA44)+(CD159*CD44)+(CG159*CG44)+(CJ159*CJ44)+(CM159*CM44)+(CP159*CP44)+(CS159*CS44)+(CV159*CV44)+(CY159*CY44)+(DB159*DB44)+(DE159*DE44)+(DH159*DH44)+(DK159*DK44)+(DN159*DN44)+(DQ159*DQ44)+(DT159*DT44))/P44,0)</f>
        <v>0</v>
      </c>
      <c r="Q159" s="254"/>
      <c r="R159" s="255">
        <v>0</v>
      </c>
      <c r="S159" s="200">
        <v>0</v>
      </c>
      <c r="T159" s="255"/>
      <c r="U159" s="255">
        <v>0</v>
      </c>
      <c r="V159" s="200">
        <v>0</v>
      </c>
      <c r="W159" s="255"/>
      <c r="X159" s="255">
        <v>0</v>
      </c>
      <c r="Y159" s="200">
        <v>0</v>
      </c>
      <c r="Z159" s="255"/>
      <c r="AA159" s="255">
        <v>0</v>
      </c>
      <c r="AB159" s="200">
        <v>0</v>
      </c>
      <c r="AC159" s="255"/>
      <c r="AD159" s="255">
        <v>0</v>
      </c>
      <c r="AE159" s="200">
        <v>0</v>
      </c>
      <c r="AF159" s="255"/>
      <c r="AG159" s="255">
        <v>0</v>
      </c>
      <c r="AH159" s="200">
        <v>0</v>
      </c>
      <c r="AI159" s="255"/>
      <c r="AJ159" s="255">
        <v>0</v>
      </c>
      <c r="AK159" s="200">
        <v>0</v>
      </c>
      <c r="AL159" s="255"/>
      <c r="AM159" s="255">
        <v>0</v>
      </c>
      <c r="AN159" s="200">
        <v>0</v>
      </c>
      <c r="AO159" s="255"/>
      <c r="AP159" s="255">
        <v>0</v>
      </c>
      <c r="AQ159" s="200">
        <v>0</v>
      </c>
      <c r="AR159" s="255"/>
      <c r="AS159" s="255">
        <v>0</v>
      </c>
      <c r="AT159" s="200">
        <v>0</v>
      </c>
      <c r="AU159" s="255"/>
      <c r="AV159" s="255">
        <v>0</v>
      </c>
      <c r="AW159" s="200">
        <v>0</v>
      </c>
      <c r="AX159" s="255"/>
      <c r="AY159" s="255">
        <v>0</v>
      </c>
      <c r="AZ159" s="200">
        <v>0</v>
      </c>
      <c r="BA159" s="255"/>
      <c r="BB159" s="255">
        <v>0</v>
      </c>
      <c r="BC159" s="200">
        <v>0</v>
      </c>
      <c r="BD159" s="255"/>
      <c r="BE159" s="255">
        <v>0</v>
      </c>
      <c r="BF159" s="200">
        <v>0</v>
      </c>
      <c r="BG159" s="255"/>
      <c r="BH159" s="255">
        <v>0</v>
      </c>
      <c r="BI159" s="200">
        <v>0</v>
      </c>
      <c r="BJ159" s="255"/>
      <c r="BK159" s="255">
        <v>0</v>
      </c>
      <c r="BL159" s="200">
        <v>0</v>
      </c>
      <c r="BM159" s="255"/>
      <c r="BN159" s="255">
        <v>0</v>
      </c>
      <c r="BO159" s="200">
        <v>0</v>
      </c>
      <c r="BP159" s="255"/>
      <c r="BQ159" s="255">
        <v>0</v>
      </c>
      <c r="BR159" s="200">
        <v>0</v>
      </c>
      <c r="BS159" s="255"/>
      <c r="BT159" s="255">
        <v>0</v>
      </c>
      <c r="BU159" s="200">
        <v>0</v>
      </c>
      <c r="BV159" s="255"/>
      <c r="BW159" s="255">
        <v>0</v>
      </c>
      <c r="BX159" s="200">
        <v>0</v>
      </c>
      <c r="BY159" s="255"/>
      <c r="BZ159" s="255">
        <v>0</v>
      </c>
      <c r="CA159" s="200">
        <v>0</v>
      </c>
      <c r="CB159" s="255"/>
      <c r="CC159" s="255">
        <v>0</v>
      </c>
      <c r="CD159" s="200">
        <v>0</v>
      </c>
      <c r="CE159" s="255"/>
      <c r="CF159" s="255">
        <v>0</v>
      </c>
      <c r="CG159" s="200">
        <v>0</v>
      </c>
      <c r="CH159" s="255"/>
      <c r="CI159" s="255">
        <v>0</v>
      </c>
      <c r="CJ159" s="200">
        <v>0</v>
      </c>
      <c r="CK159" s="255"/>
      <c r="CL159" s="255">
        <v>0</v>
      </c>
      <c r="CM159" s="200">
        <v>0</v>
      </c>
      <c r="CN159" s="255"/>
      <c r="CO159" s="255">
        <v>0</v>
      </c>
      <c r="CP159" s="200">
        <v>0</v>
      </c>
      <c r="CQ159" s="255"/>
      <c r="CR159" s="255">
        <v>0</v>
      </c>
      <c r="CS159" s="200">
        <v>0</v>
      </c>
      <c r="CT159" s="255"/>
      <c r="CU159" s="255">
        <v>0</v>
      </c>
      <c r="CV159" s="200">
        <v>0</v>
      </c>
      <c r="CW159" s="255"/>
      <c r="CX159" s="255">
        <v>0</v>
      </c>
      <c r="CY159" s="200">
        <v>0</v>
      </c>
      <c r="CZ159" s="255"/>
      <c r="DA159" s="255">
        <v>0</v>
      </c>
      <c r="DB159" s="200">
        <v>0</v>
      </c>
      <c r="DC159" s="255"/>
      <c r="DD159" s="255">
        <v>0</v>
      </c>
      <c r="DE159" s="200">
        <v>0</v>
      </c>
      <c r="DF159" s="255"/>
      <c r="DG159" s="255">
        <v>0</v>
      </c>
      <c r="DH159" s="200">
        <v>0</v>
      </c>
      <c r="DI159" s="255"/>
      <c r="DJ159" s="255">
        <v>0</v>
      </c>
      <c r="DK159" s="200">
        <v>0</v>
      </c>
      <c r="DL159" s="255"/>
      <c r="DM159" s="255">
        <v>0</v>
      </c>
      <c r="DN159" s="200">
        <v>0</v>
      </c>
      <c r="DO159" s="255"/>
      <c r="DP159" s="255">
        <v>0</v>
      </c>
      <c r="DQ159" s="200">
        <v>0</v>
      </c>
      <c r="DR159" s="255"/>
      <c r="DS159" s="255">
        <v>0</v>
      </c>
      <c r="DT159" s="200">
        <v>0</v>
      </c>
      <c r="DU159" s="419"/>
      <c r="DV159" s="204">
        <f>IFERROR(IF(AND($O$336="Actual",OR(DV141=0,DV141="")),0,R159),0)</f>
        <v>0</v>
      </c>
      <c r="DW159" s="452"/>
      <c r="DY159" s="205"/>
      <c r="DZ159" s="197"/>
      <c r="EB159" s="196"/>
      <c r="EC159" s="197"/>
      <c r="ED159"/>
      <c r="EE159" s="51"/>
      <c r="EF159" s="176"/>
      <c r="EG159" s="176"/>
      <c r="EH159" s="176"/>
      <c r="EI159" s="176"/>
      <c r="EJ159" s="176"/>
      <c r="EK159" s="176"/>
      <c r="EL159" s="176"/>
      <c r="EM159" s="176"/>
      <c r="EN159" s="176"/>
      <c r="EO159" s="176"/>
      <c r="EP159" s="176"/>
      <c r="EQ159" s="176"/>
      <c r="ER159" s="176"/>
      <c r="ES159" s="176"/>
      <c r="ET159" s="176"/>
      <c r="EU159" s="176"/>
      <c r="EV159" s="176"/>
      <c r="EW159" s="176"/>
      <c r="EX159" s="176"/>
      <c r="EY159" s="176"/>
      <c r="EZ159" s="176"/>
      <c r="FA159" s="176"/>
      <c r="FB159" s="176"/>
      <c r="FC159" s="176"/>
      <c r="FD159" s="176"/>
      <c r="FE159" s="176"/>
      <c r="FF159" s="176"/>
      <c r="FG159" s="176"/>
      <c r="FH159" s="176"/>
      <c r="FI159" s="176"/>
      <c r="FJ159" s="176"/>
      <c r="FK159" s="176"/>
      <c r="FL159" s="176"/>
      <c r="FM159" s="176"/>
      <c r="FN159" s="176"/>
      <c r="FO159" s="176"/>
      <c r="FP159" s="176"/>
      <c r="FQ159" s="176"/>
      <c r="FR159" s="176"/>
      <c r="FS159" s="176"/>
      <c r="FT159" s="176"/>
      <c r="FU159" s="176"/>
      <c r="FV159" s="176"/>
      <c r="FW159" s="176"/>
      <c r="FX159" s="176"/>
      <c r="FY159" s="176"/>
      <c r="FZ159" s="176"/>
      <c r="GA159" s="176"/>
      <c r="GB159" s="176"/>
      <c r="GC159" s="176"/>
      <c r="GD159" s="176"/>
      <c r="GE159" s="176"/>
      <c r="GF159" s="176"/>
      <c r="GG159" s="176"/>
      <c r="GH159" s="176"/>
      <c r="GI159" s="176"/>
      <c r="GJ159" s="176"/>
      <c r="GK159" s="176"/>
      <c r="GL159" s="176"/>
      <c r="GM159" s="176"/>
      <c r="GN159" s="176"/>
      <c r="GO159" s="176"/>
      <c r="GP159" s="176"/>
      <c r="GQ159" s="176"/>
      <c r="GR159" s="176"/>
      <c r="GS159" s="176"/>
      <c r="GT159" s="176"/>
      <c r="GU159" s="176"/>
      <c r="GV159" s="176"/>
      <c r="GW159" s="176"/>
      <c r="GX159" s="176"/>
      <c r="GY159" s="176"/>
      <c r="GZ159" s="176"/>
      <c r="HA159" s="176"/>
      <c r="HB159" s="176"/>
      <c r="HC159" s="176"/>
      <c r="HD159" s="176"/>
      <c r="HE159" s="176"/>
      <c r="HF159" s="176"/>
      <c r="HG159" s="176"/>
      <c r="HH159" s="176"/>
      <c r="HI159" s="176"/>
      <c r="HJ159" s="176"/>
      <c r="HK159" s="176"/>
      <c r="HL159" s="176"/>
      <c r="HM159" s="176"/>
      <c r="HN159" s="176"/>
      <c r="HO159" s="176"/>
      <c r="HP159" s="176"/>
      <c r="HQ159" s="176"/>
      <c r="HR159" s="176"/>
      <c r="HS159" s="176"/>
      <c r="HT159" s="176"/>
      <c r="HU159" s="176"/>
      <c r="HV159" s="176"/>
      <c r="HW159" s="176"/>
      <c r="HX159" s="176"/>
      <c r="HY159" s="176"/>
      <c r="HZ159" s="176"/>
      <c r="IA159" s="176"/>
      <c r="IB159" s="176"/>
      <c r="IC159" s="176"/>
      <c r="ID159" s="176"/>
      <c r="IE159" s="176"/>
      <c r="IF159" s="176"/>
      <c r="IG159" s="176"/>
      <c r="IH159" s="176"/>
      <c r="II159" s="176"/>
      <c r="IJ159" s="176"/>
      <c r="IK159" s="176"/>
      <c r="IL159" s="176"/>
      <c r="IM159" s="176"/>
      <c r="IN159" s="176"/>
      <c r="IO159" s="176"/>
      <c r="IP159" s="176"/>
      <c r="IQ159" s="176"/>
      <c r="IR159" s="176"/>
      <c r="IS159" s="176"/>
      <c r="IT159" s="176"/>
      <c r="IU159" s="176"/>
      <c r="IV159" s="176"/>
      <c r="IW159" s="176"/>
      <c r="IX159" s="176"/>
      <c r="IY159" s="176"/>
      <c r="IZ159" s="176"/>
      <c r="JA159" s="176"/>
      <c r="JB159" s="176"/>
      <c r="JC159" s="176"/>
      <c r="JD159" s="176"/>
      <c r="JE159" s="176"/>
      <c r="JF159" s="176"/>
      <c r="JG159" s="176"/>
      <c r="JH159" s="176"/>
      <c r="JI159" s="176"/>
      <c r="JJ159" s="176"/>
      <c r="JK159" s="176"/>
      <c r="JL159" s="176"/>
      <c r="JM159" s="176"/>
      <c r="JN159" s="176"/>
      <c r="JO159" s="176"/>
      <c r="JP159" s="176"/>
      <c r="JQ159" s="176"/>
      <c r="JR159" s="176"/>
      <c r="JS159" s="176"/>
      <c r="JT159" s="176"/>
      <c r="JU159" s="176"/>
      <c r="JV159" s="176"/>
      <c r="JW159" s="176"/>
      <c r="JX159" s="176"/>
      <c r="JY159" s="176"/>
      <c r="JZ159" s="176"/>
      <c r="KA159" s="176"/>
      <c r="KB159" s="176"/>
      <c r="KC159" s="176"/>
      <c r="KD159" s="176"/>
      <c r="KE159" s="176"/>
      <c r="KF159" s="176"/>
      <c r="KG159" s="176"/>
      <c r="KH159" s="176"/>
      <c r="KI159" s="176"/>
      <c r="KJ159" s="176"/>
      <c r="KK159" s="176"/>
      <c r="KL159" s="176"/>
      <c r="KM159" s="176"/>
      <c r="KN159" s="176"/>
      <c r="KO159" s="176"/>
      <c r="KP159" s="176"/>
      <c r="KQ159" s="176"/>
    </row>
    <row r="160" spans="1:303" ht="19.5" customHeight="1" x14ac:dyDescent="0.3">
      <c r="A160" s="83"/>
      <c r="B160" s="369"/>
      <c r="E160" s="206" t="s">
        <v>638</v>
      </c>
      <c r="G160" t="s">
        <v>264</v>
      </c>
      <c r="K160" s="369"/>
      <c r="L160" s="369"/>
      <c r="M160" s="213" t="s">
        <v>639</v>
      </c>
      <c r="N160" s="127" t="s">
        <v>40</v>
      </c>
      <c r="O160" s="198">
        <f ca="1">IFERROR(IF(AND(O35="Actual",OR(O141=0,O141="")),0,$AD$427),0)</f>
        <v>0</v>
      </c>
      <c r="P160" s="198">
        <f>IFERROR($S$160,0)</f>
        <v>0</v>
      </c>
      <c r="Q160" s="162"/>
      <c r="R160" s="207">
        <f ca="1">IFERROR(IF(AND(R35="Actual",OR(R141=0,R141="")),0,$AD$427),0)</f>
        <v>0</v>
      </c>
      <c r="S160" s="200">
        <f>$AE$427</f>
        <v>0</v>
      </c>
      <c r="T160" s="203"/>
      <c r="U160" s="202">
        <f ca="1">IFERROR(IF(AND(U35="Actual",OR(U141=0,U141="")),0,$AD$427),0)</f>
        <v>0</v>
      </c>
      <c r="V160" s="202">
        <f>IFERROR($S$160,0)</f>
        <v>0</v>
      </c>
      <c r="W160" s="203"/>
      <c r="X160" s="202">
        <f ca="1">IFERROR(IF(AND(X35="Actual",OR(X141=0,X141="")),0,$AD$427),0)</f>
        <v>0</v>
      </c>
      <c r="Y160" s="202">
        <f>IFERROR($S$160,0)</f>
        <v>0</v>
      </c>
      <c r="Z160" s="203"/>
      <c r="AA160" s="202">
        <f ca="1">IFERROR(IF(AND(AA35="Actual",OR(AA141=0,AA141="")),0,$AD$427),0)</f>
        <v>0</v>
      </c>
      <c r="AB160" s="202">
        <f>IFERROR($S$160,0)</f>
        <v>0</v>
      </c>
      <c r="AC160" s="203"/>
      <c r="AD160" s="202">
        <f ca="1">IFERROR(IF(AND(AD35="Actual",OR(AD141=0,AD141="")),0,$AD$427),0)</f>
        <v>0</v>
      </c>
      <c r="AE160" s="202">
        <f>IFERROR($S$160,0)</f>
        <v>0</v>
      </c>
      <c r="AF160" s="203"/>
      <c r="AG160" s="202">
        <f ca="1">IFERROR(IF(AND(AG35="Actual",OR(AG141=0,AG141="")),0,$AD$427),0)</f>
        <v>0</v>
      </c>
      <c r="AH160" s="202">
        <f>IFERROR($S$160,0)</f>
        <v>0</v>
      </c>
      <c r="AI160" s="203"/>
      <c r="AJ160" s="202">
        <f ca="1">IFERROR(IF(AND(AJ35="Actual",OR(AJ141=0,AJ141="")),0,$AD$427),0)</f>
        <v>0</v>
      </c>
      <c r="AK160" s="202">
        <f>IFERROR($S$160,0)</f>
        <v>0</v>
      </c>
      <c r="AL160" s="203"/>
      <c r="AM160" s="202">
        <f ca="1">IFERROR(IF(AND(AM35="Actual",OR(AM141=0,AM141="")),0,$AD$427),0)</f>
        <v>0</v>
      </c>
      <c r="AN160" s="202">
        <f>IFERROR($S$160,0)</f>
        <v>0</v>
      </c>
      <c r="AO160" s="203"/>
      <c r="AP160" s="202">
        <f ca="1">IFERROR(IF(AND(AP35="Actual",OR(AP141=0,AP141="")),0,$AD$427),0)</f>
        <v>0</v>
      </c>
      <c r="AQ160" s="202">
        <f>IFERROR($S$160,0)</f>
        <v>0</v>
      </c>
      <c r="AR160" s="203"/>
      <c r="AS160" s="202">
        <f ca="1">IFERROR(IF(AND(AS35="Actual",OR(AS141=0,AS141="")),0,$AD$427),0)</f>
        <v>0</v>
      </c>
      <c r="AT160" s="202">
        <f>IFERROR($S$160,0)</f>
        <v>0</v>
      </c>
      <c r="AU160" s="203"/>
      <c r="AV160" s="202">
        <f ca="1">IFERROR(IF(AND(AV35="Actual",OR(AV141=0,AV141="")),0,$AD$427),0)</f>
        <v>0</v>
      </c>
      <c r="AW160" s="202">
        <f>IFERROR($S$160,0)</f>
        <v>0</v>
      </c>
      <c r="AX160" s="203"/>
      <c r="AY160" s="202">
        <f ca="1">IFERROR(IF(AND(AY35="Actual",OR(AY141=0,AY141="")),0,$AD$427),0)</f>
        <v>0</v>
      </c>
      <c r="AZ160" s="202">
        <f>IFERROR($S$160,0)</f>
        <v>0</v>
      </c>
      <c r="BA160" s="203"/>
      <c r="BB160" s="202">
        <f ca="1">IFERROR(IF(AND(BB35="Actual",OR(BB141=0,BB141="")),0,$AD$427),0)</f>
        <v>0</v>
      </c>
      <c r="BC160" s="202">
        <f>IFERROR($S$160,0)</f>
        <v>0</v>
      </c>
      <c r="BD160" s="203"/>
      <c r="BE160" s="202">
        <f ca="1">IFERROR(IF(AND(BE35="Actual",OR(BE141=0,BE141="")),0,$AD$427),0)</f>
        <v>0</v>
      </c>
      <c r="BF160" s="202">
        <f>IFERROR($S$160,0)</f>
        <v>0</v>
      </c>
      <c r="BG160" s="203"/>
      <c r="BH160" s="202">
        <f ca="1">IFERROR(IF(AND(BH35="Actual",OR(BH141=0,BH141="")),0,$AD$427),0)</f>
        <v>0</v>
      </c>
      <c r="BI160" s="202">
        <f>IFERROR($S$160,0)</f>
        <v>0</v>
      </c>
      <c r="BJ160" s="203"/>
      <c r="BK160" s="202">
        <f ca="1">IFERROR(IF(AND(BK35="Actual",OR(BK141=0,BK141="")),0,$AD$427),0)</f>
        <v>0</v>
      </c>
      <c r="BL160" s="202">
        <f>IFERROR($S$160,0)</f>
        <v>0</v>
      </c>
      <c r="BM160" s="203"/>
      <c r="BN160" s="202">
        <f ca="1">IFERROR(IF(AND(BN35="Actual",OR(BN141=0,BN141="")),0,$AD$427),0)</f>
        <v>0</v>
      </c>
      <c r="BO160" s="202">
        <f>IFERROR($S$160,0)</f>
        <v>0</v>
      </c>
      <c r="BP160" s="203"/>
      <c r="BQ160" s="204">
        <f ca="1">IFERROR(IF(AND(BQ35="Actual",OR(BQ141=0,BQ141="")),0,$AD$427),0)</f>
        <v>0</v>
      </c>
      <c r="BR160" s="204">
        <f>IFERROR($S$160,0)</f>
        <v>0</v>
      </c>
      <c r="BS160" s="204"/>
      <c r="BT160" s="204">
        <f ca="1">IFERROR(IF(AND(BT35="Actual",OR(BT141=0,BT141="")),0,$AD$427),0)</f>
        <v>0</v>
      </c>
      <c r="BU160" s="204">
        <f>IFERROR($S$160,0)</f>
        <v>0</v>
      </c>
      <c r="BV160" s="204"/>
      <c r="BW160" s="204">
        <f ca="1">IFERROR(IF(AND(BW35="Actual",OR(BW141=0,BW141="")),0,$AD$427),0)</f>
        <v>0</v>
      </c>
      <c r="BX160" s="204">
        <f>IFERROR($S$160,0)</f>
        <v>0</v>
      </c>
      <c r="BY160" s="204"/>
      <c r="BZ160" s="204">
        <f ca="1">IFERROR(IF(AND(BZ35="Actual",OR(BZ141=0,BZ141="")),0,$AD$427),0)</f>
        <v>0</v>
      </c>
      <c r="CA160" s="204">
        <f>IFERROR($S$160,0)</f>
        <v>0</v>
      </c>
      <c r="CB160" s="203"/>
      <c r="CC160" s="202">
        <f ca="1">IFERROR(IF(AND(CC35="Actual",OR(CC141=0,CC141="")),0,$AD$427),0)</f>
        <v>0</v>
      </c>
      <c r="CD160" s="202">
        <f>IFERROR($S$160,0)</f>
        <v>0</v>
      </c>
      <c r="CE160" s="203"/>
      <c r="CF160" s="202">
        <f ca="1">IFERROR(IF(AND(CF35="Actual",OR(CF141=0,CF141="")),0,$AD$427),0)</f>
        <v>0</v>
      </c>
      <c r="CG160" s="202">
        <f>IFERROR($S$160,0)</f>
        <v>0</v>
      </c>
      <c r="CH160" s="203"/>
      <c r="CI160" s="202">
        <f ca="1">IFERROR(IF(AND(CI35="Actual",OR(CI141=0,CI141="")),0,$AD$427),0)</f>
        <v>0</v>
      </c>
      <c r="CJ160" s="202">
        <f>IFERROR($S$160,0)</f>
        <v>0</v>
      </c>
      <c r="CK160" s="203"/>
      <c r="CL160" s="202">
        <f ca="1">IFERROR(IF(AND(CL35="Actual",OR(CL141=0,CL141="")),0,$AD$427),0)</f>
        <v>0</v>
      </c>
      <c r="CM160" s="202">
        <f>IFERROR($S$160,0)</f>
        <v>0</v>
      </c>
      <c r="CN160" s="203"/>
      <c r="CO160" s="202">
        <f ca="1">IFERROR(IF(AND(CO35="Actual",OR(CO141=0,CO141="")),0,$AD$427),0)</f>
        <v>0</v>
      </c>
      <c r="CP160" s="202">
        <f>IFERROR($S$160,0)</f>
        <v>0</v>
      </c>
      <c r="CQ160" s="203"/>
      <c r="CR160" s="202">
        <f ca="1">IFERROR(IF(AND(CR35="Actual",OR(CR141=0,CR141="")),0,$AD$427),0)</f>
        <v>0</v>
      </c>
      <c r="CS160" s="202">
        <f>IFERROR($S$160,0)</f>
        <v>0</v>
      </c>
      <c r="CT160" s="203"/>
      <c r="CU160" s="202">
        <f ca="1">IFERROR(IF(AND(CU35="Actual",OR(CU141=0,CU141="")),0,$AD$427),0)</f>
        <v>0</v>
      </c>
      <c r="CV160" s="202">
        <f>IFERROR($S$160,0)</f>
        <v>0</v>
      </c>
      <c r="CW160" s="203"/>
      <c r="CX160" s="202">
        <f ca="1">IFERROR(IF(AND(CX35="Actual",OR(CX141=0,CX141="")),0,$AD$427),0)</f>
        <v>0</v>
      </c>
      <c r="CY160" s="202">
        <f>IFERROR($S$160,0)</f>
        <v>0</v>
      </c>
      <c r="CZ160" s="203"/>
      <c r="DA160" s="202">
        <f ca="1">IFERROR(IF(AND(DA35="Actual",OR(DA141=0,DA141="")),0,$AD$427),0)</f>
        <v>0</v>
      </c>
      <c r="DB160" s="202">
        <f>IFERROR($S$160,0)</f>
        <v>0</v>
      </c>
      <c r="DC160" s="203"/>
      <c r="DD160" s="202">
        <f ca="1">IFERROR(IF(AND(DD35="Actual",OR(DD141=0,DD141="")),0,$AD$427),0)</f>
        <v>0</v>
      </c>
      <c r="DE160" s="202">
        <f>IFERROR($S$160,0)</f>
        <v>0</v>
      </c>
      <c r="DF160" s="203"/>
      <c r="DG160" s="202">
        <f ca="1">IFERROR(IF(AND(DG35="Actual",OR(DG141=0,DG141="")),0,$AD$427),0)</f>
        <v>0</v>
      </c>
      <c r="DH160" s="202">
        <f>IFERROR($S$160,0)</f>
        <v>0</v>
      </c>
      <c r="DI160" s="203"/>
      <c r="DJ160" s="202">
        <f ca="1">IFERROR(IF(AND(DJ35="Actual",OR(DJ141=0,DJ141="")),0,$AD$427),0)</f>
        <v>0</v>
      </c>
      <c r="DK160" s="202">
        <f>IFERROR($S$160,0)</f>
        <v>0</v>
      </c>
      <c r="DL160" s="203"/>
      <c r="DM160" s="202">
        <f ca="1">IFERROR(IF(AND(DM35="Actual",OR(DM141=0,DM141="")),0,$AD$427),0)</f>
        <v>0</v>
      </c>
      <c r="DN160" s="202">
        <f>IFERROR($S$160,0)</f>
        <v>0</v>
      </c>
      <c r="DO160" s="203"/>
      <c r="DP160" s="202">
        <f ca="1">IFERROR(IF(AND(DP35="Actual",OR(DP141=0,DP141="")),0,$AD$427),0)</f>
        <v>0</v>
      </c>
      <c r="DQ160" s="202">
        <f>IFERROR($S$160,0)</f>
        <v>0</v>
      </c>
      <c r="DR160" s="203"/>
      <c r="DS160" s="202">
        <f ca="1">IFERROR(IF(AND(DS35="Actual",OR(DS141=0,DS141="")),0,$AD$427),0)</f>
        <v>0</v>
      </c>
      <c r="DT160" s="202">
        <f>IFERROR($S$160,0)</f>
        <v>0</v>
      </c>
      <c r="DU160" s="417"/>
      <c r="DV160" s="204">
        <f>IFERROR(IF(AND($O$336="Actual",OR(DV141=0,DV141="")),0,$AD$427),0)</f>
        <v>0</v>
      </c>
      <c r="DW160" s="442"/>
      <c r="DY160" s="205"/>
      <c r="DZ160" s="205"/>
      <c r="EB160" s="196"/>
      <c r="EC160" s="196"/>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row>
    <row r="161" spans="1:303" s="170" customFormat="1" ht="19.5" customHeight="1" x14ac:dyDescent="0.3">
      <c r="A161" s="83"/>
      <c r="D161" s="206"/>
      <c r="E161" s="206" t="s">
        <v>369</v>
      </c>
      <c r="F161" s="206">
        <v>0</v>
      </c>
      <c r="G161" s="206" t="s">
        <v>264</v>
      </c>
      <c r="M161" s="132" t="s">
        <v>370</v>
      </c>
      <c r="N161" s="127" t="s">
        <v>40</v>
      </c>
      <c r="O161" s="210">
        <f ca="1">IFERROR(((R161*R44)+(U161*U44)+(X161*X44)+(AA161*AA44)+(AD161*AD44)+(AG161*AG44)+(AJ161*AJ44)+(AM161*AM44)+(AP161*AP44)+(AS161*AS44)+(AV161*AV44)+(AY161*AY44)+(BB161*BB44)+(BE161*BE44)+(BH161*BH44)+(BK161*BK44)+(BN161*BN44)+(BQ161*BQ44)+(BT161*BT44)+(BW161*BW44)+(BZ161*BZ44)+(CC161*CC44)+(CF161*CF44)+(CI161*CI44)+(CL161*CL44)+(CO161*CO44)+(CR161*CR44)+(CU161*CU44)+(CX161*CX44)+(DA161*DA44)+(DD161*DD44)+(DG161*DG44)+(DJ161*DJ44)+(DM161*DM44)+(DP161*DP44)+(DS161*DS44)+IF(O35="Actual",(DV161*DV44),0))/O44,0)</f>
        <v>0</v>
      </c>
      <c r="P161" s="210">
        <f>IFERROR(((S161*S44)+(V161*V44)+(Y161*Y44)+(AB161*AB44)+(AE161*AE44)+(AH161*AH44)+(AK161*AK44)+(AN161*AN44)+(AQ161*AQ44)+(AT161*AT44)+(AW161*AW44)+(AZ161*AZ44)+(BC161*BC44)+(BF161*BF44)+(BI161*BI44)+(BL161*BL44)+(BO161*BO44)+(BR161*BR44)+(BU161*BU44)+(BX161*BX44)+(CA161*CA44)+(CD161*CD44)+(CG161*CG44)+(CJ161*CJ44)+(CM161*CM44)+(CP161*CP44)+(CS161*CS44)+(CV161*CV44)+(CY161*CY44)+(DB161*DB44)+(DE161*DE44)+(DH161*DH44)+(DK161*DK44)+(DN161*DN44)+(DQ161*DQ44)+(DT161*DT44))/P44,0)</f>
        <v>0</v>
      </c>
      <c r="Q161" s="254"/>
      <c r="R161" s="255">
        <f>IFERROR(SUM(R162:R169),0)</f>
        <v>0</v>
      </c>
      <c r="S161" s="255">
        <f>IFERROR(SUM(S162:S169),0)</f>
        <v>0</v>
      </c>
      <c r="T161" s="255"/>
      <c r="U161" s="204">
        <f>IFERROR(SUM(U162:U169),0)</f>
        <v>0</v>
      </c>
      <c r="V161" s="204">
        <f>IFERROR(SUM(V162:V169),0)</f>
        <v>0</v>
      </c>
      <c r="W161" s="255"/>
      <c r="X161" s="204">
        <f>IFERROR(SUM(X162:X169),0)</f>
        <v>0</v>
      </c>
      <c r="Y161" s="204">
        <f>IFERROR(SUM(Y162:Y169),0)</f>
        <v>0</v>
      </c>
      <c r="Z161" s="255"/>
      <c r="AA161" s="204">
        <f>IFERROR(SUM(AA162:AA169),0)</f>
        <v>0</v>
      </c>
      <c r="AB161" s="204">
        <f>IFERROR(SUM(AB162:AB169),0)</f>
        <v>0</v>
      </c>
      <c r="AC161" s="255"/>
      <c r="AD161" s="204">
        <f>IFERROR(SUM(AD162:AD169),0)</f>
        <v>0</v>
      </c>
      <c r="AE161" s="204">
        <f>IFERROR(SUM(AE162:AE169),0)</f>
        <v>0</v>
      </c>
      <c r="AF161" s="255"/>
      <c r="AG161" s="204">
        <f>IFERROR(SUM(AG162:AG169),0)</f>
        <v>0</v>
      </c>
      <c r="AH161" s="204">
        <f>IFERROR(SUM(AH162:AH169),0)</f>
        <v>0</v>
      </c>
      <c r="AI161" s="255"/>
      <c r="AJ161" s="204">
        <f>IFERROR(SUM(AJ162:AJ169),0)</f>
        <v>0</v>
      </c>
      <c r="AK161" s="204">
        <f>IFERROR(SUM(AK162:AK169),0)</f>
        <v>0</v>
      </c>
      <c r="AL161" s="255"/>
      <c r="AM161" s="204">
        <f>IFERROR(SUM(AM162:AM169),0)</f>
        <v>0</v>
      </c>
      <c r="AN161" s="204">
        <f>IFERROR(SUM(AN162:AN169),0)</f>
        <v>0</v>
      </c>
      <c r="AO161" s="255"/>
      <c r="AP161" s="204">
        <f>IFERROR(SUM(AP162:AP169),0)</f>
        <v>0</v>
      </c>
      <c r="AQ161" s="204">
        <f>IFERROR(SUM(AQ162:AQ169),0)</f>
        <v>0</v>
      </c>
      <c r="AR161" s="255"/>
      <c r="AS161" s="204">
        <f>IFERROR(SUM(AS162:AS169),0)</f>
        <v>0</v>
      </c>
      <c r="AT161" s="204">
        <f>IFERROR(SUM(AT162:AT169),0)</f>
        <v>0</v>
      </c>
      <c r="AU161" s="255"/>
      <c r="AV161" s="204">
        <f>IFERROR(SUM(AV162:AV169),0)</f>
        <v>0</v>
      </c>
      <c r="AW161" s="204">
        <f>IFERROR(SUM(AW162:AW169),0)</f>
        <v>0</v>
      </c>
      <c r="AX161" s="255"/>
      <c r="AY161" s="204">
        <f>IFERROR(SUM(AY162:AY169),0)</f>
        <v>0</v>
      </c>
      <c r="AZ161" s="204">
        <f>IFERROR(SUM(AZ162:AZ169),0)</f>
        <v>0</v>
      </c>
      <c r="BA161" s="255"/>
      <c r="BB161" s="204">
        <f>IFERROR(SUM(BB162:BB169),0)</f>
        <v>0</v>
      </c>
      <c r="BC161" s="204">
        <f>IFERROR(SUM(BC162:BC169),0)</f>
        <v>0</v>
      </c>
      <c r="BD161" s="255"/>
      <c r="BE161" s="204">
        <f>IFERROR(SUM(BE162:BE169),0)</f>
        <v>0</v>
      </c>
      <c r="BF161" s="204">
        <f>IFERROR(SUM(BF162:BF169),0)</f>
        <v>0</v>
      </c>
      <c r="BG161" s="255"/>
      <c r="BH161" s="204">
        <f>IFERROR(SUM(BH162:BH169),0)</f>
        <v>0</v>
      </c>
      <c r="BI161" s="204">
        <f>IFERROR(SUM(BI162:BI169),0)</f>
        <v>0</v>
      </c>
      <c r="BJ161" s="255"/>
      <c r="BK161" s="204">
        <f>IFERROR(SUM(BK162:BK169),0)</f>
        <v>0</v>
      </c>
      <c r="BL161" s="204">
        <f>IFERROR(SUM(BL162:BL169),0)</f>
        <v>0</v>
      </c>
      <c r="BM161" s="255"/>
      <c r="BN161" s="204">
        <f>IFERROR(SUM(BN162:BN169),0)</f>
        <v>0</v>
      </c>
      <c r="BO161" s="204">
        <f>IFERROR(SUM(BO162:BO169),0)</f>
        <v>0</v>
      </c>
      <c r="BP161" s="255"/>
      <c r="BQ161" s="204">
        <f>IFERROR(SUM(BQ162:BQ169),0)</f>
        <v>0</v>
      </c>
      <c r="BR161" s="204">
        <f>IFERROR(SUM(BR162:BR169),0)</f>
        <v>0</v>
      </c>
      <c r="BS161" s="255"/>
      <c r="BT161" s="204">
        <f>IFERROR(SUM(BT162:BT169),0)</f>
        <v>0</v>
      </c>
      <c r="BU161" s="204">
        <f>IFERROR(SUM(BU162:BU169),0)</f>
        <v>0</v>
      </c>
      <c r="BV161" s="255"/>
      <c r="BW161" s="204">
        <f>IFERROR(SUM(BW162:BW169),0)</f>
        <v>0</v>
      </c>
      <c r="BX161" s="204">
        <f>IFERROR(SUM(BX162:BX169),0)</f>
        <v>0</v>
      </c>
      <c r="BY161" s="255"/>
      <c r="BZ161" s="204">
        <f>IFERROR(SUM(BZ162:BZ169),0)</f>
        <v>0</v>
      </c>
      <c r="CA161" s="204">
        <f>IFERROR(SUM(CA162:CA169),0)</f>
        <v>0</v>
      </c>
      <c r="CB161" s="255"/>
      <c r="CC161" s="204">
        <f>IFERROR(SUM(CC162:CC169),0)</f>
        <v>0</v>
      </c>
      <c r="CD161" s="204">
        <f>IFERROR(SUM(CD162:CD169),0)</f>
        <v>0</v>
      </c>
      <c r="CE161" s="255"/>
      <c r="CF161" s="204">
        <f>IFERROR(SUM(CF162:CF169),0)</f>
        <v>0</v>
      </c>
      <c r="CG161" s="204">
        <f>IFERROR(SUM(CG162:CG169),0)</f>
        <v>0</v>
      </c>
      <c r="CH161" s="255"/>
      <c r="CI161" s="204">
        <f>IFERROR(SUM(CI162:CI169),0)</f>
        <v>0</v>
      </c>
      <c r="CJ161" s="204">
        <f>IFERROR(SUM(CJ162:CJ169),0)</f>
        <v>0</v>
      </c>
      <c r="CK161" s="255"/>
      <c r="CL161" s="204">
        <f>IFERROR(SUM(CL162:CL169),0)</f>
        <v>0</v>
      </c>
      <c r="CM161" s="204">
        <f>IFERROR(SUM(CM162:CM169),0)</f>
        <v>0</v>
      </c>
      <c r="CN161" s="255"/>
      <c r="CO161" s="204">
        <f>IFERROR(SUM(CO162:CO169),0)</f>
        <v>0</v>
      </c>
      <c r="CP161" s="204">
        <f>IFERROR(SUM(CP162:CP169),0)</f>
        <v>0</v>
      </c>
      <c r="CQ161" s="255"/>
      <c r="CR161" s="204">
        <f>IFERROR(SUM(CR162:CR169),0)</f>
        <v>0</v>
      </c>
      <c r="CS161" s="204">
        <f>IFERROR(SUM(CS162:CS169),0)</f>
        <v>0</v>
      </c>
      <c r="CT161" s="255"/>
      <c r="CU161" s="204">
        <f>IFERROR(SUM(CU162:CU169),0)</f>
        <v>0</v>
      </c>
      <c r="CV161" s="204">
        <f>IFERROR(SUM(CV162:CV169),0)</f>
        <v>0</v>
      </c>
      <c r="CW161" s="255"/>
      <c r="CX161" s="204">
        <f>IFERROR(SUM(CX162:CX169),0)</f>
        <v>0</v>
      </c>
      <c r="CY161" s="204">
        <f>IFERROR(SUM(CY162:CY169),0)</f>
        <v>0</v>
      </c>
      <c r="CZ161" s="255"/>
      <c r="DA161" s="204">
        <f>IFERROR(SUM(DA162:DA169),0)</f>
        <v>0</v>
      </c>
      <c r="DB161" s="204">
        <f>IFERROR(SUM(DB162:DB169),0)</f>
        <v>0</v>
      </c>
      <c r="DC161" s="255"/>
      <c r="DD161" s="204">
        <f>IFERROR(SUM(DD162:DD169),0)</f>
        <v>0</v>
      </c>
      <c r="DE161" s="204">
        <f>IFERROR(SUM(DE162:DE169),0)</f>
        <v>0</v>
      </c>
      <c r="DF161" s="255"/>
      <c r="DG161" s="204">
        <f>IFERROR(SUM(DG162:DG169),0)</f>
        <v>0</v>
      </c>
      <c r="DH161" s="204">
        <f>IFERROR(SUM(DH162:DH169),0)</f>
        <v>0</v>
      </c>
      <c r="DI161" s="255"/>
      <c r="DJ161" s="204">
        <f>IFERROR(SUM(DJ162:DJ169),0)</f>
        <v>0</v>
      </c>
      <c r="DK161" s="204">
        <f>IFERROR(SUM(DK162:DK169),0)</f>
        <v>0</v>
      </c>
      <c r="DL161" s="255"/>
      <c r="DM161" s="204">
        <f>IFERROR(SUM(DM162:DM169),0)</f>
        <v>0</v>
      </c>
      <c r="DN161" s="204">
        <f>IFERROR(SUM(DN162:DN169),0)</f>
        <v>0</v>
      </c>
      <c r="DO161" s="255"/>
      <c r="DP161" s="204">
        <f>IFERROR(SUM(DP162:DP169),0)</f>
        <v>0</v>
      </c>
      <c r="DQ161" s="204">
        <f>IFERROR(SUM(DQ162:DQ169),0)</f>
        <v>0</v>
      </c>
      <c r="DR161" s="255"/>
      <c r="DS161" s="204">
        <f>IFERROR(SUM(DS162:DS169),0)</f>
        <v>0</v>
      </c>
      <c r="DT161" s="204">
        <f>IFERROR(SUM(DT162:DT169),0)</f>
        <v>0</v>
      </c>
      <c r="DU161" s="418"/>
      <c r="DV161" s="204">
        <f>IFERROR(SUM(DV162:DV169),0)</f>
        <v>0</v>
      </c>
      <c r="DW161" s="442"/>
      <c r="DY161" s="205"/>
      <c r="DZ161" s="205"/>
      <c r="EB161" s="196"/>
      <c r="EC161" s="196"/>
      <c r="ED161"/>
      <c r="EE161" s="51"/>
      <c r="EF161" s="176"/>
      <c r="EG161" s="176"/>
      <c r="EH161" s="176"/>
      <c r="EI161" s="176"/>
      <c r="EJ161" s="176"/>
      <c r="EK161" s="176"/>
      <c r="EL161" s="176"/>
      <c r="EM161" s="176"/>
      <c r="EN161" s="176"/>
      <c r="EO161" s="176"/>
      <c r="EP161" s="176"/>
      <c r="EQ161" s="176"/>
      <c r="ER161" s="176"/>
      <c r="ES161" s="176"/>
      <c r="ET161" s="176"/>
      <c r="EU161" s="176"/>
      <c r="EV161" s="176"/>
      <c r="EW161" s="176"/>
      <c r="EX161" s="176"/>
      <c r="EY161" s="176"/>
      <c r="EZ161" s="176"/>
      <c r="FA161" s="176"/>
      <c r="FB161" s="176"/>
      <c r="FC161" s="176"/>
      <c r="FD161" s="176"/>
      <c r="FE161" s="176"/>
      <c r="FF161" s="176"/>
      <c r="FG161" s="176"/>
      <c r="FH161" s="176"/>
      <c r="FI161" s="176"/>
      <c r="FJ161" s="176"/>
      <c r="FK161" s="176"/>
      <c r="FL161" s="176"/>
      <c r="FM161" s="176"/>
      <c r="FN161" s="176"/>
      <c r="FO161" s="176"/>
      <c r="FP161" s="176"/>
      <c r="FQ161" s="176"/>
      <c r="FR161" s="176"/>
      <c r="FS161" s="176"/>
      <c r="FT161" s="176"/>
      <c r="FU161" s="176"/>
      <c r="FV161" s="176"/>
      <c r="FW161" s="176"/>
      <c r="FX161" s="176"/>
      <c r="FY161" s="176"/>
      <c r="FZ161" s="176"/>
      <c r="GA161" s="176"/>
      <c r="GB161" s="176"/>
      <c r="GC161" s="176"/>
      <c r="GD161" s="176"/>
      <c r="GE161" s="176"/>
      <c r="GF161" s="176"/>
      <c r="GG161" s="176"/>
      <c r="GH161" s="176"/>
      <c r="GI161" s="176"/>
      <c r="GJ161" s="176"/>
      <c r="GK161" s="176"/>
      <c r="GL161" s="176"/>
      <c r="GM161" s="176"/>
      <c r="GN161" s="176"/>
      <c r="GO161" s="176"/>
      <c r="GP161" s="176"/>
      <c r="GQ161" s="176"/>
      <c r="GR161" s="176"/>
      <c r="GS161" s="176"/>
      <c r="GT161" s="176"/>
      <c r="GU161" s="176"/>
      <c r="GV161" s="176"/>
      <c r="GW161" s="176"/>
      <c r="GX161" s="176"/>
      <c r="GY161" s="176"/>
      <c r="GZ161" s="176"/>
      <c r="HA161" s="176"/>
      <c r="HB161" s="176"/>
      <c r="HC161" s="176"/>
      <c r="HD161" s="176"/>
      <c r="HE161" s="176"/>
      <c r="HF161" s="176"/>
      <c r="HG161" s="176"/>
      <c r="HH161" s="176"/>
      <c r="HI161" s="176"/>
      <c r="HJ161" s="176"/>
      <c r="HK161" s="176"/>
      <c r="HL161" s="176"/>
      <c r="HM161" s="176"/>
      <c r="HN161" s="176"/>
      <c r="HO161" s="176"/>
      <c r="HP161" s="176"/>
      <c r="HQ161" s="176"/>
      <c r="HR161" s="176"/>
      <c r="HS161" s="176"/>
      <c r="HT161" s="176"/>
      <c r="HU161" s="176"/>
      <c r="HV161" s="176"/>
      <c r="HW161" s="176"/>
      <c r="HX161" s="176"/>
      <c r="HY161" s="176"/>
      <c r="HZ161" s="176"/>
      <c r="IA161" s="176"/>
      <c r="IB161" s="176"/>
      <c r="IC161" s="176"/>
      <c r="ID161" s="176"/>
      <c r="IE161" s="176"/>
      <c r="IF161" s="176"/>
      <c r="IG161" s="176"/>
      <c r="IH161" s="176"/>
      <c r="II161" s="176"/>
      <c r="IJ161" s="176"/>
      <c r="IK161" s="176"/>
      <c r="IL161" s="176"/>
      <c r="IM161" s="176"/>
      <c r="IN161" s="176"/>
      <c r="IO161" s="176"/>
      <c r="IP161" s="176"/>
      <c r="IQ161" s="176"/>
      <c r="IR161" s="176"/>
      <c r="IS161" s="176"/>
      <c r="IT161" s="176"/>
      <c r="IU161" s="176"/>
      <c r="IV161" s="176"/>
      <c r="IW161" s="176"/>
      <c r="IX161" s="176"/>
      <c r="IY161" s="176"/>
      <c r="IZ161" s="176"/>
      <c r="JA161" s="176"/>
      <c r="JB161" s="176"/>
      <c r="JC161" s="176"/>
      <c r="JD161" s="176"/>
      <c r="JE161" s="176"/>
      <c r="JF161" s="176"/>
      <c r="JG161" s="176"/>
      <c r="JH161" s="176"/>
      <c r="JI161" s="176"/>
      <c r="JJ161" s="176"/>
      <c r="JK161" s="176"/>
      <c r="JL161" s="176"/>
      <c r="JM161" s="176"/>
      <c r="JN161" s="176"/>
      <c r="JO161" s="176"/>
      <c r="JP161" s="176"/>
      <c r="JQ161" s="176"/>
      <c r="JR161" s="176"/>
      <c r="JS161" s="176"/>
      <c r="JT161" s="176"/>
      <c r="JU161" s="176"/>
      <c r="JV161" s="176"/>
      <c r="JW161" s="176"/>
      <c r="JX161" s="176"/>
      <c r="JY161" s="176"/>
      <c r="JZ161" s="176"/>
      <c r="KA161" s="176"/>
      <c r="KB161" s="176"/>
      <c r="KC161" s="176"/>
      <c r="KD161" s="176"/>
      <c r="KE161" s="176"/>
      <c r="KF161" s="176"/>
      <c r="KG161" s="176"/>
      <c r="KH161" s="176"/>
      <c r="KI161" s="176"/>
      <c r="KJ161" s="176"/>
      <c r="KK161" s="176"/>
      <c r="KL161" s="176"/>
      <c r="KM161" s="176"/>
      <c r="KN161" s="176"/>
      <c r="KO161" s="176"/>
      <c r="KP161" s="176"/>
      <c r="KQ161" s="176"/>
    </row>
    <row r="162" spans="1:303" s="170" customFormat="1" ht="19.5" customHeight="1" x14ac:dyDescent="0.3">
      <c r="A162" s="83"/>
      <c r="D162" s="206"/>
      <c r="E162" s="206" t="s">
        <v>371</v>
      </c>
      <c r="F162" s="206">
        <v>0</v>
      </c>
      <c r="G162" s="206" t="s">
        <v>264</v>
      </c>
      <c r="M162" s="226" t="s">
        <v>372</v>
      </c>
      <c r="N162" s="127" t="s">
        <v>40</v>
      </c>
      <c r="O162" s="198">
        <f ca="1">IFERROR(((R162*R44)+(U162*U44)+(X162*X44)+(AA162*AA44)+(AD162*AD44)+(AG162*AG44)+(AJ162*AJ44)+(AM162*AM44)+(AP162*AP44)+(AS162*AS44)+(AV162*AV44)+(AY162*AY44)+(BB162*BB44)+(BE162*BE44)+(BH162*BH44)+(BK162*BK44)+(BN162*BN44)+(BQ162*BQ44)+(BT162*BT44)+(BW162*BW44)+(BZ162*BZ44)+(CC162*CC44)+(CF162*CF44)+(CI162*CI44)+(CL162*CL44)+(CO162*CO44)+(CR162*CR44)+(CU162*CU44)+(CX162*CX44)+(DA162*DA44)+(DD162*DD44)+(DG162*DG44)+(DJ162*DJ44)+(DM162*DM44)+(DP162*DP44)+(DS162*DS44)+IF(O35="Actual",(DV162*DV44),0))/O44,0)</f>
        <v>0</v>
      </c>
      <c r="P162" s="198">
        <f>IFERROR(((S162*S44)+(V162*V44)+(Y162*Y44)+(AB162*AB44)+(AE162*AE44)+(AH162*AH44)+(AK162*AK44)+(AN162*AN44)+(AQ162*AQ44)+(AT162*AT44)+(AW162*AW44)+(AZ162*AZ44)+(BC162*BC44)+(BF162*BF44)+(BI162*BI44)+(BL162*BL44)+(BO162*BO44)+(BR162*BR44)+(BU162*BU44)+(BX162*BX44)+(CA162*CA44)+(CD162*CD44)+(CG162*CG44)+(CJ162*CJ44)+(CM162*CM44)+(CP162*CP44)+(CS162*CS44)+(CV162*CV44)+(CY162*CY44)+(DB162*DB44)+(DE162*DE44)+(DH162*DH44)+(DK162*DK44)+(DN162*DN44)+(DQ162*DQ44)+(DT162*DT44))/P44,0)</f>
        <v>0</v>
      </c>
      <c r="Q162" s="162"/>
      <c r="R162" s="207">
        <f>IFERROR(R206-R207,0)</f>
        <v>0</v>
      </c>
      <c r="S162" s="207">
        <f>IFERROR(S206-S207,0)</f>
        <v>0</v>
      </c>
      <c r="T162" s="203"/>
      <c r="U162" s="207">
        <f>IFERROR(U206-U207,0)</f>
        <v>0</v>
      </c>
      <c r="V162" s="207">
        <f>IFERROR(V206-V207,0)</f>
        <v>0</v>
      </c>
      <c r="W162" s="203"/>
      <c r="X162" s="207">
        <f>IFERROR(X206-X207,0)</f>
        <v>0</v>
      </c>
      <c r="Y162" s="207">
        <f>IFERROR(Y206-Y207,0)</f>
        <v>0</v>
      </c>
      <c r="Z162" s="203"/>
      <c r="AA162" s="207">
        <f>IFERROR(AA206-AA207,0)</f>
        <v>0</v>
      </c>
      <c r="AB162" s="207">
        <f>IFERROR(AB206-AB207,0)</f>
        <v>0</v>
      </c>
      <c r="AC162" s="203"/>
      <c r="AD162" s="207">
        <f>IFERROR(AD206-AD207,0)</f>
        <v>0</v>
      </c>
      <c r="AE162" s="207">
        <f>IFERROR(AE206-AE207,0)</f>
        <v>0</v>
      </c>
      <c r="AF162" s="203"/>
      <c r="AG162" s="207">
        <f>IFERROR(AG206-AG207,0)</f>
        <v>0</v>
      </c>
      <c r="AH162" s="207">
        <f>IFERROR(AH206-AH207,0)</f>
        <v>0</v>
      </c>
      <c r="AI162" s="203"/>
      <c r="AJ162" s="207">
        <f>IFERROR(AJ206-AJ207,0)</f>
        <v>0</v>
      </c>
      <c r="AK162" s="207">
        <f>IFERROR(AK206-AK207,0)</f>
        <v>0</v>
      </c>
      <c r="AL162" s="203"/>
      <c r="AM162" s="207">
        <f>IFERROR(AM206-AM207,0)</f>
        <v>0</v>
      </c>
      <c r="AN162" s="207">
        <f>IFERROR(AN206-AN207,0)</f>
        <v>0</v>
      </c>
      <c r="AO162" s="203"/>
      <c r="AP162" s="207">
        <f>IFERROR(AP206-AP207,0)</f>
        <v>0</v>
      </c>
      <c r="AQ162" s="207">
        <f>IFERROR(AQ206-AQ207,0)</f>
        <v>0</v>
      </c>
      <c r="AR162" s="203"/>
      <c r="AS162" s="207">
        <f>IFERROR(AS206-AS207,0)</f>
        <v>0</v>
      </c>
      <c r="AT162" s="207">
        <f>IFERROR(AT206-AT207,0)</f>
        <v>0</v>
      </c>
      <c r="AU162" s="203"/>
      <c r="AV162" s="207">
        <f>IFERROR(AV206-AV207,0)</f>
        <v>0</v>
      </c>
      <c r="AW162" s="207">
        <f>IFERROR(AW206-AW207,0)</f>
        <v>0</v>
      </c>
      <c r="AX162" s="203"/>
      <c r="AY162" s="207">
        <f>IFERROR(AY206-AY207,0)</f>
        <v>0</v>
      </c>
      <c r="AZ162" s="207">
        <f>IFERROR(AZ206-AZ207,0)</f>
        <v>0</v>
      </c>
      <c r="BA162" s="203"/>
      <c r="BB162" s="207">
        <f>IFERROR(BB206-BB207,0)</f>
        <v>0</v>
      </c>
      <c r="BC162" s="207">
        <f>IFERROR(BC206-BC207,0)</f>
        <v>0</v>
      </c>
      <c r="BD162" s="203"/>
      <c r="BE162" s="207">
        <f>IFERROR(BE206-BE207,0)</f>
        <v>0</v>
      </c>
      <c r="BF162" s="207">
        <f>IFERROR(BF206-BF207,0)</f>
        <v>0</v>
      </c>
      <c r="BG162" s="203"/>
      <c r="BH162" s="207">
        <f>IFERROR(BH206-BH207,0)</f>
        <v>0</v>
      </c>
      <c r="BI162" s="207">
        <f>IFERROR(BI206-BI207,0)</f>
        <v>0</v>
      </c>
      <c r="BJ162" s="203"/>
      <c r="BK162" s="207">
        <f>IFERROR(BK206-BK207,0)</f>
        <v>0</v>
      </c>
      <c r="BL162" s="207">
        <f>IFERROR(BL206-BL207,0)</f>
        <v>0</v>
      </c>
      <c r="BM162" s="203"/>
      <c r="BN162" s="207">
        <f>IFERROR(BN206-BN207,0)</f>
        <v>0</v>
      </c>
      <c r="BO162" s="207">
        <f>IFERROR(BO206-BO207,0)</f>
        <v>0</v>
      </c>
      <c r="BP162" s="203"/>
      <c r="BQ162" s="204">
        <f>IFERROR(BQ206-BQ207,0)</f>
        <v>0</v>
      </c>
      <c r="BR162" s="204">
        <f>IFERROR(BR206-BR207,0)</f>
        <v>0</v>
      </c>
      <c r="BS162" s="204"/>
      <c r="BT162" s="204">
        <f>IFERROR(BT206-BT207,0)</f>
        <v>0</v>
      </c>
      <c r="BU162" s="204">
        <f>IFERROR(BU206-BU207,0)</f>
        <v>0</v>
      </c>
      <c r="BV162" s="204"/>
      <c r="BW162" s="204">
        <f>IFERROR(BW206-BW207,0)</f>
        <v>0</v>
      </c>
      <c r="BX162" s="204">
        <f>IFERROR(BX206-BX207,0)</f>
        <v>0</v>
      </c>
      <c r="BY162" s="204"/>
      <c r="BZ162" s="204">
        <f>IFERROR(BZ206-BZ207,0)</f>
        <v>0</v>
      </c>
      <c r="CA162" s="204">
        <f>IFERROR(CA206-CA207,0)</f>
        <v>0</v>
      </c>
      <c r="CB162" s="203"/>
      <c r="CC162" s="207">
        <f>IFERROR(CC206-CC207,0)</f>
        <v>0</v>
      </c>
      <c r="CD162" s="207">
        <f>IFERROR(CD206-CD207,0)</f>
        <v>0</v>
      </c>
      <c r="CE162" s="203"/>
      <c r="CF162" s="207">
        <f>IFERROR(CF206-CF207,0)</f>
        <v>0</v>
      </c>
      <c r="CG162" s="207">
        <f>IFERROR(CG206-CG207,0)</f>
        <v>0</v>
      </c>
      <c r="CH162" s="203"/>
      <c r="CI162" s="207">
        <f>IFERROR(CI206-CI207,0)</f>
        <v>0</v>
      </c>
      <c r="CJ162" s="207">
        <f>IFERROR(CJ206-CJ207,0)</f>
        <v>0</v>
      </c>
      <c r="CK162" s="203"/>
      <c r="CL162" s="207">
        <f>IFERROR(CL206-CL207,0)</f>
        <v>0</v>
      </c>
      <c r="CM162" s="207">
        <f>IFERROR(CM206-CM207,0)</f>
        <v>0</v>
      </c>
      <c r="CN162" s="203"/>
      <c r="CO162" s="207">
        <f>IFERROR(CO206-CO207,0)</f>
        <v>0</v>
      </c>
      <c r="CP162" s="207">
        <f>IFERROR(CP206-CP207,0)</f>
        <v>0</v>
      </c>
      <c r="CQ162" s="203"/>
      <c r="CR162" s="207">
        <f>IFERROR(CR206-CR207,0)</f>
        <v>0</v>
      </c>
      <c r="CS162" s="207">
        <f>IFERROR(CS206-CS207,0)</f>
        <v>0</v>
      </c>
      <c r="CT162" s="203"/>
      <c r="CU162" s="207">
        <f>IFERROR(CU206-CU207,0)</f>
        <v>0</v>
      </c>
      <c r="CV162" s="207">
        <f>IFERROR(CV206-CV207,0)</f>
        <v>0</v>
      </c>
      <c r="CW162" s="203"/>
      <c r="CX162" s="207">
        <f>IFERROR(CX206-CX207,0)</f>
        <v>0</v>
      </c>
      <c r="CY162" s="207">
        <f>IFERROR(CY206-CY207,0)</f>
        <v>0</v>
      </c>
      <c r="CZ162" s="203"/>
      <c r="DA162" s="207">
        <f>IFERROR(DA206-DA207,0)</f>
        <v>0</v>
      </c>
      <c r="DB162" s="207">
        <f>IFERROR(DB206-DB207,0)</f>
        <v>0</v>
      </c>
      <c r="DC162" s="203"/>
      <c r="DD162" s="207">
        <f>IFERROR(DD206-DD207,0)</f>
        <v>0</v>
      </c>
      <c r="DE162" s="207">
        <f>IFERROR(DE206-DE207,0)</f>
        <v>0</v>
      </c>
      <c r="DF162" s="203"/>
      <c r="DG162" s="207">
        <f>IFERROR(DG206-DG207,0)</f>
        <v>0</v>
      </c>
      <c r="DH162" s="207">
        <f>IFERROR(DH206-DH207,0)</f>
        <v>0</v>
      </c>
      <c r="DI162" s="203"/>
      <c r="DJ162" s="207">
        <f>IFERROR(DJ206-DJ207,0)</f>
        <v>0</v>
      </c>
      <c r="DK162" s="207">
        <f>IFERROR(DK206-DK207,0)</f>
        <v>0</v>
      </c>
      <c r="DL162" s="203"/>
      <c r="DM162" s="207">
        <f>IFERROR(DM206-DM207,0)</f>
        <v>0</v>
      </c>
      <c r="DN162" s="207">
        <f>IFERROR(DN206-DN207,0)</f>
        <v>0</v>
      </c>
      <c r="DO162" s="203"/>
      <c r="DP162" s="207">
        <f>IFERROR(DP206-DP207,0)</f>
        <v>0</v>
      </c>
      <c r="DQ162" s="207">
        <f>IFERROR(DQ206-DQ207,0)</f>
        <v>0</v>
      </c>
      <c r="DR162" s="203"/>
      <c r="DS162" s="207">
        <f>IFERROR(DS206-DS207,0)</f>
        <v>0</v>
      </c>
      <c r="DT162" s="207">
        <f>IFERROR(DT206-DT207,0)</f>
        <v>0</v>
      </c>
      <c r="DU162" s="211"/>
      <c r="DV162" s="204">
        <f>IFERROR(DV206-DV207,0)</f>
        <v>0</v>
      </c>
      <c r="DW162" s="442"/>
      <c r="DY162" s="205"/>
      <c r="DZ162" s="205"/>
      <c r="EB162" s="196"/>
      <c r="EC162" s="196"/>
      <c r="ED162"/>
      <c r="EE162" s="100"/>
      <c r="EF162" s="176"/>
      <c r="EG162" s="176"/>
      <c r="EH162" s="176"/>
      <c r="EI162" s="176"/>
      <c r="EJ162" s="176"/>
      <c r="EK162" s="176"/>
      <c r="EL162" s="176"/>
      <c r="EM162" s="176"/>
      <c r="EN162" s="176"/>
      <c r="EO162" s="176"/>
      <c r="EP162" s="176"/>
      <c r="EQ162" s="176"/>
      <c r="ER162" s="176"/>
      <c r="ES162" s="176"/>
      <c r="ET162" s="176"/>
      <c r="EU162" s="176"/>
      <c r="EV162" s="176"/>
      <c r="EW162" s="176"/>
      <c r="EX162" s="176"/>
      <c r="EY162" s="176"/>
      <c r="EZ162" s="176"/>
      <c r="FA162" s="176"/>
      <c r="FB162" s="176"/>
      <c r="FC162" s="176"/>
      <c r="FD162" s="176"/>
      <c r="FE162" s="176"/>
      <c r="FF162" s="176"/>
      <c r="FG162" s="176"/>
      <c r="FH162" s="176"/>
      <c r="FI162" s="176"/>
      <c r="FJ162" s="176"/>
      <c r="FK162" s="176"/>
      <c r="FL162" s="176"/>
      <c r="FM162" s="176"/>
      <c r="FN162" s="176"/>
      <c r="FO162" s="176"/>
      <c r="FP162" s="176"/>
      <c r="FQ162" s="176"/>
      <c r="FR162" s="176"/>
      <c r="FS162" s="176"/>
      <c r="FT162" s="176"/>
      <c r="FU162" s="176"/>
      <c r="FV162" s="176"/>
      <c r="FW162" s="176"/>
      <c r="FX162" s="176"/>
      <c r="FY162" s="176"/>
      <c r="FZ162" s="176"/>
      <c r="GA162" s="176"/>
      <c r="GB162" s="176"/>
      <c r="GC162" s="176"/>
      <c r="GD162" s="176"/>
      <c r="GE162" s="176"/>
      <c r="GF162" s="176"/>
      <c r="GG162" s="176"/>
      <c r="GH162" s="176"/>
      <c r="GI162" s="176"/>
      <c r="GJ162" s="176"/>
      <c r="GK162" s="176"/>
      <c r="GL162" s="176"/>
      <c r="GM162" s="176"/>
      <c r="GN162" s="176"/>
      <c r="GO162" s="176"/>
      <c r="GP162" s="176"/>
      <c r="GQ162" s="176"/>
      <c r="GR162" s="176"/>
      <c r="GS162" s="176"/>
      <c r="GT162" s="176"/>
      <c r="GU162" s="176"/>
      <c r="GV162" s="176"/>
      <c r="GW162" s="176"/>
      <c r="GX162" s="176"/>
      <c r="GY162" s="176"/>
      <c r="GZ162" s="176"/>
      <c r="HA162" s="176"/>
      <c r="HB162" s="176"/>
      <c r="HC162" s="176"/>
      <c r="HD162" s="176"/>
      <c r="HE162" s="176"/>
      <c r="HF162" s="176"/>
      <c r="HG162" s="176"/>
      <c r="HH162" s="176"/>
      <c r="HI162" s="176"/>
      <c r="HJ162" s="176"/>
      <c r="HK162" s="176"/>
      <c r="HL162" s="176"/>
      <c r="HM162" s="176"/>
      <c r="HN162" s="176"/>
      <c r="HO162" s="176"/>
      <c r="HP162" s="176"/>
      <c r="HQ162" s="176"/>
      <c r="HR162" s="176"/>
      <c r="HS162" s="176"/>
      <c r="HT162" s="176"/>
      <c r="HU162" s="176"/>
      <c r="HV162" s="176"/>
      <c r="HW162" s="176"/>
      <c r="HX162" s="176"/>
      <c r="HY162" s="176"/>
      <c r="HZ162" s="176"/>
      <c r="IA162" s="176"/>
      <c r="IB162" s="176"/>
      <c r="IC162" s="176"/>
      <c r="ID162" s="176"/>
      <c r="IE162" s="176"/>
      <c r="IF162" s="176"/>
      <c r="IG162" s="176"/>
      <c r="IH162" s="176"/>
      <c r="II162" s="176"/>
      <c r="IJ162" s="176"/>
      <c r="IK162" s="176"/>
      <c r="IL162" s="176"/>
      <c r="IM162" s="176"/>
      <c r="IN162" s="176"/>
      <c r="IO162" s="176"/>
      <c r="IP162" s="176"/>
      <c r="IQ162" s="176"/>
      <c r="IR162" s="176"/>
      <c r="IS162" s="176"/>
      <c r="IT162" s="176"/>
      <c r="IU162" s="176"/>
      <c r="IV162" s="176"/>
      <c r="IW162" s="176"/>
      <c r="IX162" s="176"/>
      <c r="IY162" s="176"/>
      <c r="IZ162" s="176"/>
      <c r="JA162" s="176"/>
      <c r="JB162" s="176"/>
      <c r="JC162" s="176"/>
      <c r="JD162" s="176"/>
      <c r="JE162" s="176"/>
      <c r="JF162" s="176"/>
      <c r="JG162" s="176"/>
      <c r="JH162" s="176"/>
      <c r="JI162" s="176"/>
      <c r="JJ162" s="176"/>
      <c r="JK162" s="176"/>
      <c r="JL162" s="176"/>
      <c r="JM162" s="176"/>
      <c r="JN162" s="176"/>
      <c r="JO162" s="176"/>
      <c r="JP162" s="176"/>
      <c r="JQ162" s="176"/>
      <c r="JR162" s="176"/>
      <c r="JS162" s="176"/>
      <c r="JT162" s="176"/>
      <c r="JU162" s="176"/>
      <c r="JV162" s="176"/>
      <c r="JW162" s="176"/>
      <c r="JX162" s="176"/>
      <c r="JY162" s="176"/>
      <c r="JZ162" s="176"/>
      <c r="KA162" s="176"/>
      <c r="KB162" s="176"/>
      <c r="KC162" s="176"/>
      <c r="KD162" s="176"/>
      <c r="KE162" s="176"/>
      <c r="KF162" s="176"/>
      <c r="KG162" s="176"/>
      <c r="KH162" s="176"/>
      <c r="KI162" s="176"/>
      <c r="KJ162" s="176"/>
      <c r="KK162" s="176"/>
      <c r="KL162" s="176"/>
      <c r="KM162" s="176"/>
      <c r="KN162" s="176"/>
      <c r="KO162" s="176"/>
      <c r="KP162" s="176"/>
      <c r="KQ162" s="176"/>
    </row>
    <row r="163" spans="1:303" s="170" customFormat="1" ht="19.5" customHeight="1" x14ac:dyDescent="0.3">
      <c r="A163" s="83"/>
      <c r="D163" s="206"/>
      <c r="E163" s="206" t="s">
        <v>373</v>
      </c>
      <c r="F163" s="206">
        <v>0</v>
      </c>
      <c r="G163" s="206" t="s">
        <v>264</v>
      </c>
      <c r="M163" s="289" t="s">
        <v>374</v>
      </c>
      <c r="N163" s="127" t="s">
        <v>40</v>
      </c>
      <c r="O163" s="210">
        <f ca="1">IFERROR(((R163*R44)+(U163*U44)+(X163*X44)+(AA163*AA44)+(AD163*AD44)+(AG163*AG44)+(AJ163*AJ44)+(AM163*AM44)+(AP163*AP44)+(AS163*AS44)+(AV163*AV44)+(AY163*AY44)+(BB163*BB44)+(BE163*BE44)+(BH163*BH44)+(BK163*BK44)+(BN163*BN44)+(BQ163*BQ44)+(BT163*BT44)+(BW163*BW44)+(BZ163*BZ44)+(CC163*CC44)+(CF163*CF44)+(CI163*CI44)+(CL163*CL44)+(CO163*CO44)+(CR163*CR44)+(CU163*CU44)+(CX163*CX44)+(DA163*DA44)+(DD163*DD44)+(DG163*DG44)+(DJ163*DJ44)+(DM163*DM44)+(DP163*DP44)+(DS163*DS44)+IF(O35="Actual",(DV163*DV44),0))/O44,0)</f>
        <v>0</v>
      </c>
      <c r="P163" s="210">
        <f>IFERROR(((S163*S44)+(V163*V44)+(Y163*Y44)+(AB163*AB44)+(AE163*AE44)+(AH163*AH44)+(AK163*AK44)+(AN163*AN44)+(AQ163*AQ44)+(AT163*AT44)+(AW163*AW44)+(AZ163*AZ44)+(BC163*BC44)+(BF163*BF44)+(BI163*BI44)+(BL163*BL44)+(BO163*BO44)+(BR163*BR44)+(BU163*BU44)+(BX163*BX44)+(CA163*CA44)+(CD163*CD44)+(CG163*CG44)+(CJ163*CJ44)+(CM163*CM44)+(CP163*CP44)+(CS163*CS44)+(CV163*CV44)+(CY163*CY44)+(DB163*DB44)+(DE163*DE44)+(DH163*DH44)+(DK163*DK44)+(DN163*DN44)+(DQ163*DQ44)+(DT163*DT44))/P44,0)</f>
        <v>0</v>
      </c>
      <c r="Q163" s="254"/>
      <c r="R163" s="255">
        <f>IFERROR(R212-R213,0)</f>
        <v>0</v>
      </c>
      <c r="S163" s="255">
        <f>IFERROR(S212-S213,0)</f>
        <v>0</v>
      </c>
      <c r="T163" s="255"/>
      <c r="U163" s="204">
        <f>IFERROR(U212-U213,0)</f>
        <v>0</v>
      </c>
      <c r="V163" s="204">
        <f>IFERROR(V212-V213,0)</f>
        <v>0</v>
      </c>
      <c r="W163" s="255"/>
      <c r="X163" s="204">
        <f>IFERROR(X212-X213,0)</f>
        <v>0</v>
      </c>
      <c r="Y163" s="204">
        <f>IFERROR(Y212-Y213,0)</f>
        <v>0</v>
      </c>
      <c r="Z163" s="255"/>
      <c r="AA163" s="204">
        <f>IFERROR(AA212-AA213,0)</f>
        <v>0</v>
      </c>
      <c r="AB163" s="204">
        <f>IFERROR(AB212-AB213,0)</f>
        <v>0</v>
      </c>
      <c r="AC163" s="255"/>
      <c r="AD163" s="204">
        <f>IFERROR(AD212-AD213,0)</f>
        <v>0</v>
      </c>
      <c r="AE163" s="204">
        <f>IFERROR(AE212-AE213,0)</f>
        <v>0</v>
      </c>
      <c r="AF163" s="255"/>
      <c r="AG163" s="204">
        <f>IFERROR(AG212-AG213,0)</f>
        <v>0</v>
      </c>
      <c r="AH163" s="204">
        <f>IFERROR(AH212-AH213,0)</f>
        <v>0</v>
      </c>
      <c r="AI163" s="255"/>
      <c r="AJ163" s="204">
        <f>IFERROR(AJ212-AJ213,0)</f>
        <v>0</v>
      </c>
      <c r="AK163" s="204">
        <f>IFERROR(AK212-AK213,0)</f>
        <v>0</v>
      </c>
      <c r="AL163" s="255"/>
      <c r="AM163" s="204">
        <f>IFERROR(AM212-AM213,0)</f>
        <v>0</v>
      </c>
      <c r="AN163" s="204">
        <f>IFERROR(AN212-AN213,0)</f>
        <v>0</v>
      </c>
      <c r="AO163" s="255"/>
      <c r="AP163" s="204">
        <f>IFERROR(AP212-AP213,0)</f>
        <v>0</v>
      </c>
      <c r="AQ163" s="204">
        <f>IFERROR(AQ212-AQ213,0)</f>
        <v>0</v>
      </c>
      <c r="AR163" s="255"/>
      <c r="AS163" s="204">
        <f>IFERROR(AS212-AS213,0)</f>
        <v>0</v>
      </c>
      <c r="AT163" s="204">
        <f>IFERROR(AT212-AT213,0)</f>
        <v>0</v>
      </c>
      <c r="AU163" s="255"/>
      <c r="AV163" s="204">
        <f>IFERROR(AV212-AV213,0)</f>
        <v>0</v>
      </c>
      <c r="AW163" s="204">
        <f>IFERROR(AW212-AW213,0)</f>
        <v>0</v>
      </c>
      <c r="AX163" s="255"/>
      <c r="AY163" s="204">
        <f>IFERROR(AY212-AY213,0)</f>
        <v>0</v>
      </c>
      <c r="AZ163" s="204">
        <f>IFERROR(AZ212-AZ213,0)</f>
        <v>0</v>
      </c>
      <c r="BA163" s="255"/>
      <c r="BB163" s="204">
        <f>IFERROR(BB212-BB213,0)</f>
        <v>0</v>
      </c>
      <c r="BC163" s="204">
        <f>IFERROR(BC212-BC213,0)</f>
        <v>0</v>
      </c>
      <c r="BD163" s="255"/>
      <c r="BE163" s="204">
        <f>IFERROR(BE212-BE213,0)</f>
        <v>0</v>
      </c>
      <c r="BF163" s="204">
        <f>IFERROR(BF212-BF213,0)</f>
        <v>0</v>
      </c>
      <c r="BG163" s="255"/>
      <c r="BH163" s="204">
        <f>IFERROR(BH212-BH213,0)</f>
        <v>0</v>
      </c>
      <c r="BI163" s="204">
        <f>IFERROR(BI212-BI213,0)</f>
        <v>0</v>
      </c>
      <c r="BJ163" s="255"/>
      <c r="BK163" s="204">
        <f>IFERROR(BK212-BK213,0)</f>
        <v>0</v>
      </c>
      <c r="BL163" s="204">
        <f>IFERROR(BL212-BL213,0)</f>
        <v>0</v>
      </c>
      <c r="BM163" s="255"/>
      <c r="BN163" s="204">
        <f>IFERROR(BN212-BN213,0)</f>
        <v>0</v>
      </c>
      <c r="BO163" s="204">
        <f>IFERROR(BO212-BO213,0)</f>
        <v>0</v>
      </c>
      <c r="BP163" s="255"/>
      <c r="BQ163" s="204">
        <f>IFERROR(BQ212-BQ213,0)</f>
        <v>0</v>
      </c>
      <c r="BR163" s="204">
        <f>IFERROR(BR212-BR213,0)</f>
        <v>0</v>
      </c>
      <c r="BS163" s="255"/>
      <c r="BT163" s="204">
        <f>IFERROR(BT212-BT213,0)</f>
        <v>0</v>
      </c>
      <c r="BU163" s="204">
        <f>IFERROR(BU212-BU213,0)</f>
        <v>0</v>
      </c>
      <c r="BV163" s="255"/>
      <c r="BW163" s="204">
        <f>IFERROR(BW212-BW213,0)</f>
        <v>0</v>
      </c>
      <c r="BX163" s="204">
        <f>IFERROR(BX212-BX213,0)</f>
        <v>0</v>
      </c>
      <c r="BY163" s="255"/>
      <c r="BZ163" s="204">
        <f>IFERROR(BZ212-BZ213,0)</f>
        <v>0</v>
      </c>
      <c r="CA163" s="204">
        <f>IFERROR(CA212-CA213,0)</f>
        <v>0</v>
      </c>
      <c r="CB163" s="255"/>
      <c r="CC163" s="204">
        <f>IFERROR(CC212-CC213,0)</f>
        <v>0</v>
      </c>
      <c r="CD163" s="204">
        <f>IFERROR(CD212-CD213,0)</f>
        <v>0</v>
      </c>
      <c r="CE163" s="255"/>
      <c r="CF163" s="204">
        <f>IFERROR(CF212-CF213,0)</f>
        <v>0</v>
      </c>
      <c r="CG163" s="204">
        <f>IFERROR(CG212-CG213,0)</f>
        <v>0</v>
      </c>
      <c r="CH163" s="255"/>
      <c r="CI163" s="204">
        <f>IFERROR(CI212-CI213,0)</f>
        <v>0</v>
      </c>
      <c r="CJ163" s="204">
        <f>IFERROR(CJ212-CJ213,0)</f>
        <v>0</v>
      </c>
      <c r="CK163" s="255"/>
      <c r="CL163" s="204">
        <f>IFERROR(CL212-CL213,0)</f>
        <v>0</v>
      </c>
      <c r="CM163" s="204">
        <f>IFERROR(CM212-CM213,0)</f>
        <v>0</v>
      </c>
      <c r="CN163" s="255"/>
      <c r="CO163" s="204">
        <f>IFERROR(CO212-CO213,0)</f>
        <v>0</v>
      </c>
      <c r="CP163" s="204">
        <f>IFERROR(CP212-CP213,0)</f>
        <v>0</v>
      </c>
      <c r="CQ163" s="255"/>
      <c r="CR163" s="204">
        <f>IFERROR(CR212-CR213,0)</f>
        <v>0</v>
      </c>
      <c r="CS163" s="204">
        <f>IFERROR(CS212-CS213,0)</f>
        <v>0</v>
      </c>
      <c r="CT163" s="255"/>
      <c r="CU163" s="204">
        <f>IFERROR(CU212-CU213,0)</f>
        <v>0</v>
      </c>
      <c r="CV163" s="204">
        <f>IFERROR(CV212-CV213,0)</f>
        <v>0</v>
      </c>
      <c r="CW163" s="255"/>
      <c r="CX163" s="204">
        <f>IFERROR(CX212-CX213,0)</f>
        <v>0</v>
      </c>
      <c r="CY163" s="204">
        <f>IFERROR(CY212-CY213,0)</f>
        <v>0</v>
      </c>
      <c r="CZ163" s="255"/>
      <c r="DA163" s="204">
        <f>IFERROR(DA212-DA213,0)</f>
        <v>0</v>
      </c>
      <c r="DB163" s="204">
        <f>IFERROR(DB212-DB213,0)</f>
        <v>0</v>
      </c>
      <c r="DC163" s="255"/>
      <c r="DD163" s="204">
        <f>IFERROR(DD212-DD213,0)</f>
        <v>0</v>
      </c>
      <c r="DE163" s="204">
        <f>IFERROR(DE212-DE213,0)</f>
        <v>0</v>
      </c>
      <c r="DF163" s="255"/>
      <c r="DG163" s="204">
        <f>IFERROR(DG212-DG213,0)</f>
        <v>0</v>
      </c>
      <c r="DH163" s="204">
        <f>IFERROR(DH212-DH213,0)</f>
        <v>0</v>
      </c>
      <c r="DI163" s="255"/>
      <c r="DJ163" s="204">
        <f>IFERROR(DJ212-DJ213,0)</f>
        <v>0</v>
      </c>
      <c r="DK163" s="204">
        <f>IFERROR(DK212-DK213,0)</f>
        <v>0</v>
      </c>
      <c r="DL163" s="255"/>
      <c r="DM163" s="204">
        <f>IFERROR(DM212-DM213,0)</f>
        <v>0</v>
      </c>
      <c r="DN163" s="204">
        <f>IFERROR(DN212-DN213,0)</f>
        <v>0</v>
      </c>
      <c r="DO163" s="255"/>
      <c r="DP163" s="204">
        <f>IFERROR(DP212-DP213,0)</f>
        <v>0</v>
      </c>
      <c r="DQ163" s="204">
        <f>IFERROR(DQ212-DQ213,0)</f>
        <v>0</v>
      </c>
      <c r="DR163" s="255"/>
      <c r="DS163" s="204">
        <f>IFERROR(DS212-DS213,0)</f>
        <v>0</v>
      </c>
      <c r="DT163" s="204">
        <f>IFERROR(DT212-DT213,0)</f>
        <v>0</v>
      </c>
      <c r="DU163" s="418"/>
      <c r="DV163" s="204">
        <f>IFERROR(DV212-DV213,0)</f>
        <v>0</v>
      </c>
      <c r="DW163" s="442"/>
      <c r="DY163" s="205"/>
      <c r="DZ163" s="205"/>
      <c r="EB163" s="196"/>
      <c r="EC163" s="196"/>
      <c r="ED163"/>
      <c r="EE163" s="51"/>
      <c r="EF163" s="176"/>
      <c r="EG163" s="176"/>
      <c r="EH163" s="176"/>
      <c r="EI163" s="176"/>
      <c r="EJ163" s="176"/>
      <c r="EK163" s="176"/>
      <c r="EL163" s="176"/>
      <c r="EM163" s="176"/>
      <c r="EN163" s="176"/>
      <c r="EO163" s="176"/>
      <c r="EP163" s="176"/>
      <c r="EQ163" s="176"/>
      <c r="ER163" s="176"/>
      <c r="ES163" s="176"/>
      <c r="ET163" s="176"/>
      <c r="EU163" s="176"/>
      <c r="EV163" s="176"/>
      <c r="EW163" s="176"/>
      <c r="EX163" s="176"/>
      <c r="EY163" s="176"/>
      <c r="EZ163" s="176"/>
      <c r="FA163" s="176"/>
      <c r="FB163" s="176"/>
      <c r="FC163" s="176"/>
      <c r="FD163" s="176"/>
      <c r="FE163" s="176"/>
      <c r="FF163" s="176"/>
      <c r="FG163" s="176"/>
      <c r="FH163" s="176"/>
      <c r="FI163" s="176"/>
      <c r="FJ163" s="176"/>
      <c r="FK163" s="176"/>
      <c r="FL163" s="176"/>
      <c r="FM163" s="176"/>
      <c r="FN163" s="176"/>
      <c r="FO163" s="176"/>
      <c r="FP163" s="176"/>
      <c r="FQ163" s="176"/>
      <c r="FR163" s="176"/>
      <c r="FS163" s="176"/>
      <c r="FT163" s="176"/>
      <c r="FU163" s="176"/>
      <c r="FV163" s="176"/>
      <c r="FW163" s="176"/>
      <c r="FX163" s="176"/>
      <c r="FY163" s="176"/>
      <c r="FZ163" s="176"/>
      <c r="GA163" s="176"/>
      <c r="GB163" s="176"/>
      <c r="GC163" s="176"/>
      <c r="GD163" s="176"/>
      <c r="GE163" s="176"/>
      <c r="GF163" s="176"/>
      <c r="GG163" s="176"/>
      <c r="GH163" s="176"/>
      <c r="GI163" s="176"/>
      <c r="GJ163" s="176"/>
      <c r="GK163" s="176"/>
      <c r="GL163" s="176"/>
      <c r="GM163" s="176"/>
      <c r="GN163" s="176"/>
      <c r="GO163" s="176"/>
      <c r="GP163" s="176"/>
      <c r="GQ163" s="176"/>
      <c r="GR163" s="176"/>
      <c r="GS163" s="176"/>
      <c r="GT163" s="176"/>
      <c r="GU163" s="176"/>
      <c r="GV163" s="176"/>
      <c r="GW163" s="176"/>
      <c r="GX163" s="176"/>
      <c r="GY163" s="176"/>
      <c r="GZ163" s="176"/>
      <c r="HA163" s="176"/>
      <c r="HB163" s="176"/>
      <c r="HC163" s="176"/>
      <c r="HD163" s="176"/>
      <c r="HE163" s="176"/>
      <c r="HF163" s="176"/>
      <c r="HG163" s="176"/>
      <c r="HH163" s="176"/>
      <c r="HI163" s="176"/>
      <c r="HJ163" s="176"/>
      <c r="HK163" s="176"/>
      <c r="HL163" s="176"/>
      <c r="HM163" s="176"/>
      <c r="HN163" s="176"/>
      <c r="HO163" s="176"/>
      <c r="HP163" s="176"/>
      <c r="HQ163" s="176"/>
      <c r="HR163" s="176"/>
      <c r="HS163" s="176"/>
      <c r="HT163" s="176"/>
      <c r="HU163" s="176"/>
      <c r="HV163" s="176"/>
      <c r="HW163" s="176"/>
      <c r="HX163" s="176"/>
      <c r="HY163" s="176"/>
      <c r="HZ163" s="176"/>
      <c r="IA163" s="176"/>
      <c r="IB163" s="176"/>
      <c r="IC163" s="176"/>
      <c r="ID163" s="176"/>
      <c r="IE163" s="176"/>
      <c r="IF163" s="176"/>
      <c r="IG163" s="176"/>
      <c r="IH163" s="176"/>
      <c r="II163" s="176"/>
      <c r="IJ163" s="176"/>
      <c r="IK163" s="176"/>
      <c r="IL163" s="176"/>
      <c r="IM163" s="176"/>
      <c r="IN163" s="176"/>
      <c r="IO163" s="176"/>
      <c r="IP163" s="176"/>
      <c r="IQ163" s="176"/>
      <c r="IR163" s="176"/>
      <c r="IS163" s="176"/>
      <c r="IT163" s="176"/>
      <c r="IU163" s="176"/>
      <c r="IV163" s="176"/>
      <c r="IW163" s="176"/>
      <c r="IX163" s="176"/>
      <c r="IY163" s="176"/>
      <c r="IZ163" s="176"/>
      <c r="JA163" s="176"/>
      <c r="JB163" s="176"/>
      <c r="JC163" s="176"/>
      <c r="JD163" s="176"/>
      <c r="JE163" s="176"/>
      <c r="JF163" s="176"/>
      <c r="JG163" s="176"/>
      <c r="JH163" s="176"/>
      <c r="JI163" s="176"/>
      <c r="JJ163" s="176"/>
      <c r="JK163" s="176"/>
      <c r="JL163" s="176"/>
      <c r="JM163" s="176"/>
      <c r="JN163" s="176"/>
      <c r="JO163" s="176"/>
      <c r="JP163" s="176"/>
      <c r="JQ163" s="176"/>
      <c r="JR163" s="176"/>
      <c r="JS163" s="176"/>
      <c r="JT163" s="176"/>
      <c r="JU163" s="176"/>
      <c r="JV163" s="176"/>
      <c r="JW163" s="176"/>
      <c r="JX163" s="176"/>
      <c r="JY163" s="176"/>
      <c r="JZ163" s="176"/>
      <c r="KA163" s="176"/>
      <c r="KB163" s="176"/>
      <c r="KC163" s="176"/>
      <c r="KD163" s="176"/>
      <c r="KE163" s="176"/>
      <c r="KF163" s="176"/>
      <c r="KG163" s="176"/>
      <c r="KH163" s="176"/>
      <c r="KI163" s="176"/>
      <c r="KJ163" s="176"/>
      <c r="KK163" s="176"/>
      <c r="KL163" s="176"/>
      <c r="KM163" s="176"/>
      <c r="KN163" s="176"/>
      <c r="KO163" s="176"/>
      <c r="KP163" s="176"/>
      <c r="KQ163" s="176"/>
    </row>
    <row r="164" spans="1:303" s="170" customFormat="1" ht="19.5" customHeight="1" x14ac:dyDescent="0.3">
      <c r="A164" s="83"/>
      <c r="D164" s="206"/>
      <c r="E164" s="206" t="s">
        <v>375</v>
      </c>
      <c r="F164" s="206">
        <v>0</v>
      </c>
      <c r="G164" s="206" t="s">
        <v>264</v>
      </c>
      <c r="M164" s="226" t="s">
        <v>376</v>
      </c>
      <c r="N164" s="127" t="s">
        <v>40</v>
      </c>
      <c r="O164" s="198">
        <f ca="1">IFERROR(((R164*R44)+(U164*U44)+(X164*X44)+(AA164*AA44)+(AD164*AD44)+(AG164*AG44)+(AJ164*AJ44)+(AM164*AM44)+(AP164*AP44)+(AS164*AS44)+(AV164*AV44)+(AY164*AY44)+(BB164*BB44)+(BE164*BE44)+(BH164*BH44)+(BK164*BK44)+(BN164*BN44)+(BQ164*BQ44)+(BT164*BT44)+(BW164*BW44)+(BZ164*BZ44)+(CC164*CC44)+(CF164*CF44)+(CI164*CI44)+(CL164*CL44)+(CO164*CO44)+(CR164*CR44)+(CU164*CU44)+(CX164*CX44)+(DA164*DA44)+(DD164*DD44)+(DG164*DG44)+(DJ164*DJ44)+(DM164*DM44)+(DP164*DP44)+(DS164*DS44)+IF(O35="Actual",(DV164*DV44),0))/O44,0)</f>
        <v>0</v>
      </c>
      <c r="P164" s="198">
        <f>IFERROR(((S164*S44)+(V164*V44)+(Y164*Y44)+(AB164*AB44)+(AE164*AE44)+(AH164*AH44)+(AK164*AK44)+(AN164*AN44)+(AQ164*AQ44)+(AT164*AT44)+(AW164*AW44)+(AZ164*AZ44)+(BC164*BC44)+(BF164*BF44)+(BI164*BI44)+(BL164*BL44)+(BO164*BO44)+(BR164*BR44)+(BU164*BU44)+(BX164*BX44)+(CA164*CA44)+(CD164*CD44)+(CG164*CG44)+(CJ164*CJ44)+(CM164*CM44)+(CP164*CP44)+(CS164*CS44)+(CV164*CV44)+(CY164*CY44)+(DB164*DB44)+(DE164*DE44)+(DH164*DH44)+(DK164*DK44)+(DN164*DN44)+(DQ164*DQ44)+(DT164*DT44))/P44,0)</f>
        <v>0</v>
      </c>
      <c r="Q164" s="162"/>
      <c r="R164" s="207">
        <f>IFERROR(R217-R218,0)</f>
        <v>0</v>
      </c>
      <c r="S164" s="207">
        <f>IFERROR(S217-S218,0)</f>
        <v>0</v>
      </c>
      <c r="T164" s="203"/>
      <c r="U164" s="207">
        <f>IFERROR(U217-U218,0)</f>
        <v>0</v>
      </c>
      <c r="V164" s="207">
        <f>IFERROR(V217-V218,0)</f>
        <v>0</v>
      </c>
      <c r="W164" s="203"/>
      <c r="X164" s="207">
        <f>IFERROR(X217-X218,0)</f>
        <v>0</v>
      </c>
      <c r="Y164" s="207">
        <f>IFERROR(Y217-Y218,0)</f>
        <v>0</v>
      </c>
      <c r="Z164" s="203"/>
      <c r="AA164" s="207">
        <f>IFERROR(AA217-AA218,0)</f>
        <v>0</v>
      </c>
      <c r="AB164" s="207">
        <f>IFERROR(AB217-AB218,0)</f>
        <v>0</v>
      </c>
      <c r="AC164" s="203"/>
      <c r="AD164" s="207">
        <f>IFERROR(AD217-AD218,0)</f>
        <v>0</v>
      </c>
      <c r="AE164" s="207">
        <f>IFERROR(AE217-AE218,0)</f>
        <v>0</v>
      </c>
      <c r="AF164" s="203"/>
      <c r="AG164" s="207">
        <f>IFERROR(AG217-AG218,0)</f>
        <v>0</v>
      </c>
      <c r="AH164" s="207">
        <f>IFERROR(AH217-AH218,0)</f>
        <v>0</v>
      </c>
      <c r="AI164" s="203"/>
      <c r="AJ164" s="207">
        <f>IFERROR(AJ217-AJ218,0)</f>
        <v>0</v>
      </c>
      <c r="AK164" s="207">
        <f>IFERROR(AK217-AK218,0)</f>
        <v>0</v>
      </c>
      <c r="AL164" s="203"/>
      <c r="AM164" s="207">
        <f>IFERROR(AM217-AM218,0)</f>
        <v>0</v>
      </c>
      <c r="AN164" s="207">
        <f>IFERROR(AN217-AN218,0)</f>
        <v>0</v>
      </c>
      <c r="AO164" s="203"/>
      <c r="AP164" s="207">
        <f>IFERROR(AP217-AP218,0)</f>
        <v>0</v>
      </c>
      <c r="AQ164" s="207">
        <f>IFERROR(AQ217-AQ218,0)</f>
        <v>0</v>
      </c>
      <c r="AR164" s="203"/>
      <c r="AS164" s="207">
        <f>IFERROR(AS217-AS218,0)</f>
        <v>0</v>
      </c>
      <c r="AT164" s="207">
        <f>IFERROR(AT217-AT218,0)</f>
        <v>0</v>
      </c>
      <c r="AU164" s="203"/>
      <c r="AV164" s="207">
        <f>IFERROR(AV217-AV218,0)</f>
        <v>0</v>
      </c>
      <c r="AW164" s="207">
        <f>IFERROR(AW217-AW218,0)</f>
        <v>0</v>
      </c>
      <c r="AX164" s="203"/>
      <c r="AY164" s="207">
        <f>IFERROR(AY217-AY218,0)</f>
        <v>0</v>
      </c>
      <c r="AZ164" s="207">
        <f>IFERROR(AZ217-AZ218,0)</f>
        <v>0</v>
      </c>
      <c r="BA164" s="203"/>
      <c r="BB164" s="207">
        <f>IFERROR(BB217-BB218,0)</f>
        <v>0</v>
      </c>
      <c r="BC164" s="207">
        <f>IFERROR(BC217-BC218,0)</f>
        <v>0</v>
      </c>
      <c r="BD164" s="203"/>
      <c r="BE164" s="207">
        <f>IFERROR(BE217-BE218,0)</f>
        <v>0</v>
      </c>
      <c r="BF164" s="207">
        <f>IFERROR(BF217-BF218,0)</f>
        <v>0</v>
      </c>
      <c r="BG164" s="203"/>
      <c r="BH164" s="207">
        <f>IFERROR(BH217-BH218,0)</f>
        <v>0</v>
      </c>
      <c r="BI164" s="207">
        <f>IFERROR(BI217-BI218,0)</f>
        <v>0</v>
      </c>
      <c r="BJ164" s="203"/>
      <c r="BK164" s="207">
        <f>IFERROR(BK217-BK218,0)</f>
        <v>0</v>
      </c>
      <c r="BL164" s="207">
        <f>IFERROR(BL217-BL218,0)</f>
        <v>0</v>
      </c>
      <c r="BM164" s="203"/>
      <c r="BN164" s="207">
        <f>IFERROR(BN217-BN218,0)</f>
        <v>0</v>
      </c>
      <c r="BO164" s="207">
        <f>IFERROR(BO217-BO218,0)</f>
        <v>0</v>
      </c>
      <c r="BP164" s="203"/>
      <c r="BQ164" s="204">
        <f>IFERROR(BQ217-BQ218,0)</f>
        <v>0</v>
      </c>
      <c r="BR164" s="204">
        <f>IFERROR(BR217-BR218,0)</f>
        <v>0</v>
      </c>
      <c r="BS164" s="204"/>
      <c r="BT164" s="204">
        <f>IFERROR(BT217-BT218,0)</f>
        <v>0</v>
      </c>
      <c r="BU164" s="204">
        <f>IFERROR(BU217-BU218,0)</f>
        <v>0</v>
      </c>
      <c r="BV164" s="204"/>
      <c r="BW164" s="204">
        <f>IFERROR(BW217-BW218,0)</f>
        <v>0</v>
      </c>
      <c r="BX164" s="204">
        <f>IFERROR(BX217-BX218,0)</f>
        <v>0</v>
      </c>
      <c r="BY164" s="204"/>
      <c r="BZ164" s="204">
        <f>IFERROR(BZ217-BZ218,0)</f>
        <v>0</v>
      </c>
      <c r="CA164" s="204">
        <f>IFERROR(CA217-CA218,0)</f>
        <v>0</v>
      </c>
      <c r="CB164" s="203"/>
      <c r="CC164" s="207">
        <f>IFERROR(CC217-CC218,0)</f>
        <v>0</v>
      </c>
      <c r="CD164" s="207">
        <f>IFERROR(CD217-CD218,0)</f>
        <v>0</v>
      </c>
      <c r="CE164" s="203"/>
      <c r="CF164" s="207">
        <f>IFERROR(CF217-CF218,0)</f>
        <v>0</v>
      </c>
      <c r="CG164" s="207">
        <f>IFERROR(CG217-CG218,0)</f>
        <v>0</v>
      </c>
      <c r="CH164" s="203"/>
      <c r="CI164" s="207">
        <f>IFERROR(CI217-CI218,0)</f>
        <v>0</v>
      </c>
      <c r="CJ164" s="207">
        <f>IFERROR(CJ217-CJ218,0)</f>
        <v>0</v>
      </c>
      <c r="CK164" s="203"/>
      <c r="CL164" s="207">
        <f>IFERROR(CL217-CL218,0)</f>
        <v>0</v>
      </c>
      <c r="CM164" s="207">
        <f>IFERROR(CM217-CM218,0)</f>
        <v>0</v>
      </c>
      <c r="CN164" s="203"/>
      <c r="CO164" s="207">
        <f>IFERROR(CO217-CO218,0)</f>
        <v>0</v>
      </c>
      <c r="CP164" s="207">
        <f>IFERROR(CP217-CP218,0)</f>
        <v>0</v>
      </c>
      <c r="CQ164" s="203"/>
      <c r="CR164" s="207">
        <f>IFERROR(CR217-CR218,0)</f>
        <v>0</v>
      </c>
      <c r="CS164" s="207">
        <f>IFERROR(CS217-CS218,0)</f>
        <v>0</v>
      </c>
      <c r="CT164" s="203"/>
      <c r="CU164" s="207">
        <f>IFERROR(CU217-CU218,0)</f>
        <v>0</v>
      </c>
      <c r="CV164" s="207">
        <f>IFERROR(CV217-CV218,0)</f>
        <v>0</v>
      </c>
      <c r="CW164" s="203"/>
      <c r="CX164" s="207">
        <f>IFERROR(CX217-CX218,0)</f>
        <v>0</v>
      </c>
      <c r="CY164" s="207">
        <f>IFERROR(CY217-CY218,0)</f>
        <v>0</v>
      </c>
      <c r="CZ164" s="203"/>
      <c r="DA164" s="207">
        <f>IFERROR(DA217-DA218,0)</f>
        <v>0</v>
      </c>
      <c r="DB164" s="207">
        <f>IFERROR(DB217-DB218,0)</f>
        <v>0</v>
      </c>
      <c r="DC164" s="203"/>
      <c r="DD164" s="207">
        <f>IFERROR(DD217-DD218,0)</f>
        <v>0</v>
      </c>
      <c r="DE164" s="207">
        <f>IFERROR(DE217-DE218,0)</f>
        <v>0</v>
      </c>
      <c r="DF164" s="203"/>
      <c r="DG164" s="207">
        <f>IFERROR(DG217-DG218,0)</f>
        <v>0</v>
      </c>
      <c r="DH164" s="207">
        <f>IFERROR(DH217-DH218,0)</f>
        <v>0</v>
      </c>
      <c r="DI164" s="203"/>
      <c r="DJ164" s="207">
        <f>IFERROR(DJ217-DJ218,0)</f>
        <v>0</v>
      </c>
      <c r="DK164" s="207">
        <f>IFERROR(DK217-DK218,0)</f>
        <v>0</v>
      </c>
      <c r="DL164" s="203"/>
      <c r="DM164" s="207">
        <f>IFERROR(DM217-DM218,0)</f>
        <v>0</v>
      </c>
      <c r="DN164" s="207">
        <f>IFERROR(DN217-DN218,0)</f>
        <v>0</v>
      </c>
      <c r="DO164" s="203"/>
      <c r="DP164" s="207">
        <f>IFERROR(DP217-DP218,0)</f>
        <v>0</v>
      </c>
      <c r="DQ164" s="207">
        <f>IFERROR(DQ217-DQ218,0)</f>
        <v>0</v>
      </c>
      <c r="DR164" s="203"/>
      <c r="DS164" s="207">
        <f>IFERROR(DS217-DS218,0)</f>
        <v>0</v>
      </c>
      <c r="DT164" s="207">
        <f>IFERROR(DT217-DT218,0)</f>
        <v>0</v>
      </c>
      <c r="DU164" s="211"/>
      <c r="DV164" s="204">
        <f>IFERROR(DV217-DV218,0)</f>
        <v>0</v>
      </c>
      <c r="DW164" s="442"/>
      <c r="DY164" s="205"/>
      <c r="DZ164" s="205"/>
      <c r="EB164" s="196"/>
      <c r="EC164" s="196"/>
      <c r="ED164"/>
      <c r="EE164" s="51"/>
      <c r="EF164" s="176"/>
      <c r="EG164" s="176"/>
      <c r="EH164" s="176"/>
      <c r="EI164" s="176"/>
      <c r="EJ164" s="176"/>
      <c r="EK164" s="176"/>
      <c r="EL164" s="176"/>
      <c r="EM164" s="176"/>
      <c r="EN164" s="176"/>
      <c r="EO164" s="176"/>
      <c r="EP164" s="176"/>
      <c r="EQ164" s="176"/>
      <c r="ER164" s="176"/>
      <c r="ES164" s="176"/>
      <c r="ET164" s="176"/>
      <c r="EU164" s="176"/>
      <c r="EV164" s="176"/>
      <c r="EW164" s="176"/>
      <c r="EX164" s="176"/>
      <c r="EY164" s="176"/>
      <c r="EZ164" s="176"/>
      <c r="FA164" s="176"/>
      <c r="FB164" s="176"/>
      <c r="FC164" s="176"/>
      <c r="FD164" s="176"/>
      <c r="FE164" s="176"/>
      <c r="FF164" s="176"/>
      <c r="FG164" s="176"/>
      <c r="FH164" s="176"/>
      <c r="FI164" s="176"/>
      <c r="FJ164" s="176"/>
      <c r="FK164" s="176"/>
      <c r="FL164" s="176"/>
      <c r="FM164" s="176"/>
      <c r="FN164" s="176"/>
      <c r="FO164" s="176"/>
      <c r="FP164" s="176"/>
      <c r="FQ164" s="176"/>
      <c r="FR164" s="176"/>
      <c r="FS164" s="176"/>
      <c r="FT164" s="176"/>
      <c r="FU164" s="176"/>
      <c r="FV164" s="176"/>
      <c r="FW164" s="176"/>
      <c r="FX164" s="176"/>
      <c r="FY164" s="176"/>
      <c r="FZ164" s="176"/>
      <c r="GA164" s="176"/>
      <c r="GB164" s="176"/>
      <c r="GC164" s="176"/>
      <c r="GD164" s="176"/>
      <c r="GE164" s="176"/>
      <c r="GF164" s="176"/>
      <c r="GG164" s="176"/>
      <c r="GH164" s="176"/>
      <c r="GI164" s="176"/>
      <c r="GJ164" s="176"/>
      <c r="GK164" s="176"/>
      <c r="GL164" s="176"/>
      <c r="GM164" s="176"/>
      <c r="GN164" s="176"/>
      <c r="GO164" s="176"/>
      <c r="GP164" s="176"/>
      <c r="GQ164" s="176"/>
      <c r="GR164" s="176"/>
      <c r="GS164" s="176"/>
      <c r="GT164" s="176"/>
      <c r="GU164" s="176"/>
      <c r="GV164" s="176"/>
      <c r="GW164" s="176"/>
      <c r="GX164" s="176"/>
      <c r="GY164" s="176"/>
      <c r="GZ164" s="176"/>
      <c r="HA164" s="176"/>
      <c r="HB164" s="176"/>
      <c r="HC164" s="176"/>
      <c r="HD164" s="176"/>
      <c r="HE164" s="176"/>
      <c r="HF164" s="176"/>
      <c r="HG164" s="176"/>
      <c r="HH164" s="176"/>
      <c r="HI164" s="176"/>
      <c r="HJ164" s="176"/>
      <c r="HK164" s="176"/>
      <c r="HL164" s="176"/>
      <c r="HM164" s="176"/>
      <c r="HN164" s="176"/>
      <c r="HO164" s="176"/>
      <c r="HP164" s="176"/>
      <c r="HQ164" s="176"/>
      <c r="HR164" s="176"/>
      <c r="HS164" s="176"/>
      <c r="HT164" s="176"/>
      <c r="HU164" s="176"/>
      <c r="HV164" s="176"/>
      <c r="HW164" s="176"/>
      <c r="HX164" s="176"/>
      <c r="HY164" s="176"/>
      <c r="HZ164" s="176"/>
      <c r="IA164" s="176"/>
      <c r="IB164" s="176"/>
      <c r="IC164" s="176"/>
      <c r="ID164" s="176"/>
      <c r="IE164" s="176"/>
      <c r="IF164" s="176"/>
      <c r="IG164" s="176"/>
      <c r="IH164" s="176"/>
      <c r="II164" s="176"/>
      <c r="IJ164" s="176"/>
      <c r="IK164" s="176"/>
      <c r="IL164" s="176"/>
      <c r="IM164" s="176"/>
      <c r="IN164" s="176"/>
      <c r="IO164" s="176"/>
      <c r="IP164" s="176"/>
      <c r="IQ164" s="176"/>
      <c r="IR164" s="176"/>
      <c r="IS164" s="176"/>
      <c r="IT164" s="176"/>
      <c r="IU164" s="176"/>
      <c r="IV164" s="176"/>
      <c r="IW164" s="176"/>
      <c r="IX164" s="176"/>
      <c r="IY164" s="176"/>
      <c r="IZ164" s="176"/>
      <c r="JA164" s="176"/>
      <c r="JB164" s="176"/>
      <c r="JC164" s="176"/>
      <c r="JD164" s="176"/>
      <c r="JE164" s="176"/>
      <c r="JF164" s="176"/>
      <c r="JG164" s="176"/>
      <c r="JH164" s="176"/>
      <c r="JI164" s="176"/>
      <c r="JJ164" s="176"/>
      <c r="JK164" s="176"/>
      <c r="JL164" s="176"/>
      <c r="JM164" s="176"/>
      <c r="JN164" s="176"/>
      <c r="JO164" s="176"/>
      <c r="JP164" s="176"/>
      <c r="JQ164" s="176"/>
      <c r="JR164" s="176"/>
      <c r="JS164" s="176"/>
      <c r="JT164" s="176"/>
      <c r="JU164" s="176"/>
      <c r="JV164" s="176"/>
      <c r="JW164" s="176"/>
      <c r="JX164" s="176"/>
      <c r="JY164" s="176"/>
      <c r="JZ164" s="176"/>
      <c r="KA164" s="176"/>
      <c r="KB164" s="176"/>
      <c r="KC164" s="176"/>
      <c r="KD164" s="176"/>
      <c r="KE164" s="176"/>
      <c r="KF164" s="176"/>
      <c r="KG164" s="176"/>
      <c r="KH164" s="176"/>
      <c r="KI164" s="176"/>
      <c r="KJ164" s="176"/>
      <c r="KK164" s="176"/>
      <c r="KL164" s="176"/>
      <c r="KM164" s="176"/>
      <c r="KN164" s="176"/>
      <c r="KO164" s="176"/>
      <c r="KP164" s="176"/>
      <c r="KQ164" s="176"/>
    </row>
    <row r="165" spans="1:303" s="170" customFormat="1" ht="19.5" customHeight="1" x14ac:dyDescent="0.3">
      <c r="A165" s="83"/>
      <c r="D165" s="206"/>
      <c r="E165" s="206" t="s">
        <v>784</v>
      </c>
      <c r="F165" s="206">
        <v>0</v>
      </c>
      <c r="G165" s="206" t="s">
        <v>264</v>
      </c>
      <c r="M165" s="226" t="s">
        <v>780</v>
      </c>
      <c r="N165" s="127" t="s">
        <v>40</v>
      </c>
      <c r="O165" s="198">
        <f ca="1">IFERROR(((R165*R44)+(U165*U44)+(X165*X44)+(AA165*AA44)+(AD165*AD44)+(AG165*AG44)+(AJ165*AJ44)+(AM165*AM44)+(AP165*AP44)+(AS165*AS44)+(AV165*AV44)+(AY165*AY44)+(BB165*BB44)+(BE165*BE44)+(BH165*BH44)+(BK165*BK44)+(BN165*BN44)+(BQ165*BQ44)+(BT165*BT44)+(BW165*BW44)+(BZ165*BZ44)+(CC165*CC44)+(CF165*CF44)+(CI165*CI44)+(CL165*CL44)+(CO165*CO44)+(CR165*CR44)+(CU165*CU44)+(CX165*CX44)+(DA165*DA44)+(DD165*DD44)+(DG165*DG44)+(DJ165*DJ44)+(DM165*DM44)+(DP165*DP44)+(DS165*DS44)+IF(O35="Actual",(DV165*DV44),0))/O44,0)</f>
        <v>0</v>
      </c>
      <c r="P165" s="198">
        <f>IFERROR(((S165*S44)+(V165*V44)+(Y165*Y44)+(AB165*AB44)+(AE165*AE44)+(AH165*AH44)+(AK165*AK44)+(AN165*AN44)+(AQ165*AQ44)+(AT165*AT44)+(AW165*AW44)+(AZ165*AZ44)+(BC165*BC44)+(BF165*BF44)+(BI165*BI44)+(BL165*BL44)+(BO165*BO44)+(BR165*BR44)+(BU165*BU44)+(BX165*BX44)+(CA165*CA44)+(CD165*CD44)+(CG165*CG44)+(CJ165*CJ44)+(CM165*CM44)+(CP165*CP44)+(CS165*CS44)+(CV165*CV44)+(CY165*CY44)+(DB165*DB44)+(DE165*DE44)+(DH165*DH44)+(DK165*DK44)+(DN165*DN44)+(DQ165*DQ44)+(DT165*DT44))/P44,0)</f>
        <v>0</v>
      </c>
      <c r="Q165" s="162"/>
      <c r="R165" s="207">
        <f>IFERROR(R222-R223,0)</f>
        <v>0</v>
      </c>
      <c r="S165" s="207">
        <f>IFERROR(S222-S223,0)</f>
        <v>0</v>
      </c>
      <c r="T165" s="203"/>
      <c r="U165" s="207">
        <f>IFERROR(U222-U223,0)</f>
        <v>0</v>
      </c>
      <c r="V165" s="207">
        <f>IFERROR(V222-V223,0)</f>
        <v>0</v>
      </c>
      <c r="W165" s="203"/>
      <c r="X165" s="207">
        <f>IFERROR(X222-X223,0)</f>
        <v>0</v>
      </c>
      <c r="Y165" s="207">
        <f>IFERROR(Y222-Y223,0)</f>
        <v>0</v>
      </c>
      <c r="Z165" s="203"/>
      <c r="AA165" s="207">
        <f>IFERROR(AA222-AA223,0)</f>
        <v>0</v>
      </c>
      <c r="AB165" s="207">
        <f>IFERROR(AB222-AB223,0)</f>
        <v>0</v>
      </c>
      <c r="AC165" s="203"/>
      <c r="AD165" s="207">
        <f>IFERROR(AD222-AD223,0)</f>
        <v>0</v>
      </c>
      <c r="AE165" s="207">
        <f>IFERROR(AE222-AE223,0)</f>
        <v>0</v>
      </c>
      <c r="AF165" s="203"/>
      <c r="AG165" s="207">
        <f>IFERROR(AG222-AG223,0)</f>
        <v>0</v>
      </c>
      <c r="AH165" s="207">
        <f>IFERROR(AH222-AH223,0)</f>
        <v>0</v>
      </c>
      <c r="AI165" s="203"/>
      <c r="AJ165" s="207">
        <f>IFERROR(AJ222-AJ223,0)</f>
        <v>0</v>
      </c>
      <c r="AK165" s="207">
        <f>IFERROR(AK222-AK223,0)</f>
        <v>0</v>
      </c>
      <c r="AL165" s="203"/>
      <c r="AM165" s="207">
        <f>IFERROR(AM222-AM223,0)</f>
        <v>0</v>
      </c>
      <c r="AN165" s="207">
        <f>IFERROR(AN222-AN223,0)</f>
        <v>0</v>
      </c>
      <c r="AO165" s="203"/>
      <c r="AP165" s="207">
        <f>IFERROR(AP222-AP223,0)</f>
        <v>0</v>
      </c>
      <c r="AQ165" s="207">
        <f>IFERROR(AQ222-AQ223,0)</f>
        <v>0</v>
      </c>
      <c r="AR165" s="203"/>
      <c r="AS165" s="207">
        <f>IFERROR(AS222-AS223,0)</f>
        <v>0</v>
      </c>
      <c r="AT165" s="207">
        <f>IFERROR(AT222-AT223,0)</f>
        <v>0</v>
      </c>
      <c r="AU165" s="203"/>
      <c r="AV165" s="207">
        <f>IFERROR(AV222-AV223,0)</f>
        <v>0</v>
      </c>
      <c r="AW165" s="207">
        <f>IFERROR(AW222-AW223,0)</f>
        <v>0</v>
      </c>
      <c r="AX165" s="203"/>
      <c r="AY165" s="207">
        <f>IFERROR(AY222-AY223,0)</f>
        <v>0</v>
      </c>
      <c r="AZ165" s="207">
        <f>IFERROR(AZ222-AZ223,0)</f>
        <v>0</v>
      </c>
      <c r="BA165" s="203"/>
      <c r="BB165" s="207">
        <f>IFERROR(BB222-BB223,0)</f>
        <v>0</v>
      </c>
      <c r="BC165" s="207">
        <f>IFERROR(BC222-BC223,0)</f>
        <v>0</v>
      </c>
      <c r="BD165" s="203"/>
      <c r="BE165" s="207">
        <f>IFERROR(BE222-BE223,0)</f>
        <v>0</v>
      </c>
      <c r="BF165" s="207">
        <f>IFERROR(BF222-BF223,0)</f>
        <v>0</v>
      </c>
      <c r="BG165" s="203"/>
      <c r="BH165" s="207">
        <f>IFERROR(BH222-BH223,0)</f>
        <v>0</v>
      </c>
      <c r="BI165" s="207">
        <f>IFERROR(BI222-BI223,0)</f>
        <v>0</v>
      </c>
      <c r="BJ165" s="203"/>
      <c r="BK165" s="207">
        <f>IFERROR(BK222-BK223,0)</f>
        <v>0</v>
      </c>
      <c r="BL165" s="207">
        <f>IFERROR(BL222-BL223,0)</f>
        <v>0</v>
      </c>
      <c r="BM165" s="203"/>
      <c r="BN165" s="207">
        <f>IFERROR(BN222-BN223,0)</f>
        <v>0</v>
      </c>
      <c r="BO165" s="207">
        <f>IFERROR(BO222-BO223,0)</f>
        <v>0</v>
      </c>
      <c r="BP165" s="203"/>
      <c r="BQ165" s="204">
        <f>IFERROR(BQ222-BQ223,0)</f>
        <v>0</v>
      </c>
      <c r="BR165" s="204">
        <f>IFERROR(BR222-BR223,0)</f>
        <v>0</v>
      </c>
      <c r="BS165" s="204"/>
      <c r="BT165" s="204">
        <f>IFERROR(BT222-BT223,0)</f>
        <v>0</v>
      </c>
      <c r="BU165" s="204">
        <f>IFERROR(BU222-BU223,0)</f>
        <v>0</v>
      </c>
      <c r="BV165" s="204"/>
      <c r="BW165" s="204">
        <f>IFERROR(BW222-BW223,0)</f>
        <v>0</v>
      </c>
      <c r="BX165" s="204">
        <f>IFERROR(BX222-BX223,0)</f>
        <v>0</v>
      </c>
      <c r="BY165" s="204"/>
      <c r="BZ165" s="204">
        <f>IFERROR(BZ222-BZ223,0)</f>
        <v>0</v>
      </c>
      <c r="CA165" s="204">
        <f>IFERROR(CA222-CA223,0)</f>
        <v>0</v>
      </c>
      <c r="CB165" s="203"/>
      <c r="CC165" s="207">
        <f>IFERROR(CC222-CC223,0)</f>
        <v>0</v>
      </c>
      <c r="CD165" s="207">
        <f>IFERROR(CD222-CD223,0)</f>
        <v>0</v>
      </c>
      <c r="CE165" s="203"/>
      <c r="CF165" s="207">
        <f>IFERROR(CF222-CF223,0)</f>
        <v>0</v>
      </c>
      <c r="CG165" s="207">
        <f>IFERROR(CG222-CG223,0)</f>
        <v>0</v>
      </c>
      <c r="CH165" s="203"/>
      <c r="CI165" s="207">
        <f>IFERROR(CI222-CI223,0)</f>
        <v>0</v>
      </c>
      <c r="CJ165" s="207">
        <f>IFERROR(CJ222-CJ223,0)</f>
        <v>0</v>
      </c>
      <c r="CK165" s="203"/>
      <c r="CL165" s="207">
        <f>IFERROR(CL222-CL223,0)</f>
        <v>0</v>
      </c>
      <c r="CM165" s="207">
        <f>IFERROR(CM222-CM223,0)</f>
        <v>0</v>
      </c>
      <c r="CN165" s="203"/>
      <c r="CO165" s="207">
        <f>IFERROR(CO222-CO223,0)</f>
        <v>0</v>
      </c>
      <c r="CP165" s="207">
        <f>IFERROR(CP222-CP223,0)</f>
        <v>0</v>
      </c>
      <c r="CQ165" s="203"/>
      <c r="CR165" s="207">
        <f>IFERROR(CR222-CR223,0)</f>
        <v>0</v>
      </c>
      <c r="CS165" s="207">
        <f>IFERROR(CS222-CS223,0)</f>
        <v>0</v>
      </c>
      <c r="CT165" s="203"/>
      <c r="CU165" s="207">
        <f>IFERROR(CU222-CU223,0)</f>
        <v>0</v>
      </c>
      <c r="CV165" s="207">
        <f>IFERROR(CV222-CV223,0)</f>
        <v>0</v>
      </c>
      <c r="CW165" s="203"/>
      <c r="CX165" s="207">
        <f>IFERROR(CX222-CX223,0)</f>
        <v>0</v>
      </c>
      <c r="CY165" s="207">
        <f>IFERROR(CY222-CY223,0)</f>
        <v>0</v>
      </c>
      <c r="CZ165" s="203"/>
      <c r="DA165" s="207">
        <f>IFERROR(DA222-DA223,0)</f>
        <v>0</v>
      </c>
      <c r="DB165" s="207">
        <f>IFERROR(DB222-DB223,0)</f>
        <v>0</v>
      </c>
      <c r="DC165" s="203"/>
      <c r="DD165" s="207">
        <f>IFERROR(DD222-DD223,0)</f>
        <v>0</v>
      </c>
      <c r="DE165" s="207">
        <f>IFERROR(DE222-DE223,0)</f>
        <v>0</v>
      </c>
      <c r="DF165" s="203"/>
      <c r="DG165" s="207">
        <f>IFERROR(DG222-DG223,0)</f>
        <v>0</v>
      </c>
      <c r="DH165" s="207">
        <f>IFERROR(DH222-DH223,0)</f>
        <v>0</v>
      </c>
      <c r="DI165" s="203"/>
      <c r="DJ165" s="207">
        <f>IFERROR(DJ222-DJ223,0)</f>
        <v>0</v>
      </c>
      <c r="DK165" s="207">
        <f>IFERROR(DK222-DK223,0)</f>
        <v>0</v>
      </c>
      <c r="DL165" s="203"/>
      <c r="DM165" s="207">
        <f>IFERROR(DM222-DM223,0)</f>
        <v>0</v>
      </c>
      <c r="DN165" s="207">
        <f>IFERROR(DN222-DN223,0)</f>
        <v>0</v>
      </c>
      <c r="DO165" s="203"/>
      <c r="DP165" s="207">
        <f>IFERROR(DP222-DP223,0)</f>
        <v>0</v>
      </c>
      <c r="DQ165" s="207">
        <f>IFERROR(DQ222-DQ223,0)</f>
        <v>0</v>
      </c>
      <c r="DR165" s="203"/>
      <c r="DS165" s="207">
        <f>IFERROR(DS222-DS223,0)</f>
        <v>0</v>
      </c>
      <c r="DT165" s="207">
        <f>IFERROR(DT222-DT223,0)</f>
        <v>0</v>
      </c>
      <c r="DU165" s="211"/>
      <c r="DV165" s="204">
        <f>IFERROR(DV222-DV223,0)</f>
        <v>0</v>
      </c>
      <c r="DW165" s="442"/>
      <c r="DY165" s="205"/>
      <c r="DZ165" s="205"/>
      <c r="EB165" s="196"/>
      <c r="EC165" s="196"/>
      <c r="ED165"/>
      <c r="EE165" s="51"/>
      <c r="EF165" s="176"/>
      <c r="EG165" s="176"/>
      <c r="EH165" s="176"/>
      <c r="EI165" s="176"/>
      <c r="EJ165" s="176"/>
      <c r="EK165" s="176"/>
      <c r="EL165" s="176"/>
      <c r="EM165" s="176"/>
      <c r="EN165" s="176"/>
      <c r="EO165" s="176"/>
      <c r="EP165" s="176"/>
      <c r="EQ165" s="176"/>
      <c r="ER165" s="176"/>
      <c r="ES165" s="176"/>
      <c r="ET165" s="176"/>
      <c r="EU165" s="176"/>
      <c r="EV165" s="176"/>
      <c r="EW165" s="176"/>
      <c r="EX165" s="176"/>
      <c r="EY165" s="176"/>
      <c r="EZ165" s="176"/>
      <c r="FA165" s="176"/>
      <c r="FB165" s="176"/>
      <c r="FC165" s="176"/>
      <c r="FD165" s="176"/>
      <c r="FE165" s="176"/>
      <c r="FF165" s="176"/>
      <c r="FG165" s="176"/>
      <c r="FH165" s="176"/>
      <c r="FI165" s="176"/>
      <c r="FJ165" s="176"/>
      <c r="FK165" s="176"/>
      <c r="FL165" s="176"/>
      <c r="FM165" s="176"/>
      <c r="FN165" s="176"/>
      <c r="FO165" s="176"/>
      <c r="FP165" s="176"/>
      <c r="FQ165" s="176"/>
      <c r="FR165" s="176"/>
      <c r="FS165" s="176"/>
      <c r="FT165" s="176"/>
      <c r="FU165" s="176"/>
      <c r="FV165" s="176"/>
      <c r="FW165" s="176"/>
      <c r="FX165" s="176"/>
      <c r="FY165" s="176"/>
      <c r="FZ165" s="176"/>
      <c r="GA165" s="176"/>
      <c r="GB165" s="176"/>
      <c r="GC165" s="176"/>
      <c r="GD165" s="176"/>
      <c r="GE165" s="176"/>
      <c r="GF165" s="176"/>
      <c r="GG165" s="176"/>
      <c r="GH165" s="176"/>
      <c r="GI165" s="176"/>
      <c r="GJ165" s="176"/>
      <c r="GK165" s="176"/>
      <c r="GL165" s="176"/>
      <c r="GM165" s="176"/>
      <c r="GN165" s="176"/>
      <c r="GO165" s="176"/>
      <c r="GP165" s="176"/>
      <c r="GQ165" s="176"/>
      <c r="GR165" s="176"/>
      <c r="GS165" s="176"/>
      <c r="GT165" s="176"/>
      <c r="GU165" s="176"/>
      <c r="GV165" s="176"/>
      <c r="GW165" s="176"/>
      <c r="GX165" s="176"/>
      <c r="GY165" s="176"/>
      <c r="GZ165" s="176"/>
      <c r="HA165" s="176"/>
      <c r="HB165" s="176"/>
      <c r="HC165" s="176"/>
      <c r="HD165" s="176"/>
      <c r="HE165" s="176"/>
      <c r="HF165" s="176"/>
      <c r="HG165" s="176"/>
      <c r="HH165" s="176"/>
      <c r="HI165" s="176"/>
      <c r="HJ165" s="176"/>
      <c r="HK165" s="176"/>
      <c r="HL165" s="176"/>
      <c r="HM165" s="176"/>
      <c r="HN165" s="176"/>
      <c r="HO165" s="176"/>
      <c r="HP165" s="176"/>
      <c r="HQ165" s="176"/>
      <c r="HR165" s="176"/>
      <c r="HS165" s="176"/>
      <c r="HT165" s="176"/>
      <c r="HU165" s="176"/>
      <c r="HV165" s="176"/>
      <c r="HW165" s="176"/>
      <c r="HX165" s="176"/>
      <c r="HY165" s="176"/>
      <c r="HZ165" s="176"/>
      <c r="IA165" s="176"/>
      <c r="IB165" s="176"/>
      <c r="IC165" s="176"/>
      <c r="ID165" s="176"/>
      <c r="IE165" s="176"/>
      <c r="IF165" s="176"/>
      <c r="IG165" s="176"/>
      <c r="IH165" s="176"/>
      <c r="II165" s="176"/>
      <c r="IJ165" s="176"/>
      <c r="IK165" s="176"/>
      <c r="IL165" s="176"/>
      <c r="IM165" s="176"/>
      <c r="IN165" s="176"/>
      <c r="IO165" s="176"/>
      <c r="IP165" s="176"/>
      <c r="IQ165" s="176"/>
      <c r="IR165" s="176"/>
      <c r="IS165" s="176"/>
      <c r="IT165" s="176"/>
      <c r="IU165" s="176"/>
      <c r="IV165" s="176"/>
      <c r="IW165" s="176"/>
      <c r="IX165" s="176"/>
      <c r="IY165" s="176"/>
      <c r="IZ165" s="176"/>
      <c r="JA165" s="176"/>
      <c r="JB165" s="176"/>
      <c r="JC165" s="176"/>
      <c r="JD165" s="176"/>
      <c r="JE165" s="176"/>
      <c r="JF165" s="176"/>
      <c r="JG165" s="176"/>
      <c r="JH165" s="176"/>
      <c r="JI165" s="176"/>
      <c r="JJ165" s="176"/>
      <c r="JK165" s="176"/>
      <c r="JL165" s="176"/>
      <c r="JM165" s="176"/>
      <c r="JN165" s="176"/>
      <c r="JO165" s="176"/>
      <c r="JP165" s="176"/>
      <c r="JQ165" s="176"/>
      <c r="JR165" s="176"/>
      <c r="JS165" s="176"/>
      <c r="JT165" s="176"/>
      <c r="JU165" s="176"/>
      <c r="JV165" s="176"/>
      <c r="JW165" s="176"/>
      <c r="JX165" s="176"/>
      <c r="JY165" s="176"/>
      <c r="JZ165" s="176"/>
      <c r="KA165" s="176"/>
      <c r="KB165" s="176"/>
      <c r="KC165" s="176"/>
      <c r="KD165" s="176"/>
      <c r="KE165" s="176"/>
      <c r="KF165" s="176"/>
      <c r="KG165" s="176"/>
      <c r="KH165" s="176"/>
      <c r="KI165" s="176"/>
      <c r="KJ165" s="176"/>
      <c r="KK165" s="176"/>
      <c r="KL165" s="176"/>
      <c r="KM165" s="176"/>
      <c r="KN165" s="176"/>
      <c r="KO165" s="176"/>
      <c r="KP165" s="176"/>
      <c r="KQ165" s="176"/>
    </row>
    <row r="166" spans="1:303" s="170" customFormat="1" ht="19.5" customHeight="1" x14ac:dyDescent="0.3">
      <c r="A166" s="83"/>
      <c r="D166" s="206"/>
      <c r="E166" s="206" t="s">
        <v>377</v>
      </c>
      <c r="F166" s="206">
        <v>0</v>
      </c>
      <c r="G166" s="206" t="s">
        <v>264</v>
      </c>
      <c r="M166" s="289" t="s">
        <v>378</v>
      </c>
      <c r="N166" s="127" t="s">
        <v>40</v>
      </c>
      <c r="O166" s="210">
        <f ca="1">IFERROR(((R166*R44)+(U166*U44)+(X166*X44)+(AA166*AA44)+(AD166*AD44)+(AG166*AG44)+(AJ166*AJ44)+(AM166*AM44)+(AP166*AP44)+(AS166*AS44)+(AV166*AV44)+(AY166*AY44)+(BB166*BB44)+(BE166*BE44)+(BH166*BH44)+(BK166*BK44)+(BN166*BN44)+(BQ166*BQ44)+(BT166*BT44)+(BW166*BW44)+(BZ166*BZ44)+(CC166*CC44)+(CF166*CF44)+(CI166*CI44)+(CL166*CL44)+(CO166*CO44)+(CR166*CR44)+(CU166*CU44)+(CX166*CX44)+(DA166*DA44)+(DD166*DD44)+(DG166*DG44)+(DJ166*DJ44)+(DM166*DM44)+(DP166*DP44)+(DS166*DS44)+IF(O35="Actual",(DV166*DV44),0))/O44,0)</f>
        <v>0</v>
      </c>
      <c r="P166" s="210">
        <f>IFERROR(((S166*S44)+(V166*V44)+(Y166*Y44)+(AB166*AB44)+(AE166*AE44)+(AH166*AH44)+(AK166*AK44)+(AN166*AN44)+(AQ166*AQ44)+(AT166*AT44)+(AW166*AW44)+(AZ166*AZ44)+(BC166*BC44)+(BF166*BF44)+(BI166*BI44)+(BL166*BL44)+(BO166*BO44)+(BR166*BR44)+(BU166*BU44)+(BX166*BX44)+(CA166*CA44)+(CD166*CD44)+(CG166*CG44)+(CJ166*CJ44)+(CM166*CM44)+(CP166*CP44)+(CS166*CS44)+(CV166*CV44)+(CY166*CY44)+(DB166*DB44)+(DE166*DE44)+(DH166*DH44)+(DK166*DK44)+(DN166*DN44)+(DQ166*DQ44)+(DT166*DT44))/P44,0)</f>
        <v>0</v>
      </c>
      <c r="Q166" s="254"/>
      <c r="R166" s="255">
        <f>IFERROR(R227-R228,0)</f>
        <v>0</v>
      </c>
      <c r="S166" s="255">
        <f>IFERROR(S227-S228,0)</f>
        <v>0</v>
      </c>
      <c r="T166" s="255"/>
      <c r="U166" s="204">
        <f>IFERROR(U227-U228,0)</f>
        <v>0</v>
      </c>
      <c r="V166" s="204">
        <f>IFERROR(V227-V228,0)</f>
        <v>0</v>
      </c>
      <c r="W166" s="255"/>
      <c r="X166" s="204">
        <f>IFERROR(X227-X228,0)</f>
        <v>0</v>
      </c>
      <c r="Y166" s="204">
        <f>IFERROR(Y227-Y228,0)</f>
        <v>0</v>
      </c>
      <c r="Z166" s="255"/>
      <c r="AA166" s="204">
        <f>IFERROR(AA227-AA228,0)</f>
        <v>0</v>
      </c>
      <c r="AB166" s="204">
        <f>IFERROR(AB227-AB228,0)</f>
        <v>0</v>
      </c>
      <c r="AC166" s="255"/>
      <c r="AD166" s="204">
        <f>IFERROR(AD227-AD228,0)</f>
        <v>0</v>
      </c>
      <c r="AE166" s="204">
        <f>IFERROR(AE227-AE228,0)</f>
        <v>0</v>
      </c>
      <c r="AF166" s="255"/>
      <c r="AG166" s="204">
        <f>IFERROR(AG227-AG228,0)</f>
        <v>0</v>
      </c>
      <c r="AH166" s="204">
        <f>IFERROR(AH227-AH228,0)</f>
        <v>0</v>
      </c>
      <c r="AI166" s="255"/>
      <c r="AJ166" s="204">
        <f>IFERROR(AJ227-AJ228,0)</f>
        <v>0</v>
      </c>
      <c r="AK166" s="204">
        <f>IFERROR(AK227-AK228,0)</f>
        <v>0</v>
      </c>
      <c r="AL166" s="255"/>
      <c r="AM166" s="204">
        <f>IFERROR(AM227-AM228,0)</f>
        <v>0</v>
      </c>
      <c r="AN166" s="204">
        <f>IFERROR(AN227-AN228,0)</f>
        <v>0</v>
      </c>
      <c r="AO166" s="255"/>
      <c r="AP166" s="204">
        <f>IFERROR(AP227-AP228,0)</f>
        <v>0</v>
      </c>
      <c r="AQ166" s="204">
        <f>IFERROR(AQ227-AQ228,0)</f>
        <v>0</v>
      </c>
      <c r="AR166" s="255"/>
      <c r="AS166" s="204">
        <f>IFERROR(AS227-AS228,0)</f>
        <v>0</v>
      </c>
      <c r="AT166" s="204">
        <f>IFERROR(AT227-AT228,0)</f>
        <v>0</v>
      </c>
      <c r="AU166" s="255"/>
      <c r="AV166" s="204">
        <f>IFERROR(AV227-AV228,0)</f>
        <v>0</v>
      </c>
      <c r="AW166" s="204">
        <f>IFERROR(AW227-AW228,0)</f>
        <v>0</v>
      </c>
      <c r="AX166" s="255"/>
      <c r="AY166" s="204">
        <f>IFERROR(AY227-AY228,0)</f>
        <v>0</v>
      </c>
      <c r="AZ166" s="204">
        <f>IFERROR(AZ227-AZ228,0)</f>
        <v>0</v>
      </c>
      <c r="BA166" s="255"/>
      <c r="BB166" s="204">
        <f>IFERROR(BB227-BB228,0)</f>
        <v>0</v>
      </c>
      <c r="BC166" s="204">
        <f>IFERROR(BC227-BC228,0)</f>
        <v>0</v>
      </c>
      <c r="BD166" s="255"/>
      <c r="BE166" s="204">
        <f>IFERROR(BE227-BE228,0)</f>
        <v>0</v>
      </c>
      <c r="BF166" s="204">
        <f>IFERROR(BF227-BF228,0)</f>
        <v>0</v>
      </c>
      <c r="BG166" s="255"/>
      <c r="BH166" s="204">
        <f>IFERROR(BH227-BH228,0)</f>
        <v>0</v>
      </c>
      <c r="BI166" s="204">
        <f>IFERROR(BI227-BI228,0)</f>
        <v>0</v>
      </c>
      <c r="BJ166" s="255"/>
      <c r="BK166" s="204">
        <f>IFERROR(BK227-BK228,0)</f>
        <v>0</v>
      </c>
      <c r="BL166" s="204">
        <f>IFERROR(BL227-BL228,0)</f>
        <v>0</v>
      </c>
      <c r="BM166" s="255"/>
      <c r="BN166" s="204">
        <f>IFERROR(BN227-BN228,0)</f>
        <v>0</v>
      </c>
      <c r="BO166" s="204">
        <f>IFERROR(BO227-BO228,0)</f>
        <v>0</v>
      </c>
      <c r="BP166" s="255"/>
      <c r="BQ166" s="204">
        <f>IFERROR(BQ227-BQ228,0)</f>
        <v>0</v>
      </c>
      <c r="BR166" s="204">
        <f>IFERROR(BR227-BR228,0)</f>
        <v>0</v>
      </c>
      <c r="BS166" s="255"/>
      <c r="BT166" s="204">
        <f>IFERROR(BT227-BT228,0)</f>
        <v>0</v>
      </c>
      <c r="BU166" s="204">
        <f>IFERROR(BU227-BU228,0)</f>
        <v>0</v>
      </c>
      <c r="BV166" s="255"/>
      <c r="BW166" s="204">
        <f>IFERROR(BW227-BW228,0)</f>
        <v>0</v>
      </c>
      <c r="BX166" s="204">
        <f>IFERROR(BX227-BX228,0)</f>
        <v>0</v>
      </c>
      <c r="BY166" s="255"/>
      <c r="BZ166" s="204">
        <f>IFERROR(BZ227-BZ228,0)</f>
        <v>0</v>
      </c>
      <c r="CA166" s="204">
        <f>IFERROR(CA227-CA228,0)</f>
        <v>0</v>
      </c>
      <c r="CB166" s="255"/>
      <c r="CC166" s="204">
        <f>IFERROR(CC227-CC228,0)</f>
        <v>0</v>
      </c>
      <c r="CD166" s="204">
        <f>IFERROR(CD227-CD228,0)</f>
        <v>0</v>
      </c>
      <c r="CE166" s="255"/>
      <c r="CF166" s="204">
        <f>IFERROR(CF227-CF228,0)</f>
        <v>0</v>
      </c>
      <c r="CG166" s="204">
        <f>IFERROR(CG227-CG228,0)</f>
        <v>0</v>
      </c>
      <c r="CH166" s="255"/>
      <c r="CI166" s="204">
        <f>IFERROR(CI227-CI228,0)</f>
        <v>0</v>
      </c>
      <c r="CJ166" s="204">
        <f>IFERROR(CJ227-CJ228,0)</f>
        <v>0</v>
      </c>
      <c r="CK166" s="255"/>
      <c r="CL166" s="204">
        <f>IFERROR(CL227-CL228,0)</f>
        <v>0</v>
      </c>
      <c r="CM166" s="204">
        <f>IFERROR(CM227-CM228,0)</f>
        <v>0</v>
      </c>
      <c r="CN166" s="255"/>
      <c r="CO166" s="204">
        <f>IFERROR(CO227-CO228,0)</f>
        <v>0</v>
      </c>
      <c r="CP166" s="204">
        <f>IFERROR(CP227-CP228,0)</f>
        <v>0</v>
      </c>
      <c r="CQ166" s="255"/>
      <c r="CR166" s="204">
        <f>IFERROR(CR227-CR228,0)</f>
        <v>0</v>
      </c>
      <c r="CS166" s="204">
        <f>IFERROR(CS227-CS228,0)</f>
        <v>0</v>
      </c>
      <c r="CT166" s="255"/>
      <c r="CU166" s="204">
        <f>IFERROR(CU227-CU228,0)</f>
        <v>0</v>
      </c>
      <c r="CV166" s="204">
        <f>IFERROR(CV227-CV228,0)</f>
        <v>0</v>
      </c>
      <c r="CW166" s="255"/>
      <c r="CX166" s="204">
        <f>IFERROR(CX227-CX228,0)</f>
        <v>0</v>
      </c>
      <c r="CY166" s="204">
        <f>IFERROR(CY227-CY228,0)</f>
        <v>0</v>
      </c>
      <c r="CZ166" s="255"/>
      <c r="DA166" s="204">
        <f>IFERROR(DA227-DA228,0)</f>
        <v>0</v>
      </c>
      <c r="DB166" s="204">
        <f>IFERROR(DB227-DB228,0)</f>
        <v>0</v>
      </c>
      <c r="DC166" s="255"/>
      <c r="DD166" s="204">
        <f>IFERROR(DD227-DD228,0)</f>
        <v>0</v>
      </c>
      <c r="DE166" s="204">
        <f>IFERROR(DE227-DE228,0)</f>
        <v>0</v>
      </c>
      <c r="DF166" s="255"/>
      <c r="DG166" s="204">
        <f>IFERROR(DG227-DG228,0)</f>
        <v>0</v>
      </c>
      <c r="DH166" s="204">
        <f>IFERROR(DH227-DH228,0)</f>
        <v>0</v>
      </c>
      <c r="DI166" s="255"/>
      <c r="DJ166" s="204">
        <f>IFERROR(DJ227-DJ228,0)</f>
        <v>0</v>
      </c>
      <c r="DK166" s="204">
        <f>IFERROR(DK227-DK228,0)</f>
        <v>0</v>
      </c>
      <c r="DL166" s="255"/>
      <c r="DM166" s="204">
        <f>IFERROR(DM227-DM228,0)</f>
        <v>0</v>
      </c>
      <c r="DN166" s="204">
        <f>IFERROR(DN227-DN228,0)</f>
        <v>0</v>
      </c>
      <c r="DO166" s="255"/>
      <c r="DP166" s="204">
        <f>IFERROR(DP227-DP228,0)</f>
        <v>0</v>
      </c>
      <c r="DQ166" s="204">
        <f>IFERROR(DQ227-DQ228,0)</f>
        <v>0</v>
      </c>
      <c r="DR166" s="255"/>
      <c r="DS166" s="204">
        <f>IFERROR(DS227-DS228,0)</f>
        <v>0</v>
      </c>
      <c r="DT166" s="204">
        <f>IFERROR(DT227-DT228,0)</f>
        <v>0</v>
      </c>
      <c r="DU166" s="418"/>
      <c r="DV166" s="204">
        <f>IFERROR(DV227-DV228,0)</f>
        <v>0</v>
      </c>
      <c r="DW166" s="442"/>
      <c r="DY166" s="205"/>
      <c r="DZ166" s="205"/>
      <c r="EB166" s="196"/>
      <c r="EC166" s="196"/>
      <c r="ED166"/>
      <c r="EE166" s="100"/>
      <c r="EF166" s="176"/>
      <c r="EG166" s="176"/>
      <c r="EH166" s="176"/>
      <c r="EI166" s="176"/>
      <c r="EJ166" s="176"/>
      <c r="EK166" s="176"/>
      <c r="EL166" s="176"/>
      <c r="EM166" s="176"/>
      <c r="EN166" s="176"/>
      <c r="EO166" s="176"/>
      <c r="EP166" s="176"/>
      <c r="EQ166" s="176"/>
      <c r="ER166" s="176"/>
      <c r="ES166" s="176"/>
      <c r="ET166" s="176"/>
      <c r="EU166" s="176"/>
      <c r="EV166" s="176"/>
      <c r="EW166" s="176"/>
      <c r="EX166" s="176"/>
      <c r="EY166" s="176"/>
      <c r="EZ166" s="176"/>
      <c r="FA166" s="176"/>
      <c r="FB166" s="176"/>
      <c r="FC166" s="176"/>
      <c r="FD166" s="176"/>
      <c r="FE166" s="176"/>
      <c r="FF166" s="176"/>
      <c r="FG166" s="176"/>
      <c r="FH166" s="176"/>
      <c r="FI166" s="176"/>
      <c r="FJ166" s="176"/>
      <c r="FK166" s="176"/>
      <c r="FL166" s="176"/>
      <c r="FM166" s="176"/>
      <c r="FN166" s="176"/>
      <c r="FO166" s="176"/>
      <c r="FP166" s="176"/>
      <c r="FQ166" s="176"/>
      <c r="FR166" s="176"/>
      <c r="FS166" s="176"/>
      <c r="FT166" s="176"/>
      <c r="FU166" s="176"/>
      <c r="FV166" s="176"/>
      <c r="FW166" s="176"/>
      <c r="FX166" s="176"/>
      <c r="FY166" s="176"/>
      <c r="FZ166" s="176"/>
      <c r="GA166" s="176"/>
      <c r="GB166" s="176"/>
      <c r="GC166" s="176"/>
      <c r="GD166" s="176"/>
      <c r="GE166" s="176"/>
      <c r="GF166" s="176"/>
      <c r="GG166" s="176"/>
      <c r="GH166" s="176"/>
      <c r="GI166" s="176"/>
      <c r="GJ166" s="176"/>
      <c r="GK166" s="176"/>
      <c r="GL166" s="176"/>
      <c r="GM166" s="176"/>
      <c r="GN166" s="176"/>
      <c r="GO166" s="176"/>
      <c r="GP166" s="176"/>
      <c r="GQ166" s="176"/>
      <c r="GR166" s="176"/>
      <c r="GS166" s="176"/>
      <c r="GT166" s="176"/>
      <c r="GU166" s="176"/>
      <c r="GV166" s="176"/>
      <c r="GW166" s="176"/>
      <c r="GX166" s="176"/>
      <c r="GY166" s="176"/>
      <c r="GZ166" s="176"/>
      <c r="HA166" s="176"/>
      <c r="HB166" s="176"/>
      <c r="HC166" s="176"/>
      <c r="HD166" s="176"/>
      <c r="HE166" s="176"/>
      <c r="HF166" s="176"/>
      <c r="HG166" s="176"/>
      <c r="HH166" s="176"/>
      <c r="HI166" s="176"/>
      <c r="HJ166" s="176"/>
      <c r="HK166" s="176"/>
      <c r="HL166" s="176"/>
      <c r="HM166" s="176"/>
      <c r="HN166" s="176"/>
      <c r="HO166" s="176"/>
      <c r="HP166" s="176"/>
      <c r="HQ166" s="176"/>
      <c r="HR166" s="176"/>
      <c r="HS166" s="176"/>
      <c r="HT166" s="176"/>
      <c r="HU166" s="176"/>
      <c r="HV166" s="176"/>
      <c r="HW166" s="176"/>
      <c r="HX166" s="176"/>
      <c r="HY166" s="176"/>
      <c r="HZ166" s="176"/>
      <c r="IA166" s="176"/>
      <c r="IB166" s="176"/>
      <c r="IC166" s="176"/>
      <c r="ID166" s="176"/>
      <c r="IE166" s="176"/>
      <c r="IF166" s="176"/>
      <c r="IG166" s="176"/>
      <c r="IH166" s="176"/>
      <c r="II166" s="176"/>
      <c r="IJ166" s="176"/>
      <c r="IK166" s="176"/>
      <c r="IL166" s="176"/>
      <c r="IM166" s="176"/>
      <c r="IN166" s="176"/>
      <c r="IO166" s="176"/>
      <c r="IP166" s="176"/>
      <c r="IQ166" s="176"/>
      <c r="IR166" s="176"/>
      <c r="IS166" s="176"/>
      <c r="IT166" s="176"/>
      <c r="IU166" s="176"/>
      <c r="IV166" s="176"/>
      <c r="IW166" s="176"/>
      <c r="IX166" s="176"/>
      <c r="IY166" s="176"/>
      <c r="IZ166" s="176"/>
      <c r="JA166" s="176"/>
      <c r="JB166" s="176"/>
      <c r="JC166" s="176"/>
      <c r="JD166" s="176"/>
      <c r="JE166" s="176"/>
      <c r="JF166" s="176"/>
      <c r="JG166" s="176"/>
      <c r="JH166" s="176"/>
      <c r="JI166" s="176"/>
      <c r="JJ166" s="176"/>
      <c r="JK166" s="176"/>
      <c r="JL166" s="176"/>
      <c r="JM166" s="176"/>
      <c r="JN166" s="176"/>
      <c r="JO166" s="176"/>
      <c r="JP166" s="176"/>
      <c r="JQ166" s="176"/>
      <c r="JR166" s="176"/>
      <c r="JS166" s="176"/>
      <c r="JT166" s="176"/>
      <c r="JU166" s="176"/>
      <c r="JV166" s="176"/>
      <c r="JW166" s="176"/>
      <c r="JX166" s="176"/>
      <c r="JY166" s="176"/>
      <c r="JZ166" s="176"/>
      <c r="KA166" s="176"/>
      <c r="KB166" s="176"/>
      <c r="KC166" s="176"/>
      <c r="KD166" s="176"/>
      <c r="KE166" s="176"/>
      <c r="KF166" s="176"/>
      <c r="KG166" s="176"/>
      <c r="KH166" s="176"/>
      <c r="KI166" s="176"/>
      <c r="KJ166" s="176"/>
      <c r="KK166" s="176"/>
      <c r="KL166" s="176"/>
      <c r="KM166" s="176"/>
      <c r="KN166" s="176"/>
      <c r="KO166" s="176"/>
      <c r="KP166" s="176"/>
      <c r="KQ166" s="176"/>
    </row>
    <row r="167" spans="1:303" s="170" customFormat="1" ht="19.5" customHeight="1" x14ac:dyDescent="0.3">
      <c r="A167" s="83"/>
      <c r="D167" s="206"/>
      <c r="E167" s="206" t="s">
        <v>379</v>
      </c>
      <c r="F167" s="206">
        <v>0</v>
      </c>
      <c r="G167" s="206" t="s">
        <v>264</v>
      </c>
      <c r="M167" s="226" t="s">
        <v>380</v>
      </c>
      <c r="N167" s="127" t="s">
        <v>40</v>
      </c>
      <c r="O167" s="198">
        <f ca="1">IFERROR(((R167*R44)+(U167*U44)+(X167*X44)+(AA167*AA44)+(AD167*AD44)+(AG167*AG44)+(AJ167*AJ44)+(AM167*AM44)+(AP167*AP44)+(AS167*AS44)+(AV167*AV44)+(AY167*AY44)+(BB167*BB44)+(BE167*BE44)+(BH167*BH44)+(BK167*BK44)+(BN167*BN44)+(BQ167*BQ44)+(BT167*BT44)+(BW167*BW44)+(BZ167*BZ44)+(CC167*CC44)+(CF167*CF44)+(CI167*CI44)+(CL167*CL44)+(CO167*CO44)+(CR167*CR44)+(CU167*CU44)+(CX167*CX44)+(DA167*DA44)+(DD167*DD44)+(DG167*DG44)+(DJ167*DJ44)+(DM167*DM44)+(DP167*DP44)+(DS167*DS44)+IF(O35="Actual",(DV167*DV44),0))/O44,0)</f>
        <v>0</v>
      </c>
      <c r="P167" s="198">
        <f>IFERROR(((S167*S44)+(V167*V44)+(Y167*Y44)+(AB167*AB44)+(AE167*AE44)+(AH167*AH44)+(AK167*AK44)+(AN167*AN44)+(AQ167*AQ44)+(AT167*AT44)+(AW167*AW44)+(AZ167*AZ44)+(BC167*BC44)+(BF167*BF44)+(BI167*BI44)+(BL167*BL44)+(BO167*BO44)+(BR167*BR44)+(BU167*BU44)+(BX167*BX44)+(CA167*CA44)+(CD167*CD44)+(CG167*CG44)+(CJ167*CJ44)+(CM167*CM44)+(CP167*CP44)+(CS167*CS44)+(CV167*CV44)+(CY167*CY44)+(DB167*DB44)+(DE167*DE44)+(DH167*DH44)+(DK167*DK44)+(DN167*DN44)+(DQ167*DQ44)+(DT167*DT44))/P44,0)</f>
        <v>0</v>
      </c>
      <c r="Q167" s="162"/>
      <c r="R167" s="207">
        <f>IFERROR(R232-R233,0)</f>
        <v>0</v>
      </c>
      <c r="S167" s="207">
        <f>IFERROR(S232-S233,0)</f>
        <v>0</v>
      </c>
      <c r="T167" s="203"/>
      <c r="U167" s="207">
        <f>IFERROR(U232-U233,0)</f>
        <v>0</v>
      </c>
      <c r="V167" s="207">
        <f>IFERROR(V232-V233,0)</f>
        <v>0</v>
      </c>
      <c r="W167" s="203"/>
      <c r="X167" s="207">
        <f>IFERROR(X232-X233,0)</f>
        <v>0</v>
      </c>
      <c r="Y167" s="207">
        <f>IFERROR(Y232-Y233,0)</f>
        <v>0</v>
      </c>
      <c r="Z167" s="203"/>
      <c r="AA167" s="207">
        <f>IFERROR(AA232-AA233,0)</f>
        <v>0</v>
      </c>
      <c r="AB167" s="207">
        <f>IFERROR(AB232-AB233,0)</f>
        <v>0</v>
      </c>
      <c r="AC167" s="203"/>
      <c r="AD167" s="207">
        <f>IFERROR(AD232-AD233,0)</f>
        <v>0</v>
      </c>
      <c r="AE167" s="207">
        <f>IFERROR(AE232-AE233,0)</f>
        <v>0</v>
      </c>
      <c r="AF167" s="203"/>
      <c r="AG167" s="207">
        <f>IFERROR(AG232-AG233,0)</f>
        <v>0</v>
      </c>
      <c r="AH167" s="207">
        <f>IFERROR(AH232-AH233,0)</f>
        <v>0</v>
      </c>
      <c r="AI167" s="203"/>
      <c r="AJ167" s="207">
        <f>IFERROR(AJ232-AJ233,0)</f>
        <v>0</v>
      </c>
      <c r="AK167" s="207">
        <f>IFERROR(AK232-AK233,0)</f>
        <v>0</v>
      </c>
      <c r="AL167" s="203"/>
      <c r="AM167" s="207">
        <f>IFERROR(AM232-AM233,0)</f>
        <v>0</v>
      </c>
      <c r="AN167" s="207">
        <f>IFERROR(AN232-AN233,0)</f>
        <v>0</v>
      </c>
      <c r="AO167" s="203"/>
      <c r="AP167" s="207">
        <f>IFERROR(AP232-AP233,0)</f>
        <v>0</v>
      </c>
      <c r="AQ167" s="207">
        <f>IFERROR(AQ232-AQ233,0)</f>
        <v>0</v>
      </c>
      <c r="AR167" s="203"/>
      <c r="AS167" s="207">
        <f>IFERROR(AS232-AS233,0)</f>
        <v>0</v>
      </c>
      <c r="AT167" s="207">
        <f>IFERROR(AT232-AT233,0)</f>
        <v>0</v>
      </c>
      <c r="AU167" s="203"/>
      <c r="AV167" s="207">
        <f>IFERROR(AV232-AV233,0)</f>
        <v>0</v>
      </c>
      <c r="AW167" s="207">
        <f>IFERROR(AW232-AW233,0)</f>
        <v>0</v>
      </c>
      <c r="AX167" s="203"/>
      <c r="AY167" s="207">
        <f>IFERROR(AY232-AY233,0)</f>
        <v>0</v>
      </c>
      <c r="AZ167" s="207">
        <f>IFERROR(AZ232-AZ233,0)</f>
        <v>0</v>
      </c>
      <c r="BA167" s="203"/>
      <c r="BB167" s="207">
        <f>IFERROR(BB232-BB233,0)</f>
        <v>0</v>
      </c>
      <c r="BC167" s="207">
        <f>IFERROR(BC232-BC233,0)</f>
        <v>0</v>
      </c>
      <c r="BD167" s="203"/>
      <c r="BE167" s="207">
        <f>IFERROR(BE232-BE233,0)</f>
        <v>0</v>
      </c>
      <c r="BF167" s="207">
        <f>IFERROR(BF232-BF233,0)</f>
        <v>0</v>
      </c>
      <c r="BG167" s="203"/>
      <c r="BH167" s="207">
        <f>IFERROR(BH232-BH233,0)</f>
        <v>0</v>
      </c>
      <c r="BI167" s="207">
        <f>IFERROR(BI232-BI233,0)</f>
        <v>0</v>
      </c>
      <c r="BJ167" s="203"/>
      <c r="BK167" s="207">
        <f>IFERROR(BK232-BK233,0)</f>
        <v>0</v>
      </c>
      <c r="BL167" s="207">
        <f>IFERROR(BL232-BL233,0)</f>
        <v>0</v>
      </c>
      <c r="BM167" s="203"/>
      <c r="BN167" s="207">
        <f>IFERROR(BN232-BN233,0)</f>
        <v>0</v>
      </c>
      <c r="BO167" s="207">
        <f>IFERROR(BO232-BO233,0)</f>
        <v>0</v>
      </c>
      <c r="BP167" s="203"/>
      <c r="BQ167" s="204">
        <f>IFERROR(BQ232-BQ233,0)</f>
        <v>0</v>
      </c>
      <c r="BR167" s="204">
        <f>IFERROR(BR232-BR233,0)</f>
        <v>0</v>
      </c>
      <c r="BS167" s="204"/>
      <c r="BT167" s="204">
        <f>IFERROR(BT232-BT233,0)</f>
        <v>0</v>
      </c>
      <c r="BU167" s="204">
        <f>IFERROR(BU232-BU233,0)</f>
        <v>0</v>
      </c>
      <c r="BV167" s="204"/>
      <c r="BW167" s="204">
        <f>IFERROR(BW232-BW233,0)</f>
        <v>0</v>
      </c>
      <c r="BX167" s="204">
        <f>IFERROR(BX232-BX233,0)</f>
        <v>0</v>
      </c>
      <c r="BY167" s="204"/>
      <c r="BZ167" s="204">
        <f>IFERROR(BZ232-BZ233,0)</f>
        <v>0</v>
      </c>
      <c r="CA167" s="204">
        <f>IFERROR(CA232-CA233,0)</f>
        <v>0</v>
      </c>
      <c r="CB167" s="203"/>
      <c r="CC167" s="207">
        <f>IFERROR(CC232-CC233,0)</f>
        <v>0</v>
      </c>
      <c r="CD167" s="207">
        <f>IFERROR(CD232-CD233,0)</f>
        <v>0</v>
      </c>
      <c r="CE167" s="203"/>
      <c r="CF167" s="207">
        <f>IFERROR(CF232-CF233,0)</f>
        <v>0</v>
      </c>
      <c r="CG167" s="207">
        <f>IFERROR(CG232-CG233,0)</f>
        <v>0</v>
      </c>
      <c r="CH167" s="203"/>
      <c r="CI167" s="207">
        <f>IFERROR(CI232-CI233,0)</f>
        <v>0</v>
      </c>
      <c r="CJ167" s="207">
        <f>IFERROR(CJ232-CJ233,0)</f>
        <v>0</v>
      </c>
      <c r="CK167" s="203"/>
      <c r="CL167" s="207">
        <f>IFERROR(CL232-CL233,0)</f>
        <v>0</v>
      </c>
      <c r="CM167" s="207">
        <f>IFERROR(CM232-CM233,0)</f>
        <v>0</v>
      </c>
      <c r="CN167" s="203"/>
      <c r="CO167" s="207">
        <f>IFERROR(CO232-CO233,0)</f>
        <v>0</v>
      </c>
      <c r="CP167" s="207">
        <f>IFERROR(CP232-CP233,0)</f>
        <v>0</v>
      </c>
      <c r="CQ167" s="203"/>
      <c r="CR167" s="207">
        <f>IFERROR(CR232-CR233,0)</f>
        <v>0</v>
      </c>
      <c r="CS167" s="207">
        <f>IFERROR(CS232-CS233,0)</f>
        <v>0</v>
      </c>
      <c r="CT167" s="203"/>
      <c r="CU167" s="207">
        <f>IFERROR(CU232-CU233,0)</f>
        <v>0</v>
      </c>
      <c r="CV167" s="207">
        <f>IFERROR(CV232-CV233,0)</f>
        <v>0</v>
      </c>
      <c r="CW167" s="203"/>
      <c r="CX167" s="207">
        <f>IFERROR(CX232-CX233,0)</f>
        <v>0</v>
      </c>
      <c r="CY167" s="207">
        <f>IFERROR(CY232-CY233,0)</f>
        <v>0</v>
      </c>
      <c r="CZ167" s="203"/>
      <c r="DA167" s="207">
        <f>IFERROR(DA232-DA233,0)</f>
        <v>0</v>
      </c>
      <c r="DB167" s="207">
        <f>IFERROR(DB232-DB233,0)</f>
        <v>0</v>
      </c>
      <c r="DC167" s="203"/>
      <c r="DD167" s="207">
        <f>IFERROR(DD232-DD233,0)</f>
        <v>0</v>
      </c>
      <c r="DE167" s="207">
        <f>IFERROR(DE232-DE233,0)</f>
        <v>0</v>
      </c>
      <c r="DF167" s="203"/>
      <c r="DG167" s="207">
        <f>IFERROR(DG232-DG233,0)</f>
        <v>0</v>
      </c>
      <c r="DH167" s="207">
        <f>IFERROR(DH232-DH233,0)</f>
        <v>0</v>
      </c>
      <c r="DI167" s="203"/>
      <c r="DJ167" s="207">
        <f>IFERROR(DJ232-DJ233,0)</f>
        <v>0</v>
      </c>
      <c r="DK167" s="207">
        <f>IFERROR(DK232-DK233,0)</f>
        <v>0</v>
      </c>
      <c r="DL167" s="203"/>
      <c r="DM167" s="207">
        <f>IFERROR(DM232-DM233,0)</f>
        <v>0</v>
      </c>
      <c r="DN167" s="207">
        <f>IFERROR(DN232-DN233,0)</f>
        <v>0</v>
      </c>
      <c r="DO167" s="203"/>
      <c r="DP167" s="207">
        <f>IFERROR(DP232-DP233,0)</f>
        <v>0</v>
      </c>
      <c r="DQ167" s="207">
        <f>IFERROR(DQ232-DQ233,0)</f>
        <v>0</v>
      </c>
      <c r="DR167" s="203"/>
      <c r="DS167" s="207">
        <f>IFERROR(DS232-DS233,0)</f>
        <v>0</v>
      </c>
      <c r="DT167" s="207">
        <f>IFERROR(DT232-DT233,0)</f>
        <v>0</v>
      </c>
      <c r="DU167" s="211"/>
      <c r="DV167" s="204">
        <f>IFERROR(DV232-DV233,0)</f>
        <v>0</v>
      </c>
      <c r="DW167" s="442"/>
      <c r="DY167" s="205"/>
      <c r="DZ167" s="205"/>
      <c r="EB167" s="196"/>
      <c r="EC167" s="196"/>
      <c r="ED167"/>
      <c r="EE167" s="51"/>
      <c r="EF167" s="176"/>
      <c r="EG167" s="176"/>
      <c r="EH167" s="176"/>
      <c r="EI167" s="176"/>
      <c r="EJ167" s="176"/>
      <c r="EK167" s="176"/>
      <c r="EL167" s="176"/>
      <c r="EM167" s="176"/>
      <c r="EN167" s="176"/>
      <c r="EO167" s="176"/>
      <c r="EP167" s="176"/>
      <c r="EQ167" s="176"/>
      <c r="ER167" s="176"/>
      <c r="ES167" s="176"/>
      <c r="ET167" s="176"/>
      <c r="EU167" s="176"/>
      <c r="EV167" s="176"/>
      <c r="EW167" s="176"/>
      <c r="EX167" s="176"/>
      <c r="EY167" s="176"/>
      <c r="EZ167" s="176"/>
      <c r="FA167" s="176"/>
      <c r="FB167" s="176"/>
      <c r="FC167" s="176"/>
      <c r="FD167" s="176"/>
      <c r="FE167" s="176"/>
      <c r="FF167" s="176"/>
      <c r="FG167" s="176"/>
      <c r="FH167" s="176"/>
      <c r="FI167" s="176"/>
      <c r="FJ167" s="176"/>
      <c r="FK167" s="176"/>
      <c r="FL167" s="176"/>
      <c r="FM167" s="176"/>
      <c r="FN167" s="176"/>
      <c r="FO167" s="176"/>
      <c r="FP167" s="176"/>
      <c r="FQ167" s="176"/>
      <c r="FR167" s="176"/>
      <c r="FS167" s="176"/>
      <c r="FT167" s="176"/>
      <c r="FU167" s="176"/>
      <c r="FV167" s="176"/>
      <c r="FW167" s="176"/>
      <c r="FX167" s="176"/>
      <c r="FY167" s="176"/>
      <c r="FZ167" s="176"/>
      <c r="GA167" s="176"/>
      <c r="GB167" s="176"/>
      <c r="GC167" s="176"/>
      <c r="GD167" s="176"/>
      <c r="GE167" s="176"/>
      <c r="GF167" s="176"/>
      <c r="GG167" s="176"/>
      <c r="GH167" s="176"/>
      <c r="GI167" s="176"/>
      <c r="GJ167" s="176"/>
      <c r="GK167" s="176"/>
      <c r="GL167" s="176"/>
      <c r="GM167" s="176"/>
      <c r="GN167" s="176"/>
      <c r="GO167" s="176"/>
      <c r="GP167" s="176"/>
      <c r="GQ167" s="176"/>
      <c r="GR167" s="176"/>
      <c r="GS167" s="176"/>
      <c r="GT167" s="176"/>
      <c r="GU167" s="176"/>
      <c r="GV167" s="176"/>
      <c r="GW167" s="176"/>
      <c r="GX167" s="176"/>
      <c r="GY167" s="176"/>
      <c r="GZ167" s="176"/>
      <c r="HA167" s="176"/>
      <c r="HB167" s="176"/>
      <c r="HC167" s="176"/>
      <c r="HD167" s="176"/>
      <c r="HE167" s="176"/>
      <c r="HF167" s="176"/>
      <c r="HG167" s="176"/>
      <c r="HH167" s="176"/>
      <c r="HI167" s="176"/>
      <c r="HJ167" s="176"/>
      <c r="HK167" s="176"/>
      <c r="HL167" s="176"/>
      <c r="HM167" s="176"/>
      <c r="HN167" s="176"/>
      <c r="HO167" s="176"/>
      <c r="HP167" s="176"/>
      <c r="HQ167" s="176"/>
      <c r="HR167" s="176"/>
      <c r="HS167" s="176"/>
      <c r="HT167" s="176"/>
      <c r="HU167" s="176"/>
      <c r="HV167" s="176"/>
      <c r="HW167" s="176"/>
      <c r="HX167" s="176"/>
      <c r="HY167" s="176"/>
      <c r="HZ167" s="176"/>
      <c r="IA167" s="176"/>
      <c r="IB167" s="176"/>
      <c r="IC167" s="176"/>
      <c r="ID167" s="176"/>
      <c r="IE167" s="176"/>
      <c r="IF167" s="176"/>
      <c r="IG167" s="176"/>
      <c r="IH167" s="176"/>
      <c r="II167" s="176"/>
      <c r="IJ167" s="176"/>
      <c r="IK167" s="176"/>
      <c r="IL167" s="176"/>
      <c r="IM167" s="176"/>
      <c r="IN167" s="176"/>
      <c r="IO167" s="176"/>
      <c r="IP167" s="176"/>
      <c r="IQ167" s="176"/>
      <c r="IR167" s="176"/>
      <c r="IS167" s="176"/>
      <c r="IT167" s="176"/>
      <c r="IU167" s="176"/>
      <c r="IV167" s="176"/>
      <c r="IW167" s="176"/>
      <c r="IX167" s="176"/>
      <c r="IY167" s="176"/>
      <c r="IZ167" s="176"/>
      <c r="JA167" s="176"/>
      <c r="JB167" s="176"/>
      <c r="JC167" s="176"/>
      <c r="JD167" s="176"/>
      <c r="JE167" s="176"/>
      <c r="JF167" s="176"/>
      <c r="JG167" s="176"/>
      <c r="JH167" s="176"/>
      <c r="JI167" s="176"/>
      <c r="JJ167" s="176"/>
      <c r="JK167" s="176"/>
      <c r="JL167" s="176"/>
      <c r="JM167" s="176"/>
      <c r="JN167" s="176"/>
      <c r="JO167" s="176"/>
      <c r="JP167" s="176"/>
      <c r="JQ167" s="176"/>
      <c r="JR167" s="176"/>
      <c r="JS167" s="176"/>
      <c r="JT167" s="176"/>
      <c r="JU167" s="176"/>
      <c r="JV167" s="176"/>
      <c r="JW167" s="176"/>
      <c r="JX167" s="176"/>
      <c r="JY167" s="176"/>
      <c r="JZ167" s="176"/>
      <c r="KA167" s="176"/>
      <c r="KB167" s="176"/>
      <c r="KC167" s="176"/>
      <c r="KD167" s="176"/>
      <c r="KE167" s="176"/>
      <c r="KF167" s="176"/>
      <c r="KG167" s="176"/>
      <c r="KH167" s="176"/>
      <c r="KI167" s="176"/>
      <c r="KJ167" s="176"/>
      <c r="KK167" s="176"/>
      <c r="KL167" s="176"/>
      <c r="KM167" s="176"/>
      <c r="KN167" s="176"/>
      <c r="KO167" s="176"/>
      <c r="KP167" s="176"/>
      <c r="KQ167" s="176"/>
    </row>
    <row r="168" spans="1:303" s="170" customFormat="1" ht="19.5" customHeight="1" x14ac:dyDescent="0.3">
      <c r="A168" s="83"/>
      <c r="D168" s="206"/>
      <c r="E168" s="206" t="s">
        <v>381</v>
      </c>
      <c r="F168" s="206"/>
      <c r="G168" s="206" t="s">
        <v>264</v>
      </c>
      <c r="M168" s="289" t="s">
        <v>382</v>
      </c>
      <c r="N168" s="127" t="s">
        <v>40</v>
      </c>
      <c r="O168" s="210">
        <f ca="1">IFERROR(((R168*R44)+(U168*U44)+(X168*X44)+(AA168*AA44)+(AD168*AD44)+(AG168*AG44)+(AJ168*AJ44)+(AM168*AM44)+(AP168*AP44)+(AS168*AS44)+(AV168*AV44)+(AY168*AY44)+(BB168*BB44)+(BE168*BE44)+(BH168*BH44)+(BK168*BK44)+(BN168*BN44)+(BQ168*BQ44)+(BT168*BT44)+(BW168*BW44)+(BZ168*BZ44)+(CC168*CC44)+(CF168*CF44)+(CI168*CI44)+(CL168*CL44)+(CO168*CO44)+(CR168*CR44)+(CU168*CU44)+(CX168*CX44)+(DA168*DA44)+(DD168*DD44)+(DG168*DG44)+(DJ168*DJ44)+(DM168*DM44)+(DP168*DP44)+(DS168*DS44)+IF(O35="Actual",(DV168*DV44),0))/O44,0)</f>
        <v>0</v>
      </c>
      <c r="P168" s="210">
        <f>IFERROR(((S168*S44)+(V168*V44)+(Y168*Y44)+(AB168*AB44)+(AE168*AE44)+(AH168*AH44)+(AK168*AK44)+(AN168*AN44)+(AQ168*AQ44)+(AT168*AT44)+(AW168*AW44)+(AZ168*AZ44)+(BC168*BC44)+(BF168*BF44)+(BI168*BI44)+(BL168*BL44)+(BO168*BO44)+(BR168*BR44)+(BU168*BU44)+(BX168*BX44)+(CA168*CA44)+(CD168*CD44)+(CG168*CG44)+(CJ168*CJ44)+(CM168*CM44)+(CP168*CP44)+(CS168*CS44)+(CV168*CV44)+(CY168*CY44)+(DB168*DB44)+(DE168*DE44)+(DH168*DH44)+(DK168*DK44)+(DN168*DN44)+(DQ168*DQ44)+(DT168*DT44))/P44,0)</f>
        <v>0</v>
      </c>
      <c r="Q168" s="254"/>
      <c r="R168" s="255">
        <f>IFERROR(R238-R239,0)</f>
        <v>0</v>
      </c>
      <c r="S168" s="255">
        <f>IFERROR(S238-S239,0)</f>
        <v>0</v>
      </c>
      <c r="T168" s="255"/>
      <c r="U168" s="255">
        <f>IFERROR(U238-U239,0)</f>
        <v>0</v>
      </c>
      <c r="V168" s="255">
        <f>IFERROR(V238-V239,0)</f>
        <v>0</v>
      </c>
      <c r="W168" s="255"/>
      <c r="X168" s="255">
        <f>IFERROR(X238-X239,0)</f>
        <v>0</v>
      </c>
      <c r="Y168" s="255">
        <f>IFERROR(Y238-Y239,0)</f>
        <v>0</v>
      </c>
      <c r="Z168" s="255"/>
      <c r="AA168" s="255">
        <f>IFERROR(AA238-AA239,0)</f>
        <v>0</v>
      </c>
      <c r="AB168" s="255">
        <f>IFERROR(AB238-AB239,0)</f>
        <v>0</v>
      </c>
      <c r="AC168" s="255"/>
      <c r="AD168" s="255">
        <f>IFERROR(AD238-AD239,0)</f>
        <v>0</v>
      </c>
      <c r="AE168" s="255">
        <f>IFERROR(AE238-AE239,0)</f>
        <v>0</v>
      </c>
      <c r="AF168" s="255"/>
      <c r="AG168" s="255">
        <f>IFERROR(AG238-AG239,0)</f>
        <v>0</v>
      </c>
      <c r="AH168" s="255">
        <f>IFERROR(AH238-AH239,0)</f>
        <v>0</v>
      </c>
      <c r="AI168" s="255"/>
      <c r="AJ168" s="255">
        <f>IFERROR(AJ238-AJ239,0)</f>
        <v>0</v>
      </c>
      <c r="AK168" s="255">
        <f>IFERROR(AK238-AK239,0)</f>
        <v>0</v>
      </c>
      <c r="AL168" s="255"/>
      <c r="AM168" s="255">
        <f>IFERROR(AM238-AM239,0)</f>
        <v>0</v>
      </c>
      <c r="AN168" s="255">
        <f>IFERROR(AN238-AN239,0)</f>
        <v>0</v>
      </c>
      <c r="AO168" s="255"/>
      <c r="AP168" s="255">
        <f>IFERROR(AP238-AP239,0)</f>
        <v>0</v>
      </c>
      <c r="AQ168" s="255">
        <f>IFERROR(AQ238-AQ239,0)</f>
        <v>0</v>
      </c>
      <c r="AR168" s="255"/>
      <c r="AS168" s="255">
        <f>IFERROR(AS238-AS239,0)</f>
        <v>0</v>
      </c>
      <c r="AT168" s="255">
        <f>IFERROR(AT238-AT239,0)</f>
        <v>0</v>
      </c>
      <c r="AU168" s="255"/>
      <c r="AV168" s="255">
        <f>IFERROR(AV238-AV239,0)</f>
        <v>0</v>
      </c>
      <c r="AW168" s="255">
        <f>IFERROR(AW238-AW239,0)</f>
        <v>0</v>
      </c>
      <c r="AX168" s="255"/>
      <c r="AY168" s="255">
        <f>IFERROR(AY238-AY239,0)</f>
        <v>0</v>
      </c>
      <c r="AZ168" s="255">
        <f>IFERROR(AZ238-AZ239,0)</f>
        <v>0</v>
      </c>
      <c r="BA168" s="255"/>
      <c r="BB168" s="255">
        <f>IFERROR(BB238-BB239,0)</f>
        <v>0</v>
      </c>
      <c r="BC168" s="255">
        <f>IFERROR(BC238-BC239,0)</f>
        <v>0</v>
      </c>
      <c r="BD168" s="255"/>
      <c r="BE168" s="255">
        <f>IFERROR(BE238-BE239,0)</f>
        <v>0</v>
      </c>
      <c r="BF168" s="255">
        <f>IFERROR(BF238-BF239,0)</f>
        <v>0</v>
      </c>
      <c r="BG168" s="255"/>
      <c r="BH168" s="255">
        <f>IFERROR(BH238-BH239,0)</f>
        <v>0</v>
      </c>
      <c r="BI168" s="255">
        <f>IFERROR(BI238-BI239,0)</f>
        <v>0</v>
      </c>
      <c r="BJ168" s="255"/>
      <c r="BK168" s="255">
        <f>IFERROR(BK238-BK239,0)</f>
        <v>0</v>
      </c>
      <c r="BL168" s="255">
        <f>IFERROR(BL238-BL239,0)</f>
        <v>0</v>
      </c>
      <c r="BM168" s="255"/>
      <c r="BN168" s="255">
        <f>IFERROR(BN238-BN239,0)</f>
        <v>0</v>
      </c>
      <c r="BO168" s="255">
        <f>IFERROR(BO238-BO239,0)</f>
        <v>0</v>
      </c>
      <c r="BP168" s="255"/>
      <c r="BQ168" s="255">
        <f>IFERROR(BQ238-BQ239,0)</f>
        <v>0</v>
      </c>
      <c r="BR168" s="255">
        <f>IFERROR(BR238-BR239,0)</f>
        <v>0</v>
      </c>
      <c r="BS168" s="255"/>
      <c r="BT168" s="255">
        <f>IFERROR(BT238-BT239,0)</f>
        <v>0</v>
      </c>
      <c r="BU168" s="255">
        <f>IFERROR(BU238-BU239,0)</f>
        <v>0</v>
      </c>
      <c r="BV168" s="255"/>
      <c r="BW168" s="255">
        <f>IFERROR(BW238-BW239,0)</f>
        <v>0</v>
      </c>
      <c r="BX168" s="255">
        <f>IFERROR(BX238-BX239,0)</f>
        <v>0</v>
      </c>
      <c r="BY168" s="255"/>
      <c r="BZ168" s="255">
        <f>IFERROR(BZ238-BZ239,0)</f>
        <v>0</v>
      </c>
      <c r="CA168" s="255">
        <f>IFERROR(CA238-CA239,0)</f>
        <v>0</v>
      </c>
      <c r="CB168" s="255"/>
      <c r="CC168" s="255">
        <f>IFERROR(CC238-CC239,0)</f>
        <v>0</v>
      </c>
      <c r="CD168" s="255">
        <f>IFERROR(CD238-CD239,0)</f>
        <v>0</v>
      </c>
      <c r="CE168" s="255"/>
      <c r="CF168" s="255">
        <f>IFERROR(CF238-CF239,0)</f>
        <v>0</v>
      </c>
      <c r="CG168" s="255">
        <f>IFERROR(CG238-CG239,0)</f>
        <v>0</v>
      </c>
      <c r="CH168" s="255"/>
      <c r="CI168" s="255">
        <f>IFERROR(CI238-CI239,0)</f>
        <v>0</v>
      </c>
      <c r="CJ168" s="255">
        <f>IFERROR(CJ238-CJ239,0)</f>
        <v>0</v>
      </c>
      <c r="CK168" s="255"/>
      <c r="CL168" s="255">
        <f>IFERROR(CL238-CL239,0)</f>
        <v>0</v>
      </c>
      <c r="CM168" s="255">
        <f>IFERROR(CM238-CM239,0)</f>
        <v>0</v>
      </c>
      <c r="CN168" s="255"/>
      <c r="CO168" s="255">
        <f>IFERROR(CO238-CO239,0)</f>
        <v>0</v>
      </c>
      <c r="CP168" s="255">
        <f>IFERROR(CP238-CP239,0)</f>
        <v>0</v>
      </c>
      <c r="CQ168" s="255"/>
      <c r="CR168" s="255">
        <f>IFERROR(CR238-CR239,0)</f>
        <v>0</v>
      </c>
      <c r="CS168" s="255">
        <f>IFERROR(CS238-CS239,0)</f>
        <v>0</v>
      </c>
      <c r="CT168" s="255"/>
      <c r="CU168" s="255">
        <f>IFERROR(CU238-CU239,0)</f>
        <v>0</v>
      </c>
      <c r="CV168" s="255">
        <f>IFERROR(CV238-CV239,0)</f>
        <v>0</v>
      </c>
      <c r="CW168" s="255"/>
      <c r="CX168" s="255">
        <f>IFERROR(CX238-CX239,0)</f>
        <v>0</v>
      </c>
      <c r="CY168" s="255">
        <f>IFERROR(CY238-CY239,0)</f>
        <v>0</v>
      </c>
      <c r="CZ168" s="255"/>
      <c r="DA168" s="255">
        <f>IFERROR(DA238-DA239,0)</f>
        <v>0</v>
      </c>
      <c r="DB168" s="255">
        <f>IFERROR(DB238-DB239,0)</f>
        <v>0</v>
      </c>
      <c r="DC168" s="255"/>
      <c r="DD168" s="255">
        <f>IFERROR(DD238-DD239,0)</f>
        <v>0</v>
      </c>
      <c r="DE168" s="255">
        <f>IFERROR(DE238-DE239,0)</f>
        <v>0</v>
      </c>
      <c r="DF168" s="255"/>
      <c r="DG168" s="255">
        <f>IFERROR(DG238-DG239,0)</f>
        <v>0</v>
      </c>
      <c r="DH168" s="255">
        <f>IFERROR(DH238-DH239,0)</f>
        <v>0</v>
      </c>
      <c r="DI168" s="255"/>
      <c r="DJ168" s="255">
        <f>IFERROR(DJ238-DJ239,0)</f>
        <v>0</v>
      </c>
      <c r="DK168" s="255">
        <f>IFERROR(DK238-DK239,0)</f>
        <v>0</v>
      </c>
      <c r="DL168" s="255"/>
      <c r="DM168" s="255">
        <f>IFERROR(DM238-DM239,0)</f>
        <v>0</v>
      </c>
      <c r="DN168" s="255">
        <f>IFERROR(DN238-DN239,0)</f>
        <v>0</v>
      </c>
      <c r="DO168" s="255"/>
      <c r="DP168" s="255">
        <f>IFERROR(DP238-DP239,0)</f>
        <v>0</v>
      </c>
      <c r="DQ168" s="255">
        <f>IFERROR(DQ238-DQ239,0)</f>
        <v>0</v>
      </c>
      <c r="DR168" s="255"/>
      <c r="DS168" s="255">
        <f>IFERROR(DS238-DS239,0)</f>
        <v>0</v>
      </c>
      <c r="DT168" s="255">
        <f>IFERROR(DT238-DT239,0)</f>
        <v>0</v>
      </c>
      <c r="DU168" s="255"/>
      <c r="DV168" s="204">
        <f>IFERROR(DV238-DV239,0)</f>
        <v>0</v>
      </c>
      <c r="DW168" s="442"/>
      <c r="DX168" s="465"/>
      <c r="DY168" s="205"/>
      <c r="DZ168" s="205"/>
      <c r="EB168" s="196"/>
      <c r="EC168" s="196"/>
      <c r="ED168"/>
      <c r="EE168" s="51"/>
      <c r="EF168" s="176"/>
      <c r="EG168" s="176"/>
      <c r="EH168" s="176"/>
      <c r="EI168" s="176"/>
      <c r="EJ168" s="176"/>
      <c r="EK168" s="176"/>
      <c r="EL168" s="176"/>
      <c r="EM168" s="176"/>
      <c r="EN168" s="176"/>
      <c r="EO168" s="176"/>
      <c r="EP168" s="176"/>
      <c r="EQ168" s="176"/>
      <c r="ER168" s="176"/>
      <c r="ES168" s="176"/>
      <c r="ET168" s="176"/>
      <c r="EU168" s="176"/>
      <c r="EV168" s="176"/>
      <c r="EW168" s="176"/>
      <c r="EX168" s="176"/>
      <c r="EY168" s="176"/>
      <c r="EZ168" s="176"/>
      <c r="FA168" s="176"/>
      <c r="FB168" s="176"/>
      <c r="FC168" s="176"/>
      <c r="FD168" s="176"/>
      <c r="FE168" s="176"/>
      <c r="FF168" s="176"/>
      <c r="FG168" s="176"/>
      <c r="FH168" s="176"/>
      <c r="FI168" s="176"/>
      <c r="FJ168" s="176"/>
      <c r="FK168" s="176"/>
      <c r="FL168" s="176"/>
      <c r="FM168" s="176"/>
      <c r="FN168" s="176"/>
      <c r="FO168" s="176"/>
      <c r="FP168" s="176"/>
      <c r="FQ168" s="176"/>
      <c r="FR168" s="176"/>
      <c r="FS168" s="176"/>
      <c r="FT168" s="176"/>
      <c r="FU168" s="176"/>
      <c r="FV168" s="176"/>
      <c r="FW168" s="176"/>
      <c r="FX168" s="176"/>
      <c r="FY168" s="176"/>
      <c r="FZ168" s="176"/>
      <c r="GA168" s="176"/>
      <c r="GB168" s="176"/>
      <c r="GC168" s="176"/>
      <c r="GD168" s="176"/>
      <c r="GE168" s="176"/>
      <c r="GF168" s="176"/>
      <c r="GG168" s="176"/>
      <c r="GH168" s="176"/>
      <c r="GI168" s="176"/>
      <c r="GJ168" s="176"/>
      <c r="GK168" s="176"/>
      <c r="GL168" s="176"/>
      <c r="GM168" s="176"/>
      <c r="GN168" s="176"/>
      <c r="GO168" s="176"/>
      <c r="GP168" s="176"/>
      <c r="GQ168" s="176"/>
      <c r="GR168" s="176"/>
      <c r="GS168" s="176"/>
      <c r="GT168" s="176"/>
      <c r="GU168" s="176"/>
      <c r="GV168" s="176"/>
      <c r="GW168" s="176"/>
      <c r="GX168" s="176"/>
      <c r="GY168" s="176"/>
      <c r="GZ168" s="176"/>
      <c r="HA168" s="176"/>
      <c r="HB168" s="176"/>
      <c r="HC168" s="176"/>
      <c r="HD168" s="176"/>
      <c r="HE168" s="176"/>
      <c r="HF168" s="176"/>
      <c r="HG168" s="176"/>
      <c r="HH168" s="176"/>
      <c r="HI168" s="176"/>
      <c r="HJ168" s="176"/>
      <c r="HK168" s="176"/>
      <c r="HL168" s="176"/>
      <c r="HM168" s="176"/>
      <c r="HN168" s="176"/>
      <c r="HO168" s="176"/>
      <c r="HP168" s="176"/>
      <c r="HQ168" s="176"/>
      <c r="HR168" s="176"/>
      <c r="HS168" s="176"/>
      <c r="HT168" s="176"/>
      <c r="HU168" s="176"/>
      <c r="HV168" s="176"/>
      <c r="HW168" s="176"/>
      <c r="HX168" s="176"/>
      <c r="HY168" s="176"/>
      <c r="HZ168" s="176"/>
      <c r="IA168" s="176"/>
      <c r="IB168" s="176"/>
      <c r="IC168" s="176"/>
      <c r="ID168" s="176"/>
      <c r="IE168" s="176"/>
      <c r="IF168" s="176"/>
      <c r="IG168" s="176"/>
      <c r="IH168" s="176"/>
      <c r="II168" s="176"/>
      <c r="IJ168" s="176"/>
      <c r="IK168" s="176"/>
      <c r="IL168" s="176"/>
      <c r="IM168" s="176"/>
      <c r="IN168" s="176"/>
      <c r="IO168" s="176"/>
      <c r="IP168" s="176"/>
      <c r="IQ168" s="176"/>
      <c r="IR168" s="176"/>
      <c r="IS168" s="176"/>
      <c r="IT168" s="176"/>
      <c r="IU168" s="176"/>
      <c r="IV168" s="176"/>
      <c r="IW168" s="176"/>
      <c r="IX168" s="176"/>
      <c r="IY168" s="176"/>
      <c r="IZ168" s="176"/>
      <c r="JA168" s="176"/>
      <c r="JB168" s="176"/>
      <c r="JC168" s="176"/>
      <c r="JD168" s="176"/>
      <c r="JE168" s="176"/>
      <c r="JF168" s="176"/>
      <c r="JG168" s="176"/>
      <c r="JH168" s="176"/>
      <c r="JI168" s="176"/>
      <c r="JJ168" s="176"/>
      <c r="JK168" s="176"/>
      <c r="JL168" s="176"/>
      <c r="JM168" s="176"/>
      <c r="JN168" s="176"/>
      <c r="JO168" s="176"/>
      <c r="JP168" s="176"/>
      <c r="JQ168" s="176"/>
      <c r="JR168" s="176"/>
      <c r="JS168" s="176"/>
      <c r="JT168" s="176"/>
      <c r="JU168" s="176"/>
      <c r="JV168" s="176"/>
      <c r="JW168" s="176"/>
      <c r="JX168" s="176"/>
      <c r="JY168" s="176"/>
      <c r="JZ168" s="176"/>
      <c r="KA168" s="176"/>
      <c r="KB168" s="176"/>
      <c r="KC168" s="176"/>
      <c r="KD168" s="176"/>
      <c r="KE168" s="176"/>
      <c r="KF168" s="176"/>
      <c r="KG168" s="176"/>
      <c r="KH168" s="176"/>
      <c r="KI168" s="176"/>
      <c r="KJ168" s="176"/>
      <c r="KK168" s="176"/>
      <c r="KL168" s="176"/>
      <c r="KM168" s="176"/>
      <c r="KN168" s="176"/>
      <c r="KO168" s="176"/>
      <c r="KP168" s="176"/>
      <c r="KQ168" s="176"/>
    </row>
    <row r="169" spans="1:303" s="170" customFormat="1" ht="19.5" customHeight="1" x14ac:dyDescent="0.3">
      <c r="A169" s="83"/>
      <c r="D169" s="206"/>
      <c r="E169" s="206" t="s">
        <v>383</v>
      </c>
      <c r="F169" s="206"/>
      <c r="G169" s="206" t="s">
        <v>264</v>
      </c>
      <c r="M169" s="226" t="s">
        <v>384</v>
      </c>
      <c r="N169" s="127" t="s">
        <v>40</v>
      </c>
      <c r="O169" s="198">
        <f ca="1">IFERROR(((R169*R44)+(U169*U44)+(X169*X44)+(AA169*AA44)+(AD169*AD44)+(AG169*AG44)+(AJ169*AJ44)+(AM169*AM44)+(AP169*AP44)+(AS169*AS44)+(AV169*AV44)+(AY169*AY44)+(BB169*BB44)+(BE169*BE44)+(BH169*BH44)+(BK169*BK44)+(BN169*BN44)+(BQ169*BQ44)+(BT169*BT44)+(BW169*BW44)+(BZ169*BZ44)+(CC169*CC44)+(CF169*CF44)+(CI169*CI44)+(CL169*CL44)+(CO169*CO44)+(CR169*CR44)+(CU169*CU44)+(CX169*CX44)+(DA169*DA44)+(DD169*DD44)+(DG169*DG44)+(DJ169*DJ44)+(DM169*DM44)+(DP169*DP44)+(DS169*DS44)+IF(O35="Actual",(DV169*DV44),0))/O44,0)</f>
        <v>0</v>
      </c>
      <c r="P169" s="198">
        <f>IFERROR(((S169*S44)+(V169*V44)+(Y169*Y44)+(AB169*AB44)+(AE169*AE44)+(AH169*AH44)+(AK169*AK44)+(AN169*AN44)+(AQ169*AQ44)+(AT169*AT44)+(AW169*AW44)+(AZ169*AZ44)+(BC169*BC44)+(BF169*BF44)+(BI169*BI44)+(BL169*BL44)+(BO169*BO44)+(BR169*BR44)+(BU169*BU44)+(BX169*BX44)+(CA169*CA44)+(CD169*CD44)+(CG169*CG44)+(CJ169*CJ44)+(CM169*CM44)+(CP169*CP44)+(CS169*CS44)+(CV169*CV44)+(CY169*CY44)+(DB169*DB44)+(DE169*DE44)+(DH169*DH44)+(DK169*DK44)+(DN169*DN44)+(DQ169*DQ44)+(DT169*DT44))/P44,0)</f>
        <v>0</v>
      </c>
      <c r="Q169" s="162"/>
      <c r="R169" s="207">
        <f>IFERROR(R243-R244,0)</f>
        <v>0</v>
      </c>
      <c r="S169" s="207">
        <f>IFERROR(S243-S244,0)</f>
        <v>0</v>
      </c>
      <c r="T169" s="203"/>
      <c r="U169" s="207">
        <f>IFERROR(U243-U244,0)</f>
        <v>0</v>
      </c>
      <c r="V169" s="207">
        <f>IFERROR(V243-V244,0)</f>
        <v>0</v>
      </c>
      <c r="W169" s="203"/>
      <c r="X169" s="207">
        <f>IFERROR(X243-X244,0)</f>
        <v>0</v>
      </c>
      <c r="Y169" s="207">
        <f>IFERROR(Y243-Y244,0)</f>
        <v>0</v>
      </c>
      <c r="Z169" s="203"/>
      <c r="AA169" s="207">
        <f>IFERROR(AA243-AA244,0)</f>
        <v>0</v>
      </c>
      <c r="AB169" s="207">
        <f>IFERROR(AB243-AB244,0)</f>
        <v>0</v>
      </c>
      <c r="AC169" s="203"/>
      <c r="AD169" s="207">
        <f>IFERROR(AD243-AD244,0)</f>
        <v>0</v>
      </c>
      <c r="AE169" s="207">
        <f>IFERROR(AE243-AE244,0)</f>
        <v>0</v>
      </c>
      <c r="AF169" s="203"/>
      <c r="AG169" s="207">
        <f>IFERROR(AG243-AG244,0)</f>
        <v>0</v>
      </c>
      <c r="AH169" s="207">
        <f>IFERROR(AH243-AH244,0)</f>
        <v>0</v>
      </c>
      <c r="AI169" s="203"/>
      <c r="AJ169" s="207">
        <f>IFERROR(AJ243-AJ244,0)</f>
        <v>0</v>
      </c>
      <c r="AK169" s="207">
        <f>IFERROR(AK243-AK244,0)</f>
        <v>0</v>
      </c>
      <c r="AL169" s="203"/>
      <c r="AM169" s="207">
        <f>IFERROR(AM243-AM244,0)</f>
        <v>0</v>
      </c>
      <c r="AN169" s="207">
        <f>IFERROR(AN243-AN244,0)</f>
        <v>0</v>
      </c>
      <c r="AO169" s="203"/>
      <c r="AP169" s="207">
        <f>IFERROR(AP243-AP244,0)</f>
        <v>0</v>
      </c>
      <c r="AQ169" s="207">
        <f>IFERROR(AQ243-AQ244,0)</f>
        <v>0</v>
      </c>
      <c r="AR169" s="203"/>
      <c r="AS169" s="207">
        <f>IFERROR(AS243-AS244,0)</f>
        <v>0</v>
      </c>
      <c r="AT169" s="207">
        <f>IFERROR(AT243-AT244,0)</f>
        <v>0</v>
      </c>
      <c r="AU169" s="203"/>
      <c r="AV169" s="207">
        <f>IFERROR(AV243-AV244,0)</f>
        <v>0</v>
      </c>
      <c r="AW169" s="207">
        <f>IFERROR(AW243-AW244,0)</f>
        <v>0</v>
      </c>
      <c r="AX169" s="203"/>
      <c r="AY169" s="207">
        <f>IFERROR(AY243-AY244,0)</f>
        <v>0</v>
      </c>
      <c r="AZ169" s="207">
        <f>IFERROR(AZ243-AZ244,0)</f>
        <v>0</v>
      </c>
      <c r="BA169" s="203"/>
      <c r="BB169" s="207">
        <f>IFERROR(BB243-BB244,0)</f>
        <v>0</v>
      </c>
      <c r="BC169" s="207">
        <f>IFERROR(BC243-BC244,0)</f>
        <v>0</v>
      </c>
      <c r="BD169" s="203"/>
      <c r="BE169" s="207">
        <f>IFERROR(BE243-BE244,0)</f>
        <v>0</v>
      </c>
      <c r="BF169" s="207">
        <f>IFERROR(BF243-BF244,0)</f>
        <v>0</v>
      </c>
      <c r="BG169" s="203"/>
      <c r="BH169" s="207">
        <f>IFERROR(BH243-BH244,0)</f>
        <v>0</v>
      </c>
      <c r="BI169" s="207">
        <f>IFERROR(BI243-BI244,0)</f>
        <v>0</v>
      </c>
      <c r="BJ169" s="203"/>
      <c r="BK169" s="207">
        <f>IFERROR(BK243-BK244,0)</f>
        <v>0</v>
      </c>
      <c r="BL169" s="207">
        <f>IFERROR(BL243-BL244,0)</f>
        <v>0</v>
      </c>
      <c r="BM169" s="203"/>
      <c r="BN169" s="207">
        <f>IFERROR(BN243-BN244,0)</f>
        <v>0</v>
      </c>
      <c r="BO169" s="207">
        <f>IFERROR(BO243-BO244,0)</f>
        <v>0</v>
      </c>
      <c r="BP169" s="203"/>
      <c r="BQ169" s="207">
        <f>IFERROR(BQ243-BQ244,0)</f>
        <v>0</v>
      </c>
      <c r="BR169" s="207">
        <f>IFERROR(BR243-BR244,0)</f>
        <v>0</v>
      </c>
      <c r="BS169" s="203"/>
      <c r="BT169" s="207">
        <f>IFERROR(BT243-BT244,0)</f>
        <v>0</v>
      </c>
      <c r="BU169" s="207">
        <f>IFERROR(BU243-BU244,0)</f>
        <v>0</v>
      </c>
      <c r="BV169" s="203"/>
      <c r="BW169" s="207">
        <f>IFERROR(BW243-BW244,0)</f>
        <v>0</v>
      </c>
      <c r="BX169" s="207">
        <f>IFERROR(BX243-BX244,0)</f>
        <v>0</v>
      </c>
      <c r="BY169" s="203"/>
      <c r="BZ169" s="207">
        <f>IFERROR(BZ243-BZ244,0)</f>
        <v>0</v>
      </c>
      <c r="CA169" s="207">
        <f>IFERROR(CA243-CA244,0)</f>
        <v>0</v>
      </c>
      <c r="CB169" s="203"/>
      <c r="CC169" s="207">
        <f>IFERROR(CC243-CC244,0)</f>
        <v>0</v>
      </c>
      <c r="CD169" s="207">
        <f>IFERROR(CD243-CD244,0)</f>
        <v>0</v>
      </c>
      <c r="CE169" s="203"/>
      <c r="CF169" s="207">
        <f>IFERROR(CF243-CF244,0)</f>
        <v>0</v>
      </c>
      <c r="CG169" s="207">
        <f>IFERROR(CG243-CG244,0)</f>
        <v>0</v>
      </c>
      <c r="CH169" s="203"/>
      <c r="CI169" s="207">
        <f>IFERROR(CI243-CI244,0)</f>
        <v>0</v>
      </c>
      <c r="CJ169" s="207">
        <f>IFERROR(CJ243-CJ244,0)</f>
        <v>0</v>
      </c>
      <c r="CK169" s="203"/>
      <c r="CL169" s="207">
        <f>IFERROR(CL243-CL244,0)</f>
        <v>0</v>
      </c>
      <c r="CM169" s="207">
        <f>IFERROR(CM243-CM244,0)</f>
        <v>0</v>
      </c>
      <c r="CN169" s="203"/>
      <c r="CO169" s="207">
        <f>IFERROR(CO243-CO244,0)</f>
        <v>0</v>
      </c>
      <c r="CP169" s="207">
        <f>IFERROR(CP243-CP244,0)</f>
        <v>0</v>
      </c>
      <c r="CQ169" s="203"/>
      <c r="CR169" s="207">
        <f>IFERROR(CR243-CR244,0)</f>
        <v>0</v>
      </c>
      <c r="CS169" s="207">
        <f>IFERROR(CS243-CS244,0)</f>
        <v>0</v>
      </c>
      <c r="CT169" s="203"/>
      <c r="CU169" s="207">
        <f>IFERROR(CU243-CU244,0)</f>
        <v>0</v>
      </c>
      <c r="CV169" s="207">
        <f>IFERROR(CV243-CV244,0)</f>
        <v>0</v>
      </c>
      <c r="CW169" s="203"/>
      <c r="CX169" s="207">
        <f>IFERROR(CX243-CX244,0)</f>
        <v>0</v>
      </c>
      <c r="CY169" s="207">
        <f>IFERROR(CY243-CY244,0)</f>
        <v>0</v>
      </c>
      <c r="CZ169" s="203"/>
      <c r="DA169" s="207">
        <f>IFERROR(DA243-DA244,0)</f>
        <v>0</v>
      </c>
      <c r="DB169" s="207">
        <f>IFERROR(DB243-DB244,0)</f>
        <v>0</v>
      </c>
      <c r="DC169" s="203"/>
      <c r="DD169" s="207">
        <f>IFERROR(DD243-DD244,0)</f>
        <v>0</v>
      </c>
      <c r="DE169" s="207">
        <f>IFERROR(DE243-DE244,0)</f>
        <v>0</v>
      </c>
      <c r="DF169" s="203"/>
      <c r="DG169" s="207">
        <f>IFERROR(DG243-DG244,0)</f>
        <v>0</v>
      </c>
      <c r="DH169" s="207">
        <f>IFERROR(DH243-DH244,0)</f>
        <v>0</v>
      </c>
      <c r="DI169" s="203"/>
      <c r="DJ169" s="207">
        <f>IFERROR(DJ243-DJ244,0)</f>
        <v>0</v>
      </c>
      <c r="DK169" s="207">
        <f>IFERROR(DK243-DK244,0)</f>
        <v>0</v>
      </c>
      <c r="DL169" s="203"/>
      <c r="DM169" s="207">
        <f>IFERROR(DM243-DM244,0)</f>
        <v>0</v>
      </c>
      <c r="DN169" s="207">
        <f>IFERROR(DN243-DN244,0)</f>
        <v>0</v>
      </c>
      <c r="DO169" s="203"/>
      <c r="DP169" s="207">
        <f>IFERROR(DP243-DP244,0)</f>
        <v>0</v>
      </c>
      <c r="DQ169" s="207">
        <f>IFERROR(DQ243-DQ244,0)</f>
        <v>0</v>
      </c>
      <c r="DR169" s="203"/>
      <c r="DS169" s="207">
        <f>IFERROR(DS243-DS244,0)</f>
        <v>0</v>
      </c>
      <c r="DT169" s="207">
        <f>IFERROR(DT243-DT244,0)</f>
        <v>0</v>
      </c>
      <c r="DU169" s="207"/>
      <c r="DV169" s="204">
        <f>IFERROR(DV243-DV244,0)</f>
        <v>0</v>
      </c>
      <c r="DW169" s="442"/>
      <c r="DX169" s="466"/>
      <c r="DY169" s="205"/>
      <c r="DZ169" s="205"/>
      <c r="EB169" s="196"/>
      <c r="EC169" s="196"/>
      <c r="ED169"/>
      <c r="EE169" s="100"/>
      <c r="EF169" s="176"/>
      <c r="EG169" s="176"/>
      <c r="EH169" s="176"/>
      <c r="EI169" s="176"/>
      <c r="EJ169" s="176"/>
      <c r="EK169" s="176"/>
      <c r="EL169" s="176"/>
      <c r="EM169" s="176"/>
      <c r="EN169" s="176"/>
      <c r="EO169" s="176"/>
      <c r="EP169" s="176"/>
      <c r="EQ169" s="176"/>
      <c r="ER169" s="176"/>
      <c r="ES169" s="176"/>
      <c r="ET169" s="176"/>
      <c r="EU169" s="176"/>
      <c r="EV169" s="176"/>
      <c r="EW169" s="176"/>
      <c r="EX169" s="176"/>
      <c r="EY169" s="176"/>
      <c r="EZ169" s="176"/>
      <c r="FA169" s="176"/>
      <c r="FB169" s="176"/>
      <c r="FC169" s="176"/>
      <c r="FD169" s="176"/>
      <c r="FE169" s="176"/>
      <c r="FF169" s="176"/>
      <c r="FG169" s="176"/>
      <c r="FH169" s="176"/>
      <c r="FI169" s="176"/>
      <c r="FJ169" s="176"/>
      <c r="FK169" s="176"/>
      <c r="FL169" s="176"/>
      <c r="FM169" s="176"/>
      <c r="FN169" s="176"/>
      <c r="FO169" s="176"/>
      <c r="FP169" s="176"/>
      <c r="FQ169" s="176"/>
      <c r="FR169" s="176"/>
      <c r="FS169" s="176"/>
      <c r="FT169" s="176"/>
      <c r="FU169" s="176"/>
      <c r="FV169" s="176"/>
      <c r="FW169" s="176"/>
      <c r="FX169" s="176"/>
      <c r="FY169" s="176"/>
      <c r="FZ169" s="176"/>
      <c r="GA169" s="176"/>
      <c r="GB169" s="176"/>
      <c r="GC169" s="176"/>
      <c r="GD169" s="176"/>
      <c r="GE169" s="176"/>
      <c r="GF169" s="176"/>
      <c r="GG169" s="176"/>
      <c r="GH169" s="176"/>
      <c r="GI169" s="176"/>
      <c r="GJ169" s="176"/>
      <c r="GK169" s="176"/>
      <c r="GL169" s="176"/>
      <c r="GM169" s="176"/>
      <c r="GN169" s="176"/>
      <c r="GO169" s="176"/>
      <c r="GP169" s="176"/>
      <c r="GQ169" s="176"/>
      <c r="GR169" s="176"/>
      <c r="GS169" s="176"/>
      <c r="GT169" s="176"/>
      <c r="GU169" s="176"/>
      <c r="GV169" s="176"/>
      <c r="GW169" s="176"/>
      <c r="GX169" s="176"/>
      <c r="GY169" s="176"/>
      <c r="GZ169" s="176"/>
      <c r="HA169" s="176"/>
      <c r="HB169" s="176"/>
      <c r="HC169" s="176"/>
      <c r="HD169" s="176"/>
      <c r="HE169" s="176"/>
      <c r="HF169" s="176"/>
      <c r="HG169" s="176"/>
      <c r="HH169" s="176"/>
      <c r="HI169" s="176"/>
      <c r="HJ169" s="176"/>
      <c r="HK169" s="176"/>
      <c r="HL169" s="176"/>
      <c r="HM169" s="176"/>
      <c r="HN169" s="176"/>
      <c r="HO169" s="176"/>
      <c r="HP169" s="176"/>
      <c r="HQ169" s="176"/>
      <c r="HR169" s="176"/>
      <c r="HS169" s="176"/>
      <c r="HT169" s="176"/>
      <c r="HU169" s="176"/>
      <c r="HV169" s="176"/>
      <c r="HW169" s="176"/>
      <c r="HX169" s="176"/>
      <c r="HY169" s="176"/>
      <c r="HZ169" s="176"/>
      <c r="IA169" s="176"/>
      <c r="IB169" s="176"/>
      <c r="IC169" s="176"/>
      <c r="ID169" s="176"/>
      <c r="IE169" s="176"/>
      <c r="IF169" s="176"/>
      <c r="IG169" s="176"/>
      <c r="IH169" s="176"/>
      <c r="II169" s="176"/>
      <c r="IJ169" s="176"/>
      <c r="IK169" s="176"/>
      <c r="IL169" s="176"/>
      <c r="IM169" s="176"/>
      <c r="IN169" s="176"/>
      <c r="IO169" s="176"/>
      <c r="IP169" s="176"/>
      <c r="IQ169" s="176"/>
      <c r="IR169" s="176"/>
      <c r="IS169" s="176"/>
      <c r="IT169" s="176"/>
      <c r="IU169" s="176"/>
      <c r="IV169" s="176"/>
      <c r="IW169" s="176"/>
      <c r="IX169" s="176"/>
      <c r="IY169" s="176"/>
      <c r="IZ169" s="176"/>
      <c r="JA169" s="176"/>
      <c r="JB169" s="176"/>
      <c r="JC169" s="176"/>
      <c r="JD169" s="176"/>
      <c r="JE169" s="176"/>
      <c r="JF169" s="176"/>
      <c r="JG169" s="176"/>
      <c r="JH169" s="176"/>
      <c r="JI169" s="176"/>
      <c r="JJ169" s="176"/>
      <c r="JK169" s="176"/>
      <c r="JL169" s="176"/>
      <c r="JM169" s="176"/>
      <c r="JN169" s="176"/>
      <c r="JO169" s="176"/>
      <c r="JP169" s="176"/>
      <c r="JQ169" s="176"/>
      <c r="JR169" s="176"/>
      <c r="JS169" s="176"/>
      <c r="JT169" s="176"/>
      <c r="JU169" s="176"/>
      <c r="JV169" s="176"/>
      <c r="JW169" s="176"/>
      <c r="JX169" s="176"/>
      <c r="JY169" s="176"/>
      <c r="JZ169" s="176"/>
      <c r="KA169" s="176"/>
      <c r="KB169" s="176"/>
      <c r="KC169" s="176"/>
      <c r="KD169" s="176"/>
      <c r="KE169" s="176"/>
      <c r="KF169" s="176"/>
      <c r="KG169" s="176"/>
      <c r="KH169" s="176"/>
      <c r="KI169" s="176"/>
      <c r="KJ169" s="176"/>
      <c r="KK169" s="176"/>
      <c r="KL169" s="176"/>
      <c r="KM169" s="176"/>
      <c r="KN169" s="176"/>
      <c r="KO169" s="176"/>
      <c r="KP169" s="176"/>
      <c r="KQ169" s="176"/>
    </row>
    <row r="170" spans="1:303" s="170" customFormat="1" ht="19.5" customHeight="1" x14ac:dyDescent="0.3">
      <c r="A170" s="83"/>
      <c r="D170" s="206"/>
      <c r="E170" s="206" t="s">
        <v>385</v>
      </c>
      <c r="F170" s="206">
        <v>0</v>
      </c>
      <c r="G170" s="206" t="s">
        <v>264</v>
      </c>
      <c r="H170" s="170" t="b">
        <v>1</v>
      </c>
      <c r="M170" s="122" t="s">
        <v>386</v>
      </c>
      <c r="N170" s="127" t="s">
        <v>40</v>
      </c>
      <c r="O170" s="210">
        <f ca="1">IFERROR(((R170*R44)+(U170*U44)+(X170*X44)+(AA170*AA44)+(AD170*AD44)+(AG170*AG44)+(AJ170*AJ44)+(AM170*AM44)+(AP170*AP44)+(AS170*AS44)+(AV170*AV44)+(AY170*AY44)+(BB170*BB44)+(BE170*BE44)+(BH170*BH44)+(BK170*BK44)+(BN170*BN44)+(BQ170*BQ44)+(BT170*BT44)+(BW170*BW44)+(BZ170*BZ44)+(CC170*CC44)+(CF170*CF44)+(CI170*CI44)+(CL170*CL44)+(CO170*CO44)+(CR170*CR44)+(CU170*CU44)+(CX170*CX44)+(DA170*DA44)+(DD170*DD44)+(DG170*DG44)+(DJ170*DJ44)+(DM170*DM44)+(DP170*DP44)+(DS170*DS44)+IF(O35="Actual",(DV170*DV44),0))/O44,0)</f>
        <v>0</v>
      </c>
      <c r="P170" s="210">
        <f>IFERROR(((S170*S44)+(V170*V44)+(Y170*Y44)+(AB170*AB44)+(AE170*AE44)+(AH170*AH44)+(AK170*AK44)+(AN170*AN44)+(AQ170*AQ44)+(AT170*AT44)+(AW170*AW44)+(AZ170*AZ44)+(BC170*BC44)+(BF170*BF44)+(BI170*BI44)+(BL170*BL44)+(BO170*BO44)+(BR170*BR44)+(BU170*BU44)+(BX170*BX44)+(CA170*CA44)+(CD170*CD44)+(CG170*CG44)+(CJ170*CJ44)+(CM170*CM44)+(CP170*CP44)+(CS170*CS44)+(CV170*CV44)+(CY170*CY44)+(DB170*DB44)+(DE170*DE44)+(DH170*DH44)+(DK170*DK44)+(DN170*DN44)+(DQ170*DQ44)+(DT170*DT44))/P44,0)</f>
        <v>0</v>
      </c>
      <c r="Q170" s="254"/>
      <c r="R170" s="204">
        <v>0</v>
      </c>
      <c r="S170" s="200">
        <v>0</v>
      </c>
      <c r="T170" s="204"/>
      <c r="U170" s="204">
        <v>0</v>
      </c>
      <c r="V170" s="200">
        <v>0</v>
      </c>
      <c r="W170" s="204"/>
      <c r="X170" s="204">
        <v>0</v>
      </c>
      <c r="Y170" s="200">
        <v>0</v>
      </c>
      <c r="Z170" s="204"/>
      <c r="AA170" s="204">
        <v>0</v>
      </c>
      <c r="AB170" s="200">
        <v>0</v>
      </c>
      <c r="AC170" s="204"/>
      <c r="AD170" s="204">
        <v>0</v>
      </c>
      <c r="AE170" s="200">
        <v>0</v>
      </c>
      <c r="AF170" s="204"/>
      <c r="AG170" s="204">
        <v>0</v>
      </c>
      <c r="AH170" s="200">
        <v>0</v>
      </c>
      <c r="AI170" s="204"/>
      <c r="AJ170" s="204">
        <v>0</v>
      </c>
      <c r="AK170" s="200">
        <v>0</v>
      </c>
      <c r="AL170" s="204"/>
      <c r="AM170" s="204">
        <v>0</v>
      </c>
      <c r="AN170" s="200">
        <v>0</v>
      </c>
      <c r="AO170" s="204"/>
      <c r="AP170" s="204">
        <v>0</v>
      </c>
      <c r="AQ170" s="200">
        <v>0</v>
      </c>
      <c r="AR170" s="204"/>
      <c r="AS170" s="204">
        <v>0</v>
      </c>
      <c r="AT170" s="200">
        <v>0</v>
      </c>
      <c r="AU170" s="204"/>
      <c r="AV170" s="204">
        <v>0</v>
      </c>
      <c r="AW170" s="200">
        <v>0</v>
      </c>
      <c r="AX170" s="204"/>
      <c r="AY170" s="204">
        <v>0</v>
      </c>
      <c r="AZ170" s="200">
        <v>0</v>
      </c>
      <c r="BA170" s="204"/>
      <c r="BB170" s="204">
        <v>0</v>
      </c>
      <c r="BC170" s="200">
        <v>0</v>
      </c>
      <c r="BD170" s="204"/>
      <c r="BE170" s="204">
        <v>0</v>
      </c>
      <c r="BF170" s="200">
        <v>0</v>
      </c>
      <c r="BG170" s="204"/>
      <c r="BH170" s="204">
        <v>0</v>
      </c>
      <c r="BI170" s="200">
        <v>0</v>
      </c>
      <c r="BJ170" s="204"/>
      <c r="BK170" s="204">
        <v>0</v>
      </c>
      <c r="BL170" s="200">
        <v>0</v>
      </c>
      <c r="BM170" s="204"/>
      <c r="BN170" s="204">
        <v>0</v>
      </c>
      <c r="BO170" s="200">
        <v>0</v>
      </c>
      <c r="BP170" s="204"/>
      <c r="BQ170" s="204">
        <v>0</v>
      </c>
      <c r="BR170" s="200">
        <v>0</v>
      </c>
      <c r="BS170" s="204"/>
      <c r="BT170" s="204">
        <v>0</v>
      </c>
      <c r="BU170" s="200">
        <v>0</v>
      </c>
      <c r="BV170" s="204"/>
      <c r="BW170" s="204">
        <v>0</v>
      </c>
      <c r="BX170" s="200">
        <v>0</v>
      </c>
      <c r="BY170" s="204"/>
      <c r="BZ170" s="204">
        <v>0</v>
      </c>
      <c r="CA170" s="200">
        <v>0</v>
      </c>
      <c r="CB170" s="204"/>
      <c r="CC170" s="204">
        <v>0</v>
      </c>
      <c r="CD170" s="200">
        <v>0</v>
      </c>
      <c r="CE170" s="204"/>
      <c r="CF170" s="204">
        <v>0</v>
      </c>
      <c r="CG170" s="200">
        <v>0</v>
      </c>
      <c r="CH170" s="204"/>
      <c r="CI170" s="204">
        <v>0</v>
      </c>
      <c r="CJ170" s="200">
        <v>0</v>
      </c>
      <c r="CK170" s="204"/>
      <c r="CL170" s="204">
        <v>0</v>
      </c>
      <c r="CM170" s="200">
        <v>0</v>
      </c>
      <c r="CN170" s="204"/>
      <c r="CO170" s="204">
        <v>0</v>
      </c>
      <c r="CP170" s="200">
        <v>0</v>
      </c>
      <c r="CQ170" s="204"/>
      <c r="CR170" s="204">
        <v>0</v>
      </c>
      <c r="CS170" s="200">
        <v>0</v>
      </c>
      <c r="CT170" s="204"/>
      <c r="CU170" s="204">
        <v>0</v>
      </c>
      <c r="CV170" s="200">
        <v>0</v>
      </c>
      <c r="CW170" s="204"/>
      <c r="CX170" s="204">
        <v>0</v>
      </c>
      <c r="CY170" s="200">
        <v>0</v>
      </c>
      <c r="CZ170" s="204"/>
      <c r="DA170" s="204">
        <v>0</v>
      </c>
      <c r="DB170" s="200">
        <v>0</v>
      </c>
      <c r="DC170" s="204"/>
      <c r="DD170" s="204">
        <v>0</v>
      </c>
      <c r="DE170" s="200">
        <v>0</v>
      </c>
      <c r="DF170" s="204"/>
      <c r="DG170" s="204">
        <v>0</v>
      </c>
      <c r="DH170" s="200">
        <v>0</v>
      </c>
      <c r="DI170" s="204"/>
      <c r="DJ170" s="204">
        <v>0</v>
      </c>
      <c r="DK170" s="200">
        <v>0</v>
      </c>
      <c r="DL170" s="204"/>
      <c r="DM170" s="204">
        <v>0</v>
      </c>
      <c r="DN170" s="200">
        <v>0</v>
      </c>
      <c r="DO170" s="204"/>
      <c r="DP170" s="204">
        <v>0</v>
      </c>
      <c r="DQ170" s="200">
        <v>0</v>
      </c>
      <c r="DR170" s="204"/>
      <c r="DS170" s="204">
        <v>0</v>
      </c>
      <c r="DT170" s="200">
        <v>0</v>
      </c>
      <c r="DU170" s="419"/>
      <c r="DV170" s="204">
        <f>IFERROR(IF(AND($O$336="Actual",OR(DV141=0,DV141="")),0,R170),0)</f>
        <v>0</v>
      </c>
      <c r="DW170" s="452"/>
      <c r="DY170" s="205"/>
      <c r="DZ170" s="197"/>
      <c r="EB170" s="196"/>
      <c r="EC170" s="196"/>
      <c r="ED170"/>
      <c r="EE170" s="51"/>
      <c r="EF170" s="176"/>
      <c r="EG170" s="176"/>
      <c r="EH170" s="176"/>
      <c r="EI170" s="176"/>
      <c r="EJ170" s="176"/>
      <c r="EK170" s="176"/>
      <c r="EL170" s="176"/>
      <c r="EM170" s="176"/>
      <c r="EN170" s="176"/>
      <c r="EO170" s="176"/>
      <c r="EP170" s="176"/>
      <c r="EQ170" s="176"/>
      <c r="ER170" s="176"/>
      <c r="ES170" s="176"/>
      <c r="ET170" s="176"/>
      <c r="EU170" s="176"/>
      <c r="EV170" s="176"/>
      <c r="EW170" s="176"/>
      <c r="EX170" s="176"/>
      <c r="EY170" s="176"/>
      <c r="EZ170" s="176"/>
      <c r="FA170" s="176"/>
      <c r="FB170" s="176"/>
      <c r="FC170" s="176"/>
      <c r="FD170" s="176"/>
      <c r="FE170" s="176"/>
      <c r="FF170" s="176"/>
      <c r="FG170" s="176"/>
      <c r="FH170" s="176"/>
      <c r="FI170" s="176"/>
      <c r="FJ170" s="176"/>
      <c r="FK170" s="176"/>
      <c r="FL170" s="176"/>
      <c r="FM170" s="176"/>
      <c r="FN170" s="176"/>
      <c r="FO170" s="176"/>
      <c r="FP170" s="176"/>
      <c r="FQ170" s="176"/>
      <c r="FR170" s="176"/>
      <c r="FS170" s="176"/>
      <c r="FT170" s="176"/>
      <c r="FU170" s="176"/>
      <c r="FV170" s="176"/>
      <c r="FW170" s="176"/>
      <c r="FX170" s="176"/>
      <c r="FY170" s="176"/>
      <c r="FZ170" s="176"/>
      <c r="GA170" s="176"/>
      <c r="GB170" s="176"/>
      <c r="GC170" s="176"/>
      <c r="GD170" s="176"/>
      <c r="GE170" s="176"/>
      <c r="GF170" s="176"/>
      <c r="GG170" s="176"/>
      <c r="GH170" s="176"/>
      <c r="GI170" s="176"/>
      <c r="GJ170" s="176"/>
      <c r="GK170" s="176"/>
      <c r="GL170" s="176"/>
      <c r="GM170" s="176"/>
      <c r="GN170" s="176"/>
      <c r="GO170" s="176"/>
      <c r="GP170" s="176"/>
      <c r="GQ170" s="176"/>
      <c r="GR170" s="176"/>
      <c r="GS170" s="176"/>
      <c r="GT170" s="176"/>
      <c r="GU170" s="176"/>
      <c r="GV170" s="176"/>
      <c r="GW170" s="176"/>
      <c r="GX170" s="176"/>
      <c r="GY170" s="176"/>
      <c r="GZ170" s="176"/>
      <c r="HA170" s="176"/>
      <c r="HB170" s="176"/>
      <c r="HC170" s="176"/>
      <c r="HD170" s="176"/>
      <c r="HE170" s="176"/>
      <c r="HF170" s="176"/>
      <c r="HG170" s="176"/>
      <c r="HH170" s="176"/>
      <c r="HI170" s="176"/>
      <c r="HJ170" s="176"/>
      <c r="HK170" s="176"/>
      <c r="HL170" s="176"/>
      <c r="HM170" s="176"/>
      <c r="HN170" s="176"/>
      <c r="HO170" s="176"/>
      <c r="HP170" s="176"/>
      <c r="HQ170" s="176"/>
      <c r="HR170" s="176"/>
      <c r="HS170" s="176"/>
      <c r="HT170" s="176"/>
      <c r="HU170" s="176"/>
      <c r="HV170" s="176"/>
      <c r="HW170" s="176"/>
      <c r="HX170" s="176"/>
      <c r="HY170" s="176"/>
      <c r="HZ170" s="176"/>
      <c r="IA170" s="176"/>
      <c r="IB170" s="176"/>
      <c r="IC170" s="176"/>
      <c r="ID170" s="176"/>
      <c r="IE170" s="176"/>
      <c r="IF170" s="176"/>
      <c r="IG170" s="176"/>
      <c r="IH170" s="176"/>
      <c r="II170" s="176"/>
      <c r="IJ170" s="176"/>
      <c r="IK170" s="176"/>
      <c r="IL170" s="176"/>
      <c r="IM170" s="176"/>
      <c r="IN170" s="176"/>
      <c r="IO170" s="176"/>
      <c r="IP170" s="176"/>
      <c r="IQ170" s="176"/>
      <c r="IR170" s="176"/>
      <c r="IS170" s="176"/>
      <c r="IT170" s="176"/>
      <c r="IU170" s="176"/>
      <c r="IV170" s="176"/>
      <c r="IW170" s="176"/>
      <c r="IX170" s="176"/>
      <c r="IY170" s="176"/>
      <c r="IZ170" s="176"/>
      <c r="JA170" s="176"/>
      <c r="JB170" s="176"/>
      <c r="JC170" s="176"/>
      <c r="JD170" s="176"/>
      <c r="JE170" s="176"/>
      <c r="JF170" s="176"/>
      <c r="JG170" s="176"/>
      <c r="JH170" s="176"/>
      <c r="JI170" s="176"/>
      <c r="JJ170" s="176"/>
      <c r="JK170" s="176"/>
      <c r="JL170" s="176"/>
      <c r="JM170" s="176"/>
      <c r="JN170" s="176"/>
      <c r="JO170" s="176"/>
      <c r="JP170" s="176"/>
      <c r="JQ170" s="176"/>
      <c r="JR170" s="176"/>
      <c r="JS170" s="176"/>
      <c r="JT170" s="176"/>
      <c r="JU170" s="176"/>
      <c r="JV170" s="176"/>
      <c r="JW170" s="176"/>
      <c r="JX170" s="176"/>
      <c r="JY170" s="176"/>
      <c r="JZ170" s="176"/>
      <c r="KA170" s="176"/>
      <c r="KB170" s="176"/>
      <c r="KC170" s="176"/>
      <c r="KD170" s="176"/>
      <c r="KE170" s="176"/>
      <c r="KF170" s="176"/>
      <c r="KG170" s="176"/>
      <c r="KH170" s="176"/>
      <c r="KI170" s="176"/>
      <c r="KJ170" s="176"/>
      <c r="KK170" s="176"/>
      <c r="KL170" s="176"/>
      <c r="KM170" s="176"/>
      <c r="KN170" s="176"/>
      <c r="KO170" s="176"/>
      <c r="KP170" s="176"/>
      <c r="KQ170" s="176"/>
    </row>
    <row r="171" spans="1:303" s="170" customFormat="1" ht="19.5" customHeight="1" x14ac:dyDescent="0.3">
      <c r="A171" s="83"/>
      <c r="D171" s="206"/>
      <c r="E171" s="290" t="s">
        <v>387</v>
      </c>
      <c r="F171" s="206"/>
      <c r="G171" s="206" t="s">
        <v>264</v>
      </c>
      <c r="M171" s="129" t="s">
        <v>388</v>
      </c>
      <c r="N171" s="127" t="s">
        <v>40</v>
      </c>
      <c r="O171" s="198">
        <f ca="1">IFERROR(((R171*R44)+(U171*U44)+(X171*X44)+(AA171*AA44)+(AD171*AD44)+(AG171*AG44)+(AJ171*AJ44)+(AM171*AM44)+(AP171*AP44)+(AS171*AS44)+(AV171*AV44)+(AY171*AY44)+(BB171*BB44)+(BE171*BE44)+(BH171*BH44)+(BK171*BK44)+(BN171*BN44)+(BQ171*BQ44)+(BT171*BT44)+(BW171*BW44)+(BZ171*BZ44)+(CC171*CC44)+(CF171*CF44)+(CI171*CI44)+(CL171*CL44)+(CO171*CO44)+(CR171*CR44)+(CU171*CU44)+(CX171*CX44)+(DA171*DA44)+(DD171*DD44)+(DG171*DG44)+(DJ171*DJ44)+(DM171*DM44)+(DP171*DP44)+(DS171*DS44)+IF(O35="Actual",(DV171*DV44),0))/O44,0)</f>
        <v>0</v>
      </c>
      <c r="P171" s="198">
        <f>IFERROR(((S171*S44)+(V171*V44)+(Y171*Y44)+(AB171*AB44)+(AE171*AE44)+(AH171*AH44)+(AK171*AK44)+(AN171*AN44)+(AQ171*AQ44)+(AT171*AT44)+(AW171*AW44)+(AZ171*AZ44)+(BC171*BC44)+(BF171*BF44)+(BI171*BI44)+(BL171*BL44)+(BO171*BO44)+(BR171*BR44)+(BU171*BU44)+(BX171*BX44)+(CA171*CA44)+(CD171*CD44)+(CG171*CG44)+(CJ171*CJ44)+(CM171*CM44)+(CP171*CP44)+(CS171*CS44)+(CV171*CV44)+(CY171*CY44)+(DB171*DB44)+(DE171*DE44)+(DH171*DH44)+(DK171*DK44)+(DN171*DN44)+(DQ171*DQ44)+(DT171*DT44))/P44,0)</f>
        <v>0</v>
      </c>
      <c r="Q171" s="162"/>
      <c r="R171" s="207">
        <f>IFERROR(IF(VALUE($O$310)=0,0,IF(R35="Current",IFERROR(IF(AND($U$335=1,$O$309=2),0,IF(OR(AND($O$308="HI",$AG$329=0),AND($O$308="TN",OR($O$334=0,AND($O$334=1,R298&lt;&gt;"On Premise")))),(R83+R170-R90)*($U$338/100),IF($O$308="GA",(($O$328/1000)*R388*$U$338*0.264172),IF(AND($O$308="NY-METRO",$O$309=0,VALUE($O$310)&gt;=48),($U$338*($O$328/1000)*R388),IF($O$308="KY",(R83+R170-R90)*($U$338/(100+$U$338)),0))))),0),R398)),0)</f>
        <v>0</v>
      </c>
      <c r="S171" s="207">
        <f>IFERROR(IF(VALUE($P$310)=0,0,IF(AND($U$335=1,$O$309=2),0,IF(OR(AND($O$308="HI",$AG$329=0),AND($O$308="TN",OR($O$334=0,AND($O$334=1,R298&lt;&gt;"On Premise")))),(S83+S170-S90)*($V$338/100),IF($O$308="GA",(($O$328/1000)*S388*$V$338*0.264172),IF(AND($O$308="NY-METRO",$O$309=0,VALUE($P$310)&gt;=48),($V$338*($O$328/1000)*S388),IF($O$308="KY",(S83+S170-S90)*($V$338/(100+$V$338)),0)))))),0)</f>
        <v>0</v>
      </c>
      <c r="T171" s="203"/>
      <c r="U171" s="207">
        <f>IFERROR(IF(VALUE($O$310)=0,0,IF(U35="Current",IFERROR(IF(AND($U$335=1,$O$309=2),0,IF(OR(AND($O$308="HI",$AG$329=0),AND($O$308="TN",OR($O$334=0,AND($O$334=1,U298&lt;&gt;"On Premise")))),(U83+U170-U90)*($U$338/100),IF($O$308="GA",(($O$328/1000)*U388*$U$338*0.264172),IF(AND($O$308="NY-METRO",$O$309=0,VALUE($O$310)&gt;=48),($U$338*($O$328/1000)*U388),IF($O$308="KY",(U83+U170-U90)*($U$338/(100+$U$338)),0))))),0),U398)),0)</f>
        <v>0</v>
      </c>
      <c r="V171" s="207">
        <f>IFERROR(IF(VALUE($P$310)=0,0,IF(AND($U$335=1,$O$309=2),0,IF(OR(AND($O$308="HI",$AG$329=0),AND($O$308="TN",OR($O$334=0,AND($O$334=1,U298&lt;&gt;"On Premise")))),(V83+V170-V90)*($V$338/100),IF($O$308="GA",(($O$328/1000)*V388*$V$338*0.264172),IF(AND($O$308="NY-METRO",$O$309=0,VALUE($P$310)&gt;=48),($V$338*($O$328/1000)*V388),IF($O$308="KY",(V83+V170-V90)*($V$338/(100+$V$338)),0)))))),0)</f>
        <v>0</v>
      </c>
      <c r="W171" s="207"/>
      <c r="X171" s="207">
        <f>IFERROR(IF(VALUE($O$310)=0,0,IF(X35="Current",IFERROR(IF(AND($U$335=1,$O$309=2),0,IF(OR(AND($O$308="HI",$AG$329=0),AND($O$308="TN",OR($O$334=0,AND($O$334=1,X298&lt;&gt;"On Premise")))),(X83+X170-X90)*($U$338/100),IF($O$308="GA",(($O$328/1000)*X388*$U$338*0.264172),IF(AND($O$308="NY-METRO",$O$309=0,VALUE($O$310)&gt;=48),($U$338*($O$328/1000)*X388),IF($O$308="KY",(X83+X170-X90)*($U$338/(100+$U$338)),0))))),0),X398)),0)</f>
        <v>0</v>
      </c>
      <c r="Y171" s="207">
        <f>IFERROR(IF(VALUE($P$310)=0,0,IF(AND($U$335=1,$O$309=2),0,IF(OR(AND($O$308="HI",$AG$329=0),AND($O$308="TN",OR($O$334=0,AND($O$334=1,X298&lt;&gt;"On Premise")))),(Y83+Y170-Y90)*($V$338/100),IF($O$308="GA",(($O$328/1000)*Y388*$V$338*0.264172),IF(AND($O$308="NY-METRO",$O$309=0,VALUE($P$310)&gt;=48),($V$338*($O$328/1000)*Y388),IF($O$308="KY",(Y83+Y170-Y90)*($V$338/(100+$V$338)),0)))))),0)</f>
        <v>0</v>
      </c>
      <c r="Z171" s="207"/>
      <c r="AA171" s="207">
        <f>IFERROR(IF(VALUE($O$310)=0,0,IF(AA35="Current",IFERROR(IF(AND($U$335=1,$O$309=2),0,IF(OR(AND($O$308="HI",$AG$329=0),AND($O$308="TN",OR($O$334=0,AND($O$334=1,AA298&lt;&gt;"On Premise")))),(AA83+AA170-AA90)*($U$338/100),IF($O$308="GA",(($O$328/1000)*AA388*$U$338*0.264172),IF(AND($O$308="NY-METRO",$O$309=0,VALUE($O$310)&gt;=48),($U$338*($O$328/1000)*AA388),IF($O$308="KY",(AA83+AA170-AA90)*($U$338/(100+$U$338)),0))))),0),AA398)),0)</f>
        <v>0</v>
      </c>
      <c r="AB171" s="207">
        <f>IFERROR(IF(VALUE($P$310)=0,0,IF(AND($U$335=1,$O$309=2),0,IF(OR(AND($O$308="HI",$AG$329=0),AND($O$308="TN",OR($O$334=0,AND($O$334=1,AA298&lt;&gt;"On Premise")))),(AB83+AB170-AB90)*($V$338/100),IF($O$308="GA",(($O$328/1000)*AB388*$V$338*0.264172),IF(AND($O$308="NY-METRO",$O$309=0,VALUE($P$310)&gt;=48),($V$338*($O$328/1000)*AB388),IF($O$308="KY",(AB83+AB170-AB90)*($V$338/(100+$V$338)),0)))))),0)</f>
        <v>0</v>
      </c>
      <c r="AC171" s="207"/>
      <c r="AD171" s="207">
        <f>IFERROR(IF(VALUE($O$310)=0,0,IF(AD35="Current",IFERROR(IF(AND($U$335=1,$O$309=2),0,IF(OR(AND($O$308="HI",$AG$329=0),AND($O$308="TN",OR($O$334=0,AND($O$334=1,AD298&lt;&gt;"On Premise")))),(AD83+AD170-AD90)*($U$338/100),IF($O$308="GA",(($O$328/1000)*AD388*$U$338*0.264172),IF(AND($O$308="NY-METRO",$O$309=0,VALUE($O$310)&gt;=48),($U$338*($O$328/1000)*AD388),IF($O$308="KY",(AD83+AD170-AD90)*($U$338/(100+$U$338)),0))))),0),AD398)),0)</f>
        <v>0</v>
      </c>
      <c r="AE171" s="207">
        <f>IFERROR(IF(VALUE($P$310)=0,0,IF(AND($U$335=1,$O$309=2),0,IF(OR(AND($O$308="HI",$AG$329=0),AND($O$308="TN",OR($O$334=0,AND($O$334=1,AD298&lt;&gt;"On Premise")))),(AE83+AE170-AE90)*($V$338/100),IF($O$308="GA",(($O$328/1000)*AE388*$V$338*0.264172),IF(AND($O$308="NY-METRO",$O$309=0,VALUE($P$310)&gt;=48),($V$338*($O$328/1000)*AE388),IF($O$308="KY",(AE83+AE170-AE90)*($V$338/(100+$V$338)),0)))))),0)</f>
        <v>0</v>
      </c>
      <c r="AF171" s="207"/>
      <c r="AG171" s="207">
        <f>IFERROR(IF(VALUE($O$310)=0,0,IF(AG35="Current",IFERROR(IF(AND($U$335=1,$O$309=2),0,IF(OR(AND($O$308="HI",$AG$329=0),AND($O$308="TN",OR($O$334=0,AND($O$334=1,AG298&lt;&gt;"On Premise")))),(AG83+AG170-AG90)*($U$338/100),IF($O$308="GA",(($O$328/1000)*AG388*$U$338*0.264172),IF(AND($O$308="NY-METRO",$O$309=0,VALUE($O$310)&gt;=48),($U$338*($O$328/1000)*AG388),IF($O$308="KY",(AG83+AG170-AG90)*($U$338/(100+$U$338)),0))))),0),AG398)),0)</f>
        <v>0</v>
      </c>
      <c r="AH171" s="207">
        <f>IFERROR(IF(VALUE($P$310)=0,0,IF(AND($U$335=1,$O$309=2),0,IF(OR(AND($O$308="HI",$AG$329=0),AND($O$308="TN",OR($O$334=0,AND($O$334=1,AG298&lt;&gt;"On Premise")))),(AH83+AH170-AH90)*($V$338/100),IF($O$308="GA",(($O$328/1000)*AH388*$V$338*0.264172),IF(AND($O$308="NY-METRO",$O$309=0,VALUE($P$310)&gt;=48),($V$338*($O$328/1000)*AH388),IF($O$308="KY",(AH83+AH170-AH90)*($V$338/(100+$V$338)),0)))))),0)</f>
        <v>0</v>
      </c>
      <c r="AI171" s="207"/>
      <c r="AJ171" s="207">
        <f>IFERROR(IF(VALUE($O$310)=0,0,IF(AJ35="Current",IFERROR(IF(AND($U$335=1,$O$309=2),0,IF(OR(AND($O$308="HI",$AG$329=0),AND($O$308="TN",OR($O$334=0,AND($O$334=1,AJ298&lt;&gt;"On Premise")))),(AJ83+AJ170-AJ90)*($U$338/100),IF($O$308="GA",(($O$328/1000)*AJ388*$U$338*0.264172),IF(AND($O$308="NY-METRO",$O$309=0,VALUE($O$310)&gt;=48),($U$338*($O$328/1000)*AJ388),IF($O$308="KY",(AJ83+AJ170-AJ90)*($U$338/(100+$U$338)),0))))),0),AJ398)),0)</f>
        <v>0</v>
      </c>
      <c r="AK171" s="207">
        <f>IFERROR(IF(VALUE($P$310)=0,0,IF(AND($U$335=1,$O$309=2),0,IF(OR(AND($O$308="HI",$AG$329=0),AND($O$308="TN",OR($O$334=0,AND($O$334=1,AJ298&lt;&gt;"On Premise")))),(AK83+AK170-AK90)*($V$338/100),IF($O$308="GA",(($O$328/1000)*AK388*$V$338*0.264172),IF(AND($O$308="NY-METRO",$O$309=0,VALUE($P$310)&gt;=48),($V$338*($O$328/1000)*AK388),IF($O$308="KY",(AK83+AK170-AK90)*($V$338/(100+$V$338)),0)))))),0)</f>
        <v>0</v>
      </c>
      <c r="AL171" s="207"/>
      <c r="AM171" s="207">
        <f>IFERROR(IF(VALUE($O$310)=0,0,IF(AM35="Current",IFERROR(IF(AND($U$335=1,$O$309=2),0,IF(OR(AND($O$308="HI",$AG$329=0),AND($O$308="TN",OR($O$334=0,AND($O$334=1,AM298&lt;&gt;"On Premise")))),(AM83+AM170-AM90)*($U$338/100),IF($O$308="GA",(($O$328/1000)*AM388*$U$338*0.264172),IF(AND($O$308="NY-METRO",$O$309=0,VALUE($O$310)&gt;=48),($U$338*($O$328/1000)*AM388),IF($O$308="KY",(AM83+AM170-AM90)*($U$338/(100+$U$338)),0))))),0),AM398)),0)</f>
        <v>0</v>
      </c>
      <c r="AN171" s="207">
        <f>IFERROR(IF(VALUE($P$310)=0,0,IF(AND($U$335=1,$O$309=2),0,IF(OR(AND($O$308="HI",$AG$329=0),AND($O$308="TN",OR($O$334=0,AND($O$334=1,AM298&lt;&gt;"On Premise")))),(AN83+AN170-AN90)*($V$338/100),IF($O$308="GA",(($O$328/1000)*AN388*$V$338*0.264172),IF(AND($O$308="NY-METRO",$O$309=0,VALUE($P$310)&gt;=48),($V$338*($O$328/1000)*AN388),IF($O$308="KY",(AN83+AN170-AN90)*($V$338/(100+$V$338)),0)))))),0)</f>
        <v>0</v>
      </c>
      <c r="AO171" s="207"/>
      <c r="AP171" s="207">
        <f>IFERROR(IF(VALUE($O$310)=0,0,IF(AP35="Current",IFERROR(IF(AND($U$335=1,$O$309=2),0,IF(OR(AND($O$308="HI",$AG$329=0),AND($O$308="TN",OR($O$334=0,AND($O$334=1,AP298&lt;&gt;"On Premise")))),(AP83+AP170-AP90)*($U$338/100),IF($O$308="GA",(($O$328/1000)*AP388*$U$338*0.264172),IF(AND($O$308="NY-METRO",$O$309=0,VALUE($O$310)&gt;=48),($U$338*($O$328/1000)*AP388),IF($O$308="KY",(AP83+AP170-AP90)*($U$338/(100+$U$338)),0))))),0),AP398)),0)</f>
        <v>0</v>
      </c>
      <c r="AQ171" s="207">
        <f>IFERROR(IF(VALUE($P$310)=0,0,IF(AND($U$335=1,$O$309=2),0,IF(OR(AND($O$308="HI",$AG$329=0),AND($O$308="TN",OR($O$334=0,AND($O$334=1,AP298&lt;&gt;"On Premise")))),(AQ83+AQ170-AQ90)*($V$338/100),IF($O$308="GA",(($O$328/1000)*AQ388*$V$338*0.264172),IF(AND($O$308="NY-METRO",$O$309=0,VALUE($P$310)&gt;=48),($V$338*($O$328/1000)*AQ388),IF($O$308="KY",(AQ83+AQ170-AQ90)*($V$338/(100+$V$338)),0)))))),0)</f>
        <v>0</v>
      </c>
      <c r="AR171" s="207"/>
      <c r="AS171" s="207">
        <f>IFERROR(IF(VALUE($O$310)=0,0,IF(AS35="Current",IFERROR(IF(AND($U$335=1,$O$309=2),0,IF(OR(AND($O$308="HI",$AG$329=0),AND($O$308="TN",OR($O$334=0,AND($O$334=1,AS298&lt;&gt;"On Premise")))),(AS83+AS170-AS90)*($U$338/100),IF($O$308="GA",(($O$328/1000)*AS388*$U$338*0.264172),IF(AND($O$308="NY-METRO",$O$309=0,VALUE($O$310)&gt;=48),($U$338*($O$328/1000)*AS388),IF($O$308="KY",(AS83+AS170-AS90)*($U$338/(100+$U$338)),0))))),0),AS398)),0)</f>
        <v>0</v>
      </c>
      <c r="AT171" s="207">
        <f>IFERROR(IF(VALUE($P$310)=0,0,IF(AND($U$335=1,$O$309=2),0,IF(OR(AND($O$308="HI",$AG$329=0),AND($O$308="TN",OR($O$334=0,AND($O$334=1,AS298&lt;&gt;"On Premise")))),(AT83+AT170-AT90)*($V$338/100),IF($O$308="GA",(($O$328/1000)*AT388*$V$338*0.264172),IF(AND($O$308="NY-METRO",$O$309=0,VALUE($P$310)&gt;=48),($V$338*($O$328/1000)*AT388),IF($O$308="KY",(AT83+AT170-AT90)*($V$338/(100+$V$338)),0)))))),0)</f>
        <v>0</v>
      </c>
      <c r="AU171" s="207"/>
      <c r="AV171" s="207">
        <f>IFERROR(IF(VALUE($O$310)=0,0,IF(AV35="Current",IFERROR(IF(AND($U$335=1,$O$309=2),0,IF(OR(AND($O$308="HI",$AG$329=0),AND($O$308="TN",OR($O$334=0,AND($O$334=1,AV298&lt;&gt;"On Premise")))),(AV83+AV170-AV90)*($U$338/100),IF($O$308="GA",(($O$328/1000)*AV388*$U$338*0.264172),IF(AND($O$308="NY-METRO",$O$309=0,VALUE($O$310)&gt;=48),($U$338*($O$328/1000)*AV388),IF($O$308="KY",(AV83+AV170-AV90)*($U$338/(100+$U$338)),0))))),0),AV398)),0)</f>
        <v>0</v>
      </c>
      <c r="AW171" s="207">
        <f>IFERROR(IF(VALUE($P$310)=0,0,IF(AND($U$335=1,$O$309=2),0,IF(OR(AND($O$308="HI",$AG$329=0),AND($O$308="TN",OR($O$334=0,AND($O$334=1,AV298&lt;&gt;"On Premise")))),(AW83+AW170-AW90)*($V$338/100),IF($O$308="GA",(($O$328/1000)*AW388*$V$338*0.264172),IF(AND($O$308="NY-METRO",$O$309=0,VALUE($P$310)&gt;=48),($V$338*($O$328/1000)*AW388),IF($O$308="KY",(AW83+AW170-AW90)*($V$338/(100+$V$338)),0)))))),0)</f>
        <v>0</v>
      </c>
      <c r="AX171" s="207"/>
      <c r="AY171" s="207">
        <f>IFERROR(IF(VALUE($O$310)=0,0,IF(AY35="Current",IFERROR(IF(AND($U$335=1,$O$309=2),0,IF(OR(AND($O$308="HI",$AG$329=0),AND($O$308="TN",OR($O$334=0,AND($O$334=1,AY298&lt;&gt;"On Premise")))),(AY83+AY170-AY90)*($U$338/100),IF($O$308="GA",(($O$328/1000)*AY388*$U$338*0.264172),IF(AND($O$308="NY-METRO",$O$309=0,VALUE($O$310)&gt;=48),($U$338*($O$328/1000)*AY388),IF($O$308="KY",(AY83+AY170-AY90)*($U$338/(100+$U$338)),0))))),0),AY398)),0)</f>
        <v>0</v>
      </c>
      <c r="AZ171" s="207">
        <f>IFERROR(IF(VALUE($P$310)=0,0,IF(AND($U$335=1,$O$309=2),0,IF(OR(AND($O$308="HI",$AG$329=0),AND($O$308="TN",OR($O$334=0,AND($O$334=1,AY298&lt;&gt;"On Premise")))),(AZ83+AZ170-AZ90)*($V$338/100),IF($O$308="GA",(($O$328/1000)*AZ388*$V$338*0.264172),IF(AND($O$308="NY-METRO",$O$309=0,VALUE($P$310)&gt;=48),($V$338*($O$328/1000)*AZ388),IF($O$308="KY",(AZ83+AZ170-AZ90)*($V$338/(100+$V$338)),0)))))),0)</f>
        <v>0</v>
      </c>
      <c r="BA171" s="207"/>
      <c r="BB171" s="207">
        <f>IFERROR(IF(VALUE($O$310)=0,0,IF(BB35="Current",IFERROR(IF(AND($U$335=1,$O$309=2),0,IF(OR(AND($O$308="HI",$AG$329=0),AND($O$308="TN",OR($O$334=0,AND($O$334=1,BB298&lt;&gt;"On Premise")))),(BB83+BB170-BB90)*($U$338/100),IF($O$308="GA",(($O$328/1000)*BB388*$U$338*0.264172),IF(AND($O$308="NY-METRO",$O$309=0,VALUE($O$310)&gt;=48),($U$338*($O$328/1000)*BB388),IF($O$308="KY",(BB83+BB170-BB90)*($U$338/(100+$U$338)),0))))),0),BB398)),0)</f>
        <v>0</v>
      </c>
      <c r="BC171" s="207">
        <f>IFERROR(IF(VALUE($P$310)=0,0,IF(AND($U$335=1,$O$309=2),0,IF(OR(AND($O$308="HI",$AG$329=0),AND($O$308="TN",OR($O$334=0,AND($O$334=1,BB298&lt;&gt;"On Premise")))),(BC83+BC170-BC90)*($V$338/100),IF($O$308="GA",(($O$328/1000)*BC388*$V$338*0.264172),IF(AND($O$308="NY-METRO",$O$309=0,VALUE($P$310)&gt;=48),($V$338*($O$328/1000)*BC388),IF($O$308="KY",(BC83+BC170-BC90)*($V$338/(100+$V$338)),0)))))),0)</f>
        <v>0</v>
      </c>
      <c r="BD171" s="207"/>
      <c r="BE171" s="207">
        <f>IFERROR(IF(VALUE($O$310)=0,0,IF(BE35="Current",IFERROR(IF(AND($U$335=1,$O$309=2),0,IF(OR(AND($O$308="HI",$AG$329=0),AND($O$308="TN",OR($O$334=0,AND($O$334=1,BE298&lt;&gt;"On Premise")))),(BE83+BE170-BE90)*($U$338/100),IF($O$308="GA",(($O$328/1000)*BE388*$U$338*0.264172),IF(AND($O$308="NY-METRO",$O$309=0,VALUE($O$310)&gt;=48),($U$338*($O$328/1000)*BE388),IF($O$308="KY",(BE83+BE170-BE90)*($U$338/(100+$U$338)),0))))),0),BE398)),0)</f>
        <v>0</v>
      </c>
      <c r="BF171" s="207">
        <f>IFERROR(IF(VALUE($P$310)=0,0,IF(AND($U$335=1,$O$309=2),0,IF(OR(AND($O$308="HI",$AG$329=0),AND($O$308="TN",OR($O$334=0,AND($O$334=1,BE298&lt;&gt;"On Premise")))),(BF83+BF170-BF90)*($V$338/100),IF($O$308="GA",(($O$328/1000)*BF388*$V$338*0.264172),IF(AND($O$308="NY-METRO",$O$309=0,VALUE($P$310)&gt;=48),($V$338*($O$328/1000)*BF388),IF($O$308="KY",(BF83+BF170-BF90)*($V$338/(100+$V$338)),0)))))),0)</f>
        <v>0</v>
      </c>
      <c r="BG171" s="207"/>
      <c r="BH171" s="207">
        <f>IFERROR(IF(VALUE($O$310)=0,0,IF(BH35="Current",IFERROR(IF(AND($U$335=1,$O$309=2),0,IF(OR(AND($O$308="HI",$AG$329=0),AND($O$308="TN",OR($O$334=0,AND($O$334=1,BH298&lt;&gt;"On Premise")))),(BH83+BH170-BH90)*($U$338/100),IF($O$308="GA",(($O$328/1000)*BH388*$U$338*0.264172),IF(AND($O$308="NY-METRO",$O$309=0,VALUE($O$310)&gt;=48),($U$338*($O$328/1000)*BH388),IF($O$308="KY",(BH83+BH170-BH90)*($U$338/(100+$U$338)),0))))),0),BH398)),0)</f>
        <v>0</v>
      </c>
      <c r="BI171" s="207">
        <f>IFERROR(IF(VALUE($P$310)=0,0,IF(AND($U$335=1,$O$309=2),0,IF(OR(AND($O$308="HI",$AG$329=0),AND($O$308="TN",OR($O$334=0,AND($O$334=1,BH298&lt;&gt;"On Premise")))),(BI83+BI170-BI90)*($V$338/100),IF($O$308="GA",(($O$328/1000)*BI388*$V$338*0.264172),IF(AND($O$308="NY-METRO",$O$309=0,VALUE($P$310)&gt;=48),($V$338*($O$328/1000)*BI388),IF($O$308="KY",(BI83+BI170-BI90)*($V$338/(100+$V$338)),0)))))),0)</f>
        <v>0</v>
      </c>
      <c r="BJ171" s="207"/>
      <c r="BK171" s="207">
        <f>IFERROR(IF(VALUE($O$310)=0,0,IF(BK35="Current",IFERROR(IF(AND($U$335=1,$O$309=2),0,IF(OR(AND($O$308="HI",$AG$329=0),AND($O$308="TN",OR($O$334=0,AND($O$334=1,BK298&lt;&gt;"On Premise")))),(BK83+BK170-BK90)*($U$338/100),IF($O$308="GA",(($O$328/1000)*BK388*$U$338*0.264172),IF(AND($O$308="NY-METRO",$O$309=0,VALUE($O$310)&gt;=48),($U$338*($O$328/1000)*BK388),IF($O$308="KY",(BK83+BK170-BK90)*($U$338/(100+$U$338)),0))))),0),BK398)),0)</f>
        <v>0</v>
      </c>
      <c r="BL171" s="207">
        <f>IFERROR(IF(VALUE($P$310)=0,0,IF(AND($U$335=1,$O$309=2),0,IF(OR(AND($O$308="HI",$AG$329=0),AND($O$308="TN",OR($O$334=0,AND($O$334=1,BK298&lt;&gt;"On Premise")))),(BL83+BL170-BL90)*($V$338/100),IF($O$308="GA",(($O$328/1000)*BL388*$V$338*0.264172),IF(AND($O$308="NY-METRO",$O$309=0,VALUE($P$310)&gt;=48),($V$338*($O$328/1000)*BL388),IF($O$308="KY",(BL83+BL170-BL90)*($V$338/(100+$V$338)),0)))))),0)</f>
        <v>0</v>
      </c>
      <c r="BM171" s="207"/>
      <c r="BN171" s="207">
        <f>IFERROR(IF(VALUE($O$310)=0,0,IF(BN35="Current",IFERROR(IF(AND($U$335=1,$O$309=2),0,IF(OR(AND($O$308="HI",$AG$329=0),AND($O$308="TN",OR($O$334=0,AND($O$334=1,BN298&lt;&gt;"On Premise")))),(BN83+BN170-BN90)*($U$338/100),IF($O$308="GA",(($O$328/1000)*BN388*$U$338*0.264172),IF(AND($O$308="NY-METRO",$O$309=0,VALUE($O$310)&gt;=48),($U$338*($O$328/1000)*BN388),IF($O$308="KY",(BN83+BN170-BN90)*($U$338/(100+$U$338)),0))))),0),BN398)),0)</f>
        <v>0</v>
      </c>
      <c r="BO171" s="207">
        <f>IFERROR(IF(VALUE($P$310)=0,0,IF(AND($U$335=1,$O$309=2),0,IF(OR(AND($O$308="HI",$AG$329=0),AND($O$308="TN",OR($O$334=0,AND($O$334=1,BN298&lt;&gt;"On Premise")))),(BO83+BO170-BO90)*($V$338/100),IF($O$308="GA",(($O$328/1000)*BO388*$V$338*0.264172),IF(AND($O$308="NY-METRO",$O$309=0,VALUE($P$310)&gt;=48),($V$338*($O$328/1000)*BO388),IF($O$308="KY",(BO83+BO170-BO90)*($V$338/(100+$V$338)),0)))))),0)</f>
        <v>0</v>
      </c>
      <c r="BP171" s="207"/>
      <c r="BQ171" s="207">
        <f>IFERROR(IF(VALUE($O$310)=0,0,IF(BQ35="Current",IFERROR(IF(AND($U$335=1,$O$309=2),0,IF(OR(AND($O$308="HI",$AG$329=0),AND($O$308="TN",OR($O$334=0,AND($O$334=1,BQ298&lt;&gt;"On Premise")))),(BQ83+BQ170-BQ90)*($U$338/100),IF($O$308="GA",(($O$328/1000)*BQ388*$U$338*0.264172),IF(AND($O$308="NY-METRO",$O$309=0,VALUE($O$310)&gt;=48),($U$338*($O$328/1000)*BQ388),IF($O$308="KY",(BQ83+BQ170-BQ90)*($U$338/(100+$U$338)),0))))),0),BQ398)),0)</f>
        <v>0</v>
      </c>
      <c r="BR171" s="207">
        <f>IFERROR(IF(VALUE($P$310)=0,0,IF(AND($U$335=1,$O$309=2),0,IF(OR(AND($O$308="HI",$AG$329=0),AND($O$308="TN",OR($O$334=0,AND($O$334=1,BQ298&lt;&gt;"On Premise")))),(BR83+BR170-BR90)*($V$338/100),IF($O$308="GA",(($O$328/1000)*BR388*$V$338*0.264172),IF(AND($O$308="NY-METRO",$O$309=0,VALUE($P$310)&gt;=48),($V$338*($O$328/1000)*BR388),IF($O$308="KY",(BR83+BR170-BR90)*($V$338/(100+$V$338)),0)))))),0)</f>
        <v>0</v>
      </c>
      <c r="BS171" s="207"/>
      <c r="BT171" s="207">
        <f>IFERROR(IF(VALUE($O$310)=0,0,IF(BT35="Current",IFERROR(IF(AND($U$335=1,$O$309=2),0,IF(OR(AND($O$308="HI",$AG$329=0),AND($O$308="TN",OR($O$334=0,AND($O$334=1,BT298&lt;&gt;"On Premise")))),(BT83+BT170-BT90)*($U$338/100),IF($O$308="GA",(($O$328/1000)*BT388*$U$338*0.264172),IF(AND($O$308="NY-METRO",$O$309=0,VALUE($O$310)&gt;=48),($U$338*($O$328/1000)*BT388),IF($O$308="KY",(BT83+BT170-BT90)*($U$338/(100+$U$338)),0))))),0),BT398)),0)</f>
        <v>0</v>
      </c>
      <c r="BU171" s="207">
        <f>IFERROR(IF(VALUE($P$310)=0,0,IF(AND($U$335=1,$O$309=2),0,IF(OR(AND($O$308="HI",$AG$329=0),AND($O$308="TN",OR($O$334=0,AND($O$334=1,BT298&lt;&gt;"On Premise")))),(BU83+BU170-BU90)*($V$338/100),IF($O$308="GA",(($O$328/1000)*BU388*$V$338*0.264172),IF(AND($O$308="NY-METRO",$O$309=0,VALUE($P$310)&gt;=48),($V$338*($O$328/1000)*BU388),IF($O$308="KY",(BU83+BU170-BU90)*($V$338/(100+$V$338)),0)))))),0)</f>
        <v>0</v>
      </c>
      <c r="BV171" s="207"/>
      <c r="BW171" s="207">
        <f>IFERROR(IF(VALUE($O$310)=0,0,IF(BW35="Current",IFERROR(IF(AND($U$335=1,$O$309=2),0,IF(OR(AND($O$308="HI",$AG$329=0),AND($O$308="TN",OR($O$334=0,AND($O$334=1,BW298&lt;&gt;"On Premise")))),(BW83+BW170-BW90)*($U$338/100),IF($O$308="GA",(($O$328/1000)*BW388*$U$338*0.264172),IF(AND($O$308="NY-METRO",$O$309=0,VALUE($O$310)&gt;=48),($U$338*($O$328/1000)*BW388),IF($O$308="KY",(BW83+BW170-BW90)*($U$338/(100+$U$338)),0))))),0),BW398)),0)</f>
        <v>0</v>
      </c>
      <c r="BX171" s="207">
        <f>IFERROR(IF(VALUE($P$310)=0,0,IF(AND($U$335=1,$O$309=2),0,IF(OR(AND($O$308="HI",$AG$329=0),AND($O$308="TN",OR($O$334=0,AND($O$334=1,BW298&lt;&gt;"On Premise")))),(BX83+BX170-BX90)*($V$338/100),IF($O$308="GA",(($O$328/1000)*BX388*$V$338*0.264172),IF(AND($O$308="NY-METRO",$O$309=0,VALUE($P$310)&gt;=48),($V$338*($O$328/1000)*BX388),IF($O$308="KY",(BX83+BX170-BX90)*($V$338/(100+$V$338)),0)))))),0)</f>
        <v>0</v>
      </c>
      <c r="BY171" s="207"/>
      <c r="BZ171" s="207">
        <f>IFERROR(IF(VALUE($O$310)=0,0,IF(BZ35="Current",IFERROR(IF(AND($U$335=1,$O$309=2),0,IF(OR(AND($O$308="HI",$AG$329=0),AND($O$308="TN",OR($O$334=0,AND($O$334=1,BZ298&lt;&gt;"On Premise")))),(BZ83+BZ170-BZ90)*($U$338/100),IF($O$308="GA",(($O$328/1000)*BZ388*$U$338*0.264172),IF(AND($O$308="NY-METRO",$O$309=0,VALUE($O$310)&gt;=48),($U$338*($O$328/1000)*BZ388),IF($O$308="KY",(BZ83+BZ170-BZ90)*($U$338/(100+$U$338)),0))))),0),BZ398)),0)</f>
        <v>0</v>
      </c>
      <c r="CA171" s="207">
        <f>IFERROR(IF(VALUE($P$310)=0,0,IF(AND($U$335=1,$O$309=2),0,IF(OR(AND($O$308="HI",$AG$329=0),AND($O$308="TN",OR($O$334=0,AND($O$334=1,BZ298&lt;&gt;"On Premise")))),(CA83+CA170-CA90)*($V$338/100),IF($O$308="GA",(($O$328/1000)*CA388*$V$338*0.264172),IF(AND($O$308="NY-METRO",$O$309=0,VALUE($P$310)&gt;=48),($V$338*($O$328/1000)*CA388),IF($O$308="KY",(CA83+CA170-CA90)*($V$338/(100+$V$338)),0)))))),0)</f>
        <v>0</v>
      </c>
      <c r="CB171" s="207"/>
      <c r="CC171" s="207">
        <f>IFERROR(IF(VALUE($O$310)=0,0,IF(CC35="Current",IFERROR(IF(AND($U$335=1,$O$309=2),0,IF(OR(AND($O$308="HI",$AG$329=0),AND($O$308="TN",OR($O$334=0,AND($O$334=1,CC298&lt;&gt;"On Premise")))),(CC83+CC170-CC90)*($U$338/100),IF($O$308="GA",(($O$328/1000)*CC388*$U$338*0.264172),IF(AND($O$308="NY-METRO",$O$309=0,VALUE($O$310)&gt;=48),($U$338*($O$328/1000)*CC388),IF($O$308="KY",(CC83+CC170-CC90)*($U$338/(100+$U$338)),0))))),0),CC398)),0)</f>
        <v>0</v>
      </c>
      <c r="CD171" s="207">
        <f>IFERROR(IF(VALUE($P$310)=0,0,IF(AND($U$335=1,$O$309=2),0,IF(OR(AND($O$308="HI",$AG$329=0),AND($O$308="TN",OR($O$334=0,AND($O$334=1,CC298&lt;&gt;"On Premise")))),(CD83+CD170-CD90)*($V$338/100),IF($O$308="GA",(($O$328/1000)*CD388*$V$338*0.264172),IF(AND($O$308="NY-METRO",$O$309=0,VALUE($P$310)&gt;=48),($V$338*($O$328/1000)*CD388),IF($O$308="KY",(CD83+CD170-CD90)*($V$338/(100+$V$338)),0)))))),0)</f>
        <v>0</v>
      </c>
      <c r="CE171" s="207"/>
      <c r="CF171" s="207">
        <f>IFERROR(IF(VALUE($O$310)=0,0,IF(CF35="Current",IFERROR(IF(AND($U$335=1,$O$309=2),0,IF(OR(AND($O$308="HI",$AG$329=0),AND($O$308="TN",OR($O$334=0,AND($O$334=1,CF298&lt;&gt;"On Premise")))),(CF83+CF170-CF90)*($U$338/100),IF($O$308="GA",(($O$328/1000)*CF388*$U$338*0.264172),IF(AND($O$308="NY-METRO",$O$309=0,VALUE($O$310)&gt;=48),($U$338*($O$328/1000)*CF388),IF($O$308="KY",(CF83+CF170-CF90)*($U$338/(100+$U$338)),0))))),0),CF398)),0)</f>
        <v>0</v>
      </c>
      <c r="CG171" s="207">
        <f>IFERROR(IF(VALUE($P$310)=0,0,IF(AND($U$335=1,$O$309=2),0,IF(OR(AND($O$308="HI",$AG$329=0),AND($O$308="TN",OR($O$334=0,AND($O$334=1,CF298&lt;&gt;"On Premise")))),(CG83+CG170-CG90)*($V$338/100),IF($O$308="GA",(($O$328/1000)*CG388*$V$338*0.264172),IF(AND($O$308="NY-METRO",$O$309=0,VALUE($P$310)&gt;=48),($V$338*($O$328/1000)*CG388),IF($O$308="KY",(CG83+CG170-CG90)*($V$338/(100+$V$338)),0)))))),0)</f>
        <v>0</v>
      </c>
      <c r="CH171" s="207"/>
      <c r="CI171" s="207">
        <f>IFERROR(IF(VALUE($O$310)=0,0,IF(CI35="Current",IFERROR(IF(AND($U$335=1,$O$309=2),0,IF(OR(AND($O$308="HI",$AG$329=0),AND($O$308="TN",OR($O$334=0,AND($O$334=1,CI298&lt;&gt;"On Premise")))),(CI83+CI170-CI90)*($U$338/100),IF($O$308="GA",(($O$328/1000)*CI388*$U$338*0.264172),IF(AND($O$308="NY-METRO",$O$309=0,VALUE($O$310)&gt;=48),($U$338*($O$328/1000)*CI388),IF($O$308="KY",(CI83+CI170-CI90)*($U$338/(100+$U$338)),0))))),0),CI398)),0)</f>
        <v>0</v>
      </c>
      <c r="CJ171" s="207">
        <f>IFERROR(IF(VALUE($P$310)=0,0,IF(AND($U$335=1,$O$309=2),0,IF(OR(AND($O$308="HI",$AG$329=0),AND($O$308="TN",OR($O$334=0,AND($O$334=1,CI298&lt;&gt;"On Premise")))),(CJ83+CJ170-CJ90)*($V$338/100),IF($O$308="GA",(($O$328/1000)*CJ388*$V$338*0.264172),IF(AND($O$308="NY-METRO",$O$309=0,VALUE($P$310)&gt;=48),($V$338*($O$328/1000)*CJ388),IF($O$308="KY",(CJ83+CJ170-CJ90)*($V$338/(100+$V$338)),0)))))),0)</f>
        <v>0</v>
      </c>
      <c r="CK171" s="207"/>
      <c r="CL171" s="207">
        <f>IFERROR(IF(VALUE($O$310)=0,0,IF(CL35="Current",IFERROR(IF(AND($U$335=1,$O$309=2),0,IF(OR(AND($O$308="HI",$AG$329=0),AND($O$308="TN",OR($O$334=0,AND($O$334=1,CL298&lt;&gt;"On Premise")))),(CL83+CL170-CL90)*($U$338/100),IF($O$308="GA",(($O$328/1000)*CL388*$U$338*0.264172),IF(AND($O$308="NY-METRO",$O$309=0,VALUE($O$310)&gt;=48),($U$338*($O$328/1000)*CL388),IF($O$308="KY",(CL83+CL170-CL90)*($U$338/(100+$U$338)),0))))),0),CL398)),0)</f>
        <v>0</v>
      </c>
      <c r="CM171" s="207">
        <f>IFERROR(IF(VALUE($P$310)=0,0,IF(AND($U$335=1,$O$309=2),0,IF(OR(AND($O$308="HI",$AG$329=0),AND($O$308="TN",OR($O$334=0,AND($O$334=1,CL298&lt;&gt;"On Premise")))),(CM83+CM170-CM90)*($V$338/100),IF($O$308="GA",(($O$328/1000)*CM388*$V$338*0.264172),IF(AND($O$308="NY-METRO",$O$309=0,VALUE($P$310)&gt;=48),($V$338*($O$328/1000)*CM388),IF($O$308="KY",(CM83+CM170-CM90)*($V$338/(100+$V$338)),0)))))),0)</f>
        <v>0</v>
      </c>
      <c r="CN171" s="207"/>
      <c r="CO171" s="207">
        <f>IFERROR(IF(VALUE($O$310)=0,0,IF(CO35="Current",IFERROR(IF(AND($U$335=1,$O$309=2),0,IF(OR(AND($O$308="HI",$AG$329=0),AND($O$308="TN",OR($O$334=0,AND($O$334=1,CO298&lt;&gt;"On Premise")))),(CO83+CO170-CO90)*($U$338/100),IF($O$308="GA",(($O$328/1000)*CO388*$U$338*0.264172),IF(AND($O$308="NY-METRO",$O$309=0,VALUE($O$310)&gt;=48),($U$338*($O$328/1000)*CO388),IF($O$308="KY",(CO83+CO170-CO90)*($U$338/(100+$U$338)),0))))),0),CO398)),0)</f>
        <v>0</v>
      </c>
      <c r="CP171" s="207">
        <f>IFERROR(IF(VALUE($P$310)=0,0,IF(AND($U$335=1,$O$309=2),0,IF(OR(AND($O$308="HI",$AG$329=0),AND($O$308="TN",OR($O$334=0,AND($O$334=1,CO298&lt;&gt;"On Premise")))),(CP83+CP170-CP90)*($V$338/100),IF($O$308="GA",(($O$328/1000)*CP388*$V$338*0.264172),IF(AND($O$308="NY-METRO",$O$309=0,VALUE($P$310)&gt;=48),($V$338*($O$328/1000)*CP388),IF($O$308="KY",(CP83+CP170-CP90)*($V$338/(100+$V$338)),0)))))),0)</f>
        <v>0</v>
      </c>
      <c r="CQ171" s="207"/>
      <c r="CR171" s="207">
        <f>IFERROR(IF(VALUE($O$310)=0,0,IF(CR35="Current",IFERROR(IF(AND($U$335=1,$O$309=2),0,IF(OR(AND($O$308="HI",$AG$329=0),AND($O$308="TN",OR($O$334=0,AND($O$334=1,CR298&lt;&gt;"On Premise")))),(CR83+CR170-CR90)*($U$338/100),IF($O$308="GA",(($O$328/1000)*CR388*$U$338*0.264172),IF(AND($O$308="NY-METRO",$O$309=0,VALUE($O$310)&gt;=48),($U$338*($O$328/1000)*CR388),IF($O$308="KY",(CR83+CR170-CR90)*($U$338/(100+$U$338)),0))))),0),CR398)),0)</f>
        <v>0</v>
      </c>
      <c r="CS171" s="207">
        <f>IFERROR(IF(VALUE($P$310)=0,0,IF(AND($U$335=1,$O$309=2),0,IF(OR(AND($O$308="HI",$AG$329=0),AND($O$308="TN",OR($O$334=0,AND($O$334=1,CR298&lt;&gt;"On Premise")))),(CS83+CS170-CS90)*($V$338/100),IF($O$308="GA",(($O$328/1000)*CS388*$V$338*0.264172),IF(AND($O$308="NY-METRO",$O$309=0,VALUE($P$310)&gt;=48),($V$338*($O$328/1000)*CS388),IF($O$308="KY",(CS83+CS170-CS90)*($V$338/(100+$V$338)),0)))))),0)</f>
        <v>0</v>
      </c>
      <c r="CT171" s="207"/>
      <c r="CU171" s="207">
        <f>IFERROR(IF(VALUE($O$310)=0,0,IF(CU35="Current",IFERROR(IF(AND($U$335=1,$O$309=2),0,IF(OR(AND($O$308="HI",$AG$329=0),AND($O$308="TN",OR($O$334=0,AND($O$334=1,CU298&lt;&gt;"On Premise")))),(CU83+CU170-CU90)*($U$338/100),IF($O$308="GA",(($O$328/1000)*CU388*$U$338*0.264172),IF(AND($O$308="NY-METRO",$O$309=0,VALUE($O$310)&gt;=48),($U$338*($O$328/1000)*CU388),IF($O$308="KY",(CU83+CU170-CU90)*($U$338/(100+$U$338)),0))))),0),CU398)),0)</f>
        <v>0</v>
      </c>
      <c r="CV171" s="207">
        <f>IFERROR(IF(VALUE($P$310)=0,0,IF(AND($U$335=1,$O$309=2),0,IF(OR(AND($O$308="HI",$AG$329=0),AND($O$308="TN",OR($O$334=0,AND($O$334=1,CU298&lt;&gt;"On Premise")))),(CV83+CV170-CV90)*($V$338/100),IF($O$308="GA",(($O$328/1000)*CV388*$V$338*0.264172),IF(AND($O$308="NY-METRO",$O$309=0,VALUE($P$310)&gt;=48),($V$338*($O$328/1000)*CV388),IF($O$308="KY",(CV83+CV170-CV90)*($V$338/(100+$V$338)),0)))))),0)</f>
        <v>0</v>
      </c>
      <c r="CW171" s="207"/>
      <c r="CX171" s="207">
        <f>IFERROR(IF(VALUE($O$310)=0,0,IF(CX35="Current",IFERROR(IF(AND($U$335=1,$O$309=2),0,IF(OR(AND($O$308="HI",$AG$329=0),AND($O$308="TN",OR($O$334=0,AND($O$334=1,CX298&lt;&gt;"On Premise")))),(CX83+CX170-CX90)*($U$338/100),IF($O$308="GA",(($O$328/1000)*CX388*$U$338*0.264172),IF(AND($O$308="NY-METRO",$O$309=0,VALUE($O$310)&gt;=48),($U$338*($O$328/1000)*CX388),IF($O$308="KY",(CX83+CX170-CX90)*($U$338/(100+$U$338)),0))))),0),CX398)),0)</f>
        <v>0</v>
      </c>
      <c r="CY171" s="207">
        <f>IFERROR(IF(VALUE($P$310)=0,0,IF(AND($U$335=1,$O$309=2),0,IF(OR(AND($O$308="HI",$AG$329=0),AND($O$308="TN",OR($O$334=0,AND($O$334=1,CX298&lt;&gt;"On Premise")))),(CY83+CY170-CY90)*($V$338/100),IF($O$308="GA",(($O$328/1000)*CY388*$V$338*0.264172),IF(AND($O$308="NY-METRO",$O$309=0,VALUE($P$310)&gt;=48),($V$338*($O$328/1000)*CY388),IF($O$308="KY",(CY83+CY170-CY90)*($V$338/(100+$V$338)),0)))))),0)</f>
        <v>0</v>
      </c>
      <c r="CZ171" s="207"/>
      <c r="DA171" s="207">
        <f>IFERROR(IF(VALUE($O$310)=0,0,IF(DA35="Current",IFERROR(IF(AND($U$335=1,$O$309=2),0,IF(OR(AND($O$308="HI",$AG$329=0),AND($O$308="TN",OR($O$334=0,AND($O$334=1,DA298&lt;&gt;"On Premise")))),(DA83+DA170-DA90)*($U$338/100),IF($O$308="GA",(($O$328/1000)*DA388*$U$338*0.264172),IF(AND($O$308="NY-METRO",$O$309=0,VALUE($O$310)&gt;=48),($U$338*($O$328/1000)*DA388),IF($O$308="KY",(DA83+DA170-DA90)*($U$338/(100+$U$338)),0))))),0),DA398)),0)</f>
        <v>0</v>
      </c>
      <c r="DB171" s="207">
        <f>IFERROR(IF(VALUE($P$310)=0,0,IF(AND($U$335=1,$O$309=2),0,IF(OR(AND($O$308="HI",$AG$329=0),AND($O$308="TN",OR($O$334=0,AND($O$334=1,DA298&lt;&gt;"On Premise")))),(DB83+DB170-DB90)*($V$338/100),IF($O$308="GA",(($O$328/1000)*DB388*$V$338*0.264172),IF(AND($O$308="NY-METRO",$O$309=0,VALUE($P$310)&gt;=48),($V$338*($O$328/1000)*DB388),IF($O$308="KY",(DB83+DB170-DB90)*($V$338/(100+$V$338)),0)))))),0)</f>
        <v>0</v>
      </c>
      <c r="DC171" s="207"/>
      <c r="DD171" s="207">
        <f>IFERROR(IF(VALUE($O$310)=0,0,IF(DD35="Current",IFERROR(IF(AND($U$335=1,$O$309=2),0,IF(OR(AND($O$308="HI",$AG$329=0),AND($O$308="TN",OR($O$334=0,AND($O$334=1,DD298&lt;&gt;"On Premise")))),(DD83+DD170-DD90)*($U$338/100),IF($O$308="GA",(($O$328/1000)*DD388*$U$338*0.264172),IF(AND($O$308="NY-METRO",$O$309=0,VALUE($O$310)&gt;=48),($U$338*($O$328/1000)*DD388),IF($O$308="KY",(DD83+DD170-DD90)*($U$338/(100+$U$338)),0))))),0),DD398)),0)</f>
        <v>0</v>
      </c>
      <c r="DE171" s="207">
        <f>IFERROR(IF(VALUE($P$310)=0,0,IF(AND($U$335=1,$O$309=2),0,IF(OR(AND($O$308="HI",$AG$329=0),AND($O$308="TN",OR($O$334=0,AND($O$334=1,DD298&lt;&gt;"On Premise")))),(DE83+DE170-DE90)*($V$338/100),IF($O$308="GA",(($O$328/1000)*DE388*$V$338*0.264172),IF(AND($O$308="NY-METRO",$O$309=0,VALUE($P$310)&gt;=48),($V$338*($O$328/1000)*DE388),IF($O$308="KY",(DE83+DE170-DE90)*($V$338/(100+$V$338)),0)))))),0)</f>
        <v>0</v>
      </c>
      <c r="DF171" s="207"/>
      <c r="DG171" s="207">
        <f>IFERROR(IF(VALUE($O$310)=0,0,IF(DG35="Current",IFERROR(IF(AND($U$335=1,$O$309=2),0,IF(OR(AND($O$308="HI",$AG$329=0),AND($O$308="TN",OR($O$334=0,AND($O$334=1,DG298&lt;&gt;"On Premise")))),(DG83+DG170-DG90)*($U$338/100),IF($O$308="GA",(($O$328/1000)*DG388*$U$338*0.264172),IF(AND($O$308="NY-METRO",$O$309=0,VALUE($O$310)&gt;=48),($U$338*($O$328/1000)*DG388),IF($O$308="KY",(DG83+DG170-DG90)*($U$338/(100+$U$338)),0))))),0),DG398)),0)</f>
        <v>0</v>
      </c>
      <c r="DH171" s="207">
        <f>IFERROR(IF(VALUE($P$310)=0,0,IF(AND($U$335=1,$O$309=2),0,IF(OR(AND($O$308="HI",$AG$329=0),AND($O$308="TN",OR($O$334=0,AND($O$334=1,DG298&lt;&gt;"On Premise")))),(DH83+DH170-DH90)*($V$338/100),IF($O$308="GA",(($O$328/1000)*DH388*$V$338*0.264172),IF(AND($O$308="NY-METRO",$O$309=0,VALUE($P$310)&gt;=48),($V$338*($O$328/1000)*DH388),IF($O$308="KY",(DH83+DH170-DH90)*($V$338/(100+$V$338)),0)))))),0)</f>
        <v>0</v>
      </c>
      <c r="DI171" s="207"/>
      <c r="DJ171" s="207">
        <f>IFERROR(IF(VALUE($O$310)=0,0,IF(DJ35="Current",IFERROR(IF(AND($U$335=1,$O$309=2),0,IF(OR(AND($O$308="HI",$AG$329=0),AND($O$308="TN",OR($O$334=0,AND($O$334=1,DJ298&lt;&gt;"On Premise")))),(DJ83+DJ170-DJ90)*($U$338/100),IF($O$308="GA",(($O$328/1000)*DJ388*$U$338*0.264172),IF(AND($O$308="NY-METRO",$O$309=0,VALUE($O$310)&gt;=48),($U$338*($O$328/1000)*DJ388),IF($O$308="KY",(DJ83+DJ170-DJ90)*($U$338/(100+$U$338)),0))))),0),DJ398)),0)</f>
        <v>0</v>
      </c>
      <c r="DK171" s="207">
        <f>IFERROR(IF(VALUE($P$310)=0,0,IF(AND($U$335=1,$O$309=2),0,IF(OR(AND($O$308="HI",$AG$329=0),AND($O$308="TN",OR($O$334=0,AND($O$334=1,DJ298&lt;&gt;"On Premise")))),(DK83+DK170-DK90)*($V$338/100),IF($O$308="GA",(($O$328/1000)*DK388*$V$338*0.264172),IF(AND($O$308="NY-METRO",$O$309=0,VALUE($P$310)&gt;=48),($V$338*($O$328/1000)*DK388),IF($O$308="KY",(DK83+DK170-DK90)*($V$338/(100+$V$338)),0)))))),0)</f>
        <v>0</v>
      </c>
      <c r="DL171" s="207"/>
      <c r="DM171" s="207">
        <f>IFERROR(IF(VALUE($O$310)=0,0,IF(DM35="Current",IFERROR(IF(AND($U$335=1,$O$309=2),0,IF(OR(AND($O$308="HI",$AG$329=0),AND($O$308="TN",OR($O$334=0,AND($O$334=1,DM298&lt;&gt;"On Premise")))),(DM83+DM170-DM90)*($U$338/100),IF($O$308="GA",(($O$328/1000)*DM388*$U$338*0.264172),IF(AND($O$308="NY-METRO",$O$309=0,VALUE($O$310)&gt;=48),($U$338*($O$328/1000)*DM388),IF($O$308="KY",(DM83+DM170-DM90)*($U$338/(100+$U$338)),0))))),0),DM398)),0)</f>
        <v>0</v>
      </c>
      <c r="DN171" s="207">
        <f>IFERROR(IF(VALUE($P$310)=0,0,IF(AND($U$335=1,$O$309=2),0,IF(OR(AND($O$308="HI",$AG$329=0),AND($O$308="TN",OR($O$334=0,AND($O$334=1,DM298&lt;&gt;"On Premise")))),(DN83+DN170-DN90)*($V$338/100),IF($O$308="GA",(($O$328/1000)*DN388*$V$338*0.264172),IF(AND($O$308="NY-METRO",$O$309=0,VALUE($P$310)&gt;=48),($V$338*($O$328/1000)*DN388),IF($O$308="KY",(DN83+DN170-DN90)*($V$338/(100+$V$338)),0)))))),0)</f>
        <v>0</v>
      </c>
      <c r="DO171" s="207"/>
      <c r="DP171" s="207">
        <f>IFERROR(IF(VALUE($O$310)=0,0,IF(DP35="Current",IFERROR(IF(AND($U$335=1,$O$309=2),0,IF(OR(AND($O$308="HI",$AG$329=0),AND($O$308="TN",OR($O$334=0,AND($O$334=1,DP298&lt;&gt;"On Premise")))),(DP83+DP170-DP90)*($U$338/100),IF($O$308="GA",(($O$328/1000)*DP388*$U$338*0.264172),IF(AND($O$308="NY-METRO",$O$309=0,VALUE($O$310)&gt;=48),($U$338*($O$328/1000)*DP388),IF($O$308="KY",(DP83+DP170-DP90)*($U$338/(100+$U$338)),0))))),0),DP398)),0)</f>
        <v>0</v>
      </c>
      <c r="DQ171" s="207">
        <f>IFERROR(IF(VALUE($P$310)=0,0,IF(AND($U$335=1,$O$309=2),0,IF(OR(AND($O$308="HI",$AG$329=0),AND($O$308="TN",OR($O$334=0,AND($O$334=1,DP298&lt;&gt;"On Premise")))),(DQ83+DQ170-DQ90)*($V$338/100),IF($O$308="GA",(($O$328/1000)*DQ388*$V$338*0.264172),IF(AND($O$308="NY-METRO",$O$309=0,VALUE($P$310)&gt;=48),($V$338*($O$328/1000)*DQ388),IF($O$308="KY",(DQ83+DQ170-DQ90)*($V$338/(100+$V$338)),0)))))),0)</f>
        <v>0</v>
      </c>
      <c r="DR171" s="207"/>
      <c r="DS171" s="207">
        <f>IFERROR(IF(VALUE($O$310)=0,0,IF(DS35="Current",IFERROR(IF(AND($U$335=1,$O$309=2),0,IF(OR(AND($O$308="HI",$AG$329=0),AND($O$308="TN",OR($O$334=0,AND($O$334=1,DS298&lt;&gt;"On Premise")))),(DS83+DS170-DS90)*($U$338/100),IF($O$308="GA",(($O$328/1000)*DS388*$U$338*0.264172),IF(AND($O$308="NY-METRO",$O$309=0,VALUE($O$310)&gt;=48),($U$338*($O$328/1000)*DS388),IF($O$308="KY",(DS83+DS170-DS90)*($U$338/(100+$U$338)),0))))),0),DS398)),0)</f>
        <v>0</v>
      </c>
      <c r="DT171" s="207">
        <f>IFERROR(IF(VALUE($P$310)=0,0,IF(AND($U$335=1,$O$309=2),0,IF(OR(AND($O$308="HI",$AG$329=0),AND($O$308="TN",OR($O$334=0,AND($O$334=1,DS298&lt;&gt;"On Premise")))),(DT83+DT170-DT90)*($V$338/100),IF($O$308="GA",(($O$328/1000)*DT388*$V$338*0.264172),IF(AND($O$308="NY-METRO",$O$309=0,VALUE($P$310)&gt;=48),($V$338*($O$328/1000)*DT388),IF($O$308="KY",(DT83+DT170-DT90)*($V$338/(100+$V$338)),0)))))),0)</f>
        <v>0</v>
      </c>
      <c r="DU171" s="211"/>
      <c r="DV171" s="204">
        <f>IFERROR(IF(VALUE($O$310)=0,0,IF(AND($O$336="Actual",OR(DV141=0,DV141="")),0,DV398)),0)</f>
        <v>0</v>
      </c>
      <c r="DW171" s="452"/>
      <c r="DY171" s="205"/>
      <c r="DZ171" s="197"/>
      <c r="EB171" s="196"/>
      <c r="EC171" s="196"/>
      <c r="ED171"/>
      <c r="EE171" s="51"/>
      <c r="EF171" s="176"/>
      <c r="EG171" s="176"/>
      <c r="EH171" s="176"/>
      <c r="EI171" s="176"/>
      <c r="EJ171" s="176"/>
      <c r="EK171" s="176"/>
      <c r="EL171" s="176"/>
      <c r="EM171" s="176"/>
      <c r="EN171" s="176"/>
      <c r="EO171" s="176"/>
      <c r="EP171" s="176"/>
      <c r="EQ171" s="176"/>
      <c r="ER171" s="176"/>
      <c r="ES171" s="176"/>
      <c r="ET171" s="176"/>
      <c r="EU171" s="176"/>
      <c r="EV171" s="176"/>
      <c r="EW171" s="176"/>
      <c r="EX171" s="176"/>
      <c r="EY171" s="176"/>
      <c r="EZ171" s="176"/>
      <c r="FA171" s="176"/>
      <c r="FB171" s="176"/>
      <c r="FC171" s="176"/>
      <c r="FD171" s="176"/>
      <c r="FE171" s="176"/>
      <c r="FF171" s="176"/>
      <c r="FG171" s="176"/>
      <c r="FH171" s="176"/>
      <c r="FI171" s="176"/>
      <c r="FJ171" s="176"/>
      <c r="FK171" s="176"/>
      <c r="FL171" s="176"/>
      <c r="FM171" s="176"/>
      <c r="FN171" s="176"/>
      <c r="FO171" s="176"/>
      <c r="FP171" s="176"/>
      <c r="FQ171" s="176"/>
      <c r="FR171" s="176"/>
      <c r="FS171" s="176"/>
      <c r="FT171" s="176"/>
      <c r="FU171" s="176"/>
      <c r="FV171" s="176"/>
      <c r="FW171" s="176"/>
      <c r="FX171" s="176"/>
      <c r="FY171" s="176"/>
      <c r="FZ171" s="176"/>
      <c r="GA171" s="176"/>
      <c r="GB171" s="176"/>
      <c r="GC171" s="176"/>
      <c r="GD171" s="176"/>
      <c r="GE171" s="176"/>
      <c r="GF171" s="176"/>
      <c r="GG171" s="176"/>
      <c r="GH171" s="176"/>
      <c r="GI171" s="176"/>
      <c r="GJ171" s="176"/>
      <c r="GK171" s="176"/>
      <c r="GL171" s="176"/>
      <c r="GM171" s="176"/>
      <c r="GN171" s="176"/>
      <c r="GO171" s="176"/>
      <c r="GP171" s="176"/>
      <c r="GQ171" s="176"/>
      <c r="GR171" s="176"/>
      <c r="GS171" s="176"/>
      <c r="GT171" s="176"/>
      <c r="GU171" s="176"/>
      <c r="GV171" s="176"/>
      <c r="GW171" s="176"/>
      <c r="GX171" s="176"/>
      <c r="GY171" s="176"/>
      <c r="GZ171" s="176"/>
      <c r="HA171" s="176"/>
      <c r="HB171" s="176"/>
      <c r="HC171" s="176"/>
      <c r="HD171" s="176"/>
      <c r="HE171" s="176"/>
      <c r="HF171" s="176"/>
      <c r="HG171" s="176"/>
      <c r="HH171" s="176"/>
      <c r="HI171" s="176"/>
      <c r="HJ171" s="176"/>
      <c r="HK171" s="176"/>
      <c r="HL171" s="176"/>
      <c r="HM171" s="176"/>
      <c r="HN171" s="176"/>
      <c r="HO171" s="176"/>
      <c r="HP171" s="176"/>
      <c r="HQ171" s="176"/>
      <c r="HR171" s="176"/>
      <c r="HS171" s="176"/>
      <c r="HT171" s="176"/>
      <c r="HU171" s="176"/>
      <c r="HV171" s="176"/>
      <c r="HW171" s="176"/>
      <c r="HX171" s="176"/>
      <c r="HY171" s="176"/>
      <c r="HZ171" s="176"/>
      <c r="IA171" s="176"/>
      <c r="IB171" s="176"/>
      <c r="IC171" s="176"/>
      <c r="ID171" s="176"/>
      <c r="IE171" s="176"/>
      <c r="IF171" s="176"/>
      <c r="IG171" s="176"/>
      <c r="IH171" s="176"/>
      <c r="II171" s="176"/>
      <c r="IJ171" s="176"/>
      <c r="IK171" s="176"/>
      <c r="IL171" s="176"/>
      <c r="IM171" s="176"/>
      <c r="IN171" s="176"/>
      <c r="IO171" s="176"/>
      <c r="IP171" s="176"/>
      <c r="IQ171" s="176"/>
      <c r="IR171" s="176"/>
      <c r="IS171" s="176"/>
      <c r="IT171" s="176"/>
      <c r="IU171" s="176"/>
      <c r="IV171" s="176"/>
      <c r="IW171" s="176"/>
      <c r="IX171" s="176"/>
      <c r="IY171" s="176"/>
      <c r="IZ171" s="176"/>
      <c r="JA171" s="176"/>
      <c r="JB171" s="176"/>
      <c r="JC171" s="176"/>
      <c r="JD171" s="176"/>
      <c r="JE171" s="176"/>
      <c r="JF171" s="176"/>
      <c r="JG171" s="176"/>
      <c r="JH171" s="176"/>
      <c r="JI171" s="176"/>
      <c r="JJ171" s="176"/>
      <c r="JK171" s="176"/>
      <c r="JL171" s="176"/>
      <c r="JM171" s="176"/>
      <c r="JN171" s="176"/>
      <c r="JO171" s="176"/>
      <c r="JP171" s="176"/>
      <c r="JQ171" s="176"/>
      <c r="JR171" s="176"/>
      <c r="JS171" s="176"/>
      <c r="JT171" s="176"/>
      <c r="JU171" s="176"/>
      <c r="JV171" s="176"/>
      <c r="JW171" s="176"/>
      <c r="JX171" s="176"/>
      <c r="JY171" s="176"/>
      <c r="JZ171" s="176"/>
      <c r="KA171" s="176"/>
      <c r="KB171" s="176"/>
      <c r="KC171" s="176"/>
      <c r="KD171" s="176"/>
      <c r="KE171" s="176"/>
      <c r="KF171" s="176"/>
      <c r="KG171" s="176"/>
      <c r="KH171" s="176"/>
      <c r="KI171" s="176"/>
      <c r="KJ171" s="176"/>
      <c r="KK171" s="176"/>
      <c r="KL171" s="176"/>
      <c r="KM171" s="176"/>
      <c r="KN171" s="176"/>
      <c r="KO171" s="176"/>
      <c r="KP171" s="176"/>
      <c r="KQ171" s="176"/>
    </row>
    <row r="172" spans="1:303" s="170" customFormat="1" ht="19.5" customHeight="1" x14ac:dyDescent="0.3">
      <c r="A172" s="83"/>
      <c r="D172" s="206"/>
      <c r="E172" s="290" t="s">
        <v>759</v>
      </c>
      <c r="F172" s="206"/>
      <c r="G172" s="206" t="s">
        <v>264</v>
      </c>
      <c r="M172" s="129" t="s">
        <v>389</v>
      </c>
      <c r="N172" s="127" t="s">
        <v>40</v>
      </c>
      <c r="O172" s="198">
        <f ca="1">IFERROR(((R172*R44)+(U172*U44)+(X172*X44)+(AA172*AA44)+(AD172*AD44)+(AG172*AG44)+(AJ172*AJ44)+(AM172*AM44)+(AP172*AP44)+(AS172*AS44)+(AV172*AV44)+(AY172*AY44)+(BB172*BB44)+(BE172*BE44)+(BH172*BH44)+(BK172*BK44)+(BN172*BN44)+(BQ172*BQ44)+(BT172*BT44)+(BW172*BW44)+(BZ172*BZ44)+(CC172*CC44)+(CF172*CF44)+(CI172*CI44)+(CL172*CL44)+(CO172*CO44)+(CR172*CR44)+(CU172*CU44)+(CX172*CX44)+(DA172*DA44)+(DD172*DD44)+(DG172*DG44)+(DJ172*DJ44)+(DM172*DM44)+(DP172*DP44)+(DS172*DS44)+IF(O35="Actual",(DV172*DV44),0))/O44,0)</f>
        <v>0</v>
      </c>
      <c r="P172" s="198">
        <f>IFERROR(((S172*S44)+(V172*V44)+(Y172*Y44)+(AB172*AB44)+(AE172*AE44)+(AH172*AH44)+(AK172*AK44)+(AN172*AN44)+(AQ172*AQ44)+(AT172*AT44)+(AW172*AW44)+(AZ172*AZ44)+(BC172*BC44)+(BF172*BF44)+(BI172*BI44)+(BL172*BL44)+(BO172*BO44)+(BR172*BR44)+(BU172*BU44)+(BX172*BX44)+(CA172*CA44)+(CD172*CD44)+(CG172*CG44)+(CJ172*CJ44)+(CM172*CM44)+(CP172*CP44)+(CS172*CS44)+(CV172*CV44)+(CY172*CY44)+(DB172*DB44)+(DE172*DE44)+(DH172*DH44)+(DK172*DK44)+(DN172*DN44)+(DQ172*DQ44)+(DT172*DT44))/P44,0)</f>
        <v>0</v>
      </c>
      <c r="Q172" s="162"/>
      <c r="R172" s="207">
        <f>IFERROR(IF($O$308="SD",(($O$338/100)*R60),0),0)</f>
        <v>0</v>
      </c>
      <c r="S172" s="207">
        <f>IFERROR(IF($O$308="SD",(($P$338/100)*S60),0),0)</f>
        <v>0</v>
      </c>
      <c r="T172" s="203"/>
      <c r="U172" s="207">
        <f>IFERROR(IF($O$308="SD",(($O$338/100)*U60),0),0)</f>
        <v>0</v>
      </c>
      <c r="V172" s="207">
        <f>IFERROR(IF($O$308="SD",(($P$338/100)*V60),0),0)</f>
        <v>0</v>
      </c>
      <c r="W172" s="207"/>
      <c r="X172" s="207">
        <f>IFERROR(IF($O$308="SD",(($O$338/100)*X60),0),0)</f>
        <v>0</v>
      </c>
      <c r="Y172" s="207">
        <f>IFERROR(IF($O$308="SD",(($P$338/100)*Y60),0),0)</f>
        <v>0</v>
      </c>
      <c r="Z172" s="207"/>
      <c r="AA172" s="207">
        <f>IFERROR(IF($O$308="SD",(($O$338/100)*AA60),0),0)</f>
        <v>0</v>
      </c>
      <c r="AB172" s="207">
        <f>IFERROR(IF($O$308="SD",(($P$338/100)*AB60),0),0)</f>
        <v>0</v>
      </c>
      <c r="AC172" s="207"/>
      <c r="AD172" s="207">
        <f>IFERROR(IF($O$308="SD",(($O$338/100)*AD60),0),0)</f>
        <v>0</v>
      </c>
      <c r="AE172" s="207">
        <f>IFERROR(IF($O$308="SD",(($P$338/100)*AE60),0),0)</f>
        <v>0</v>
      </c>
      <c r="AF172" s="207"/>
      <c r="AG172" s="207">
        <f>IFERROR(IF($O$308="SD",(($O$338/100)*AG60),0),0)</f>
        <v>0</v>
      </c>
      <c r="AH172" s="207">
        <f>IFERROR(IF($O$308="SD",(($P$338/100)*AH60),0),0)</f>
        <v>0</v>
      </c>
      <c r="AI172" s="207"/>
      <c r="AJ172" s="207">
        <f>IFERROR(IF($O$308="SD",(($O$338/100)*AJ60),0),0)</f>
        <v>0</v>
      </c>
      <c r="AK172" s="207">
        <f>IFERROR(IF($O$308="SD",(($P$338/100)*AK60),0),0)</f>
        <v>0</v>
      </c>
      <c r="AL172" s="207"/>
      <c r="AM172" s="207">
        <f>IFERROR(IF($O$308="SD",(($O$338/100)*AM60),0),0)</f>
        <v>0</v>
      </c>
      <c r="AN172" s="207">
        <f>IFERROR(IF($O$308="SD",(($P$338/100)*AN60),0),0)</f>
        <v>0</v>
      </c>
      <c r="AO172" s="207"/>
      <c r="AP172" s="207">
        <f>IFERROR(IF($O$308="SD",(($O$338/100)*AP60),0),0)</f>
        <v>0</v>
      </c>
      <c r="AQ172" s="207">
        <f>IFERROR(IF($O$308="SD",(($P$338/100)*AQ60),0),0)</f>
        <v>0</v>
      </c>
      <c r="AR172" s="207"/>
      <c r="AS172" s="207">
        <f>IFERROR(IF($O$308="SD",(($O$338/100)*AS60),0),0)</f>
        <v>0</v>
      </c>
      <c r="AT172" s="207">
        <f>IFERROR(IF($O$308="SD",(($P$338/100)*AT60),0),0)</f>
        <v>0</v>
      </c>
      <c r="AU172" s="207"/>
      <c r="AV172" s="207">
        <f>IFERROR(IF($O$308="SD",(($O$338/100)*AV60),0),0)</f>
        <v>0</v>
      </c>
      <c r="AW172" s="207">
        <f>IFERROR(IF($O$308="SD",(($P$338/100)*AW60),0),0)</f>
        <v>0</v>
      </c>
      <c r="AX172" s="207"/>
      <c r="AY172" s="207">
        <f>IFERROR(IF($O$308="SD",(($O$338/100)*AY60),0),0)</f>
        <v>0</v>
      </c>
      <c r="AZ172" s="207">
        <f>IFERROR(IF($O$308="SD",(($P$338/100)*AZ60),0),0)</f>
        <v>0</v>
      </c>
      <c r="BA172" s="207"/>
      <c r="BB172" s="207">
        <f>IFERROR(IF($O$308="SD",(($O$338/100)*BB60),0),0)</f>
        <v>0</v>
      </c>
      <c r="BC172" s="207">
        <f>IFERROR(IF($O$308="SD",(($P$338/100)*BC60),0),0)</f>
        <v>0</v>
      </c>
      <c r="BD172" s="207"/>
      <c r="BE172" s="207">
        <f>IFERROR(IF($O$308="SD",(($O$338/100)*BE60),0),0)</f>
        <v>0</v>
      </c>
      <c r="BF172" s="207">
        <f>IFERROR(IF($O$308="SD",(($P$338/100)*BF60),0),0)</f>
        <v>0</v>
      </c>
      <c r="BG172" s="207"/>
      <c r="BH172" s="207">
        <f>IFERROR(IF($O$308="SD",(($O$338/100)*BH60),0),0)</f>
        <v>0</v>
      </c>
      <c r="BI172" s="207">
        <f>IFERROR(IF($O$308="SD",(($P$338/100)*BI60),0),0)</f>
        <v>0</v>
      </c>
      <c r="BJ172" s="207"/>
      <c r="BK172" s="207">
        <f>IFERROR(IF($O$308="SD",(($O$338/100)*BK60),0),0)</f>
        <v>0</v>
      </c>
      <c r="BL172" s="207">
        <f>IFERROR(IF($O$308="SD",(($P$338/100)*BL60),0),0)</f>
        <v>0</v>
      </c>
      <c r="BM172" s="207"/>
      <c r="BN172" s="207">
        <f>IFERROR(IF($O$308="SD",(($O$338/100)*BN60),0),0)</f>
        <v>0</v>
      </c>
      <c r="BO172" s="207">
        <f>IFERROR(IF($O$308="SD",(($P$338/100)*BO60),0),0)</f>
        <v>0</v>
      </c>
      <c r="BP172" s="207"/>
      <c r="BQ172" s="207">
        <f>IFERROR(IF($O$308="SD",(($O$338/100)*BQ60),0),0)</f>
        <v>0</v>
      </c>
      <c r="BR172" s="207">
        <f>IFERROR(IF($O$308="SD",(($P$338/100)*BR60),0),0)</f>
        <v>0</v>
      </c>
      <c r="BS172" s="207"/>
      <c r="BT172" s="207">
        <f>IFERROR(IF($O$308="SD",(($O$338/100)*BT60),0),0)</f>
        <v>0</v>
      </c>
      <c r="BU172" s="207">
        <f>IFERROR(IF($O$308="SD",(($P$338/100)*BU60),0),0)</f>
        <v>0</v>
      </c>
      <c r="BV172" s="207"/>
      <c r="BW172" s="207">
        <f>IFERROR(IF($O$308="SD",(($O$338/100)*BW60),0),0)</f>
        <v>0</v>
      </c>
      <c r="BX172" s="207">
        <f>IFERROR(IF($O$308="SD",(($P$338/100)*BX60),0),0)</f>
        <v>0</v>
      </c>
      <c r="BY172" s="207"/>
      <c r="BZ172" s="207">
        <f>IFERROR(IF($O$308="SD",(($O$338/100)*BZ60),0),0)</f>
        <v>0</v>
      </c>
      <c r="CA172" s="207">
        <f>IFERROR(IF($O$308="SD",(($P$338/100)*CA60),0),0)</f>
        <v>0</v>
      </c>
      <c r="CB172" s="207"/>
      <c r="CC172" s="207">
        <f>IFERROR(IF($O$308="SD",(($O$338/100)*CC60),0),0)</f>
        <v>0</v>
      </c>
      <c r="CD172" s="207">
        <f>IFERROR(IF($O$308="SD",(($P$338/100)*CD60),0),0)</f>
        <v>0</v>
      </c>
      <c r="CE172" s="207"/>
      <c r="CF172" s="207">
        <f>IFERROR(IF($O$308="SD",(($O$338/100)*CF60),0),0)</f>
        <v>0</v>
      </c>
      <c r="CG172" s="207">
        <f>IFERROR(IF($O$308="SD",(($P$338/100)*CG60),0),0)</f>
        <v>0</v>
      </c>
      <c r="CH172" s="207"/>
      <c r="CI172" s="207">
        <f>IFERROR(IF($O$308="SD",(($O$338/100)*CI60),0),0)</f>
        <v>0</v>
      </c>
      <c r="CJ172" s="207">
        <f>IFERROR(IF($O$308="SD",(($P$338/100)*CJ60),0),0)</f>
        <v>0</v>
      </c>
      <c r="CK172" s="207"/>
      <c r="CL172" s="207">
        <f>IFERROR(IF($O$308="SD",(($O$338/100)*CL60),0),0)</f>
        <v>0</v>
      </c>
      <c r="CM172" s="207">
        <f>IFERROR(IF($O$308="SD",(($P$338/100)*CM60),0),0)</f>
        <v>0</v>
      </c>
      <c r="CN172" s="207"/>
      <c r="CO172" s="207">
        <f>IFERROR(IF($O$308="SD",(($O$338/100)*CO60),0),0)</f>
        <v>0</v>
      </c>
      <c r="CP172" s="207">
        <f>IFERROR(IF($O$308="SD",(($P$338/100)*CP60),0),0)</f>
        <v>0</v>
      </c>
      <c r="CQ172" s="207"/>
      <c r="CR172" s="207">
        <f>IFERROR(IF($O$308="SD",(($O$338/100)*CR60),0),0)</f>
        <v>0</v>
      </c>
      <c r="CS172" s="207">
        <f>IFERROR(IF($O$308="SD",(($P$338/100)*CS60),0),0)</f>
        <v>0</v>
      </c>
      <c r="CT172" s="207"/>
      <c r="CU172" s="207">
        <f>IFERROR(IF($O$308="SD",(($O$338/100)*CU60),0),0)</f>
        <v>0</v>
      </c>
      <c r="CV172" s="207">
        <f>IFERROR(IF($O$308="SD",(($P$338/100)*CV60),0),0)</f>
        <v>0</v>
      </c>
      <c r="CW172" s="207"/>
      <c r="CX172" s="207">
        <f>IFERROR(IF($O$308="SD",(($O$338/100)*CX60),0),0)</f>
        <v>0</v>
      </c>
      <c r="CY172" s="207">
        <f>IFERROR(IF($O$308="SD",(($P$338/100)*CY60),0),0)</f>
        <v>0</v>
      </c>
      <c r="CZ172" s="207"/>
      <c r="DA172" s="207">
        <f>IFERROR(IF($O$308="SD",(($O$338/100)*DA60),0),0)</f>
        <v>0</v>
      </c>
      <c r="DB172" s="207">
        <f>IFERROR(IF($O$308="SD",(($P$338/100)*DB60),0),0)</f>
        <v>0</v>
      </c>
      <c r="DC172" s="207"/>
      <c r="DD172" s="207">
        <f>IFERROR(IF($O$308="SD",(($O$338/100)*DD60),0),0)</f>
        <v>0</v>
      </c>
      <c r="DE172" s="207">
        <f>IFERROR(IF($O$308="SD",(($P$338/100)*DE60),0),0)</f>
        <v>0</v>
      </c>
      <c r="DF172" s="207"/>
      <c r="DG172" s="207">
        <f>IFERROR(IF($O$308="SD",(($O$338/100)*DG60),0),0)</f>
        <v>0</v>
      </c>
      <c r="DH172" s="207">
        <f>IFERROR(IF($O$308="SD",(($P$338/100)*DH60),0),0)</f>
        <v>0</v>
      </c>
      <c r="DI172" s="207"/>
      <c r="DJ172" s="207">
        <f>IFERROR(IF($O$308="SD",(($O$338/100)*DJ60),0),0)</f>
        <v>0</v>
      </c>
      <c r="DK172" s="207">
        <f>IFERROR(IF($O$308="SD",(($P$338/100)*DK60),0),0)</f>
        <v>0</v>
      </c>
      <c r="DL172" s="207"/>
      <c r="DM172" s="207">
        <f>IFERROR(IF($O$308="SD",(($O$338/100)*DM60),0),0)</f>
        <v>0</v>
      </c>
      <c r="DN172" s="207">
        <f>IFERROR(IF($O$308="SD",(($P$338/100)*DN60),0),0)</f>
        <v>0</v>
      </c>
      <c r="DO172" s="207"/>
      <c r="DP172" s="207">
        <f>IFERROR(IF($O$308="SD",(($O$338/100)*DP60),0),0)</f>
        <v>0</v>
      </c>
      <c r="DQ172" s="207">
        <f>IFERROR(IF($O$308="SD",(($P$338/100)*DQ60),0),0)</f>
        <v>0</v>
      </c>
      <c r="DR172" s="207"/>
      <c r="DS172" s="207">
        <f>IFERROR(IF($O$308="SD",(($O$338/100)*DS60),0),0)</f>
        <v>0</v>
      </c>
      <c r="DT172" s="207">
        <f>IFERROR(IF($O$308="SD",(($P$338/100)*DT60),0),0)</f>
        <v>0</v>
      </c>
      <c r="DU172" s="211"/>
      <c r="DV172" s="204">
        <f>IFERROR(IF($O$308="SD",(($O$338/100)*DV60),0),0)</f>
        <v>0</v>
      </c>
      <c r="DW172" s="452"/>
      <c r="DY172" s="205"/>
      <c r="DZ172" s="197"/>
      <c r="EB172" s="196"/>
      <c r="EC172" s="196"/>
      <c r="ED172"/>
      <c r="EE172" s="100"/>
      <c r="EF172" s="176"/>
      <c r="EG172" s="176"/>
      <c r="EH172" s="176"/>
      <c r="EI172" s="176"/>
      <c r="EJ172" s="176"/>
      <c r="EK172" s="176"/>
      <c r="EL172" s="176"/>
      <c r="EM172" s="176"/>
      <c r="EN172" s="176"/>
      <c r="EO172" s="176"/>
      <c r="EP172" s="176"/>
      <c r="EQ172" s="176"/>
      <c r="ER172" s="176"/>
      <c r="ES172" s="176"/>
      <c r="ET172" s="176"/>
      <c r="EU172" s="176"/>
      <c r="EV172" s="176"/>
      <c r="EW172" s="176"/>
      <c r="EX172" s="176"/>
      <c r="EY172" s="176"/>
      <c r="EZ172" s="176"/>
      <c r="FA172" s="176"/>
      <c r="FB172" s="176"/>
      <c r="FC172" s="176"/>
      <c r="FD172" s="176"/>
      <c r="FE172" s="176"/>
      <c r="FF172" s="176"/>
      <c r="FG172" s="176"/>
      <c r="FH172" s="176"/>
      <c r="FI172" s="176"/>
      <c r="FJ172" s="176"/>
      <c r="FK172" s="176"/>
      <c r="FL172" s="176"/>
      <c r="FM172" s="176"/>
      <c r="FN172" s="176"/>
      <c r="FO172" s="176"/>
      <c r="FP172" s="176"/>
      <c r="FQ172" s="176"/>
      <c r="FR172" s="176"/>
      <c r="FS172" s="176"/>
      <c r="FT172" s="176"/>
      <c r="FU172" s="176"/>
      <c r="FV172" s="176"/>
      <c r="FW172" s="176"/>
      <c r="FX172" s="176"/>
      <c r="FY172" s="176"/>
      <c r="FZ172" s="176"/>
      <c r="GA172" s="176"/>
      <c r="GB172" s="176"/>
      <c r="GC172" s="176"/>
      <c r="GD172" s="176"/>
      <c r="GE172" s="176"/>
      <c r="GF172" s="176"/>
      <c r="GG172" s="176"/>
      <c r="GH172" s="176"/>
      <c r="GI172" s="176"/>
      <c r="GJ172" s="176"/>
      <c r="GK172" s="176"/>
      <c r="GL172" s="176"/>
      <c r="GM172" s="176"/>
      <c r="GN172" s="176"/>
      <c r="GO172" s="176"/>
      <c r="GP172" s="176"/>
      <c r="GQ172" s="176"/>
      <c r="GR172" s="176"/>
      <c r="GS172" s="176"/>
      <c r="GT172" s="176"/>
      <c r="GU172" s="176"/>
      <c r="GV172" s="176"/>
      <c r="GW172" s="176"/>
      <c r="GX172" s="176"/>
      <c r="GY172" s="176"/>
      <c r="GZ172" s="176"/>
      <c r="HA172" s="176"/>
      <c r="HB172" s="176"/>
      <c r="HC172" s="176"/>
      <c r="HD172" s="176"/>
      <c r="HE172" s="176"/>
      <c r="HF172" s="176"/>
      <c r="HG172" s="176"/>
      <c r="HH172" s="176"/>
      <c r="HI172" s="176"/>
      <c r="HJ172" s="176"/>
      <c r="HK172" s="176"/>
      <c r="HL172" s="176"/>
      <c r="HM172" s="176"/>
      <c r="HN172" s="176"/>
      <c r="HO172" s="176"/>
      <c r="HP172" s="176"/>
      <c r="HQ172" s="176"/>
      <c r="HR172" s="176"/>
      <c r="HS172" s="176"/>
      <c r="HT172" s="176"/>
      <c r="HU172" s="176"/>
      <c r="HV172" s="176"/>
      <c r="HW172" s="176"/>
      <c r="HX172" s="176"/>
      <c r="HY172" s="176"/>
      <c r="HZ172" s="176"/>
      <c r="IA172" s="176"/>
      <c r="IB172" s="176"/>
      <c r="IC172" s="176"/>
      <c r="ID172" s="176"/>
      <c r="IE172" s="176"/>
      <c r="IF172" s="176"/>
      <c r="IG172" s="176"/>
      <c r="IH172" s="176"/>
      <c r="II172" s="176"/>
      <c r="IJ172" s="176"/>
      <c r="IK172" s="176"/>
      <c r="IL172" s="176"/>
      <c r="IM172" s="176"/>
      <c r="IN172" s="176"/>
      <c r="IO172" s="176"/>
      <c r="IP172" s="176"/>
      <c r="IQ172" s="176"/>
      <c r="IR172" s="176"/>
      <c r="IS172" s="176"/>
      <c r="IT172" s="176"/>
      <c r="IU172" s="176"/>
      <c r="IV172" s="176"/>
      <c r="IW172" s="176"/>
      <c r="IX172" s="176"/>
      <c r="IY172" s="176"/>
      <c r="IZ172" s="176"/>
      <c r="JA172" s="176"/>
      <c r="JB172" s="176"/>
      <c r="JC172" s="176"/>
      <c r="JD172" s="176"/>
      <c r="JE172" s="176"/>
      <c r="JF172" s="176"/>
      <c r="JG172" s="176"/>
      <c r="JH172" s="176"/>
      <c r="JI172" s="176"/>
      <c r="JJ172" s="176"/>
      <c r="JK172" s="176"/>
      <c r="JL172" s="176"/>
      <c r="JM172" s="176"/>
      <c r="JN172" s="176"/>
      <c r="JO172" s="176"/>
      <c r="JP172" s="176"/>
      <c r="JQ172" s="176"/>
      <c r="JR172" s="176"/>
      <c r="JS172" s="176"/>
      <c r="JT172" s="176"/>
      <c r="JU172" s="176"/>
      <c r="JV172" s="176"/>
      <c r="JW172" s="176"/>
      <c r="JX172" s="176"/>
      <c r="JY172" s="176"/>
      <c r="JZ172" s="176"/>
      <c r="KA172" s="176"/>
      <c r="KB172" s="176"/>
      <c r="KC172" s="176"/>
      <c r="KD172" s="176"/>
      <c r="KE172" s="176"/>
      <c r="KF172" s="176"/>
      <c r="KG172" s="176"/>
      <c r="KH172" s="176"/>
      <c r="KI172" s="176"/>
      <c r="KJ172" s="176"/>
      <c r="KK172" s="176"/>
      <c r="KL172" s="176"/>
      <c r="KM172" s="176"/>
      <c r="KN172" s="176"/>
      <c r="KO172" s="176"/>
      <c r="KP172" s="176"/>
      <c r="KQ172" s="176"/>
    </row>
    <row r="173" spans="1:303" s="170" customFormat="1" ht="19.5" customHeight="1" x14ac:dyDescent="0.3">
      <c r="A173" s="83"/>
      <c r="D173" s="206"/>
      <c r="E173" s="339" t="s">
        <v>866</v>
      </c>
      <c r="F173" s="206"/>
      <c r="G173" s="206" t="s">
        <v>264</v>
      </c>
      <c r="M173" s="129" t="s">
        <v>865</v>
      </c>
      <c r="N173" s="127" t="s">
        <v>40</v>
      </c>
      <c r="O173" s="198">
        <f ca="1">IFERROR(((R173*R44)+(U173*U44)+(X173*X44)+(AA173*AA44)+(AD173*AD44)+(AG173*AG44)+(AJ173*AJ44)+(AM173*AM44)+(AP173*AP44)+(AS173*AS44)+(AV173*AV44)+(AY173*AY44)+(BB173*BB44)+(BE173*BE44)+(BH173*BH44)+(BK173*BK44)+(BN173*BN44)+(BQ173*BQ44)+(BT173*BT44)+(BW173*BW44)+(BZ173*BZ44)+(CC173*CC44)+(CF173*CF44)+(CI173*CI44)+(CL173*CL44)+(CO173*CO44)+(CR173*CR44)+(CU173*CU44)+(CX173*CX44)+(DA173*DA44)+(DD173*DD44)+(DG173*DG44)+(DJ173*DJ44)+(DM173*DM44)+(DP173*DP44)+(DS173*DS44)+IF(O35="Actual",(DV173*DV44),0))/O44,0)</f>
        <v>0</v>
      </c>
      <c r="P173" s="608">
        <f>IFERROR(((S173*S44)+(V173*V44)+(Y173*Y44)+(AB173*AB44)+(AE173*AE44)+(AH173*AH44)+(AK173*AK44)+(AN173*AN44)+(AQ173*AQ44)+(AT173*AT44)+(AW173*AW44)+(AZ173*AZ44)+(BC173*BC44)+(BF173*BF44)+(BI173*BI44)+(BL173*BL44)+(BO173*BO44)+(BR173*BR44)+(BU173*BU44)+(BX173*BX44)+(CA173*CA44)+(CD173*CD44)+(CG173*CG44)+(CJ173*CJ44)+(CM173*CM44)+(CP173*CP44)+(CS173*CS44)+(CV173*CV44)+(CY173*CY44)+(DB173*DB44)+(DE173*DE44)+(DH173*DH44)+(DK173*DK44)+(DN173*DN44)+(DQ173*DQ44)+(DT173*DT44))/P44,0)</f>
        <v>0</v>
      </c>
      <c r="Q173" s="162"/>
      <c r="R173" s="255">
        <f>IFERROR(IF(AND($O$308="WA",$O$309=0,IFERROR(FIND("On Premise",R298)&gt;0,FALSE)),($O$344*($O$328*R388/1000))+($O$345*R85),0),0)</f>
        <v>0</v>
      </c>
      <c r="S173" s="207">
        <f>IFERROR(IF(AND($O$308="WA",$O$309=0,IFERROR(FIND("On Premise",R298)&gt;0,FALSE)),($P$344*($O$328*S388/1000))+($P$345*S85),0),0)</f>
        <v>0</v>
      </c>
      <c r="T173" s="203"/>
      <c r="U173" s="255">
        <f t="shared" ref="U173" si="121">IFERROR(IF(AND($O$308="WA",$O$309=0,IFERROR(FIND("On Premise",U298)&gt;0,FALSE)),($O$344*($O$328*U388/1000))+($O$345*U85),0),0)</f>
        <v>0</v>
      </c>
      <c r="V173" s="207">
        <f t="shared" ref="V173" si="122">IFERROR(IF(AND($O$308="WA",$O$309=0,IFERROR(FIND("On Premise",U298)&gt;0,FALSE)),($P$344*($O$328*V388/1000))+($P$345*V85),0),0)</f>
        <v>0</v>
      </c>
      <c r="W173" s="203"/>
      <c r="X173" s="255">
        <f t="shared" ref="X173" si="123">IFERROR(IF(AND($O$308="WA",$O$309=0,IFERROR(FIND("On Premise",X298)&gt;0,FALSE)),($O$344*($O$328*X388/1000))+($O$345*X85),0),0)</f>
        <v>0</v>
      </c>
      <c r="Y173" s="207">
        <f t="shared" ref="Y173" si="124">IFERROR(IF(AND($O$308="WA",$O$309=0,IFERROR(FIND("On Premise",X298)&gt;0,FALSE)),($P$344*($O$328*Y388/1000))+($P$345*Y85),0),0)</f>
        <v>0</v>
      </c>
      <c r="Z173" s="203"/>
      <c r="AA173" s="255">
        <f t="shared" ref="AA173" si="125">IFERROR(IF(AND($O$308="WA",$O$309=0,IFERROR(FIND("On Premise",AA298)&gt;0,FALSE)),($O$344*($O$328*AA388/1000))+($O$345*AA85),0),0)</f>
        <v>0</v>
      </c>
      <c r="AB173" s="207">
        <f t="shared" ref="AB173" si="126">IFERROR(IF(AND($O$308="WA",$O$309=0,IFERROR(FIND("On Premise",AA298)&gt;0,FALSE)),($P$344*($O$328*AB388/1000))+($P$345*AB85),0),0)</f>
        <v>0</v>
      </c>
      <c r="AC173" s="203"/>
      <c r="AD173" s="255">
        <f t="shared" ref="AD173" si="127">IFERROR(IF(AND($O$308="WA",$O$309=0,IFERROR(FIND("On Premise",AD298)&gt;0,FALSE)),($O$344*($O$328*AD388/1000))+($O$345*AD85),0),0)</f>
        <v>0</v>
      </c>
      <c r="AE173" s="207">
        <f t="shared" ref="AE173" si="128">IFERROR(IF(AND($O$308="WA",$O$309=0,IFERROR(FIND("On Premise",AD298)&gt;0,FALSE)),($P$344*($O$328*AE388/1000))+($P$345*AE85),0),0)</f>
        <v>0</v>
      </c>
      <c r="AF173" s="203"/>
      <c r="AG173" s="255">
        <f t="shared" ref="AG173" si="129">IFERROR(IF(AND($O$308="WA",$O$309=0,IFERROR(FIND("On Premise",AG298)&gt;0,FALSE)),($O$344*($O$328*AG388/1000))+($O$345*AG85),0),0)</f>
        <v>0</v>
      </c>
      <c r="AH173" s="207">
        <f t="shared" ref="AH173" si="130">IFERROR(IF(AND($O$308="WA",$O$309=0,IFERROR(FIND("On Premise",AG298)&gt;0,FALSE)),($P$344*($O$328*AH388/1000))+($P$345*AH85),0),0)</f>
        <v>0</v>
      </c>
      <c r="AI173" s="203"/>
      <c r="AJ173" s="255">
        <f t="shared" ref="AJ173" si="131">IFERROR(IF(AND($O$308="WA",$O$309=0,IFERROR(FIND("On Premise",AJ298)&gt;0,FALSE)),($O$344*($O$328*AJ388/1000))+($O$345*AJ85),0),0)</f>
        <v>0</v>
      </c>
      <c r="AK173" s="207">
        <f t="shared" ref="AK173" si="132">IFERROR(IF(AND($O$308="WA",$O$309=0,IFERROR(FIND("On Premise",AJ298)&gt;0,FALSE)),($P$344*($O$328*AK388/1000))+($P$345*AK85),0),0)</f>
        <v>0</v>
      </c>
      <c r="AL173" s="203"/>
      <c r="AM173" s="255">
        <f t="shared" ref="AM173" si="133">IFERROR(IF(AND($O$308="WA",$O$309=0,IFERROR(FIND("On Premise",AM298)&gt;0,FALSE)),($O$344*($O$328*AM388/1000))+($O$345*AM85),0),0)</f>
        <v>0</v>
      </c>
      <c r="AN173" s="207">
        <f t="shared" ref="AN173" si="134">IFERROR(IF(AND($O$308="WA",$O$309=0,IFERROR(FIND("On Premise",AM298)&gt;0,FALSE)),($P$344*($O$328*AN388/1000))+($P$345*AN85),0),0)</f>
        <v>0</v>
      </c>
      <c r="AO173" s="203"/>
      <c r="AP173" s="255">
        <f t="shared" ref="AP173" si="135">IFERROR(IF(AND($O$308="WA",$O$309=0,IFERROR(FIND("On Premise",AP298)&gt;0,FALSE)),($O$344*($O$328*AP388/1000))+($O$345*AP85),0),0)</f>
        <v>0</v>
      </c>
      <c r="AQ173" s="207">
        <f t="shared" ref="AQ173" si="136">IFERROR(IF(AND($O$308="WA",$O$309=0,IFERROR(FIND("On Premise",AP298)&gt;0,FALSE)),($P$344*($O$328*AQ388/1000))+($P$345*AQ85),0),0)</f>
        <v>0</v>
      </c>
      <c r="AR173" s="203"/>
      <c r="AS173" s="255">
        <f t="shared" ref="AS173" si="137">IFERROR(IF(AND($O$308="WA",$O$309=0,IFERROR(FIND("On Premise",AS298)&gt;0,FALSE)),($O$344*($O$328*AS388/1000))+($O$345*AS85),0),0)</f>
        <v>0</v>
      </c>
      <c r="AT173" s="207">
        <f t="shared" ref="AT173" si="138">IFERROR(IF(AND($O$308="WA",$O$309=0,IFERROR(FIND("On Premise",AS298)&gt;0,FALSE)),($P$344*($O$328*AT388/1000))+($P$345*AT85),0),0)</f>
        <v>0</v>
      </c>
      <c r="AU173" s="203"/>
      <c r="AV173" s="255">
        <f t="shared" ref="AV173" si="139">IFERROR(IF(AND($O$308="WA",$O$309=0,IFERROR(FIND("On Premise",AV298)&gt;0,FALSE)),($O$344*($O$328*AV388/1000))+($O$345*AV85),0),0)</f>
        <v>0</v>
      </c>
      <c r="AW173" s="207">
        <f t="shared" ref="AW173" si="140">IFERROR(IF(AND($O$308="WA",$O$309=0,IFERROR(FIND("On Premise",AV298)&gt;0,FALSE)),($P$344*($O$328*AW388/1000))+($P$345*AW85),0),0)</f>
        <v>0</v>
      </c>
      <c r="AX173" s="203"/>
      <c r="AY173" s="255">
        <f t="shared" ref="AY173" si="141">IFERROR(IF(AND($O$308="WA",$O$309=0,IFERROR(FIND("On Premise",AY298)&gt;0,FALSE)),($O$344*($O$328*AY388/1000))+($O$345*AY85),0),0)</f>
        <v>0</v>
      </c>
      <c r="AZ173" s="207">
        <f t="shared" ref="AZ173" si="142">IFERROR(IF(AND($O$308="WA",$O$309=0,IFERROR(FIND("On Premise",AY298)&gt;0,FALSE)),($P$344*($O$328*AZ388/1000))+($P$345*AZ85),0),0)</f>
        <v>0</v>
      </c>
      <c r="BA173" s="203"/>
      <c r="BB173" s="255">
        <f t="shared" ref="BB173" si="143">IFERROR(IF(AND($O$308="WA",$O$309=0,IFERROR(FIND("On Premise",BB298)&gt;0,FALSE)),($O$344*($O$328*BB388/1000))+($O$345*BB85),0),0)</f>
        <v>0</v>
      </c>
      <c r="BC173" s="207">
        <f t="shared" ref="BC173" si="144">IFERROR(IF(AND($O$308="WA",$O$309=0,IFERROR(FIND("On Premise",BB298)&gt;0,FALSE)),($P$344*($O$328*BC388/1000))+($P$345*BC85),0),0)</f>
        <v>0</v>
      </c>
      <c r="BD173" s="203"/>
      <c r="BE173" s="255">
        <f t="shared" ref="BE173" si="145">IFERROR(IF(AND($O$308="WA",$O$309=0,IFERROR(FIND("On Premise",BE298)&gt;0,FALSE)),($O$344*($O$328*BE388/1000))+($O$345*BE85),0),0)</f>
        <v>0</v>
      </c>
      <c r="BF173" s="207">
        <f t="shared" ref="BF173" si="146">IFERROR(IF(AND($O$308="WA",$O$309=0,IFERROR(FIND("On Premise",BE298)&gt;0,FALSE)),($P$344*($O$328*BF388/1000))+($P$345*BF85),0),0)</f>
        <v>0</v>
      </c>
      <c r="BG173" s="203"/>
      <c r="BH173" s="255">
        <f t="shared" ref="BH173" si="147">IFERROR(IF(AND($O$308="WA",$O$309=0,IFERROR(FIND("On Premise",BH298)&gt;0,FALSE)),($O$344*($O$328*BH388/1000))+($O$345*BH85),0),0)</f>
        <v>0</v>
      </c>
      <c r="BI173" s="207">
        <f t="shared" ref="BI173" si="148">IFERROR(IF(AND($O$308="WA",$O$309=0,IFERROR(FIND("On Premise",BH298)&gt;0,FALSE)),($P$344*($O$328*BI388/1000))+($P$345*BI85),0),0)</f>
        <v>0</v>
      </c>
      <c r="BJ173" s="203"/>
      <c r="BK173" s="255">
        <f t="shared" ref="BK173" si="149">IFERROR(IF(AND($O$308="WA",$O$309=0,IFERROR(FIND("On Premise",BK298)&gt;0,FALSE)),($O$344*($O$328*BK388/1000))+($O$345*BK85),0),0)</f>
        <v>0</v>
      </c>
      <c r="BL173" s="207">
        <f t="shared" ref="BL173" si="150">IFERROR(IF(AND($O$308="WA",$O$309=0,IFERROR(FIND("On Premise",BK298)&gt;0,FALSE)),($P$344*($O$328*BL388/1000))+($P$345*BL85),0),0)</f>
        <v>0</v>
      </c>
      <c r="BM173" s="203"/>
      <c r="BN173" s="255">
        <f t="shared" ref="BN173" si="151">IFERROR(IF(AND($O$308="WA",$O$309=0,IFERROR(FIND("On Premise",BN298)&gt;0,FALSE)),($O$344*($O$328*BN388/1000))+($O$345*BN85),0),0)</f>
        <v>0</v>
      </c>
      <c r="BO173" s="207">
        <f t="shared" ref="BO173" si="152">IFERROR(IF(AND($O$308="WA",$O$309=0,IFERROR(FIND("On Premise",BN298)&gt;0,FALSE)),($P$344*($O$328*BO388/1000))+($P$345*BO85),0),0)</f>
        <v>0</v>
      </c>
      <c r="BP173" s="203"/>
      <c r="BQ173" s="255">
        <f t="shared" ref="BQ173" si="153">IFERROR(IF(AND($O$308="WA",$O$309=0,IFERROR(FIND("On Premise",BQ298)&gt;0,FALSE)),($O$344*($O$328*BQ388/1000))+($O$345*BQ85),0),0)</f>
        <v>0</v>
      </c>
      <c r="BR173" s="207">
        <f t="shared" ref="BR173" si="154">IFERROR(IF(AND($O$308="WA",$O$309=0,IFERROR(FIND("On Premise",BQ298)&gt;0,FALSE)),($P$344*($O$328*BR388/1000))+($P$345*BR85),0),0)</f>
        <v>0</v>
      </c>
      <c r="BS173" s="203"/>
      <c r="BT173" s="255">
        <f t="shared" ref="BT173" si="155">IFERROR(IF(AND($O$308="WA",$O$309=0,IFERROR(FIND("On Premise",BT298)&gt;0,FALSE)),($O$344*($O$328*BT388/1000))+($O$345*BT85),0),0)</f>
        <v>0</v>
      </c>
      <c r="BU173" s="207">
        <f t="shared" ref="BU173" si="156">IFERROR(IF(AND($O$308="WA",$O$309=0,IFERROR(FIND("On Premise",BT298)&gt;0,FALSE)),($P$344*($O$328*BU388/1000))+($P$345*BU85),0),0)</f>
        <v>0</v>
      </c>
      <c r="BV173" s="203"/>
      <c r="BW173" s="255">
        <f t="shared" ref="BW173" si="157">IFERROR(IF(AND($O$308="WA",$O$309=0,IFERROR(FIND("On Premise",BW298)&gt;0,FALSE)),($O$344*($O$328*BW388/1000))+($O$345*BW85),0),0)</f>
        <v>0</v>
      </c>
      <c r="BX173" s="207">
        <f t="shared" ref="BX173" si="158">IFERROR(IF(AND($O$308="WA",$O$309=0,IFERROR(FIND("On Premise",BW298)&gt;0,FALSE)),($P$344*($O$328*BX388/1000))+($P$345*BX85),0),0)</f>
        <v>0</v>
      </c>
      <c r="BY173" s="203"/>
      <c r="BZ173" s="255">
        <f t="shared" ref="BZ173" si="159">IFERROR(IF(AND($O$308="WA",$O$309=0,IFERROR(FIND("On Premise",BZ298)&gt;0,FALSE)),($O$344*($O$328*BZ388/1000))+($O$345*BZ85),0),0)</f>
        <v>0</v>
      </c>
      <c r="CA173" s="207">
        <f t="shared" ref="CA173" si="160">IFERROR(IF(AND($O$308="WA",$O$309=0,IFERROR(FIND("On Premise",BZ298)&gt;0,FALSE)),($P$344*($O$328*CA388/1000))+($P$345*CA85),0),0)</f>
        <v>0</v>
      </c>
      <c r="CB173" s="203"/>
      <c r="CC173" s="255">
        <f t="shared" ref="CC173" si="161">IFERROR(IF(AND($O$308="WA",$O$309=0,IFERROR(FIND("On Premise",CC298)&gt;0,FALSE)),($O$344*($O$328*CC388/1000))+($O$345*CC85),0),0)</f>
        <v>0</v>
      </c>
      <c r="CD173" s="207">
        <f t="shared" ref="CD173" si="162">IFERROR(IF(AND($O$308="WA",$O$309=0,IFERROR(FIND("On Premise",CC298)&gt;0,FALSE)),($P$344*($O$328*CD388/1000))+($P$345*CD85),0),0)</f>
        <v>0</v>
      </c>
      <c r="CE173" s="203"/>
      <c r="CF173" s="255">
        <f t="shared" ref="CF173" si="163">IFERROR(IF(AND($O$308="WA",$O$309=0,IFERROR(FIND("On Premise",CF298)&gt;0,FALSE)),($O$344*($O$328*CF388/1000))+($O$345*CF85),0),0)</f>
        <v>0</v>
      </c>
      <c r="CG173" s="207">
        <f t="shared" ref="CG173" si="164">IFERROR(IF(AND($O$308="WA",$O$309=0,IFERROR(FIND("On Premise",CF298)&gt;0,FALSE)),($P$344*($O$328*CG388/1000))+($P$345*CG85),0),0)</f>
        <v>0</v>
      </c>
      <c r="CH173" s="203"/>
      <c r="CI173" s="255">
        <f t="shared" ref="CI173" si="165">IFERROR(IF(AND($O$308="WA",$O$309=0,IFERROR(FIND("On Premise",CI298)&gt;0,FALSE)),($O$344*($O$328*CI388/1000))+($O$345*CI85),0),0)</f>
        <v>0</v>
      </c>
      <c r="CJ173" s="207">
        <f t="shared" ref="CJ173" si="166">IFERROR(IF(AND($O$308="WA",$O$309=0,IFERROR(FIND("On Premise",CI298)&gt;0,FALSE)),($P$344*($O$328*CJ388/1000))+($P$345*CJ85),0),0)</f>
        <v>0</v>
      </c>
      <c r="CK173" s="203"/>
      <c r="CL173" s="255">
        <f t="shared" ref="CL173" si="167">IFERROR(IF(AND($O$308="WA",$O$309=0,IFERROR(FIND("On Premise",CL298)&gt;0,FALSE)),($O$344*($O$328*CL388/1000))+($O$345*CL85),0),0)</f>
        <v>0</v>
      </c>
      <c r="CM173" s="207">
        <f t="shared" ref="CM173" si="168">IFERROR(IF(AND($O$308="WA",$O$309=0,IFERROR(FIND("On Premise",CL298)&gt;0,FALSE)),($P$344*($O$328*CM388/1000))+($P$345*CM85),0),0)</f>
        <v>0</v>
      </c>
      <c r="CN173" s="203"/>
      <c r="CO173" s="255">
        <f t="shared" ref="CO173" si="169">IFERROR(IF(AND($O$308="WA",$O$309=0,IFERROR(FIND("On Premise",CO298)&gt;0,FALSE)),($O$344*($O$328*CO388/1000))+($O$345*CO85),0),0)</f>
        <v>0</v>
      </c>
      <c r="CP173" s="207">
        <f t="shared" ref="CP173" si="170">IFERROR(IF(AND($O$308="WA",$O$309=0,IFERROR(FIND("On Premise",CO298)&gt;0,FALSE)),($P$344*($O$328*CP388/1000))+($P$345*CP85),0),0)</f>
        <v>0</v>
      </c>
      <c r="CQ173" s="203"/>
      <c r="CR173" s="255">
        <f t="shared" ref="CR173" si="171">IFERROR(IF(AND($O$308="WA",$O$309=0,IFERROR(FIND("On Premise",CR298)&gt;0,FALSE)),($O$344*($O$328*CR388/1000))+($O$345*CR85),0),0)</f>
        <v>0</v>
      </c>
      <c r="CS173" s="207">
        <f t="shared" ref="CS173" si="172">IFERROR(IF(AND($O$308="WA",$O$309=0,IFERROR(FIND("On Premise",CR298)&gt;0,FALSE)),($P$344*($O$328*CS388/1000))+($P$345*CS85),0),0)</f>
        <v>0</v>
      </c>
      <c r="CT173" s="203"/>
      <c r="CU173" s="255">
        <f t="shared" ref="CU173" si="173">IFERROR(IF(AND($O$308="WA",$O$309=0,IFERROR(FIND("On Premise",CU298)&gt;0,FALSE)),($O$344*($O$328*CU388/1000))+($O$345*CU85),0),0)</f>
        <v>0</v>
      </c>
      <c r="CV173" s="207">
        <f t="shared" ref="CV173" si="174">IFERROR(IF(AND($O$308="WA",$O$309=0,IFERROR(FIND("On Premise",CU298)&gt;0,FALSE)),($P$344*($O$328*CV388/1000))+($P$345*CV85),0),0)</f>
        <v>0</v>
      </c>
      <c r="CW173" s="203"/>
      <c r="CX173" s="255">
        <f t="shared" ref="CX173" si="175">IFERROR(IF(AND($O$308="WA",$O$309=0,IFERROR(FIND("On Premise",CX298)&gt;0,FALSE)),($O$344*($O$328*CX388/1000))+($O$345*CX85),0),0)</f>
        <v>0</v>
      </c>
      <c r="CY173" s="207">
        <f t="shared" ref="CY173" si="176">IFERROR(IF(AND($O$308="WA",$O$309=0,IFERROR(FIND("On Premise",CX298)&gt;0,FALSE)),($P$344*($O$328*CY388/1000))+($P$345*CY85),0),0)</f>
        <v>0</v>
      </c>
      <c r="CZ173" s="203"/>
      <c r="DA173" s="255">
        <f t="shared" ref="DA173" si="177">IFERROR(IF(AND($O$308="WA",$O$309=0,IFERROR(FIND("On Premise",DA298)&gt;0,FALSE)),($O$344*($O$328*DA388/1000))+($O$345*DA85),0),0)</f>
        <v>0</v>
      </c>
      <c r="DB173" s="207">
        <f t="shared" ref="DB173" si="178">IFERROR(IF(AND($O$308="WA",$O$309=0,IFERROR(FIND("On Premise",DA298)&gt;0,FALSE)),($P$344*($O$328*DB388/1000))+($P$345*DB85),0),0)</f>
        <v>0</v>
      </c>
      <c r="DC173" s="203"/>
      <c r="DD173" s="255">
        <f t="shared" ref="DD173" si="179">IFERROR(IF(AND($O$308="WA",$O$309=0,IFERROR(FIND("On Premise",DD298)&gt;0,FALSE)),($O$344*($O$328*DD388/1000))+($O$345*DD85),0),0)</f>
        <v>0</v>
      </c>
      <c r="DE173" s="207">
        <f t="shared" ref="DE173" si="180">IFERROR(IF(AND($O$308="WA",$O$309=0,IFERROR(FIND("On Premise",DD298)&gt;0,FALSE)),($P$344*($O$328*DE388/1000))+($P$345*DE85),0),0)</f>
        <v>0</v>
      </c>
      <c r="DF173" s="203"/>
      <c r="DG173" s="255">
        <f t="shared" ref="DG173" si="181">IFERROR(IF(AND($O$308="WA",$O$309=0,IFERROR(FIND("On Premise",DG298)&gt;0,FALSE)),($O$344*($O$328*DG388/1000))+($O$345*DG85),0),0)</f>
        <v>0</v>
      </c>
      <c r="DH173" s="207">
        <f t="shared" ref="DH173" si="182">IFERROR(IF(AND($O$308="WA",$O$309=0,IFERROR(FIND("On Premise",DG298)&gt;0,FALSE)),($P$344*($O$328*DH388/1000))+($P$345*DH85),0),0)</f>
        <v>0</v>
      </c>
      <c r="DI173" s="203"/>
      <c r="DJ173" s="255">
        <f t="shared" ref="DJ173" si="183">IFERROR(IF(AND($O$308="WA",$O$309=0,IFERROR(FIND("On Premise",DJ298)&gt;0,FALSE)),($O$344*($O$328*DJ388/1000))+($O$345*DJ85),0),0)</f>
        <v>0</v>
      </c>
      <c r="DK173" s="207">
        <f t="shared" ref="DK173" si="184">IFERROR(IF(AND($O$308="WA",$O$309=0,IFERROR(FIND("On Premise",DJ298)&gt;0,FALSE)),($P$344*($O$328*DK388/1000))+($P$345*DK85),0),0)</f>
        <v>0</v>
      </c>
      <c r="DL173" s="203"/>
      <c r="DM173" s="255">
        <f t="shared" ref="DM173" si="185">IFERROR(IF(AND($O$308="WA",$O$309=0,IFERROR(FIND("On Premise",DM298)&gt;0,FALSE)),($O$344*($O$328*DM388/1000))+($O$345*DM85),0),0)</f>
        <v>0</v>
      </c>
      <c r="DN173" s="207">
        <f t="shared" ref="DN173" si="186">IFERROR(IF(AND($O$308="WA",$O$309=0,IFERROR(FIND("On Premise",DM298)&gt;0,FALSE)),($P$344*($O$328*DN388/1000))+($P$345*DN85),0),0)</f>
        <v>0</v>
      </c>
      <c r="DO173" s="203"/>
      <c r="DP173" s="255">
        <f t="shared" ref="DP173" si="187">IFERROR(IF(AND($O$308="WA",$O$309=0,IFERROR(FIND("On Premise",DP298)&gt;0,FALSE)),($O$344*($O$328*DP388/1000))+($O$345*DP85),0),0)</f>
        <v>0</v>
      </c>
      <c r="DQ173" s="207">
        <f t="shared" ref="DQ173" si="188">IFERROR(IF(AND($O$308="WA",$O$309=0,IFERROR(FIND("On Premise",DP298)&gt;0,FALSE)),($P$344*($O$328*DQ388/1000))+($P$345*DQ85),0),0)</f>
        <v>0</v>
      </c>
      <c r="DR173" s="203"/>
      <c r="DS173" s="255">
        <f t="shared" ref="DS173" si="189">IFERROR(IF(AND($O$308="WA",$O$309=0,IFERROR(FIND("On Premise",DS298)&gt;0,FALSE)),($O$344*($O$328*DS388/1000))+($O$345*DS85),0),0)</f>
        <v>0</v>
      </c>
      <c r="DT173" s="207">
        <f t="shared" ref="DT173" si="190">IFERROR(IF(AND($O$308="WA",$O$309=0,IFERROR(FIND("On Premise",DS298)&gt;0,FALSE)),($P$344*($O$328*DT388/1000))+($P$345*DT85),0),0)</f>
        <v>0</v>
      </c>
      <c r="DU173" s="203"/>
      <c r="DV173" s="204">
        <f ca="1">IFERROR(IF(AND(R35="Actual",OR(DV150=0,DV150="")),0,IF(AND($O$308="WA",$O$309=0,IFERROR(FIND("On Premise",DV298)&gt;0,FALSE)),($O$344*($O$328*DV388/1000))+($O$345*DV85),0)),0)</f>
        <v>0</v>
      </c>
      <c r="DW173" s="452"/>
      <c r="DY173" s="205"/>
      <c r="DZ173" s="197"/>
      <c r="EB173" s="196"/>
      <c r="EC173" s="196"/>
      <c r="ED173"/>
      <c r="EE173" s="100"/>
      <c r="EF173" s="176"/>
      <c r="EG173" s="176"/>
      <c r="EH173" s="176"/>
      <c r="EI173" s="176"/>
      <c r="EJ173" s="176"/>
      <c r="EK173" s="176"/>
      <c r="EL173" s="176"/>
      <c r="EM173" s="176"/>
      <c r="EN173" s="176"/>
      <c r="EO173" s="176"/>
      <c r="EP173" s="176"/>
      <c r="EQ173" s="176"/>
      <c r="ER173" s="176"/>
      <c r="ES173" s="176"/>
      <c r="ET173" s="176"/>
      <c r="EU173" s="176"/>
      <c r="EV173" s="176"/>
      <c r="EW173" s="176"/>
      <c r="EX173" s="176"/>
      <c r="EY173" s="176"/>
      <c r="EZ173" s="176"/>
      <c r="FA173" s="176"/>
      <c r="FB173" s="176"/>
      <c r="FC173" s="176"/>
      <c r="FD173" s="176"/>
      <c r="FE173" s="176"/>
      <c r="FF173" s="176"/>
      <c r="FG173" s="176"/>
      <c r="FH173" s="176"/>
      <c r="FI173" s="176"/>
      <c r="FJ173" s="176"/>
      <c r="FK173" s="176"/>
      <c r="FL173" s="176"/>
      <c r="FM173" s="176"/>
      <c r="FN173" s="176"/>
      <c r="FO173" s="176"/>
      <c r="FP173" s="176"/>
      <c r="FQ173" s="176"/>
      <c r="FR173" s="176"/>
      <c r="FS173" s="176"/>
      <c r="FT173" s="176"/>
      <c r="FU173" s="176"/>
      <c r="FV173" s="176"/>
      <c r="FW173" s="176"/>
      <c r="FX173" s="176"/>
      <c r="FY173" s="176"/>
      <c r="FZ173" s="176"/>
      <c r="GA173" s="176"/>
      <c r="GB173" s="176"/>
      <c r="GC173" s="176"/>
      <c r="GD173" s="176"/>
      <c r="GE173" s="176"/>
      <c r="GF173" s="176"/>
      <c r="GG173" s="176"/>
      <c r="GH173" s="176"/>
      <c r="GI173" s="176"/>
      <c r="GJ173" s="176"/>
      <c r="GK173" s="176"/>
      <c r="GL173" s="176"/>
      <c r="GM173" s="176"/>
      <c r="GN173" s="176"/>
      <c r="GO173" s="176"/>
      <c r="GP173" s="176"/>
      <c r="GQ173" s="176"/>
      <c r="GR173" s="176"/>
      <c r="GS173" s="176"/>
      <c r="GT173" s="176"/>
      <c r="GU173" s="176"/>
      <c r="GV173" s="176"/>
      <c r="GW173" s="176"/>
      <c r="GX173" s="176"/>
      <c r="GY173" s="176"/>
      <c r="GZ173" s="176"/>
      <c r="HA173" s="176"/>
      <c r="HB173" s="176"/>
      <c r="HC173" s="176"/>
      <c r="HD173" s="176"/>
      <c r="HE173" s="176"/>
      <c r="HF173" s="176"/>
      <c r="HG173" s="176"/>
      <c r="HH173" s="176"/>
      <c r="HI173" s="176"/>
      <c r="HJ173" s="176"/>
      <c r="HK173" s="176"/>
      <c r="HL173" s="176"/>
      <c r="HM173" s="176"/>
      <c r="HN173" s="176"/>
      <c r="HO173" s="176"/>
      <c r="HP173" s="176"/>
      <c r="HQ173" s="176"/>
      <c r="HR173" s="176"/>
      <c r="HS173" s="176"/>
      <c r="HT173" s="176"/>
      <c r="HU173" s="176"/>
      <c r="HV173" s="176"/>
      <c r="HW173" s="176"/>
      <c r="HX173" s="176"/>
      <c r="HY173" s="176"/>
      <c r="HZ173" s="176"/>
      <c r="IA173" s="176"/>
      <c r="IB173" s="176"/>
      <c r="IC173" s="176"/>
      <c r="ID173" s="176"/>
      <c r="IE173" s="176"/>
      <c r="IF173" s="176"/>
      <c r="IG173" s="176"/>
      <c r="IH173" s="176"/>
      <c r="II173" s="176"/>
      <c r="IJ173" s="176"/>
      <c r="IK173" s="176"/>
      <c r="IL173" s="176"/>
      <c r="IM173" s="176"/>
      <c r="IN173" s="176"/>
      <c r="IO173" s="176"/>
      <c r="IP173" s="176"/>
      <c r="IQ173" s="176"/>
      <c r="IR173" s="176"/>
      <c r="IS173" s="176"/>
      <c r="IT173" s="176"/>
      <c r="IU173" s="176"/>
      <c r="IV173" s="176"/>
      <c r="IW173" s="176"/>
      <c r="IX173" s="176"/>
      <c r="IY173" s="176"/>
      <c r="IZ173" s="176"/>
      <c r="JA173" s="176"/>
      <c r="JB173" s="176"/>
      <c r="JC173" s="176"/>
      <c r="JD173" s="176"/>
      <c r="JE173" s="176"/>
      <c r="JF173" s="176"/>
      <c r="JG173" s="176"/>
      <c r="JH173" s="176"/>
      <c r="JI173" s="176"/>
      <c r="JJ173" s="176"/>
      <c r="JK173" s="176"/>
      <c r="JL173" s="176"/>
      <c r="JM173" s="176"/>
      <c r="JN173" s="176"/>
      <c r="JO173" s="176"/>
      <c r="JP173" s="176"/>
      <c r="JQ173" s="176"/>
      <c r="JR173" s="176"/>
      <c r="JS173" s="176"/>
      <c r="JT173" s="176"/>
      <c r="JU173" s="176"/>
      <c r="JV173" s="176"/>
      <c r="JW173" s="176"/>
      <c r="JX173" s="176"/>
      <c r="JY173" s="176"/>
      <c r="JZ173" s="176"/>
      <c r="KA173" s="176"/>
      <c r="KB173" s="176"/>
      <c r="KC173" s="176"/>
      <c r="KD173" s="176"/>
      <c r="KE173" s="176"/>
      <c r="KF173" s="176"/>
      <c r="KG173" s="176"/>
      <c r="KH173" s="176"/>
      <c r="KI173" s="176"/>
      <c r="KJ173" s="176"/>
      <c r="KK173" s="176"/>
      <c r="KL173" s="176"/>
      <c r="KM173" s="176"/>
      <c r="KN173" s="176"/>
      <c r="KO173" s="176"/>
      <c r="KP173" s="176"/>
      <c r="KQ173" s="176"/>
    </row>
    <row r="174" spans="1:303" s="170" customFormat="1" ht="19.5" customHeight="1" x14ac:dyDescent="0.3">
      <c r="A174" s="83"/>
      <c r="C174" s="170">
        <v>1</v>
      </c>
      <c r="D174" s="206">
        <v>1</v>
      </c>
      <c r="E174" s="206" t="s">
        <v>390</v>
      </c>
      <c r="F174" s="206">
        <v>0</v>
      </c>
      <c r="G174" s="206" t="s">
        <v>247</v>
      </c>
      <c r="H174" s="170" t="b">
        <v>1</v>
      </c>
      <c r="M174" s="123" t="s">
        <v>391</v>
      </c>
      <c r="N174" s="127" t="s">
        <v>40</v>
      </c>
      <c r="O174" s="210">
        <f ca="1">IFERROR(((R173*R44)+(U174*U44)+(X174*X44)+(AA174*AA44)+(AD174*AD44)+(AG174*AG44)+(AJ174*AJ44)+(AM174*AM44)+(AP174*AP44)+(AS174*AS44)+(AV174*AV44)+(AY174*AY44)+(BB174*BB44)+(BE174*BE44)+(BH174*BH44)+(BK174*BK44)+(BN174*BN44)+(BQ174*BQ44)+(BT174*BT44)+(BW174*BW44)+(BZ174*BZ44)+(CC174*CC44)+(CF174*CF44)+(CI174*CI44)+(CL174*CL44)+(CO174*CO44)+(CR174*CR44)+(CU174*CU44)+(CX174*CX44)+(DA174*DA44)+(DD174*DD44)+(DG174*DG44)+(DJ174*DJ44)+(DM174*DM44)+(DP174*DP44)+(DS174*DS44)+IF(O35="Actual",(DV174*DV44),0))/O44,0)</f>
        <v>0</v>
      </c>
      <c r="P174" s="210">
        <f>IFERROR(((S174*S44)+(V174*V44)+(Y174*Y44)+(AB174*AB44)+(AE174*AE44)+(AH174*AH44)+(AK174*AK44)+(AN174*AN44)+(AQ174*AQ44)+(AT174*AT44)+(AW174*AW44)+(AZ174*AZ44)+(BC174*BC44)+(BF174*BF44)+(BI174*BI44)+(BL174*BL44)+(BO174*BO44)+(BR174*BR44)+(BU174*BU44)+(BX174*BX44)+(CA174*CA44)+(CD174*CD44)+(CG174*CG44)+(CJ174*CJ44)+(CM174*CM44)+(CP174*CP44)+(CS174*CS44)+(CV174*CV44)+(CY174*CY44)+(DB174*DB44)+(DE174*DE44)+(DH174*DH44)+(DK174*DK44)+(DN174*DN44)+(DQ174*DQ44)+(DT174*DT44))/P44,0)</f>
        <v>0</v>
      </c>
      <c r="Q174" s="254"/>
      <c r="S174" s="200">
        <v>0</v>
      </c>
      <c r="T174" s="255"/>
      <c r="U174" s="255">
        <v>0</v>
      </c>
      <c r="V174" s="200">
        <v>0</v>
      </c>
      <c r="W174" s="255"/>
      <c r="X174" s="255" t="s">
        <v>291</v>
      </c>
      <c r="Y174" s="200" t="s">
        <v>291</v>
      </c>
      <c r="Z174" s="255"/>
      <c r="AA174" s="255" t="s">
        <v>291</v>
      </c>
      <c r="AB174" s="200" t="s">
        <v>291</v>
      </c>
      <c r="AC174" s="255"/>
      <c r="AD174" s="255" t="s">
        <v>291</v>
      </c>
      <c r="AE174" s="200" t="s">
        <v>291</v>
      </c>
      <c r="AF174" s="255"/>
      <c r="AG174" s="255" t="s">
        <v>291</v>
      </c>
      <c r="AH174" s="200" t="s">
        <v>291</v>
      </c>
      <c r="AI174" s="255"/>
      <c r="AJ174" s="255" t="s">
        <v>291</v>
      </c>
      <c r="AK174" s="200" t="s">
        <v>291</v>
      </c>
      <c r="AL174" s="255"/>
      <c r="AM174" s="255" t="s">
        <v>291</v>
      </c>
      <c r="AN174" s="200" t="s">
        <v>291</v>
      </c>
      <c r="AO174" s="255"/>
      <c r="AP174" s="255" t="s">
        <v>291</v>
      </c>
      <c r="AQ174" s="200" t="s">
        <v>291</v>
      </c>
      <c r="AR174" s="255"/>
      <c r="AS174" s="255" t="s">
        <v>291</v>
      </c>
      <c r="AT174" s="200" t="s">
        <v>291</v>
      </c>
      <c r="AU174" s="255"/>
      <c r="AV174" s="255" t="s">
        <v>291</v>
      </c>
      <c r="AW174" s="200" t="s">
        <v>291</v>
      </c>
      <c r="AX174" s="255"/>
      <c r="AY174" s="255" t="s">
        <v>291</v>
      </c>
      <c r="AZ174" s="200" t="s">
        <v>291</v>
      </c>
      <c r="BA174" s="255"/>
      <c r="BB174" s="255" t="s">
        <v>291</v>
      </c>
      <c r="BC174" s="200" t="s">
        <v>291</v>
      </c>
      <c r="BD174" s="255"/>
      <c r="BE174" s="255" t="s">
        <v>291</v>
      </c>
      <c r="BF174" s="200" t="s">
        <v>291</v>
      </c>
      <c r="BG174" s="255"/>
      <c r="BH174" s="255" t="s">
        <v>291</v>
      </c>
      <c r="BI174" s="200" t="s">
        <v>291</v>
      </c>
      <c r="BJ174" s="255"/>
      <c r="BK174" s="255" t="s">
        <v>291</v>
      </c>
      <c r="BL174" s="200" t="s">
        <v>291</v>
      </c>
      <c r="BM174" s="255"/>
      <c r="BN174" s="255" t="s">
        <v>291</v>
      </c>
      <c r="BO174" s="200" t="s">
        <v>291</v>
      </c>
      <c r="BP174" s="255"/>
      <c r="BQ174" s="255" t="s">
        <v>291</v>
      </c>
      <c r="BR174" s="200" t="s">
        <v>291</v>
      </c>
      <c r="BS174" s="255"/>
      <c r="BT174" s="255" t="s">
        <v>291</v>
      </c>
      <c r="BU174" s="200" t="s">
        <v>291</v>
      </c>
      <c r="BV174" s="255"/>
      <c r="BW174" s="255" t="s">
        <v>291</v>
      </c>
      <c r="BX174" s="200">
        <v>0</v>
      </c>
      <c r="BY174" s="255"/>
      <c r="BZ174" s="255">
        <v>0</v>
      </c>
      <c r="CA174" s="200">
        <v>0</v>
      </c>
      <c r="CB174" s="255"/>
      <c r="CC174" s="255">
        <v>0</v>
      </c>
      <c r="CD174" s="200">
        <v>0</v>
      </c>
      <c r="CE174" s="255"/>
      <c r="CF174" s="255">
        <v>0</v>
      </c>
      <c r="CG174" s="200">
        <v>0</v>
      </c>
      <c r="CH174" s="255"/>
      <c r="CI174" s="255">
        <v>0</v>
      </c>
      <c r="CJ174" s="200">
        <v>0</v>
      </c>
      <c r="CK174" s="255"/>
      <c r="CL174" s="255">
        <v>0</v>
      </c>
      <c r="CM174" s="200">
        <v>0</v>
      </c>
      <c r="CN174" s="255"/>
      <c r="CO174" s="255">
        <v>0</v>
      </c>
      <c r="CP174" s="200">
        <v>0</v>
      </c>
      <c r="CQ174" s="255"/>
      <c r="CR174" s="255">
        <v>0</v>
      </c>
      <c r="CS174" s="200">
        <v>0</v>
      </c>
      <c r="CT174" s="255"/>
      <c r="CU174" s="255">
        <v>0</v>
      </c>
      <c r="CV174" s="200">
        <v>0</v>
      </c>
      <c r="CW174" s="255"/>
      <c r="CX174" s="255">
        <v>0</v>
      </c>
      <c r="CY174" s="200">
        <v>0</v>
      </c>
      <c r="CZ174" s="255"/>
      <c r="DA174" s="255">
        <v>0</v>
      </c>
      <c r="DB174" s="200">
        <v>0</v>
      </c>
      <c r="DC174" s="255"/>
      <c r="DD174" s="255">
        <v>0</v>
      </c>
      <c r="DE174" s="200">
        <v>0</v>
      </c>
      <c r="DF174" s="255"/>
      <c r="DG174" s="255">
        <v>0</v>
      </c>
      <c r="DH174" s="200">
        <v>0</v>
      </c>
      <c r="DI174" s="255"/>
      <c r="DJ174" s="255">
        <v>0</v>
      </c>
      <c r="DK174" s="200">
        <v>0</v>
      </c>
      <c r="DL174" s="255"/>
      <c r="DM174" s="255">
        <v>0</v>
      </c>
      <c r="DN174" s="200">
        <v>0</v>
      </c>
      <c r="DO174" s="255"/>
      <c r="DP174" s="255">
        <v>0</v>
      </c>
      <c r="DQ174" s="200">
        <v>0</v>
      </c>
      <c r="DR174" s="255"/>
      <c r="DS174" s="255">
        <v>0</v>
      </c>
      <c r="DT174" s="200">
        <v>0</v>
      </c>
      <c r="DU174" s="419"/>
      <c r="DV174" s="204">
        <v>0</v>
      </c>
      <c r="DW174" s="452"/>
      <c r="DY174" s="205"/>
      <c r="DZ174" s="197"/>
      <c r="EB174" s="196"/>
      <c r="EC174" s="196"/>
      <c r="ED174"/>
      <c r="EE174" s="51"/>
      <c r="EF174" s="176"/>
      <c r="EG174" s="176"/>
      <c r="EH174" s="176"/>
      <c r="EI174" s="176"/>
      <c r="EJ174" s="176"/>
      <c r="EK174" s="176"/>
      <c r="EL174" s="176"/>
      <c r="EM174" s="176"/>
      <c r="EN174" s="176"/>
      <c r="EO174" s="176"/>
      <c r="EP174" s="176"/>
      <c r="EQ174" s="176"/>
      <c r="ER174" s="176"/>
      <c r="ES174" s="176"/>
      <c r="ET174" s="176"/>
      <c r="EU174" s="176"/>
      <c r="EV174" s="176"/>
      <c r="EW174" s="176"/>
      <c r="EX174" s="176"/>
      <c r="EY174" s="176"/>
      <c r="EZ174" s="176"/>
      <c r="FA174" s="176"/>
      <c r="FB174" s="176"/>
      <c r="FC174" s="176"/>
      <c r="FD174" s="176"/>
      <c r="FE174" s="176"/>
      <c r="FF174" s="176"/>
      <c r="FG174" s="176"/>
      <c r="FH174" s="176"/>
      <c r="FI174" s="176"/>
      <c r="FJ174" s="176"/>
      <c r="FK174" s="176"/>
      <c r="FL174" s="176"/>
      <c r="FM174" s="176"/>
      <c r="FN174" s="176"/>
      <c r="FO174" s="176"/>
      <c r="FP174" s="176"/>
      <c r="FQ174" s="176"/>
      <c r="FR174" s="176"/>
      <c r="FS174" s="176"/>
      <c r="FT174" s="176"/>
      <c r="FU174" s="176"/>
      <c r="FV174" s="176"/>
      <c r="FW174" s="176"/>
      <c r="FX174" s="176"/>
      <c r="FY174" s="176"/>
      <c r="FZ174" s="176"/>
      <c r="GA174" s="176"/>
      <c r="GB174" s="176"/>
      <c r="GC174" s="176"/>
      <c r="GD174" s="176"/>
      <c r="GE174" s="176"/>
      <c r="GF174" s="176"/>
      <c r="GG174" s="176"/>
      <c r="GH174" s="176"/>
      <c r="GI174" s="176"/>
      <c r="GJ174" s="176"/>
      <c r="GK174" s="176"/>
      <c r="GL174" s="176"/>
      <c r="GM174" s="176"/>
      <c r="GN174" s="176"/>
      <c r="GO174" s="176"/>
      <c r="GP174" s="176"/>
      <c r="GQ174" s="176"/>
      <c r="GR174" s="176"/>
      <c r="GS174" s="176"/>
      <c r="GT174" s="176"/>
      <c r="GU174" s="176"/>
      <c r="GV174" s="176"/>
      <c r="GW174" s="176"/>
      <c r="GX174" s="176"/>
      <c r="GY174" s="176"/>
      <c r="GZ174" s="176"/>
      <c r="HA174" s="176"/>
      <c r="HB174" s="176"/>
      <c r="HC174" s="176"/>
      <c r="HD174" s="176"/>
      <c r="HE174" s="176"/>
      <c r="HF174" s="176"/>
      <c r="HG174" s="176"/>
      <c r="HH174" s="176"/>
      <c r="HI174" s="176"/>
      <c r="HJ174" s="176"/>
      <c r="HK174" s="176"/>
      <c r="HL174" s="176"/>
      <c r="HM174" s="176"/>
      <c r="HN174" s="176"/>
      <c r="HO174" s="176"/>
      <c r="HP174" s="176"/>
      <c r="HQ174" s="176"/>
      <c r="HR174" s="176"/>
      <c r="HS174" s="176"/>
      <c r="HT174" s="176"/>
      <c r="HU174" s="176"/>
      <c r="HV174" s="176"/>
      <c r="HW174" s="176"/>
      <c r="HX174" s="176"/>
      <c r="HY174" s="176"/>
      <c r="HZ174" s="176"/>
      <c r="IA174" s="176"/>
      <c r="IB174" s="176"/>
      <c r="IC174" s="176"/>
      <c r="ID174" s="176"/>
      <c r="IE174" s="176"/>
      <c r="IF174" s="176"/>
      <c r="IG174" s="176"/>
      <c r="IH174" s="176"/>
      <c r="II174" s="176"/>
      <c r="IJ174" s="176"/>
      <c r="IK174" s="176"/>
      <c r="IL174" s="176"/>
      <c r="IM174" s="176"/>
      <c r="IN174" s="176"/>
      <c r="IO174" s="176"/>
      <c r="IP174" s="176"/>
      <c r="IQ174" s="176"/>
      <c r="IR174" s="176"/>
      <c r="IS174" s="176"/>
      <c r="IT174" s="176"/>
      <c r="IU174" s="176"/>
      <c r="IV174" s="176"/>
      <c r="IW174" s="176"/>
      <c r="IX174" s="176"/>
      <c r="IY174" s="176"/>
      <c r="IZ174" s="176"/>
      <c r="JA174" s="176"/>
      <c r="JB174" s="176"/>
      <c r="JC174" s="176"/>
      <c r="JD174" s="176"/>
      <c r="JE174" s="176"/>
      <c r="JF174" s="176"/>
      <c r="JG174" s="176"/>
      <c r="JH174" s="176"/>
      <c r="JI174" s="176"/>
      <c r="JJ174" s="176"/>
      <c r="JK174" s="176"/>
      <c r="JL174" s="176"/>
      <c r="JM174" s="176"/>
      <c r="JN174" s="176"/>
      <c r="JO174" s="176"/>
      <c r="JP174" s="176"/>
      <c r="JQ174" s="176"/>
      <c r="JR174" s="176"/>
      <c r="JS174" s="176"/>
      <c r="JT174" s="176"/>
      <c r="JU174" s="176"/>
      <c r="JV174" s="176"/>
      <c r="JW174" s="176"/>
      <c r="JX174" s="176"/>
      <c r="JY174" s="176"/>
      <c r="JZ174" s="176"/>
      <c r="KA174" s="176"/>
      <c r="KB174" s="176"/>
      <c r="KC174" s="176"/>
      <c r="KD174" s="176"/>
      <c r="KE174" s="176"/>
      <c r="KF174" s="176"/>
      <c r="KG174" s="176"/>
      <c r="KH174" s="176"/>
      <c r="KI174" s="176"/>
      <c r="KJ174" s="176"/>
      <c r="KK174" s="176"/>
      <c r="KL174" s="176"/>
      <c r="KM174" s="176"/>
      <c r="KN174" s="176"/>
      <c r="KO174" s="176"/>
      <c r="KP174" s="176"/>
      <c r="KQ174" s="176"/>
    </row>
    <row r="175" spans="1:303" s="170" customFormat="1" ht="19.5" customHeight="1" x14ac:dyDescent="0.3">
      <c r="A175" s="83"/>
      <c r="D175" s="206"/>
      <c r="E175" s="206" t="s">
        <v>392</v>
      </c>
      <c r="F175" s="206">
        <v>0</v>
      </c>
      <c r="G175" s="206" t="s">
        <v>264</v>
      </c>
      <c r="H175" s="170" t="b">
        <v>1</v>
      </c>
      <c r="M175" s="122" t="s">
        <v>393</v>
      </c>
      <c r="N175" s="127" t="s">
        <v>40</v>
      </c>
      <c r="O175" s="210">
        <f ca="1">IFERROR(((R175*R44)+(U175*U44)+(X175*X44)+(AA175*AA44)+(AD175*AD44)+(AG175*AG44)+(AJ175*AJ44)+(AM175*AM44)+(AP175*AP44)+(AS175*AS44)+(AV175*AV44)+(AY175*AY44)+(BB175*BB44)+(BE175*BE44)+(BH175*BH44)+(BK175*BK44)+(BN175*BN44)+(BQ175*BQ44)+(BT175*BT44)+(BW175*BW44)+(BZ175*BZ44)+(CC175*CC44)+(CF175*CF44)+(CI175*CI44)+(CL175*CL44)+(CO175*CO44)+(CR175*CR44)+(CU175*CU44)+(CX175*CX44)+(DA175*DA44)+(DD175*DD44)+(DG175*DG44)+(DJ175*DJ44)+(DM175*DM44)+(DP175*DP44)+(DS175*DS44)+IF(O35="Actual",(DV175*DV44),0))/O44,0)</f>
        <v>0</v>
      </c>
      <c r="P175" s="210">
        <f>IFERROR(((S175*S44)+(V175*V44)+(Y175*Y44)+(AB175*AB44)+(AE175*AE44)+(AH175*AH44)+(AK175*AK44)+(AN175*AN44)+(AQ175*AQ44)+(AT175*AT44)+(AW175*AW44)+(AZ175*AZ44)+(BC175*BC44)+(BF175*BF44)+(BI175*BI44)+(BL175*BL44)+(BO175*BO44)+(BR175*BR44)+(BU175*BU44)+(BX175*BX44)+(CA175*CA44)+(CD175*CD44)+(CG175*CG44)+(CJ175*CJ44)+(CM175*CM44)+(CP175*CP44)+(CS175*CS44)+(CV175*CV44)+(CY175*CY44)+(DB175*DB44)+(DE175*DE44)+(DH175*DH44)+(DK175*DK44)+(DN175*DN44)+(DQ175*DQ44)+(DT175*DT44))/P44,0)</f>
        <v>0</v>
      </c>
      <c r="Q175" s="254"/>
      <c r="R175" s="255">
        <v>0</v>
      </c>
      <c r="S175" s="200">
        <v>0</v>
      </c>
      <c r="T175" s="255"/>
      <c r="U175" s="255">
        <v>0</v>
      </c>
      <c r="V175" s="200">
        <v>0</v>
      </c>
      <c r="W175" s="255"/>
      <c r="X175" s="255"/>
      <c r="Y175" s="200">
        <v>0</v>
      </c>
      <c r="Z175" s="255"/>
      <c r="AA175" s="255"/>
      <c r="AB175" s="200">
        <v>0</v>
      </c>
      <c r="AC175" s="255"/>
      <c r="AD175" s="255"/>
      <c r="AE175" s="200">
        <v>0</v>
      </c>
      <c r="AF175" s="255"/>
      <c r="AG175" s="255"/>
      <c r="AH175" s="200">
        <v>0</v>
      </c>
      <c r="AI175" s="255"/>
      <c r="AJ175" s="255"/>
      <c r="AK175" s="200">
        <v>0</v>
      </c>
      <c r="AL175" s="255"/>
      <c r="AM175" s="255"/>
      <c r="AN175" s="200">
        <v>0</v>
      </c>
      <c r="AO175" s="255"/>
      <c r="AP175" s="255"/>
      <c r="AQ175" s="200">
        <v>0</v>
      </c>
      <c r="AR175" s="255"/>
      <c r="AS175" s="255"/>
      <c r="AT175" s="200">
        <v>0</v>
      </c>
      <c r="AU175" s="255"/>
      <c r="AV175" s="255"/>
      <c r="AW175" s="200">
        <v>0</v>
      </c>
      <c r="AX175" s="255"/>
      <c r="AY175" s="255"/>
      <c r="AZ175" s="200">
        <v>0</v>
      </c>
      <c r="BA175" s="255"/>
      <c r="BB175" s="255"/>
      <c r="BC175" s="200">
        <v>0</v>
      </c>
      <c r="BD175" s="255"/>
      <c r="BE175" s="255"/>
      <c r="BF175" s="200">
        <v>0</v>
      </c>
      <c r="BG175" s="255"/>
      <c r="BH175" s="255"/>
      <c r="BI175" s="200">
        <v>0</v>
      </c>
      <c r="BJ175" s="255"/>
      <c r="BK175" s="255"/>
      <c r="BL175" s="200">
        <v>0</v>
      </c>
      <c r="BM175" s="255"/>
      <c r="BN175" s="255"/>
      <c r="BO175" s="200">
        <v>0</v>
      </c>
      <c r="BP175" s="255"/>
      <c r="BQ175" s="255"/>
      <c r="BR175" s="200">
        <v>0</v>
      </c>
      <c r="BS175" s="255"/>
      <c r="BT175" s="255"/>
      <c r="BU175" s="200">
        <v>0</v>
      </c>
      <c r="BV175" s="255"/>
      <c r="BW175" s="255"/>
      <c r="BX175" s="200">
        <v>0</v>
      </c>
      <c r="BY175" s="255"/>
      <c r="BZ175" s="255">
        <v>0</v>
      </c>
      <c r="CA175" s="200">
        <v>0</v>
      </c>
      <c r="CB175" s="255"/>
      <c r="CC175" s="255">
        <v>0</v>
      </c>
      <c r="CD175" s="200">
        <v>0</v>
      </c>
      <c r="CE175" s="255"/>
      <c r="CF175" s="255">
        <v>0</v>
      </c>
      <c r="CG175" s="200">
        <v>0</v>
      </c>
      <c r="CH175" s="255"/>
      <c r="CI175" s="255">
        <v>0</v>
      </c>
      <c r="CJ175" s="200">
        <v>0</v>
      </c>
      <c r="CK175" s="255"/>
      <c r="CL175" s="255">
        <v>0</v>
      </c>
      <c r="CM175" s="200">
        <v>0</v>
      </c>
      <c r="CN175" s="255"/>
      <c r="CO175" s="255">
        <v>0</v>
      </c>
      <c r="CP175" s="200">
        <v>0</v>
      </c>
      <c r="CQ175" s="255"/>
      <c r="CR175" s="255">
        <v>0</v>
      </c>
      <c r="CS175" s="200">
        <v>0</v>
      </c>
      <c r="CT175" s="255"/>
      <c r="CU175" s="255">
        <v>0</v>
      </c>
      <c r="CV175" s="200">
        <v>0</v>
      </c>
      <c r="CW175" s="255"/>
      <c r="CX175" s="255">
        <v>0</v>
      </c>
      <c r="CY175" s="200">
        <v>0</v>
      </c>
      <c r="CZ175" s="255"/>
      <c r="DA175" s="255">
        <v>0</v>
      </c>
      <c r="DB175" s="200">
        <v>0</v>
      </c>
      <c r="DC175" s="255"/>
      <c r="DD175" s="255">
        <v>0</v>
      </c>
      <c r="DE175" s="200">
        <v>0</v>
      </c>
      <c r="DF175" s="255"/>
      <c r="DG175" s="255">
        <v>0</v>
      </c>
      <c r="DH175" s="200">
        <v>0</v>
      </c>
      <c r="DI175" s="255"/>
      <c r="DJ175" s="255">
        <v>0</v>
      </c>
      <c r="DK175" s="200">
        <v>0</v>
      </c>
      <c r="DL175" s="255"/>
      <c r="DM175" s="255">
        <v>0</v>
      </c>
      <c r="DN175" s="200">
        <v>0</v>
      </c>
      <c r="DO175" s="255"/>
      <c r="DP175" s="255">
        <v>0</v>
      </c>
      <c r="DQ175" s="200">
        <v>0</v>
      </c>
      <c r="DR175" s="255"/>
      <c r="DS175" s="255">
        <v>0</v>
      </c>
      <c r="DT175" s="200">
        <v>0</v>
      </c>
      <c r="DU175" s="419"/>
      <c r="DV175" s="204">
        <f>IFERROR(IF(AND($O$336="Actual",OR(DV141=0,DV141="")),0,R175),0)</f>
        <v>0</v>
      </c>
      <c r="DW175" s="442"/>
      <c r="DY175" s="205"/>
      <c r="DZ175" s="205"/>
      <c r="EB175" s="196"/>
      <c r="EC175" s="196"/>
      <c r="ED175"/>
      <c r="EE175" s="51"/>
      <c r="EF175" s="176"/>
      <c r="EG175" s="176"/>
      <c r="EH175" s="176"/>
      <c r="EI175" s="176"/>
      <c r="EJ175" s="176"/>
      <c r="EK175" s="176"/>
      <c r="EL175" s="176"/>
      <c r="EM175" s="176"/>
      <c r="EN175" s="176"/>
      <c r="EO175" s="176"/>
      <c r="EP175" s="176"/>
      <c r="EQ175" s="176"/>
      <c r="ER175" s="176"/>
      <c r="ES175" s="176"/>
      <c r="ET175" s="176"/>
      <c r="EU175" s="176"/>
      <c r="EV175" s="176"/>
      <c r="EW175" s="176"/>
      <c r="EX175" s="176"/>
      <c r="EY175" s="176"/>
      <c r="EZ175" s="176"/>
      <c r="FA175" s="176"/>
      <c r="FB175" s="176"/>
      <c r="FC175" s="176"/>
      <c r="FD175" s="176"/>
      <c r="FE175" s="176"/>
      <c r="FF175" s="176"/>
      <c r="FG175" s="176"/>
      <c r="FH175" s="176"/>
      <c r="FI175" s="176"/>
      <c r="FJ175" s="176"/>
      <c r="FK175" s="176"/>
      <c r="FL175" s="176"/>
      <c r="FM175" s="176"/>
      <c r="FN175" s="176"/>
      <c r="FO175" s="176"/>
      <c r="FP175" s="176"/>
      <c r="FQ175" s="176"/>
      <c r="FR175" s="176"/>
      <c r="FS175" s="176"/>
      <c r="FT175" s="176"/>
      <c r="FU175" s="176"/>
      <c r="FV175" s="176"/>
      <c r="FW175" s="176"/>
      <c r="FX175" s="176"/>
      <c r="FY175" s="176"/>
      <c r="FZ175" s="176"/>
      <c r="GA175" s="176"/>
      <c r="GB175" s="176"/>
      <c r="GC175" s="176"/>
      <c r="GD175" s="176"/>
      <c r="GE175" s="176"/>
      <c r="GF175" s="176"/>
      <c r="GG175" s="176"/>
      <c r="GH175" s="176"/>
      <c r="GI175" s="176"/>
      <c r="GJ175" s="176"/>
      <c r="GK175" s="176"/>
      <c r="GL175" s="176"/>
      <c r="GM175" s="176"/>
      <c r="GN175" s="176"/>
      <c r="GO175" s="176"/>
      <c r="GP175" s="176"/>
      <c r="GQ175" s="176"/>
      <c r="GR175" s="176"/>
      <c r="GS175" s="176"/>
      <c r="GT175" s="176"/>
      <c r="GU175" s="176"/>
      <c r="GV175" s="176"/>
      <c r="GW175" s="176"/>
      <c r="GX175" s="176"/>
      <c r="GY175" s="176"/>
      <c r="GZ175" s="176"/>
      <c r="HA175" s="176"/>
      <c r="HB175" s="176"/>
      <c r="HC175" s="176"/>
      <c r="HD175" s="176"/>
      <c r="HE175" s="176"/>
      <c r="HF175" s="176"/>
      <c r="HG175" s="176"/>
      <c r="HH175" s="176"/>
      <c r="HI175" s="176"/>
      <c r="HJ175" s="176"/>
      <c r="HK175" s="176"/>
      <c r="HL175" s="176"/>
      <c r="HM175" s="176"/>
      <c r="HN175" s="176"/>
      <c r="HO175" s="176"/>
      <c r="HP175" s="176"/>
      <c r="HQ175" s="176"/>
      <c r="HR175" s="176"/>
      <c r="HS175" s="176"/>
      <c r="HT175" s="176"/>
      <c r="HU175" s="176"/>
      <c r="HV175" s="176"/>
      <c r="HW175" s="176"/>
      <c r="HX175" s="176"/>
      <c r="HY175" s="176"/>
      <c r="HZ175" s="176"/>
      <c r="IA175" s="176"/>
      <c r="IB175" s="176"/>
      <c r="IC175" s="176"/>
      <c r="ID175" s="176"/>
      <c r="IE175" s="176"/>
      <c r="IF175" s="176"/>
      <c r="IG175" s="176"/>
      <c r="IH175" s="176"/>
      <c r="II175" s="176"/>
      <c r="IJ175" s="176"/>
      <c r="IK175" s="176"/>
      <c r="IL175" s="176"/>
      <c r="IM175" s="176"/>
      <c r="IN175" s="176"/>
      <c r="IO175" s="176"/>
      <c r="IP175" s="176"/>
      <c r="IQ175" s="176"/>
      <c r="IR175" s="176"/>
      <c r="IS175" s="176"/>
      <c r="IT175" s="176"/>
      <c r="IU175" s="176"/>
      <c r="IV175" s="176"/>
      <c r="IW175" s="176"/>
      <c r="IX175" s="176"/>
      <c r="IY175" s="176"/>
      <c r="IZ175" s="176"/>
      <c r="JA175" s="176"/>
      <c r="JB175" s="176"/>
      <c r="JC175" s="176"/>
      <c r="JD175" s="176"/>
      <c r="JE175" s="176"/>
      <c r="JF175" s="176"/>
      <c r="JG175" s="176"/>
      <c r="JH175" s="176"/>
      <c r="JI175" s="176"/>
      <c r="JJ175" s="176"/>
      <c r="JK175" s="176"/>
      <c r="JL175" s="176"/>
      <c r="JM175" s="176"/>
      <c r="JN175" s="176"/>
      <c r="JO175" s="176"/>
      <c r="JP175" s="176"/>
      <c r="JQ175" s="176"/>
      <c r="JR175" s="176"/>
      <c r="JS175" s="176"/>
      <c r="JT175" s="176"/>
      <c r="JU175" s="176"/>
      <c r="JV175" s="176"/>
      <c r="JW175" s="176"/>
      <c r="JX175" s="176"/>
      <c r="JY175" s="176"/>
      <c r="JZ175" s="176"/>
      <c r="KA175" s="176"/>
      <c r="KB175" s="176"/>
      <c r="KC175" s="176"/>
      <c r="KD175" s="176"/>
      <c r="KE175" s="176"/>
      <c r="KF175" s="176"/>
      <c r="KG175" s="176"/>
      <c r="KH175" s="176"/>
      <c r="KI175" s="176"/>
      <c r="KJ175" s="176"/>
      <c r="KK175" s="176"/>
      <c r="KL175" s="176"/>
      <c r="KM175" s="176"/>
      <c r="KN175" s="176"/>
      <c r="KO175" s="176"/>
      <c r="KP175" s="176"/>
      <c r="KQ175" s="176"/>
    </row>
    <row r="176" spans="1:303" s="170" customFormat="1" ht="19.5" customHeight="1" x14ac:dyDescent="0.3">
      <c r="A176" s="83"/>
      <c r="C176" s="170">
        <v>1</v>
      </c>
      <c r="D176" s="206"/>
      <c r="E176" s="206" t="s">
        <v>304</v>
      </c>
      <c r="F176" s="206">
        <v>0</v>
      </c>
      <c r="G176" s="206" t="s">
        <v>264</v>
      </c>
      <c r="I176" s="170" t="s">
        <v>394</v>
      </c>
      <c r="M176" s="132" t="s">
        <v>305</v>
      </c>
      <c r="N176" s="127" t="s">
        <v>40</v>
      </c>
      <c r="O176" s="210">
        <f ca="1">IFERROR(O88,0)</f>
        <v>0</v>
      </c>
      <c r="P176" s="210">
        <f>IFERROR(P88,0)</f>
        <v>0</v>
      </c>
      <c r="Q176" s="254"/>
      <c r="R176" s="255">
        <f ca="1">IFERROR(R88,0)</f>
        <v>0</v>
      </c>
      <c r="S176" s="255">
        <f>IFERROR(S88,0)</f>
        <v>0</v>
      </c>
      <c r="T176" s="255"/>
      <c r="U176" s="204">
        <f ca="1">IFERROR(U88,0)</f>
        <v>0</v>
      </c>
      <c r="V176" s="204">
        <f>IFERROR(V88,0)</f>
        <v>0</v>
      </c>
      <c r="W176" s="255"/>
      <c r="X176" s="204">
        <f ca="1">IFERROR(X88,0)</f>
        <v>0</v>
      </c>
      <c r="Y176" s="204">
        <f>IFERROR(Y88,0)</f>
        <v>0</v>
      </c>
      <c r="Z176" s="255"/>
      <c r="AA176" s="204">
        <f ca="1">IFERROR(AA88,0)</f>
        <v>0</v>
      </c>
      <c r="AB176" s="204">
        <f>IFERROR(AB88,0)</f>
        <v>0</v>
      </c>
      <c r="AC176" s="255"/>
      <c r="AD176" s="204">
        <f ca="1">IFERROR(AD88,0)</f>
        <v>0</v>
      </c>
      <c r="AE176" s="204">
        <f>IFERROR(AE88,0)</f>
        <v>0</v>
      </c>
      <c r="AF176" s="255"/>
      <c r="AG176" s="204">
        <f ca="1">IFERROR(AG88,0)</f>
        <v>0</v>
      </c>
      <c r="AH176" s="204">
        <f>IFERROR(AH88,0)</f>
        <v>0</v>
      </c>
      <c r="AI176" s="255"/>
      <c r="AJ176" s="204">
        <f ca="1">IFERROR(AJ88,0)</f>
        <v>0</v>
      </c>
      <c r="AK176" s="204">
        <f>IFERROR(AK88,0)</f>
        <v>0</v>
      </c>
      <c r="AL176" s="255"/>
      <c r="AM176" s="204">
        <f ca="1">IFERROR(AM88,0)</f>
        <v>0</v>
      </c>
      <c r="AN176" s="204">
        <f>IFERROR(AN88,0)</f>
        <v>0</v>
      </c>
      <c r="AO176" s="255"/>
      <c r="AP176" s="204">
        <f ca="1">IFERROR(AP88,0)</f>
        <v>0</v>
      </c>
      <c r="AQ176" s="204">
        <f>IFERROR(AQ88,0)</f>
        <v>0</v>
      </c>
      <c r="AR176" s="255"/>
      <c r="AS176" s="204">
        <f ca="1">IFERROR(AS88,0)</f>
        <v>0</v>
      </c>
      <c r="AT176" s="204">
        <f>IFERROR(AT88,0)</f>
        <v>0</v>
      </c>
      <c r="AU176" s="255"/>
      <c r="AV176" s="204">
        <f ca="1">IFERROR(AV88,0)</f>
        <v>0</v>
      </c>
      <c r="AW176" s="204">
        <f>IFERROR(AW88,0)</f>
        <v>0</v>
      </c>
      <c r="AX176" s="255"/>
      <c r="AY176" s="204">
        <f ca="1">IFERROR(AY88,0)</f>
        <v>0</v>
      </c>
      <c r="AZ176" s="204">
        <f>IFERROR(AZ88,0)</f>
        <v>0</v>
      </c>
      <c r="BA176" s="255"/>
      <c r="BB176" s="204">
        <f ca="1">IFERROR(BB88,0)</f>
        <v>0</v>
      </c>
      <c r="BC176" s="204">
        <f>IFERROR(BC88,0)</f>
        <v>0</v>
      </c>
      <c r="BD176" s="255"/>
      <c r="BE176" s="204">
        <f ca="1">IFERROR(BE88,0)</f>
        <v>0</v>
      </c>
      <c r="BF176" s="204">
        <f>IFERROR(BF88,0)</f>
        <v>0</v>
      </c>
      <c r="BG176" s="255"/>
      <c r="BH176" s="204">
        <f ca="1">IFERROR(BH88,0)</f>
        <v>0</v>
      </c>
      <c r="BI176" s="204">
        <f>IFERROR(BI88,0)</f>
        <v>0</v>
      </c>
      <c r="BJ176" s="255"/>
      <c r="BK176" s="204">
        <f ca="1">IFERROR(BK88,0)</f>
        <v>0</v>
      </c>
      <c r="BL176" s="204">
        <f>IFERROR(BL88,0)</f>
        <v>0</v>
      </c>
      <c r="BM176" s="255"/>
      <c r="BN176" s="204">
        <f ca="1">IFERROR(BN88,0)</f>
        <v>0</v>
      </c>
      <c r="BO176" s="204">
        <f>IFERROR(BO88,0)</f>
        <v>0</v>
      </c>
      <c r="BP176" s="255"/>
      <c r="BQ176" s="204">
        <f ca="1">IFERROR(BQ88,0)</f>
        <v>0</v>
      </c>
      <c r="BR176" s="204">
        <f>IFERROR(BR88,0)</f>
        <v>0</v>
      </c>
      <c r="BS176" s="255"/>
      <c r="BT176" s="204">
        <f ca="1">IFERROR(BT88,0)</f>
        <v>0</v>
      </c>
      <c r="BU176" s="204">
        <f>IFERROR(BU88,0)</f>
        <v>0</v>
      </c>
      <c r="BV176" s="255"/>
      <c r="BW176" s="204">
        <f ca="1">IFERROR(BW88,0)</f>
        <v>0</v>
      </c>
      <c r="BX176" s="204">
        <f>IFERROR(BX88,0)</f>
        <v>0</v>
      </c>
      <c r="BY176" s="255"/>
      <c r="BZ176" s="204">
        <f ca="1">IFERROR(BZ88,0)</f>
        <v>0</v>
      </c>
      <c r="CA176" s="204">
        <f>IFERROR(CA88,0)</f>
        <v>0</v>
      </c>
      <c r="CB176" s="255"/>
      <c r="CC176" s="204">
        <f ca="1">IFERROR(CC88,0)</f>
        <v>0</v>
      </c>
      <c r="CD176" s="204">
        <f>IFERROR(CD88,0)</f>
        <v>0</v>
      </c>
      <c r="CE176" s="255"/>
      <c r="CF176" s="204">
        <f ca="1">IFERROR(CF88,0)</f>
        <v>0</v>
      </c>
      <c r="CG176" s="204">
        <f>IFERROR(CG88,0)</f>
        <v>0</v>
      </c>
      <c r="CH176" s="255"/>
      <c r="CI176" s="204">
        <f ca="1">IFERROR(CI88,0)</f>
        <v>0</v>
      </c>
      <c r="CJ176" s="204">
        <f>IFERROR(CJ88,0)</f>
        <v>0</v>
      </c>
      <c r="CK176" s="255"/>
      <c r="CL176" s="204">
        <f ca="1">IFERROR(CL88,0)</f>
        <v>0</v>
      </c>
      <c r="CM176" s="204">
        <f>IFERROR(CM88,0)</f>
        <v>0</v>
      </c>
      <c r="CN176" s="255"/>
      <c r="CO176" s="204">
        <f ca="1">IFERROR(CO88,0)</f>
        <v>0</v>
      </c>
      <c r="CP176" s="204">
        <f>IFERROR(CP88,0)</f>
        <v>0</v>
      </c>
      <c r="CQ176" s="255"/>
      <c r="CR176" s="204">
        <f ca="1">IFERROR(CR88,0)</f>
        <v>0</v>
      </c>
      <c r="CS176" s="204">
        <f>IFERROR(CS88,0)</f>
        <v>0</v>
      </c>
      <c r="CT176" s="255"/>
      <c r="CU176" s="204">
        <f ca="1">IFERROR(CU88,0)</f>
        <v>0</v>
      </c>
      <c r="CV176" s="204">
        <f>IFERROR(CV88,0)</f>
        <v>0</v>
      </c>
      <c r="CW176" s="255"/>
      <c r="CX176" s="204">
        <f ca="1">IFERROR(CX88,0)</f>
        <v>0</v>
      </c>
      <c r="CY176" s="204">
        <f>IFERROR(CY88,0)</f>
        <v>0</v>
      </c>
      <c r="CZ176" s="255"/>
      <c r="DA176" s="204">
        <f ca="1">IFERROR(DA88,0)</f>
        <v>0</v>
      </c>
      <c r="DB176" s="204">
        <f>IFERROR(DB88,0)</f>
        <v>0</v>
      </c>
      <c r="DC176" s="255"/>
      <c r="DD176" s="204">
        <f ca="1">IFERROR(DD88,0)</f>
        <v>0</v>
      </c>
      <c r="DE176" s="204">
        <f>IFERROR(DE88,0)</f>
        <v>0</v>
      </c>
      <c r="DF176" s="255"/>
      <c r="DG176" s="204">
        <f ca="1">IFERROR(DG88,0)</f>
        <v>0</v>
      </c>
      <c r="DH176" s="204">
        <f>IFERROR(DH88,0)</f>
        <v>0</v>
      </c>
      <c r="DI176" s="255"/>
      <c r="DJ176" s="204">
        <f ca="1">IFERROR(DJ88,0)</f>
        <v>0</v>
      </c>
      <c r="DK176" s="204">
        <f>IFERROR(DK88,0)</f>
        <v>0</v>
      </c>
      <c r="DL176" s="255"/>
      <c r="DM176" s="204">
        <f ca="1">IFERROR(DM88,0)</f>
        <v>0</v>
      </c>
      <c r="DN176" s="204">
        <f>IFERROR(DN88,0)</f>
        <v>0</v>
      </c>
      <c r="DO176" s="255"/>
      <c r="DP176" s="204">
        <f ca="1">IFERROR(DP88,0)</f>
        <v>0</v>
      </c>
      <c r="DQ176" s="204">
        <f>IFERROR(DQ88,0)</f>
        <v>0</v>
      </c>
      <c r="DR176" s="255"/>
      <c r="DS176" s="204">
        <f ca="1">IFERROR(DS88,0)</f>
        <v>0</v>
      </c>
      <c r="DT176" s="204">
        <f>IFERROR(DT88,0)</f>
        <v>0</v>
      </c>
      <c r="DU176" s="418"/>
      <c r="DV176" s="204">
        <f>IFERROR(DV88,0)</f>
        <v>0</v>
      </c>
      <c r="DW176" s="442"/>
      <c r="DY176" s="205"/>
      <c r="DZ176" s="205"/>
      <c r="EB176" s="196"/>
      <c r="EC176" s="196"/>
      <c r="ED176"/>
      <c r="EE176" s="100"/>
      <c r="EF176" s="176"/>
      <c r="EG176" s="176"/>
      <c r="EH176" s="176"/>
      <c r="EI176" s="176"/>
      <c r="EJ176" s="176"/>
      <c r="EK176" s="176"/>
      <c r="EL176" s="176"/>
      <c r="EM176" s="176"/>
      <c r="EN176" s="176"/>
      <c r="EO176" s="176"/>
      <c r="EP176" s="176"/>
      <c r="EQ176" s="176"/>
      <c r="ER176" s="176"/>
      <c r="ES176" s="176"/>
      <c r="ET176" s="176"/>
      <c r="EU176" s="176"/>
      <c r="EV176" s="176"/>
      <c r="EW176" s="176"/>
      <c r="EX176" s="176"/>
      <c r="EY176" s="176"/>
      <c r="EZ176" s="176"/>
      <c r="FA176" s="176"/>
      <c r="FB176" s="176"/>
      <c r="FC176" s="176"/>
      <c r="FD176" s="176"/>
      <c r="FE176" s="176"/>
      <c r="FF176" s="176"/>
      <c r="FG176" s="176"/>
      <c r="FH176" s="176"/>
      <c r="FI176" s="176"/>
      <c r="FJ176" s="176"/>
      <c r="FK176" s="176"/>
      <c r="FL176" s="176"/>
      <c r="FM176" s="176"/>
      <c r="FN176" s="176"/>
      <c r="FO176" s="176"/>
      <c r="FP176" s="176"/>
      <c r="FQ176" s="176"/>
      <c r="FR176" s="176"/>
      <c r="FS176" s="176"/>
      <c r="FT176" s="176"/>
      <c r="FU176" s="176"/>
      <c r="FV176" s="176"/>
      <c r="FW176" s="176"/>
      <c r="FX176" s="176"/>
      <c r="FY176" s="176"/>
      <c r="FZ176" s="176"/>
      <c r="GA176" s="176"/>
      <c r="GB176" s="176"/>
      <c r="GC176" s="176"/>
      <c r="GD176" s="176"/>
      <c r="GE176" s="176"/>
      <c r="GF176" s="176"/>
      <c r="GG176" s="176"/>
      <c r="GH176" s="176"/>
      <c r="GI176" s="176"/>
      <c r="GJ176" s="176"/>
      <c r="GK176" s="176"/>
      <c r="GL176" s="176"/>
      <c r="GM176" s="176"/>
      <c r="GN176" s="176"/>
      <c r="GO176" s="176"/>
      <c r="GP176" s="176"/>
      <c r="GQ176" s="176"/>
      <c r="GR176" s="176"/>
      <c r="GS176" s="176"/>
      <c r="GT176" s="176"/>
      <c r="GU176" s="176"/>
      <c r="GV176" s="176"/>
      <c r="GW176" s="176"/>
      <c r="GX176" s="176"/>
      <c r="GY176" s="176"/>
      <c r="GZ176" s="176"/>
      <c r="HA176" s="176"/>
      <c r="HB176" s="176"/>
      <c r="HC176" s="176"/>
      <c r="HD176" s="176"/>
      <c r="HE176" s="176"/>
      <c r="HF176" s="176"/>
      <c r="HG176" s="176"/>
      <c r="HH176" s="176"/>
      <c r="HI176" s="176"/>
      <c r="HJ176" s="176"/>
      <c r="HK176" s="176"/>
      <c r="HL176" s="176"/>
      <c r="HM176" s="176"/>
      <c r="HN176" s="176"/>
      <c r="HO176" s="176"/>
      <c r="HP176" s="176"/>
      <c r="HQ176" s="176"/>
      <c r="HR176" s="176"/>
      <c r="HS176" s="176"/>
      <c r="HT176" s="176"/>
      <c r="HU176" s="176"/>
      <c r="HV176" s="176"/>
      <c r="HW176" s="176"/>
      <c r="HX176" s="176"/>
      <c r="HY176" s="176"/>
      <c r="HZ176" s="176"/>
      <c r="IA176" s="176"/>
      <c r="IB176" s="176"/>
      <c r="IC176" s="176"/>
      <c r="ID176" s="176"/>
      <c r="IE176" s="176"/>
      <c r="IF176" s="176"/>
      <c r="IG176" s="176"/>
      <c r="IH176" s="176"/>
      <c r="II176" s="176"/>
      <c r="IJ176" s="176"/>
      <c r="IK176" s="176"/>
      <c r="IL176" s="176"/>
      <c r="IM176" s="176"/>
      <c r="IN176" s="176"/>
      <c r="IO176" s="176"/>
      <c r="IP176" s="176"/>
      <c r="IQ176" s="176"/>
      <c r="IR176" s="176"/>
      <c r="IS176" s="176"/>
      <c r="IT176" s="176"/>
      <c r="IU176" s="176"/>
      <c r="IV176" s="176"/>
      <c r="IW176" s="176"/>
      <c r="IX176" s="176"/>
      <c r="IY176" s="176"/>
      <c r="IZ176" s="176"/>
      <c r="JA176" s="176"/>
      <c r="JB176" s="176"/>
      <c r="JC176" s="176"/>
      <c r="JD176" s="176"/>
      <c r="JE176" s="176"/>
      <c r="JF176" s="176"/>
      <c r="JG176" s="176"/>
      <c r="JH176" s="176"/>
      <c r="JI176" s="176"/>
      <c r="JJ176" s="176"/>
      <c r="JK176" s="176"/>
      <c r="JL176" s="176"/>
      <c r="JM176" s="176"/>
      <c r="JN176" s="176"/>
      <c r="JO176" s="176"/>
      <c r="JP176" s="176"/>
      <c r="JQ176" s="176"/>
      <c r="JR176" s="176"/>
      <c r="JS176" s="176"/>
      <c r="JT176" s="176"/>
      <c r="JU176" s="176"/>
      <c r="JV176" s="176"/>
      <c r="JW176" s="176"/>
      <c r="JX176" s="176"/>
      <c r="JY176" s="176"/>
      <c r="JZ176" s="176"/>
      <c r="KA176" s="176"/>
      <c r="KB176" s="176"/>
      <c r="KC176" s="176"/>
      <c r="KD176" s="176"/>
      <c r="KE176" s="176"/>
      <c r="KF176" s="176"/>
      <c r="KG176" s="176"/>
      <c r="KH176" s="176"/>
      <c r="KI176" s="176"/>
      <c r="KJ176" s="176"/>
      <c r="KK176" s="176"/>
      <c r="KL176" s="176"/>
      <c r="KM176" s="176"/>
      <c r="KN176" s="176"/>
      <c r="KO176" s="176"/>
      <c r="KP176" s="176"/>
      <c r="KQ176" s="176"/>
    </row>
    <row r="177" spans="1:303" s="170" customFormat="1" ht="19.5" customHeight="1" x14ac:dyDescent="0.3">
      <c r="A177" s="83"/>
      <c r="C177" s="170">
        <v>1</v>
      </c>
      <c r="D177" s="206">
        <v>1</v>
      </c>
      <c r="E177" s="206"/>
      <c r="F177" s="206"/>
      <c r="G177" s="206" t="s">
        <v>264</v>
      </c>
      <c r="M177" s="289" t="s">
        <v>395</v>
      </c>
      <c r="N177" s="127"/>
      <c r="O177" s="210"/>
      <c r="P177" s="210"/>
      <c r="Q177" s="254"/>
      <c r="R177" s="255"/>
      <c r="S177" s="255">
        <v>0</v>
      </c>
      <c r="T177" s="255"/>
      <c r="U177" s="204"/>
      <c r="V177" s="204">
        <v>0</v>
      </c>
      <c r="W177" s="255"/>
      <c r="X177" s="204"/>
      <c r="Y177" s="204"/>
      <c r="Z177" s="255"/>
      <c r="AA177" s="204"/>
      <c r="AB177" s="204"/>
      <c r="AC177" s="255"/>
      <c r="AD177" s="204"/>
      <c r="AE177" s="204"/>
      <c r="AF177" s="255"/>
      <c r="AG177" s="204"/>
      <c r="AH177" s="204"/>
      <c r="AI177" s="255"/>
      <c r="AJ177" s="204"/>
      <c r="AK177" s="204"/>
      <c r="AL177" s="255"/>
      <c r="AM177" s="204"/>
      <c r="AN177" s="204"/>
      <c r="AO177" s="255"/>
      <c r="AP177" s="204"/>
      <c r="AQ177" s="204"/>
      <c r="AR177" s="255"/>
      <c r="AS177" s="204"/>
      <c r="AT177" s="204"/>
      <c r="AU177" s="255"/>
      <c r="AV177" s="204"/>
      <c r="AW177" s="204"/>
      <c r="AX177" s="255"/>
      <c r="AY177" s="204"/>
      <c r="AZ177" s="204"/>
      <c r="BA177" s="255"/>
      <c r="BB177" s="204"/>
      <c r="BC177" s="204"/>
      <c r="BD177" s="255"/>
      <c r="BE177" s="204"/>
      <c r="BF177" s="204"/>
      <c r="BG177" s="255"/>
      <c r="BH177" s="204"/>
      <c r="BI177" s="204"/>
      <c r="BJ177" s="255"/>
      <c r="BK177" s="204"/>
      <c r="BL177" s="204"/>
      <c r="BM177" s="255"/>
      <c r="BN177" s="204"/>
      <c r="BO177" s="204"/>
      <c r="BP177" s="255"/>
      <c r="BQ177" s="204"/>
      <c r="BR177" s="204"/>
      <c r="BS177" s="255"/>
      <c r="BT177" s="204"/>
      <c r="BU177" s="204"/>
      <c r="BV177" s="255"/>
      <c r="BW177" s="204"/>
      <c r="BX177" s="204"/>
      <c r="BY177" s="255"/>
      <c r="BZ177" s="204"/>
      <c r="CA177" s="204"/>
      <c r="CB177" s="255"/>
      <c r="CC177" s="204"/>
      <c r="CD177" s="204">
        <v>0</v>
      </c>
      <c r="CE177" s="255"/>
      <c r="CF177" s="204"/>
      <c r="CG177" s="204">
        <v>0</v>
      </c>
      <c r="CH177" s="255"/>
      <c r="CI177" s="204"/>
      <c r="CJ177" s="204">
        <v>0</v>
      </c>
      <c r="CK177" s="255"/>
      <c r="CL177" s="204"/>
      <c r="CM177" s="204">
        <v>0</v>
      </c>
      <c r="CN177" s="255"/>
      <c r="CO177" s="204"/>
      <c r="CP177" s="204">
        <v>0</v>
      </c>
      <c r="CQ177" s="255"/>
      <c r="CR177" s="204"/>
      <c r="CS177" s="204">
        <v>0</v>
      </c>
      <c r="CT177" s="255"/>
      <c r="CU177" s="204"/>
      <c r="CV177" s="204">
        <v>0</v>
      </c>
      <c r="CW177" s="255"/>
      <c r="CX177" s="204"/>
      <c r="CY177" s="204">
        <v>0</v>
      </c>
      <c r="CZ177" s="255"/>
      <c r="DA177" s="204"/>
      <c r="DB177" s="204">
        <v>0</v>
      </c>
      <c r="DC177" s="255"/>
      <c r="DD177" s="204"/>
      <c r="DE177" s="204">
        <v>0</v>
      </c>
      <c r="DF177" s="255"/>
      <c r="DG177" s="204"/>
      <c r="DH177" s="204">
        <v>0</v>
      </c>
      <c r="DI177" s="255"/>
      <c r="DJ177" s="204"/>
      <c r="DK177" s="204">
        <v>0</v>
      </c>
      <c r="DL177" s="255"/>
      <c r="DM177" s="204"/>
      <c r="DN177" s="204">
        <v>0</v>
      </c>
      <c r="DO177" s="255"/>
      <c r="DP177" s="204"/>
      <c r="DQ177" s="204">
        <v>0</v>
      </c>
      <c r="DR177" s="255"/>
      <c r="DS177" s="204"/>
      <c r="DT177" s="204">
        <v>0</v>
      </c>
      <c r="DU177" s="418"/>
      <c r="DV177" s="204">
        <f>IFERROR(IF(AND($O$336="Actual",OR(DV141=0,DV141="")),0,R177),0)</f>
        <v>0</v>
      </c>
      <c r="DW177" s="442"/>
      <c r="DY177" s="205"/>
      <c r="DZ177" s="205"/>
      <c r="EB177" s="196"/>
      <c r="EC177" s="196"/>
      <c r="ED177"/>
      <c r="EE177" s="51"/>
      <c r="EF177" s="176"/>
      <c r="EG177" s="176"/>
      <c r="EH177" s="176"/>
      <c r="EI177" s="176"/>
      <c r="EJ177" s="176"/>
      <c r="EK177" s="176"/>
      <c r="EL177" s="176"/>
      <c r="EM177" s="176"/>
      <c r="EN177" s="176"/>
      <c r="EO177" s="176"/>
      <c r="EP177" s="176"/>
      <c r="EQ177" s="176"/>
      <c r="ER177" s="176"/>
      <c r="ES177" s="176"/>
      <c r="ET177" s="176"/>
      <c r="EU177" s="176"/>
      <c r="EV177" s="176"/>
      <c r="EW177" s="176"/>
      <c r="EX177" s="176"/>
      <c r="EY177" s="176"/>
      <c r="EZ177" s="176"/>
      <c r="FA177" s="176"/>
      <c r="FB177" s="176"/>
      <c r="FC177" s="176"/>
      <c r="FD177" s="176"/>
      <c r="FE177" s="176"/>
      <c r="FF177" s="176"/>
      <c r="FG177" s="176"/>
      <c r="FH177" s="176"/>
      <c r="FI177" s="176"/>
      <c r="FJ177" s="176"/>
      <c r="FK177" s="176"/>
      <c r="FL177" s="176"/>
      <c r="FM177" s="176"/>
      <c r="FN177" s="176"/>
      <c r="FO177" s="176"/>
      <c r="FP177" s="176"/>
      <c r="FQ177" s="176"/>
      <c r="FR177" s="176"/>
      <c r="FS177" s="176"/>
      <c r="FT177" s="176"/>
      <c r="FU177" s="176"/>
      <c r="FV177" s="176"/>
      <c r="FW177" s="176"/>
      <c r="FX177" s="176"/>
      <c r="FY177" s="176"/>
      <c r="FZ177" s="176"/>
      <c r="GA177" s="176"/>
      <c r="GB177" s="176"/>
      <c r="GC177" s="176"/>
      <c r="GD177" s="176"/>
      <c r="GE177" s="176"/>
      <c r="GF177" s="176"/>
      <c r="GG177" s="176"/>
      <c r="GH177" s="176"/>
      <c r="GI177" s="176"/>
      <c r="GJ177" s="176"/>
      <c r="GK177" s="176"/>
      <c r="GL177" s="176"/>
      <c r="GM177" s="176"/>
      <c r="GN177" s="176"/>
      <c r="GO177" s="176"/>
      <c r="GP177" s="176"/>
      <c r="GQ177" s="176"/>
      <c r="GR177" s="176"/>
      <c r="GS177" s="176"/>
      <c r="GT177" s="176"/>
      <c r="GU177" s="176"/>
      <c r="GV177" s="176"/>
      <c r="GW177" s="176"/>
      <c r="GX177" s="176"/>
      <c r="GY177" s="176"/>
      <c r="GZ177" s="176"/>
      <c r="HA177" s="176"/>
      <c r="HB177" s="176"/>
      <c r="HC177" s="176"/>
      <c r="HD177" s="176"/>
      <c r="HE177" s="176"/>
      <c r="HF177" s="176"/>
      <c r="HG177" s="176"/>
      <c r="HH177" s="176"/>
      <c r="HI177" s="176"/>
      <c r="HJ177" s="176"/>
      <c r="HK177" s="176"/>
      <c r="HL177" s="176"/>
      <c r="HM177" s="176"/>
      <c r="HN177" s="176"/>
      <c r="HO177" s="176"/>
      <c r="HP177" s="176"/>
      <c r="HQ177" s="176"/>
      <c r="HR177" s="176"/>
      <c r="HS177" s="176"/>
      <c r="HT177" s="176"/>
      <c r="HU177" s="176"/>
      <c r="HV177" s="176"/>
      <c r="HW177" s="176"/>
      <c r="HX177" s="176"/>
      <c r="HY177" s="176"/>
      <c r="HZ177" s="176"/>
      <c r="IA177" s="176"/>
      <c r="IB177" s="176"/>
      <c r="IC177" s="176"/>
      <c r="ID177" s="176"/>
      <c r="IE177" s="176"/>
      <c r="IF177" s="176"/>
      <c r="IG177" s="176"/>
      <c r="IH177" s="176"/>
      <c r="II177" s="176"/>
      <c r="IJ177" s="176"/>
      <c r="IK177" s="176"/>
      <c r="IL177" s="176"/>
      <c r="IM177" s="176"/>
      <c r="IN177" s="176"/>
      <c r="IO177" s="176"/>
      <c r="IP177" s="176"/>
      <c r="IQ177" s="176"/>
      <c r="IR177" s="176"/>
      <c r="IS177" s="176"/>
      <c r="IT177" s="176"/>
      <c r="IU177" s="176"/>
      <c r="IV177" s="176"/>
      <c r="IW177" s="176"/>
      <c r="IX177" s="176"/>
      <c r="IY177" s="176"/>
      <c r="IZ177" s="176"/>
      <c r="JA177" s="176"/>
      <c r="JB177" s="176"/>
      <c r="JC177" s="176"/>
      <c r="JD177" s="176"/>
      <c r="JE177" s="176"/>
      <c r="JF177" s="176"/>
      <c r="JG177" s="176"/>
      <c r="JH177" s="176"/>
      <c r="JI177" s="176"/>
      <c r="JJ177" s="176"/>
      <c r="JK177" s="176"/>
      <c r="JL177" s="176"/>
      <c r="JM177" s="176"/>
      <c r="JN177" s="176"/>
      <c r="JO177" s="176"/>
      <c r="JP177" s="176"/>
      <c r="JQ177" s="176"/>
      <c r="JR177" s="176"/>
      <c r="JS177" s="176"/>
      <c r="JT177" s="176"/>
      <c r="JU177" s="176"/>
      <c r="JV177" s="176"/>
      <c r="JW177" s="176"/>
      <c r="JX177" s="176"/>
      <c r="JY177" s="176"/>
      <c r="JZ177" s="176"/>
      <c r="KA177" s="176"/>
      <c r="KB177" s="176"/>
      <c r="KC177" s="176"/>
      <c r="KD177" s="176"/>
      <c r="KE177" s="176"/>
      <c r="KF177" s="176"/>
      <c r="KG177" s="176"/>
      <c r="KH177" s="176"/>
      <c r="KI177" s="176"/>
      <c r="KJ177" s="176"/>
      <c r="KK177" s="176"/>
      <c r="KL177" s="176"/>
      <c r="KM177" s="176"/>
      <c r="KN177" s="176"/>
      <c r="KO177" s="176"/>
      <c r="KP177" s="176"/>
      <c r="KQ177" s="176"/>
    </row>
    <row r="178" spans="1:303" s="170" customFormat="1" ht="19.5" customHeight="1" x14ac:dyDescent="0.3">
      <c r="A178" s="83"/>
      <c r="C178" s="170">
        <v>1</v>
      </c>
      <c r="D178" s="206">
        <v>1</v>
      </c>
      <c r="E178" s="206"/>
      <c r="F178" s="206"/>
      <c r="G178" s="206" t="s">
        <v>264</v>
      </c>
      <c r="M178" s="289" t="s">
        <v>817</v>
      </c>
      <c r="N178" s="127"/>
      <c r="O178" s="210"/>
      <c r="P178" s="210"/>
      <c r="Q178" s="254"/>
      <c r="R178" s="255"/>
      <c r="S178" s="255">
        <v>0</v>
      </c>
      <c r="T178" s="255"/>
      <c r="U178" s="204"/>
      <c r="V178" s="204"/>
      <c r="W178" s="255"/>
      <c r="X178" s="204"/>
      <c r="Y178" s="204"/>
      <c r="Z178" s="255"/>
      <c r="AA178" s="204"/>
      <c r="AB178" s="204"/>
      <c r="AC178" s="255"/>
      <c r="AD178" s="204"/>
      <c r="AE178" s="204"/>
      <c r="AF178" s="255"/>
      <c r="AG178" s="204"/>
      <c r="AH178" s="204"/>
      <c r="AI178" s="255"/>
      <c r="AJ178" s="204"/>
      <c r="AK178" s="204"/>
      <c r="AL178" s="255"/>
      <c r="AM178" s="204"/>
      <c r="AN178" s="204"/>
      <c r="AO178" s="255"/>
      <c r="AP178" s="204"/>
      <c r="AQ178" s="204"/>
      <c r="AR178" s="255"/>
      <c r="AS178" s="204"/>
      <c r="AT178" s="204"/>
      <c r="AU178" s="255"/>
      <c r="AV178" s="204"/>
      <c r="AW178" s="204"/>
      <c r="AX178" s="255"/>
      <c r="AY178" s="204"/>
      <c r="AZ178" s="204"/>
      <c r="BA178" s="255"/>
      <c r="BB178" s="204"/>
      <c r="BC178" s="204"/>
      <c r="BD178" s="255"/>
      <c r="BE178" s="204"/>
      <c r="BF178" s="204"/>
      <c r="BG178" s="255"/>
      <c r="BH178" s="204"/>
      <c r="BI178" s="204"/>
      <c r="BJ178" s="255"/>
      <c r="BK178" s="204"/>
      <c r="BL178" s="204"/>
      <c r="BM178" s="255"/>
      <c r="BN178" s="204"/>
      <c r="BO178" s="204"/>
      <c r="BP178" s="255"/>
      <c r="BQ178" s="204"/>
      <c r="BR178" s="204"/>
      <c r="BS178" s="255"/>
      <c r="BT178" s="204"/>
      <c r="BU178" s="204"/>
      <c r="BV178" s="255"/>
      <c r="BW178" s="204"/>
      <c r="BX178" s="204"/>
      <c r="BY178" s="255"/>
      <c r="BZ178" s="204"/>
      <c r="CA178" s="204"/>
      <c r="CB178" s="255"/>
      <c r="CC178" s="204"/>
      <c r="CD178" s="204"/>
      <c r="CE178" s="255"/>
      <c r="CF178" s="204"/>
      <c r="CG178" s="204"/>
      <c r="CH178" s="255"/>
      <c r="CI178" s="204"/>
      <c r="CJ178" s="204"/>
      <c r="CK178" s="255"/>
      <c r="CL178" s="204"/>
      <c r="CM178" s="204"/>
      <c r="CN178" s="255"/>
      <c r="CO178" s="204"/>
      <c r="CP178" s="204"/>
      <c r="CQ178" s="255"/>
      <c r="CR178" s="204"/>
      <c r="CS178" s="204"/>
      <c r="CT178" s="255"/>
      <c r="CU178" s="204"/>
      <c r="CV178" s="204"/>
      <c r="CW178" s="255"/>
      <c r="CX178" s="204"/>
      <c r="CY178" s="204"/>
      <c r="CZ178" s="255"/>
      <c r="DA178" s="204"/>
      <c r="DB178" s="204"/>
      <c r="DC178" s="255"/>
      <c r="DD178" s="204"/>
      <c r="DE178" s="204"/>
      <c r="DF178" s="255"/>
      <c r="DG178" s="204"/>
      <c r="DH178" s="204"/>
      <c r="DI178" s="255"/>
      <c r="DJ178" s="204"/>
      <c r="DK178" s="204"/>
      <c r="DL178" s="255"/>
      <c r="DM178" s="204"/>
      <c r="DN178" s="204"/>
      <c r="DO178" s="255"/>
      <c r="DP178" s="204"/>
      <c r="DQ178" s="204"/>
      <c r="DR178" s="255"/>
      <c r="DS178" s="204"/>
      <c r="DT178" s="204"/>
      <c r="DU178" s="418"/>
      <c r="DV178" s="204">
        <f>IFERROR(IF(AND($O$336="Actual",OR(DV141=0,DV141="")),0,R178),0)</f>
        <v>0</v>
      </c>
      <c r="DW178" s="442"/>
      <c r="DY178" s="205"/>
      <c r="DZ178" s="205"/>
      <c r="EB178" s="196"/>
      <c r="EC178" s="196"/>
      <c r="ED178"/>
      <c r="EE178" s="51"/>
      <c r="EF178" s="176"/>
      <c r="EG178" s="176"/>
      <c r="EH178" s="176"/>
      <c r="EI178" s="176"/>
      <c r="EJ178" s="176"/>
      <c r="EK178" s="176"/>
      <c r="EL178" s="176"/>
      <c r="EM178" s="176"/>
      <c r="EN178" s="176"/>
      <c r="EO178" s="176"/>
      <c r="EP178" s="176"/>
      <c r="EQ178" s="176"/>
      <c r="ER178" s="176"/>
      <c r="ES178" s="176"/>
      <c r="ET178" s="176"/>
      <c r="EU178" s="176"/>
      <c r="EV178" s="176"/>
      <c r="EW178" s="176"/>
      <c r="EX178" s="176"/>
      <c r="EY178" s="176"/>
      <c r="EZ178" s="176"/>
      <c r="FA178" s="176"/>
      <c r="FB178" s="176"/>
      <c r="FC178" s="176"/>
      <c r="FD178" s="176"/>
      <c r="FE178" s="176"/>
      <c r="FF178" s="176"/>
      <c r="FG178" s="176"/>
      <c r="FH178" s="176"/>
      <c r="FI178" s="176"/>
      <c r="FJ178" s="176"/>
      <c r="FK178" s="176"/>
      <c r="FL178" s="176"/>
      <c r="FM178" s="176"/>
      <c r="FN178" s="176"/>
      <c r="FO178" s="176"/>
      <c r="FP178" s="176"/>
      <c r="FQ178" s="176"/>
      <c r="FR178" s="176"/>
      <c r="FS178" s="176"/>
      <c r="FT178" s="176"/>
      <c r="FU178" s="176"/>
      <c r="FV178" s="176"/>
      <c r="FW178" s="176"/>
      <c r="FX178" s="176"/>
      <c r="FY178" s="176"/>
      <c r="FZ178" s="176"/>
      <c r="GA178" s="176"/>
      <c r="GB178" s="176"/>
      <c r="GC178" s="176"/>
      <c r="GD178" s="176"/>
      <c r="GE178" s="176"/>
      <c r="GF178" s="176"/>
      <c r="GG178" s="176"/>
      <c r="GH178" s="176"/>
      <c r="GI178" s="176"/>
      <c r="GJ178" s="176"/>
      <c r="GK178" s="176"/>
      <c r="GL178" s="176"/>
      <c r="GM178" s="176"/>
      <c r="GN178" s="176"/>
      <c r="GO178" s="176"/>
      <c r="GP178" s="176"/>
      <c r="GQ178" s="176"/>
      <c r="GR178" s="176"/>
      <c r="GS178" s="176"/>
      <c r="GT178" s="176"/>
      <c r="GU178" s="176"/>
      <c r="GV178" s="176"/>
      <c r="GW178" s="176"/>
      <c r="GX178" s="176"/>
      <c r="GY178" s="176"/>
      <c r="GZ178" s="176"/>
      <c r="HA178" s="176"/>
      <c r="HB178" s="176"/>
      <c r="HC178" s="176"/>
      <c r="HD178" s="176"/>
      <c r="HE178" s="176"/>
      <c r="HF178" s="176"/>
      <c r="HG178" s="176"/>
      <c r="HH178" s="176"/>
      <c r="HI178" s="176"/>
      <c r="HJ178" s="176"/>
      <c r="HK178" s="176"/>
      <c r="HL178" s="176"/>
      <c r="HM178" s="176"/>
      <c r="HN178" s="176"/>
      <c r="HO178" s="176"/>
      <c r="HP178" s="176"/>
      <c r="HQ178" s="176"/>
      <c r="HR178" s="176"/>
      <c r="HS178" s="176"/>
      <c r="HT178" s="176"/>
      <c r="HU178" s="176"/>
      <c r="HV178" s="176"/>
      <c r="HW178" s="176"/>
      <c r="HX178" s="176"/>
      <c r="HY178" s="176"/>
      <c r="HZ178" s="176"/>
      <c r="IA178" s="176"/>
      <c r="IB178" s="176"/>
      <c r="IC178" s="176"/>
      <c r="ID178" s="176"/>
      <c r="IE178" s="176"/>
      <c r="IF178" s="176"/>
      <c r="IG178" s="176"/>
      <c r="IH178" s="176"/>
      <c r="II178" s="176"/>
      <c r="IJ178" s="176"/>
      <c r="IK178" s="176"/>
      <c r="IL178" s="176"/>
      <c r="IM178" s="176"/>
      <c r="IN178" s="176"/>
      <c r="IO178" s="176"/>
      <c r="IP178" s="176"/>
      <c r="IQ178" s="176"/>
      <c r="IR178" s="176"/>
      <c r="IS178" s="176"/>
      <c r="IT178" s="176"/>
      <c r="IU178" s="176"/>
      <c r="IV178" s="176"/>
      <c r="IW178" s="176"/>
      <c r="IX178" s="176"/>
      <c r="IY178" s="176"/>
      <c r="IZ178" s="176"/>
      <c r="JA178" s="176"/>
      <c r="JB178" s="176"/>
      <c r="JC178" s="176"/>
      <c r="JD178" s="176"/>
      <c r="JE178" s="176"/>
      <c r="JF178" s="176"/>
      <c r="JG178" s="176"/>
      <c r="JH178" s="176"/>
      <c r="JI178" s="176"/>
      <c r="JJ178" s="176"/>
      <c r="JK178" s="176"/>
      <c r="JL178" s="176"/>
      <c r="JM178" s="176"/>
      <c r="JN178" s="176"/>
      <c r="JO178" s="176"/>
      <c r="JP178" s="176"/>
      <c r="JQ178" s="176"/>
      <c r="JR178" s="176"/>
      <c r="JS178" s="176"/>
      <c r="JT178" s="176"/>
      <c r="JU178" s="176"/>
      <c r="JV178" s="176"/>
      <c r="JW178" s="176"/>
      <c r="JX178" s="176"/>
      <c r="JY178" s="176"/>
      <c r="JZ178" s="176"/>
      <c r="KA178" s="176"/>
      <c r="KB178" s="176"/>
      <c r="KC178" s="176"/>
      <c r="KD178" s="176"/>
      <c r="KE178" s="176"/>
      <c r="KF178" s="176"/>
      <c r="KG178" s="176"/>
      <c r="KH178" s="176"/>
      <c r="KI178" s="176"/>
      <c r="KJ178" s="176"/>
      <c r="KK178" s="176"/>
      <c r="KL178" s="176"/>
      <c r="KM178" s="176"/>
      <c r="KN178" s="176"/>
      <c r="KO178" s="176"/>
      <c r="KP178" s="176"/>
      <c r="KQ178" s="176"/>
    </row>
    <row r="179" spans="1:303" s="170" customFormat="1" ht="19.5" customHeight="1" x14ac:dyDescent="0.3">
      <c r="A179" s="83"/>
      <c r="D179" s="206"/>
      <c r="E179" s="206" t="s">
        <v>307</v>
      </c>
      <c r="F179" s="206">
        <v>0</v>
      </c>
      <c r="G179" s="206" t="s">
        <v>264</v>
      </c>
      <c r="M179" s="132" t="s">
        <v>308</v>
      </c>
      <c r="N179" s="127" t="s">
        <v>40</v>
      </c>
      <c r="O179" s="210">
        <f ca="1">O93</f>
        <v>0</v>
      </c>
      <c r="P179" s="210">
        <f>P93</f>
        <v>0</v>
      </c>
      <c r="Q179" s="254"/>
      <c r="R179" s="255">
        <f ca="1">R93</f>
        <v>0</v>
      </c>
      <c r="S179" s="255">
        <f>S93</f>
        <v>0</v>
      </c>
      <c r="T179" s="255"/>
      <c r="U179" s="204">
        <f ca="1">U93</f>
        <v>0</v>
      </c>
      <c r="V179" s="204">
        <f>V93</f>
        <v>0</v>
      </c>
      <c r="W179" s="255"/>
      <c r="X179" s="204">
        <f ca="1">X93</f>
        <v>0</v>
      </c>
      <c r="Y179" s="204">
        <f>Y93</f>
        <v>0</v>
      </c>
      <c r="Z179" s="255"/>
      <c r="AA179" s="204">
        <f ca="1">AA93</f>
        <v>0</v>
      </c>
      <c r="AB179" s="204">
        <f>AB93</f>
        <v>0</v>
      </c>
      <c r="AC179" s="255"/>
      <c r="AD179" s="204">
        <f ca="1">AD93</f>
        <v>0</v>
      </c>
      <c r="AE179" s="204">
        <f>AE93</f>
        <v>0</v>
      </c>
      <c r="AF179" s="255"/>
      <c r="AG179" s="204">
        <f ca="1">AG93</f>
        <v>0</v>
      </c>
      <c r="AH179" s="204">
        <f>AH93</f>
        <v>0</v>
      </c>
      <c r="AI179" s="255"/>
      <c r="AJ179" s="204">
        <f ca="1">AJ93</f>
        <v>0</v>
      </c>
      <c r="AK179" s="204">
        <f>AK93</f>
        <v>0</v>
      </c>
      <c r="AL179" s="255"/>
      <c r="AM179" s="204">
        <f ca="1">AM93</f>
        <v>0</v>
      </c>
      <c r="AN179" s="204">
        <f>AN93</f>
        <v>0</v>
      </c>
      <c r="AO179" s="255"/>
      <c r="AP179" s="204">
        <f ca="1">AP93</f>
        <v>0</v>
      </c>
      <c r="AQ179" s="204">
        <f>AQ93</f>
        <v>0</v>
      </c>
      <c r="AR179" s="255"/>
      <c r="AS179" s="204">
        <f ca="1">AS93</f>
        <v>0</v>
      </c>
      <c r="AT179" s="204">
        <f>AT93</f>
        <v>0</v>
      </c>
      <c r="AU179" s="255"/>
      <c r="AV179" s="204">
        <f ca="1">AV93</f>
        <v>0</v>
      </c>
      <c r="AW179" s="204">
        <f>AW93</f>
        <v>0</v>
      </c>
      <c r="AX179" s="255"/>
      <c r="AY179" s="204">
        <f ca="1">AY93</f>
        <v>0</v>
      </c>
      <c r="AZ179" s="204">
        <f>AZ93</f>
        <v>0</v>
      </c>
      <c r="BA179" s="255"/>
      <c r="BB179" s="204">
        <f ca="1">BB93</f>
        <v>0</v>
      </c>
      <c r="BC179" s="204">
        <f>BC93</f>
        <v>0</v>
      </c>
      <c r="BD179" s="255"/>
      <c r="BE179" s="204">
        <f ca="1">BE93</f>
        <v>0</v>
      </c>
      <c r="BF179" s="204">
        <f>BF93</f>
        <v>0</v>
      </c>
      <c r="BG179" s="255"/>
      <c r="BH179" s="204">
        <f ca="1">BH93</f>
        <v>0</v>
      </c>
      <c r="BI179" s="204">
        <f>BI93</f>
        <v>0</v>
      </c>
      <c r="BJ179" s="255"/>
      <c r="BK179" s="204">
        <f ca="1">BK93</f>
        <v>0</v>
      </c>
      <c r="BL179" s="204">
        <f>BL93</f>
        <v>0</v>
      </c>
      <c r="BM179" s="255"/>
      <c r="BN179" s="204">
        <f ca="1">BN93</f>
        <v>0</v>
      </c>
      <c r="BO179" s="204">
        <f>BO93</f>
        <v>0</v>
      </c>
      <c r="BP179" s="255"/>
      <c r="BQ179" s="204">
        <f ca="1">BQ93</f>
        <v>0</v>
      </c>
      <c r="BR179" s="204">
        <f>BR93</f>
        <v>0</v>
      </c>
      <c r="BS179" s="255"/>
      <c r="BT179" s="204">
        <f ca="1">BT93</f>
        <v>0</v>
      </c>
      <c r="BU179" s="204">
        <f>BU93</f>
        <v>0</v>
      </c>
      <c r="BV179" s="255"/>
      <c r="BW179" s="204">
        <f ca="1">BW93</f>
        <v>0</v>
      </c>
      <c r="BX179" s="204">
        <f>BX93</f>
        <v>0</v>
      </c>
      <c r="BY179" s="255"/>
      <c r="BZ179" s="204">
        <f ca="1">BZ93</f>
        <v>0</v>
      </c>
      <c r="CA179" s="204">
        <f>CA93</f>
        <v>0</v>
      </c>
      <c r="CB179" s="255"/>
      <c r="CC179" s="204">
        <f ca="1">CC93</f>
        <v>0</v>
      </c>
      <c r="CD179" s="204">
        <f>CD93</f>
        <v>0</v>
      </c>
      <c r="CE179" s="255"/>
      <c r="CF179" s="204">
        <f ca="1">CF93</f>
        <v>0</v>
      </c>
      <c r="CG179" s="204">
        <f>CG93</f>
        <v>0</v>
      </c>
      <c r="CH179" s="255"/>
      <c r="CI179" s="204">
        <f ca="1">CI93</f>
        <v>0</v>
      </c>
      <c r="CJ179" s="204">
        <f>CJ93</f>
        <v>0</v>
      </c>
      <c r="CK179" s="255"/>
      <c r="CL179" s="204">
        <f ca="1">CL93</f>
        <v>0</v>
      </c>
      <c r="CM179" s="204">
        <f>CM93</f>
        <v>0</v>
      </c>
      <c r="CN179" s="255"/>
      <c r="CO179" s="204">
        <f ca="1">CO93</f>
        <v>0</v>
      </c>
      <c r="CP179" s="204">
        <f>CP93</f>
        <v>0</v>
      </c>
      <c r="CQ179" s="255"/>
      <c r="CR179" s="204">
        <f ca="1">CR93</f>
        <v>0</v>
      </c>
      <c r="CS179" s="204">
        <f>CS93</f>
        <v>0</v>
      </c>
      <c r="CT179" s="255"/>
      <c r="CU179" s="204">
        <f ca="1">CU93</f>
        <v>0</v>
      </c>
      <c r="CV179" s="204">
        <f>CV93</f>
        <v>0</v>
      </c>
      <c r="CW179" s="255"/>
      <c r="CX179" s="204">
        <f ca="1">CX93</f>
        <v>0</v>
      </c>
      <c r="CY179" s="204">
        <f>CY93</f>
        <v>0</v>
      </c>
      <c r="CZ179" s="255"/>
      <c r="DA179" s="204">
        <f ca="1">DA93</f>
        <v>0</v>
      </c>
      <c r="DB179" s="204">
        <f>DB93</f>
        <v>0</v>
      </c>
      <c r="DC179" s="255"/>
      <c r="DD179" s="204">
        <f ca="1">DD93</f>
        <v>0</v>
      </c>
      <c r="DE179" s="204">
        <f>DE93</f>
        <v>0</v>
      </c>
      <c r="DF179" s="255"/>
      <c r="DG179" s="204">
        <f ca="1">DG93</f>
        <v>0</v>
      </c>
      <c r="DH179" s="204">
        <f>DH93</f>
        <v>0</v>
      </c>
      <c r="DI179" s="255"/>
      <c r="DJ179" s="204">
        <f ca="1">DJ93</f>
        <v>0</v>
      </c>
      <c r="DK179" s="204">
        <f>DK93</f>
        <v>0</v>
      </c>
      <c r="DL179" s="255"/>
      <c r="DM179" s="204">
        <f ca="1">DM93</f>
        <v>0</v>
      </c>
      <c r="DN179" s="204">
        <f>DN93</f>
        <v>0</v>
      </c>
      <c r="DO179" s="255"/>
      <c r="DP179" s="204">
        <f ca="1">DP93</f>
        <v>0</v>
      </c>
      <c r="DQ179" s="204">
        <f>DQ93</f>
        <v>0</v>
      </c>
      <c r="DR179" s="255"/>
      <c r="DS179" s="204">
        <f ca="1">DS93</f>
        <v>0</v>
      </c>
      <c r="DT179" s="204">
        <f>DT93</f>
        <v>0</v>
      </c>
      <c r="DU179" s="418"/>
      <c r="DV179" s="204">
        <f>DV93</f>
        <v>0</v>
      </c>
      <c r="DW179" s="442"/>
      <c r="DY179" s="205"/>
      <c r="DZ179" s="205"/>
      <c r="EB179" s="196"/>
      <c r="EC179" s="196"/>
      <c r="ED179"/>
      <c r="EE179" s="100"/>
      <c r="EF179" s="176"/>
      <c r="EG179" s="176"/>
      <c r="EH179" s="176"/>
      <c r="EI179" s="176"/>
      <c r="EJ179" s="176"/>
      <c r="EK179" s="176"/>
      <c r="EL179" s="176"/>
      <c r="EM179" s="176"/>
      <c r="EN179" s="176"/>
      <c r="EO179" s="176"/>
      <c r="EP179" s="176"/>
      <c r="EQ179" s="176"/>
      <c r="ER179" s="176"/>
      <c r="ES179" s="176"/>
      <c r="ET179" s="176"/>
      <c r="EU179" s="176"/>
      <c r="EV179" s="176"/>
      <c r="EW179" s="176"/>
      <c r="EX179" s="176"/>
      <c r="EY179" s="176"/>
      <c r="EZ179" s="176"/>
      <c r="FA179" s="176"/>
      <c r="FB179" s="176"/>
      <c r="FC179" s="176"/>
      <c r="FD179" s="176"/>
      <c r="FE179" s="176"/>
      <c r="FF179" s="176"/>
      <c r="FG179" s="176"/>
      <c r="FH179" s="176"/>
      <c r="FI179" s="176"/>
      <c r="FJ179" s="176"/>
      <c r="FK179" s="176"/>
      <c r="FL179" s="176"/>
      <c r="FM179" s="176"/>
      <c r="FN179" s="176"/>
      <c r="FO179" s="176"/>
      <c r="FP179" s="176"/>
      <c r="FQ179" s="176"/>
      <c r="FR179" s="176"/>
      <c r="FS179" s="176"/>
      <c r="FT179" s="176"/>
      <c r="FU179" s="176"/>
      <c r="FV179" s="176"/>
      <c r="FW179" s="176"/>
      <c r="FX179" s="176"/>
      <c r="FY179" s="176"/>
      <c r="FZ179" s="176"/>
      <c r="GA179" s="176"/>
      <c r="GB179" s="176"/>
      <c r="GC179" s="176"/>
      <c r="GD179" s="176"/>
      <c r="GE179" s="176"/>
      <c r="GF179" s="176"/>
      <c r="GG179" s="176"/>
      <c r="GH179" s="176"/>
      <c r="GI179" s="176"/>
      <c r="GJ179" s="176"/>
      <c r="GK179" s="176"/>
      <c r="GL179" s="176"/>
      <c r="GM179" s="176"/>
      <c r="GN179" s="176"/>
      <c r="GO179" s="176"/>
      <c r="GP179" s="176"/>
      <c r="GQ179" s="176"/>
      <c r="GR179" s="176"/>
      <c r="GS179" s="176"/>
      <c r="GT179" s="176"/>
      <c r="GU179" s="176"/>
      <c r="GV179" s="176"/>
      <c r="GW179" s="176"/>
      <c r="GX179" s="176"/>
      <c r="GY179" s="176"/>
      <c r="GZ179" s="176"/>
      <c r="HA179" s="176"/>
      <c r="HB179" s="176"/>
      <c r="HC179" s="176"/>
      <c r="HD179" s="176"/>
      <c r="HE179" s="176"/>
      <c r="HF179" s="176"/>
      <c r="HG179" s="176"/>
      <c r="HH179" s="176"/>
      <c r="HI179" s="176"/>
      <c r="HJ179" s="176"/>
      <c r="HK179" s="176"/>
      <c r="HL179" s="176"/>
      <c r="HM179" s="176"/>
      <c r="HN179" s="176"/>
      <c r="HO179" s="176"/>
      <c r="HP179" s="176"/>
      <c r="HQ179" s="176"/>
      <c r="HR179" s="176"/>
      <c r="HS179" s="176"/>
      <c r="HT179" s="176"/>
      <c r="HU179" s="176"/>
      <c r="HV179" s="176"/>
      <c r="HW179" s="176"/>
      <c r="HX179" s="176"/>
      <c r="HY179" s="176"/>
      <c r="HZ179" s="176"/>
      <c r="IA179" s="176"/>
      <c r="IB179" s="176"/>
      <c r="IC179" s="176"/>
      <c r="ID179" s="176"/>
      <c r="IE179" s="176"/>
      <c r="IF179" s="176"/>
      <c r="IG179" s="176"/>
      <c r="IH179" s="176"/>
      <c r="II179" s="176"/>
      <c r="IJ179" s="176"/>
      <c r="IK179" s="176"/>
      <c r="IL179" s="176"/>
      <c r="IM179" s="176"/>
      <c r="IN179" s="176"/>
      <c r="IO179" s="176"/>
      <c r="IP179" s="176"/>
      <c r="IQ179" s="176"/>
      <c r="IR179" s="176"/>
      <c r="IS179" s="176"/>
      <c r="IT179" s="176"/>
      <c r="IU179" s="176"/>
      <c r="IV179" s="176"/>
      <c r="IW179" s="176"/>
      <c r="IX179" s="176"/>
      <c r="IY179" s="176"/>
      <c r="IZ179" s="176"/>
      <c r="JA179" s="176"/>
      <c r="JB179" s="176"/>
      <c r="JC179" s="176"/>
      <c r="JD179" s="176"/>
      <c r="JE179" s="176"/>
      <c r="JF179" s="176"/>
      <c r="JG179" s="176"/>
      <c r="JH179" s="176"/>
      <c r="JI179" s="176"/>
      <c r="JJ179" s="176"/>
      <c r="JK179" s="176"/>
      <c r="JL179" s="176"/>
      <c r="JM179" s="176"/>
      <c r="JN179" s="176"/>
      <c r="JO179" s="176"/>
      <c r="JP179" s="176"/>
      <c r="JQ179" s="176"/>
      <c r="JR179" s="176"/>
      <c r="JS179" s="176"/>
      <c r="JT179" s="176"/>
      <c r="JU179" s="176"/>
      <c r="JV179" s="176"/>
      <c r="JW179" s="176"/>
      <c r="JX179" s="176"/>
      <c r="JY179" s="176"/>
      <c r="JZ179" s="176"/>
      <c r="KA179" s="176"/>
      <c r="KB179" s="176"/>
      <c r="KC179" s="176"/>
      <c r="KD179" s="176"/>
      <c r="KE179" s="176"/>
      <c r="KF179" s="176"/>
      <c r="KG179" s="176"/>
      <c r="KH179" s="176"/>
      <c r="KI179" s="176"/>
      <c r="KJ179" s="176"/>
      <c r="KK179" s="176"/>
      <c r="KL179" s="176"/>
      <c r="KM179" s="176"/>
      <c r="KN179" s="176"/>
      <c r="KO179" s="176"/>
      <c r="KP179" s="176"/>
      <c r="KQ179" s="176"/>
    </row>
    <row r="180" spans="1:303" s="170" customFormat="1" ht="19.5" customHeight="1" x14ac:dyDescent="0.3">
      <c r="A180" s="83"/>
      <c r="D180" s="206"/>
      <c r="E180" s="206" t="s">
        <v>818</v>
      </c>
      <c r="F180" s="206">
        <v>0</v>
      </c>
      <c r="G180" s="206" t="s">
        <v>264</v>
      </c>
      <c r="H180" s="170" t="b">
        <v>1</v>
      </c>
      <c r="M180" s="289" t="s">
        <v>816</v>
      </c>
      <c r="N180" s="127"/>
      <c r="O180" s="210">
        <f ca="1">IFERROR(((R180*R44)+(U180*U44)+(X180*X44)+(AA180*AA44)+(AD180*AD44)+(AG180*AG44)+(AJ180*AJ44)+(AM180*AM44)+(AP180*AP44)+(AS180*AS44)+(AV180*AV44)+(AY180*AY44)+(BB180*BB44)+(BE180*BE44)+(BH180*BH44)+(BK180*BK44)+(BN180*BN44)+(BQ180*BQ44)+(BT180*BT44)+(BW180*BW44)+(BZ180*BZ44)+(CC180*CC44)+(CF180*CF44)+(CI180*CI44)+(CL180*CL44)+(CO180*CO44)+(CR180*CR44)+(CU180*CU44)+(CX180*CX44)+(DA180*DA44)+(DD180*DD44)+(DG180*DG44)+(DJ180*DJ44)+(DM180*DM44)+(DP180*DP44)+(DS180*DS44)+IF(O35="Actual",(DV180*DV44),0))/O44,0)</f>
        <v>0</v>
      </c>
      <c r="P180" s="210">
        <f>IFERROR(((S180*S44)+(V180*V44)+(Y180*Y44)+(AB180*AB44)+(AE180*AE44)+(AH180*AH44)+(AK180*AK44)+(AN180*AN44)+(AQ180*AQ44)+(AT180*AT44)+(AW180*AW44)+(AZ180*AZ44)+(BC180*BC44)+(BF180*BF44)+(BI180*BI44)+(BL180*BL44)+(BO180*BO44)+(BR180*BR44)+(BU180*BU44)+(BX180*BX44)+(CA180*CA44)+(CD180*CD44)+(CG180*CG44)+(CJ180*CJ44)+(CM180*CM44)+(CP180*CP44)+(CS180*CS44)+(CV180*CV44)+(CY180*CY44)+(DB180*DB44)+(DE180*DE44)+(DH180*DH44)+(DK180*DK44)+(DN180*DN44)+(DQ180*DQ44)+(DT180*DT44))/P44,0)</f>
        <v>0</v>
      </c>
      <c r="Q180" s="254"/>
      <c r="R180" s="255"/>
      <c r="S180" s="255">
        <f>IF($AA$331="1",IF(IFERROR(FIND("On Premise",R298)&gt;0,FALSE),IFERROR(VALUE($AH$338),0),IF(IFERROR(FIND("Off Premise",R298)&gt;0,FALSE),IFERROR(VALUE($AH$339),0),IF(IFERROR(FIND("All Channels",R298)&gt;0,FALSE),IFERROR(VALUE($AH$340),0),0))),0)</f>
        <v>0</v>
      </c>
      <c r="T180" s="255"/>
      <c r="U180" s="204"/>
      <c r="V180" s="204">
        <f>IF($AA$331="1",IF(IFERROR(FIND("On Premise",U298)&gt;0,FALSE),IFERROR(VALUE($AH$338),0),IF(IFERROR(FIND("Off Premise",U298)&gt;0,FALSE),IFERROR(VALUE($AH$339),0),IF(IFERROR(FIND("All Channels",U298)&gt;0,FALSE),IFERROR(VALUE($AH$340),0),0))),0)</f>
        <v>0</v>
      </c>
      <c r="W180" s="255"/>
      <c r="X180" s="204"/>
      <c r="Y180" s="204">
        <f>IF($AA$331="1",IF(IFERROR(FIND("On Premise",X298)&gt;0,FALSE),IFERROR(VALUE($AH$338),0),IF(IFERROR(FIND("Off Premise",X298)&gt;0,FALSE),IFERROR(VALUE($AH$339),0),IF(IFERROR(FIND("All Channels",X298)&gt;0,FALSE),IFERROR(VALUE($AH$340),0),0))),0)</f>
        <v>0</v>
      </c>
      <c r="Z180" s="255"/>
      <c r="AA180" s="204"/>
      <c r="AB180" s="204">
        <f>IF($AA$331="1",IF(IFERROR(FIND("On Premise",AA298)&gt;0,FALSE),IFERROR(VALUE($AH$338),0),IF(IFERROR(FIND("Off Premise",AA298)&gt;0,FALSE),IFERROR(VALUE($AH$339),0),IF(IFERROR(FIND("All Channels",AA298)&gt;0,FALSE),IFERROR(VALUE($AH$340),0),0))),0)</f>
        <v>0</v>
      </c>
      <c r="AC180" s="255"/>
      <c r="AD180" s="204"/>
      <c r="AE180" s="204">
        <f>IF($AA$331="1",IF(IFERROR(FIND("On Premise",AD298)&gt;0,FALSE),IFERROR(VALUE($AH$338),0),IF(IFERROR(FIND("Off Premise",AD298)&gt;0,FALSE),IFERROR(VALUE($AH$339),0),IF(IFERROR(FIND("All Channels",AD298)&gt;0,FALSE),IFERROR(VALUE($AH$340),0),0))),0)</f>
        <v>0</v>
      </c>
      <c r="AF180" s="255"/>
      <c r="AG180" s="204"/>
      <c r="AH180" s="204">
        <f>IF($AA$331="1",IF(IFERROR(FIND("On Premise",AG298)&gt;0,FALSE),IFERROR(VALUE($AH$338),0),IF(IFERROR(FIND("Off Premise",AG298)&gt;0,FALSE),IFERROR(VALUE($AH$339),0),IF(IFERROR(FIND("All Channels",AG298)&gt;0,FALSE),IFERROR(VALUE($AH$340),0),0))),0)</f>
        <v>0</v>
      </c>
      <c r="AI180" s="255"/>
      <c r="AJ180" s="204"/>
      <c r="AK180" s="204">
        <f>IF($AA$331="1",IF(IFERROR(FIND("On Premise",AJ298)&gt;0,FALSE),IFERROR(VALUE($AH$338),0),IF(IFERROR(FIND("Off Premise",AJ298)&gt;0,FALSE),IFERROR(VALUE($AH$339),0),IF(IFERROR(FIND("All Channels",AJ298)&gt;0,FALSE),IFERROR(VALUE($AH$340),0),0))),0)</f>
        <v>0</v>
      </c>
      <c r="AL180" s="255"/>
      <c r="AM180" s="204"/>
      <c r="AN180" s="204">
        <f>IF($AA$331="1",IF(IFERROR(FIND("On Premise",AM298)&gt;0,FALSE),IFERROR(VALUE($AH$338),0),IF(IFERROR(FIND("Off Premise",AM298)&gt;0,FALSE),IFERROR(VALUE($AH$339),0),IF(IFERROR(FIND("All Channels",AM298)&gt;0,FALSE),IFERROR(VALUE($AH$340),0),0))),0)</f>
        <v>0</v>
      </c>
      <c r="AO180" s="255"/>
      <c r="AP180" s="204"/>
      <c r="AQ180" s="204">
        <f>IF($AA$331="1",IF(IFERROR(FIND("On Premise",AP298)&gt;0,FALSE),IFERROR(VALUE($AH$338),0),IF(IFERROR(FIND("Off Premise",AP298)&gt;0,FALSE),IFERROR(VALUE($AH$339),0),IF(IFERROR(FIND("All Channels",AP298)&gt;0,FALSE),IFERROR(VALUE($AH$340),0),0))),0)</f>
        <v>0</v>
      </c>
      <c r="AR180" s="255"/>
      <c r="AS180" s="204"/>
      <c r="AT180" s="204">
        <f>IF($AA$331="1",IF(IFERROR(FIND("On Premise",AS298)&gt;0,FALSE),IFERROR(VALUE($AH$338),0),IF(IFERROR(FIND("Off Premise",AS298)&gt;0,FALSE),IFERROR(VALUE($AH$339),0),IF(IFERROR(FIND("All Channels",AS298)&gt;0,FALSE),IFERROR(VALUE($AH$340),0),0))),0)</f>
        <v>0</v>
      </c>
      <c r="AU180" s="255"/>
      <c r="AV180" s="204"/>
      <c r="AW180" s="204">
        <f>IF($AA$331="1",IF(IFERROR(FIND("On Premise",AV298)&gt;0,FALSE),IFERROR(VALUE($AH$338),0),IF(IFERROR(FIND("Off Premise",AV298)&gt;0,FALSE),IFERROR(VALUE($AH$339),0),IF(IFERROR(FIND("All Channels",AV298)&gt;0,FALSE),IFERROR(VALUE($AH$340),0),0))),0)</f>
        <v>0</v>
      </c>
      <c r="AX180" s="255"/>
      <c r="AY180" s="204"/>
      <c r="AZ180" s="204">
        <f>IF($AA$331="1",IF(IFERROR(FIND("On Premise",AY298)&gt;0,FALSE),IFERROR(VALUE($AH$338),0),IF(IFERROR(FIND("Off Premise",AY298)&gt;0,FALSE),IFERROR(VALUE($AH$339),0),IF(IFERROR(FIND("All Channels",AY298)&gt;0,FALSE),IFERROR(VALUE($AH$340),0),0))),0)</f>
        <v>0</v>
      </c>
      <c r="BA180" s="255"/>
      <c r="BB180" s="204"/>
      <c r="BC180" s="204">
        <f>IF($AA$331="1",IF(IFERROR(FIND("On Premise",BB298)&gt;0,FALSE),IFERROR(VALUE($AH$338),0),IF(IFERROR(FIND("Off Premise",BB298)&gt;0,FALSE),IFERROR(VALUE($AH$339),0),IF(IFERROR(FIND("All Channels",BB298)&gt;0,FALSE),IFERROR(VALUE($AH$340),0),0))),0)</f>
        <v>0</v>
      </c>
      <c r="BD180" s="255"/>
      <c r="BE180" s="204"/>
      <c r="BF180" s="204">
        <f>IF($AA$331="1",IF(IFERROR(FIND("On Premise",BE298)&gt;0,FALSE),IFERROR(VALUE($AH$338),0),IF(IFERROR(FIND("Off Premise",BE298)&gt;0,FALSE),IFERROR(VALUE($AH$339),0),IF(IFERROR(FIND("All Channels",BE298)&gt;0,FALSE),IFERROR(VALUE($AH$340),0),0))),0)</f>
        <v>0</v>
      </c>
      <c r="BG180" s="255"/>
      <c r="BH180" s="204"/>
      <c r="BI180" s="204">
        <f>IF($AA$331="1",IF(IFERROR(FIND("On Premise",BH298)&gt;0,FALSE),IFERROR(VALUE($AH$338),0),IF(IFERROR(FIND("Off Premise",BH298)&gt;0,FALSE),IFERROR(VALUE($AH$339),0),IF(IFERROR(FIND("All Channels",BH298)&gt;0,FALSE),IFERROR(VALUE($AH$340),0),0))),0)</f>
        <v>0</v>
      </c>
      <c r="BJ180" s="255"/>
      <c r="BK180" s="204"/>
      <c r="BL180" s="204">
        <f>IF($AA$331="1",IF(IFERROR(FIND("On Premise",BK298)&gt;0,FALSE),IFERROR(VALUE($AH$338),0),IF(IFERROR(FIND("Off Premise",BK298)&gt;0,FALSE),IFERROR(VALUE($AH$339),0),IF(IFERROR(FIND("All Channels",BK298)&gt;0,FALSE),IFERROR(VALUE($AH$340),0),0))),0)</f>
        <v>0</v>
      </c>
      <c r="BM180" s="255"/>
      <c r="BN180" s="204"/>
      <c r="BO180" s="204">
        <f>IF($AA$331="1",IF(IFERROR(FIND("On Premise",BN298)&gt;0,FALSE),IFERROR(VALUE($AH$338),0),IF(IFERROR(FIND("Off Premise",BN298)&gt;0,FALSE),IFERROR(VALUE($AH$339),0),IF(IFERROR(FIND("All Channels",BN298)&gt;0,FALSE),IFERROR(VALUE($AH$340),0),0))),0)</f>
        <v>0</v>
      </c>
      <c r="BP180" s="255"/>
      <c r="BQ180" s="204"/>
      <c r="BR180" s="204">
        <f>IF($AA$331="1",IF(IFERROR(FIND("On Premise",BQ298)&gt;0,FALSE),IFERROR(VALUE($AH$338),0),IF(IFERROR(FIND("Off Premise",BQ298)&gt;0,FALSE),IFERROR(VALUE($AH$339),0),IF(IFERROR(FIND("All Channels",BQ298)&gt;0,FALSE),IFERROR(VALUE($AH$340),0),0))),0)</f>
        <v>0</v>
      </c>
      <c r="BS180" s="255"/>
      <c r="BT180" s="204"/>
      <c r="BU180" s="204">
        <f>IF($AA$331="1",IF(IFERROR(FIND("On Premise",BT298)&gt;0,FALSE),IFERROR(VALUE($AH$338),0),IF(IFERROR(FIND("Off Premise",BT298)&gt;0,FALSE),IFERROR(VALUE($AH$339),0),IF(IFERROR(FIND("All Channels",BT298)&gt;0,FALSE),IFERROR(VALUE($AH$340),0),0))),0)</f>
        <v>0</v>
      </c>
      <c r="BV180" s="255"/>
      <c r="BW180" s="204"/>
      <c r="BX180" s="204">
        <f>IF($AA$331="1",IF(IFERROR(FIND("On Premise",BW298)&gt;0,FALSE),IFERROR(VALUE($AH$338),0),IF(IFERROR(FIND("Off Premise",BW298)&gt;0,FALSE),IFERROR(VALUE($AH$339),0),IF(IFERROR(FIND("All Channels",BW298)&gt;0,FALSE),IFERROR(VALUE($AH$340),0),0))),0)</f>
        <v>0</v>
      </c>
      <c r="BY180" s="255"/>
      <c r="BZ180" s="204"/>
      <c r="CA180" s="204">
        <f>IF($AA$331="1",IF(IFERROR(FIND("On Premise",BZ298)&gt;0,FALSE),IFERROR(VALUE($AH$338),0),IF(IFERROR(FIND("Off Premise",BZ298)&gt;0,FALSE),IFERROR(VALUE($AH$339),0),IF(IFERROR(FIND("All Channels",BZ298)&gt;0,FALSE),IFERROR(VALUE($AH$340),0),0))),0)</f>
        <v>0</v>
      </c>
      <c r="CB180" s="255"/>
      <c r="CC180" s="204"/>
      <c r="CD180" s="204">
        <f>IF($AA$331="1",IF(IFERROR(FIND("On Premise",CC298)&gt;0,FALSE),IFERROR(VALUE($AH$338),0),IF(IFERROR(FIND("Off Premise",CC298)&gt;0,FALSE),IFERROR(VALUE($AH$339),0),IF(IFERROR(FIND("All Channels",CC298)&gt;0,FALSE),IFERROR(VALUE($AH$340),0),0))),0)</f>
        <v>0</v>
      </c>
      <c r="CE180" s="255"/>
      <c r="CF180" s="204"/>
      <c r="CG180" s="204">
        <f>IF($AA$331="1",IF(IFERROR(FIND("On Premise",CF298)&gt;0,FALSE),IFERROR(VALUE($AH$338),0),IF(IFERROR(FIND("Off Premise",CF298)&gt;0,FALSE),IFERROR(VALUE($AH$339),0),IF(IFERROR(FIND("All Channels",CF298)&gt;0,FALSE),IFERROR(VALUE($AH$340),0),0))),0)</f>
        <v>0</v>
      </c>
      <c r="CH180" s="255"/>
      <c r="CI180" s="204"/>
      <c r="CJ180" s="204">
        <f>IF($AA$331="1",IF(IFERROR(FIND("On Premise",CI298)&gt;0,FALSE),IFERROR(VALUE($AH$338),0),IF(IFERROR(FIND("Off Premise",CI298)&gt;0,FALSE),IFERROR(VALUE($AH$339),0),IF(IFERROR(FIND("All Channels",CI298)&gt;0,FALSE),IFERROR(VALUE($AH$340),0),0))),0)</f>
        <v>0</v>
      </c>
      <c r="CK180" s="255"/>
      <c r="CL180" s="204"/>
      <c r="CM180" s="204">
        <f>IF($AA$331="1",IF(IFERROR(FIND("On Premise",CL298)&gt;0,FALSE),IFERROR(VALUE($AH$338),0),IF(IFERROR(FIND("Off Premise",CL298)&gt;0,FALSE),IFERROR(VALUE($AH$339),0),IF(IFERROR(FIND("All Channels",CL298)&gt;0,FALSE),IFERROR(VALUE($AH$340),0),0))),0)</f>
        <v>0</v>
      </c>
      <c r="CN180" s="255"/>
      <c r="CO180" s="204"/>
      <c r="CP180" s="204">
        <f>IF($AA$331="1",IF(IFERROR(FIND("On Premise",CO298)&gt;0,FALSE),IFERROR(VALUE($AH$338),0),IF(IFERROR(FIND("Off Premise",CO298)&gt;0,FALSE),IFERROR(VALUE($AH$339),0),IF(IFERROR(FIND("All Channels",CO298)&gt;0,FALSE),IFERROR(VALUE($AH$340),0),0))),0)</f>
        <v>0</v>
      </c>
      <c r="CQ180" s="255"/>
      <c r="CR180" s="204"/>
      <c r="CS180" s="204">
        <f>IF($AA$331="1",IF(IFERROR(FIND("On Premise",CR298)&gt;0,FALSE),IFERROR(VALUE($AH$338),0),IF(IFERROR(FIND("Off Premise",CR298)&gt;0,FALSE),IFERROR(VALUE($AH$339),0),IF(IFERROR(FIND("All Channels",CR298)&gt;0,FALSE),IFERROR(VALUE($AH$340),0),0))),0)</f>
        <v>0</v>
      </c>
      <c r="CT180" s="255"/>
      <c r="CU180" s="204"/>
      <c r="CV180" s="204">
        <f>IF($AA$331="1",IF(IFERROR(FIND("On Premise",CU298)&gt;0,FALSE),IFERROR(VALUE($AH$338),0),IF(IFERROR(FIND("Off Premise",CU298)&gt;0,FALSE),IFERROR(VALUE($AH$339),0),IF(IFERROR(FIND("All Channels",CU298)&gt;0,FALSE),IFERROR(VALUE($AH$340),0),0))),0)</f>
        <v>0</v>
      </c>
      <c r="CW180" s="255"/>
      <c r="CX180" s="204"/>
      <c r="CY180" s="204">
        <f>IF($AA$331="1",IF(IFERROR(FIND("On Premise",CX298)&gt;0,FALSE),IFERROR(VALUE($AH$338),0),IF(IFERROR(FIND("Off Premise",CX298)&gt;0,FALSE),IFERROR(VALUE($AH$339),0),IF(IFERROR(FIND("All Channels",CX298)&gt;0,FALSE),IFERROR(VALUE($AH$340),0),0))),0)</f>
        <v>0</v>
      </c>
      <c r="CZ180" s="255"/>
      <c r="DA180" s="204"/>
      <c r="DB180" s="204">
        <f>IF($AA$331="1",IF(IFERROR(FIND("On Premise",DA298)&gt;0,FALSE),IFERROR(VALUE($AH$338),0),IF(IFERROR(FIND("Off Premise",DA298)&gt;0,FALSE),IFERROR(VALUE($AH$339),0),IF(IFERROR(FIND("All Channels",DA298)&gt;0,FALSE),IFERROR(VALUE($AH$340),0),0))),0)</f>
        <v>0</v>
      </c>
      <c r="DC180" s="255"/>
      <c r="DD180" s="204"/>
      <c r="DE180" s="204">
        <f>IF($AA$331="1",IF(IFERROR(FIND("On Premise",DD298)&gt;0,FALSE),IFERROR(VALUE($AH$338),0),IF(IFERROR(FIND("Off Premise",DD298)&gt;0,FALSE),IFERROR(VALUE($AH$339),0),IF(IFERROR(FIND("All Channels",DD298)&gt;0,FALSE),IFERROR(VALUE($AH$340),0),0))),0)</f>
        <v>0</v>
      </c>
      <c r="DF180" s="255"/>
      <c r="DG180" s="204"/>
      <c r="DH180" s="204">
        <f>IF($AA$331="1",IF(IFERROR(FIND("On Premise",DG298)&gt;0,FALSE),IFERROR(VALUE($AH$338),0),IF(IFERROR(FIND("Off Premise",DG298)&gt;0,FALSE),IFERROR(VALUE($AH$339),0),IF(IFERROR(FIND("All Channels",DG298)&gt;0,FALSE),IFERROR(VALUE($AH$340),0),0))),0)</f>
        <v>0</v>
      </c>
      <c r="DI180" s="255"/>
      <c r="DJ180" s="204"/>
      <c r="DK180" s="204">
        <f>IF($AA$331="1",IF(IFERROR(FIND("On Premise",DJ298)&gt;0,FALSE),IFERROR(VALUE($AH$338),0),IF(IFERROR(FIND("Off Premise",DJ298)&gt;0,FALSE),IFERROR(VALUE($AH$339),0),IF(IFERROR(FIND("All Channels",DJ298)&gt;0,FALSE),IFERROR(VALUE($AH$340),0),0))),0)</f>
        <v>0</v>
      </c>
      <c r="DL180" s="255"/>
      <c r="DM180" s="204"/>
      <c r="DN180" s="204">
        <f>IF($AA$331="1",IF(IFERROR(FIND("On Premise",DM298)&gt;0,FALSE),IFERROR(VALUE($AH$338),0),IF(IFERROR(FIND("Off Premise",DM298)&gt;0,FALSE),IFERROR(VALUE($AH$339),0),IF(IFERROR(FIND("All Channels",DM298)&gt;0,FALSE),IFERROR(VALUE($AH$340),0),0))),0)</f>
        <v>0</v>
      </c>
      <c r="DO180" s="255"/>
      <c r="DP180" s="204"/>
      <c r="DQ180" s="204">
        <f>IF($AA$331="1",IF(IFERROR(FIND("On Premise",DP298)&gt;0,FALSE),IFERROR(VALUE($AH$338),0),IF(IFERROR(FIND("Off Premise",DP298)&gt;0,FALSE),IFERROR(VALUE($AH$339),0),IF(IFERROR(FIND("All Channels",DP298)&gt;0,FALSE),IFERROR(VALUE($AH$340),0),0))),0)</f>
        <v>0</v>
      </c>
      <c r="DR180" s="255"/>
      <c r="DS180" s="204"/>
      <c r="DT180" s="204">
        <f>IF($AA$331="1",IF(IFERROR(FIND("On Premise",DS298)&gt;0,FALSE),IFERROR(VALUE($AH$338),0),IF(IFERROR(FIND("Off Premise",DS298)&gt;0,FALSE),IFERROR(VALUE($AH$339),0),IF(IFERROR(FIND("All Channels",DS298)&gt;0,FALSE),IFERROR(VALUE($AH$340),0),0))),0)</f>
        <v>0</v>
      </c>
      <c r="DU180" s="418"/>
      <c r="DV180" s="204">
        <f>IFERROR(IF(AND($O$336="Actual",OR(DV141=0,DV141="")),0,R180),0)</f>
        <v>0</v>
      </c>
      <c r="DW180" s="442"/>
      <c r="DY180" s="205"/>
      <c r="DZ180" s="205"/>
      <c r="EB180" s="196"/>
      <c r="EC180" s="196"/>
      <c r="ED180"/>
      <c r="EE180" s="51"/>
      <c r="EF180" s="176"/>
      <c r="EG180" s="176"/>
      <c r="EH180" s="176"/>
      <c r="EI180" s="176"/>
      <c r="EJ180" s="176"/>
      <c r="EK180" s="176"/>
      <c r="EL180" s="176"/>
      <c r="EM180" s="176"/>
      <c r="EN180" s="176"/>
      <c r="EO180" s="176"/>
      <c r="EP180" s="176"/>
      <c r="EQ180" s="176"/>
      <c r="ER180" s="176"/>
      <c r="ES180" s="176"/>
      <c r="ET180" s="176"/>
      <c r="EU180" s="176"/>
      <c r="EV180" s="176"/>
      <c r="EW180" s="176"/>
      <c r="EX180" s="176"/>
      <c r="EY180" s="176"/>
      <c r="EZ180" s="176"/>
      <c r="FA180" s="176"/>
      <c r="FB180" s="176"/>
      <c r="FC180" s="176"/>
      <c r="FD180" s="176"/>
      <c r="FE180" s="176"/>
      <c r="FF180" s="176"/>
      <c r="FG180" s="176"/>
      <c r="FH180" s="176"/>
      <c r="FI180" s="176"/>
      <c r="FJ180" s="176"/>
      <c r="FK180" s="176"/>
      <c r="FL180" s="176"/>
      <c r="FM180" s="176"/>
      <c r="FN180" s="176"/>
      <c r="FO180" s="176"/>
      <c r="FP180" s="176"/>
      <c r="FQ180" s="176"/>
      <c r="FR180" s="176"/>
      <c r="FS180" s="176"/>
      <c r="FT180" s="176"/>
      <c r="FU180" s="176"/>
      <c r="FV180" s="176"/>
      <c r="FW180" s="176"/>
      <c r="FX180" s="176"/>
      <c r="FY180" s="176"/>
      <c r="FZ180" s="176"/>
      <c r="GA180" s="176"/>
      <c r="GB180" s="176"/>
      <c r="GC180" s="176"/>
      <c r="GD180" s="176"/>
      <c r="GE180" s="176"/>
      <c r="GF180" s="176"/>
      <c r="GG180" s="176"/>
      <c r="GH180" s="176"/>
      <c r="GI180" s="176"/>
      <c r="GJ180" s="176"/>
      <c r="GK180" s="176"/>
      <c r="GL180" s="176"/>
      <c r="GM180" s="176"/>
      <c r="GN180" s="176"/>
      <c r="GO180" s="176"/>
      <c r="GP180" s="176"/>
      <c r="GQ180" s="176"/>
      <c r="GR180" s="176"/>
      <c r="GS180" s="176"/>
      <c r="GT180" s="176"/>
      <c r="GU180" s="176"/>
      <c r="GV180" s="176"/>
      <c r="GW180" s="176"/>
      <c r="GX180" s="176"/>
      <c r="GY180" s="176"/>
      <c r="GZ180" s="176"/>
      <c r="HA180" s="176"/>
      <c r="HB180" s="176"/>
      <c r="HC180" s="176"/>
      <c r="HD180" s="176"/>
      <c r="HE180" s="176"/>
      <c r="HF180" s="176"/>
      <c r="HG180" s="176"/>
      <c r="HH180" s="176"/>
      <c r="HI180" s="176"/>
      <c r="HJ180" s="176"/>
      <c r="HK180" s="176"/>
      <c r="HL180" s="176"/>
      <c r="HM180" s="176"/>
      <c r="HN180" s="176"/>
      <c r="HO180" s="176"/>
      <c r="HP180" s="176"/>
      <c r="HQ180" s="176"/>
      <c r="HR180" s="176"/>
      <c r="HS180" s="176"/>
      <c r="HT180" s="176"/>
      <c r="HU180" s="176"/>
      <c r="HV180" s="176"/>
      <c r="HW180" s="176"/>
      <c r="HX180" s="176"/>
      <c r="HY180" s="176"/>
      <c r="HZ180" s="176"/>
      <c r="IA180" s="176"/>
      <c r="IB180" s="176"/>
      <c r="IC180" s="176"/>
      <c r="ID180" s="176"/>
      <c r="IE180" s="176"/>
      <c r="IF180" s="176"/>
      <c r="IG180" s="176"/>
      <c r="IH180" s="176"/>
      <c r="II180" s="176"/>
      <c r="IJ180" s="176"/>
      <c r="IK180" s="176"/>
      <c r="IL180" s="176"/>
      <c r="IM180" s="176"/>
      <c r="IN180" s="176"/>
      <c r="IO180" s="176"/>
      <c r="IP180" s="176"/>
      <c r="IQ180" s="176"/>
      <c r="IR180" s="176"/>
      <c r="IS180" s="176"/>
      <c r="IT180" s="176"/>
      <c r="IU180" s="176"/>
      <c r="IV180" s="176"/>
      <c r="IW180" s="176"/>
      <c r="IX180" s="176"/>
      <c r="IY180" s="176"/>
      <c r="IZ180" s="176"/>
      <c r="JA180" s="176"/>
      <c r="JB180" s="176"/>
      <c r="JC180" s="176"/>
      <c r="JD180" s="176"/>
      <c r="JE180" s="176"/>
      <c r="JF180" s="176"/>
      <c r="JG180" s="176"/>
      <c r="JH180" s="176"/>
      <c r="JI180" s="176"/>
      <c r="JJ180" s="176"/>
      <c r="JK180" s="176"/>
      <c r="JL180" s="176"/>
      <c r="JM180" s="176"/>
      <c r="JN180" s="176"/>
      <c r="JO180" s="176"/>
      <c r="JP180" s="176"/>
      <c r="JQ180" s="176"/>
      <c r="JR180" s="176"/>
      <c r="JS180" s="176"/>
      <c r="JT180" s="176"/>
      <c r="JU180" s="176"/>
      <c r="JV180" s="176"/>
      <c r="JW180" s="176"/>
      <c r="JX180" s="176"/>
      <c r="JY180" s="176"/>
      <c r="JZ180" s="176"/>
      <c r="KA180" s="176"/>
      <c r="KB180" s="176"/>
      <c r="KC180" s="176"/>
      <c r="KD180" s="176"/>
      <c r="KE180" s="176"/>
      <c r="KF180" s="176"/>
      <c r="KG180" s="176"/>
      <c r="KH180" s="176"/>
      <c r="KI180" s="176"/>
      <c r="KJ180" s="176"/>
      <c r="KK180" s="176"/>
      <c r="KL180" s="176"/>
      <c r="KM180" s="176"/>
      <c r="KN180" s="176"/>
      <c r="KO180" s="176"/>
      <c r="KP180" s="176"/>
      <c r="KQ180" s="176"/>
    </row>
    <row r="181" spans="1:303" ht="19.5" customHeight="1" x14ac:dyDescent="0.3">
      <c r="A181" s="83"/>
      <c r="E181" t="s">
        <v>763</v>
      </c>
      <c r="G181" s="206" t="s">
        <v>264</v>
      </c>
      <c r="M181" s="132" t="s">
        <v>704</v>
      </c>
      <c r="N181" s="127" t="s">
        <v>40</v>
      </c>
      <c r="O181" s="210">
        <f ca="1">IFERROR(ROUND((O179/$U$341),$N$3),0)</f>
        <v>0</v>
      </c>
      <c r="P181" s="210">
        <f>IFERROR(ROUND((P179/$V$341),$N$3),0)</f>
        <v>0</v>
      </c>
      <c r="Q181" s="167"/>
      <c r="R181" s="204">
        <f ca="1">IFERROR(ROUND((R179/$U$341),$N$3),0)</f>
        <v>0</v>
      </c>
      <c r="S181" s="204">
        <f>IFERROR(ROUND((S179/$V$341),$N$3),0)</f>
        <v>0</v>
      </c>
      <c r="T181" s="204"/>
      <c r="U181" s="204">
        <f ca="1">IFERROR(ROUND((U179/$U$341),$N$3),0)</f>
        <v>0</v>
      </c>
      <c r="V181" s="204">
        <f>IFERROR(ROUND((V179/$V$341),$N$3),0)</f>
        <v>0</v>
      </c>
      <c r="W181" s="204"/>
      <c r="X181" s="204">
        <f ca="1">IFERROR(ROUND((X179/$U$341),$N$3),0)</f>
        <v>0</v>
      </c>
      <c r="Y181" s="204">
        <f>IFERROR(ROUND((Y179/$V$341),$N$3),0)</f>
        <v>0</v>
      </c>
      <c r="Z181" s="204"/>
      <c r="AA181" s="204">
        <f ca="1">IFERROR(ROUND((AA179/$U$341),$N$3),0)</f>
        <v>0</v>
      </c>
      <c r="AB181" s="204">
        <f>IFERROR(ROUND((AB179/$V$341),$N$3),0)</f>
        <v>0</v>
      </c>
      <c r="AC181" s="204"/>
      <c r="AD181" s="204">
        <f ca="1">IFERROR(ROUND((AD179/$U$341),$N$3),0)</f>
        <v>0</v>
      </c>
      <c r="AE181" s="204">
        <f>IFERROR(ROUND((AE179/$V$341),$N$3),0)</f>
        <v>0</v>
      </c>
      <c r="AF181" s="204"/>
      <c r="AG181" s="204">
        <f ca="1">IFERROR(ROUND((AG179/$U$341),$N$3),0)</f>
        <v>0</v>
      </c>
      <c r="AH181" s="204">
        <f>IFERROR(ROUND((AH179/$V$341),$N$3),0)</f>
        <v>0</v>
      </c>
      <c r="AI181" s="204"/>
      <c r="AJ181" s="204">
        <f ca="1">IFERROR(ROUND((AJ179/$U$341),$N$3),0)</f>
        <v>0</v>
      </c>
      <c r="AK181" s="204">
        <f>IFERROR(ROUND((AK179/$V$341),$N$3),0)</f>
        <v>0</v>
      </c>
      <c r="AL181" s="204"/>
      <c r="AM181" s="204">
        <f ca="1">IFERROR(ROUND((AM179/$U$341),$N$3),0)</f>
        <v>0</v>
      </c>
      <c r="AN181" s="204">
        <f>IFERROR(ROUND((AN179/$V$341),$N$3),0)</f>
        <v>0</v>
      </c>
      <c r="AO181" s="204"/>
      <c r="AP181" s="204">
        <f ca="1">IFERROR(ROUND((AP179/$U$341),$N$3),0)</f>
        <v>0</v>
      </c>
      <c r="AQ181" s="204">
        <f>IFERROR(ROUND((AQ179/$V$341),$N$3),0)</f>
        <v>0</v>
      </c>
      <c r="AR181" s="204"/>
      <c r="AS181" s="204">
        <f ca="1">IFERROR(ROUND((AS179/$U$341),$N$3),0)</f>
        <v>0</v>
      </c>
      <c r="AT181" s="204">
        <f>IFERROR(ROUND((AT179/$V$341),$N$3),0)</f>
        <v>0</v>
      </c>
      <c r="AU181" s="204"/>
      <c r="AV181" s="204">
        <f ca="1">IFERROR(ROUND((AV179/$U$341),$N$3),0)</f>
        <v>0</v>
      </c>
      <c r="AW181" s="204">
        <f>IFERROR(ROUND((AW179/$V$341),$N$3),0)</f>
        <v>0</v>
      </c>
      <c r="AX181" s="204"/>
      <c r="AY181" s="204">
        <f ca="1">IFERROR(ROUND((AY179/$U$341),$N$3),0)</f>
        <v>0</v>
      </c>
      <c r="AZ181" s="204">
        <f>IFERROR(ROUND((AZ179/$V$341),$N$3),0)</f>
        <v>0</v>
      </c>
      <c r="BA181" s="204"/>
      <c r="BB181" s="204">
        <f ca="1">IFERROR(ROUND((BB179/$U$341),$N$3),0)</f>
        <v>0</v>
      </c>
      <c r="BC181" s="204">
        <f>IFERROR(ROUND((BC179/$V$341),$N$3),0)</f>
        <v>0</v>
      </c>
      <c r="BD181" s="204"/>
      <c r="BE181" s="204">
        <f ca="1">IFERROR(ROUND((BE179/$U$341),$N$3),0)</f>
        <v>0</v>
      </c>
      <c r="BF181" s="204">
        <f>IFERROR(ROUND((BF179/$V$341),$N$3),0)</f>
        <v>0</v>
      </c>
      <c r="BG181" s="204"/>
      <c r="BH181" s="204">
        <f ca="1">IFERROR(ROUND((BH179/$U$341),$N$3),0)</f>
        <v>0</v>
      </c>
      <c r="BI181" s="204">
        <f>IFERROR(ROUND((BI179/$V$341),$N$3),0)</f>
        <v>0</v>
      </c>
      <c r="BJ181" s="204"/>
      <c r="BK181" s="204">
        <f ca="1">IFERROR(ROUND((BK179/$U$341),$N$3),0)</f>
        <v>0</v>
      </c>
      <c r="BL181" s="204">
        <f>IFERROR(ROUND((BL179/$V$341),$N$3),0)</f>
        <v>0</v>
      </c>
      <c r="BM181" s="204"/>
      <c r="BN181" s="204">
        <f ca="1">IFERROR(ROUND((BN179/$U$341),$N$3),0)</f>
        <v>0</v>
      </c>
      <c r="BO181" s="204">
        <f>IFERROR(ROUND((BO179/$V$341),$N$3),0)</f>
        <v>0</v>
      </c>
      <c r="BP181" s="204"/>
      <c r="BQ181" s="204">
        <f ca="1">IFERROR(ROUND((BQ179/$U$341),$N$3),0)</f>
        <v>0</v>
      </c>
      <c r="BR181" s="204">
        <f>IFERROR(ROUND((BR179/$V$341),$N$3),0)</f>
        <v>0</v>
      </c>
      <c r="BS181" s="204"/>
      <c r="BT181" s="204">
        <f ca="1">IFERROR(ROUND((BT179/$U$341),$N$3),0)</f>
        <v>0</v>
      </c>
      <c r="BU181" s="204">
        <f>IFERROR(ROUND((BU179/$V$341),$N$3),0)</f>
        <v>0</v>
      </c>
      <c r="BV181" s="204"/>
      <c r="BW181" s="204">
        <f ca="1">IFERROR(ROUND((BW179/$U$341),$N$3),0)</f>
        <v>0</v>
      </c>
      <c r="BX181" s="204">
        <f>IFERROR(ROUND((BX179/$V$341),$N$3),0)</f>
        <v>0</v>
      </c>
      <c r="BY181" s="204"/>
      <c r="BZ181" s="204">
        <f ca="1">IFERROR(ROUND((BZ179/$U$341),$N$3),0)</f>
        <v>0</v>
      </c>
      <c r="CA181" s="204">
        <f>IFERROR(ROUND((CA179/$V$341),$N$3),0)</f>
        <v>0</v>
      </c>
      <c r="CB181" s="204"/>
      <c r="CC181" s="204">
        <f ca="1">IFERROR(ROUND((CC179/$U$341),$N$3),0)</f>
        <v>0</v>
      </c>
      <c r="CD181" s="204">
        <f>IFERROR(ROUND((CD179/$V$341),$N$3),0)</f>
        <v>0</v>
      </c>
      <c r="CE181" s="204"/>
      <c r="CF181" s="204">
        <f ca="1">IFERROR(ROUND((CF179/$U$341),$N$3),0)</f>
        <v>0</v>
      </c>
      <c r="CG181" s="204">
        <f>IFERROR(ROUND((CG179/$V$341),$N$3),0)</f>
        <v>0</v>
      </c>
      <c r="CH181" s="204"/>
      <c r="CI181" s="204">
        <f ca="1">IFERROR(ROUND((CI179/$U$341),$N$3),0)</f>
        <v>0</v>
      </c>
      <c r="CJ181" s="204">
        <f>IFERROR(ROUND((CJ179/$V$341),$N$3),0)</f>
        <v>0</v>
      </c>
      <c r="CK181" s="204"/>
      <c r="CL181" s="204">
        <f ca="1">IFERROR(ROUND((CL179/$U$341),$N$3),0)</f>
        <v>0</v>
      </c>
      <c r="CM181" s="204">
        <f>IFERROR(ROUND((CM179/$V$341),$N$3),0)</f>
        <v>0</v>
      </c>
      <c r="CN181" s="204"/>
      <c r="CO181" s="204">
        <f ca="1">IFERROR(ROUND((CO179/$U$341),$N$3),0)</f>
        <v>0</v>
      </c>
      <c r="CP181" s="204">
        <f>IFERROR(ROUND((CP179/$V$341),$N$3),0)</f>
        <v>0</v>
      </c>
      <c r="CQ181" s="204"/>
      <c r="CR181" s="204">
        <f ca="1">IFERROR(ROUND((CR179/$U$341),$N$3),0)</f>
        <v>0</v>
      </c>
      <c r="CS181" s="204">
        <f>IFERROR(ROUND((CS179/$V$341),$N$3),0)</f>
        <v>0</v>
      </c>
      <c r="CT181" s="204"/>
      <c r="CU181" s="204">
        <f ca="1">IFERROR(ROUND((CU179/$U$341),$N$3),0)</f>
        <v>0</v>
      </c>
      <c r="CV181" s="204">
        <f>IFERROR(ROUND((CV179/$V$341),$N$3),0)</f>
        <v>0</v>
      </c>
      <c r="CW181" s="204"/>
      <c r="CX181" s="204">
        <f ca="1">IFERROR(ROUND((CX179/$U$341),$N$3),0)</f>
        <v>0</v>
      </c>
      <c r="CY181" s="204">
        <f>IFERROR(ROUND((CY179/$V$341),$N$3),0)</f>
        <v>0</v>
      </c>
      <c r="CZ181" s="204"/>
      <c r="DA181" s="204">
        <f ca="1">IFERROR(ROUND((DA179/$U$341),$N$3),0)</f>
        <v>0</v>
      </c>
      <c r="DB181" s="204">
        <f>IFERROR(ROUND((DB179/$V$341),$N$3),0)</f>
        <v>0</v>
      </c>
      <c r="DC181" s="204"/>
      <c r="DD181" s="204">
        <f ca="1">IFERROR(ROUND((DD179/$U$341),$N$3),0)</f>
        <v>0</v>
      </c>
      <c r="DE181" s="204">
        <f>IFERROR(ROUND((DE179/$V$341),$N$3),0)</f>
        <v>0</v>
      </c>
      <c r="DF181" s="204"/>
      <c r="DG181" s="204">
        <f ca="1">IFERROR(ROUND((DG179/$U$341),$N$3),0)</f>
        <v>0</v>
      </c>
      <c r="DH181" s="204">
        <f>IFERROR(ROUND((DH179/$V$341),$N$3),0)</f>
        <v>0</v>
      </c>
      <c r="DI181" s="204"/>
      <c r="DJ181" s="204">
        <f ca="1">IFERROR(ROUND((DJ179/$U$341),$N$3),0)</f>
        <v>0</v>
      </c>
      <c r="DK181" s="204">
        <f>IFERROR(ROUND((DK179/$V$341),$N$3),0)</f>
        <v>0</v>
      </c>
      <c r="DL181" s="204"/>
      <c r="DM181" s="204">
        <f ca="1">IFERROR(ROUND((DM179/$U$341),$N$3),0)</f>
        <v>0</v>
      </c>
      <c r="DN181" s="204">
        <f>IFERROR(ROUND((DN179/$V$341),$N$3),0)</f>
        <v>0</v>
      </c>
      <c r="DO181" s="204"/>
      <c r="DP181" s="204">
        <f ca="1">IFERROR(ROUND((DP179/$U$341),$N$3),0)</f>
        <v>0</v>
      </c>
      <c r="DQ181" s="204">
        <f>IFERROR(ROUND((DQ179/$V$341),$N$3),0)</f>
        <v>0</v>
      </c>
      <c r="DR181" s="204"/>
      <c r="DS181" s="204">
        <f ca="1">IFERROR(ROUND((DS179/$U$341),$N$3),0)</f>
        <v>0</v>
      </c>
      <c r="DT181" s="204">
        <f>IFERROR(ROUND((DT179/$V$341),$N$3),0)</f>
        <v>0</v>
      </c>
      <c r="DU181" s="418"/>
      <c r="DV181" s="204">
        <f>IFERROR(ROUND((DV179/$U$341),$N$3),0)</f>
        <v>0</v>
      </c>
      <c r="DW181" s="442"/>
      <c r="DY181" s="205"/>
      <c r="DZ181" s="205"/>
      <c r="EB181" s="196"/>
      <c r="EC181" s="196"/>
    </row>
    <row r="182" spans="1:303" s="170" customFormat="1" ht="19.5" customHeight="1" x14ac:dyDescent="0.3">
      <c r="A182" s="83"/>
      <c r="C182" s="170">
        <v>1</v>
      </c>
      <c r="D182" s="206">
        <v>1</v>
      </c>
      <c r="E182" s="206" t="s">
        <v>396</v>
      </c>
      <c r="F182" s="206"/>
      <c r="G182" s="206" t="s">
        <v>247</v>
      </c>
      <c r="M182" s="132" t="s">
        <v>397</v>
      </c>
      <c r="N182" s="127" t="s">
        <v>40</v>
      </c>
      <c r="O182" s="210">
        <f ca="1">IFERROR(((R182*R44)+(U182*U44)+(X182*X44)+(AA182*AA44)+(AD182*AD44)+(AG182*AG44)+(AJ182*AJ44)+(AM182*AM44)+(AP182*AP44)+(AS182*AS44)+(AV182*AV44)+(AY182*AY44)+(BB182*BB44)+(BE182*BE44)+(BH182*BH44)+(BK182*BK44)+(BN182*BN44)+(BQ182*BQ44)+(BT182*BT44)+(BW182*BW44)+(BZ182*BZ44)+(CC182*CC44)+(CF182*CF44)+(CI182*CI44)+(CL182*CL44)+(CO182*CO44)+(CR182*CR44)+(CU182*CU44)+(CX182*CX44)+(DA182*DA44)+(DD182*DD44)+(DG182*DG44)+(DJ182*DJ44)+(DM182*DM44)+(DP182*DP44)+(DS182*DS44)+IF(O35="Actual",(DV182*DV44),0))/O44,0)</f>
        <v>0</v>
      </c>
      <c r="P182" s="210">
        <f>IFERROR(((S182*S44)+(V182*V44)+(Y182*Y44)+(AB182*AB44)+(AE182*AE44)+(AH182*AH44)+(AK182*AK44)+(AN182*AN44)+(AQ182*AQ44)+(AT182*AT44)+(AW182*AW44)+(AZ182*AZ44)+(BC182*BC44)+(BF182*BF44)+(BI182*BI44)+(BL182*BL44)+(BO182*BO44)+(BR182*BR44)+(BU182*BU44)+(BX182*BX44)+(CA182*CA44)+(CD182*CD44)+(CG182*CG44)+(CJ182*CJ44)+(CM182*CM44)+(CP182*CP44)+(CS182*CS44)+(CV182*CV44)+(CY182*CY44)+(DB182*DB44)+(DE182*DE44)+(DH182*DH44)+(DK182*DK44)+(DN182*DN44)+(DQ182*DQ44)+(DT182*DT44))/P44,0)</f>
        <v>0</v>
      </c>
      <c r="Q182" s="254"/>
      <c r="R182" s="255">
        <f>IFERROR(IF(AND($O$308="WA",$O$309=0),IF(IFERROR(FIND("On Premise",R298)&gt;0,FALSE),R179+($O$344*(R49/1000))+($O$345*R179),R179),0),0)</f>
        <v>0</v>
      </c>
      <c r="S182" s="255">
        <f>IFERROR(IF(AND($O$308="WA",$O$309=0),IF(IFERROR(FIND("On Premise",R298)&gt;0,FALSE),S179+($P$344*(S49/1000))+($P$345*S179),S179),0),0)</f>
        <v>0</v>
      </c>
      <c r="T182" s="255"/>
      <c r="U182" s="204">
        <f>IFERROR(IF(AND($O$308="WA",$O$309=0),IF(IFERROR(FIND("On Premise",U298)&gt;0,FALSE),U179+($O$344*(U49/1000))+($O$345*U179),U179),0),0)</f>
        <v>0</v>
      </c>
      <c r="V182" s="204">
        <f>IFERROR(IF(AND($O$308="WA",$O$309=0),IF(IFERROR(FIND("On Premise",U298)&gt;0,FALSE),V179+($P$344*(V49/1000))+($P$345*V179),V179),0),0)</f>
        <v>0</v>
      </c>
      <c r="W182" s="255"/>
      <c r="X182" s="204">
        <f>IFERROR(IF(AND($O$308="WA",$O$309=0),IF(IFERROR(FIND("On Premise",X298)&gt;0,FALSE),X179+($O$344*(X49/1000))+($O$345*X179),X179),0),0)</f>
        <v>0</v>
      </c>
      <c r="Y182" s="204">
        <f>IFERROR(IF(AND($O$308="WA",$O$309=0),IF(IFERROR(FIND("On Premise",X298)&gt;0,FALSE),Y179+($P$344*(Y49/1000))+($P$345*Y179),Y179),0),0)</f>
        <v>0</v>
      </c>
      <c r="Z182" s="255"/>
      <c r="AA182" s="204">
        <f>IFERROR(IF(AND($O$308="WA",$O$309=0),IF(IFERROR(FIND("On Premise",AA298)&gt;0,FALSE),AA179+($O$344*(AA49/1000))+($O$345*AA179),AA179),0),0)</f>
        <v>0</v>
      </c>
      <c r="AB182" s="204">
        <f>IFERROR(IF(AND($O$308="WA",$O$309=0),IF(IFERROR(FIND("On Premise",AA298)&gt;0,FALSE),AB179+($P$344*(AB49/1000))+($P$345*AB179),AB179),0),0)</f>
        <v>0</v>
      </c>
      <c r="AC182" s="255"/>
      <c r="AD182" s="204">
        <f>IFERROR(IF(AND($O$308="WA",$O$309=0),IF(IFERROR(FIND("On Premise",AD298)&gt;0,FALSE),AD179+($O$344*(AD49/1000))+($O$345*AD179),AD179),0),0)</f>
        <v>0</v>
      </c>
      <c r="AE182" s="204">
        <f>IFERROR(IF(AND($O$308="WA",$O$309=0),IF(IFERROR(FIND("On Premise",AD298)&gt;0,FALSE),AE179+($P$344*(AE49/1000))+($P$345*AE179),AE179),0),0)</f>
        <v>0</v>
      </c>
      <c r="AF182" s="255"/>
      <c r="AG182" s="204">
        <f>IFERROR(IF(AND($O$308="WA",$O$309=0),IF(IFERROR(FIND("On Premise",AG298)&gt;0,FALSE),AG179+($O$344*(AG49/1000))+($O$345*AG179),AG179),0),0)</f>
        <v>0</v>
      </c>
      <c r="AH182" s="204">
        <f>IFERROR(IF(AND($O$308="WA",$O$309=0),IF(IFERROR(FIND("On Premise",AG298)&gt;0,FALSE),AH179+($P$344*(AH49/1000))+($P$345*AH179),AH179),0),0)</f>
        <v>0</v>
      </c>
      <c r="AI182" s="255"/>
      <c r="AJ182" s="204">
        <f>IFERROR(IF(AND($O$308="WA",$O$309=0),IF(IFERROR(FIND("On Premise",AJ298)&gt;0,FALSE),AJ179+($O$344*(AJ49/1000))+($O$345*AJ179),AJ179),0),0)</f>
        <v>0</v>
      </c>
      <c r="AK182" s="204">
        <f>IFERROR(IF(AND($O$308="WA",$O$309=0),IF(IFERROR(FIND("On Premise",AJ298)&gt;0,FALSE),AK179+($P$344*(AK49/1000))+($P$345*AK179),AK179),0),0)</f>
        <v>0</v>
      </c>
      <c r="AL182" s="255"/>
      <c r="AM182" s="204">
        <f>IFERROR(IF(AND($O$308="WA",$O$309=0),IF(IFERROR(FIND("On Premise",AM298)&gt;0,FALSE),AM179+($O$344*(AM49/1000))+($O$345*AM179),AM179),0),0)</f>
        <v>0</v>
      </c>
      <c r="AN182" s="204">
        <f>IFERROR(IF(AND($O$308="WA",$O$309=0),IF(IFERROR(FIND("On Premise",AM298)&gt;0,FALSE),AN179+($P$344*(AN49/1000))+($P$345*AN179),AN179),0),0)</f>
        <v>0</v>
      </c>
      <c r="AO182" s="255"/>
      <c r="AP182" s="204">
        <f>IFERROR(IF(AND($O$308="WA",$O$309=0),IF(IFERROR(FIND("On Premise",AP298)&gt;0,FALSE),AP179+($O$344*(AP49/1000))+($O$345*AP179),AP179),0),0)</f>
        <v>0</v>
      </c>
      <c r="AQ182" s="204">
        <f>IFERROR(IF(AND($O$308="WA",$O$309=0),IF(IFERROR(FIND("On Premise",AP298)&gt;0,FALSE),AQ179+($P$344*(AQ49/1000))+($P$345*AQ179),AQ179),0),0)</f>
        <v>0</v>
      </c>
      <c r="AR182" s="255"/>
      <c r="AS182" s="204">
        <f>IFERROR(IF(AND($O$308="WA",$O$309=0),IF(IFERROR(FIND("On Premise",AS298)&gt;0,FALSE),AS179+($O$344*(AS49/1000))+($O$345*AS179),AS179),0),0)</f>
        <v>0</v>
      </c>
      <c r="AT182" s="204">
        <f>IFERROR(IF(AND($O$308="WA",$O$309=0),IF(IFERROR(FIND("On Premise",AS298)&gt;0,FALSE),AT179+($P$344*(AT49/1000))+($P$345*AT179),AT179),0),0)</f>
        <v>0</v>
      </c>
      <c r="AU182" s="255"/>
      <c r="AV182" s="204">
        <f>IFERROR(IF(AND($O$308="WA",$O$309=0),IF(IFERROR(FIND("On Premise",AV298)&gt;0,FALSE),AV179+($O$344*(AV49/1000))+($O$345*AV179),AV179),0),0)</f>
        <v>0</v>
      </c>
      <c r="AW182" s="204">
        <f>IFERROR(IF(AND($O$308="WA",$O$309=0),IF(IFERROR(FIND("On Premise",AV298)&gt;0,FALSE),AW179+($P$344*(AW49/1000))+($P$345*AW179),AW179),0),0)</f>
        <v>0</v>
      </c>
      <c r="AX182" s="255"/>
      <c r="AY182" s="204">
        <f>IFERROR(IF(AND($O$308="WA",$O$309=0),IF(IFERROR(FIND("On Premise",AY298)&gt;0,FALSE),AY179+($O$344*(AY49/1000))+($O$345*AY179),AY179),0),0)</f>
        <v>0</v>
      </c>
      <c r="AZ182" s="204">
        <f>IFERROR(IF(AND($O$308="WA",$O$309=0),IF(IFERROR(FIND("On Premise",AY298)&gt;0,FALSE),AZ179+($P$344*(AZ49/1000))+($P$345*AZ179),AZ179),0),0)</f>
        <v>0</v>
      </c>
      <c r="BA182" s="255"/>
      <c r="BB182" s="204">
        <f>IFERROR(IF(AND($O$308="WA",$O$309=0),IF(IFERROR(FIND("On Premise",BB298)&gt;0,FALSE),BB179+($O$344*(BB49/1000))+($O$345*BB179),BB179),0),0)</f>
        <v>0</v>
      </c>
      <c r="BC182" s="204">
        <f>IFERROR(IF(AND($O$308="WA",$O$309=0),IF(IFERROR(FIND("On Premise",BB298)&gt;0,FALSE),BC179+($P$344*(BC49/1000))+($P$345*BC179),BC179),0),0)</f>
        <v>0</v>
      </c>
      <c r="BD182" s="255"/>
      <c r="BE182" s="204">
        <f>IFERROR(IF(AND($O$308="WA",$O$309=0),IF(IFERROR(FIND("On Premise",BE298)&gt;0,FALSE),BE179+($O$344*(BE49/1000))+($O$345*BE179),BE179),0),0)</f>
        <v>0</v>
      </c>
      <c r="BF182" s="204">
        <f>IFERROR(IF(AND($O$308="WA",$O$309=0),IF(IFERROR(FIND("On Premise",BE298)&gt;0,FALSE),BF179+($P$344*(BF49/1000))+($P$345*BF179),BF179),0),0)</f>
        <v>0</v>
      </c>
      <c r="BG182" s="255"/>
      <c r="BH182" s="204">
        <f>IFERROR(IF(AND($O$308="WA",$O$309=0),IF(IFERROR(FIND("On Premise",BH298)&gt;0,FALSE),BH179+($O$344*(BH49/1000))+($O$345*BH179),BH179),0),0)</f>
        <v>0</v>
      </c>
      <c r="BI182" s="204">
        <f>IFERROR(IF(AND($O$308="WA",$O$309=0),IF(IFERROR(FIND("On Premise",BH298)&gt;0,FALSE),BI179+($P$344*(BI49/1000))+($P$345*BI179),BI179),0),0)</f>
        <v>0</v>
      </c>
      <c r="BJ182" s="255"/>
      <c r="BK182" s="204">
        <f>IFERROR(IF(AND($O$308="WA",$O$309=0),IF(IFERROR(FIND("On Premise",BK298)&gt;0,FALSE),BK179+($O$344*(BK49/1000))+($O$345*BK179),BK179),0),0)</f>
        <v>0</v>
      </c>
      <c r="BL182" s="204">
        <f>IFERROR(IF(AND($O$308="WA",$O$309=0),IF(IFERROR(FIND("On Premise",BK298)&gt;0,FALSE),BL179+($P$344*(BL49/1000))+($P$345*BL179),BL179),0),0)</f>
        <v>0</v>
      </c>
      <c r="BM182" s="255"/>
      <c r="BN182" s="204">
        <f>IFERROR(IF(AND($O$308="WA",$O$309=0),IF(IFERROR(FIND("On Premise",BN298)&gt;0,FALSE),BN179+($O$344*(BN49/1000))+($O$345*BN179),BN179),0),0)</f>
        <v>0</v>
      </c>
      <c r="BO182" s="204">
        <f>IFERROR(IF(AND($O$308="WA",$O$309=0),IF(IFERROR(FIND("On Premise",BN298)&gt;0,FALSE),BO179+($P$344*(BO49/1000))+($P$345*BO179),BO179),0),0)</f>
        <v>0</v>
      </c>
      <c r="BP182" s="255"/>
      <c r="BQ182" s="204">
        <f>IFERROR(IF(AND($O$308="WA",$O$309=0),IF(IFERROR(FIND("On Premise",BQ298)&gt;0,FALSE),BQ179+($O$344*(BQ49/1000))+($O$345*BQ179),BQ179),0),0)</f>
        <v>0</v>
      </c>
      <c r="BR182" s="204">
        <f>IFERROR(IF(AND($O$308="WA",$O$309=0),IF(IFERROR(FIND("On Premise",BQ298)&gt;0,FALSE),BR179+($P$344*(BR49/1000))+($P$345*BR179),BR179),0),0)</f>
        <v>0</v>
      </c>
      <c r="BS182" s="255"/>
      <c r="BT182" s="204">
        <f>IFERROR(IF(AND($O$308="WA",$O$309=0),IF(IFERROR(FIND("On Premise",BT298)&gt;0,FALSE),BT179+($O$344*(BT49/1000))+($O$345*BT179),BT179),0),0)</f>
        <v>0</v>
      </c>
      <c r="BU182" s="204">
        <f>IFERROR(IF(AND($O$308="WA",$O$309=0),IF(IFERROR(FIND("On Premise",BT298)&gt;0,FALSE),BU179+($P$344*(BU49/1000))+($P$345*BU179),BU179),0),0)</f>
        <v>0</v>
      </c>
      <c r="BV182" s="255"/>
      <c r="BW182" s="204">
        <f>IFERROR(IF(AND($O$308="WA",$O$309=0),IF(IFERROR(FIND("On Premise",BW298)&gt;0,FALSE),BW179+($O$344*(BW49/1000))+($O$345*BW179),BW179),0),0)</f>
        <v>0</v>
      </c>
      <c r="BX182" s="204">
        <f>IFERROR(IF(AND($O$308="WA",$O$309=0),IF(IFERROR(FIND("On Premise",BW298)&gt;0,FALSE),BX179+($P$344*(BX49/1000))+($P$345*BX179),BX179),0),0)</f>
        <v>0</v>
      </c>
      <c r="BY182" s="255"/>
      <c r="BZ182" s="204">
        <f>IFERROR(IF(AND($O$308="WA",$O$309=0),IF(IFERROR(FIND("On Premise",BZ298)&gt;0,FALSE),BZ179+($O$344*(BZ49/1000))+($O$345*BZ179),BZ179),0),0)</f>
        <v>0</v>
      </c>
      <c r="CA182" s="204">
        <f>IFERROR(IF(AND($O$308="WA",$O$309=0),IF(IFERROR(FIND("On Premise",BZ298)&gt;0,FALSE),CA179+($P$344*(CA49/1000))+($P$345*CA179),CA179),0),0)</f>
        <v>0</v>
      </c>
      <c r="CB182" s="255"/>
      <c r="CC182" s="204">
        <f>IFERROR(IF(AND($O$308="WA",$O$309=0),IF(IFERROR(FIND("On Premise",CC298)&gt;0,FALSE),CC179+($O$344*(CC49/1000))+($O$345*CC179),CC179),0),0)</f>
        <v>0</v>
      </c>
      <c r="CD182" s="204">
        <f>IFERROR(IF(AND($O$308="WA",$O$309=0),IF(IFERROR(FIND("On Premise",CC298)&gt;0,FALSE),CD179+($P$344*(CD49/1000))+($P$345*CD179),CD179),0),0)</f>
        <v>0</v>
      </c>
      <c r="CE182" s="255"/>
      <c r="CF182" s="204">
        <f>IFERROR(IF(AND($O$308="WA",$O$309=0),IF(IFERROR(FIND("On Premise",CF298)&gt;0,FALSE),CF179+($O$344*(CF49/1000))+($O$345*CF179),CF179),0),0)</f>
        <v>0</v>
      </c>
      <c r="CG182" s="204">
        <f>IFERROR(IF(AND($O$308="WA",$O$309=0),IF(IFERROR(FIND("On Premise",CF298)&gt;0,FALSE),CG179+($P$344*(CG49/1000))+($P$345*CG179),CG179),0),0)</f>
        <v>0</v>
      </c>
      <c r="CH182" s="255"/>
      <c r="CI182" s="204">
        <f>IFERROR(IF(AND($O$308="WA",$O$309=0),IF(IFERROR(FIND("On Premise",CI298)&gt;0,FALSE),CI179+($O$344*(CI49/1000))+($O$345*CI179),CI179),0),0)</f>
        <v>0</v>
      </c>
      <c r="CJ182" s="204">
        <f>IFERROR(IF(AND($O$308="WA",$O$309=0),IF(IFERROR(FIND("On Premise",CI298)&gt;0,FALSE),CJ179+($P$344*(CJ49/1000))+($P$345*CJ179),CJ179),0),0)</f>
        <v>0</v>
      </c>
      <c r="CK182" s="255"/>
      <c r="CL182" s="204">
        <f>IFERROR(IF(AND($O$308="WA",$O$309=0),IF(IFERROR(FIND("On Premise",CL298)&gt;0,FALSE),CL179+($O$344*(CL49/1000))+($O$345*CL179),CL179),0),0)</f>
        <v>0</v>
      </c>
      <c r="CM182" s="204">
        <f>IFERROR(IF(AND($O$308="WA",$O$309=0),IF(IFERROR(FIND("On Premise",CL298)&gt;0,FALSE),CM179+($P$344*(CM49/1000))+($P$345*CM179),CM179),0),0)</f>
        <v>0</v>
      </c>
      <c r="CN182" s="255"/>
      <c r="CO182" s="204">
        <f>IFERROR(IF(AND($O$308="WA",$O$309=0),IF(IFERROR(FIND("On Premise",CO298)&gt;0,FALSE),CO179+($O$344*(CO49/1000))+($O$345*CO179),CO179),0),0)</f>
        <v>0</v>
      </c>
      <c r="CP182" s="204">
        <f>IFERROR(IF(AND($O$308="WA",$O$309=0),IF(IFERROR(FIND("On Premise",CO298)&gt;0,FALSE),CP179+($P$344*(CP49/1000))+($P$345*CP179),CP179),0),0)</f>
        <v>0</v>
      </c>
      <c r="CQ182" s="255"/>
      <c r="CR182" s="204">
        <f>IFERROR(IF(AND($O$308="WA",$O$309=0),IF(IFERROR(FIND("On Premise",CR298)&gt;0,FALSE),CR179+($O$344*(CR49/1000))+($O$345*CR179),CR179),0),0)</f>
        <v>0</v>
      </c>
      <c r="CS182" s="204">
        <f>IFERROR(IF(AND($O$308="WA",$O$309=0),IF(IFERROR(FIND("On Premise",CR298)&gt;0,FALSE),CS179+($P$344*(CS49/1000))+($P$345*CS179),CS179),0),0)</f>
        <v>0</v>
      </c>
      <c r="CT182" s="255"/>
      <c r="CU182" s="204">
        <f>IFERROR(IF(AND($O$308="WA",$O$309=0),IF(IFERROR(FIND("On Premise",CU298)&gt;0,FALSE),CU179+($O$344*(CU49/1000))+($O$345*CU179),CU179),0),0)</f>
        <v>0</v>
      </c>
      <c r="CV182" s="204">
        <f>IFERROR(IF(AND($O$308="WA",$O$309=0),IF(IFERROR(FIND("On Premise",CU298)&gt;0,FALSE),CV179+($P$344*(CV49/1000))+($P$345*CV179),CV179),0),0)</f>
        <v>0</v>
      </c>
      <c r="CW182" s="255"/>
      <c r="CX182" s="204">
        <f>IFERROR(IF(AND($O$308="WA",$O$309=0),IF(IFERROR(FIND("On Premise",CX298)&gt;0,FALSE),CX179+($O$344*(CX49/1000))+($O$345*CX179),CX179),0),0)</f>
        <v>0</v>
      </c>
      <c r="CY182" s="204">
        <f>IFERROR(IF(AND($O$308="WA",$O$309=0),IF(IFERROR(FIND("On Premise",CX298)&gt;0,FALSE),CY179+($P$344*(CY49/1000))+($P$345*CY179),CY179),0),0)</f>
        <v>0</v>
      </c>
      <c r="CZ182" s="255"/>
      <c r="DA182" s="204">
        <f>IFERROR(IF(AND($O$308="WA",$O$309=0),IF(IFERROR(FIND("On Premise",DA298)&gt;0,FALSE),DA179+($O$344*(DA49/1000))+($O$345*DA179),DA179),0),0)</f>
        <v>0</v>
      </c>
      <c r="DB182" s="204">
        <f>IFERROR(IF(AND($O$308="WA",$O$309=0),IF(IFERROR(FIND("On Premise",DA298)&gt;0,FALSE),DB179+($P$344*(DB49/1000))+($P$345*DB179),DB179),0),0)</f>
        <v>0</v>
      </c>
      <c r="DC182" s="255"/>
      <c r="DD182" s="204">
        <f>IFERROR(IF(AND($O$308="WA",$O$309=0),IF(IFERROR(FIND("On Premise",DD298)&gt;0,FALSE),DD179+($O$344*(DD49/1000))+($O$345*DD179),DD179),0),0)</f>
        <v>0</v>
      </c>
      <c r="DE182" s="204">
        <f>IFERROR(IF(AND($O$308="WA",$O$309=0),IF(IFERROR(FIND("On Premise",DD298)&gt;0,FALSE),DE179+($P$344*(DE49/1000))+($P$345*DE179),DE179),0),0)</f>
        <v>0</v>
      </c>
      <c r="DF182" s="255"/>
      <c r="DG182" s="204">
        <f>IFERROR(IF(AND($O$308="WA",$O$309=0),IF(IFERROR(FIND("On Premise",DG298)&gt;0,FALSE),DG179+($O$344*(DG49/1000))+($O$345*DG179),DG179),0),0)</f>
        <v>0</v>
      </c>
      <c r="DH182" s="204">
        <f>IFERROR(IF(AND($O$308="WA",$O$309=0),IF(IFERROR(FIND("On Premise",DG298)&gt;0,FALSE),DH179+($P$344*(DH49/1000))+($P$345*DH179),DH179),0),0)</f>
        <v>0</v>
      </c>
      <c r="DI182" s="255"/>
      <c r="DJ182" s="204">
        <f>IFERROR(IF(AND($O$308="WA",$O$309=0),IF(IFERROR(FIND("On Premise",DJ298)&gt;0,FALSE),DJ179+($O$344*(DJ49/1000))+($O$345*DJ179),DJ179),0),0)</f>
        <v>0</v>
      </c>
      <c r="DK182" s="204">
        <f>IFERROR(IF(AND($O$308="WA",$O$309=0),IF(IFERROR(FIND("On Premise",DJ298)&gt;0,FALSE),DK179+($P$344*(DK49/1000))+($P$345*DK179),DK179),0),0)</f>
        <v>0</v>
      </c>
      <c r="DL182" s="255"/>
      <c r="DM182" s="204">
        <f>IFERROR(IF(AND($O$308="WA",$O$309=0),IF(IFERROR(FIND("On Premise",DM298)&gt;0,FALSE),DM179+($O$344*(DM49/1000))+($O$345*DM179),DM179),0),0)</f>
        <v>0</v>
      </c>
      <c r="DN182" s="204">
        <f>IFERROR(IF(AND($O$308="WA",$O$309=0),IF(IFERROR(FIND("On Premise",DM298)&gt;0,FALSE),DN179+($P$344*(DN49/1000))+($P$345*DN179),DN179),0),0)</f>
        <v>0</v>
      </c>
      <c r="DO182" s="255"/>
      <c r="DP182" s="204">
        <f>IFERROR(IF(AND($O$308="WA",$O$309=0),IF(IFERROR(FIND("On Premise",DP298)&gt;0,FALSE),DP179+($O$344*(DP49/1000))+($O$345*DP179),DP179),0),0)</f>
        <v>0</v>
      </c>
      <c r="DQ182" s="204">
        <f>IFERROR(IF(AND($O$308="WA",$O$309=0),IF(IFERROR(FIND("On Premise",DP298)&gt;0,FALSE),DQ179+($P$344*(DQ49/1000))+($P$345*DQ179),DQ179),0),0)</f>
        <v>0</v>
      </c>
      <c r="DR182" s="255"/>
      <c r="DS182" s="204">
        <f>IFERROR(IF(AND($O$308="WA",$O$309=0),IF(IFERROR(FIND("On Premise",DS298)&gt;0,FALSE),DS179+($O$344*(DS49/1000))+($O$345*DS179),DS179),0),0)</f>
        <v>0</v>
      </c>
      <c r="DT182" s="204">
        <f>IFERROR(IF(AND($O$308="WA",$O$309=0),IF(IFERROR(FIND("On Premise",DS298)&gt;0,FALSE),DT179+($P$344*(DT49/1000))+($P$345*DT179),DT179),0),0)</f>
        <v>0</v>
      </c>
      <c r="DU182" s="418"/>
      <c r="DV182" s="204">
        <f>IFERROR(IF(AND($O$308="WA",$O$309=0),IF(IFERROR(FIND("On Premise",DV298)&gt;0,FALSE),DV179+($O$344*(DV49/1000))+($O$345*DV179),DV179),0),0)</f>
        <v>0</v>
      </c>
      <c r="DW182" s="442"/>
      <c r="DY182" s="205"/>
      <c r="DZ182" s="205"/>
      <c r="EB182" s="196"/>
      <c r="EC182" s="196"/>
      <c r="ED182"/>
      <c r="EE182" s="100"/>
      <c r="EF182" s="176"/>
      <c r="EG182" s="176"/>
      <c r="EH182" s="176"/>
      <c r="EI182" s="176"/>
      <c r="EJ182" s="176"/>
      <c r="EK182" s="176"/>
      <c r="EL182" s="176"/>
      <c r="EM182" s="176"/>
      <c r="EN182" s="176"/>
      <c r="EO182" s="176"/>
      <c r="EP182" s="176"/>
      <c r="EQ182" s="176"/>
      <c r="ER182" s="176"/>
      <c r="ES182" s="176"/>
      <c r="ET182" s="176"/>
      <c r="EU182" s="176"/>
      <c r="EV182" s="176"/>
      <c r="EW182" s="176"/>
      <c r="EX182" s="176"/>
      <c r="EY182" s="176"/>
      <c r="EZ182" s="176"/>
      <c r="FA182" s="176"/>
      <c r="FB182" s="176"/>
      <c r="FC182" s="176"/>
      <c r="FD182" s="176"/>
      <c r="FE182" s="176"/>
      <c r="FF182" s="176"/>
      <c r="FG182" s="176"/>
      <c r="FH182" s="176"/>
      <c r="FI182" s="176"/>
      <c r="FJ182" s="176"/>
      <c r="FK182" s="176"/>
      <c r="FL182" s="176"/>
      <c r="FM182" s="176"/>
      <c r="FN182" s="176"/>
      <c r="FO182" s="176"/>
      <c r="FP182" s="176"/>
      <c r="FQ182" s="176"/>
      <c r="FR182" s="176"/>
      <c r="FS182" s="176"/>
      <c r="FT182" s="176"/>
      <c r="FU182" s="176"/>
      <c r="FV182" s="176"/>
      <c r="FW182" s="176"/>
      <c r="FX182" s="176"/>
      <c r="FY182" s="176"/>
      <c r="FZ182" s="176"/>
      <c r="GA182" s="176"/>
      <c r="GB182" s="176"/>
      <c r="GC182" s="176"/>
      <c r="GD182" s="176"/>
      <c r="GE182" s="176"/>
      <c r="GF182" s="176"/>
      <c r="GG182" s="176"/>
      <c r="GH182" s="176"/>
      <c r="GI182" s="176"/>
      <c r="GJ182" s="176"/>
      <c r="GK182" s="176"/>
      <c r="GL182" s="176"/>
      <c r="GM182" s="176"/>
      <c r="GN182" s="176"/>
      <c r="GO182" s="176"/>
      <c r="GP182" s="176"/>
      <c r="GQ182" s="176"/>
      <c r="GR182" s="176"/>
      <c r="GS182" s="176"/>
      <c r="GT182" s="176"/>
      <c r="GU182" s="176"/>
      <c r="GV182" s="176"/>
      <c r="GW182" s="176"/>
      <c r="GX182" s="176"/>
      <c r="GY182" s="176"/>
      <c r="GZ182" s="176"/>
      <c r="HA182" s="176"/>
      <c r="HB182" s="176"/>
      <c r="HC182" s="176"/>
      <c r="HD182" s="176"/>
      <c r="HE182" s="176"/>
      <c r="HF182" s="176"/>
      <c r="HG182" s="176"/>
      <c r="HH182" s="176"/>
      <c r="HI182" s="176"/>
      <c r="HJ182" s="176"/>
      <c r="HK182" s="176"/>
      <c r="HL182" s="176"/>
      <c r="HM182" s="176"/>
      <c r="HN182" s="176"/>
      <c r="HO182" s="176"/>
      <c r="HP182" s="176"/>
      <c r="HQ182" s="176"/>
      <c r="HR182" s="176"/>
      <c r="HS182" s="176"/>
      <c r="HT182" s="176"/>
      <c r="HU182" s="176"/>
      <c r="HV182" s="176"/>
      <c r="HW182" s="176"/>
      <c r="HX182" s="176"/>
      <c r="HY182" s="176"/>
      <c r="HZ182" s="176"/>
      <c r="IA182" s="176"/>
      <c r="IB182" s="176"/>
      <c r="IC182" s="176"/>
      <c r="ID182" s="176"/>
      <c r="IE182" s="176"/>
      <c r="IF182" s="176"/>
      <c r="IG182" s="176"/>
      <c r="IH182" s="176"/>
      <c r="II182" s="176"/>
      <c r="IJ182" s="176"/>
      <c r="IK182" s="176"/>
      <c r="IL182" s="176"/>
      <c r="IM182" s="176"/>
      <c r="IN182" s="176"/>
      <c r="IO182" s="176"/>
      <c r="IP182" s="176"/>
      <c r="IQ182" s="176"/>
      <c r="IR182" s="176"/>
      <c r="IS182" s="176"/>
      <c r="IT182" s="176"/>
      <c r="IU182" s="176"/>
      <c r="IV182" s="176"/>
      <c r="IW182" s="176"/>
      <c r="IX182" s="176"/>
      <c r="IY182" s="176"/>
      <c r="IZ182" s="176"/>
      <c r="JA182" s="176"/>
      <c r="JB182" s="176"/>
      <c r="JC182" s="176"/>
      <c r="JD182" s="176"/>
      <c r="JE182" s="176"/>
      <c r="JF182" s="176"/>
      <c r="JG182" s="176"/>
      <c r="JH182" s="176"/>
      <c r="JI182" s="176"/>
      <c r="JJ182" s="176"/>
      <c r="JK182" s="176"/>
      <c r="JL182" s="176"/>
      <c r="JM182" s="176"/>
      <c r="JN182" s="176"/>
      <c r="JO182" s="176"/>
      <c r="JP182" s="176"/>
      <c r="JQ182" s="176"/>
      <c r="JR182" s="176"/>
      <c r="JS182" s="176"/>
      <c r="JT182" s="176"/>
      <c r="JU182" s="176"/>
      <c r="JV182" s="176"/>
      <c r="JW182" s="176"/>
      <c r="JX182" s="176"/>
      <c r="JY182" s="176"/>
      <c r="JZ182" s="176"/>
      <c r="KA182" s="176"/>
      <c r="KB182" s="176"/>
      <c r="KC182" s="176"/>
      <c r="KD182" s="176"/>
      <c r="KE182" s="176"/>
      <c r="KF182" s="176"/>
      <c r="KG182" s="176"/>
      <c r="KH182" s="176"/>
      <c r="KI182" s="176"/>
      <c r="KJ182" s="176"/>
      <c r="KK182" s="176"/>
      <c r="KL182" s="176"/>
      <c r="KM182" s="176"/>
      <c r="KN182" s="176"/>
      <c r="KO182" s="176"/>
      <c r="KP182" s="176"/>
      <c r="KQ182" s="176"/>
    </row>
    <row r="183" spans="1:303" ht="19.5" customHeight="1" x14ac:dyDescent="0.3">
      <c r="A183" s="83"/>
      <c r="C183">
        <v>1</v>
      </c>
      <c r="E183" t="s">
        <v>398</v>
      </c>
      <c r="F183">
        <v>0</v>
      </c>
      <c r="G183" t="s">
        <v>264</v>
      </c>
      <c r="M183" s="132" t="s">
        <v>399</v>
      </c>
      <c r="N183" s="127" t="s">
        <v>40</v>
      </c>
      <c r="O183" s="210">
        <f ca="1">IFERROR(((R183*R44)+(U183*U44)+(X183*X44)+(AA183*AA44)+(AD183*AD44)+(AG183*AG44)+(AJ183*AJ44)+(AM183*AM44)+(AP183*AP44)+(AS183*AS44)+(AV183*AV44)+(AY183*AY44)+(BB183*BB44)+(BE183*BE44)+(BH183*BH44)+(BK183*BK44)+(BN183*BN44)+(BQ183*BQ44)+(BT183*BT44)+(BW183*BW44)+(BZ183*BZ44)+(CC183*CC44)+(CF183*CF44)+(CI183*CI44)+(CL183*CL44)+(CO183*CO44)+(CR183*CR44)+(CU183*CU44)+(CX183*CX44)+(DA183*DA44)+(DD183*DD44)+(DG183*DG44)+(DJ183*DJ44)+(DM183*DM44)+(DP183*DP44)+(DS183*DS44)+IF(O35="Actual",(DV183*DV44),0))/O44,0)</f>
        <v>0</v>
      </c>
      <c r="P183" s="210">
        <f>IFERROR(((S183*S44)+(V183*V44)+(Y183*Y44)+(AB183*AB44)+(AE183*AE44)+(AH183*AH44)+(AK183*AK44)+(AN183*AN44)+(AQ183*AQ44)+(AT183*AT44)+(AW183*AW44)+(AZ183*AZ44)+(BC183*BC44)+(BF183*BF44)+(BI183*BI44)+(BL183*BL44)+(BO183*BO44)+(BR183*BR44)+(BU183*BU44)+(BX183*BX44)+(CA183*CA44)+(CD183*CD44)+(CG183*CG44)+(CJ183*CJ44)+(CM183*CM44)+(CP183*CP44)+(CS183*CS44)+(CV183*CV44)+(CY183*CY44)+(DB183*DB44)+(DE183*DE44)+(DH183*DH44)+(DK183*DK44)+(DN183*DN44)+(DQ183*DQ44)+(DT183*DT44))/P44,0)</f>
        <v>0</v>
      </c>
      <c r="Q183" s="167"/>
      <c r="R183" s="204">
        <f>IFERROR(R182*R388,0)</f>
        <v>0</v>
      </c>
      <c r="S183" s="204">
        <f>IFERROR(S182*S388,0)</f>
        <v>0</v>
      </c>
      <c r="T183" s="204"/>
      <c r="U183" s="204">
        <f>IFERROR(U182*U388,0)</f>
        <v>0</v>
      </c>
      <c r="V183" s="204">
        <f>IFERROR(V182*V388,0)</f>
        <v>0</v>
      </c>
      <c r="W183" s="204"/>
      <c r="X183" s="204">
        <f>IFERROR(X182*X388,0)</f>
        <v>0</v>
      </c>
      <c r="Y183" s="204">
        <f>IFERROR(Y182*Y388,0)</f>
        <v>0</v>
      </c>
      <c r="Z183" s="204"/>
      <c r="AA183" s="204">
        <f>IFERROR(AA182*AA388,0)</f>
        <v>0</v>
      </c>
      <c r="AB183" s="204">
        <f>IFERROR(AB182*AB388,0)</f>
        <v>0</v>
      </c>
      <c r="AC183" s="204"/>
      <c r="AD183" s="204">
        <f>IFERROR(AD182*AD388,0)</f>
        <v>0</v>
      </c>
      <c r="AE183" s="204">
        <f>IFERROR(AE182*AE388,0)</f>
        <v>0</v>
      </c>
      <c r="AF183" s="204"/>
      <c r="AG183" s="204">
        <f>IFERROR(AG182*AG388,0)</f>
        <v>0</v>
      </c>
      <c r="AH183" s="204">
        <f>IFERROR(AH182*AH388,0)</f>
        <v>0</v>
      </c>
      <c r="AI183" s="204"/>
      <c r="AJ183" s="204">
        <f>IFERROR(AJ182*AJ388,0)</f>
        <v>0</v>
      </c>
      <c r="AK183" s="204">
        <f>IFERROR(AK182*AK388,0)</f>
        <v>0</v>
      </c>
      <c r="AL183" s="204"/>
      <c r="AM183" s="204">
        <f>IFERROR(AM182*AM388,0)</f>
        <v>0</v>
      </c>
      <c r="AN183" s="204">
        <f>IFERROR(AN182*AN388,0)</f>
        <v>0</v>
      </c>
      <c r="AO183" s="204"/>
      <c r="AP183" s="204">
        <f>IFERROR(AP182*AP388,0)</f>
        <v>0</v>
      </c>
      <c r="AQ183" s="204">
        <f>IFERROR(AQ182*AQ388,0)</f>
        <v>0</v>
      </c>
      <c r="AR183" s="204"/>
      <c r="AS183" s="204">
        <f>IFERROR(AS182*AS388,0)</f>
        <v>0</v>
      </c>
      <c r="AT183" s="204">
        <f>IFERROR(AT182*AT388,0)</f>
        <v>0</v>
      </c>
      <c r="AU183" s="204"/>
      <c r="AV183" s="204">
        <f>IFERROR(AV182*AV388,0)</f>
        <v>0</v>
      </c>
      <c r="AW183" s="204">
        <f>IFERROR(AW182*AW388,0)</f>
        <v>0</v>
      </c>
      <c r="AX183" s="204"/>
      <c r="AY183" s="204">
        <f>IFERROR(AY182*AY388,0)</f>
        <v>0</v>
      </c>
      <c r="AZ183" s="204">
        <f>IFERROR(AZ182*AZ388,0)</f>
        <v>0</v>
      </c>
      <c r="BA183" s="204"/>
      <c r="BB183" s="204">
        <f>IFERROR(BB182*BB388,0)</f>
        <v>0</v>
      </c>
      <c r="BC183" s="204">
        <f>IFERROR(BC182*BC388,0)</f>
        <v>0</v>
      </c>
      <c r="BD183" s="204"/>
      <c r="BE183" s="204">
        <f>IFERROR(BE182*BE388,0)</f>
        <v>0</v>
      </c>
      <c r="BF183" s="204">
        <f>IFERROR(BF182*BF388,0)</f>
        <v>0</v>
      </c>
      <c r="BG183" s="204"/>
      <c r="BH183" s="204">
        <f>IFERROR(BH182*BH388,0)</f>
        <v>0</v>
      </c>
      <c r="BI183" s="204">
        <f>IFERROR(BI182*BI388,0)</f>
        <v>0</v>
      </c>
      <c r="BJ183" s="204"/>
      <c r="BK183" s="204">
        <f>IFERROR(BK182*BK388,0)</f>
        <v>0</v>
      </c>
      <c r="BL183" s="204">
        <f>IFERROR(BL182*BL388,0)</f>
        <v>0</v>
      </c>
      <c r="BM183" s="204"/>
      <c r="BN183" s="204">
        <f>IFERROR(BN182*BN388,0)</f>
        <v>0</v>
      </c>
      <c r="BO183" s="204">
        <f>IFERROR(BO182*BO388,0)</f>
        <v>0</v>
      </c>
      <c r="BP183" s="204"/>
      <c r="BQ183" s="204">
        <f>IFERROR(BQ182*BQ388,0)</f>
        <v>0</v>
      </c>
      <c r="BR183" s="204">
        <f>IFERROR(BR182*BR388,0)</f>
        <v>0</v>
      </c>
      <c r="BS183" s="204"/>
      <c r="BT183" s="204">
        <f>IFERROR(BT182*BT388,0)</f>
        <v>0</v>
      </c>
      <c r="BU183" s="204">
        <f>IFERROR(BU182*BU388,0)</f>
        <v>0</v>
      </c>
      <c r="BV183" s="204"/>
      <c r="BW183" s="204">
        <f>IFERROR(BW182*BW388,0)</f>
        <v>0</v>
      </c>
      <c r="BX183" s="204">
        <f>IFERROR(BX182*BX388,0)</f>
        <v>0</v>
      </c>
      <c r="BY183" s="204"/>
      <c r="BZ183" s="204">
        <f>IFERROR(BZ182*BZ388,0)</f>
        <v>0</v>
      </c>
      <c r="CA183" s="204">
        <f>IFERROR(CA182*CA388,0)</f>
        <v>0</v>
      </c>
      <c r="CB183" s="204"/>
      <c r="CC183" s="204">
        <f>IFERROR(CC182*CC388,0)</f>
        <v>0</v>
      </c>
      <c r="CD183" s="204">
        <f>IFERROR(CD182*CD388,0)</f>
        <v>0</v>
      </c>
      <c r="CE183" s="204"/>
      <c r="CF183" s="204">
        <f>IFERROR(CF182*CF388,0)</f>
        <v>0</v>
      </c>
      <c r="CG183" s="204">
        <f>IFERROR(CG182*CG388,0)</f>
        <v>0</v>
      </c>
      <c r="CH183" s="204"/>
      <c r="CI183" s="204">
        <f>IFERROR(CI182*CI388,0)</f>
        <v>0</v>
      </c>
      <c r="CJ183" s="204">
        <f>IFERROR(CJ182*CJ388,0)</f>
        <v>0</v>
      </c>
      <c r="CK183" s="204"/>
      <c r="CL183" s="204">
        <f>IFERROR(CL182*CL388,0)</f>
        <v>0</v>
      </c>
      <c r="CM183" s="204">
        <f>IFERROR(CM182*CM388,0)</f>
        <v>0</v>
      </c>
      <c r="CN183" s="204"/>
      <c r="CO183" s="204">
        <f>IFERROR(CO182*CO388,0)</f>
        <v>0</v>
      </c>
      <c r="CP183" s="204">
        <f>IFERROR(CP182*CP388,0)</f>
        <v>0</v>
      </c>
      <c r="CQ183" s="204"/>
      <c r="CR183" s="204">
        <f>IFERROR(CR182*CR388,0)</f>
        <v>0</v>
      </c>
      <c r="CS183" s="204">
        <f>IFERROR(CS182*CS388,0)</f>
        <v>0</v>
      </c>
      <c r="CT183" s="204"/>
      <c r="CU183" s="204">
        <f>IFERROR(CU182*CU388,0)</f>
        <v>0</v>
      </c>
      <c r="CV183" s="204">
        <f>IFERROR(CV182*CV388,0)</f>
        <v>0</v>
      </c>
      <c r="CW183" s="204"/>
      <c r="CX183" s="204">
        <f>IFERROR(CX182*CX388,0)</f>
        <v>0</v>
      </c>
      <c r="CY183" s="204">
        <f>IFERROR(CY182*CY388,0)</f>
        <v>0</v>
      </c>
      <c r="CZ183" s="204"/>
      <c r="DA183" s="204">
        <f>IFERROR(DA182*DA388,0)</f>
        <v>0</v>
      </c>
      <c r="DB183" s="204">
        <f>IFERROR(DB182*DB388,0)</f>
        <v>0</v>
      </c>
      <c r="DC183" s="204"/>
      <c r="DD183" s="204">
        <f>IFERROR(DD182*DD388,0)</f>
        <v>0</v>
      </c>
      <c r="DE183" s="204">
        <f>IFERROR(DE182*DE388,0)</f>
        <v>0</v>
      </c>
      <c r="DF183" s="204"/>
      <c r="DG183" s="204">
        <f>IFERROR(DG182*DG388,0)</f>
        <v>0</v>
      </c>
      <c r="DH183" s="204">
        <f>IFERROR(DH182*DH388,0)</f>
        <v>0</v>
      </c>
      <c r="DI183" s="204"/>
      <c r="DJ183" s="204">
        <f>IFERROR(DJ182*DJ388,0)</f>
        <v>0</v>
      </c>
      <c r="DK183" s="204">
        <f>IFERROR(DK182*DK388,0)</f>
        <v>0</v>
      </c>
      <c r="DL183" s="204"/>
      <c r="DM183" s="204">
        <f>IFERROR(DM182*DM388,0)</f>
        <v>0</v>
      </c>
      <c r="DN183" s="204">
        <f>IFERROR(DN182*DN388,0)</f>
        <v>0</v>
      </c>
      <c r="DO183" s="204"/>
      <c r="DP183" s="204">
        <f>IFERROR(DP182*DP388,0)</f>
        <v>0</v>
      </c>
      <c r="DQ183" s="204">
        <f>IFERROR(DQ182*DQ388,0)</f>
        <v>0</v>
      </c>
      <c r="DR183" s="204"/>
      <c r="DS183" s="204">
        <f>IFERROR(DS182*DS388,0)</f>
        <v>0</v>
      </c>
      <c r="DT183" s="204">
        <f>IFERROR(DT182*DT388,0)</f>
        <v>0</v>
      </c>
      <c r="DU183" s="418"/>
      <c r="DV183" s="204">
        <f>IFERROR(DV182*DV388,0)</f>
        <v>0</v>
      </c>
      <c r="DW183" s="442"/>
      <c r="DY183" s="205"/>
      <c r="DZ183" s="205"/>
      <c r="EB183" s="196"/>
      <c r="EC183" s="196"/>
    </row>
    <row r="184" spans="1:303" ht="19.5" customHeight="1" x14ac:dyDescent="0.3">
      <c r="A184" s="83"/>
      <c r="E184" t="s">
        <v>400</v>
      </c>
      <c r="G184" s="206" t="s">
        <v>264</v>
      </c>
      <c r="M184" s="132" t="s">
        <v>401</v>
      </c>
      <c r="N184" s="127" t="s">
        <v>40</v>
      </c>
      <c r="O184" s="210">
        <f ca="1">IFERROR(((R184*R44)+(U184*U44)+(X184*X44)+(AA184*AA44)+(AD184*AD44)+(AG184*AG44)+(AJ184*AJ44)+(AM184*AM44)+(AP184*AP44)+(AS184*AS44)+(AV184*AV44)+(AY184*AY44)+(BB184*BB44)+(BE184*BE44)+(BH184*BH44)+(BK184*BK44)+(BN184*BN44)+(BQ184*BQ44)+(BT184*BT44)+(BW184*BW44)+(BZ184*BZ44)+(CC184*CC44)+(CF184*CF44)+(CI184*CI44)+(CL184*CL44)+(CO184*CO44)+(CR184*CR44)+(CU184*CU44)+(CX184*CX44)+(DA184*DA44)+(DD184*DD44)+(DG184*DG44)+(DJ184*DJ44)+(DM184*DM44)+(DP184*DP44)+(DS184*DS44)+IF(O35="Actual",(DV184*DV44),0))/O44,0)</f>
        <v>0</v>
      </c>
      <c r="P184" s="210">
        <f>IFERROR(((S184*S44)+(V184*V44)+(Y184*Y44)+(AB184*AB44)+(AE184*AE44)+(AH184*AH44)+(AK184*AK44)+(AN184*AN44)+(AQ184*AQ44)+(AT184*AT44)+(AW184*AW44)+(AZ184*AZ44)+(BC184*BC44)+(BF184*BF44)+(BI184*BI44)+(BL184*BL44)+(BO184*BO44)+(BR184*BR44)+(BU184*BU44)+(BX184*BX44)+(CA184*CA44)+(CD184*CD44)+(CG184*CG44)+(CJ184*CJ44)+(CM184*CM44)+(CP184*CP44)+(CS184*CS44)+(CV184*CV44)+(CY184*CY44)+(DB184*DB44)+(DE184*DE44)+(DH184*DH44)+(DK184*DK44)+(DN184*DN44)+(DQ184*DQ44)+(DT184*DT44))/P44,0)</f>
        <v>0</v>
      </c>
      <c r="Q184" s="167"/>
      <c r="R184" s="204">
        <f ca="1">IFERROR(ROUND((R179/$U341)/($O$328/29.5735296875),$N$3),0)</f>
        <v>0</v>
      </c>
      <c r="S184" s="204">
        <f>IFERROR(ROUND((S179/$V341)/($O$328/29.5735296875),$N$3),0)</f>
        <v>0</v>
      </c>
      <c r="T184" s="204"/>
      <c r="U184" s="204">
        <f ca="1">IFERROR(ROUND((U179/$U341)/($O$328/29.5735296875),$N$3),0)</f>
        <v>0</v>
      </c>
      <c r="V184" s="204">
        <f>IFERROR(ROUND((V179/$V341)/($O$328/29.5735296875),$N$3),0)</f>
        <v>0</v>
      </c>
      <c r="W184" s="204"/>
      <c r="X184" s="204">
        <f ca="1">IFERROR(ROUND((X179/$U341)/($O$328/29.5735296875),$N$3),0)</f>
        <v>0</v>
      </c>
      <c r="Y184" s="204">
        <f>IFERROR(ROUND((Y179/$V341)/($O$328/29.5735296875),$N$3),0)</f>
        <v>0</v>
      </c>
      <c r="Z184" s="204"/>
      <c r="AA184" s="204">
        <f ca="1">IFERROR(ROUND((AA179/$U341)/($O$328/29.5735296875),$N$3),0)</f>
        <v>0</v>
      </c>
      <c r="AB184" s="204">
        <f>IFERROR(ROUND((AB179/$V341)/($O$328/29.5735296875),$N$3),0)</f>
        <v>0</v>
      </c>
      <c r="AC184" s="204"/>
      <c r="AD184" s="204">
        <f ca="1">IFERROR(ROUND((AD179/$U341)/($O$328/29.5735296875),$N$3),0)</f>
        <v>0</v>
      </c>
      <c r="AE184" s="204">
        <f>IFERROR(ROUND((AE179/$V341)/($O$328/29.5735296875),$N$3),0)</f>
        <v>0</v>
      </c>
      <c r="AF184" s="204"/>
      <c r="AG184" s="204">
        <f ca="1">IFERROR(ROUND((AG179/$U341)/($O$328/29.5735296875),$N$3),0)</f>
        <v>0</v>
      </c>
      <c r="AH184" s="204">
        <f>IFERROR(ROUND((AH179/$V341)/($O$328/29.5735296875),$N$3),0)</f>
        <v>0</v>
      </c>
      <c r="AI184" s="204"/>
      <c r="AJ184" s="204">
        <f ca="1">IFERROR(ROUND((AJ179/$U341)/($O$328/29.5735296875),$N$3),0)</f>
        <v>0</v>
      </c>
      <c r="AK184" s="204">
        <f>IFERROR(ROUND((AK179/$V341)/($O$328/29.5735296875),$N$3),0)</f>
        <v>0</v>
      </c>
      <c r="AL184" s="204"/>
      <c r="AM184" s="204">
        <f ca="1">IFERROR(ROUND((AM179/$U341)/($O$328/29.5735296875),$N$3),0)</f>
        <v>0</v>
      </c>
      <c r="AN184" s="204">
        <f>IFERROR(ROUND((AN179/$V341)/($O$328/29.5735296875),$N$3),0)</f>
        <v>0</v>
      </c>
      <c r="AO184" s="204"/>
      <c r="AP184" s="204">
        <f ca="1">IFERROR(ROUND((AP179/$U341)/($O$328/29.5735296875),$N$3),0)</f>
        <v>0</v>
      </c>
      <c r="AQ184" s="204">
        <f>IFERROR(ROUND((AQ179/$V341)/($O$328/29.5735296875),$N$3),0)</f>
        <v>0</v>
      </c>
      <c r="AR184" s="204"/>
      <c r="AS184" s="204">
        <f ca="1">IFERROR(ROUND((AS179/$U341)/($O$328/29.5735296875),$N$3),0)</f>
        <v>0</v>
      </c>
      <c r="AT184" s="204">
        <f>IFERROR(ROUND((AT179/$V341)/($O$328/29.5735296875),$N$3),0)</f>
        <v>0</v>
      </c>
      <c r="AU184" s="204"/>
      <c r="AV184" s="204">
        <f ca="1">IFERROR(ROUND((AV179/$U341)/($O$328/29.5735296875),$N$3),0)</f>
        <v>0</v>
      </c>
      <c r="AW184" s="204">
        <f>IFERROR(ROUND((AW179/$V341)/($O$328/29.5735296875),$N$3),0)</f>
        <v>0</v>
      </c>
      <c r="AX184" s="204"/>
      <c r="AY184" s="204">
        <f ca="1">IFERROR(ROUND((AY179/$U341)/($O$328/29.5735296875),$N$3),0)</f>
        <v>0</v>
      </c>
      <c r="AZ184" s="204">
        <f>IFERROR(ROUND((AZ179/$V341)/($O$328/29.5735296875),$N$3),0)</f>
        <v>0</v>
      </c>
      <c r="BA184" s="204"/>
      <c r="BB184" s="204">
        <f ca="1">IFERROR(ROUND((BB179/$U341)/($O$328/29.5735296875),$N$3),0)</f>
        <v>0</v>
      </c>
      <c r="BC184" s="204">
        <f>IFERROR(ROUND((BC179/$V341)/($O$328/29.5735296875),$N$3),0)</f>
        <v>0</v>
      </c>
      <c r="BD184" s="204"/>
      <c r="BE184" s="204">
        <f ca="1">IFERROR(ROUND((BE179/$U341)/($O$328/29.5735296875),$N$3),0)</f>
        <v>0</v>
      </c>
      <c r="BF184" s="204">
        <f>IFERROR(ROUND((BF179/$V341)/($O$328/29.5735296875),$N$3),0)</f>
        <v>0</v>
      </c>
      <c r="BG184" s="204"/>
      <c r="BH184" s="204">
        <f ca="1">IFERROR(ROUND((BH179/$U341)/($O$328/29.5735296875),$N$3),0)</f>
        <v>0</v>
      </c>
      <c r="BI184" s="204">
        <f>IFERROR(ROUND((BI179/$V341)/($O$328/29.5735296875),$N$3),0)</f>
        <v>0</v>
      </c>
      <c r="BJ184" s="204"/>
      <c r="BK184" s="204">
        <f ca="1">IFERROR(ROUND((BK179/$U341)/($O$328/29.5735296875),$N$3),0)</f>
        <v>0</v>
      </c>
      <c r="BL184" s="204">
        <f>IFERROR(ROUND((BL179/$V341)/($O$328/29.5735296875),$N$3),0)</f>
        <v>0</v>
      </c>
      <c r="BM184" s="204"/>
      <c r="BN184" s="204">
        <f ca="1">IFERROR(ROUND((BN179/$U341)/($O$328/29.5735296875),$N$3),0)</f>
        <v>0</v>
      </c>
      <c r="BO184" s="204">
        <f>IFERROR(ROUND((BO179/$V341)/($O$328/29.5735296875),$N$3),0)</f>
        <v>0</v>
      </c>
      <c r="BP184" s="204"/>
      <c r="BQ184" s="204">
        <f ca="1">IFERROR(ROUND((BQ179/$U341)/($O$328/29.5735296875),$N$3),0)</f>
        <v>0</v>
      </c>
      <c r="BR184" s="204">
        <f>IFERROR(ROUND((BR179/$V341)/($O$328/29.5735296875),$N$3),0)</f>
        <v>0</v>
      </c>
      <c r="BS184" s="204"/>
      <c r="BT184" s="204">
        <f ca="1">IFERROR(ROUND((BT179/$U341)/($O$328/29.5735296875),$N$3),0)</f>
        <v>0</v>
      </c>
      <c r="BU184" s="204">
        <f>IFERROR(ROUND((BU179/$V341)/($O$328/29.5735296875),$N$3),0)</f>
        <v>0</v>
      </c>
      <c r="BV184" s="204"/>
      <c r="BW184" s="204">
        <f ca="1">IFERROR(ROUND((BW179/$U341)/($O$328/29.5735296875),$N$3),0)</f>
        <v>0</v>
      </c>
      <c r="BX184" s="204">
        <f>IFERROR(ROUND((BX179/$V341)/($O$328/29.5735296875),$N$3),0)</f>
        <v>0</v>
      </c>
      <c r="BY184" s="204"/>
      <c r="BZ184" s="204">
        <f ca="1">IFERROR(ROUND((BZ179/$U341)/($O$328/29.5735296875),$N$3),0)</f>
        <v>0</v>
      </c>
      <c r="CA184" s="204">
        <f>IFERROR(ROUND((CA179/$V341)/($O$328/29.5735296875),$N$3),0)</f>
        <v>0</v>
      </c>
      <c r="CB184" s="204"/>
      <c r="CC184" s="204">
        <f ca="1">IFERROR(ROUND((CC179/$U341)/($O$328/29.5735296875),$N$3),0)</f>
        <v>0</v>
      </c>
      <c r="CD184" s="204">
        <f>IFERROR(ROUND((CD179/$V341)/($O$328/29.5735296875),$N$3),0)</f>
        <v>0</v>
      </c>
      <c r="CE184" s="204"/>
      <c r="CF184" s="204">
        <f ca="1">IFERROR(ROUND((CF179/$U341)/($O$328/29.5735296875),$N$3),0)</f>
        <v>0</v>
      </c>
      <c r="CG184" s="204">
        <f>IFERROR(ROUND((CG179/$V341)/($O$328/29.5735296875),$N$3),0)</f>
        <v>0</v>
      </c>
      <c r="CH184" s="204"/>
      <c r="CI184" s="204">
        <f ca="1">IFERROR(ROUND((CI179/$U341)/($O$328/29.5735296875),$N$3),0)</f>
        <v>0</v>
      </c>
      <c r="CJ184" s="204">
        <f>IFERROR(ROUND((CJ179/$V341)/($O$328/29.5735296875),$N$3),0)</f>
        <v>0</v>
      </c>
      <c r="CK184" s="204"/>
      <c r="CL184" s="204">
        <f ca="1">IFERROR(ROUND((CL179/$U341)/($O$328/29.5735296875),$N$3),0)</f>
        <v>0</v>
      </c>
      <c r="CM184" s="204">
        <f>IFERROR(ROUND((CM179/$V341)/($O$328/29.5735296875),$N$3),0)</f>
        <v>0</v>
      </c>
      <c r="CN184" s="204"/>
      <c r="CO184" s="204">
        <f ca="1">IFERROR(ROUND((CO179/$U341)/($O$328/29.5735296875),$N$3),0)</f>
        <v>0</v>
      </c>
      <c r="CP184" s="204">
        <f>IFERROR(ROUND((CP179/$V341)/($O$328/29.5735296875),$N$3),0)</f>
        <v>0</v>
      </c>
      <c r="CQ184" s="204"/>
      <c r="CR184" s="204">
        <f ca="1">IFERROR(ROUND((CR179/$U341)/($O$328/29.5735296875),$N$3),0)</f>
        <v>0</v>
      </c>
      <c r="CS184" s="204">
        <f>IFERROR(ROUND((CS179/$V341)/($O$328/29.5735296875),$N$3),0)</f>
        <v>0</v>
      </c>
      <c r="CT184" s="204"/>
      <c r="CU184" s="204">
        <f ca="1">IFERROR(ROUND((CU179/$U341)/($O$328/29.5735296875),$N$3),0)</f>
        <v>0</v>
      </c>
      <c r="CV184" s="204">
        <f>IFERROR(ROUND((CV179/$V341)/($O$328/29.5735296875),$N$3),0)</f>
        <v>0</v>
      </c>
      <c r="CW184" s="204"/>
      <c r="CX184" s="204">
        <f ca="1">IFERROR(ROUND((CX179/$U341)/($O$328/29.5735296875),$N$3),0)</f>
        <v>0</v>
      </c>
      <c r="CY184" s="204">
        <f>IFERROR(ROUND((CY179/$V341)/($O$328/29.5735296875),$N$3),0)</f>
        <v>0</v>
      </c>
      <c r="CZ184" s="204"/>
      <c r="DA184" s="204">
        <f ca="1">IFERROR(ROUND((DA179/$U341)/($O$328/29.5735296875),$N$3),0)</f>
        <v>0</v>
      </c>
      <c r="DB184" s="204">
        <f>IFERROR(ROUND((DB179/$V341)/($O$328/29.5735296875),$N$3),0)</f>
        <v>0</v>
      </c>
      <c r="DC184" s="204"/>
      <c r="DD184" s="204">
        <f ca="1">IFERROR(ROUND((DD179/$U341)/($O$328/29.5735296875),$N$3),0)</f>
        <v>0</v>
      </c>
      <c r="DE184" s="204">
        <f>IFERROR(ROUND((DE179/$V341)/($O$328/29.5735296875),$N$3),0)</f>
        <v>0</v>
      </c>
      <c r="DF184" s="204"/>
      <c r="DG184" s="204">
        <f ca="1">IFERROR(ROUND((DG179/$U341)/($O$328/29.5735296875),$N$3),0)</f>
        <v>0</v>
      </c>
      <c r="DH184" s="204">
        <f>IFERROR(ROUND((DH179/$V341)/($O$328/29.5735296875),$N$3),0)</f>
        <v>0</v>
      </c>
      <c r="DI184" s="204"/>
      <c r="DJ184" s="204">
        <f ca="1">IFERROR(ROUND((DJ179/$U341)/($O$328/29.5735296875),$N$3),0)</f>
        <v>0</v>
      </c>
      <c r="DK184" s="204">
        <f>IFERROR(ROUND((DK179/$V341)/($O$328/29.5735296875),$N$3),0)</f>
        <v>0</v>
      </c>
      <c r="DL184" s="204"/>
      <c r="DM184" s="204">
        <f ca="1">IFERROR(ROUND((DM179/$U341)/($O$328/29.5735296875),$N$3),0)</f>
        <v>0</v>
      </c>
      <c r="DN184" s="204">
        <f>IFERROR(ROUND((DN179/$V341)/($O$328/29.5735296875),$N$3),0)</f>
        <v>0</v>
      </c>
      <c r="DO184" s="204"/>
      <c r="DP184" s="204">
        <f ca="1">IFERROR(ROUND((DP179/$U341)/($O$328/29.5735296875),$N$3),0)</f>
        <v>0</v>
      </c>
      <c r="DQ184" s="204">
        <f>IFERROR(ROUND((DQ179/$V341)/($O$328/29.5735296875),$N$3),0)</f>
        <v>0</v>
      </c>
      <c r="DR184" s="204"/>
      <c r="DS184" s="204">
        <f ca="1">IFERROR(ROUND((DS179/$U341)/($O$328/29.5735296875),$N$3),0)</f>
        <v>0</v>
      </c>
      <c r="DT184" s="204">
        <f>IFERROR(ROUND((DT179/$V341)/($O$328/29.5735296875),$N$3),0)</f>
        <v>0</v>
      </c>
      <c r="DU184" s="418"/>
      <c r="DV184" s="204">
        <f>IFERROR(ROUND((DV179/$U341)/($O$328/29.5735296875),$N$3),0)</f>
        <v>0</v>
      </c>
      <c r="DW184" s="442"/>
      <c r="DY184" s="205"/>
      <c r="DZ184" s="205"/>
      <c r="EB184" s="196"/>
      <c r="EC184" s="196"/>
    </row>
    <row r="185" spans="1:303" s="170" customFormat="1" ht="19.5" customHeight="1" x14ac:dyDescent="0.3">
      <c r="A185" s="83"/>
      <c r="D185" s="206"/>
      <c r="E185" s="206" t="s">
        <v>402</v>
      </c>
      <c r="F185" s="206"/>
      <c r="G185" s="206" t="s">
        <v>264</v>
      </c>
      <c r="M185" s="149" t="s">
        <v>403</v>
      </c>
      <c r="N185" s="127" t="s">
        <v>40</v>
      </c>
      <c r="O185" s="210">
        <f ca="1">IFERROR(((R185*R44)+(U185*U44)+(X185*X44)+(AA185*AA44)+(AD185*AD44)+(AG185*AG44)+(AJ185*AJ44)+(AM185*AM44)+(AP185*AP44)+(AS185*AS44)+(AV185*AV44)+(AY185*AY44)+(BB185*BB44)+(BE185*BE44)+(BH185*BH44)+(BK185*BK44)+(BN185*BN44)+(BQ185*BQ44)+(BT185*BT44)+(BW185*BW44)+(BZ185*BZ44)+(CC185*CC44)+(CF185*CF44)+(CI185*CI44)+(CL185*CL44)+(CO185*CO44)+(CR185*CR44)+(CU185*CU44)+(CX185*CX44)+(DA185*DA44)+(DD185*DD44)+(DG185*DG44)+(DJ185*DJ44)+(DM185*DM44)+(DP185*DP44)+(DS185*DS44)+IF(O35="Actual",(DV185*DV44),0))/O44,0)</f>
        <v>0</v>
      </c>
      <c r="P185" s="210">
        <f>IFERROR(((S185*S44)+(V185*V44)+(Y185*Y44)+(AB185*AB44)+(AE185*AE44)+(AH185*AH44)+(AK185*AK44)+(AN185*AN44)+(AQ185*AQ44)+(AT185*AT44)+(AW185*AW44)+(AZ185*AZ44)+(BC185*BC44)+(BF185*BF44)+(BI185*BI44)+(BL185*BL44)+(BO185*BO44)+(BR185*BR44)+(BU185*BU44)+(BX185*BX44)+(CA185*CA44)+(CD185*CD44)+(CG185*CG44)+(CJ185*CJ44)+(CM185*CM44)+(CP185*CP44)+(CS185*CS44)+(CV185*CV44)+(CY185*CY44)+(DB185*DB44)+(DE185*DE44)+(DH185*DH44)+(DK185*DK44)+(DN185*DN44)+(DQ185*DQ44)+(DT185*DT44))/P44,0)</f>
        <v>0</v>
      </c>
      <c r="Q185" s="254"/>
      <c r="R185" s="255">
        <f ca="1">IF($AA$335=0,IF(AND($O$308="KY",NOT(AND($U$335=1,$O$309=2))),R83-R90-(R83-R90)*($U$338/(100+$U$338)),R83-R90)-R206-R217-R227-R243,IF(AND($O$308="KY",NOT(AND($U$335=1,$O$309=2))),R83-R90-(R83-R90)*($U$338/(100+$U$338)),R83-R90))</f>
        <v>0</v>
      </c>
      <c r="S185" s="255">
        <f>IF($AA$335=0,IF(AND($O$308="KY",NOT(AND($U$335=1,$O$309=2))),S83-S90-(S83-S90)*($V$338/(100+$V$338)),S83-S90)-S206-S217-S227-S243,IF(AND($O$308="KY",NOT(AND($U$335=1,$O$309=2))),S83-S90-(S83-S90)*($V$338/(100+$V$338)),S83-S90))</f>
        <v>0</v>
      </c>
      <c r="T185" s="255"/>
      <c r="U185" s="255">
        <f t="shared" ref="U185" ca="1" si="191">IF($AA$335=0,IF(AND($O$308="KY",NOT(AND($U$335=1,$O$309=2))),U83-U90-(U83-U90)*($U$338/(100+$U$338)),U83-U90)-U206-U217-U227-U243,IF(AND($O$308="KY",NOT(AND($U$335=1,$O$309=2))),U83-U90-(U83-U90)*($U$338/(100+$U$338)),U83-U90))</f>
        <v>0</v>
      </c>
      <c r="V185" s="255">
        <f t="shared" ref="V185" si="192">IF($AA$335=0,IF(AND($O$308="KY",NOT(AND($U$335=1,$O$309=2))),V83-V90-(V83-V90)*($V$338/(100+$V$338)),V83-V90)-V206-V217-V227-V243,IF(AND($O$308="KY",NOT(AND($U$335=1,$O$309=2))),V83-V90-(V83-V90)*($V$338/(100+$V$338)),V83-V90))</f>
        <v>0</v>
      </c>
      <c r="W185" s="255"/>
      <c r="X185" s="255">
        <f t="shared" ref="X185" ca="1" si="193">IF($AA$335=0,IF(AND($O$308="KY",NOT(AND($U$335=1,$O$309=2))),X83-X90-(X83-X90)*($U$338/(100+$U$338)),X83-X90)-X206-X217-X227-X243,IF(AND($O$308="KY",NOT(AND($U$335=1,$O$309=2))),X83-X90-(X83-X90)*($U$338/(100+$U$338)),X83-X90))</f>
        <v>0</v>
      </c>
      <c r="Y185" s="255">
        <f t="shared" ref="Y185" si="194">IF($AA$335=0,IF(AND($O$308="KY",NOT(AND($U$335=1,$O$309=2))),Y83-Y90-(Y83-Y90)*($V$338/(100+$V$338)),Y83-Y90)-Y206-Y217-Y227-Y243,IF(AND($O$308="KY",NOT(AND($U$335=1,$O$309=2))),Y83-Y90-(Y83-Y90)*($V$338/(100+$V$338)),Y83-Y90))</f>
        <v>0</v>
      </c>
      <c r="Z185" s="255"/>
      <c r="AA185" s="255">
        <f t="shared" ref="AA185" ca="1" si="195">IF($AA$335=0,IF(AND($O$308="KY",NOT(AND($U$335=1,$O$309=2))),AA83-AA90-(AA83-AA90)*($U$338/(100+$U$338)),AA83-AA90)-AA206-AA217-AA227-AA243,IF(AND($O$308="KY",NOT(AND($U$335=1,$O$309=2))),AA83-AA90-(AA83-AA90)*($U$338/(100+$U$338)),AA83-AA90))</f>
        <v>0</v>
      </c>
      <c r="AB185" s="255">
        <f t="shared" ref="AB185" si="196">IF($AA$335=0,IF(AND($O$308="KY",NOT(AND($U$335=1,$O$309=2))),AB83-AB90-(AB83-AB90)*($V$338/(100+$V$338)),AB83-AB90)-AB206-AB217-AB227-AB243,IF(AND($O$308="KY",NOT(AND($U$335=1,$O$309=2))),AB83-AB90-(AB83-AB90)*($V$338/(100+$V$338)),AB83-AB90))</f>
        <v>0</v>
      </c>
      <c r="AC185" s="255"/>
      <c r="AD185" s="255">
        <f t="shared" ref="AD185" ca="1" si="197">IF($AA$335=0,IF(AND($O$308="KY",NOT(AND($U$335=1,$O$309=2))),AD83-AD90-(AD83-AD90)*($U$338/(100+$U$338)),AD83-AD90)-AD206-AD217-AD227-AD243,IF(AND($O$308="KY",NOT(AND($U$335=1,$O$309=2))),AD83-AD90-(AD83-AD90)*($U$338/(100+$U$338)),AD83-AD90))</f>
        <v>0</v>
      </c>
      <c r="AE185" s="255">
        <f t="shared" ref="AE185" si="198">IF($AA$335=0,IF(AND($O$308="KY",NOT(AND($U$335=1,$O$309=2))),AE83-AE90-(AE83-AE90)*($V$338/(100+$V$338)),AE83-AE90)-AE206-AE217-AE227-AE243,IF(AND($O$308="KY",NOT(AND($U$335=1,$O$309=2))),AE83-AE90-(AE83-AE90)*($V$338/(100+$V$338)),AE83-AE90))</f>
        <v>0</v>
      </c>
      <c r="AF185" s="255"/>
      <c r="AG185" s="255">
        <f t="shared" ref="AG185" ca="1" si="199">IF($AA$335=0,IF(AND($O$308="KY",NOT(AND($U$335=1,$O$309=2))),AG83-AG90-(AG83-AG90)*($U$338/(100+$U$338)),AG83-AG90)-AG206-AG217-AG227-AG243,IF(AND($O$308="KY",NOT(AND($U$335=1,$O$309=2))),AG83-AG90-(AG83-AG90)*($U$338/(100+$U$338)),AG83-AG90))</f>
        <v>0</v>
      </c>
      <c r="AH185" s="255">
        <f t="shared" ref="AH185" si="200">IF($AA$335=0,IF(AND($O$308="KY",NOT(AND($U$335=1,$O$309=2))),AH83-AH90-(AH83-AH90)*($V$338/(100+$V$338)),AH83-AH90)-AH206-AH217-AH227-AH243,IF(AND($O$308="KY",NOT(AND($U$335=1,$O$309=2))),AH83-AH90-(AH83-AH90)*($V$338/(100+$V$338)),AH83-AH90))</f>
        <v>0</v>
      </c>
      <c r="AI185" s="255"/>
      <c r="AJ185" s="255">
        <f t="shared" ref="AJ185" ca="1" si="201">IF($AA$335=0,IF(AND($O$308="KY",NOT(AND($U$335=1,$O$309=2))),AJ83-AJ90-(AJ83-AJ90)*($U$338/(100+$U$338)),AJ83-AJ90)-AJ206-AJ217-AJ227-AJ243,IF(AND($O$308="KY",NOT(AND($U$335=1,$O$309=2))),AJ83-AJ90-(AJ83-AJ90)*($U$338/(100+$U$338)),AJ83-AJ90))</f>
        <v>0</v>
      </c>
      <c r="AK185" s="255">
        <f t="shared" ref="AK185" si="202">IF($AA$335=0,IF(AND($O$308="KY",NOT(AND($U$335=1,$O$309=2))),AK83-AK90-(AK83-AK90)*($V$338/(100+$V$338)),AK83-AK90)-AK206-AK217-AK227-AK243,IF(AND($O$308="KY",NOT(AND($U$335=1,$O$309=2))),AK83-AK90-(AK83-AK90)*($V$338/(100+$V$338)),AK83-AK90))</f>
        <v>0</v>
      </c>
      <c r="AL185" s="255"/>
      <c r="AM185" s="255">
        <f t="shared" ref="AM185" ca="1" si="203">IF($AA$335=0,IF(AND($O$308="KY",NOT(AND($U$335=1,$O$309=2))),AM83-AM90-(AM83-AM90)*($U$338/(100+$U$338)),AM83-AM90)-AM206-AM217-AM227-AM243,IF(AND($O$308="KY",NOT(AND($U$335=1,$O$309=2))),AM83-AM90-(AM83-AM90)*($U$338/(100+$U$338)),AM83-AM90))</f>
        <v>0</v>
      </c>
      <c r="AN185" s="255">
        <f t="shared" ref="AN185" si="204">IF($AA$335=0,IF(AND($O$308="KY",NOT(AND($U$335=1,$O$309=2))),AN83-AN90-(AN83-AN90)*($V$338/(100+$V$338)),AN83-AN90)-AN206-AN217-AN227-AN243,IF(AND($O$308="KY",NOT(AND($U$335=1,$O$309=2))),AN83-AN90-(AN83-AN90)*($V$338/(100+$V$338)),AN83-AN90))</f>
        <v>0</v>
      </c>
      <c r="AO185" s="255"/>
      <c r="AP185" s="255">
        <f t="shared" ref="AP185" ca="1" si="205">IF($AA$335=0,IF(AND($O$308="KY",NOT(AND($U$335=1,$O$309=2))),AP83-AP90-(AP83-AP90)*($U$338/(100+$U$338)),AP83-AP90)-AP206-AP217-AP227-AP243,IF(AND($O$308="KY",NOT(AND($U$335=1,$O$309=2))),AP83-AP90-(AP83-AP90)*($U$338/(100+$U$338)),AP83-AP90))</f>
        <v>0</v>
      </c>
      <c r="AQ185" s="255">
        <f t="shared" ref="AQ185" si="206">IF($AA$335=0,IF(AND($O$308="KY",NOT(AND($U$335=1,$O$309=2))),AQ83-AQ90-(AQ83-AQ90)*($V$338/(100+$V$338)),AQ83-AQ90)-AQ206-AQ217-AQ227-AQ243,IF(AND($O$308="KY",NOT(AND($U$335=1,$O$309=2))),AQ83-AQ90-(AQ83-AQ90)*($V$338/(100+$V$338)),AQ83-AQ90))</f>
        <v>0</v>
      </c>
      <c r="AR185" s="255"/>
      <c r="AS185" s="255">
        <f t="shared" ref="AS185" ca="1" si="207">IF($AA$335=0,IF(AND($O$308="KY",NOT(AND($U$335=1,$O$309=2))),AS83-AS90-(AS83-AS90)*($U$338/(100+$U$338)),AS83-AS90)-AS206-AS217-AS227-AS243,IF(AND($O$308="KY",NOT(AND($U$335=1,$O$309=2))),AS83-AS90-(AS83-AS90)*($U$338/(100+$U$338)),AS83-AS90))</f>
        <v>0</v>
      </c>
      <c r="AT185" s="255">
        <f t="shared" ref="AT185" si="208">IF($AA$335=0,IF(AND($O$308="KY",NOT(AND($U$335=1,$O$309=2))),AT83-AT90-(AT83-AT90)*($V$338/(100+$V$338)),AT83-AT90)-AT206-AT217-AT227-AT243,IF(AND($O$308="KY",NOT(AND($U$335=1,$O$309=2))),AT83-AT90-(AT83-AT90)*($V$338/(100+$V$338)),AT83-AT90))</f>
        <v>0</v>
      </c>
      <c r="AU185" s="255"/>
      <c r="AV185" s="255">
        <f t="shared" ref="AV185" ca="1" si="209">IF($AA$335=0,IF(AND($O$308="KY",NOT(AND($U$335=1,$O$309=2))),AV83-AV90-(AV83-AV90)*($U$338/(100+$U$338)),AV83-AV90)-AV206-AV217-AV227-AV243,IF(AND($O$308="KY",NOT(AND($U$335=1,$O$309=2))),AV83-AV90-(AV83-AV90)*($U$338/(100+$U$338)),AV83-AV90))</f>
        <v>0</v>
      </c>
      <c r="AW185" s="255">
        <f t="shared" ref="AW185" si="210">IF($AA$335=0,IF(AND($O$308="KY",NOT(AND($U$335=1,$O$309=2))),AW83-AW90-(AW83-AW90)*($V$338/(100+$V$338)),AW83-AW90)-AW206-AW217-AW227-AW243,IF(AND($O$308="KY",NOT(AND($U$335=1,$O$309=2))),AW83-AW90-(AW83-AW90)*($V$338/(100+$V$338)),AW83-AW90))</f>
        <v>0</v>
      </c>
      <c r="AX185" s="255"/>
      <c r="AY185" s="255">
        <f t="shared" ref="AY185" ca="1" si="211">IF($AA$335=0,IF(AND($O$308="KY",NOT(AND($U$335=1,$O$309=2))),AY83-AY90-(AY83-AY90)*($U$338/(100+$U$338)),AY83-AY90)-AY206-AY217-AY227-AY243,IF(AND($O$308="KY",NOT(AND($U$335=1,$O$309=2))),AY83-AY90-(AY83-AY90)*($U$338/(100+$U$338)),AY83-AY90))</f>
        <v>0</v>
      </c>
      <c r="AZ185" s="255">
        <f t="shared" ref="AZ185" si="212">IF($AA$335=0,IF(AND($O$308="KY",NOT(AND($U$335=1,$O$309=2))),AZ83-AZ90-(AZ83-AZ90)*($V$338/(100+$V$338)),AZ83-AZ90)-AZ206-AZ217-AZ227-AZ243,IF(AND($O$308="KY",NOT(AND($U$335=1,$O$309=2))),AZ83-AZ90-(AZ83-AZ90)*($V$338/(100+$V$338)),AZ83-AZ90))</f>
        <v>0</v>
      </c>
      <c r="BA185" s="255"/>
      <c r="BB185" s="255">
        <f t="shared" ref="BB185" ca="1" si="213">IF($AA$335=0,IF(AND($O$308="KY",NOT(AND($U$335=1,$O$309=2))),BB83-BB90-(BB83-BB90)*($U$338/(100+$U$338)),BB83-BB90)-BB206-BB217-BB227-BB243,IF(AND($O$308="KY",NOT(AND($U$335=1,$O$309=2))),BB83-BB90-(BB83-BB90)*($U$338/(100+$U$338)),BB83-BB90))</f>
        <v>0</v>
      </c>
      <c r="BC185" s="255">
        <f t="shared" ref="BC185" si="214">IF($AA$335=0,IF(AND($O$308="KY",NOT(AND($U$335=1,$O$309=2))),BC83-BC90-(BC83-BC90)*($V$338/(100+$V$338)),BC83-BC90)-BC206-BC217-BC227-BC243,IF(AND($O$308="KY",NOT(AND($U$335=1,$O$309=2))),BC83-BC90-(BC83-BC90)*($V$338/(100+$V$338)),BC83-BC90))</f>
        <v>0</v>
      </c>
      <c r="BD185" s="255"/>
      <c r="BE185" s="255">
        <f t="shared" ref="BE185" ca="1" si="215">IF($AA$335=0,IF(AND($O$308="KY",NOT(AND($U$335=1,$O$309=2))),BE83-BE90-(BE83-BE90)*($U$338/(100+$U$338)),BE83-BE90)-BE206-BE217-BE227-BE243,IF(AND($O$308="KY",NOT(AND($U$335=1,$O$309=2))),BE83-BE90-(BE83-BE90)*($U$338/(100+$U$338)),BE83-BE90))</f>
        <v>0</v>
      </c>
      <c r="BF185" s="255">
        <f t="shared" ref="BF185" si="216">IF($AA$335=0,IF(AND($O$308="KY",NOT(AND($U$335=1,$O$309=2))),BF83-BF90-(BF83-BF90)*($V$338/(100+$V$338)),BF83-BF90)-BF206-BF217-BF227-BF243,IF(AND($O$308="KY",NOT(AND($U$335=1,$O$309=2))),BF83-BF90-(BF83-BF90)*($V$338/(100+$V$338)),BF83-BF90))</f>
        <v>0</v>
      </c>
      <c r="BG185" s="255"/>
      <c r="BH185" s="255">
        <f t="shared" ref="BH185" ca="1" si="217">IF($AA$335=0,IF(AND($O$308="KY",NOT(AND($U$335=1,$O$309=2))),BH83-BH90-(BH83-BH90)*($U$338/(100+$U$338)),BH83-BH90)-BH206-BH217-BH227-BH243,IF(AND($O$308="KY",NOT(AND($U$335=1,$O$309=2))),BH83-BH90-(BH83-BH90)*($U$338/(100+$U$338)),BH83-BH90))</f>
        <v>0</v>
      </c>
      <c r="BI185" s="255">
        <f t="shared" ref="BI185" si="218">IF($AA$335=0,IF(AND($O$308="KY",NOT(AND($U$335=1,$O$309=2))),BI83-BI90-(BI83-BI90)*($V$338/(100+$V$338)),BI83-BI90)-BI206-BI217-BI227-BI243,IF(AND($O$308="KY",NOT(AND($U$335=1,$O$309=2))),BI83-BI90-(BI83-BI90)*($V$338/(100+$V$338)),BI83-BI90))</f>
        <v>0</v>
      </c>
      <c r="BJ185" s="255"/>
      <c r="BK185" s="255">
        <f t="shared" ref="BK185" ca="1" si="219">IF($AA$335=0,IF(AND($O$308="KY",NOT(AND($U$335=1,$O$309=2))),BK83-BK90-(BK83-BK90)*($U$338/(100+$U$338)),BK83-BK90)-BK206-BK217-BK227-BK243,IF(AND($O$308="KY",NOT(AND($U$335=1,$O$309=2))),BK83-BK90-(BK83-BK90)*($U$338/(100+$U$338)),BK83-BK90))</f>
        <v>0</v>
      </c>
      <c r="BL185" s="255">
        <f t="shared" ref="BL185" si="220">IF($AA$335=0,IF(AND($O$308="KY",NOT(AND($U$335=1,$O$309=2))),BL83-BL90-(BL83-BL90)*($V$338/(100+$V$338)),BL83-BL90)-BL206-BL217-BL227-BL243,IF(AND($O$308="KY",NOT(AND($U$335=1,$O$309=2))),BL83-BL90-(BL83-BL90)*($V$338/(100+$V$338)),BL83-BL90))</f>
        <v>0</v>
      </c>
      <c r="BM185" s="255"/>
      <c r="BN185" s="255">
        <f t="shared" ref="BN185" ca="1" si="221">IF($AA$335=0,IF(AND($O$308="KY",NOT(AND($U$335=1,$O$309=2))),BN83-BN90-(BN83-BN90)*($U$338/(100+$U$338)),BN83-BN90)-BN206-BN217-BN227-BN243,IF(AND($O$308="KY",NOT(AND($U$335=1,$O$309=2))),BN83-BN90-(BN83-BN90)*($U$338/(100+$U$338)),BN83-BN90))</f>
        <v>0</v>
      </c>
      <c r="BO185" s="255">
        <f t="shared" ref="BO185" si="222">IF($AA$335=0,IF(AND($O$308="KY",NOT(AND($U$335=1,$O$309=2))),BO83-BO90-(BO83-BO90)*($V$338/(100+$V$338)),BO83-BO90)-BO206-BO217-BO227-BO243,IF(AND($O$308="KY",NOT(AND($U$335=1,$O$309=2))),BO83-BO90-(BO83-BO90)*($V$338/(100+$V$338)),BO83-BO90))</f>
        <v>0</v>
      </c>
      <c r="BP185" s="255"/>
      <c r="BQ185" s="255">
        <f t="shared" ref="BQ185" ca="1" si="223">IF($AA$335=0,IF(AND($O$308="KY",NOT(AND($U$335=1,$O$309=2))),BQ83-BQ90-(BQ83-BQ90)*($U$338/(100+$U$338)),BQ83-BQ90)-BQ206-BQ217-BQ227-BQ243,IF(AND($O$308="KY",NOT(AND($U$335=1,$O$309=2))),BQ83-BQ90-(BQ83-BQ90)*($U$338/(100+$U$338)),BQ83-BQ90))</f>
        <v>0</v>
      </c>
      <c r="BR185" s="255">
        <f t="shared" ref="BR185" si="224">IF($AA$335=0,IF(AND($O$308="KY",NOT(AND($U$335=1,$O$309=2))),BR83-BR90-(BR83-BR90)*($V$338/(100+$V$338)),BR83-BR90)-BR206-BR217-BR227-BR243,IF(AND($O$308="KY",NOT(AND($U$335=1,$O$309=2))),BR83-BR90-(BR83-BR90)*($V$338/(100+$V$338)),BR83-BR90))</f>
        <v>0</v>
      </c>
      <c r="BS185" s="255"/>
      <c r="BT185" s="255">
        <f t="shared" ref="BT185" ca="1" si="225">IF($AA$335=0,IF(AND($O$308="KY",NOT(AND($U$335=1,$O$309=2))),BT83-BT90-(BT83-BT90)*($U$338/(100+$U$338)),BT83-BT90)-BT206-BT217-BT227-BT243,IF(AND($O$308="KY",NOT(AND($U$335=1,$O$309=2))),BT83-BT90-(BT83-BT90)*($U$338/(100+$U$338)),BT83-BT90))</f>
        <v>0</v>
      </c>
      <c r="BU185" s="255">
        <f t="shared" ref="BU185" si="226">IF($AA$335=0,IF(AND($O$308="KY",NOT(AND($U$335=1,$O$309=2))),BU83-BU90-(BU83-BU90)*($V$338/(100+$V$338)),BU83-BU90)-BU206-BU217-BU227-BU243,IF(AND($O$308="KY",NOT(AND($U$335=1,$O$309=2))),BU83-BU90-(BU83-BU90)*($V$338/(100+$V$338)),BU83-BU90))</f>
        <v>0</v>
      </c>
      <c r="BV185" s="255"/>
      <c r="BW185" s="255">
        <f t="shared" ref="BW185" ca="1" si="227">IF($AA$335=0,IF(AND($O$308="KY",NOT(AND($U$335=1,$O$309=2))),BW83-BW90-(BW83-BW90)*($U$338/(100+$U$338)),BW83-BW90)-BW206-BW217-BW227-BW243,IF(AND($O$308="KY",NOT(AND($U$335=1,$O$309=2))),BW83-BW90-(BW83-BW90)*($U$338/(100+$U$338)),BW83-BW90))</f>
        <v>0</v>
      </c>
      <c r="BX185" s="255">
        <f t="shared" ref="BX185" si="228">IF($AA$335=0,IF(AND($O$308="KY",NOT(AND($U$335=1,$O$309=2))),BX83-BX90-(BX83-BX90)*($V$338/(100+$V$338)),BX83-BX90)-BX206-BX217-BX227-BX243,IF(AND($O$308="KY",NOT(AND($U$335=1,$O$309=2))),BX83-BX90-(BX83-BX90)*($V$338/(100+$V$338)),BX83-BX90))</f>
        <v>0</v>
      </c>
      <c r="BY185" s="255"/>
      <c r="BZ185" s="255">
        <f t="shared" ref="BZ185" ca="1" si="229">IF($AA$335=0,IF(AND($O$308="KY",NOT(AND($U$335=1,$O$309=2))),BZ83-BZ90-(BZ83-BZ90)*($U$338/(100+$U$338)),BZ83-BZ90)-BZ206-BZ217-BZ227-BZ243,IF(AND($O$308="KY",NOT(AND($U$335=1,$O$309=2))),BZ83-BZ90-(BZ83-BZ90)*($U$338/(100+$U$338)),BZ83-BZ90))</f>
        <v>0</v>
      </c>
      <c r="CA185" s="255">
        <f t="shared" ref="CA185" si="230">IF($AA$335=0,IF(AND($O$308="KY",NOT(AND($U$335=1,$O$309=2))),CA83-CA90-(CA83-CA90)*($V$338/(100+$V$338)),CA83-CA90)-CA206-CA217-CA227-CA243,IF(AND($O$308="KY",NOT(AND($U$335=1,$O$309=2))),CA83-CA90-(CA83-CA90)*($V$338/(100+$V$338)),CA83-CA90))</f>
        <v>0</v>
      </c>
      <c r="CB185" s="255"/>
      <c r="CC185" s="255">
        <f t="shared" ref="CC185" ca="1" si="231">IF($AA$335=0,IF(AND($O$308="KY",NOT(AND($U$335=1,$O$309=2))),CC83-CC90-(CC83-CC90)*($U$338/(100+$U$338)),CC83-CC90)-CC206-CC217-CC227-CC243,IF(AND($O$308="KY",NOT(AND($U$335=1,$O$309=2))),CC83-CC90-(CC83-CC90)*($U$338/(100+$U$338)),CC83-CC90))</f>
        <v>0</v>
      </c>
      <c r="CD185" s="255">
        <f t="shared" ref="CD185" si="232">IF($AA$335=0,IF(AND($O$308="KY",NOT(AND($U$335=1,$O$309=2))),CD83-CD90-(CD83-CD90)*($V$338/(100+$V$338)),CD83-CD90)-CD206-CD217-CD227-CD243,IF(AND($O$308="KY",NOT(AND($U$335=1,$O$309=2))),CD83-CD90-(CD83-CD90)*($V$338/(100+$V$338)),CD83-CD90))</f>
        <v>0</v>
      </c>
      <c r="CE185" s="255"/>
      <c r="CF185" s="255">
        <f t="shared" ref="CF185" ca="1" si="233">IF($AA$335=0,IF(AND($O$308="KY",NOT(AND($U$335=1,$O$309=2))),CF83-CF90-(CF83-CF90)*($U$338/(100+$U$338)),CF83-CF90)-CF206-CF217-CF227-CF243,IF(AND($O$308="KY",NOT(AND($U$335=1,$O$309=2))),CF83-CF90-(CF83-CF90)*($U$338/(100+$U$338)),CF83-CF90))</f>
        <v>0</v>
      </c>
      <c r="CG185" s="255">
        <f t="shared" ref="CG185" si="234">IF($AA$335=0,IF(AND($O$308="KY",NOT(AND($U$335=1,$O$309=2))),CG83-CG90-(CG83-CG90)*($V$338/(100+$V$338)),CG83-CG90)-CG206-CG217-CG227-CG243,IF(AND($O$308="KY",NOT(AND($U$335=1,$O$309=2))),CG83-CG90-(CG83-CG90)*($V$338/(100+$V$338)),CG83-CG90))</f>
        <v>0</v>
      </c>
      <c r="CH185" s="255"/>
      <c r="CI185" s="255">
        <f t="shared" ref="CI185" ca="1" si="235">IF($AA$335=0,IF(AND($O$308="KY",NOT(AND($U$335=1,$O$309=2))),CI83-CI90-(CI83-CI90)*($U$338/(100+$U$338)),CI83-CI90)-CI206-CI217-CI227-CI243,IF(AND($O$308="KY",NOT(AND($U$335=1,$O$309=2))),CI83-CI90-(CI83-CI90)*($U$338/(100+$U$338)),CI83-CI90))</f>
        <v>0</v>
      </c>
      <c r="CJ185" s="255">
        <f t="shared" ref="CJ185" si="236">IF($AA$335=0,IF(AND($O$308="KY",NOT(AND($U$335=1,$O$309=2))),CJ83-CJ90-(CJ83-CJ90)*($V$338/(100+$V$338)),CJ83-CJ90)-CJ206-CJ217-CJ227-CJ243,IF(AND($O$308="KY",NOT(AND($U$335=1,$O$309=2))),CJ83-CJ90-(CJ83-CJ90)*($V$338/(100+$V$338)),CJ83-CJ90))</f>
        <v>0</v>
      </c>
      <c r="CK185" s="255"/>
      <c r="CL185" s="255">
        <f t="shared" ref="CL185" ca="1" si="237">IF($AA$335=0,IF(AND($O$308="KY",NOT(AND($U$335=1,$O$309=2))),CL83-CL90-(CL83-CL90)*($U$338/(100+$U$338)),CL83-CL90)-CL206-CL217-CL227-CL243,IF(AND($O$308="KY",NOT(AND($U$335=1,$O$309=2))),CL83-CL90-(CL83-CL90)*($U$338/(100+$U$338)),CL83-CL90))</f>
        <v>0</v>
      </c>
      <c r="CM185" s="255">
        <f t="shared" ref="CM185" si="238">IF($AA$335=0,IF(AND($O$308="KY",NOT(AND($U$335=1,$O$309=2))),CM83-CM90-(CM83-CM90)*($V$338/(100+$V$338)),CM83-CM90)-CM206-CM217-CM227-CM243,IF(AND($O$308="KY",NOT(AND($U$335=1,$O$309=2))),CM83-CM90-(CM83-CM90)*($V$338/(100+$V$338)),CM83-CM90))</f>
        <v>0</v>
      </c>
      <c r="CN185" s="255"/>
      <c r="CO185" s="255">
        <f t="shared" ref="CO185" ca="1" si="239">IF($AA$335=0,IF(AND($O$308="KY",NOT(AND($U$335=1,$O$309=2))),CO83-CO90-(CO83-CO90)*($U$338/(100+$U$338)),CO83-CO90)-CO206-CO217-CO227-CO243,IF(AND($O$308="KY",NOT(AND($U$335=1,$O$309=2))),CO83-CO90-(CO83-CO90)*($U$338/(100+$U$338)),CO83-CO90))</f>
        <v>0</v>
      </c>
      <c r="CP185" s="255">
        <f t="shared" ref="CP185" si="240">IF($AA$335=0,IF(AND($O$308="KY",NOT(AND($U$335=1,$O$309=2))),CP83-CP90-(CP83-CP90)*($V$338/(100+$V$338)),CP83-CP90)-CP206-CP217-CP227-CP243,IF(AND($O$308="KY",NOT(AND($U$335=1,$O$309=2))),CP83-CP90-(CP83-CP90)*($V$338/(100+$V$338)),CP83-CP90))</f>
        <v>0</v>
      </c>
      <c r="CQ185" s="255"/>
      <c r="CR185" s="255">
        <f t="shared" ref="CR185" ca="1" si="241">IF($AA$335=0,IF(AND($O$308="KY",NOT(AND($U$335=1,$O$309=2))),CR83-CR90-(CR83-CR90)*($U$338/(100+$U$338)),CR83-CR90)-CR206-CR217-CR227-CR243,IF(AND($O$308="KY",NOT(AND($U$335=1,$O$309=2))),CR83-CR90-(CR83-CR90)*($U$338/(100+$U$338)),CR83-CR90))</f>
        <v>0</v>
      </c>
      <c r="CS185" s="255">
        <f t="shared" ref="CS185" si="242">IF($AA$335=0,IF(AND($O$308="KY",NOT(AND($U$335=1,$O$309=2))),CS83-CS90-(CS83-CS90)*($V$338/(100+$V$338)),CS83-CS90)-CS206-CS217-CS227-CS243,IF(AND($O$308="KY",NOT(AND($U$335=1,$O$309=2))),CS83-CS90-(CS83-CS90)*($V$338/(100+$V$338)),CS83-CS90))</f>
        <v>0</v>
      </c>
      <c r="CT185" s="255"/>
      <c r="CU185" s="255">
        <f t="shared" ref="CU185" ca="1" si="243">IF($AA$335=0,IF(AND($O$308="KY",NOT(AND($U$335=1,$O$309=2))),CU83-CU90-(CU83-CU90)*($U$338/(100+$U$338)),CU83-CU90)-CU206-CU217-CU227-CU243,IF(AND($O$308="KY",NOT(AND($U$335=1,$O$309=2))),CU83-CU90-(CU83-CU90)*($U$338/(100+$U$338)),CU83-CU90))</f>
        <v>0</v>
      </c>
      <c r="CV185" s="255">
        <f t="shared" ref="CV185" si="244">IF($AA$335=0,IF(AND($O$308="KY",NOT(AND($U$335=1,$O$309=2))),CV83-CV90-(CV83-CV90)*($V$338/(100+$V$338)),CV83-CV90)-CV206-CV217-CV227-CV243,IF(AND($O$308="KY",NOT(AND($U$335=1,$O$309=2))),CV83-CV90-(CV83-CV90)*($V$338/(100+$V$338)),CV83-CV90))</f>
        <v>0</v>
      </c>
      <c r="CW185" s="255"/>
      <c r="CX185" s="255">
        <f t="shared" ref="CX185" ca="1" si="245">IF($AA$335=0,IF(AND($O$308="KY",NOT(AND($U$335=1,$O$309=2))),CX83-CX90-(CX83-CX90)*($U$338/(100+$U$338)),CX83-CX90)-CX206-CX217-CX227-CX243,IF(AND($O$308="KY",NOT(AND($U$335=1,$O$309=2))),CX83-CX90-(CX83-CX90)*($U$338/(100+$U$338)),CX83-CX90))</f>
        <v>0</v>
      </c>
      <c r="CY185" s="255">
        <f t="shared" ref="CY185" si="246">IF($AA$335=0,IF(AND($O$308="KY",NOT(AND($U$335=1,$O$309=2))),CY83-CY90-(CY83-CY90)*($V$338/(100+$V$338)),CY83-CY90)-CY206-CY217-CY227-CY243,IF(AND($O$308="KY",NOT(AND($U$335=1,$O$309=2))),CY83-CY90-(CY83-CY90)*($V$338/(100+$V$338)),CY83-CY90))</f>
        <v>0</v>
      </c>
      <c r="CZ185" s="255"/>
      <c r="DA185" s="255">
        <f t="shared" ref="DA185" ca="1" si="247">IF($AA$335=0,IF(AND($O$308="KY",NOT(AND($U$335=1,$O$309=2))),DA83-DA90-(DA83-DA90)*($U$338/(100+$U$338)),DA83-DA90)-DA206-DA217-DA227-DA243,IF(AND($O$308="KY",NOT(AND($U$335=1,$O$309=2))),DA83-DA90-(DA83-DA90)*($U$338/(100+$U$338)),DA83-DA90))</f>
        <v>0</v>
      </c>
      <c r="DB185" s="255">
        <f t="shared" ref="DB185" si="248">IF($AA$335=0,IF(AND($O$308="KY",NOT(AND($U$335=1,$O$309=2))),DB83-DB90-(DB83-DB90)*($V$338/(100+$V$338)),DB83-DB90)-DB206-DB217-DB227-DB243,IF(AND($O$308="KY",NOT(AND($U$335=1,$O$309=2))),DB83-DB90-(DB83-DB90)*($V$338/(100+$V$338)),DB83-DB90))</f>
        <v>0</v>
      </c>
      <c r="DC185" s="255"/>
      <c r="DD185" s="255">
        <f t="shared" ref="DD185" ca="1" si="249">IF($AA$335=0,IF(AND($O$308="KY",NOT(AND($U$335=1,$O$309=2))),DD83-DD90-(DD83-DD90)*($U$338/(100+$U$338)),DD83-DD90)-DD206-DD217-DD227-DD243,IF(AND($O$308="KY",NOT(AND($U$335=1,$O$309=2))),DD83-DD90-(DD83-DD90)*($U$338/(100+$U$338)),DD83-DD90))</f>
        <v>0</v>
      </c>
      <c r="DE185" s="255">
        <f t="shared" ref="DE185" si="250">IF($AA$335=0,IF(AND($O$308="KY",NOT(AND($U$335=1,$O$309=2))),DE83-DE90-(DE83-DE90)*($V$338/(100+$V$338)),DE83-DE90)-DE206-DE217-DE227-DE243,IF(AND($O$308="KY",NOT(AND($U$335=1,$O$309=2))),DE83-DE90-(DE83-DE90)*($V$338/(100+$V$338)),DE83-DE90))</f>
        <v>0</v>
      </c>
      <c r="DF185" s="255"/>
      <c r="DG185" s="255">
        <f t="shared" ref="DG185" ca="1" si="251">IF($AA$335=0,IF(AND($O$308="KY",NOT(AND($U$335=1,$O$309=2))),DG83-DG90-(DG83-DG90)*($U$338/(100+$U$338)),DG83-DG90)-DG206-DG217-DG227-DG243,IF(AND($O$308="KY",NOT(AND($U$335=1,$O$309=2))),DG83-DG90-(DG83-DG90)*($U$338/(100+$U$338)),DG83-DG90))</f>
        <v>0</v>
      </c>
      <c r="DH185" s="255">
        <f t="shared" ref="DH185" si="252">IF($AA$335=0,IF(AND($O$308="KY",NOT(AND($U$335=1,$O$309=2))),DH83-DH90-(DH83-DH90)*($V$338/(100+$V$338)),DH83-DH90)-DH206-DH217-DH227-DH243,IF(AND($O$308="KY",NOT(AND($U$335=1,$O$309=2))),DH83-DH90-(DH83-DH90)*($V$338/(100+$V$338)),DH83-DH90))</f>
        <v>0</v>
      </c>
      <c r="DI185" s="255"/>
      <c r="DJ185" s="255">
        <f t="shared" ref="DJ185" ca="1" si="253">IF($AA$335=0,IF(AND($O$308="KY",NOT(AND($U$335=1,$O$309=2))),DJ83-DJ90-(DJ83-DJ90)*($U$338/(100+$U$338)),DJ83-DJ90)-DJ206-DJ217-DJ227-DJ243,IF(AND($O$308="KY",NOT(AND($U$335=1,$O$309=2))),DJ83-DJ90-(DJ83-DJ90)*($U$338/(100+$U$338)),DJ83-DJ90))</f>
        <v>0</v>
      </c>
      <c r="DK185" s="255">
        <f t="shared" ref="DK185" si="254">IF($AA$335=0,IF(AND($O$308="KY",NOT(AND($U$335=1,$O$309=2))),DK83-DK90-(DK83-DK90)*($V$338/(100+$V$338)),DK83-DK90)-DK206-DK217-DK227-DK243,IF(AND($O$308="KY",NOT(AND($U$335=1,$O$309=2))),DK83-DK90-(DK83-DK90)*($V$338/(100+$V$338)),DK83-DK90))</f>
        <v>0</v>
      </c>
      <c r="DL185" s="255"/>
      <c r="DM185" s="255">
        <f t="shared" ref="DM185" ca="1" si="255">IF($AA$335=0,IF(AND($O$308="KY",NOT(AND($U$335=1,$O$309=2))),DM83-DM90-(DM83-DM90)*($U$338/(100+$U$338)),DM83-DM90)-DM206-DM217-DM227-DM243,IF(AND($O$308="KY",NOT(AND($U$335=1,$O$309=2))),DM83-DM90-(DM83-DM90)*($U$338/(100+$U$338)),DM83-DM90))</f>
        <v>0</v>
      </c>
      <c r="DN185" s="255">
        <f t="shared" ref="DN185" si="256">IF($AA$335=0,IF(AND($O$308="KY",NOT(AND($U$335=1,$O$309=2))),DN83-DN90-(DN83-DN90)*($V$338/(100+$V$338)),DN83-DN90)-DN206-DN217-DN227-DN243,IF(AND($O$308="KY",NOT(AND($U$335=1,$O$309=2))),DN83-DN90-(DN83-DN90)*($V$338/(100+$V$338)),DN83-DN90))</f>
        <v>0</v>
      </c>
      <c r="DO185" s="255"/>
      <c r="DP185" s="255">
        <f t="shared" ref="DP185" ca="1" si="257">IF($AA$335=0,IF(AND($O$308="KY",NOT(AND($U$335=1,$O$309=2))),DP83-DP90-(DP83-DP90)*($U$338/(100+$U$338)),DP83-DP90)-DP206-DP217-DP227-DP243,IF(AND($O$308="KY",NOT(AND($U$335=1,$O$309=2))),DP83-DP90-(DP83-DP90)*($U$338/(100+$U$338)),DP83-DP90))</f>
        <v>0</v>
      </c>
      <c r="DQ185" s="255">
        <f t="shared" ref="DQ185" si="258">IF($AA$335=0,IF(AND($O$308="KY",NOT(AND($U$335=1,$O$309=2))),DQ83-DQ90-(DQ83-DQ90)*($V$338/(100+$V$338)),DQ83-DQ90)-DQ206-DQ217-DQ227-DQ243,IF(AND($O$308="KY",NOT(AND($U$335=1,$O$309=2))),DQ83-DQ90-(DQ83-DQ90)*($V$338/(100+$V$338)),DQ83-DQ90))</f>
        <v>0</v>
      </c>
      <c r="DR185" s="255"/>
      <c r="DS185" s="255">
        <f t="shared" ref="DS185" ca="1" si="259">IF($AA$335=0,IF(AND($O$308="KY",NOT(AND($U$335=1,$O$309=2))),DS83-DS90-(DS83-DS90)*($U$338/(100+$U$338)),DS83-DS90)-DS206-DS217-DS227-DS243,IF(AND($O$308="KY",NOT(AND($U$335=1,$O$309=2))),DS83-DS90-(DS83-DS90)*($U$338/(100+$U$338)),DS83-DS90))</f>
        <v>0</v>
      </c>
      <c r="DT185" s="255">
        <f t="shared" ref="DT185" si="260">IF($AA$335=0,IF(AND($O$308="KY",NOT(AND($U$335=1,$O$309=2))),DT83-DT90-(DT83-DT90)*($V$338/(100+$V$338)),DT83-DT90)-DT206-DT217-DT227-DT243,IF(AND($O$308="KY",NOT(AND($U$335=1,$O$309=2))),DT83-DT90-(DT83-DT90)*($V$338/(100+$V$338)),DT83-DT90))</f>
        <v>0</v>
      </c>
      <c r="DU185" s="432"/>
      <c r="DV185" s="255">
        <f>IFERROR(IF($O$308="KY",DV83-DV90-(DV83-DV90)*($U$338/(100+$U$338))-DV206-DV217-DV227-DV243,DV83-DV90-DV206-DV217-DV227-DV243),0)</f>
        <v>0</v>
      </c>
      <c r="DW185" s="442"/>
      <c r="DY185" s="205"/>
      <c r="DZ185" s="205"/>
      <c r="EB185" s="196"/>
      <c r="EC185" s="196"/>
      <c r="ED185"/>
      <c r="EE185" s="100"/>
      <c r="EF185" s="176"/>
      <c r="EG185" s="176"/>
      <c r="EH185" s="176"/>
      <c r="EI185" s="176"/>
      <c r="EJ185" s="176"/>
      <c r="EK185" s="176"/>
      <c r="EL185" s="176"/>
      <c r="EM185" s="176"/>
      <c r="EN185" s="176"/>
      <c r="EO185" s="176"/>
      <c r="EP185" s="176"/>
      <c r="EQ185" s="176"/>
      <c r="ER185" s="176"/>
      <c r="ES185" s="176"/>
      <c r="ET185" s="176"/>
      <c r="EU185" s="176"/>
      <c r="EV185" s="176"/>
      <c r="EW185" s="176"/>
      <c r="EX185" s="176"/>
      <c r="EY185" s="176"/>
      <c r="EZ185" s="176"/>
      <c r="FA185" s="176"/>
      <c r="FB185" s="176"/>
      <c r="FC185" s="176"/>
      <c r="FD185" s="176"/>
      <c r="FE185" s="176"/>
      <c r="FF185" s="176"/>
      <c r="FG185" s="176"/>
      <c r="FH185" s="176"/>
      <c r="FI185" s="176"/>
      <c r="FJ185" s="176"/>
      <c r="FK185" s="176"/>
      <c r="FL185" s="176"/>
      <c r="FM185" s="176"/>
      <c r="FN185" s="176"/>
      <c r="FO185" s="176"/>
      <c r="FP185" s="176"/>
      <c r="FQ185" s="176"/>
      <c r="FR185" s="176"/>
      <c r="FS185" s="176"/>
      <c r="FT185" s="176"/>
      <c r="FU185" s="176"/>
      <c r="FV185" s="176"/>
      <c r="FW185" s="176"/>
      <c r="FX185" s="176"/>
      <c r="FY185" s="176"/>
      <c r="FZ185" s="176"/>
      <c r="GA185" s="176"/>
      <c r="GB185" s="176"/>
      <c r="GC185" s="176"/>
      <c r="GD185" s="176"/>
      <c r="GE185" s="176"/>
      <c r="GF185" s="176"/>
      <c r="GG185" s="176"/>
      <c r="GH185" s="176"/>
      <c r="GI185" s="176"/>
      <c r="GJ185" s="176"/>
      <c r="GK185" s="176"/>
      <c r="GL185" s="176"/>
      <c r="GM185" s="176"/>
      <c r="GN185" s="176"/>
      <c r="GO185" s="176"/>
      <c r="GP185" s="176"/>
      <c r="GQ185" s="176"/>
      <c r="GR185" s="176"/>
      <c r="GS185" s="176"/>
      <c r="GT185" s="176"/>
      <c r="GU185" s="176"/>
      <c r="GV185" s="176"/>
      <c r="GW185" s="176"/>
      <c r="GX185" s="176"/>
      <c r="GY185" s="176"/>
      <c r="GZ185" s="176"/>
      <c r="HA185" s="176"/>
      <c r="HB185" s="176"/>
      <c r="HC185" s="176"/>
      <c r="HD185" s="176"/>
      <c r="HE185" s="176"/>
      <c r="HF185" s="176"/>
      <c r="HG185" s="176"/>
      <c r="HH185" s="176"/>
      <c r="HI185" s="176"/>
      <c r="HJ185" s="176"/>
      <c r="HK185" s="176"/>
      <c r="HL185" s="176"/>
      <c r="HM185" s="176"/>
      <c r="HN185" s="176"/>
      <c r="HO185" s="176"/>
      <c r="HP185" s="176"/>
      <c r="HQ185" s="176"/>
      <c r="HR185" s="176"/>
      <c r="HS185" s="176"/>
      <c r="HT185" s="176"/>
      <c r="HU185" s="176"/>
      <c r="HV185" s="176"/>
      <c r="HW185" s="176"/>
      <c r="HX185" s="176"/>
      <c r="HY185" s="176"/>
      <c r="HZ185" s="176"/>
      <c r="IA185" s="176"/>
      <c r="IB185" s="176"/>
      <c r="IC185" s="176"/>
      <c r="ID185" s="176"/>
      <c r="IE185" s="176"/>
      <c r="IF185" s="176"/>
      <c r="IG185" s="176"/>
      <c r="IH185" s="176"/>
      <c r="II185" s="176"/>
      <c r="IJ185" s="176"/>
      <c r="IK185" s="176"/>
      <c r="IL185" s="176"/>
      <c r="IM185" s="176"/>
      <c r="IN185" s="176"/>
      <c r="IO185" s="176"/>
      <c r="IP185" s="176"/>
      <c r="IQ185" s="176"/>
      <c r="IR185" s="176"/>
      <c r="IS185" s="176"/>
      <c r="IT185" s="176"/>
      <c r="IU185" s="176"/>
      <c r="IV185" s="176"/>
      <c r="IW185" s="176"/>
      <c r="IX185" s="176"/>
      <c r="IY185" s="176"/>
      <c r="IZ185" s="176"/>
      <c r="JA185" s="176"/>
      <c r="JB185" s="176"/>
      <c r="JC185" s="176"/>
      <c r="JD185" s="176"/>
      <c r="JE185" s="176"/>
      <c r="JF185" s="176"/>
      <c r="JG185" s="176"/>
      <c r="JH185" s="176"/>
      <c r="JI185" s="176"/>
      <c r="JJ185" s="176"/>
      <c r="JK185" s="176"/>
      <c r="JL185" s="176"/>
      <c r="JM185" s="176"/>
      <c r="JN185" s="176"/>
      <c r="JO185" s="176"/>
      <c r="JP185" s="176"/>
      <c r="JQ185" s="176"/>
      <c r="JR185" s="176"/>
      <c r="JS185" s="176"/>
      <c r="JT185" s="176"/>
      <c r="JU185" s="176"/>
      <c r="JV185" s="176"/>
      <c r="JW185" s="176"/>
      <c r="JX185" s="176"/>
      <c r="JY185" s="176"/>
      <c r="JZ185" s="176"/>
      <c r="KA185" s="176"/>
      <c r="KB185" s="176"/>
      <c r="KC185" s="176"/>
      <c r="KD185" s="176"/>
      <c r="KE185" s="176"/>
      <c r="KF185" s="176"/>
      <c r="KG185" s="176"/>
      <c r="KH185" s="176"/>
      <c r="KI185" s="176"/>
      <c r="KJ185" s="176"/>
      <c r="KK185" s="176"/>
      <c r="KL185" s="176"/>
      <c r="KM185" s="176"/>
      <c r="KN185" s="176"/>
      <c r="KO185" s="176"/>
      <c r="KP185" s="176"/>
      <c r="KQ185" s="176"/>
    </row>
    <row r="186" spans="1:303" s="170" customFormat="1" ht="19.5" customHeight="1" x14ac:dyDescent="0.3">
      <c r="A186" s="83"/>
      <c r="D186" s="206"/>
      <c r="E186" s="206" t="s">
        <v>856</v>
      </c>
      <c r="F186" s="206">
        <v>0</v>
      </c>
      <c r="G186" s="206" t="s">
        <v>264</v>
      </c>
      <c r="M186" s="149" t="s">
        <v>852</v>
      </c>
      <c r="N186" s="127"/>
      <c r="O186" s="210">
        <f ca="1">IFERROR(((R186*R44)+(U186*U44)+(X186*X44)+(AA186*AA44)+(AD186*AD44)+(AG186*AG44)+(AJ186*AJ44)+(AM186*AM44)+(AP186*AP44)+(AS186*AS44)+(AV186*AV44)+(AY186*AY44)+(BB186*BB44)+(BE186*BE44)+(BH186*BH44)+(BK186*BK44)+(BN186*BN44)+(BQ186*BQ44)+(BT186*BT44)+(BW186*BW44)+(BZ186*BZ44)+(CC186*CC44)+(CF186*CF44)+(CI186*CI44)+(CL186*CL44)+(CO186*CO44)+(CR186*CR44)+(CU186*CU44)+(CX186*CX44)+(DA186*DA44)+(DD186*DD44)+(DG186*DG44)+(DJ186*DJ44)+(DM186*DM44)+(DP186*DP44)+(DS186*DS44)+IF(O35="Actual",(DV186*DV44),0))/O44,0)</f>
        <v>0</v>
      </c>
      <c r="P186" s="210">
        <f>IFERROR(((S186*S44)+(V186*V44)+(Y186*Y44)+(AB186*AB44)+(AE186*AE44)+(AH186*AH44)+(AK186*AK44)+(AN186*AN44)+(AQ186*AQ44)+(AT186*AT44)+(AW186*AW44)+(AZ186*AZ44)+(BC186*BC44)+(BF186*BF44)+(BI186*BI44)+(BL186*BL44)+(BO186*BO44)+(BR186*BR44)+(BU186*BU44)+(BX186*BX44)+(CA186*CA44)+(CD186*CD44)+(CG186*CG44)+(CJ186*CJ44)+(CM186*CM44)+(CP186*CP44)+(CS186*CS44)+(CV186*CV44)+(CY186*CY44)+(DB186*DB44)+(DE186*DE44)+(DH186*DH44)+(DK186*DK44)+(DN186*DN44)+(DQ186*DQ44)+(DT186*DT44))/P44,0)</f>
        <v>0</v>
      </c>
      <c r="Q186" s="254"/>
      <c r="R186" s="255">
        <f ca="1">IFERROR(R185+R171,0)</f>
        <v>0</v>
      </c>
      <c r="S186" s="255">
        <f>IFERROR(S185+S171,0)</f>
        <v>0</v>
      </c>
      <c r="T186" s="255"/>
      <c r="U186" s="255">
        <f ca="1">IFERROR(U185+U171,0)</f>
        <v>0</v>
      </c>
      <c r="V186" s="255">
        <f>IFERROR(V185+V171,0)</f>
        <v>0</v>
      </c>
      <c r="W186" s="255"/>
      <c r="X186" s="255">
        <f ca="1">IFERROR(X185+X171,0)</f>
        <v>0</v>
      </c>
      <c r="Y186" s="255">
        <f>IFERROR(Y185+Y171,0)</f>
        <v>0</v>
      </c>
      <c r="Z186" s="255"/>
      <c r="AA186" s="255">
        <f ca="1">IFERROR(AA185+AA171,0)</f>
        <v>0</v>
      </c>
      <c r="AB186" s="255">
        <f>IFERROR(AB185+AB171,0)</f>
        <v>0</v>
      </c>
      <c r="AC186" s="255"/>
      <c r="AD186" s="255">
        <f ca="1">IFERROR(AD185+AD171,0)</f>
        <v>0</v>
      </c>
      <c r="AE186" s="255">
        <f>IFERROR(AE185+AE171,0)</f>
        <v>0</v>
      </c>
      <c r="AF186" s="255"/>
      <c r="AG186" s="255">
        <f ca="1">IFERROR(AG185+AG171,0)</f>
        <v>0</v>
      </c>
      <c r="AH186" s="255">
        <f>IFERROR(AH185+AH171,0)</f>
        <v>0</v>
      </c>
      <c r="AI186" s="255"/>
      <c r="AJ186" s="255">
        <f ca="1">IFERROR(AJ185+AJ171,0)</f>
        <v>0</v>
      </c>
      <c r="AK186" s="255">
        <f>IFERROR(AK185+AK171,0)</f>
        <v>0</v>
      </c>
      <c r="AL186" s="255"/>
      <c r="AM186" s="255">
        <f ca="1">IFERROR(AM185+AM171,0)</f>
        <v>0</v>
      </c>
      <c r="AN186" s="255">
        <f>IFERROR(AN185+AN171,0)</f>
        <v>0</v>
      </c>
      <c r="AO186" s="255"/>
      <c r="AP186" s="255">
        <f ca="1">IFERROR(AP185+AP171,0)</f>
        <v>0</v>
      </c>
      <c r="AQ186" s="255">
        <f>IFERROR(AQ185+AQ171,0)</f>
        <v>0</v>
      </c>
      <c r="AR186" s="255"/>
      <c r="AS186" s="255">
        <f ca="1">IFERROR(AS185+AS171,0)</f>
        <v>0</v>
      </c>
      <c r="AT186" s="255">
        <f>IFERROR(AT185+AT171,0)</f>
        <v>0</v>
      </c>
      <c r="AU186" s="255"/>
      <c r="AV186" s="255">
        <f ca="1">IFERROR(AV185+AV171,0)</f>
        <v>0</v>
      </c>
      <c r="AW186" s="255">
        <f>IFERROR(AW185+AW171,0)</f>
        <v>0</v>
      </c>
      <c r="AX186" s="255"/>
      <c r="AY186" s="255">
        <f ca="1">IFERROR(AY185+AY171,0)</f>
        <v>0</v>
      </c>
      <c r="AZ186" s="255">
        <f>IFERROR(AZ185+AZ171,0)</f>
        <v>0</v>
      </c>
      <c r="BA186" s="255"/>
      <c r="BB186" s="255">
        <f ca="1">IFERROR(BB185+BB171,0)</f>
        <v>0</v>
      </c>
      <c r="BC186" s="255">
        <f>IFERROR(BC185+BC171,0)</f>
        <v>0</v>
      </c>
      <c r="BD186" s="255"/>
      <c r="BE186" s="255">
        <f ca="1">IFERROR(BE185+BE171,0)</f>
        <v>0</v>
      </c>
      <c r="BF186" s="255">
        <f>IFERROR(BF185+BF171,0)</f>
        <v>0</v>
      </c>
      <c r="BG186" s="255"/>
      <c r="BH186" s="255">
        <f ca="1">IFERROR(BH185+BH171,0)</f>
        <v>0</v>
      </c>
      <c r="BI186" s="255">
        <f>IFERROR(BI185+BI171,0)</f>
        <v>0</v>
      </c>
      <c r="BJ186" s="255"/>
      <c r="BK186" s="255">
        <f ca="1">IFERROR(BK185+BK171,0)</f>
        <v>0</v>
      </c>
      <c r="BL186" s="255">
        <f>IFERROR(BL185+BL171,0)</f>
        <v>0</v>
      </c>
      <c r="BM186" s="255"/>
      <c r="BN186" s="255">
        <f ca="1">IFERROR(BN185+BN171,0)</f>
        <v>0</v>
      </c>
      <c r="BO186" s="255">
        <f>IFERROR(BO185+BO171,0)</f>
        <v>0</v>
      </c>
      <c r="BP186" s="255"/>
      <c r="BQ186" s="255">
        <f ca="1">IFERROR(BQ185+BQ171,0)</f>
        <v>0</v>
      </c>
      <c r="BR186" s="255">
        <f>IFERROR(BR185+BR171,0)</f>
        <v>0</v>
      </c>
      <c r="BS186" s="255"/>
      <c r="BT186" s="255">
        <f ca="1">IFERROR(BT185+BT171,0)</f>
        <v>0</v>
      </c>
      <c r="BU186" s="255">
        <f>IFERROR(BU185+BU171,0)</f>
        <v>0</v>
      </c>
      <c r="BV186" s="255"/>
      <c r="BW186" s="255">
        <f ca="1">IFERROR(BW185+BW171,0)</f>
        <v>0</v>
      </c>
      <c r="BX186" s="255">
        <f>IFERROR(BX185+BX171,0)</f>
        <v>0</v>
      </c>
      <c r="BY186" s="255"/>
      <c r="BZ186" s="255">
        <f ca="1">IFERROR(BZ185+BZ171,0)</f>
        <v>0</v>
      </c>
      <c r="CA186" s="255">
        <f>IFERROR(CA185+CA171,0)</f>
        <v>0</v>
      </c>
      <c r="CB186" s="255"/>
      <c r="CC186" s="255">
        <f ca="1">IFERROR(CC185+CC171,0)</f>
        <v>0</v>
      </c>
      <c r="CD186" s="255">
        <f>IFERROR(CD185+CD171,0)</f>
        <v>0</v>
      </c>
      <c r="CE186" s="255"/>
      <c r="CF186" s="255">
        <f ca="1">IFERROR(CF185+CF171,0)</f>
        <v>0</v>
      </c>
      <c r="CG186" s="255">
        <f>IFERROR(CG185+CG171,0)</f>
        <v>0</v>
      </c>
      <c r="CH186" s="255"/>
      <c r="CI186" s="255">
        <f ca="1">IFERROR(CI185+CI171,0)</f>
        <v>0</v>
      </c>
      <c r="CJ186" s="255">
        <f>IFERROR(CJ185+CJ171,0)</f>
        <v>0</v>
      </c>
      <c r="CK186" s="255"/>
      <c r="CL186" s="255">
        <f ca="1">IFERROR(CL185+CL171,0)</f>
        <v>0</v>
      </c>
      <c r="CM186" s="255">
        <f>IFERROR(CM185+CM171,0)</f>
        <v>0</v>
      </c>
      <c r="CN186" s="255"/>
      <c r="CO186" s="255">
        <f ca="1">IFERROR(CO185+CO171,0)</f>
        <v>0</v>
      </c>
      <c r="CP186" s="255">
        <f>IFERROR(CP185+CP171,0)</f>
        <v>0</v>
      </c>
      <c r="CQ186" s="255"/>
      <c r="CR186" s="255">
        <f ca="1">IFERROR(CR185+CR171,0)</f>
        <v>0</v>
      </c>
      <c r="CS186" s="255">
        <f>IFERROR(CS185+CS171,0)</f>
        <v>0</v>
      </c>
      <c r="CT186" s="255"/>
      <c r="CU186" s="255">
        <f ca="1">IFERROR(CU185+CU171,0)</f>
        <v>0</v>
      </c>
      <c r="CV186" s="255">
        <f>IFERROR(CV185+CV171,0)</f>
        <v>0</v>
      </c>
      <c r="CW186" s="255"/>
      <c r="CX186" s="255">
        <f ca="1">IFERROR(CX185+CX171,0)</f>
        <v>0</v>
      </c>
      <c r="CY186" s="255">
        <f>IFERROR(CY185+CY171,0)</f>
        <v>0</v>
      </c>
      <c r="CZ186" s="255"/>
      <c r="DA186" s="255">
        <f ca="1">IFERROR(DA185+DA171,0)</f>
        <v>0</v>
      </c>
      <c r="DB186" s="255">
        <f>IFERROR(DB185+DB171,0)</f>
        <v>0</v>
      </c>
      <c r="DC186" s="255"/>
      <c r="DD186" s="255">
        <f ca="1">IFERROR(DD185+DD171,0)</f>
        <v>0</v>
      </c>
      <c r="DE186" s="255">
        <f>IFERROR(DE185+DE171,0)</f>
        <v>0</v>
      </c>
      <c r="DF186" s="255"/>
      <c r="DG186" s="255">
        <f ca="1">IFERROR(DG185+DG171,0)</f>
        <v>0</v>
      </c>
      <c r="DH186" s="255">
        <f>IFERROR(DH185+DH171,0)</f>
        <v>0</v>
      </c>
      <c r="DI186" s="255"/>
      <c r="DJ186" s="255">
        <f ca="1">IFERROR(DJ185+DJ171,0)</f>
        <v>0</v>
      </c>
      <c r="DK186" s="255">
        <f>IFERROR(DK185+DK171,0)</f>
        <v>0</v>
      </c>
      <c r="DL186" s="255"/>
      <c r="DM186" s="255">
        <f ca="1">IFERROR(DM185+DM171,0)</f>
        <v>0</v>
      </c>
      <c r="DN186" s="255">
        <f>IFERROR(DN185+DN171,0)</f>
        <v>0</v>
      </c>
      <c r="DO186" s="255"/>
      <c r="DP186" s="255">
        <f ca="1">IFERROR(DP185+DP171,0)</f>
        <v>0</v>
      </c>
      <c r="DQ186" s="255">
        <f>IFERROR(DQ185+DQ171,0)</f>
        <v>0</v>
      </c>
      <c r="DR186" s="255"/>
      <c r="DS186" s="255">
        <f ca="1">IFERROR(DS185+DS171,0)</f>
        <v>0</v>
      </c>
      <c r="DT186" s="255">
        <f>IFERROR(DT185+DT171,0)</f>
        <v>0</v>
      </c>
      <c r="DU186" s="432"/>
      <c r="DV186" s="255">
        <f>IFERROR(DV185+DV171,0)</f>
        <v>0</v>
      </c>
      <c r="DW186" s="442"/>
      <c r="DY186" s="205"/>
      <c r="DZ186" s="205"/>
      <c r="EB186" s="196"/>
      <c r="EC186" s="196"/>
      <c r="ED186"/>
      <c r="EE186" s="100"/>
      <c r="EF186" s="176"/>
      <c r="EG186" s="176"/>
      <c r="EH186" s="176"/>
      <c r="EI186" s="176"/>
      <c r="EJ186" s="176"/>
      <c r="EK186" s="176"/>
      <c r="EL186" s="176"/>
      <c r="EM186" s="176"/>
      <c r="EN186" s="176"/>
      <c r="EO186" s="176"/>
      <c r="EP186" s="176"/>
      <c r="EQ186" s="176"/>
      <c r="ER186" s="176"/>
      <c r="ES186" s="176"/>
      <c r="ET186" s="176"/>
      <c r="EU186" s="176"/>
      <c r="EV186" s="176"/>
      <c r="EW186" s="176"/>
      <c r="EX186" s="176"/>
      <c r="EY186" s="176"/>
      <c r="EZ186" s="176"/>
      <c r="FA186" s="176"/>
      <c r="FB186" s="176"/>
      <c r="FC186" s="176"/>
      <c r="FD186" s="176"/>
      <c r="FE186" s="176"/>
      <c r="FF186" s="176"/>
      <c r="FG186" s="176"/>
      <c r="FH186" s="176"/>
      <c r="FI186" s="176"/>
      <c r="FJ186" s="176"/>
      <c r="FK186" s="176"/>
      <c r="FL186" s="176"/>
      <c r="FM186" s="176"/>
      <c r="FN186" s="176"/>
      <c r="FO186" s="176"/>
      <c r="FP186" s="176"/>
      <c r="FQ186" s="176"/>
      <c r="FR186" s="176"/>
      <c r="FS186" s="176"/>
      <c r="FT186" s="176"/>
      <c r="FU186" s="176"/>
      <c r="FV186" s="176"/>
      <c r="FW186" s="176"/>
      <c r="FX186" s="176"/>
      <c r="FY186" s="176"/>
      <c r="FZ186" s="176"/>
      <c r="GA186" s="176"/>
      <c r="GB186" s="176"/>
      <c r="GC186" s="176"/>
      <c r="GD186" s="176"/>
      <c r="GE186" s="176"/>
      <c r="GF186" s="176"/>
      <c r="GG186" s="176"/>
      <c r="GH186" s="176"/>
      <c r="GI186" s="176"/>
      <c r="GJ186" s="176"/>
      <c r="GK186" s="176"/>
      <c r="GL186" s="176"/>
      <c r="GM186" s="176"/>
      <c r="GN186" s="176"/>
      <c r="GO186" s="176"/>
      <c r="GP186" s="176"/>
      <c r="GQ186" s="176"/>
      <c r="GR186" s="176"/>
      <c r="GS186" s="176"/>
      <c r="GT186" s="176"/>
      <c r="GU186" s="176"/>
      <c r="GV186" s="176"/>
      <c r="GW186" s="176"/>
      <c r="GX186" s="176"/>
      <c r="GY186" s="176"/>
      <c r="GZ186" s="176"/>
      <c r="HA186" s="176"/>
      <c r="HB186" s="176"/>
      <c r="HC186" s="176"/>
      <c r="HD186" s="176"/>
      <c r="HE186" s="176"/>
      <c r="HF186" s="176"/>
      <c r="HG186" s="176"/>
      <c r="HH186" s="176"/>
      <c r="HI186" s="176"/>
      <c r="HJ186" s="176"/>
      <c r="HK186" s="176"/>
      <c r="HL186" s="176"/>
      <c r="HM186" s="176"/>
      <c r="HN186" s="176"/>
      <c r="HO186" s="176"/>
      <c r="HP186" s="176"/>
      <c r="HQ186" s="176"/>
      <c r="HR186" s="176"/>
      <c r="HS186" s="176"/>
      <c r="HT186" s="176"/>
      <c r="HU186" s="176"/>
      <c r="HV186" s="176"/>
      <c r="HW186" s="176"/>
      <c r="HX186" s="176"/>
      <c r="HY186" s="176"/>
      <c r="HZ186" s="176"/>
      <c r="IA186" s="176"/>
      <c r="IB186" s="176"/>
      <c r="IC186" s="176"/>
      <c r="ID186" s="176"/>
      <c r="IE186" s="176"/>
      <c r="IF186" s="176"/>
      <c r="IG186" s="176"/>
      <c r="IH186" s="176"/>
      <c r="II186" s="176"/>
      <c r="IJ186" s="176"/>
      <c r="IK186" s="176"/>
      <c r="IL186" s="176"/>
      <c r="IM186" s="176"/>
      <c r="IN186" s="176"/>
      <c r="IO186" s="176"/>
      <c r="IP186" s="176"/>
      <c r="IQ186" s="176"/>
      <c r="IR186" s="176"/>
      <c r="IS186" s="176"/>
      <c r="IT186" s="176"/>
      <c r="IU186" s="176"/>
      <c r="IV186" s="176"/>
      <c r="IW186" s="176"/>
      <c r="IX186" s="176"/>
      <c r="IY186" s="176"/>
      <c r="IZ186" s="176"/>
      <c r="JA186" s="176"/>
      <c r="JB186" s="176"/>
      <c r="JC186" s="176"/>
      <c r="JD186" s="176"/>
      <c r="JE186" s="176"/>
      <c r="JF186" s="176"/>
      <c r="JG186" s="176"/>
      <c r="JH186" s="176"/>
      <c r="JI186" s="176"/>
      <c r="JJ186" s="176"/>
      <c r="JK186" s="176"/>
      <c r="JL186" s="176"/>
      <c r="JM186" s="176"/>
      <c r="JN186" s="176"/>
      <c r="JO186" s="176"/>
      <c r="JP186" s="176"/>
      <c r="JQ186" s="176"/>
      <c r="JR186" s="176"/>
      <c r="JS186" s="176"/>
      <c r="JT186" s="176"/>
      <c r="JU186" s="176"/>
      <c r="JV186" s="176"/>
      <c r="JW186" s="176"/>
      <c r="JX186" s="176"/>
      <c r="JY186" s="176"/>
      <c r="JZ186" s="176"/>
      <c r="KA186" s="176"/>
      <c r="KB186" s="176"/>
      <c r="KC186" s="176"/>
      <c r="KD186" s="176"/>
      <c r="KE186" s="176"/>
      <c r="KF186" s="176"/>
      <c r="KG186" s="176"/>
      <c r="KH186" s="176"/>
      <c r="KI186" s="176"/>
      <c r="KJ186" s="176"/>
      <c r="KK186" s="176"/>
      <c r="KL186" s="176"/>
      <c r="KM186" s="176"/>
      <c r="KN186" s="176"/>
      <c r="KO186" s="176"/>
      <c r="KP186" s="176"/>
      <c r="KQ186" s="176"/>
    </row>
    <row r="187" spans="1:303" s="170" customFormat="1" ht="19.5" customHeight="1" x14ac:dyDescent="0.3">
      <c r="A187" s="83"/>
      <c r="D187" s="206"/>
      <c r="E187" s="206" t="s">
        <v>404</v>
      </c>
      <c r="F187" s="206">
        <v>0</v>
      </c>
      <c r="G187" s="206" t="s">
        <v>264</v>
      </c>
      <c r="M187" s="149" t="s">
        <v>204</v>
      </c>
      <c r="N187" s="127" t="s">
        <v>40</v>
      </c>
      <c r="O187" s="210">
        <f ca="1">IFERROR(((R187*R44)+(U187*U44)+(X187*X44)+(AA187*AA44)+(AD187*AD44)+(AG187*AG44)+(AJ187*AJ44)+(AM187*AM44)+(AP187*AP44)+(AS187*AS44)+(AV187*AV44)+(AY187*AY44)+(BB187*BB44)+(BE187*BE44)+(BH187*BH44)+(BK187*BK44)+(BN187*BN44)+(BQ187*BQ44)+(BT187*BT44)+(BW187*BW44)+(BZ187*BZ44)+(CC187*CC44)+(CF187*CF44)+(CI187*CI44)+(CL187*CL44)+(CO187*CO44)+(CR187*CR44)+(CU187*CU44)+(CX187*CX44)+(DA187*DA44)+(DD187*DD44)+(DG187*DG44)+(DJ187*DJ44)+(DM187*DM44)+(DP187*DP44)+(DS187*DS44)+IF(O35="Actual",(DV187*DV44),0))/O44,0)</f>
        <v>0</v>
      </c>
      <c r="P187" s="210">
        <f>IFERROR(((S187*S44)+(V187*V44)+(Y187*Y44)+(AB187*AB44)+(AE187*AE44)+(AH187*AH44)+(AK187*AK44)+(AN187*AN44)+(AQ187*AQ44)+(AT187*AT44)+(AW187*AW44)+(AZ187*AZ44)+(BC187*BC44)+(BF187*BF44)+(BI187*BI44)+(BL187*BL44)+(BO187*BO44)+(BR187*BR44)+(BU187*BU44)+(BX187*BX44)+(CA187*CA44)+(CD187*CD44)+(CG187*CG44)+(CJ187*CJ44)+(CM187*CM44)+(CP187*CP44)+(CS187*CS44)+(CV187*CV44)+(CY187*CY44)+(DB187*DB44)+(DE187*DE44)+(DH187*DH44)+(DK187*DK44)+(DN187*DN44)+(DQ187*DQ44)+(DT187*DT44))/P44,0)</f>
        <v>0</v>
      </c>
      <c r="Q187" s="254"/>
      <c r="R187" s="255">
        <f ca="1">IF(AND($O$308="KY",NOT(AND($U$335=1,$O$309=2))),R83-R90-R94+R75+R80+R69+R92-((R83-R90)*($U$338/(100+$U$338))),R83-R90-R94+R75+R80+R69+R92)-IF($AA$335&lt;&gt;3,R162+R163+R164+R166+R169)</f>
        <v>0</v>
      </c>
      <c r="S187" s="255">
        <f>IF(AND($O$308="KY",NOT(AND($U$335=1,$O$309=2))),S83-S90-S94+S75+S80+S69+S92-((S83-S90)*($V$338/(100+$V$338))),S83-S90-S94+S75+S80+S69+S92)-IF($AA$335&lt;&gt;3,S162+S163+S164+S166+S169)</f>
        <v>0</v>
      </c>
      <c r="T187" s="255"/>
      <c r="U187" s="255">
        <f t="shared" ref="U187" ca="1" si="261">IF(AND($O$308="KY",NOT(AND($U$335=1,$O$309=2))),U83-U90-U94+U75+U80+U69+U92-((U83-U90)*($U$338/(100+$U$338))),U83-U90-U94+U75+U80+U69+U92)-IF($AA$335&lt;&gt;3,U162+U163+U164+U166+U169)</f>
        <v>0</v>
      </c>
      <c r="V187" s="255">
        <f t="shared" ref="V187" si="262">IF(AND($O$308="KY",NOT(AND($U$335=1,$O$309=2))),V83-V90-V94+V75+V80+V69+V92-((V83-V90)*($V$338/(100+$V$338))),V83-V90-V94+V75+V80+V69+V92)-IF($AA$335&lt;&gt;3,V162+V163+V164+V166+V169)</f>
        <v>0</v>
      </c>
      <c r="W187" s="255"/>
      <c r="X187" s="255">
        <f t="shared" ref="X187" ca="1" si="263">IF(AND($O$308="KY",NOT(AND($U$335=1,$O$309=2))),X83-X90-X94+X75+X80+X69+X92-((X83-X90)*($U$338/(100+$U$338))),X83-X90-X94+X75+X80+X69+X92)-IF($AA$335&lt;&gt;3,X162+X163+X164+X166+X169)</f>
        <v>0</v>
      </c>
      <c r="Y187" s="255">
        <f t="shared" ref="Y187" si="264">IF(AND($O$308="KY",NOT(AND($U$335=1,$O$309=2))),Y83-Y90-Y94+Y75+Y80+Y69+Y92-((Y83-Y90)*($V$338/(100+$V$338))),Y83-Y90-Y94+Y75+Y80+Y69+Y92)-IF($AA$335&lt;&gt;3,Y162+Y163+Y164+Y166+Y169)</f>
        <v>0</v>
      </c>
      <c r="Z187" s="255"/>
      <c r="AA187" s="255">
        <f t="shared" ref="AA187" ca="1" si="265">IF(AND($O$308="KY",NOT(AND($U$335=1,$O$309=2))),AA83-AA90-AA94+AA75+AA80+AA69+AA92-((AA83-AA90)*($U$338/(100+$U$338))),AA83-AA90-AA94+AA75+AA80+AA69+AA92)-IF($AA$335&lt;&gt;3,AA162+AA163+AA164+AA166+AA169)</f>
        <v>0</v>
      </c>
      <c r="AB187" s="255">
        <f t="shared" ref="AB187" si="266">IF(AND($O$308="KY",NOT(AND($U$335=1,$O$309=2))),AB83-AB90-AB94+AB75+AB80+AB69+AB92-((AB83-AB90)*($V$338/(100+$V$338))),AB83-AB90-AB94+AB75+AB80+AB69+AB92)-IF($AA$335&lt;&gt;3,AB162+AB163+AB164+AB166+AB169)</f>
        <v>0</v>
      </c>
      <c r="AC187" s="255"/>
      <c r="AD187" s="255">
        <f t="shared" ref="AD187" ca="1" si="267">IF(AND($O$308="KY",NOT(AND($U$335=1,$O$309=2))),AD83-AD90-AD94+AD75+AD80+AD69+AD92-((AD83-AD90)*($U$338/(100+$U$338))),AD83-AD90-AD94+AD75+AD80+AD69+AD92)-IF($AA$335&lt;&gt;3,AD162+AD163+AD164+AD166+AD169)</f>
        <v>0</v>
      </c>
      <c r="AE187" s="255">
        <f t="shared" ref="AE187" si="268">IF(AND($O$308="KY",NOT(AND($U$335=1,$O$309=2))),AE83-AE90-AE94+AE75+AE80+AE69+AE92-((AE83-AE90)*($V$338/(100+$V$338))),AE83-AE90-AE94+AE75+AE80+AE69+AE92)-IF($AA$335&lt;&gt;3,AE162+AE163+AE164+AE166+AE169)</f>
        <v>0</v>
      </c>
      <c r="AF187" s="255"/>
      <c r="AG187" s="255">
        <f t="shared" ref="AG187" ca="1" si="269">IF(AND($O$308="KY",NOT(AND($U$335=1,$O$309=2))),AG83-AG90-AG94+AG75+AG80+AG69+AG92-((AG83-AG90)*($U$338/(100+$U$338))),AG83-AG90-AG94+AG75+AG80+AG69+AG92)-IF($AA$335&lt;&gt;3,AG162+AG163+AG164+AG166+AG169)</f>
        <v>0</v>
      </c>
      <c r="AH187" s="255">
        <f t="shared" ref="AH187" si="270">IF(AND($O$308="KY",NOT(AND($U$335=1,$O$309=2))),AH83-AH90-AH94+AH75+AH80+AH69+AH92-((AH83-AH90)*($V$338/(100+$V$338))),AH83-AH90-AH94+AH75+AH80+AH69+AH92)-IF($AA$335&lt;&gt;3,AH162+AH163+AH164+AH166+AH169)</f>
        <v>0</v>
      </c>
      <c r="AI187" s="255"/>
      <c r="AJ187" s="255">
        <f t="shared" ref="AJ187" ca="1" si="271">IF(AND($O$308="KY",NOT(AND($U$335=1,$O$309=2))),AJ83-AJ90-AJ94+AJ75+AJ80+AJ69+AJ92-((AJ83-AJ90)*($U$338/(100+$U$338))),AJ83-AJ90-AJ94+AJ75+AJ80+AJ69+AJ92)-IF($AA$335&lt;&gt;3,AJ162+AJ163+AJ164+AJ166+AJ169)</f>
        <v>0</v>
      </c>
      <c r="AK187" s="255">
        <f t="shared" ref="AK187" si="272">IF(AND($O$308="KY",NOT(AND($U$335=1,$O$309=2))),AK83-AK90-AK94+AK75+AK80+AK69+AK92-((AK83-AK90)*($V$338/(100+$V$338))),AK83-AK90-AK94+AK75+AK80+AK69+AK92)-IF($AA$335&lt;&gt;3,AK162+AK163+AK164+AK166+AK169)</f>
        <v>0</v>
      </c>
      <c r="AL187" s="255"/>
      <c r="AM187" s="255">
        <f t="shared" ref="AM187" ca="1" si="273">IF(AND($O$308="KY",NOT(AND($U$335=1,$O$309=2))),AM83-AM90-AM94+AM75+AM80+AM69+AM92-((AM83-AM90)*($U$338/(100+$U$338))),AM83-AM90-AM94+AM75+AM80+AM69+AM92)-IF($AA$335&lt;&gt;3,AM162+AM163+AM164+AM166+AM169)</f>
        <v>0</v>
      </c>
      <c r="AN187" s="255">
        <f t="shared" ref="AN187" si="274">IF(AND($O$308="KY",NOT(AND($U$335=1,$O$309=2))),AN83-AN90-AN94+AN75+AN80+AN69+AN92-((AN83-AN90)*($V$338/(100+$V$338))),AN83-AN90-AN94+AN75+AN80+AN69+AN92)-IF($AA$335&lt;&gt;3,AN162+AN163+AN164+AN166+AN169)</f>
        <v>0</v>
      </c>
      <c r="AO187" s="255"/>
      <c r="AP187" s="255">
        <f t="shared" ref="AP187" ca="1" si="275">IF(AND($O$308="KY",NOT(AND($U$335=1,$O$309=2))),AP83-AP90-AP94+AP75+AP80+AP69+AP92-((AP83-AP90)*($U$338/(100+$U$338))),AP83-AP90-AP94+AP75+AP80+AP69+AP92)-IF($AA$335&lt;&gt;3,AP162+AP163+AP164+AP166+AP169)</f>
        <v>0</v>
      </c>
      <c r="AQ187" s="255">
        <f t="shared" ref="AQ187" si="276">IF(AND($O$308="KY",NOT(AND($U$335=1,$O$309=2))),AQ83-AQ90-AQ94+AQ75+AQ80+AQ69+AQ92-((AQ83-AQ90)*($V$338/(100+$V$338))),AQ83-AQ90-AQ94+AQ75+AQ80+AQ69+AQ92)-IF($AA$335&lt;&gt;3,AQ162+AQ163+AQ164+AQ166+AQ169)</f>
        <v>0</v>
      </c>
      <c r="AR187" s="255"/>
      <c r="AS187" s="255">
        <f t="shared" ref="AS187" ca="1" si="277">IF(AND($O$308="KY",NOT(AND($U$335=1,$O$309=2))),AS83-AS90-AS94+AS75+AS80+AS69+AS92-((AS83-AS90)*($U$338/(100+$U$338))),AS83-AS90-AS94+AS75+AS80+AS69+AS92)-IF($AA$335&lt;&gt;3,AS162+AS163+AS164+AS166+AS169)</f>
        <v>0</v>
      </c>
      <c r="AT187" s="255">
        <f t="shared" ref="AT187" si="278">IF(AND($O$308="KY",NOT(AND($U$335=1,$O$309=2))),AT83-AT90-AT94+AT75+AT80+AT69+AT92-((AT83-AT90)*($V$338/(100+$V$338))),AT83-AT90-AT94+AT75+AT80+AT69+AT92)-IF($AA$335&lt;&gt;3,AT162+AT163+AT164+AT166+AT169)</f>
        <v>0</v>
      </c>
      <c r="AU187" s="255"/>
      <c r="AV187" s="255">
        <f t="shared" ref="AV187" ca="1" si="279">IF(AND($O$308="KY",NOT(AND($U$335=1,$O$309=2))),AV83-AV90-AV94+AV75+AV80+AV69+AV92-((AV83-AV90)*($U$338/(100+$U$338))),AV83-AV90-AV94+AV75+AV80+AV69+AV92)-IF($AA$335&lt;&gt;3,AV162+AV163+AV164+AV166+AV169)</f>
        <v>0</v>
      </c>
      <c r="AW187" s="255">
        <f t="shared" ref="AW187" si="280">IF(AND($O$308="KY",NOT(AND($U$335=1,$O$309=2))),AW83-AW90-AW94+AW75+AW80+AW69+AW92-((AW83-AW90)*($V$338/(100+$V$338))),AW83-AW90-AW94+AW75+AW80+AW69+AW92)-IF($AA$335&lt;&gt;3,AW162+AW163+AW164+AW166+AW169)</f>
        <v>0</v>
      </c>
      <c r="AX187" s="255"/>
      <c r="AY187" s="255">
        <f t="shared" ref="AY187" ca="1" si="281">IF(AND($O$308="KY",NOT(AND($U$335=1,$O$309=2))),AY83-AY90-AY94+AY75+AY80+AY69+AY92-((AY83-AY90)*($U$338/(100+$U$338))),AY83-AY90-AY94+AY75+AY80+AY69+AY92)-IF($AA$335&lt;&gt;3,AY162+AY163+AY164+AY166+AY169)</f>
        <v>0</v>
      </c>
      <c r="AZ187" s="255">
        <f t="shared" ref="AZ187" si="282">IF(AND($O$308="KY",NOT(AND($U$335=1,$O$309=2))),AZ83-AZ90-AZ94+AZ75+AZ80+AZ69+AZ92-((AZ83-AZ90)*($V$338/(100+$V$338))),AZ83-AZ90-AZ94+AZ75+AZ80+AZ69+AZ92)-IF($AA$335&lt;&gt;3,AZ162+AZ163+AZ164+AZ166+AZ169)</f>
        <v>0</v>
      </c>
      <c r="BA187" s="255"/>
      <c r="BB187" s="255">
        <f t="shared" ref="BB187" ca="1" si="283">IF(AND($O$308="KY",NOT(AND($U$335=1,$O$309=2))),BB83-BB90-BB94+BB75+BB80+BB69+BB92-((BB83-BB90)*($U$338/(100+$U$338))),BB83-BB90-BB94+BB75+BB80+BB69+BB92)-IF($AA$335&lt;&gt;3,BB162+BB163+BB164+BB166+BB169)</f>
        <v>0</v>
      </c>
      <c r="BC187" s="255">
        <f t="shared" ref="BC187" si="284">IF(AND($O$308="KY",NOT(AND($U$335=1,$O$309=2))),BC83-BC90-BC94+BC75+BC80+BC69+BC92-((BC83-BC90)*($V$338/(100+$V$338))),BC83-BC90-BC94+BC75+BC80+BC69+BC92)-IF($AA$335&lt;&gt;3,BC162+BC163+BC164+BC166+BC169)</f>
        <v>0</v>
      </c>
      <c r="BD187" s="255"/>
      <c r="BE187" s="255">
        <f t="shared" ref="BE187" ca="1" si="285">IF(AND($O$308="KY",NOT(AND($U$335=1,$O$309=2))),BE83-BE90-BE94+BE75+BE80+BE69+BE92-((BE83-BE90)*($U$338/(100+$U$338))),BE83-BE90-BE94+BE75+BE80+BE69+BE92)-IF($AA$335&lt;&gt;3,BE162+BE163+BE164+BE166+BE169)</f>
        <v>0</v>
      </c>
      <c r="BF187" s="255">
        <f t="shared" ref="BF187" si="286">IF(AND($O$308="KY",NOT(AND($U$335=1,$O$309=2))),BF83-BF90-BF94+BF75+BF80+BF69+BF92-((BF83-BF90)*($V$338/(100+$V$338))),BF83-BF90-BF94+BF75+BF80+BF69+BF92)-IF($AA$335&lt;&gt;3,BF162+BF163+BF164+BF166+BF169)</f>
        <v>0</v>
      </c>
      <c r="BG187" s="255"/>
      <c r="BH187" s="255">
        <f t="shared" ref="BH187" ca="1" si="287">IF(AND($O$308="KY",NOT(AND($U$335=1,$O$309=2))),BH83-BH90-BH94+BH75+BH80+BH69+BH92-((BH83-BH90)*($U$338/(100+$U$338))),BH83-BH90-BH94+BH75+BH80+BH69+BH92)-IF($AA$335&lt;&gt;3,BH162+BH163+BH164+BH166+BH169)</f>
        <v>0</v>
      </c>
      <c r="BI187" s="255">
        <f t="shared" ref="BI187" si="288">IF(AND($O$308="KY",NOT(AND($U$335=1,$O$309=2))),BI83-BI90-BI94+BI75+BI80+BI69+BI92-((BI83-BI90)*($V$338/(100+$V$338))),BI83-BI90-BI94+BI75+BI80+BI69+BI92)-IF($AA$335&lt;&gt;3,BI162+BI163+BI164+BI166+BI169)</f>
        <v>0</v>
      </c>
      <c r="BJ187" s="255"/>
      <c r="BK187" s="255">
        <f t="shared" ref="BK187" ca="1" si="289">IF(AND($O$308="KY",NOT(AND($U$335=1,$O$309=2))),BK83-BK90-BK94+BK75+BK80+BK69+BK92-((BK83-BK90)*($U$338/(100+$U$338))),BK83-BK90-BK94+BK75+BK80+BK69+BK92)-IF($AA$335&lt;&gt;3,BK162+BK163+BK164+BK166+BK169)</f>
        <v>0</v>
      </c>
      <c r="BL187" s="255">
        <f t="shared" ref="BL187" si="290">IF(AND($O$308="KY",NOT(AND($U$335=1,$O$309=2))),BL83-BL90-BL94+BL75+BL80+BL69+BL92-((BL83-BL90)*($V$338/(100+$V$338))),BL83-BL90-BL94+BL75+BL80+BL69+BL92)-IF($AA$335&lt;&gt;3,BL162+BL163+BL164+BL166+BL169)</f>
        <v>0</v>
      </c>
      <c r="BM187" s="255"/>
      <c r="BN187" s="255">
        <f t="shared" ref="BN187" ca="1" si="291">IF(AND($O$308="KY",NOT(AND($U$335=1,$O$309=2))),BN83-BN90-BN94+BN75+BN80+BN69+BN92-((BN83-BN90)*($U$338/(100+$U$338))),BN83-BN90-BN94+BN75+BN80+BN69+BN92)-IF($AA$335&lt;&gt;3,BN162+BN163+BN164+BN166+BN169)</f>
        <v>0</v>
      </c>
      <c r="BO187" s="255">
        <f t="shared" ref="BO187" si="292">IF(AND($O$308="KY",NOT(AND($U$335=1,$O$309=2))),BO83-BO90-BO94+BO75+BO80+BO69+BO92-((BO83-BO90)*($V$338/(100+$V$338))),BO83-BO90-BO94+BO75+BO80+BO69+BO92)-IF($AA$335&lt;&gt;3,BO162+BO163+BO164+BO166+BO169)</f>
        <v>0</v>
      </c>
      <c r="BP187" s="255"/>
      <c r="BQ187" s="255">
        <f t="shared" ref="BQ187" ca="1" si="293">IF(AND($O$308="KY",NOT(AND($U$335=1,$O$309=2))),BQ83-BQ90-BQ94+BQ75+BQ80+BQ69+BQ92-((BQ83-BQ90)*($U$338/(100+$U$338))),BQ83-BQ90-BQ94+BQ75+BQ80+BQ69+BQ92)-IF($AA$335&lt;&gt;3,BQ162+BQ163+BQ164+BQ166+BQ169)</f>
        <v>0</v>
      </c>
      <c r="BR187" s="255">
        <f t="shared" ref="BR187" si="294">IF(AND($O$308="KY",NOT(AND($U$335=1,$O$309=2))),BR83-BR90-BR94+BR75+BR80+BR69+BR92-((BR83-BR90)*($V$338/(100+$V$338))),BR83-BR90-BR94+BR75+BR80+BR69+BR92)-IF($AA$335&lt;&gt;3,BR162+BR163+BR164+BR166+BR169)</f>
        <v>0</v>
      </c>
      <c r="BS187" s="255"/>
      <c r="BT187" s="255">
        <f t="shared" ref="BT187" ca="1" si="295">IF(AND($O$308="KY",NOT(AND($U$335=1,$O$309=2))),BT83-BT90-BT94+BT75+BT80+BT69+BT92-((BT83-BT90)*($U$338/(100+$U$338))),BT83-BT90-BT94+BT75+BT80+BT69+BT92)-IF($AA$335&lt;&gt;3,BT162+BT163+BT164+BT166+BT169)</f>
        <v>0</v>
      </c>
      <c r="BU187" s="255">
        <f t="shared" ref="BU187" si="296">IF(AND($O$308="KY",NOT(AND($U$335=1,$O$309=2))),BU83-BU90-BU94+BU75+BU80+BU69+BU92-((BU83-BU90)*($V$338/(100+$V$338))),BU83-BU90-BU94+BU75+BU80+BU69+BU92)-IF($AA$335&lt;&gt;3,BU162+BU163+BU164+BU166+BU169)</f>
        <v>0</v>
      </c>
      <c r="BV187" s="255"/>
      <c r="BW187" s="255">
        <f t="shared" ref="BW187" ca="1" si="297">IF(AND($O$308="KY",NOT(AND($U$335=1,$O$309=2))),BW83-BW90-BW94+BW75+BW80+BW69+BW92-((BW83-BW90)*($U$338/(100+$U$338))),BW83-BW90-BW94+BW75+BW80+BW69+BW92)-IF($AA$335&lt;&gt;3,BW162+BW163+BW164+BW166+BW169)</f>
        <v>0</v>
      </c>
      <c r="BX187" s="255">
        <f t="shared" ref="BX187" si="298">IF(AND($O$308="KY",NOT(AND($U$335=1,$O$309=2))),BX83-BX90-BX94+BX75+BX80+BX69+BX92-((BX83-BX90)*($V$338/(100+$V$338))),BX83-BX90-BX94+BX75+BX80+BX69+BX92)-IF($AA$335&lt;&gt;3,BX162+BX163+BX164+BX166+BX169)</f>
        <v>0</v>
      </c>
      <c r="BY187" s="255"/>
      <c r="BZ187" s="255">
        <f t="shared" ref="BZ187" ca="1" si="299">IF(AND($O$308="KY",NOT(AND($U$335=1,$O$309=2))),BZ83-BZ90-BZ94+BZ75+BZ80+BZ69+BZ92-((BZ83-BZ90)*($U$338/(100+$U$338))),BZ83-BZ90-BZ94+BZ75+BZ80+BZ69+BZ92)-IF($AA$335&lt;&gt;3,BZ162+BZ163+BZ164+BZ166+BZ169)</f>
        <v>0</v>
      </c>
      <c r="CA187" s="255">
        <f t="shared" ref="CA187" si="300">IF(AND($O$308="KY",NOT(AND($U$335=1,$O$309=2))),CA83-CA90-CA94+CA75+CA80+CA69+CA92-((CA83-CA90)*($V$338/(100+$V$338))),CA83-CA90-CA94+CA75+CA80+CA69+CA92)-IF($AA$335&lt;&gt;3,CA162+CA163+CA164+CA166+CA169)</f>
        <v>0</v>
      </c>
      <c r="CB187" s="255"/>
      <c r="CC187" s="255">
        <f t="shared" ref="CC187" ca="1" si="301">IF(AND($O$308="KY",NOT(AND($U$335=1,$O$309=2))),CC83-CC90-CC94+CC75+CC80+CC69+CC92-((CC83-CC90)*($U$338/(100+$U$338))),CC83-CC90-CC94+CC75+CC80+CC69+CC92)-IF($AA$335&lt;&gt;3,CC162+CC163+CC164+CC166+CC169)</f>
        <v>0</v>
      </c>
      <c r="CD187" s="255">
        <f t="shared" ref="CD187" si="302">IF(AND($O$308="KY",NOT(AND($U$335=1,$O$309=2))),CD83-CD90-CD94+CD75+CD80+CD69+CD92-((CD83-CD90)*($V$338/(100+$V$338))),CD83-CD90-CD94+CD75+CD80+CD69+CD92)-IF($AA$335&lt;&gt;3,CD162+CD163+CD164+CD166+CD169)</f>
        <v>0</v>
      </c>
      <c r="CE187" s="255"/>
      <c r="CF187" s="255">
        <f t="shared" ref="CF187" ca="1" si="303">IF(AND($O$308="KY",NOT(AND($U$335=1,$O$309=2))),CF83-CF90-CF94+CF75+CF80+CF69+CF92-((CF83-CF90)*($U$338/(100+$U$338))),CF83-CF90-CF94+CF75+CF80+CF69+CF92)-IF($AA$335&lt;&gt;3,CF162+CF163+CF164+CF166+CF169)</f>
        <v>0</v>
      </c>
      <c r="CG187" s="255">
        <f t="shared" ref="CG187" si="304">IF(AND($O$308="KY",NOT(AND($U$335=1,$O$309=2))),CG83-CG90-CG94+CG75+CG80+CG69+CG92-((CG83-CG90)*($V$338/(100+$V$338))),CG83-CG90-CG94+CG75+CG80+CG69+CG92)-IF($AA$335&lt;&gt;3,CG162+CG163+CG164+CG166+CG169)</f>
        <v>0</v>
      </c>
      <c r="CH187" s="255"/>
      <c r="CI187" s="255">
        <f t="shared" ref="CI187" ca="1" si="305">IF(AND($O$308="KY",NOT(AND($U$335=1,$O$309=2))),CI83-CI90-CI94+CI75+CI80+CI69+CI92-((CI83-CI90)*($U$338/(100+$U$338))),CI83-CI90-CI94+CI75+CI80+CI69+CI92)-IF($AA$335&lt;&gt;3,CI162+CI163+CI164+CI166+CI169)</f>
        <v>0</v>
      </c>
      <c r="CJ187" s="255">
        <f t="shared" ref="CJ187" si="306">IF(AND($O$308="KY",NOT(AND($U$335=1,$O$309=2))),CJ83-CJ90-CJ94+CJ75+CJ80+CJ69+CJ92-((CJ83-CJ90)*($V$338/(100+$V$338))),CJ83-CJ90-CJ94+CJ75+CJ80+CJ69+CJ92)-IF($AA$335&lt;&gt;3,CJ162+CJ163+CJ164+CJ166+CJ169)</f>
        <v>0</v>
      </c>
      <c r="CK187" s="255"/>
      <c r="CL187" s="255">
        <f t="shared" ref="CL187" ca="1" si="307">IF(AND($O$308="KY",NOT(AND($U$335=1,$O$309=2))),CL83-CL90-CL94+CL75+CL80+CL69+CL92-((CL83-CL90)*($U$338/(100+$U$338))),CL83-CL90-CL94+CL75+CL80+CL69+CL92)-IF($AA$335&lt;&gt;3,CL162+CL163+CL164+CL166+CL169)</f>
        <v>0</v>
      </c>
      <c r="CM187" s="255">
        <f t="shared" ref="CM187" si="308">IF(AND($O$308="KY",NOT(AND($U$335=1,$O$309=2))),CM83-CM90-CM94+CM75+CM80+CM69+CM92-((CM83-CM90)*($V$338/(100+$V$338))),CM83-CM90-CM94+CM75+CM80+CM69+CM92)-IF($AA$335&lt;&gt;3,CM162+CM163+CM164+CM166+CM169)</f>
        <v>0</v>
      </c>
      <c r="CN187" s="255"/>
      <c r="CO187" s="255">
        <f t="shared" ref="CO187" ca="1" si="309">IF(AND($O$308="KY",NOT(AND($U$335=1,$O$309=2))),CO83-CO90-CO94+CO75+CO80+CO69+CO92-((CO83-CO90)*($U$338/(100+$U$338))),CO83-CO90-CO94+CO75+CO80+CO69+CO92)-IF($AA$335&lt;&gt;3,CO162+CO163+CO164+CO166+CO169)</f>
        <v>0</v>
      </c>
      <c r="CP187" s="255">
        <f t="shared" ref="CP187" si="310">IF(AND($O$308="KY",NOT(AND($U$335=1,$O$309=2))),CP83-CP90-CP94+CP75+CP80+CP69+CP92-((CP83-CP90)*($V$338/(100+$V$338))),CP83-CP90-CP94+CP75+CP80+CP69+CP92)-IF($AA$335&lt;&gt;3,CP162+CP163+CP164+CP166+CP169)</f>
        <v>0</v>
      </c>
      <c r="CQ187" s="255"/>
      <c r="CR187" s="255">
        <f t="shared" ref="CR187" ca="1" si="311">IF(AND($O$308="KY",NOT(AND($U$335=1,$O$309=2))),CR83-CR90-CR94+CR75+CR80+CR69+CR92-((CR83-CR90)*($U$338/(100+$U$338))),CR83-CR90-CR94+CR75+CR80+CR69+CR92)-IF($AA$335&lt;&gt;3,CR162+CR163+CR164+CR166+CR169)</f>
        <v>0</v>
      </c>
      <c r="CS187" s="255">
        <f t="shared" ref="CS187" si="312">IF(AND($O$308="KY",NOT(AND($U$335=1,$O$309=2))),CS83-CS90-CS94+CS75+CS80+CS69+CS92-((CS83-CS90)*($V$338/(100+$V$338))),CS83-CS90-CS94+CS75+CS80+CS69+CS92)-IF($AA$335&lt;&gt;3,CS162+CS163+CS164+CS166+CS169)</f>
        <v>0</v>
      </c>
      <c r="CT187" s="255"/>
      <c r="CU187" s="255">
        <f t="shared" ref="CU187" ca="1" si="313">IF(AND($O$308="KY",NOT(AND($U$335=1,$O$309=2))),CU83-CU90-CU94+CU75+CU80+CU69+CU92-((CU83-CU90)*($U$338/(100+$U$338))),CU83-CU90-CU94+CU75+CU80+CU69+CU92)-IF($AA$335&lt;&gt;3,CU162+CU163+CU164+CU166+CU169)</f>
        <v>0</v>
      </c>
      <c r="CV187" s="255">
        <f t="shared" ref="CV187" si="314">IF(AND($O$308="KY",NOT(AND($U$335=1,$O$309=2))),CV83-CV90-CV94+CV75+CV80+CV69+CV92-((CV83-CV90)*($V$338/(100+$V$338))),CV83-CV90-CV94+CV75+CV80+CV69+CV92)-IF($AA$335&lt;&gt;3,CV162+CV163+CV164+CV166+CV169)</f>
        <v>0</v>
      </c>
      <c r="CW187" s="255"/>
      <c r="CX187" s="255">
        <f t="shared" ref="CX187" ca="1" si="315">IF(AND($O$308="KY",NOT(AND($U$335=1,$O$309=2))),CX83-CX90-CX94+CX75+CX80+CX69+CX92-((CX83-CX90)*($U$338/(100+$U$338))),CX83-CX90-CX94+CX75+CX80+CX69+CX92)-IF($AA$335&lt;&gt;3,CX162+CX163+CX164+CX166+CX169)</f>
        <v>0</v>
      </c>
      <c r="CY187" s="255">
        <f t="shared" ref="CY187" si="316">IF(AND($O$308="KY",NOT(AND($U$335=1,$O$309=2))),CY83-CY90-CY94+CY75+CY80+CY69+CY92-((CY83-CY90)*($V$338/(100+$V$338))),CY83-CY90-CY94+CY75+CY80+CY69+CY92)-IF($AA$335&lt;&gt;3,CY162+CY163+CY164+CY166+CY169)</f>
        <v>0</v>
      </c>
      <c r="CZ187" s="255"/>
      <c r="DA187" s="255">
        <f t="shared" ref="DA187" ca="1" si="317">IF(AND($O$308="KY",NOT(AND($U$335=1,$O$309=2))),DA83-DA90-DA94+DA75+DA80+DA69+DA92-((DA83-DA90)*($U$338/(100+$U$338))),DA83-DA90-DA94+DA75+DA80+DA69+DA92)-IF($AA$335&lt;&gt;3,DA162+DA163+DA164+DA166+DA169)</f>
        <v>0</v>
      </c>
      <c r="DB187" s="255">
        <f t="shared" ref="DB187" si="318">IF(AND($O$308="KY",NOT(AND($U$335=1,$O$309=2))),DB83-DB90-DB94+DB75+DB80+DB69+DB92-((DB83-DB90)*($V$338/(100+$V$338))),DB83-DB90-DB94+DB75+DB80+DB69+DB92)-IF($AA$335&lt;&gt;3,DB162+DB163+DB164+DB166+DB169)</f>
        <v>0</v>
      </c>
      <c r="DC187" s="255"/>
      <c r="DD187" s="255">
        <f t="shared" ref="DD187" ca="1" si="319">IF(AND($O$308="KY",NOT(AND($U$335=1,$O$309=2))),DD83-DD90-DD94+DD75+DD80+DD69+DD92-((DD83-DD90)*($U$338/(100+$U$338))),DD83-DD90-DD94+DD75+DD80+DD69+DD92)-IF($AA$335&lt;&gt;3,DD162+DD163+DD164+DD166+DD169)</f>
        <v>0</v>
      </c>
      <c r="DE187" s="255">
        <f t="shared" ref="DE187" si="320">IF(AND($O$308="KY",NOT(AND($U$335=1,$O$309=2))),DE83-DE90-DE94+DE75+DE80+DE69+DE92-((DE83-DE90)*($V$338/(100+$V$338))),DE83-DE90-DE94+DE75+DE80+DE69+DE92)-IF($AA$335&lt;&gt;3,DE162+DE163+DE164+DE166+DE169)</f>
        <v>0</v>
      </c>
      <c r="DF187" s="255"/>
      <c r="DG187" s="255">
        <f t="shared" ref="DG187" ca="1" si="321">IF(AND($O$308="KY",NOT(AND($U$335=1,$O$309=2))),DG83-DG90-DG94+DG75+DG80+DG69+DG92-((DG83-DG90)*($U$338/(100+$U$338))),DG83-DG90-DG94+DG75+DG80+DG69+DG92)-IF($AA$335&lt;&gt;3,DG162+DG163+DG164+DG166+DG169)</f>
        <v>0</v>
      </c>
      <c r="DH187" s="255">
        <f t="shared" ref="DH187" si="322">IF(AND($O$308="KY",NOT(AND($U$335=1,$O$309=2))),DH83-DH90-DH94+DH75+DH80+DH69+DH92-((DH83-DH90)*($V$338/(100+$V$338))),DH83-DH90-DH94+DH75+DH80+DH69+DH92)-IF($AA$335&lt;&gt;3,DH162+DH163+DH164+DH166+DH169)</f>
        <v>0</v>
      </c>
      <c r="DI187" s="255"/>
      <c r="DJ187" s="255">
        <f t="shared" ref="DJ187" ca="1" si="323">IF(AND($O$308="KY",NOT(AND($U$335=1,$O$309=2))),DJ83-DJ90-DJ94+DJ75+DJ80+DJ69+DJ92-((DJ83-DJ90)*($U$338/(100+$U$338))),DJ83-DJ90-DJ94+DJ75+DJ80+DJ69+DJ92)-IF($AA$335&lt;&gt;3,DJ162+DJ163+DJ164+DJ166+DJ169)</f>
        <v>0</v>
      </c>
      <c r="DK187" s="255">
        <f t="shared" ref="DK187" si="324">IF(AND($O$308="KY",NOT(AND($U$335=1,$O$309=2))),DK83-DK90-DK94+DK75+DK80+DK69+DK92-((DK83-DK90)*($V$338/(100+$V$338))),DK83-DK90-DK94+DK75+DK80+DK69+DK92)-IF($AA$335&lt;&gt;3,DK162+DK163+DK164+DK166+DK169)</f>
        <v>0</v>
      </c>
      <c r="DL187" s="255"/>
      <c r="DM187" s="255">
        <f t="shared" ref="DM187" ca="1" si="325">IF(AND($O$308="KY",NOT(AND($U$335=1,$O$309=2))),DM83-DM90-DM94+DM75+DM80+DM69+DM92-((DM83-DM90)*($U$338/(100+$U$338))),DM83-DM90-DM94+DM75+DM80+DM69+DM92)-IF($AA$335&lt;&gt;3,DM162+DM163+DM164+DM166+DM169)</f>
        <v>0</v>
      </c>
      <c r="DN187" s="255">
        <f t="shared" ref="DN187" si="326">IF(AND($O$308="KY",NOT(AND($U$335=1,$O$309=2))),DN83-DN90-DN94+DN75+DN80+DN69+DN92-((DN83-DN90)*($V$338/(100+$V$338))),DN83-DN90-DN94+DN75+DN80+DN69+DN92)-IF($AA$335&lt;&gt;3,DN162+DN163+DN164+DN166+DN169)</f>
        <v>0</v>
      </c>
      <c r="DO187" s="255"/>
      <c r="DP187" s="255">
        <f t="shared" ref="DP187" ca="1" si="327">IF(AND($O$308="KY",NOT(AND($U$335=1,$O$309=2))),DP83-DP90-DP94+DP75+DP80+DP69+DP92-((DP83-DP90)*($U$338/(100+$U$338))),DP83-DP90-DP94+DP75+DP80+DP69+DP92)-IF($AA$335&lt;&gt;3,DP162+DP163+DP164+DP166+DP169)</f>
        <v>0</v>
      </c>
      <c r="DQ187" s="255">
        <f t="shared" ref="DQ187" si="328">IF(AND($O$308="KY",NOT(AND($U$335=1,$O$309=2))),DQ83-DQ90-DQ94+DQ75+DQ80+DQ69+DQ92-((DQ83-DQ90)*($V$338/(100+$V$338))),DQ83-DQ90-DQ94+DQ75+DQ80+DQ69+DQ92)-IF($AA$335&lt;&gt;3,DQ162+DQ163+DQ164+DQ166+DQ169)</f>
        <v>0</v>
      </c>
      <c r="DR187" s="255"/>
      <c r="DS187" s="255">
        <f t="shared" ref="DS187" ca="1" si="329">IF(AND($O$308="KY",NOT(AND($U$335=1,$O$309=2))),DS83-DS90-DS94+DS75+DS80+DS69+DS92-((DS83-DS90)*($U$338/(100+$U$338))),DS83-DS90-DS94+DS75+DS80+DS69+DS92)-IF($AA$335&lt;&gt;3,DS162+DS163+DS164+DS166+DS169)</f>
        <v>0</v>
      </c>
      <c r="DT187" s="255">
        <f t="shared" ref="DT187" si="330">IF(AND($O$308="KY",NOT(AND($U$335=1,$O$309=2))),DT83-DT90-DT94+DT75+DT80+DT69+DT92-((DT83-DT90)*($V$338/(100+$V$338))),DT83-DT90-DT94+DT75+DT80+DT69+DT92)-IF($AA$335&lt;&gt;3,DT162+DT163+DT164+DT166+DT169)</f>
        <v>0</v>
      </c>
      <c r="DU187" s="432"/>
      <c r="DV187" s="204">
        <f>IFERROR(IF($O$308="KY",DV83-DV90-DV144+DV75+DV80+DV69+DV92-(DV83-DV90)*($U$338/(100+$U$338))-DV162-DV163-DV164-DV166-DV169,DV83-DV144-DV90+DV75+DV69+DV80+DV92-DV162-DV163-DV164-DV166-DV169),0)</f>
        <v>0</v>
      </c>
      <c r="DW187" s="442"/>
      <c r="DY187" s="205"/>
      <c r="DZ187" s="205"/>
      <c r="EB187" s="196"/>
      <c r="EC187" s="196"/>
      <c r="ED187"/>
      <c r="EE187" s="51"/>
      <c r="EF187" s="176"/>
      <c r="EG187" s="176"/>
      <c r="EH187" s="176"/>
      <c r="EI187" s="176"/>
      <c r="EJ187" s="176"/>
      <c r="EK187" s="176"/>
      <c r="EL187" s="176"/>
      <c r="EM187" s="176"/>
      <c r="EN187" s="176"/>
      <c r="EO187" s="176"/>
      <c r="EP187" s="176"/>
      <c r="EQ187" s="176"/>
      <c r="ER187" s="176"/>
      <c r="ES187" s="176"/>
      <c r="ET187" s="176"/>
      <c r="EU187" s="176"/>
      <c r="EV187" s="176"/>
      <c r="EW187" s="176"/>
      <c r="EX187" s="176"/>
      <c r="EY187" s="176"/>
      <c r="EZ187" s="176"/>
      <c r="FA187" s="176"/>
      <c r="FB187" s="176"/>
      <c r="FC187" s="176"/>
      <c r="FD187" s="176"/>
      <c r="FE187" s="176"/>
      <c r="FF187" s="176"/>
      <c r="FG187" s="176"/>
      <c r="FH187" s="176"/>
      <c r="FI187" s="176"/>
      <c r="FJ187" s="176"/>
      <c r="FK187" s="176"/>
      <c r="FL187" s="176"/>
      <c r="FM187" s="176"/>
      <c r="FN187" s="176"/>
      <c r="FO187" s="176"/>
      <c r="FP187" s="176"/>
      <c r="FQ187" s="176"/>
      <c r="FR187" s="176"/>
      <c r="FS187" s="176"/>
      <c r="FT187" s="176"/>
      <c r="FU187" s="176"/>
      <c r="FV187" s="176"/>
      <c r="FW187" s="176"/>
      <c r="FX187" s="176"/>
      <c r="FY187" s="176"/>
      <c r="FZ187" s="176"/>
      <c r="GA187" s="176"/>
      <c r="GB187" s="176"/>
      <c r="GC187" s="176"/>
      <c r="GD187" s="176"/>
      <c r="GE187" s="176"/>
      <c r="GF187" s="176"/>
      <c r="GG187" s="176"/>
      <c r="GH187" s="176"/>
      <c r="GI187" s="176"/>
      <c r="GJ187" s="176"/>
      <c r="GK187" s="176"/>
      <c r="GL187" s="176"/>
      <c r="GM187" s="176"/>
      <c r="GN187" s="176"/>
      <c r="GO187" s="176"/>
      <c r="GP187" s="176"/>
      <c r="GQ187" s="176"/>
      <c r="GR187" s="176"/>
      <c r="GS187" s="176"/>
      <c r="GT187" s="176"/>
      <c r="GU187" s="176"/>
      <c r="GV187" s="176"/>
      <c r="GW187" s="176"/>
      <c r="GX187" s="176"/>
      <c r="GY187" s="176"/>
      <c r="GZ187" s="176"/>
      <c r="HA187" s="176"/>
      <c r="HB187" s="176"/>
      <c r="HC187" s="176"/>
      <c r="HD187" s="176"/>
      <c r="HE187" s="176"/>
      <c r="HF187" s="176"/>
      <c r="HG187" s="176"/>
      <c r="HH187" s="176"/>
      <c r="HI187" s="176"/>
      <c r="HJ187" s="176"/>
      <c r="HK187" s="176"/>
      <c r="HL187" s="176"/>
      <c r="HM187" s="176"/>
      <c r="HN187" s="176"/>
      <c r="HO187" s="176"/>
      <c r="HP187" s="176"/>
      <c r="HQ187" s="176"/>
      <c r="HR187" s="176"/>
      <c r="HS187" s="176"/>
      <c r="HT187" s="176"/>
      <c r="HU187" s="176"/>
      <c r="HV187" s="176"/>
      <c r="HW187" s="176"/>
      <c r="HX187" s="176"/>
      <c r="HY187" s="176"/>
      <c r="HZ187" s="176"/>
      <c r="IA187" s="176"/>
      <c r="IB187" s="176"/>
      <c r="IC187" s="176"/>
      <c r="ID187" s="176"/>
      <c r="IE187" s="176"/>
      <c r="IF187" s="176"/>
      <c r="IG187" s="176"/>
      <c r="IH187" s="176"/>
      <c r="II187" s="176"/>
      <c r="IJ187" s="176"/>
      <c r="IK187" s="176"/>
      <c r="IL187" s="176"/>
      <c r="IM187" s="176"/>
      <c r="IN187" s="176"/>
      <c r="IO187" s="176"/>
      <c r="IP187" s="176"/>
      <c r="IQ187" s="176"/>
      <c r="IR187" s="176"/>
      <c r="IS187" s="176"/>
      <c r="IT187" s="176"/>
      <c r="IU187" s="176"/>
      <c r="IV187" s="176"/>
      <c r="IW187" s="176"/>
      <c r="IX187" s="176"/>
      <c r="IY187" s="176"/>
      <c r="IZ187" s="176"/>
      <c r="JA187" s="176"/>
      <c r="JB187" s="176"/>
      <c r="JC187" s="176"/>
      <c r="JD187" s="176"/>
      <c r="JE187" s="176"/>
      <c r="JF187" s="176"/>
      <c r="JG187" s="176"/>
      <c r="JH187" s="176"/>
      <c r="JI187" s="176"/>
      <c r="JJ187" s="176"/>
      <c r="JK187" s="176"/>
      <c r="JL187" s="176"/>
      <c r="JM187" s="176"/>
      <c r="JN187" s="176"/>
      <c r="JO187" s="176"/>
      <c r="JP187" s="176"/>
      <c r="JQ187" s="176"/>
      <c r="JR187" s="176"/>
      <c r="JS187" s="176"/>
      <c r="JT187" s="176"/>
      <c r="JU187" s="176"/>
      <c r="JV187" s="176"/>
      <c r="JW187" s="176"/>
      <c r="JX187" s="176"/>
      <c r="JY187" s="176"/>
      <c r="JZ187" s="176"/>
      <c r="KA187" s="176"/>
      <c r="KB187" s="176"/>
      <c r="KC187" s="176"/>
      <c r="KD187" s="176"/>
      <c r="KE187" s="176"/>
      <c r="KF187" s="176"/>
      <c r="KG187" s="176"/>
      <c r="KH187" s="176"/>
      <c r="KI187" s="176"/>
      <c r="KJ187" s="176"/>
      <c r="KK187" s="176"/>
      <c r="KL187" s="176"/>
      <c r="KM187" s="176"/>
      <c r="KN187" s="176"/>
      <c r="KO187" s="176"/>
      <c r="KP187" s="176"/>
      <c r="KQ187" s="176"/>
    </row>
    <row r="188" spans="1:303" s="170" customFormat="1" ht="19.5" customHeight="1" x14ac:dyDescent="0.3">
      <c r="A188" s="83"/>
      <c r="D188" s="206"/>
      <c r="E188" s="206" t="s">
        <v>310</v>
      </c>
      <c r="F188" s="206">
        <v>0</v>
      </c>
      <c r="G188" s="206" t="s">
        <v>264</v>
      </c>
      <c r="M188" s="132" t="s">
        <v>57</v>
      </c>
      <c r="N188" s="127"/>
      <c r="O188" s="153">
        <f ca="1">IFERROR(O187/ROUND(O185,$N$3),0)</f>
        <v>0</v>
      </c>
      <c r="P188" s="153">
        <f>IFERROR(P187/ROUND(P185,$N$3),0)</f>
        <v>0</v>
      </c>
      <c r="Q188" s="167"/>
      <c r="R188" s="153">
        <f ca="1">IFERROR(R95,0)</f>
        <v>0</v>
      </c>
      <c r="S188" s="153">
        <f>IFERROR(S95,0)</f>
        <v>0</v>
      </c>
      <c r="T188" s="153"/>
      <c r="U188" s="153">
        <f ca="1">IFERROR(U95,0)</f>
        <v>0</v>
      </c>
      <c r="V188" s="153">
        <f>IFERROR(V95,0)</f>
        <v>0</v>
      </c>
      <c r="W188" s="153"/>
      <c r="X188" s="153">
        <f ca="1">IFERROR(X95,0)</f>
        <v>0</v>
      </c>
      <c r="Y188" s="153">
        <f>IFERROR(Y95,0)</f>
        <v>0</v>
      </c>
      <c r="Z188" s="153"/>
      <c r="AA188" s="153">
        <f ca="1">IFERROR(AA95,0)</f>
        <v>0</v>
      </c>
      <c r="AB188" s="153">
        <f>IFERROR(AB95,0)</f>
        <v>0</v>
      </c>
      <c r="AC188" s="153"/>
      <c r="AD188" s="153">
        <f ca="1">IFERROR(AD95,0)</f>
        <v>0</v>
      </c>
      <c r="AE188" s="153">
        <f>IFERROR(AE95,0)</f>
        <v>0</v>
      </c>
      <c r="AF188" s="153"/>
      <c r="AG188" s="153">
        <f ca="1">IFERROR(AG95,0)</f>
        <v>0</v>
      </c>
      <c r="AH188" s="153">
        <f>IFERROR(AH95,0)</f>
        <v>0</v>
      </c>
      <c r="AI188" s="153"/>
      <c r="AJ188" s="153">
        <f ca="1">IFERROR(AJ95,0)</f>
        <v>0</v>
      </c>
      <c r="AK188" s="153">
        <f>IFERROR(AK95,0)</f>
        <v>0</v>
      </c>
      <c r="AL188" s="153"/>
      <c r="AM188" s="153">
        <f ca="1">IFERROR(AM95,0)</f>
        <v>0</v>
      </c>
      <c r="AN188" s="153">
        <f>IFERROR(AN95,0)</f>
        <v>0</v>
      </c>
      <c r="AO188" s="153"/>
      <c r="AP188" s="153">
        <f ca="1">IFERROR(AP95,0)</f>
        <v>0</v>
      </c>
      <c r="AQ188" s="153">
        <f>IFERROR(AQ95,0)</f>
        <v>0</v>
      </c>
      <c r="AR188" s="153"/>
      <c r="AS188" s="153">
        <f ca="1">IFERROR(AS95,0)</f>
        <v>0</v>
      </c>
      <c r="AT188" s="153">
        <f>IFERROR(AT95,0)</f>
        <v>0</v>
      </c>
      <c r="AU188" s="153"/>
      <c r="AV188" s="153">
        <f ca="1">IFERROR(AV95,0)</f>
        <v>0</v>
      </c>
      <c r="AW188" s="153">
        <f>IFERROR(AW95,0)</f>
        <v>0</v>
      </c>
      <c r="AX188" s="153"/>
      <c r="AY188" s="153">
        <f ca="1">IFERROR(AY95,0)</f>
        <v>0</v>
      </c>
      <c r="AZ188" s="153">
        <f>IFERROR(AZ95,0)</f>
        <v>0</v>
      </c>
      <c r="BA188" s="153"/>
      <c r="BB188" s="153">
        <f ca="1">IFERROR(BB95,0)</f>
        <v>0</v>
      </c>
      <c r="BC188" s="153">
        <f>IFERROR(BC95,0)</f>
        <v>0</v>
      </c>
      <c r="BD188" s="153"/>
      <c r="BE188" s="153">
        <f ca="1">IFERROR(BE95,0)</f>
        <v>0</v>
      </c>
      <c r="BF188" s="153">
        <f>IFERROR(BF95,0)</f>
        <v>0</v>
      </c>
      <c r="BG188" s="153"/>
      <c r="BH188" s="153">
        <f ca="1">IFERROR(BH95,0)</f>
        <v>0</v>
      </c>
      <c r="BI188" s="153">
        <f>IFERROR(BI95,0)</f>
        <v>0</v>
      </c>
      <c r="BJ188" s="153"/>
      <c r="BK188" s="153">
        <f ca="1">IFERROR(BK95,0)</f>
        <v>0</v>
      </c>
      <c r="BL188" s="153">
        <f>IFERROR(BL95,0)</f>
        <v>0</v>
      </c>
      <c r="BM188" s="153"/>
      <c r="BN188" s="153">
        <f ca="1">IFERROR(BN95,0)</f>
        <v>0</v>
      </c>
      <c r="BO188" s="153">
        <f>IFERROR(BO95,0)</f>
        <v>0</v>
      </c>
      <c r="BP188" s="153"/>
      <c r="BQ188" s="153">
        <f ca="1">IFERROR(BQ95,0)</f>
        <v>0</v>
      </c>
      <c r="BR188" s="153">
        <f>IFERROR(BR95,0)</f>
        <v>0</v>
      </c>
      <c r="BS188" s="153"/>
      <c r="BT188" s="153">
        <f ca="1">IFERROR(BT95,0)</f>
        <v>0</v>
      </c>
      <c r="BU188" s="153">
        <f>IFERROR(BU95,0)</f>
        <v>0</v>
      </c>
      <c r="BV188" s="153"/>
      <c r="BW188" s="153">
        <f ca="1">IFERROR(BW95,0)</f>
        <v>0</v>
      </c>
      <c r="BX188" s="153">
        <f>IFERROR(BX95,0)</f>
        <v>0</v>
      </c>
      <c r="BY188" s="153"/>
      <c r="BZ188" s="153">
        <f ca="1">IFERROR(BZ95,0)</f>
        <v>0</v>
      </c>
      <c r="CA188" s="153">
        <f>IFERROR(CA95,0)</f>
        <v>0</v>
      </c>
      <c r="CB188" s="153"/>
      <c r="CC188" s="153">
        <f ca="1">IFERROR(CC95,0)</f>
        <v>0</v>
      </c>
      <c r="CD188" s="153">
        <f>IFERROR(CD95,0)</f>
        <v>0</v>
      </c>
      <c r="CE188" s="153"/>
      <c r="CF188" s="153">
        <f ca="1">IFERROR(CF95,0)</f>
        <v>0</v>
      </c>
      <c r="CG188" s="153">
        <f>IFERROR(CG95,0)</f>
        <v>0</v>
      </c>
      <c r="CH188" s="153"/>
      <c r="CI188" s="153">
        <f ca="1">IFERROR(CI95,0)</f>
        <v>0</v>
      </c>
      <c r="CJ188" s="153">
        <f>IFERROR(CJ95,0)</f>
        <v>0</v>
      </c>
      <c r="CK188" s="153"/>
      <c r="CL188" s="153">
        <f ca="1">IFERROR(CL95,0)</f>
        <v>0</v>
      </c>
      <c r="CM188" s="153">
        <f>IFERROR(CM95,0)</f>
        <v>0</v>
      </c>
      <c r="CN188" s="153"/>
      <c r="CO188" s="153">
        <f ca="1">IFERROR(CO95,0)</f>
        <v>0</v>
      </c>
      <c r="CP188" s="153">
        <f>IFERROR(CP95,0)</f>
        <v>0</v>
      </c>
      <c r="CQ188" s="153"/>
      <c r="CR188" s="153">
        <f ca="1">IFERROR(CR95,0)</f>
        <v>0</v>
      </c>
      <c r="CS188" s="153">
        <f>IFERROR(CS95,0)</f>
        <v>0</v>
      </c>
      <c r="CT188" s="153"/>
      <c r="CU188" s="153">
        <f ca="1">IFERROR(CU95,0)</f>
        <v>0</v>
      </c>
      <c r="CV188" s="153">
        <f>IFERROR(CV95,0)</f>
        <v>0</v>
      </c>
      <c r="CW188" s="153"/>
      <c r="CX188" s="153">
        <f ca="1">IFERROR(CX95,0)</f>
        <v>0</v>
      </c>
      <c r="CY188" s="153">
        <f>IFERROR(CY95,0)</f>
        <v>0</v>
      </c>
      <c r="CZ188" s="153"/>
      <c r="DA188" s="153">
        <f ca="1">IFERROR(DA95,0)</f>
        <v>0</v>
      </c>
      <c r="DB188" s="153">
        <f>IFERROR(DB95,0)</f>
        <v>0</v>
      </c>
      <c r="DC188" s="153"/>
      <c r="DD188" s="153">
        <f ca="1">IFERROR(DD95,0)</f>
        <v>0</v>
      </c>
      <c r="DE188" s="153">
        <f>IFERROR(DE95,0)</f>
        <v>0</v>
      </c>
      <c r="DF188" s="153"/>
      <c r="DG188" s="153">
        <f ca="1">IFERROR(DG95,0)</f>
        <v>0</v>
      </c>
      <c r="DH188" s="153">
        <f>IFERROR(DH95,0)</f>
        <v>0</v>
      </c>
      <c r="DI188" s="153"/>
      <c r="DJ188" s="153">
        <f ca="1">IFERROR(DJ95,0)</f>
        <v>0</v>
      </c>
      <c r="DK188" s="153">
        <f>IFERROR(DK95,0)</f>
        <v>0</v>
      </c>
      <c r="DL188" s="153"/>
      <c r="DM188" s="153">
        <f ca="1">IFERROR(DM95,0)</f>
        <v>0</v>
      </c>
      <c r="DN188" s="153">
        <f>IFERROR(DN95,0)</f>
        <v>0</v>
      </c>
      <c r="DO188" s="153"/>
      <c r="DP188" s="153">
        <f ca="1">IFERROR(DP95,0)</f>
        <v>0</v>
      </c>
      <c r="DQ188" s="153">
        <f>IFERROR(DQ95,0)</f>
        <v>0</v>
      </c>
      <c r="DR188" s="153"/>
      <c r="DS188" s="153">
        <f ca="1">IFERROR(DS95,0)</f>
        <v>0</v>
      </c>
      <c r="DT188" s="153">
        <f>IFERROR(DT95,0)</f>
        <v>0</v>
      </c>
      <c r="DU188" s="291"/>
      <c r="DV188" s="153">
        <f>IFERROR(DV95,0)</f>
        <v>0</v>
      </c>
      <c r="DW188" s="444"/>
      <c r="DY188" s="144"/>
      <c r="DZ188" s="144"/>
      <c r="EB188" s="146"/>
      <c r="EC188" s="146"/>
      <c r="ED188"/>
      <c r="EE188" s="51"/>
      <c r="EF188" s="176"/>
      <c r="EG188" s="176"/>
      <c r="EH188" s="176"/>
      <c r="EI188" s="176"/>
      <c r="EJ188" s="176"/>
      <c r="EK188" s="176"/>
      <c r="EL188" s="176"/>
      <c r="EM188" s="176"/>
      <c r="EN188" s="176"/>
      <c r="EO188" s="176"/>
      <c r="EP188" s="176"/>
      <c r="EQ188" s="176"/>
      <c r="ER188" s="176"/>
      <c r="ES188" s="176"/>
      <c r="ET188" s="176"/>
      <c r="EU188" s="176"/>
      <c r="EV188" s="176"/>
      <c r="EW188" s="176"/>
      <c r="EX188" s="176"/>
      <c r="EY188" s="176"/>
      <c r="EZ188" s="176"/>
      <c r="FA188" s="176"/>
      <c r="FB188" s="176"/>
      <c r="FC188" s="176"/>
      <c r="FD188" s="176"/>
      <c r="FE188" s="176"/>
      <c r="FF188" s="176"/>
      <c r="FG188" s="176"/>
      <c r="FH188" s="176"/>
      <c r="FI188" s="176"/>
      <c r="FJ188" s="176"/>
      <c r="FK188" s="176"/>
      <c r="FL188" s="176"/>
      <c r="FM188" s="176"/>
      <c r="FN188" s="176"/>
      <c r="FO188" s="176"/>
      <c r="FP188" s="176"/>
      <c r="FQ188" s="176"/>
      <c r="FR188" s="176"/>
      <c r="FS188" s="176"/>
      <c r="FT188" s="176"/>
      <c r="FU188" s="176"/>
      <c r="FV188" s="176"/>
      <c r="FW188" s="176"/>
      <c r="FX188" s="176"/>
      <c r="FY188" s="176"/>
      <c r="FZ188" s="176"/>
      <c r="GA188" s="176"/>
      <c r="GB188" s="176"/>
      <c r="GC188" s="176"/>
      <c r="GD188" s="176"/>
      <c r="GE188" s="176"/>
      <c r="GF188" s="176"/>
      <c r="GG188" s="176"/>
      <c r="GH188" s="176"/>
      <c r="GI188" s="176"/>
      <c r="GJ188" s="176"/>
      <c r="GK188" s="176"/>
      <c r="GL188" s="176"/>
      <c r="GM188" s="176"/>
      <c r="GN188" s="176"/>
      <c r="GO188" s="176"/>
      <c r="GP188" s="176"/>
      <c r="GQ188" s="176"/>
      <c r="GR188" s="176"/>
      <c r="GS188" s="176"/>
      <c r="GT188" s="176"/>
      <c r="GU188" s="176"/>
      <c r="GV188" s="176"/>
      <c r="GW188" s="176"/>
      <c r="GX188" s="176"/>
      <c r="GY188" s="176"/>
      <c r="GZ188" s="176"/>
      <c r="HA188" s="176"/>
      <c r="HB188" s="176"/>
      <c r="HC188" s="176"/>
      <c r="HD188" s="176"/>
      <c r="HE188" s="176"/>
      <c r="HF188" s="176"/>
      <c r="HG188" s="176"/>
      <c r="HH188" s="176"/>
      <c r="HI188" s="176"/>
      <c r="HJ188" s="176"/>
      <c r="HK188" s="176"/>
      <c r="HL188" s="176"/>
      <c r="HM188" s="176"/>
      <c r="HN188" s="176"/>
      <c r="HO188" s="176"/>
      <c r="HP188" s="176"/>
      <c r="HQ188" s="176"/>
      <c r="HR188" s="176"/>
      <c r="HS188" s="176"/>
      <c r="HT188" s="176"/>
      <c r="HU188" s="176"/>
      <c r="HV188" s="176"/>
      <c r="HW188" s="176"/>
      <c r="HX188" s="176"/>
      <c r="HY188" s="176"/>
      <c r="HZ188" s="176"/>
      <c r="IA188" s="176"/>
      <c r="IB188" s="176"/>
      <c r="IC188" s="176"/>
      <c r="ID188" s="176"/>
      <c r="IE188" s="176"/>
      <c r="IF188" s="176"/>
      <c r="IG188" s="176"/>
      <c r="IH188" s="176"/>
      <c r="II188" s="176"/>
      <c r="IJ188" s="176"/>
      <c r="IK188" s="176"/>
      <c r="IL188" s="176"/>
      <c r="IM188" s="176"/>
      <c r="IN188" s="176"/>
      <c r="IO188" s="176"/>
      <c r="IP188" s="176"/>
      <c r="IQ188" s="176"/>
      <c r="IR188" s="176"/>
      <c r="IS188" s="176"/>
      <c r="IT188" s="176"/>
      <c r="IU188" s="176"/>
      <c r="IV188" s="176"/>
      <c r="IW188" s="176"/>
      <c r="IX188" s="176"/>
      <c r="IY188" s="176"/>
      <c r="IZ188" s="176"/>
      <c r="JA188" s="176"/>
      <c r="JB188" s="176"/>
      <c r="JC188" s="176"/>
      <c r="JD188" s="176"/>
      <c r="JE188" s="176"/>
      <c r="JF188" s="176"/>
      <c r="JG188" s="176"/>
      <c r="JH188" s="176"/>
      <c r="JI188" s="176"/>
      <c r="JJ188" s="176"/>
      <c r="JK188" s="176"/>
      <c r="JL188" s="176"/>
      <c r="JM188" s="176"/>
      <c r="JN188" s="176"/>
      <c r="JO188" s="176"/>
      <c r="JP188" s="176"/>
      <c r="JQ188" s="176"/>
      <c r="JR188" s="176"/>
      <c r="JS188" s="176"/>
      <c r="JT188" s="176"/>
      <c r="JU188" s="176"/>
      <c r="JV188" s="176"/>
      <c r="JW188" s="176"/>
      <c r="JX188" s="176"/>
      <c r="JY188" s="176"/>
      <c r="JZ188" s="176"/>
      <c r="KA188" s="176"/>
      <c r="KB188" s="176"/>
      <c r="KC188" s="176"/>
      <c r="KD188" s="176"/>
      <c r="KE188" s="176"/>
      <c r="KF188" s="176"/>
      <c r="KG188" s="176"/>
      <c r="KH188" s="176"/>
      <c r="KI188" s="176"/>
      <c r="KJ188" s="176"/>
      <c r="KK188" s="176"/>
      <c r="KL188" s="176"/>
      <c r="KM188" s="176"/>
      <c r="KN188" s="176"/>
      <c r="KO188" s="176"/>
      <c r="KP188" s="176"/>
      <c r="KQ188" s="176"/>
    </row>
    <row r="189" spans="1:303" s="170" customFormat="1" ht="19.5" customHeight="1" x14ac:dyDescent="0.3">
      <c r="A189" s="83"/>
      <c r="D189" s="206"/>
      <c r="E189" s="206" t="s">
        <v>857</v>
      </c>
      <c r="F189" s="206">
        <v>0</v>
      </c>
      <c r="G189" s="206" t="s">
        <v>264</v>
      </c>
      <c r="M189" s="132" t="s">
        <v>853</v>
      </c>
      <c r="N189" s="127"/>
      <c r="O189" s="153">
        <f ca="1">IFERROR(O187/O186,0)</f>
        <v>0</v>
      </c>
      <c r="P189" s="153">
        <f>IFERROR(P187/P186,0)</f>
        <v>0</v>
      </c>
      <c r="Q189" s="167"/>
      <c r="R189" s="153">
        <f ca="1">IFERROR(R187/R186,0)</f>
        <v>0</v>
      </c>
      <c r="S189" s="153">
        <f>IFERROR(S187/S186,0)</f>
        <v>0</v>
      </c>
      <c r="T189" s="153"/>
      <c r="U189" s="153">
        <f ca="1">IFERROR(U187/U186,0)</f>
        <v>0</v>
      </c>
      <c r="V189" s="153">
        <f>IFERROR(V187/V186,0)</f>
        <v>0</v>
      </c>
      <c r="W189" s="153"/>
      <c r="X189" s="153">
        <f ca="1">IFERROR(X187/X186,0)</f>
        <v>0</v>
      </c>
      <c r="Y189" s="153">
        <f>IFERROR(Y187/Y186,0)</f>
        <v>0</v>
      </c>
      <c r="Z189" s="153"/>
      <c r="AA189" s="153">
        <f ca="1">IFERROR(AA187/AA186,0)</f>
        <v>0</v>
      </c>
      <c r="AB189" s="153">
        <f>IFERROR(AB187/AB186,0)</f>
        <v>0</v>
      </c>
      <c r="AC189" s="153"/>
      <c r="AD189" s="153">
        <f ca="1">IFERROR(AD187/AD186,0)</f>
        <v>0</v>
      </c>
      <c r="AE189" s="153">
        <f>IFERROR(AE187/AE186,0)</f>
        <v>0</v>
      </c>
      <c r="AF189" s="153"/>
      <c r="AG189" s="153">
        <f ca="1">IFERROR(AG187/AG186,0)</f>
        <v>0</v>
      </c>
      <c r="AH189" s="153">
        <f>IFERROR(AH187/AH186,0)</f>
        <v>0</v>
      </c>
      <c r="AI189" s="153"/>
      <c r="AJ189" s="153">
        <f ca="1">IFERROR(AJ187/AJ186,0)</f>
        <v>0</v>
      </c>
      <c r="AK189" s="153">
        <f>IFERROR(AK187/AK186,0)</f>
        <v>0</v>
      </c>
      <c r="AL189" s="153"/>
      <c r="AM189" s="153">
        <f ca="1">IFERROR(AM187/AM186,0)</f>
        <v>0</v>
      </c>
      <c r="AN189" s="153">
        <f>IFERROR(AN187/AN186,0)</f>
        <v>0</v>
      </c>
      <c r="AO189" s="153"/>
      <c r="AP189" s="153">
        <f ca="1">IFERROR(AP187/AP186,0)</f>
        <v>0</v>
      </c>
      <c r="AQ189" s="153">
        <f>IFERROR(AQ187/AQ186,0)</f>
        <v>0</v>
      </c>
      <c r="AR189" s="153"/>
      <c r="AS189" s="153">
        <f ca="1">IFERROR(AS187/AS186,0)</f>
        <v>0</v>
      </c>
      <c r="AT189" s="153">
        <f>IFERROR(AT187/AT186,0)</f>
        <v>0</v>
      </c>
      <c r="AU189" s="153"/>
      <c r="AV189" s="153">
        <f ca="1">IFERROR(AV187/AV186,0)</f>
        <v>0</v>
      </c>
      <c r="AW189" s="153">
        <f>IFERROR(AW187/AW186,0)</f>
        <v>0</v>
      </c>
      <c r="AX189" s="153"/>
      <c r="AY189" s="153">
        <f ca="1">IFERROR(AY187/AY186,0)</f>
        <v>0</v>
      </c>
      <c r="AZ189" s="153">
        <f>IFERROR(AZ187/AZ186,0)</f>
        <v>0</v>
      </c>
      <c r="BA189" s="153"/>
      <c r="BB189" s="153">
        <f ca="1">IFERROR(BB187/BB186,0)</f>
        <v>0</v>
      </c>
      <c r="BC189" s="153">
        <f>IFERROR(BC187/BC186,0)</f>
        <v>0</v>
      </c>
      <c r="BD189" s="153"/>
      <c r="BE189" s="153">
        <f ca="1">IFERROR(BE187/BE186,0)</f>
        <v>0</v>
      </c>
      <c r="BF189" s="153">
        <f>IFERROR(BF187/BF186,0)</f>
        <v>0</v>
      </c>
      <c r="BG189" s="153"/>
      <c r="BH189" s="153">
        <f ca="1">IFERROR(BH187/BH186,0)</f>
        <v>0</v>
      </c>
      <c r="BI189" s="153">
        <f>IFERROR(BI187/BI186,0)</f>
        <v>0</v>
      </c>
      <c r="BJ189" s="153"/>
      <c r="BK189" s="153">
        <f ca="1">IFERROR(BK187/BK186,0)</f>
        <v>0</v>
      </c>
      <c r="BL189" s="153">
        <f>IFERROR(BL187/BL186,0)</f>
        <v>0</v>
      </c>
      <c r="BM189" s="153"/>
      <c r="BN189" s="153">
        <f ca="1">IFERROR(BN187/BN186,0)</f>
        <v>0</v>
      </c>
      <c r="BO189" s="153">
        <f>IFERROR(BO187/BO186,0)</f>
        <v>0</v>
      </c>
      <c r="BP189" s="153"/>
      <c r="BQ189" s="153">
        <f ca="1">IFERROR(BQ187/BQ186,0)</f>
        <v>0</v>
      </c>
      <c r="BR189" s="153">
        <f>IFERROR(BR187/BR186,0)</f>
        <v>0</v>
      </c>
      <c r="BS189" s="153"/>
      <c r="BT189" s="153">
        <f ca="1">IFERROR(BT187/BT186,0)</f>
        <v>0</v>
      </c>
      <c r="BU189" s="153">
        <f>IFERROR(BU187/BU186,0)</f>
        <v>0</v>
      </c>
      <c r="BV189" s="153"/>
      <c r="BW189" s="153">
        <f ca="1">IFERROR(BW187/BW186,0)</f>
        <v>0</v>
      </c>
      <c r="BX189" s="153">
        <f>IFERROR(BX187/BX186,0)</f>
        <v>0</v>
      </c>
      <c r="BY189" s="153"/>
      <c r="BZ189" s="153">
        <f ca="1">IFERROR(BZ187/BZ186,0)</f>
        <v>0</v>
      </c>
      <c r="CA189" s="153">
        <f>IFERROR(CA187/CA186,0)</f>
        <v>0</v>
      </c>
      <c r="CB189" s="153"/>
      <c r="CC189" s="153">
        <f ca="1">IFERROR(CC187/CC186,0)</f>
        <v>0</v>
      </c>
      <c r="CD189" s="153">
        <f>IFERROR(CD187/CD186,0)</f>
        <v>0</v>
      </c>
      <c r="CE189" s="153"/>
      <c r="CF189" s="153">
        <f ca="1">IFERROR(CF187/CF186,0)</f>
        <v>0</v>
      </c>
      <c r="CG189" s="153">
        <f>IFERROR(CG187/CG186,0)</f>
        <v>0</v>
      </c>
      <c r="CH189" s="153"/>
      <c r="CI189" s="153">
        <f ca="1">IFERROR(CI187/CI186,0)</f>
        <v>0</v>
      </c>
      <c r="CJ189" s="153">
        <f>IFERROR(CJ187/CJ186,0)</f>
        <v>0</v>
      </c>
      <c r="CK189" s="153"/>
      <c r="CL189" s="153">
        <f ca="1">IFERROR(CL187/CL186,0)</f>
        <v>0</v>
      </c>
      <c r="CM189" s="153">
        <f>IFERROR(CM187/CM186,0)</f>
        <v>0</v>
      </c>
      <c r="CN189" s="153"/>
      <c r="CO189" s="153">
        <f ca="1">IFERROR(CO187/CO186,0)</f>
        <v>0</v>
      </c>
      <c r="CP189" s="153">
        <f>IFERROR(CP187/CP186,0)</f>
        <v>0</v>
      </c>
      <c r="CQ189" s="153"/>
      <c r="CR189" s="153">
        <f ca="1">IFERROR(CR187/CR186,0)</f>
        <v>0</v>
      </c>
      <c r="CS189" s="153">
        <f>IFERROR(CS187/CS186,0)</f>
        <v>0</v>
      </c>
      <c r="CT189" s="153"/>
      <c r="CU189" s="153">
        <f ca="1">IFERROR(CU187/CU186,0)</f>
        <v>0</v>
      </c>
      <c r="CV189" s="153">
        <f>IFERROR(CV187/CV186,0)</f>
        <v>0</v>
      </c>
      <c r="CW189" s="153"/>
      <c r="CX189" s="153">
        <f ca="1">IFERROR(CX187/CX186,0)</f>
        <v>0</v>
      </c>
      <c r="CY189" s="153">
        <f>IFERROR(CY187/CY186,0)</f>
        <v>0</v>
      </c>
      <c r="CZ189" s="153"/>
      <c r="DA189" s="153">
        <f ca="1">IFERROR(DA187/DA186,0)</f>
        <v>0</v>
      </c>
      <c r="DB189" s="153">
        <f>IFERROR(DB187/DB186,0)</f>
        <v>0</v>
      </c>
      <c r="DC189" s="153"/>
      <c r="DD189" s="153">
        <f ca="1">IFERROR(DD187/DD186,0)</f>
        <v>0</v>
      </c>
      <c r="DE189" s="153">
        <f>IFERROR(DE187/DE186,0)</f>
        <v>0</v>
      </c>
      <c r="DF189" s="153"/>
      <c r="DG189" s="153">
        <f ca="1">IFERROR(DG187/DG186,0)</f>
        <v>0</v>
      </c>
      <c r="DH189" s="153">
        <f>IFERROR(DH187/DH186,0)</f>
        <v>0</v>
      </c>
      <c r="DI189" s="153"/>
      <c r="DJ189" s="153">
        <f ca="1">IFERROR(DJ187/DJ186,0)</f>
        <v>0</v>
      </c>
      <c r="DK189" s="153">
        <f>IFERROR(DK187/DK186,0)</f>
        <v>0</v>
      </c>
      <c r="DL189" s="153"/>
      <c r="DM189" s="153">
        <f ca="1">IFERROR(DM187/DM186,0)</f>
        <v>0</v>
      </c>
      <c r="DN189" s="153">
        <f>IFERROR(DN187/DN186,0)</f>
        <v>0</v>
      </c>
      <c r="DO189" s="153"/>
      <c r="DP189" s="153">
        <f ca="1">IFERROR(DP187/DP186,0)</f>
        <v>0</v>
      </c>
      <c r="DQ189" s="153">
        <f>IFERROR(DQ187/DQ186,0)</f>
        <v>0</v>
      </c>
      <c r="DR189" s="153"/>
      <c r="DS189" s="153">
        <f ca="1">IFERROR(DS187/DS186,0)</f>
        <v>0</v>
      </c>
      <c r="DT189" s="153">
        <f>IFERROR(DT187/DT186,0)</f>
        <v>0</v>
      </c>
      <c r="DU189" s="291"/>
      <c r="DV189" s="153">
        <f>IFERROR(DV187/DV186,0)</f>
        <v>0</v>
      </c>
      <c r="DW189" s="444"/>
      <c r="DY189" s="144"/>
      <c r="DZ189" s="144"/>
      <c r="EB189" s="146"/>
      <c r="EC189" s="146"/>
      <c r="ED189"/>
      <c r="EE189" s="51"/>
      <c r="EF189" s="176"/>
      <c r="EG189" s="176"/>
      <c r="EH189" s="176"/>
      <c r="EI189" s="176"/>
      <c r="EJ189" s="176"/>
      <c r="EK189" s="176"/>
      <c r="EL189" s="176"/>
      <c r="EM189" s="176"/>
      <c r="EN189" s="176"/>
      <c r="EO189" s="176"/>
      <c r="EP189" s="176"/>
      <c r="EQ189" s="176"/>
      <c r="ER189" s="176"/>
      <c r="ES189" s="176"/>
      <c r="ET189" s="176"/>
      <c r="EU189" s="176"/>
      <c r="EV189" s="176"/>
      <c r="EW189" s="176"/>
      <c r="EX189" s="176"/>
      <c r="EY189" s="176"/>
      <c r="EZ189" s="176"/>
      <c r="FA189" s="176"/>
      <c r="FB189" s="176"/>
      <c r="FC189" s="176"/>
      <c r="FD189" s="176"/>
      <c r="FE189" s="176"/>
      <c r="FF189" s="176"/>
      <c r="FG189" s="176"/>
      <c r="FH189" s="176"/>
      <c r="FI189" s="176"/>
      <c r="FJ189" s="176"/>
      <c r="FK189" s="176"/>
      <c r="FL189" s="176"/>
      <c r="FM189" s="176"/>
      <c r="FN189" s="176"/>
      <c r="FO189" s="176"/>
      <c r="FP189" s="176"/>
      <c r="FQ189" s="176"/>
      <c r="FR189" s="176"/>
      <c r="FS189" s="176"/>
      <c r="FT189" s="176"/>
      <c r="FU189" s="176"/>
      <c r="FV189" s="176"/>
      <c r="FW189" s="176"/>
      <c r="FX189" s="176"/>
      <c r="FY189" s="176"/>
      <c r="FZ189" s="176"/>
      <c r="GA189" s="176"/>
      <c r="GB189" s="176"/>
      <c r="GC189" s="176"/>
      <c r="GD189" s="176"/>
      <c r="GE189" s="176"/>
      <c r="GF189" s="176"/>
      <c r="GG189" s="176"/>
      <c r="GH189" s="176"/>
      <c r="GI189" s="176"/>
      <c r="GJ189" s="176"/>
      <c r="GK189" s="176"/>
      <c r="GL189" s="176"/>
      <c r="GM189" s="176"/>
      <c r="GN189" s="176"/>
      <c r="GO189" s="176"/>
      <c r="GP189" s="176"/>
      <c r="GQ189" s="176"/>
      <c r="GR189" s="176"/>
      <c r="GS189" s="176"/>
      <c r="GT189" s="176"/>
      <c r="GU189" s="176"/>
      <c r="GV189" s="176"/>
      <c r="GW189" s="176"/>
      <c r="GX189" s="176"/>
      <c r="GY189" s="176"/>
      <c r="GZ189" s="176"/>
      <c r="HA189" s="176"/>
      <c r="HB189" s="176"/>
      <c r="HC189" s="176"/>
      <c r="HD189" s="176"/>
      <c r="HE189" s="176"/>
      <c r="HF189" s="176"/>
      <c r="HG189" s="176"/>
      <c r="HH189" s="176"/>
      <c r="HI189" s="176"/>
      <c r="HJ189" s="176"/>
      <c r="HK189" s="176"/>
      <c r="HL189" s="176"/>
      <c r="HM189" s="176"/>
      <c r="HN189" s="176"/>
      <c r="HO189" s="176"/>
      <c r="HP189" s="176"/>
      <c r="HQ189" s="176"/>
      <c r="HR189" s="176"/>
      <c r="HS189" s="176"/>
      <c r="HT189" s="176"/>
      <c r="HU189" s="176"/>
      <c r="HV189" s="176"/>
      <c r="HW189" s="176"/>
      <c r="HX189" s="176"/>
      <c r="HY189" s="176"/>
      <c r="HZ189" s="176"/>
      <c r="IA189" s="176"/>
      <c r="IB189" s="176"/>
      <c r="IC189" s="176"/>
      <c r="ID189" s="176"/>
      <c r="IE189" s="176"/>
      <c r="IF189" s="176"/>
      <c r="IG189" s="176"/>
      <c r="IH189" s="176"/>
      <c r="II189" s="176"/>
      <c r="IJ189" s="176"/>
      <c r="IK189" s="176"/>
      <c r="IL189" s="176"/>
      <c r="IM189" s="176"/>
      <c r="IN189" s="176"/>
      <c r="IO189" s="176"/>
      <c r="IP189" s="176"/>
      <c r="IQ189" s="176"/>
      <c r="IR189" s="176"/>
      <c r="IS189" s="176"/>
      <c r="IT189" s="176"/>
      <c r="IU189" s="176"/>
      <c r="IV189" s="176"/>
      <c r="IW189" s="176"/>
      <c r="IX189" s="176"/>
      <c r="IY189" s="176"/>
      <c r="IZ189" s="176"/>
      <c r="JA189" s="176"/>
      <c r="JB189" s="176"/>
      <c r="JC189" s="176"/>
      <c r="JD189" s="176"/>
      <c r="JE189" s="176"/>
      <c r="JF189" s="176"/>
      <c r="JG189" s="176"/>
      <c r="JH189" s="176"/>
      <c r="JI189" s="176"/>
      <c r="JJ189" s="176"/>
      <c r="JK189" s="176"/>
      <c r="JL189" s="176"/>
      <c r="JM189" s="176"/>
      <c r="JN189" s="176"/>
      <c r="JO189" s="176"/>
      <c r="JP189" s="176"/>
      <c r="JQ189" s="176"/>
      <c r="JR189" s="176"/>
      <c r="JS189" s="176"/>
      <c r="JT189" s="176"/>
      <c r="JU189" s="176"/>
      <c r="JV189" s="176"/>
      <c r="JW189" s="176"/>
      <c r="JX189" s="176"/>
      <c r="JY189" s="176"/>
      <c r="JZ189" s="176"/>
      <c r="KA189" s="176"/>
      <c r="KB189" s="176"/>
      <c r="KC189" s="176"/>
      <c r="KD189" s="176"/>
      <c r="KE189" s="176"/>
      <c r="KF189" s="176"/>
      <c r="KG189" s="176"/>
      <c r="KH189" s="176"/>
      <c r="KI189" s="176"/>
      <c r="KJ189" s="176"/>
      <c r="KK189" s="176"/>
      <c r="KL189" s="176"/>
      <c r="KM189" s="176"/>
      <c r="KN189" s="176"/>
      <c r="KO189" s="176"/>
      <c r="KP189" s="176"/>
      <c r="KQ189" s="176"/>
    </row>
    <row r="190" spans="1:303" s="170" customFormat="1" ht="19.5" customHeight="1" x14ac:dyDescent="0.3">
      <c r="A190" s="83"/>
      <c r="D190" s="206"/>
      <c r="E190" s="206" t="s">
        <v>405</v>
      </c>
      <c r="F190" s="206">
        <v>0</v>
      </c>
      <c r="G190" s="206" t="s">
        <v>264</v>
      </c>
      <c r="M190" s="132" t="s">
        <v>206</v>
      </c>
      <c r="N190" s="127" t="s">
        <v>40</v>
      </c>
      <c r="O190" s="210">
        <f ca="1">IFERROR(((R190*R44)+(U190*U44)+(X190*X44)+(AA190*AA44)+(AD190*AD44)+(AG190*AG44)+(AJ190*AJ44)+(AM190*AM44)+(AP190*AP44)+(AS190*AS44)+(AV190*AV44)+(AY190*AY44)+(BB190*BB44)+(BE190*BE44)+(BH190*BH44)+(BK190*BK44)+(BN190*BN44)+(BQ190*BQ44)+(BT190*BT44)+(BW190*BW44)+(BZ190*BZ44)+(CC190*CC44)+(CF190*CF44)+(CI190*CI44)+(CL190*CL44)+(CO190*CO44)+(CR190*CR44)+(CU190*CU44)+(CX190*CX44)+(DA190*DA44)+(DD190*DD44)+(DG190*DG44)+(DJ190*DJ44)+(DM190*DM44)+(DP190*DP44)+(DS190*DS44)+IF(O35="Actual",(DV190*DV44),0))/O44,0)</f>
        <v>0</v>
      </c>
      <c r="P190" s="210">
        <f>IFERROR(((S190*S44)+(V190*V44)+(Y190*Y44)+(AB190*AB44)+(AE190*AE44)+(AH190*AH44)+(AK190*AK44)+(AN190*AN44)+(AQ190*AQ44)+(AT190*AT44)+(AW190*AW44)+(AZ190*AZ44)+(BC190*BC44)+(BF190*BF44)+(BI190*BI44)+(BL190*BL44)+(BO190*BO44)+(BR190*BR44)+(BU190*BU44)+(BX190*BX44)+(CA190*CA44)+(CD190*CD44)+(CG190*CG44)+(CJ190*CJ44)+(CM190*CM44)+(CP190*CP44)+(CS190*CS44)+(CV190*CV44)+(CY190*CY44)+(DB190*DB44)+(DE190*DE44)+(DH190*DH44)+(DK190*DK44)+(DN190*DN44)+(DQ190*DQ44)+(DT190*DT44))/P44,0)</f>
        <v>0</v>
      </c>
      <c r="Q190" s="210"/>
      <c r="R190" s="210">
        <f ca="1">IFERROR(IF(OR($O$332=1,$O$332="1"),R187+R159+R160,R187),0)</f>
        <v>0</v>
      </c>
      <c r="S190" s="210">
        <f>IFERROR(IF(OR($O$332=1,$O$332="1"),S187+S159+S160,S187),0)</f>
        <v>0</v>
      </c>
      <c r="T190" s="210"/>
      <c r="U190" s="210">
        <f ca="1">IFERROR(IF(OR($O$332=1,$O$332="1"),U187+U159+U160,U187),0)</f>
        <v>0</v>
      </c>
      <c r="V190" s="210">
        <f>IFERROR(IF(OR($O$332=1,$O$332="1"),V187+V159+V160,V187),0)</f>
        <v>0</v>
      </c>
      <c r="W190" s="210"/>
      <c r="X190" s="210">
        <f ca="1">IFERROR(IF(OR($O$332=1,$O$332="1"),X187+X159+X160,X187),0)</f>
        <v>0</v>
      </c>
      <c r="Y190" s="210">
        <f>IFERROR(IF(OR($O$332=1,$O$332="1"),Y187+Y159+Y160,Y187),0)</f>
        <v>0</v>
      </c>
      <c r="Z190" s="210"/>
      <c r="AA190" s="210">
        <f ca="1">IFERROR(IF(OR($O$332=1,$O$332="1"),AA187+AA159+AA160,AA187),0)</f>
        <v>0</v>
      </c>
      <c r="AB190" s="210">
        <f>IFERROR(IF(OR($O$332=1,$O$332="1"),AB187+AB159+AB160,AB187),0)</f>
        <v>0</v>
      </c>
      <c r="AC190" s="210"/>
      <c r="AD190" s="210">
        <f ca="1">IFERROR(IF(OR($O$332=1,$O$332="1"),AD187+AD159+AD160,AD187),0)</f>
        <v>0</v>
      </c>
      <c r="AE190" s="210">
        <f>IFERROR(IF(OR($O$332=1,$O$332="1"),AE187+AE159+AE160,AE187),0)</f>
        <v>0</v>
      </c>
      <c r="AF190" s="210"/>
      <c r="AG190" s="210">
        <f ca="1">IFERROR(IF(OR($O$332=1,$O$332="1"),AG187+AG159+AG160,AG187),0)</f>
        <v>0</v>
      </c>
      <c r="AH190" s="210">
        <f>IFERROR(IF(OR($O$332=1,$O$332="1"),AH187+AH159+AH160,AH187),0)</f>
        <v>0</v>
      </c>
      <c r="AI190" s="210"/>
      <c r="AJ190" s="210">
        <f ca="1">IFERROR(IF(OR($O$332=1,$O$332="1"),AJ187+AJ159+AJ160,AJ187),0)</f>
        <v>0</v>
      </c>
      <c r="AK190" s="210">
        <f>IFERROR(IF(OR($O$332=1,$O$332="1"),AK187+AK159+AK160,AK187),0)</f>
        <v>0</v>
      </c>
      <c r="AL190" s="210"/>
      <c r="AM190" s="210">
        <f ca="1">IFERROR(IF(OR($O$332=1,$O$332="1"),AM187+AM159+AM160,AM187),0)</f>
        <v>0</v>
      </c>
      <c r="AN190" s="210">
        <f>IFERROR(IF(OR($O$332=1,$O$332="1"),AN187+AN159+AN160,AN187),0)</f>
        <v>0</v>
      </c>
      <c r="AO190" s="210"/>
      <c r="AP190" s="210">
        <f ca="1">IFERROR(IF(OR($O$332=1,$O$332="1"),AP187+AP159+AP160,AP187),0)</f>
        <v>0</v>
      </c>
      <c r="AQ190" s="210">
        <f>IFERROR(IF(OR($O$332=1,$O$332="1"),AQ187+AQ159+AQ160,AQ187),0)</f>
        <v>0</v>
      </c>
      <c r="AR190" s="210"/>
      <c r="AS190" s="210">
        <f ca="1">IFERROR(IF(OR($O$332=1,$O$332="1"),AS187+AS159+AS160,AS187),0)</f>
        <v>0</v>
      </c>
      <c r="AT190" s="210">
        <f>IFERROR(IF(OR($O$332=1,$O$332="1"),AT187+AT159+AT160,AT187),0)</f>
        <v>0</v>
      </c>
      <c r="AU190" s="210"/>
      <c r="AV190" s="210">
        <f ca="1">IFERROR(IF(OR($O$332=1,$O$332="1"),AV187+AV159+AV160,AV187),0)</f>
        <v>0</v>
      </c>
      <c r="AW190" s="210">
        <f>IFERROR(IF(OR($O$332=1,$O$332="1"),AW187+AW159+AW160,AW187),0)</f>
        <v>0</v>
      </c>
      <c r="AX190" s="210"/>
      <c r="AY190" s="210">
        <f ca="1">IFERROR(IF(OR($O$332=1,$O$332="1"),AY187+AY159+AY160,AY187),0)</f>
        <v>0</v>
      </c>
      <c r="AZ190" s="210">
        <f>IFERROR(IF(OR($O$332=1,$O$332="1"),AZ187+AZ159+AZ160,AZ187),0)</f>
        <v>0</v>
      </c>
      <c r="BA190" s="210"/>
      <c r="BB190" s="210">
        <f ca="1">IFERROR(IF(OR($O$332=1,$O$332="1"),BB187+BB159+BB160,BB187),0)</f>
        <v>0</v>
      </c>
      <c r="BC190" s="210">
        <f>IFERROR(IF(OR($O$332=1,$O$332="1"),BC187+BC159+BC160,BC187),0)</f>
        <v>0</v>
      </c>
      <c r="BD190" s="210"/>
      <c r="BE190" s="210">
        <f ca="1">IFERROR(IF(OR($O$332=1,$O$332="1"),BE187+BE159+BE160,BE187),0)</f>
        <v>0</v>
      </c>
      <c r="BF190" s="210">
        <f>IFERROR(IF(OR($O$332=1,$O$332="1"),BF187+BF159+BF160,BF187),0)</f>
        <v>0</v>
      </c>
      <c r="BG190" s="210"/>
      <c r="BH190" s="210">
        <f ca="1">IFERROR(IF(OR($O$332=1,$O$332="1"),BH187+BH159+BH160,BH187),0)</f>
        <v>0</v>
      </c>
      <c r="BI190" s="210">
        <f>IFERROR(IF(OR($O$332=1,$O$332="1"),BI187+BI159+BI160,BI187),0)</f>
        <v>0</v>
      </c>
      <c r="BJ190" s="210"/>
      <c r="BK190" s="210">
        <f ca="1">IFERROR(IF(OR($O$332=1,$O$332="1"),BK187+BK159+BK160,BK187),0)</f>
        <v>0</v>
      </c>
      <c r="BL190" s="210">
        <f>IFERROR(IF(OR($O$332=1,$O$332="1"),BL187+BL159+BL160,BL187),0)</f>
        <v>0</v>
      </c>
      <c r="BM190" s="210"/>
      <c r="BN190" s="210">
        <f ca="1">IFERROR(IF(OR($O$332=1,$O$332="1"),BN187+BN159+BN160,BN187),0)</f>
        <v>0</v>
      </c>
      <c r="BO190" s="210">
        <f>IFERROR(IF(OR($O$332=1,$O$332="1"),BO187+BO159+BO160,BO187),0)</f>
        <v>0</v>
      </c>
      <c r="BP190" s="210"/>
      <c r="BQ190" s="210">
        <f ca="1">IFERROR(IF(OR($O$332=1,$O$332="1"),BQ187+BQ159+BQ160,BQ187),0)</f>
        <v>0</v>
      </c>
      <c r="BR190" s="210">
        <f>IFERROR(IF(OR($O$332=1,$O$332="1"),BR187+BR159+BR160,BR187),0)</f>
        <v>0</v>
      </c>
      <c r="BS190" s="210"/>
      <c r="BT190" s="210">
        <f ca="1">IFERROR(IF(OR($O$332=1,$O$332="1"),BT187+BT159+BT160,BT187),0)</f>
        <v>0</v>
      </c>
      <c r="BU190" s="210">
        <f>IFERROR(IF(OR($O$332=1,$O$332="1"),BU187+BU159+BU160,BU187),0)</f>
        <v>0</v>
      </c>
      <c r="BV190" s="210"/>
      <c r="BW190" s="210">
        <f ca="1">IFERROR(IF(OR($O$332=1,$O$332="1"),BW187+BW159+BW160,BW187),0)</f>
        <v>0</v>
      </c>
      <c r="BX190" s="210">
        <f>IFERROR(IF(OR($O$332=1,$O$332="1"),BX187+BX159+BX160,BX187),0)</f>
        <v>0</v>
      </c>
      <c r="BY190" s="210"/>
      <c r="BZ190" s="210">
        <f ca="1">IFERROR(IF(OR($O$332=1,$O$332="1"),BZ187+BZ159+BZ160,BZ187),0)</f>
        <v>0</v>
      </c>
      <c r="CA190" s="210">
        <f>IFERROR(IF(OR($O$332=1,$O$332="1"),CA187+CA159+CA160,CA187),0)</f>
        <v>0</v>
      </c>
      <c r="CB190" s="210"/>
      <c r="CC190" s="210">
        <f ca="1">IFERROR(IF(OR($O$332=1,$O$332="1"),CC187+CC159+CC160,CC187),0)</f>
        <v>0</v>
      </c>
      <c r="CD190" s="210">
        <f>IFERROR(IF(OR($O$332=1,$O$332="1"),CD187+CD159+CD160,CD187),0)</f>
        <v>0</v>
      </c>
      <c r="CE190" s="210"/>
      <c r="CF190" s="210">
        <f ca="1">IFERROR(IF(OR($O$332=1,$O$332="1"),CF187+CF159+CF160,CF187),0)</f>
        <v>0</v>
      </c>
      <c r="CG190" s="210">
        <f>IFERROR(IF(OR($O$332=1,$O$332="1"),CG187+CG159+CG160,CG187),0)</f>
        <v>0</v>
      </c>
      <c r="CH190" s="210"/>
      <c r="CI190" s="210">
        <f ca="1">IFERROR(IF(OR($O$332=1,$O$332="1"),CI187+CI159+CI160,CI187),0)</f>
        <v>0</v>
      </c>
      <c r="CJ190" s="210">
        <f>IFERROR(IF(OR($O$332=1,$O$332="1"),CJ187+CJ159+CJ160,CJ187),0)</f>
        <v>0</v>
      </c>
      <c r="CK190" s="210"/>
      <c r="CL190" s="210">
        <f ca="1">IFERROR(IF(OR($O$332=1,$O$332="1"),CL187+CL159+CL160,CL187),0)</f>
        <v>0</v>
      </c>
      <c r="CM190" s="210">
        <f>IFERROR(IF(OR($O$332=1,$O$332="1"),CM187+CM159+CM160,CM187),0)</f>
        <v>0</v>
      </c>
      <c r="CN190" s="210"/>
      <c r="CO190" s="210">
        <f ca="1">IFERROR(IF(OR($O$332=1,$O$332="1"),CO187+CO159+CO160,CO187),0)</f>
        <v>0</v>
      </c>
      <c r="CP190" s="210">
        <f>IFERROR(IF(OR($O$332=1,$O$332="1"),CP187+CP159+CP160,CP187),0)</f>
        <v>0</v>
      </c>
      <c r="CQ190" s="210"/>
      <c r="CR190" s="210">
        <f ca="1">IFERROR(IF(OR($O$332=1,$O$332="1"),CR187+CR159+CR160,CR187),0)</f>
        <v>0</v>
      </c>
      <c r="CS190" s="210">
        <f>IFERROR(IF(OR($O$332=1,$O$332="1"),CS187+CS159+CS160,CS187),0)</f>
        <v>0</v>
      </c>
      <c r="CT190" s="210"/>
      <c r="CU190" s="210">
        <f ca="1">IFERROR(IF(OR($O$332=1,$O$332="1"),CU187+CU159+CU160,CU187),0)</f>
        <v>0</v>
      </c>
      <c r="CV190" s="210">
        <f>IFERROR(IF(OR($O$332=1,$O$332="1"),CV187+CV159+CV160,CV187),0)</f>
        <v>0</v>
      </c>
      <c r="CW190" s="210"/>
      <c r="CX190" s="210">
        <f ca="1">IFERROR(IF(OR($O$332=1,$O$332="1"),CX187+CX159+CX160,CX187),0)</f>
        <v>0</v>
      </c>
      <c r="CY190" s="210">
        <f>IFERROR(IF(OR($O$332=1,$O$332="1"),CY187+CY159+CY160,CY187),0)</f>
        <v>0</v>
      </c>
      <c r="CZ190" s="210"/>
      <c r="DA190" s="210">
        <f ca="1">IFERROR(IF(OR($O$332=1,$O$332="1"),DA187+DA159+DA160,DA187),0)</f>
        <v>0</v>
      </c>
      <c r="DB190" s="210">
        <f>IFERROR(IF(OR($O$332=1,$O$332="1"),DB187+DB159+DB160,DB187),0)</f>
        <v>0</v>
      </c>
      <c r="DC190" s="210"/>
      <c r="DD190" s="210">
        <f ca="1">IFERROR(IF(OR($O$332=1,$O$332="1"),DD187+DD159+DD160,DD187),0)</f>
        <v>0</v>
      </c>
      <c r="DE190" s="210">
        <f>IFERROR(IF(OR($O$332=1,$O$332="1"),DE187+DE159+DE160,DE187),0)</f>
        <v>0</v>
      </c>
      <c r="DF190" s="210"/>
      <c r="DG190" s="210">
        <f ca="1">IFERROR(IF(OR($O$332=1,$O$332="1"),DG187+DG159+DG160,DG187),0)</f>
        <v>0</v>
      </c>
      <c r="DH190" s="210">
        <f>IFERROR(IF(OR($O$332=1,$O$332="1"),DH187+DH159+DH160,DH187),0)</f>
        <v>0</v>
      </c>
      <c r="DI190" s="210"/>
      <c r="DJ190" s="210">
        <f ca="1">IFERROR(IF(OR($O$332=1,$O$332="1"),DJ187+DJ159+DJ160,DJ187),0)</f>
        <v>0</v>
      </c>
      <c r="DK190" s="210">
        <f>IFERROR(IF(OR($O$332=1,$O$332="1"),DK187+DK159+DK160,DK187),0)</f>
        <v>0</v>
      </c>
      <c r="DL190" s="210"/>
      <c r="DM190" s="210">
        <f ca="1">IFERROR(IF(OR($O$332=1,$O$332="1"),DM187+DM159+DM160,DM187),0)</f>
        <v>0</v>
      </c>
      <c r="DN190" s="210">
        <f>IFERROR(IF(OR($O$332=1,$O$332="1"),DN187+DN159+DN160,DN187),0)</f>
        <v>0</v>
      </c>
      <c r="DO190" s="210"/>
      <c r="DP190" s="210">
        <f ca="1">IFERROR(IF(OR($O$332=1,$O$332="1"),DP187+DP159+DP160,DP187),0)</f>
        <v>0</v>
      </c>
      <c r="DQ190" s="210">
        <f>IFERROR(IF(OR($O$332=1,$O$332="1"),DQ187+DQ159+DQ160,DQ187),0)</f>
        <v>0</v>
      </c>
      <c r="DR190" s="210"/>
      <c r="DS190" s="210">
        <f ca="1">IFERROR(IF(OR($O$332=1,$O$332="1"),DS187+DS159+DS160,DS187),0)</f>
        <v>0</v>
      </c>
      <c r="DT190" s="210">
        <f>IFERROR(IF(OR($O$332=1,$O$332="1"),DT187+DT159+DT160,DT187),0)</f>
        <v>0</v>
      </c>
      <c r="DU190" s="425"/>
      <c r="DV190" s="210">
        <f>IFERROR(IF(OR($O$332=1,$O$332="1"),DV187+DV159+DV160,DV187),0)</f>
        <v>0</v>
      </c>
      <c r="DW190" s="444"/>
      <c r="DY190" s="144"/>
      <c r="DZ190" s="144"/>
      <c r="EB190" s="146"/>
      <c r="EC190" s="146"/>
      <c r="ED190"/>
      <c r="EE190" s="51"/>
      <c r="EF190" s="176"/>
      <c r="EG190" s="176"/>
      <c r="EH190" s="176"/>
      <c r="EI190" s="176"/>
      <c r="EJ190" s="176"/>
      <c r="EK190" s="176"/>
      <c r="EL190" s="176"/>
      <c r="EM190" s="176"/>
      <c r="EN190" s="176"/>
      <c r="EO190" s="176"/>
      <c r="EP190" s="176"/>
      <c r="EQ190" s="176"/>
      <c r="ER190" s="176"/>
      <c r="ES190" s="176"/>
      <c r="ET190" s="176"/>
      <c r="EU190" s="176"/>
      <c r="EV190" s="176"/>
      <c r="EW190" s="176"/>
      <c r="EX190" s="176"/>
      <c r="EY190" s="176"/>
      <c r="EZ190" s="176"/>
      <c r="FA190" s="176"/>
      <c r="FB190" s="176"/>
      <c r="FC190" s="176"/>
      <c r="FD190" s="176"/>
      <c r="FE190" s="176"/>
      <c r="FF190" s="176"/>
      <c r="FG190" s="176"/>
      <c r="FH190" s="176"/>
      <c r="FI190" s="176"/>
      <c r="FJ190" s="176"/>
      <c r="FK190" s="176"/>
      <c r="FL190" s="176"/>
      <c r="FM190" s="176"/>
      <c r="FN190" s="176"/>
      <c r="FO190" s="176"/>
      <c r="FP190" s="176"/>
      <c r="FQ190" s="176"/>
      <c r="FR190" s="176"/>
      <c r="FS190" s="176"/>
      <c r="FT190" s="176"/>
      <c r="FU190" s="176"/>
      <c r="FV190" s="176"/>
      <c r="FW190" s="176"/>
      <c r="FX190" s="176"/>
      <c r="FY190" s="176"/>
      <c r="FZ190" s="176"/>
      <c r="GA190" s="176"/>
      <c r="GB190" s="176"/>
      <c r="GC190" s="176"/>
      <c r="GD190" s="176"/>
      <c r="GE190" s="176"/>
      <c r="GF190" s="176"/>
      <c r="GG190" s="176"/>
      <c r="GH190" s="176"/>
      <c r="GI190" s="176"/>
      <c r="GJ190" s="176"/>
      <c r="GK190" s="176"/>
      <c r="GL190" s="176"/>
      <c r="GM190" s="176"/>
      <c r="GN190" s="176"/>
      <c r="GO190" s="176"/>
      <c r="GP190" s="176"/>
      <c r="GQ190" s="176"/>
      <c r="GR190" s="176"/>
      <c r="GS190" s="176"/>
      <c r="GT190" s="176"/>
      <c r="GU190" s="176"/>
      <c r="GV190" s="176"/>
      <c r="GW190" s="176"/>
      <c r="GX190" s="176"/>
      <c r="GY190" s="176"/>
      <c r="GZ190" s="176"/>
      <c r="HA190" s="176"/>
      <c r="HB190" s="176"/>
      <c r="HC190" s="176"/>
      <c r="HD190" s="176"/>
      <c r="HE190" s="176"/>
      <c r="HF190" s="176"/>
      <c r="HG190" s="176"/>
      <c r="HH190" s="176"/>
      <c r="HI190" s="176"/>
      <c r="HJ190" s="176"/>
      <c r="HK190" s="176"/>
      <c r="HL190" s="176"/>
      <c r="HM190" s="176"/>
      <c r="HN190" s="176"/>
      <c r="HO190" s="176"/>
      <c r="HP190" s="176"/>
      <c r="HQ190" s="176"/>
      <c r="HR190" s="176"/>
      <c r="HS190" s="176"/>
      <c r="HT190" s="176"/>
      <c r="HU190" s="176"/>
      <c r="HV190" s="176"/>
      <c r="HW190" s="176"/>
      <c r="HX190" s="176"/>
      <c r="HY190" s="176"/>
      <c r="HZ190" s="176"/>
      <c r="IA190" s="176"/>
      <c r="IB190" s="176"/>
      <c r="IC190" s="176"/>
      <c r="ID190" s="176"/>
      <c r="IE190" s="176"/>
      <c r="IF190" s="176"/>
      <c r="IG190" s="176"/>
      <c r="IH190" s="176"/>
      <c r="II190" s="176"/>
      <c r="IJ190" s="176"/>
      <c r="IK190" s="176"/>
      <c r="IL190" s="176"/>
      <c r="IM190" s="176"/>
      <c r="IN190" s="176"/>
      <c r="IO190" s="176"/>
      <c r="IP190" s="176"/>
      <c r="IQ190" s="176"/>
      <c r="IR190" s="176"/>
      <c r="IS190" s="176"/>
      <c r="IT190" s="176"/>
      <c r="IU190" s="176"/>
      <c r="IV190" s="176"/>
      <c r="IW190" s="176"/>
      <c r="IX190" s="176"/>
      <c r="IY190" s="176"/>
      <c r="IZ190" s="176"/>
      <c r="JA190" s="176"/>
      <c r="JB190" s="176"/>
      <c r="JC190" s="176"/>
      <c r="JD190" s="176"/>
      <c r="JE190" s="176"/>
      <c r="JF190" s="176"/>
      <c r="JG190" s="176"/>
      <c r="JH190" s="176"/>
      <c r="JI190" s="176"/>
      <c r="JJ190" s="176"/>
      <c r="JK190" s="176"/>
      <c r="JL190" s="176"/>
      <c r="JM190" s="176"/>
      <c r="JN190" s="176"/>
      <c r="JO190" s="176"/>
      <c r="JP190" s="176"/>
      <c r="JQ190" s="176"/>
      <c r="JR190" s="176"/>
      <c r="JS190" s="176"/>
      <c r="JT190" s="176"/>
      <c r="JU190" s="176"/>
      <c r="JV190" s="176"/>
      <c r="JW190" s="176"/>
      <c r="JX190" s="176"/>
      <c r="JY190" s="176"/>
      <c r="JZ190" s="176"/>
      <c r="KA190" s="176"/>
      <c r="KB190" s="176"/>
      <c r="KC190" s="176"/>
      <c r="KD190" s="176"/>
      <c r="KE190" s="176"/>
      <c r="KF190" s="176"/>
      <c r="KG190" s="176"/>
      <c r="KH190" s="176"/>
      <c r="KI190" s="176"/>
      <c r="KJ190" s="176"/>
      <c r="KK190" s="176"/>
      <c r="KL190" s="176"/>
      <c r="KM190" s="176"/>
      <c r="KN190" s="176"/>
      <c r="KO190" s="176"/>
      <c r="KP190" s="176"/>
      <c r="KQ190" s="176"/>
    </row>
    <row r="191" spans="1:303" s="170" customFormat="1" ht="19.5" customHeight="1" x14ac:dyDescent="0.3">
      <c r="A191" s="83"/>
      <c r="D191" s="206"/>
      <c r="E191" s="206" t="s">
        <v>406</v>
      </c>
      <c r="F191" s="206">
        <v>0</v>
      </c>
      <c r="G191" s="206" t="s">
        <v>264</v>
      </c>
      <c r="M191" s="132" t="s">
        <v>407</v>
      </c>
      <c r="N191" s="127"/>
      <c r="O191" s="153">
        <f ca="1">IFERROR(O190/ROUND(O185,$N$3),0)</f>
        <v>0</v>
      </c>
      <c r="P191" s="153">
        <f>IFERROR(P190/ROUND(P185,$N$3),0)</f>
        <v>0</v>
      </c>
      <c r="Q191" s="153"/>
      <c r="R191" s="153">
        <f ca="1">IFERROR(R190/R185,0)</f>
        <v>0</v>
      </c>
      <c r="S191" s="153">
        <f>IFERROR(S190/S185,0)</f>
        <v>0</v>
      </c>
      <c r="T191" s="153"/>
      <c r="U191" s="153">
        <f ca="1">IFERROR(U190/U185,0)</f>
        <v>0</v>
      </c>
      <c r="V191" s="153">
        <f>IFERROR(V190/V185,0)</f>
        <v>0</v>
      </c>
      <c r="W191" s="153"/>
      <c r="X191" s="153">
        <f ca="1">IFERROR(X190/X185,0)</f>
        <v>0</v>
      </c>
      <c r="Y191" s="153">
        <f>IFERROR(Y190/Y185,0)</f>
        <v>0</v>
      </c>
      <c r="Z191" s="153"/>
      <c r="AA191" s="153">
        <f ca="1">IFERROR(AA190/AA185,0)</f>
        <v>0</v>
      </c>
      <c r="AB191" s="153">
        <f>IFERROR(AB190/AB185,0)</f>
        <v>0</v>
      </c>
      <c r="AC191" s="153"/>
      <c r="AD191" s="153">
        <f ca="1">IFERROR(AD190/AD185,0)</f>
        <v>0</v>
      </c>
      <c r="AE191" s="153">
        <f>IFERROR(AE190/AE185,0)</f>
        <v>0</v>
      </c>
      <c r="AF191" s="153"/>
      <c r="AG191" s="153">
        <f ca="1">IFERROR(AG190/AG185,0)</f>
        <v>0</v>
      </c>
      <c r="AH191" s="153">
        <f>IFERROR(AH190/AH185,0)</f>
        <v>0</v>
      </c>
      <c r="AI191" s="153"/>
      <c r="AJ191" s="153">
        <f ca="1">IFERROR(AJ190/AJ185,0)</f>
        <v>0</v>
      </c>
      <c r="AK191" s="153">
        <f>IFERROR(AK190/AK185,0)</f>
        <v>0</v>
      </c>
      <c r="AL191" s="153"/>
      <c r="AM191" s="153">
        <f ca="1">IFERROR(AM190/AM185,0)</f>
        <v>0</v>
      </c>
      <c r="AN191" s="153">
        <f>IFERROR(AN190/AN185,0)</f>
        <v>0</v>
      </c>
      <c r="AO191" s="153"/>
      <c r="AP191" s="153">
        <f ca="1">IFERROR(AP190/AP185,0)</f>
        <v>0</v>
      </c>
      <c r="AQ191" s="153">
        <f>IFERROR(AQ190/AQ185,0)</f>
        <v>0</v>
      </c>
      <c r="AR191" s="153"/>
      <c r="AS191" s="153">
        <f ca="1">IFERROR(AS190/AS185,0)</f>
        <v>0</v>
      </c>
      <c r="AT191" s="153">
        <f>IFERROR(AT190/AT185,0)</f>
        <v>0</v>
      </c>
      <c r="AU191" s="153"/>
      <c r="AV191" s="153">
        <f ca="1">IFERROR(AV190/AV185,0)</f>
        <v>0</v>
      </c>
      <c r="AW191" s="153">
        <f>IFERROR(AW190/AW185,0)</f>
        <v>0</v>
      </c>
      <c r="AX191" s="153"/>
      <c r="AY191" s="153">
        <f ca="1">IFERROR(AY190/AY185,0)</f>
        <v>0</v>
      </c>
      <c r="AZ191" s="153">
        <f>IFERROR(AZ190/AZ185,0)</f>
        <v>0</v>
      </c>
      <c r="BA191" s="153"/>
      <c r="BB191" s="153">
        <f ca="1">IFERROR(BB190/BB185,0)</f>
        <v>0</v>
      </c>
      <c r="BC191" s="153">
        <f>IFERROR(BC190/BC185,0)</f>
        <v>0</v>
      </c>
      <c r="BD191" s="153"/>
      <c r="BE191" s="153">
        <f ca="1">IFERROR(BE190/BE185,0)</f>
        <v>0</v>
      </c>
      <c r="BF191" s="153">
        <f>IFERROR(BF190/BF185,0)</f>
        <v>0</v>
      </c>
      <c r="BG191" s="153"/>
      <c r="BH191" s="153">
        <f ca="1">IFERROR(BH190/BH185,0)</f>
        <v>0</v>
      </c>
      <c r="BI191" s="153">
        <f>IFERROR(BI190/BI185,0)</f>
        <v>0</v>
      </c>
      <c r="BJ191" s="153"/>
      <c r="BK191" s="153">
        <f ca="1">IFERROR(BK190/BK185,0)</f>
        <v>0</v>
      </c>
      <c r="BL191" s="153">
        <f>IFERROR(BL190/BL185,0)</f>
        <v>0</v>
      </c>
      <c r="BM191" s="153"/>
      <c r="BN191" s="153">
        <f ca="1">IFERROR(BN190/BN185,0)</f>
        <v>0</v>
      </c>
      <c r="BO191" s="153">
        <f>IFERROR(BO190/BO185,0)</f>
        <v>0</v>
      </c>
      <c r="BP191" s="153"/>
      <c r="BQ191" s="153">
        <f ca="1">IFERROR(BQ190/BQ185,0)</f>
        <v>0</v>
      </c>
      <c r="BR191" s="153">
        <f>IFERROR(BR190/BR185,0)</f>
        <v>0</v>
      </c>
      <c r="BS191" s="153"/>
      <c r="BT191" s="153">
        <f ca="1">IFERROR(BT190/BT185,0)</f>
        <v>0</v>
      </c>
      <c r="BU191" s="153">
        <f>IFERROR(BU190/BU185,0)</f>
        <v>0</v>
      </c>
      <c r="BV191" s="153"/>
      <c r="BW191" s="153">
        <f ca="1">IFERROR(BW190/BW185,0)</f>
        <v>0</v>
      </c>
      <c r="BX191" s="153">
        <f>IFERROR(BX190/BX185,0)</f>
        <v>0</v>
      </c>
      <c r="BY191" s="153"/>
      <c r="BZ191" s="153">
        <f ca="1">IFERROR(BZ190/BZ185,0)</f>
        <v>0</v>
      </c>
      <c r="CA191" s="153">
        <f>IFERROR(CA190/CA185,0)</f>
        <v>0</v>
      </c>
      <c r="CB191" s="153"/>
      <c r="CC191" s="153">
        <f ca="1">IFERROR(CC190/CC185,0)</f>
        <v>0</v>
      </c>
      <c r="CD191" s="153">
        <f>IFERROR(CD190/CD185,0)</f>
        <v>0</v>
      </c>
      <c r="CE191" s="153"/>
      <c r="CF191" s="153">
        <f ca="1">IFERROR(CF190/CF185,0)</f>
        <v>0</v>
      </c>
      <c r="CG191" s="153">
        <f>IFERROR(CG190/CG185,0)</f>
        <v>0</v>
      </c>
      <c r="CH191" s="153"/>
      <c r="CI191" s="153">
        <f ca="1">IFERROR(CI190/CI185,0)</f>
        <v>0</v>
      </c>
      <c r="CJ191" s="153">
        <f>IFERROR(CJ190/CJ185,0)</f>
        <v>0</v>
      </c>
      <c r="CK191" s="153"/>
      <c r="CL191" s="153">
        <f ca="1">IFERROR(CL190/CL185,0)</f>
        <v>0</v>
      </c>
      <c r="CM191" s="153">
        <f>IFERROR(CM190/CM185,0)</f>
        <v>0</v>
      </c>
      <c r="CN191" s="153"/>
      <c r="CO191" s="153">
        <f ca="1">IFERROR(CO190/CO185,0)</f>
        <v>0</v>
      </c>
      <c r="CP191" s="153">
        <f>IFERROR(CP190/CP185,0)</f>
        <v>0</v>
      </c>
      <c r="CQ191" s="153"/>
      <c r="CR191" s="153">
        <f ca="1">IFERROR(CR190/CR185,0)</f>
        <v>0</v>
      </c>
      <c r="CS191" s="153">
        <f>IFERROR(CS190/CS185,0)</f>
        <v>0</v>
      </c>
      <c r="CT191" s="153"/>
      <c r="CU191" s="153">
        <f ca="1">IFERROR(CU190/CU185,0)</f>
        <v>0</v>
      </c>
      <c r="CV191" s="153">
        <f>IFERROR(CV190/CV185,0)</f>
        <v>0</v>
      </c>
      <c r="CW191" s="153"/>
      <c r="CX191" s="153">
        <f ca="1">IFERROR(CX190/CX185,0)</f>
        <v>0</v>
      </c>
      <c r="CY191" s="153">
        <f>IFERROR(CY190/CY185,0)</f>
        <v>0</v>
      </c>
      <c r="CZ191" s="153"/>
      <c r="DA191" s="153">
        <f ca="1">IFERROR(DA190/DA185,0)</f>
        <v>0</v>
      </c>
      <c r="DB191" s="153">
        <f>IFERROR(DB190/DB185,0)</f>
        <v>0</v>
      </c>
      <c r="DC191" s="153"/>
      <c r="DD191" s="153">
        <f ca="1">IFERROR(DD190/DD185,0)</f>
        <v>0</v>
      </c>
      <c r="DE191" s="153">
        <f>IFERROR(DE190/DE185,0)</f>
        <v>0</v>
      </c>
      <c r="DF191" s="153"/>
      <c r="DG191" s="153">
        <f ca="1">IFERROR(DG190/DG185,0)</f>
        <v>0</v>
      </c>
      <c r="DH191" s="153">
        <f>IFERROR(DH190/DH185,0)</f>
        <v>0</v>
      </c>
      <c r="DI191" s="153"/>
      <c r="DJ191" s="153">
        <f ca="1">IFERROR(DJ190/DJ185,0)</f>
        <v>0</v>
      </c>
      <c r="DK191" s="153">
        <f>IFERROR(DK190/DK185,0)</f>
        <v>0</v>
      </c>
      <c r="DL191" s="153"/>
      <c r="DM191" s="153">
        <f ca="1">IFERROR(DM190/DM185,0)</f>
        <v>0</v>
      </c>
      <c r="DN191" s="153">
        <f>IFERROR(DN190/DN185,0)</f>
        <v>0</v>
      </c>
      <c r="DO191" s="153"/>
      <c r="DP191" s="153">
        <f ca="1">IFERROR(DP190/DP185,0)</f>
        <v>0</v>
      </c>
      <c r="DQ191" s="153">
        <f>IFERROR(DQ190/DQ185,0)</f>
        <v>0</v>
      </c>
      <c r="DR191" s="153"/>
      <c r="DS191" s="153">
        <f ca="1">IFERROR(DS190/DS185,0)</f>
        <v>0</v>
      </c>
      <c r="DT191" s="153">
        <f>IFERROR(DT190/DT185,0)</f>
        <v>0</v>
      </c>
      <c r="DU191" s="291"/>
      <c r="DV191" s="153">
        <f>IFERROR(DV190/DV185,0)</f>
        <v>0</v>
      </c>
      <c r="DW191" s="444"/>
      <c r="DY191" s="144"/>
      <c r="DZ191" s="144"/>
      <c r="EB191" s="146"/>
      <c r="EC191" s="146"/>
      <c r="ED191"/>
      <c r="EE191" s="51"/>
      <c r="EF191" s="176"/>
      <c r="EG191" s="176"/>
      <c r="EH191" s="176"/>
      <c r="EI191" s="176"/>
      <c r="EJ191" s="176"/>
      <c r="EK191" s="176"/>
      <c r="EL191" s="176"/>
      <c r="EM191" s="176"/>
      <c r="EN191" s="176"/>
      <c r="EO191" s="176"/>
      <c r="EP191" s="176"/>
      <c r="EQ191" s="176"/>
      <c r="ER191" s="176"/>
      <c r="ES191" s="176"/>
      <c r="ET191" s="176"/>
      <c r="EU191" s="176"/>
      <c r="EV191" s="176"/>
      <c r="EW191" s="176"/>
      <c r="EX191" s="176"/>
      <c r="EY191" s="176"/>
      <c r="EZ191" s="176"/>
      <c r="FA191" s="176"/>
      <c r="FB191" s="176"/>
      <c r="FC191" s="176"/>
      <c r="FD191" s="176"/>
      <c r="FE191" s="176"/>
      <c r="FF191" s="176"/>
      <c r="FG191" s="176"/>
      <c r="FH191" s="176"/>
      <c r="FI191" s="176"/>
      <c r="FJ191" s="176"/>
      <c r="FK191" s="176"/>
      <c r="FL191" s="176"/>
      <c r="FM191" s="176"/>
      <c r="FN191" s="176"/>
      <c r="FO191" s="176"/>
      <c r="FP191" s="176"/>
      <c r="FQ191" s="176"/>
      <c r="FR191" s="176"/>
      <c r="FS191" s="176"/>
      <c r="FT191" s="176"/>
      <c r="FU191" s="176"/>
      <c r="FV191" s="176"/>
      <c r="FW191" s="176"/>
      <c r="FX191" s="176"/>
      <c r="FY191" s="176"/>
      <c r="FZ191" s="176"/>
      <c r="GA191" s="176"/>
      <c r="GB191" s="176"/>
      <c r="GC191" s="176"/>
      <c r="GD191" s="176"/>
      <c r="GE191" s="176"/>
      <c r="GF191" s="176"/>
      <c r="GG191" s="176"/>
      <c r="GH191" s="176"/>
      <c r="GI191" s="176"/>
      <c r="GJ191" s="176"/>
      <c r="GK191" s="176"/>
      <c r="GL191" s="176"/>
      <c r="GM191" s="176"/>
      <c r="GN191" s="176"/>
      <c r="GO191" s="176"/>
      <c r="GP191" s="176"/>
      <c r="GQ191" s="176"/>
      <c r="GR191" s="176"/>
      <c r="GS191" s="176"/>
      <c r="GT191" s="176"/>
      <c r="GU191" s="176"/>
      <c r="GV191" s="176"/>
      <c r="GW191" s="176"/>
      <c r="GX191" s="176"/>
      <c r="GY191" s="176"/>
      <c r="GZ191" s="176"/>
      <c r="HA191" s="176"/>
      <c r="HB191" s="176"/>
      <c r="HC191" s="176"/>
      <c r="HD191" s="176"/>
      <c r="HE191" s="176"/>
      <c r="HF191" s="176"/>
      <c r="HG191" s="176"/>
      <c r="HH191" s="176"/>
      <c r="HI191" s="176"/>
      <c r="HJ191" s="176"/>
      <c r="HK191" s="176"/>
      <c r="HL191" s="176"/>
      <c r="HM191" s="176"/>
      <c r="HN191" s="176"/>
      <c r="HO191" s="176"/>
      <c r="HP191" s="176"/>
      <c r="HQ191" s="176"/>
      <c r="HR191" s="176"/>
      <c r="HS191" s="176"/>
      <c r="HT191" s="176"/>
      <c r="HU191" s="176"/>
      <c r="HV191" s="176"/>
      <c r="HW191" s="176"/>
      <c r="HX191" s="176"/>
      <c r="HY191" s="176"/>
      <c r="HZ191" s="176"/>
      <c r="IA191" s="176"/>
      <c r="IB191" s="176"/>
      <c r="IC191" s="176"/>
      <c r="ID191" s="176"/>
      <c r="IE191" s="176"/>
      <c r="IF191" s="176"/>
      <c r="IG191" s="176"/>
      <c r="IH191" s="176"/>
      <c r="II191" s="176"/>
      <c r="IJ191" s="176"/>
      <c r="IK191" s="176"/>
      <c r="IL191" s="176"/>
      <c r="IM191" s="176"/>
      <c r="IN191" s="176"/>
      <c r="IO191" s="176"/>
      <c r="IP191" s="176"/>
      <c r="IQ191" s="176"/>
      <c r="IR191" s="176"/>
      <c r="IS191" s="176"/>
      <c r="IT191" s="176"/>
      <c r="IU191" s="176"/>
      <c r="IV191" s="176"/>
      <c r="IW191" s="176"/>
      <c r="IX191" s="176"/>
      <c r="IY191" s="176"/>
      <c r="IZ191" s="176"/>
      <c r="JA191" s="176"/>
      <c r="JB191" s="176"/>
      <c r="JC191" s="176"/>
      <c r="JD191" s="176"/>
      <c r="JE191" s="176"/>
      <c r="JF191" s="176"/>
      <c r="JG191" s="176"/>
      <c r="JH191" s="176"/>
      <c r="JI191" s="176"/>
      <c r="JJ191" s="176"/>
      <c r="JK191" s="176"/>
      <c r="JL191" s="176"/>
      <c r="JM191" s="176"/>
      <c r="JN191" s="176"/>
      <c r="JO191" s="176"/>
      <c r="JP191" s="176"/>
      <c r="JQ191" s="176"/>
      <c r="JR191" s="176"/>
      <c r="JS191" s="176"/>
      <c r="JT191" s="176"/>
      <c r="JU191" s="176"/>
      <c r="JV191" s="176"/>
      <c r="JW191" s="176"/>
      <c r="JX191" s="176"/>
      <c r="JY191" s="176"/>
      <c r="JZ191" s="176"/>
      <c r="KA191" s="176"/>
      <c r="KB191" s="176"/>
      <c r="KC191" s="176"/>
      <c r="KD191" s="176"/>
      <c r="KE191" s="176"/>
      <c r="KF191" s="176"/>
      <c r="KG191" s="176"/>
      <c r="KH191" s="176"/>
      <c r="KI191" s="176"/>
      <c r="KJ191" s="176"/>
      <c r="KK191" s="176"/>
      <c r="KL191" s="176"/>
      <c r="KM191" s="176"/>
      <c r="KN191" s="176"/>
      <c r="KO191" s="176"/>
      <c r="KP191" s="176"/>
      <c r="KQ191" s="176"/>
    </row>
    <row r="192" spans="1:303" s="170" customFormat="1" ht="19.5" customHeight="1" x14ac:dyDescent="0.3">
      <c r="A192" s="83"/>
      <c r="D192" s="206"/>
      <c r="E192" s="206" t="s">
        <v>858</v>
      </c>
      <c r="F192" s="206">
        <v>0</v>
      </c>
      <c r="G192" s="206" t="s">
        <v>264</v>
      </c>
      <c r="M192" s="132" t="s">
        <v>854</v>
      </c>
      <c r="N192" s="127"/>
      <c r="O192" s="153">
        <f ca="1">IFERROR(O190/O186,0)</f>
        <v>0</v>
      </c>
      <c r="P192" s="153">
        <f>IFERROR(P190/P186,0)</f>
        <v>0</v>
      </c>
      <c r="Q192" s="153"/>
      <c r="R192" s="153">
        <f ca="1">IFERROR(IF(OR($O$332=1,$O$332="1"),R190/R186,R189),0)</f>
        <v>0</v>
      </c>
      <c r="S192" s="153">
        <f>IFERROR(IF(OR($O$332=1,$O$332="1"),S190/S186,S189),0)</f>
        <v>0</v>
      </c>
      <c r="T192" s="153"/>
      <c r="U192" s="153">
        <f ca="1">IFERROR(IF(OR($O$332=1,$O$332="1"),U190/U186,U189),0)</f>
        <v>0</v>
      </c>
      <c r="V192" s="153">
        <f>IFERROR(IF(OR($O$332=1,$O$332="1"),V190/V186,V189),0)</f>
        <v>0</v>
      </c>
      <c r="W192" s="153"/>
      <c r="X192" s="153">
        <f ca="1">IFERROR(IF(OR($O$332=1,$O$332="1"),X190/X186,X189),0)</f>
        <v>0</v>
      </c>
      <c r="Y192" s="153">
        <f>IFERROR(IF(OR($O$332=1,$O$332="1"),Y190/Y186,Y189),0)</f>
        <v>0</v>
      </c>
      <c r="Z192" s="153"/>
      <c r="AA192" s="153">
        <f ca="1">IFERROR(IF(OR($O$332=1,$O$332="1"),AA190/AA186,AA189),0)</f>
        <v>0</v>
      </c>
      <c r="AB192" s="153">
        <f>IFERROR(IF(OR($O$332=1,$O$332="1"),AB190/AB186,AB189),0)</f>
        <v>0</v>
      </c>
      <c r="AC192" s="153"/>
      <c r="AD192" s="153">
        <f ca="1">IFERROR(IF(OR($O$332=1,$O$332="1"),AD190/AD186,AD189),0)</f>
        <v>0</v>
      </c>
      <c r="AE192" s="153">
        <f>IFERROR(IF(OR($O$332=1,$O$332="1"),AE190/AE186,AE189),0)</f>
        <v>0</v>
      </c>
      <c r="AF192" s="153"/>
      <c r="AG192" s="153">
        <f ca="1">IFERROR(IF(OR($O$332=1,$O$332="1"),AG190/AG186,AG189),0)</f>
        <v>0</v>
      </c>
      <c r="AH192" s="153">
        <f>IFERROR(IF(OR($O$332=1,$O$332="1"),AH190/AH186,AH189),0)</f>
        <v>0</v>
      </c>
      <c r="AI192" s="153"/>
      <c r="AJ192" s="153">
        <f ca="1">IFERROR(IF(OR($O$332=1,$O$332="1"),AJ190/AJ186,AJ189),0)</f>
        <v>0</v>
      </c>
      <c r="AK192" s="153">
        <f>IFERROR(IF(OR($O$332=1,$O$332="1"),AK190/AK186,AK189),0)</f>
        <v>0</v>
      </c>
      <c r="AL192" s="153"/>
      <c r="AM192" s="153">
        <f ca="1">IFERROR(IF(OR($O$332=1,$O$332="1"),AM190/AM186,AM189),0)</f>
        <v>0</v>
      </c>
      <c r="AN192" s="153">
        <f>IFERROR(IF(OR($O$332=1,$O$332="1"),AN190/AN186,AN189),0)</f>
        <v>0</v>
      </c>
      <c r="AO192" s="153"/>
      <c r="AP192" s="153">
        <f ca="1">IFERROR(IF(OR($O$332=1,$O$332="1"),AP190/AP186,AP189),0)</f>
        <v>0</v>
      </c>
      <c r="AQ192" s="153">
        <f>IFERROR(IF(OR($O$332=1,$O$332="1"),AQ190/AQ186,AQ189),0)</f>
        <v>0</v>
      </c>
      <c r="AR192" s="153"/>
      <c r="AS192" s="153">
        <f ca="1">IFERROR(IF(OR($O$332=1,$O$332="1"),AS190/AS186,AS189),0)</f>
        <v>0</v>
      </c>
      <c r="AT192" s="153">
        <f>IFERROR(IF(OR($O$332=1,$O$332="1"),AT190/AT186,AT189),0)</f>
        <v>0</v>
      </c>
      <c r="AU192" s="153"/>
      <c r="AV192" s="153">
        <f ca="1">IFERROR(IF(OR($O$332=1,$O$332="1"),AV190/AV186,AV189),0)</f>
        <v>0</v>
      </c>
      <c r="AW192" s="153">
        <f>IFERROR(IF(OR($O$332=1,$O$332="1"),AW190/AW186,AW189),0)</f>
        <v>0</v>
      </c>
      <c r="AX192" s="153"/>
      <c r="AY192" s="153">
        <f ca="1">IFERROR(IF(OR($O$332=1,$O$332="1"),AY190/AY186,AY189),0)</f>
        <v>0</v>
      </c>
      <c r="AZ192" s="153">
        <f>IFERROR(IF(OR($O$332=1,$O$332="1"),AZ190/AZ186,AZ189),0)</f>
        <v>0</v>
      </c>
      <c r="BA192" s="153"/>
      <c r="BB192" s="153">
        <f ca="1">IFERROR(IF(OR($O$332=1,$O$332="1"),BB190/BB186,BB189),0)</f>
        <v>0</v>
      </c>
      <c r="BC192" s="153">
        <f>IFERROR(IF(OR($O$332=1,$O$332="1"),BC190/BC186,BC189),0)</f>
        <v>0</v>
      </c>
      <c r="BD192" s="153"/>
      <c r="BE192" s="153">
        <f ca="1">IFERROR(IF(OR($O$332=1,$O$332="1"),BE190/BE186,BE189),0)</f>
        <v>0</v>
      </c>
      <c r="BF192" s="153">
        <f>IFERROR(IF(OR($O$332=1,$O$332="1"),BF190/BF186,BF189),0)</f>
        <v>0</v>
      </c>
      <c r="BG192" s="153"/>
      <c r="BH192" s="153">
        <f ca="1">IFERROR(IF(OR($O$332=1,$O$332="1"),BH190/BH186,BH189),0)</f>
        <v>0</v>
      </c>
      <c r="BI192" s="153">
        <f>IFERROR(IF(OR($O$332=1,$O$332="1"),BI190/BI186,BI189),0)</f>
        <v>0</v>
      </c>
      <c r="BJ192" s="153"/>
      <c r="BK192" s="153">
        <f ca="1">IFERROR(IF(OR($O$332=1,$O$332="1"),BK190/BK186,BK189),0)</f>
        <v>0</v>
      </c>
      <c r="BL192" s="153">
        <f>IFERROR(IF(OR($O$332=1,$O$332="1"),BL190/BL186,BL189),0)</f>
        <v>0</v>
      </c>
      <c r="BM192" s="153"/>
      <c r="BN192" s="153">
        <f ca="1">IFERROR(IF(OR($O$332=1,$O$332="1"),BN190/BN186,BN189),0)</f>
        <v>0</v>
      </c>
      <c r="BO192" s="153">
        <f>IFERROR(IF(OR($O$332=1,$O$332="1"),BO190/BO186,BO189),0)</f>
        <v>0</v>
      </c>
      <c r="BP192" s="153"/>
      <c r="BQ192" s="153">
        <f ca="1">IFERROR(IF(OR($O$332=1,$O$332="1"),BQ190/BQ186,BQ189),0)</f>
        <v>0</v>
      </c>
      <c r="BR192" s="153">
        <f>IFERROR(IF(OR($O$332=1,$O$332="1"),BR190/BR186,BR189),0)</f>
        <v>0</v>
      </c>
      <c r="BS192" s="153"/>
      <c r="BT192" s="153">
        <f ca="1">IFERROR(IF(OR($O$332=1,$O$332="1"),BT190/BT186,BT189),0)</f>
        <v>0</v>
      </c>
      <c r="BU192" s="153">
        <f>IFERROR(IF(OR($O$332=1,$O$332="1"),BU190/BU186,BU189),0)</f>
        <v>0</v>
      </c>
      <c r="BV192" s="153"/>
      <c r="BW192" s="153">
        <f ca="1">IFERROR(IF(OR($O$332=1,$O$332="1"),BW190/BW186,BW189),0)</f>
        <v>0</v>
      </c>
      <c r="BX192" s="153">
        <f>IFERROR(IF(OR($O$332=1,$O$332="1"),BX190/BX186,BX189),0)</f>
        <v>0</v>
      </c>
      <c r="BY192" s="153"/>
      <c r="BZ192" s="153">
        <f ca="1">IFERROR(IF(OR($O$332=1,$O$332="1"),BZ190/BZ186,BZ189),0)</f>
        <v>0</v>
      </c>
      <c r="CA192" s="153">
        <f>IFERROR(IF(OR($O$332=1,$O$332="1"),CA190/CA186,CA189),0)</f>
        <v>0</v>
      </c>
      <c r="CB192" s="153"/>
      <c r="CC192" s="153">
        <f ca="1">IFERROR(IF(OR($O$332=1,$O$332="1"),CC190/CC186,CC189),0)</f>
        <v>0</v>
      </c>
      <c r="CD192" s="153">
        <f>IFERROR(IF(OR($O$332=1,$O$332="1"),CD190/CD186,CD189),0)</f>
        <v>0</v>
      </c>
      <c r="CE192" s="153"/>
      <c r="CF192" s="153">
        <f ca="1">IFERROR(IF(OR($O$332=1,$O$332="1"),CF190/CF186,CF189),0)</f>
        <v>0</v>
      </c>
      <c r="CG192" s="153">
        <f>IFERROR(IF(OR($O$332=1,$O$332="1"),CG190/CG186,CG189),0)</f>
        <v>0</v>
      </c>
      <c r="CH192" s="153"/>
      <c r="CI192" s="153">
        <f ca="1">IFERROR(IF(OR($O$332=1,$O$332="1"),CI190/CI186,CI189),0)</f>
        <v>0</v>
      </c>
      <c r="CJ192" s="153">
        <f>IFERROR(IF(OR($O$332=1,$O$332="1"),CJ190/CJ186,CJ189),0)</f>
        <v>0</v>
      </c>
      <c r="CK192" s="153"/>
      <c r="CL192" s="153">
        <f ca="1">IFERROR(IF(OR($O$332=1,$O$332="1"),CL190/CL186,CL189),0)</f>
        <v>0</v>
      </c>
      <c r="CM192" s="153">
        <f>IFERROR(IF(OR($O$332=1,$O$332="1"),CM190/CM186,CM189),0)</f>
        <v>0</v>
      </c>
      <c r="CN192" s="153"/>
      <c r="CO192" s="153">
        <f ca="1">IFERROR(IF(OR($O$332=1,$O$332="1"),CO190/CO186,CO189),0)</f>
        <v>0</v>
      </c>
      <c r="CP192" s="153">
        <f>IFERROR(IF(OR($O$332=1,$O$332="1"),CP190/CP186,CP189),0)</f>
        <v>0</v>
      </c>
      <c r="CQ192" s="153"/>
      <c r="CR192" s="153">
        <f ca="1">IFERROR(IF(OR($O$332=1,$O$332="1"),CR190/CR186,CR189),0)</f>
        <v>0</v>
      </c>
      <c r="CS192" s="153">
        <f>IFERROR(IF(OR($O$332=1,$O$332="1"),CS190/CS186,CS189),0)</f>
        <v>0</v>
      </c>
      <c r="CT192" s="153"/>
      <c r="CU192" s="153">
        <f ca="1">IFERROR(IF(OR($O$332=1,$O$332="1"),CU190/CU186,CU189),0)</f>
        <v>0</v>
      </c>
      <c r="CV192" s="153">
        <f>IFERROR(IF(OR($O$332=1,$O$332="1"),CV190/CV186,CV189),0)</f>
        <v>0</v>
      </c>
      <c r="CW192" s="153"/>
      <c r="CX192" s="153">
        <f ca="1">IFERROR(IF(OR($O$332=1,$O$332="1"),CX190/CX186,CX189),0)</f>
        <v>0</v>
      </c>
      <c r="CY192" s="153">
        <f>IFERROR(IF(OR($O$332=1,$O$332="1"),CY190/CY186,CY189),0)</f>
        <v>0</v>
      </c>
      <c r="CZ192" s="153"/>
      <c r="DA192" s="153">
        <f ca="1">IFERROR(IF(OR($O$332=1,$O$332="1"),DA190/DA186,DA189),0)</f>
        <v>0</v>
      </c>
      <c r="DB192" s="153">
        <f>IFERROR(IF(OR($O$332=1,$O$332="1"),DB190/DB186,DB189),0)</f>
        <v>0</v>
      </c>
      <c r="DC192" s="153"/>
      <c r="DD192" s="153">
        <f ca="1">IFERROR(IF(OR($O$332=1,$O$332="1"),DD190/DD186,DD189),0)</f>
        <v>0</v>
      </c>
      <c r="DE192" s="153">
        <f>IFERROR(IF(OR($O$332=1,$O$332="1"),DE190/DE186,DE189),0)</f>
        <v>0</v>
      </c>
      <c r="DF192" s="153"/>
      <c r="DG192" s="153">
        <f ca="1">IFERROR(IF(OR($O$332=1,$O$332="1"),DG190/DG186,DG189),0)</f>
        <v>0</v>
      </c>
      <c r="DH192" s="153">
        <f>IFERROR(IF(OR($O$332=1,$O$332="1"),DH190/DH186,DH189),0)</f>
        <v>0</v>
      </c>
      <c r="DI192" s="153"/>
      <c r="DJ192" s="153">
        <f ca="1">IFERROR(IF(OR($O$332=1,$O$332="1"),DJ190/DJ186,DJ189),0)</f>
        <v>0</v>
      </c>
      <c r="DK192" s="153">
        <f>IFERROR(IF(OR($O$332=1,$O$332="1"),DK190/DK186,DK189),0)</f>
        <v>0</v>
      </c>
      <c r="DL192" s="153"/>
      <c r="DM192" s="153">
        <f ca="1">IFERROR(IF(OR($O$332=1,$O$332="1"),DM190/DM186,DM189),0)</f>
        <v>0</v>
      </c>
      <c r="DN192" s="153">
        <f>IFERROR(IF(OR($O$332=1,$O$332="1"),DN190/DN186,DN189),0)</f>
        <v>0</v>
      </c>
      <c r="DO192" s="153"/>
      <c r="DP192" s="153">
        <f ca="1">IFERROR(IF(OR($O$332=1,$O$332="1"),DP190/DP186,DP189),0)</f>
        <v>0</v>
      </c>
      <c r="DQ192" s="153">
        <f>IFERROR(IF(OR($O$332=1,$O$332="1"),DQ190/DQ186,DQ189),0)</f>
        <v>0</v>
      </c>
      <c r="DR192" s="153"/>
      <c r="DS192" s="153">
        <f ca="1">IFERROR(IF(OR($O$332=1,$O$332="1"),DS190/DS186,DS189),0)</f>
        <v>0</v>
      </c>
      <c r="DT192" s="153">
        <f>IFERROR(IF(OR($O$332=1,$O$332="1"),DT190/DT186,DT189),0)</f>
        <v>0</v>
      </c>
      <c r="DU192" s="291"/>
      <c r="DV192" s="153">
        <f>IFERROR(IF(OR($O$332=1,$O$332="1"),DV190/DV186,DV189),0)</f>
        <v>0</v>
      </c>
      <c r="DW192" s="444"/>
      <c r="DY192" s="144"/>
      <c r="DZ192" s="144"/>
      <c r="EB192" s="146"/>
      <c r="EC192" s="146"/>
      <c r="ED192"/>
      <c r="EE192" s="51"/>
      <c r="EF192" s="176"/>
      <c r="EG192" s="176"/>
      <c r="EH192" s="176"/>
      <c r="EI192" s="176"/>
      <c r="EJ192" s="176"/>
      <c r="EK192" s="176"/>
      <c r="EL192" s="176"/>
      <c r="EM192" s="176"/>
      <c r="EN192" s="176"/>
      <c r="EO192" s="176"/>
      <c r="EP192" s="176"/>
      <c r="EQ192" s="176"/>
      <c r="ER192" s="176"/>
      <c r="ES192" s="176"/>
      <c r="ET192" s="176"/>
      <c r="EU192" s="176"/>
      <c r="EV192" s="176"/>
      <c r="EW192" s="176"/>
      <c r="EX192" s="176"/>
      <c r="EY192" s="176"/>
      <c r="EZ192" s="176"/>
      <c r="FA192" s="176"/>
      <c r="FB192" s="176"/>
      <c r="FC192" s="176"/>
      <c r="FD192" s="176"/>
      <c r="FE192" s="176"/>
      <c r="FF192" s="176"/>
      <c r="FG192" s="176"/>
      <c r="FH192" s="176"/>
      <c r="FI192" s="176"/>
      <c r="FJ192" s="176"/>
      <c r="FK192" s="176"/>
      <c r="FL192" s="176"/>
      <c r="FM192" s="176"/>
      <c r="FN192" s="176"/>
      <c r="FO192" s="176"/>
      <c r="FP192" s="176"/>
      <c r="FQ192" s="176"/>
      <c r="FR192" s="176"/>
      <c r="FS192" s="176"/>
      <c r="FT192" s="176"/>
      <c r="FU192" s="176"/>
      <c r="FV192" s="176"/>
      <c r="FW192" s="176"/>
      <c r="FX192" s="176"/>
      <c r="FY192" s="176"/>
      <c r="FZ192" s="176"/>
      <c r="GA192" s="176"/>
      <c r="GB192" s="176"/>
      <c r="GC192" s="176"/>
      <c r="GD192" s="176"/>
      <c r="GE192" s="176"/>
      <c r="GF192" s="176"/>
      <c r="GG192" s="176"/>
      <c r="GH192" s="176"/>
      <c r="GI192" s="176"/>
      <c r="GJ192" s="176"/>
      <c r="GK192" s="176"/>
      <c r="GL192" s="176"/>
      <c r="GM192" s="176"/>
      <c r="GN192" s="176"/>
      <c r="GO192" s="176"/>
      <c r="GP192" s="176"/>
      <c r="GQ192" s="176"/>
      <c r="GR192" s="176"/>
      <c r="GS192" s="176"/>
      <c r="GT192" s="176"/>
      <c r="GU192" s="176"/>
      <c r="GV192" s="176"/>
      <c r="GW192" s="176"/>
      <c r="GX192" s="176"/>
      <c r="GY192" s="176"/>
      <c r="GZ192" s="176"/>
      <c r="HA192" s="176"/>
      <c r="HB192" s="176"/>
      <c r="HC192" s="176"/>
      <c r="HD192" s="176"/>
      <c r="HE192" s="176"/>
      <c r="HF192" s="176"/>
      <c r="HG192" s="176"/>
      <c r="HH192" s="176"/>
      <c r="HI192" s="176"/>
      <c r="HJ192" s="176"/>
      <c r="HK192" s="176"/>
      <c r="HL192" s="176"/>
      <c r="HM192" s="176"/>
      <c r="HN192" s="176"/>
      <c r="HO192" s="176"/>
      <c r="HP192" s="176"/>
      <c r="HQ192" s="176"/>
      <c r="HR192" s="176"/>
      <c r="HS192" s="176"/>
      <c r="HT192" s="176"/>
      <c r="HU192" s="176"/>
      <c r="HV192" s="176"/>
      <c r="HW192" s="176"/>
      <c r="HX192" s="176"/>
      <c r="HY192" s="176"/>
      <c r="HZ192" s="176"/>
      <c r="IA192" s="176"/>
      <c r="IB192" s="176"/>
      <c r="IC192" s="176"/>
      <c r="ID192" s="176"/>
      <c r="IE192" s="176"/>
      <c r="IF192" s="176"/>
      <c r="IG192" s="176"/>
      <c r="IH192" s="176"/>
      <c r="II192" s="176"/>
      <c r="IJ192" s="176"/>
      <c r="IK192" s="176"/>
      <c r="IL192" s="176"/>
      <c r="IM192" s="176"/>
      <c r="IN192" s="176"/>
      <c r="IO192" s="176"/>
      <c r="IP192" s="176"/>
      <c r="IQ192" s="176"/>
      <c r="IR192" s="176"/>
      <c r="IS192" s="176"/>
      <c r="IT192" s="176"/>
      <c r="IU192" s="176"/>
      <c r="IV192" s="176"/>
      <c r="IW192" s="176"/>
      <c r="IX192" s="176"/>
      <c r="IY192" s="176"/>
      <c r="IZ192" s="176"/>
      <c r="JA192" s="176"/>
      <c r="JB192" s="176"/>
      <c r="JC192" s="176"/>
      <c r="JD192" s="176"/>
      <c r="JE192" s="176"/>
      <c r="JF192" s="176"/>
      <c r="JG192" s="176"/>
      <c r="JH192" s="176"/>
      <c r="JI192" s="176"/>
      <c r="JJ192" s="176"/>
      <c r="JK192" s="176"/>
      <c r="JL192" s="176"/>
      <c r="JM192" s="176"/>
      <c r="JN192" s="176"/>
      <c r="JO192" s="176"/>
      <c r="JP192" s="176"/>
      <c r="JQ192" s="176"/>
      <c r="JR192" s="176"/>
      <c r="JS192" s="176"/>
      <c r="JT192" s="176"/>
      <c r="JU192" s="176"/>
      <c r="JV192" s="176"/>
      <c r="JW192" s="176"/>
      <c r="JX192" s="176"/>
      <c r="JY192" s="176"/>
      <c r="JZ192" s="176"/>
      <c r="KA192" s="176"/>
      <c r="KB192" s="176"/>
      <c r="KC192" s="176"/>
      <c r="KD192" s="176"/>
      <c r="KE192" s="176"/>
      <c r="KF192" s="176"/>
      <c r="KG192" s="176"/>
      <c r="KH192" s="176"/>
      <c r="KI192" s="176"/>
      <c r="KJ192" s="176"/>
      <c r="KK192" s="176"/>
      <c r="KL192" s="176"/>
      <c r="KM192" s="176"/>
      <c r="KN192" s="176"/>
      <c r="KO192" s="176"/>
      <c r="KP192" s="176"/>
      <c r="KQ192" s="176"/>
    </row>
    <row r="193" spans="1:303" ht="18.75" customHeight="1" x14ac:dyDescent="0.3">
      <c r="A193" s="83"/>
      <c r="B193" s="148"/>
      <c r="C193">
        <v>1</v>
      </c>
      <c r="D193" s="206">
        <v>1</v>
      </c>
      <c r="E193" s="206"/>
      <c r="F193" s="206"/>
      <c r="G193" s="206" t="s">
        <v>264</v>
      </c>
      <c r="M193" s="132" t="s">
        <v>408</v>
      </c>
      <c r="N193" s="127"/>
      <c r="O193" s="210">
        <f ca="1">IFERROR(O188*100,0)</f>
        <v>0</v>
      </c>
      <c r="P193" s="210">
        <f>IFERROR(P188*100,0)</f>
        <v>0</v>
      </c>
      <c r="Q193" s="167"/>
      <c r="R193" s="210">
        <f ca="1">IFERROR(R188*100,0)</f>
        <v>0</v>
      </c>
      <c r="S193" s="210">
        <f>IFERROR(S188*100,0)</f>
        <v>0</v>
      </c>
      <c r="T193" s="210"/>
      <c r="U193" s="210">
        <f ca="1">IFERROR(U188*100,0)</f>
        <v>0</v>
      </c>
      <c r="V193" s="210">
        <f>IFERROR(V188*100,0)</f>
        <v>0</v>
      </c>
      <c r="W193" s="210"/>
      <c r="X193" s="210">
        <f ca="1">IFERROR(X188*100,0)</f>
        <v>0</v>
      </c>
      <c r="Y193" s="210">
        <f>IFERROR(Y188*100,0)</f>
        <v>0</v>
      </c>
      <c r="Z193" s="210"/>
      <c r="AA193" s="210">
        <f ca="1">IFERROR(AA188*100,0)</f>
        <v>0</v>
      </c>
      <c r="AB193" s="210">
        <f>IFERROR(AB188*100,0)</f>
        <v>0</v>
      </c>
      <c r="AC193" s="210"/>
      <c r="AD193" s="210">
        <f ca="1">IFERROR(AD188*100,0)</f>
        <v>0</v>
      </c>
      <c r="AE193" s="210">
        <f>IFERROR(AE188*100,0)</f>
        <v>0</v>
      </c>
      <c r="AF193" s="210"/>
      <c r="AG193" s="210">
        <f ca="1">IFERROR(AG188*100,0)</f>
        <v>0</v>
      </c>
      <c r="AH193" s="210">
        <f>IFERROR(AH188*100,0)</f>
        <v>0</v>
      </c>
      <c r="AI193" s="210"/>
      <c r="AJ193" s="210">
        <f ca="1">IFERROR(AJ188*100,0)</f>
        <v>0</v>
      </c>
      <c r="AK193" s="210">
        <f>IFERROR(AK188*100,0)</f>
        <v>0</v>
      </c>
      <c r="AL193" s="210"/>
      <c r="AM193" s="210">
        <f ca="1">IFERROR(AM188*100,0)</f>
        <v>0</v>
      </c>
      <c r="AN193" s="210">
        <f>IFERROR(AN188*100,0)</f>
        <v>0</v>
      </c>
      <c r="AO193" s="210"/>
      <c r="AP193" s="210">
        <f ca="1">IFERROR(AP188*100,0)</f>
        <v>0</v>
      </c>
      <c r="AQ193" s="210">
        <f>IFERROR(AQ188*100,0)</f>
        <v>0</v>
      </c>
      <c r="AR193" s="210"/>
      <c r="AS193" s="210">
        <f ca="1">IFERROR(AS188*100,0)</f>
        <v>0</v>
      </c>
      <c r="AT193" s="210">
        <f>IFERROR(AT188*100,0)</f>
        <v>0</v>
      </c>
      <c r="AU193" s="210"/>
      <c r="AV193" s="210">
        <f ca="1">IFERROR(AV188*100,0)</f>
        <v>0</v>
      </c>
      <c r="AW193" s="210">
        <f>IFERROR(AW188*100,0)</f>
        <v>0</v>
      </c>
      <c r="AX193" s="210"/>
      <c r="AY193" s="210">
        <f ca="1">IFERROR(AY188*100,0)</f>
        <v>0</v>
      </c>
      <c r="AZ193" s="210">
        <f>IFERROR(AZ188*100,0)</f>
        <v>0</v>
      </c>
      <c r="BA193" s="210"/>
      <c r="BB193" s="210">
        <f ca="1">IFERROR(BB188*100,0)</f>
        <v>0</v>
      </c>
      <c r="BC193" s="210">
        <f>IFERROR(BC188*100,0)</f>
        <v>0</v>
      </c>
      <c r="BD193" s="210"/>
      <c r="BE193" s="210">
        <f ca="1">IFERROR(BE188*100,0)</f>
        <v>0</v>
      </c>
      <c r="BF193" s="210">
        <f>IFERROR(BF188*100,0)</f>
        <v>0</v>
      </c>
      <c r="BG193" s="210"/>
      <c r="BH193" s="210">
        <f ca="1">IFERROR(BH188*100,0)</f>
        <v>0</v>
      </c>
      <c r="BI193" s="210">
        <f>IFERROR(BI188*100,0)</f>
        <v>0</v>
      </c>
      <c r="BJ193" s="210"/>
      <c r="BK193" s="210">
        <f ca="1">IFERROR(BK188*100,0)</f>
        <v>0</v>
      </c>
      <c r="BL193" s="210">
        <f>IFERROR(BL188*100,0)</f>
        <v>0</v>
      </c>
      <c r="BM193" s="210"/>
      <c r="BN193" s="210">
        <f ca="1">IFERROR(BN188*100,0)</f>
        <v>0</v>
      </c>
      <c r="BO193" s="210">
        <f>IFERROR(BO188*100,0)</f>
        <v>0</v>
      </c>
      <c r="BP193" s="210"/>
      <c r="BQ193" s="153">
        <f ca="1">IFERROR(BQ188*100,0)</f>
        <v>0</v>
      </c>
      <c r="BR193" s="153">
        <f>IFERROR(BR188*100,0)</f>
        <v>0</v>
      </c>
      <c r="BS193" s="153"/>
      <c r="BT193" s="153">
        <f ca="1">IFERROR(BT188*100,0)</f>
        <v>0</v>
      </c>
      <c r="BU193" s="153">
        <f>IFERROR(BU188*100,0)</f>
        <v>0</v>
      </c>
      <c r="BV193" s="153"/>
      <c r="BW193" s="153">
        <f ca="1">IFERROR(BW188*100,0)</f>
        <v>0</v>
      </c>
      <c r="BX193" s="153">
        <f>IFERROR(BX188*100,0)</f>
        <v>0</v>
      </c>
      <c r="BY193" s="153"/>
      <c r="BZ193" s="153">
        <f ca="1">IFERROR(BZ188*100,0)</f>
        <v>0</v>
      </c>
      <c r="CA193" s="153">
        <f>IFERROR(CA188*100,0)</f>
        <v>0</v>
      </c>
      <c r="CB193" s="210"/>
      <c r="CC193" s="210">
        <f ca="1">IFERROR(CC188*100,0)</f>
        <v>0</v>
      </c>
      <c r="CD193" s="210">
        <f>IFERROR(CD188*100,0)</f>
        <v>0</v>
      </c>
      <c r="CE193" s="210"/>
      <c r="CF193" s="210">
        <f ca="1">IFERROR(CF188*100,0)</f>
        <v>0</v>
      </c>
      <c r="CG193" s="210">
        <f>IFERROR(CG188*100,0)</f>
        <v>0</v>
      </c>
      <c r="CH193" s="210"/>
      <c r="CI193" s="210">
        <f ca="1">IFERROR(CI188*100,0)</f>
        <v>0</v>
      </c>
      <c r="CJ193" s="210">
        <f>IFERROR(CJ188*100,0)</f>
        <v>0</v>
      </c>
      <c r="CK193" s="210"/>
      <c r="CL193" s="210">
        <f ca="1">IFERROR(CL188*100,0)</f>
        <v>0</v>
      </c>
      <c r="CM193" s="210">
        <f>IFERROR(CM188*100,0)</f>
        <v>0</v>
      </c>
      <c r="CN193" s="210"/>
      <c r="CO193" s="210">
        <f ca="1">IFERROR(CO188*100,0)</f>
        <v>0</v>
      </c>
      <c r="CP193" s="210">
        <f>IFERROR(CP188*100,0)</f>
        <v>0</v>
      </c>
      <c r="CQ193" s="210"/>
      <c r="CR193" s="210">
        <f ca="1">IFERROR(CR188*100,0)</f>
        <v>0</v>
      </c>
      <c r="CS193" s="210">
        <f>IFERROR(CS188*100,0)</f>
        <v>0</v>
      </c>
      <c r="CT193" s="210"/>
      <c r="CU193" s="210">
        <f ca="1">IFERROR(CU188*100,0)</f>
        <v>0</v>
      </c>
      <c r="CV193" s="210">
        <f>IFERROR(CV188*100,0)</f>
        <v>0</v>
      </c>
      <c r="CW193" s="210"/>
      <c r="CX193" s="210">
        <f ca="1">IFERROR(CX188*100,0)</f>
        <v>0</v>
      </c>
      <c r="CY193" s="210">
        <f>IFERROR(CY188*100,0)</f>
        <v>0</v>
      </c>
      <c r="CZ193" s="210"/>
      <c r="DA193" s="210">
        <f ca="1">IFERROR(DA188*100,0)</f>
        <v>0</v>
      </c>
      <c r="DB193" s="210">
        <f>IFERROR(DB188*100,0)</f>
        <v>0</v>
      </c>
      <c r="DC193" s="210"/>
      <c r="DD193" s="210">
        <f ca="1">IFERROR(DD188*100,0)</f>
        <v>0</v>
      </c>
      <c r="DE193" s="210">
        <f>IFERROR(DE188*100,0)</f>
        <v>0</v>
      </c>
      <c r="DF193" s="210"/>
      <c r="DG193" s="210">
        <f ca="1">IFERROR(DG188*100,0)</f>
        <v>0</v>
      </c>
      <c r="DH193" s="210">
        <f>IFERROR(DH188*100,0)</f>
        <v>0</v>
      </c>
      <c r="DI193" s="210"/>
      <c r="DJ193" s="210">
        <f ca="1">IFERROR(DJ188*100,0)</f>
        <v>0</v>
      </c>
      <c r="DK193" s="210">
        <f>IFERROR(DK188*100,0)</f>
        <v>0</v>
      </c>
      <c r="DL193" s="210"/>
      <c r="DM193" s="210">
        <f ca="1">IFERROR(DM188*100,0)</f>
        <v>0</v>
      </c>
      <c r="DN193" s="210">
        <f>IFERROR(DN188*100,0)</f>
        <v>0</v>
      </c>
      <c r="DO193" s="210"/>
      <c r="DP193" s="210">
        <f ca="1">IFERROR(DP188*100,0)</f>
        <v>0</v>
      </c>
      <c r="DQ193" s="210">
        <f>IFERROR(DQ188*100,0)</f>
        <v>0</v>
      </c>
      <c r="DR193" s="210"/>
      <c r="DS193" s="210">
        <f ca="1">IFERROR(DS188*100,0)</f>
        <v>0</v>
      </c>
      <c r="DT193" s="210">
        <f>IFERROR(DT188*100,0)</f>
        <v>0</v>
      </c>
      <c r="DU193" s="425"/>
      <c r="DV193" s="210">
        <f>IFERROR(DV188*100,0)</f>
        <v>0</v>
      </c>
      <c r="DW193" s="444"/>
      <c r="DY193" s="144"/>
      <c r="DZ193" s="144"/>
      <c r="EB193" s="146"/>
      <c r="EC193" s="146"/>
      <c r="EE193" s="100"/>
    </row>
    <row r="194" spans="1:303" ht="18.75" customHeight="1" x14ac:dyDescent="0.3">
      <c r="A194" s="83"/>
      <c r="B194" s="148"/>
      <c r="C194">
        <v>1</v>
      </c>
      <c r="D194" s="206">
        <v>1</v>
      </c>
      <c r="E194" s="206"/>
      <c r="F194" s="206"/>
      <c r="G194" s="206" t="s">
        <v>264</v>
      </c>
      <c r="M194" s="289" t="s">
        <v>409</v>
      </c>
      <c r="N194" s="127"/>
      <c r="O194" s="210"/>
      <c r="P194" s="210"/>
      <c r="Q194" s="167"/>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153"/>
      <c r="BR194" s="153"/>
      <c r="BS194" s="153"/>
      <c r="BT194" s="153"/>
      <c r="BU194" s="153"/>
      <c r="BV194" s="153"/>
      <c r="BW194" s="153"/>
      <c r="BX194" s="153"/>
      <c r="BY194" s="153"/>
      <c r="BZ194" s="153"/>
      <c r="CA194" s="153"/>
      <c r="CB194" s="210"/>
      <c r="CC194" s="210"/>
      <c r="CD194" s="210"/>
      <c r="CE194" s="210"/>
      <c r="CF194" s="210"/>
      <c r="CG194" s="210"/>
      <c r="CH194" s="210"/>
      <c r="CI194" s="210"/>
      <c r="CJ194" s="210"/>
      <c r="CK194" s="210"/>
      <c r="CL194" s="210"/>
      <c r="CM194" s="210"/>
      <c r="CN194" s="210"/>
      <c r="CO194" s="210"/>
      <c r="CP194" s="210"/>
      <c r="CQ194" s="210"/>
      <c r="CR194" s="210"/>
      <c r="CS194" s="210"/>
      <c r="CT194" s="210"/>
      <c r="CU194" s="210"/>
      <c r="CV194" s="210"/>
      <c r="CW194" s="210"/>
      <c r="CX194" s="210"/>
      <c r="CY194" s="210"/>
      <c r="CZ194" s="210"/>
      <c r="DA194" s="210"/>
      <c r="DB194" s="210"/>
      <c r="DC194" s="210"/>
      <c r="DD194" s="210"/>
      <c r="DE194" s="210"/>
      <c r="DF194" s="210"/>
      <c r="DG194" s="210"/>
      <c r="DH194" s="210"/>
      <c r="DI194" s="210"/>
      <c r="DJ194" s="210"/>
      <c r="DK194" s="210"/>
      <c r="DL194" s="210"/>
      <c r="DM194" s="210"/>
      <c r="DN194" s="210"/>
      <c r="DO194" s="210"/>
      <c r="DP194" s="210"/>
      <c r="DQ194" s="210"/>
      <c r="DR194" s="210"/>
      <c r="DS194" s="210"/>
      <c r="DT194" s="210"/>
      <c r="DU194" s="425"/>
      <c r="DV194" s="153"/>
      <c r="DW194" s="444"/>
      <c r="DY194" s="144"/>
      <c r="DZ194" s="144"/>
      <c r="EB194" s="146"/>
      <c r="EC194" s="146"/>
    </row>
    <row r="195" spans="1:303" ht="18.75" customHeight="1" x14ac:dyDescent="0.3">
      <c r="A195" s="83"/>
      <c r="B195" s="148"/>
      <c r="C195">
        <v>1</v>
      </c>
      <c r="D195" s="206">
        <v>1</v>
      </c>
      <c r="E195" s="206"/>
      <c r="F195" s="206"/>
      <c r="G195" s="206" t="s">
        <v>264</v>
      </c>
      <c r="M195" s="289" t="s">
        <v>410</v>
      </c>
      <c r="N195" s="127"/>
      <c r="O195" s="210"/>
      <c r="P195" s="210"/>
      <c r="Q195" s="167"/>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153"/>
      <c r="BR195" s="153"/>
      <c r="BS195" s="153"/>
      <c r="BT195" s="153"/>
      <c r="BU195" s="153"/>
      <c r="BV195" s="153"/>
      <c r="BW195" s="153"/>
      <c r="BX195" s="153"/>
      <c r="BY195" s="153"/>
      <c r="BZ195" s="153"/>
      <c r="CA195" s="153"/>
      <c r="CB195" s="210"/>
      <c r="CC195" s="210"/>
      <c r="CD195" s="210"/>
      <c r="CE195" s="210"/>
      <c r="CF195" s="210"/>
      <c r="CG195" s="210"/>
      <c r="CH195" s="210"/>
      <c r="CI195" s="210"/>
      <c r="CJ195" s="210"/>
      <c r="CK195" s="210"/>
      <c r="CL195" s="210"/>
      <c r="CM195" s="210"/>
      <c r="CN195" s="210"/>
      <c r="CO195" s="210"/>
      <c r="CP195" s="210"/>
      <c r="CQ195" s="210"/>
      <c r="CR195" s="210"/>
      <c r="CS195" s="210"/>
      <c r="CT195" s="210"/>
      <c r="CU195" s="210"/>
      <c r="CV195" s="210"/>
      <c r="CW195" s="210"/>
      <c r="CX195" s="210"/>
      <c r="CY195" s="210"/>
      <c r="CZ195" s="210"/>
      <c r="DA195" s="210"/>
      <c r="DB195" s="210"/>
      <c r="DC195" s="210"/>
      <c r="DD195" s="210"/>
      <c r="DE195" s="210"/>
      <c r="DF195" s="210"/>
      <c r="DG195" s="210"/>
      <c r="DH195" s="210"/>
      <c r="DI195" s="210"/>
      <c r="DJ195" s="210"/>
      <c r="DK195" s="210"/>
      <c r="DL195" s="210"/>
      <c r="DM195" s="210"/>
      <c r="DN195" s="210"/>
      <c r="DO195" s="210"/>
      <c r="DP195" s="210"/>
      <c r="DQ195" s="210"/>
      <c r="DR195" s="210"/>
      <c r="DS195" s="210"/>
      <c r="DT195" s="210"/>
      <c r="DU195" s="425"/>
      <c r="DV195" s="153"/>
      <c r="DW195" s="444"/>
      <c r="DY195" s="144"/>
      <c r="DZ195" s="144"/>
      <c r="EB195" s="146"/>
      <c r="EC195" s="146"/>
    </row>
    <row r="196" spans="1:303" s="170" customFormat="1" ht="19.5" customHeight="1" x14ac:dyDescent="0.3">
      <c r="A196" s="83"/>
      <c r="D196" s="206"/>
      <c r="E196" s="206" t="s">
        <v>411</v>
      </c>
      <c r="F196" s="206">
        <v>0</v>
      </c>
      <c r="G196" s="206" t="s">
        <v>264</v>
      </c>
      <c r="M196" s="149" t="s">
        <v>412</v>
      </c>
      <c r="N196" s="127" t="s">
        <v>40</v>
      </c>
      <c r="O196" s="210">
        <f ca="1">IFERROR(((R196*R44)+(U196*U44)+(X196*X44)+(AA196*AA44)+(AD196*AD44)+(AG196*AG44)+(AJ196*AJ44)+(AM196*AM44)+(AP196*AP44)+(AS196*AS44)+(AV196*AV44)+(AY196*AY44)+(BB196*BB44)+(BE196*BE44)+(BH196*BH44)+(BK196*BK44)+(BN196*BN44)+(BQ196*BQ44)+(BT196*BT44)+(BW196*BW44)+(BZ196*BZ44)+(CC196*CC44)+(CF196*CF44)+(CI196*CI44)+(CL196*CL44)+(CO196*CO44)+(CR196*CR44)+(CU196*CU44)+(CX196*CX44)+(DA196*DA44)+(DD196*DD44)+(DG196*DG44)+(DJ196*DJ44)+(DM196*DM44)+(DP196*DP44)+(DS196*DS44)+IF(O35="Actual",(DV196*DV44),0))/O44,0)</f>
        <v>0</v>
      </c>
      <c r="P196" s="210">
        <f>IFERROR(((S196*S44)+(V196*V44)+(Y196*Y44)+(AB196*AB44)+(AE196*AE44)+(AH196*AH44)+(AK196*AK44)+(AN196*AN44)+(AQ196*AQ44)+(AT196*AT44)+(AW196*AW44)+(AZ196*AZ44)+(BC196*BC44)+(BF196*BF44)+(BI196*BI44)+(BL196*BL44)+(BO196*BO44)+(BR196*BR44)+(BU196*BU44)+(BX196*BX44)+(CA196*CA44)+(CD196*CD44)+(CG196*CG44)+(CJ196*CJ44)+(CM196*CM44)+(CP196*CP44)+(CS196*CS44)+(CV196*CV44)+(CY196*CY44)+(DB196*DB44)+(DE196*DE44)+(DH196*DH44)+(DK196*DK44)+(DN196*DN44)+(DQ196*DQ44)+(DT196*DT44))/P44,0)</f>
        <v>0</v>
      </c>
      <c r="Q196" s="254"/>
      <c r="R196" s="255">
        <f ca="1">IFERROR(IF($AA$335=3,R187-R156-R167-R168-R165-R162-R163-R164-R166-R169,R187-R156-R167-R168-R165),0)</f>
        <v>0</v>
      </c>
      <c r="S196" s="255">
        <f>IFERROR(IF($AA$335=3,S187-S156-S167-S168-S165-S162-S163-S164-S166-S169,S187-S156-S167-S168-S165),0)</f>
        <v>0</v>
      </c>
      <c r="T196" s="255"/>
      <c r="U196" s="255">
        <f ca="1">IFERROR(IF($AA$335=3,U187-U156-U167-U168-U165-U162-U163-U164-U166-U169,U187-U156-U167-U168-U165),0)</f>
        <v>0</v>
      </c>
      <c r="V196" s="255">
        <f>IFERROR(IF($AA$335=3,V187-V156-V167-V168-V165-V162-V163-V164-V166-V169,V187-V156-V167-V168-V165),0)</f>
        <v>0</v>
      </c>
      <c r="W196" s="255"/>
      <c r="X196" s="255">
        <f ca="1">IFERROR(IF($AA$335=3,X187-X156-X167-X168-X165-X162-X163-X164-X166-X169,X187-X156-X167-X168-X165),0)</f>
        <v>0</v>
      </c>
      <c r="Y196" s="255">
        <f>IFERROR(IF($AA$335=3,Y187-Y156-Y167-Y168-Y165-Y162-Y163-Y164-Y166-Y169,Y187-Y156-Y167-Y168-Y165),0)</f>
        <v>0</v>
      </c>
      <c r="Z196" s="255"/>
      <c r="AA196" s="255">
        <f ca="1">IFERROR(IF($AA$335=3,AA187-AA156-AA167-AA168-AA165-AA162-AA163-AA164-AA166-AA169,AA187-AA156-AA167-AA168-AA165),0)</f>
        <v>0</v>
      </c>
      <c r="AB196" s="255">
        <f>IFERROR(IF($AA$335=3,AB187-AB156-AB167-AB168-AB165-AB162-AB163-AB164-AB166-AB169,AB187-AB156-AB167-AB168-AB165),0)</f>
        <v>0</v>
      </c>
      <c r="AC196" s="255"/>
      <c r="AD196" s="255">
        <f ca="1">IFERROR(IF($AA$335=3,AD187-AD156-AD167-AD168-AD165-AD162-AD163-AD164-AD166-AD169,AD187-AD156-AD167-AD168-AD165),0)</f>
        <v>0</v>
      </c>
      <c r="AE196" s="255">
        <f>IFERROR(IF($AA$335=3,AE187-AE156-AE167-AE168-AE165-AE162-AE163-AE164-AE166-AE169,AE187-AE156-AE167-AE168-AE165),0)</f>
        <v>0</v>
      </c>
      <c r="AF196" s="255"/>
      <c r="AG196" s="255">
        <f ca="1">IFERROR(IF($AA$335=3,AG187-AG156-AG167-AG168-AG165-AG162-AG163-AG164-AG166-AG169,AG187-AG156-AG167-AG168-AG165),0)</f>
        <v>0</v>
      </c>
      <c r="AH196" s="255">
        <f>IFERROR(IF($AA$335=3,AH187-AH156-AH167-AH168-AH165-AH162-AH163-AH164-AH166-AH169,AH187-AH156-AH167-AH168-AH165),0)</f>
        <v>0</v>
      </c>
      <c r="AI196" s="255"/>
      <c r="AJ196" s="255">
        <f ca="1">IFERROR(IF($AA$335=3,AJ187-AJ156-AJ167-AJ168-AJ165-AJ162-AJ163-AJ164-AJ166-AJ169,AJ187-AJ156-AJ167-AJ168-AJ165),0)</f>
        <v>0</v>
      </c>
      <c r="AK196" s="255">
        <f>IFERROR(IF($AA$335=3,AK187-AK156-AK167-AK168-AK165-AK162-AK163-AK164-AK166-AK169,AK187-AK156-AK167-AK168-AK165),0)</f>
        <v>0</v>
      </c>
      <c r="AL196" s="255"/>
      <c r="AM196" s="255">
        <f ca="1">IFERROR(IF($AA$335=3,AM187-AM156-AM167-AM168-AM165-AM162-AM163-AM164-AM166-AM169,AM187-AM156-AM167-AM168-AM165),0)</f>
        <v>0</v>
      </c>
      <c r="AN196" s="255">
        <f>IFERROR(IF($AA$335=3,AN187-AN156-AN167-AN168-AN165-AN162-AN163-AN164-AN166-AN169,AN187-AN156-AN167-AN168-AN165),0)</f>
        <v>0</v>
      </c>
      <c r="AO196" s="255"/>
      <c r="AP196" s="255">
        <f ca="1">IFERROR(IF($AA$335=3,AP187-AP156-AP167-AP168-AP165-AP162-AP163-AP164-AP166-AP169,AP187-AP156-AP167-AP168-AP165),0)</f>
        <v>0</v>
      </c>
      <c r="AQ196" s="255">
        <f>IFERROR(IF($AA$335=3,AQ187-AQ156-AQ167-AQ168-AQ165-AQ162-AQ163-AQ164-AQ166-AQ169,AQ187-AQ156-AQ167-AQ168-AQ165),0)</f>
        <v>0</v>
      </c>
      <c r="AR196" s="255"/>
      <c r="AS196" s="255">
        <f ca="1">IFERROR(IF($AA$335=3,AS187-AS156-AS167-AS168-AS165-AS162-AS163-AS164-AS166-AS169,AS187-AS156-AS167-AS168-AS165),0)</f>
        <v>0</v>
      </c>
      <c r="AT196" s="255">
        <f>IFERROR(IF($AA$335=3,AT187-AT156-AT167-AT168-AT165-AT162-AT163-AT164-AT166-AT169,AT187-AT156-AT167-AT168-AT165),0)</f>
        <v>0</v>
      </c>
      <c r="AU196" s="255"/>
      <c r="AV196" s="255">
        <f ca="1">IFERROR(IF($AA$335=3,AV187-AV156-AV167-AV168-AV165-AV162-AV163-AV164-AV166-AV169,AV187-AV156-AV167-AV168-AV165),0)</f>
        <v>0</v>
      </c>
      <c r="AW196" s="255">
        <f>IFERROR(IF($AA$335=3,AW187-AW156-AW167-AW168-AW165-AW162-AW163-AW164-AW166-AW169,AW187-AW156-AW167-AW168-AW165),0)</f>
        <v>0</v>
      </c>
      <c r="AX196" s="255"/>
      <c r="AY196" s="255">
        <f ca="1">IFERROR(IF($AA$335=3,AY187-AY156-AY167-AY168-AY165-AY162-AY163-AY164-AY166-AY169,AY187-AY156-AY167-AY168-AY165),0)</f>
        <v>0</v>
      </c>
      <c r="AZ196" s="255">
        <f>IFERROR(IF($AA$335=3,AZ187-AZ156-AZ167-AZ168-AZ165-AZ162-AZ163-AZ164-AZ166-AZ169,AZ187-AZ156-AZ167-AZ168-AZ165),0)</f>
        <v>0</v>
      </c>
      <c r="BA196" s="255"/>
      <c r="BB196" s="255">
        <f ca="1">IFERROR(IF($AA$335=3,BB187-BB156-BB167-BB168-BB165-BB162-BB163-BB164-BB166-BB169,BB187-BB156-BB167-BB168-BB165),0)</f>
        <v>0</v>
      </c>
      <c r="BC196" s="255">
        <f>IFERROR(IF($AA$335=3,BC187-BC156-BC167-BC168-BC165-BC162-BC163-BC164-BC166-BC169,BC187-BC156-BC167-BC168-BC165),0)</f>
        <v>0</v>
      </c>
      <c r="BD196" s="255"/>
      <c r="BE196" s="255">
        <f ca="1">IFERROR(IF($AA$335=3,BE187-BE156-BE167-BE168-BE165-BE162-BE163-BE164-BE166-BE169,BE187-BE156-BE167-BE168-BE165),0)</f>
        <v>0</v>
      </c>
      <c r="BF196" s="255">
        <f>IFERROR(IF($AA$335=3,BF187-BF156-BF167-BF168-BF165-BF162-BF163-BF164-BF166-BF169,BF187-BF156-BF167-BF168-BF165),0)</f>
        <v>0</v>
      </c>
      <c r="BG196" s="255"/>
      <c r="BH196" s="255">
        <f ca="1">IFERROR(IF($AA$335=3,BH187-BH156-BH167-BH168-BH165-BH162-BH163-BH164-BH166-BH169,BH187-BH156-BH167-BH168-BH165),0)</f>
        <v>0</v>
      </c>
      <c r="BI196" s="255">
        <f>IFERROR(IF($AA$335=3,BI187-BI156-BI167-BI168-BI165-BI162-BI163-BI164-BI166-BI169,BI187-BI156-BI167-BI168-BI165),0)</f>
        <v>0</v>
      </c>
      <c r="BJ196" s="255"/>
      <c r="BK196" s="255">
        <f ca="1">IFERROR(IF($AA$335=3,BK187-BK156-BK167-BK168-BK165-BK162-BK163-BK164-BK166-BK169,BK187-BK156-BK167-BK168-BK165),0)</f>
        <v>0</v>
      </c>
      <c r="BL196" s="255">
        <f>IFERROR(IF($AA$335=3,BL187-BL156-BL167-BL168-BL165-BL162-BL163-BL164-BL166-BL169,BL187-BL156-BL167-BL168-BL165),0)</f>
        <v>0</v>
      </c>
      <c r="BM196" s="255"/>
      <c r="BN196" s="255">
        <f ca="1">IFERROR(IF($AA$335=3,BN187-BN156-BN167-BN168-BN165-BN162-BN163-BN164-BN166-BN169,BN187-BN156-BN167-BN168-BN165),0)</f>
        <v>0</v>
      </c>
      <c r="BO196" s="255">
        <f>IFERROR(IF($AA$335=3,BO187-BO156-BO167-BO168-BO165-BO162-BO163-BO164-BO166-BO169,BO187-BO156-BO167-BO168-BO165),0)</f>
        <v>0</v>
      </c>
      <c r="BP196" s="255"/>
      <c r="BQ196" s="255">
        <f ca="1">IFERROR(IF($AA$335=3,BQ187-BQ156-BQ167-BQ168-BQ165-BQ162-BQ163-BQ164-BQ166-BQ169,BQ187-BQ156-BQ167-BQ168-BQ165),0)</f>
        <v>0</v>
      </c>
      <c r="BR196" s="255">
        <f>IFERROR(IF($AA$335=3,BR187-BR156-BR167-BR168-BR165-BR162-BR163-BR164-BR166-BR169,BR187-BR156-BR167-BR168-BR165),0)</f>
        <v>0</v>
      </c>
      <c r="BS196" s="255"/>
      <c r="BT196" s="255">
        <f ca="1">IFERROR(IF($AA$335=3,BT187-BT156-BT167-BT168-BT165-BT162-BT163-BT164-BT166-BT169,BT187-BT156-BT167-BT168-BT165),0)</f>
        <v>0</v>
      </c>
      <c r="BU196" s="255">
        <f>IFERROR(IF($AA$335=3,BU187-BU156-BU167-BU168-BU165-BU162-BU163-BU164-BU166-BU169,BU187-BU156-BU167-BU168-BU165),0)</f>
        <v>0</v>
      </c>
      <c r="BV196" s="255"/>
      <c r="BW196" s="255">
        <f ca="1">IFERROR(IF($AA$335=3,BW187-BW156-BW167-BW168-BW165-BW162-BW163-BW164-BW166-BW169,BW187-BW156-BW167-BW168-BW165),0)</f>
        <v>0</v>
      </c>
      <c r="BX196" s="255">
        <f>IFERROR(IF($AA$335=3,BX187-BX156-BX167-BX168-BX165-BX162-BX163-BX164-BX166-BX169,BX187-BX156-BX167-BX168-BX165),0)</f>
        <v>0</v>
      </c>
      <c r="BY196" s="255"/>
      <c r="BZ196" s="255">
        <f ca="1">IFERROR(IF($AA$335=3,BZ187-BZ156-BZ167-BZ168-BZ165-BZ162-BZ163-BZ164-BZ166-BZ169,BZ187-BZ156-BZ167-BZ168-BZ165),0)</f>
        <v>0</v>
      </c>
      <c r="CA196" s="255">
        <f>IFERROR(IF($AA$335=3,CA187-CA156-CA167-CA168-CA165-CA162-CA163-CA164-CA166-CA169,CA187-CA156-CA167-CA168-CA165),0)</f>
        <v>0</v>
      </c>
      <c r="CB196" s="255"/>
      <c r="CC196" s="255">
        <f ca="1">IFERROR(IF($AA$335=3,CC187-CC156-CC167-CC168-CC165-CC162-CC163-CC164-CC166-CC169,CC187-CC156-CC167-CC168-CC165),0)</f>
        <v>0</v>
      </c>
      <c r="CD196" s="255">
        <f>IFERROR(IF($AA$335=3,CD187-CD156-CD167-CD168-CD165-CD162-CD163-CD164-CD166-CD169,CD187-CD156-CD167-CD168-CD165),0)</f>
        <v>0</v>
      </c>
      <c r="CE196" s="255"/>
      <c r="CF196" s="255">
        <f ca="1">IFERROR(IF($AA$335=3,CF187-CF156-CF167-CF168-CF165-CF162-CF163-CF164-CF166-CF169,CF187-CF156-CF167-CF168-CF165),0)</f>
        <v>0</v>
      </c>
      <c r="CG196" s="255">
        <f>IFERROR(IF($AA$335=3,CG187-CG156-CG167-CG168-CG165-CG162-CG163-CG164-CG166-CG169,CG187-CG156-CG167-CG168-CG165),0)</f>
        <v>0</v>
      </c>
      <c r="CH196" s="255"/>
      <c r="CI196" s="255">
        <f ca="1">IFERROR(IF($AA$335=3,CI187-CI156-CI167-CI168-CI165-CI162-CI163-CI164-CI166-CI169,CI187-CI156-CI167-CI168-CI165),0)</f>
        <v>0</v>
      </c>
      <c r="CJ196" s="255">
        <f>IFERROR(IF($AA$335=3,CJ187-CJ156-CJ167-CJ168-CJ165-CJ162-CJ163-CJ164-CJ166-CJ169,CJ187-CJ156-CJ167-CJ168-CJ165),0)</f>
        <v>0</v>
      </c>
      <c r="CK196" s="255"/>
      <c r="CL196" s="255">
        <f ca="1">IFERROR(IF($AA$335=3,CL187-CL156-CL167-CL168-CL165-CL162-CL163-CL164-CL166-CL169,CL187-CL156-CL167-CL168-CL165),0)</f>
        <v>0</v>
      </c>
      <c r="CM196" s="255">
        <f>IFERROR(IF($AA$335=3,CM187-CM156-CM167-CM168-CM165-CM162-CM163-CM164-CM166-CM169,CM187-CM156-CM167-CM168-CM165),0)</f>
        <v>0</v>
      </c>
      <c r="CN196" s="255"/>
      <c r="CO196" s="255">
        <f ca="1">IFERROR(IF($AA$335=3,CO187-CO156-CO167-CO168-CO165-CO162-CO163-CO164-CO166-CO169,CO187-CO156-CO167-CO168-CO165),0)</f>
        <v>0</v>
      </c>
      <c r="CP196" s="255">
        <f>IFERROR(IF($AA$335=3,CP187-CP156-CP167-CP168-CP165-CP162-CP163-CP164-CP166-CP169,CP187-CP156-CP167-CP168-CP165),0)</f>
        <v>0</v>
      </c>
      <c r="CQ196" s="255"/>
      <c r="CR196" s="255">
        <f ca="1">IFERROR(IF($AA$335=3,CR187-CR156-CR167-CR168-CR165-CR162-CR163-CR164-CR166-CR169,CR187-CR156-CR167-CR168-CR165),0)</f>
        <v>0</v>
      </c>
      <c r="CS196" s="255">
        <f>IFERROR(IF($AA$335=3,CS187-CS156-CS167-CS168-CS165-CS162-CS163-CS164-CS166-CS169,CS187-CS156-CS167-CS168-CS165),0)</f>
        <v>0</v>
      </c>
      <c r="CT196" s="255"/>
      <c r="CU196" s="255">
        <f ca="1">IFERROR(IF($AA$335=3,CU187-CU156-CU167-CU168-CU165-CU162-CU163-CU164-CU166-CU169,CU187-CU156-CU167-CU168-CU165),0)</f>
        <v>0</v>
      </c>
      <c r="CV196" s="255">
        <f>IFERROR(IF($AA$335=3,CV187-CV156-CV167-CV168-CV165-CV162-CV163-CV164-CV166-CV169,CV187-CV156-CV167-CV168-CV165),0)</f>
        <v>0</v>
      </c>
      <c r="CW196" s="255"/>
      <c r="CX196" s="255">
        <f ca="1">IFERROR(IF($AA$335=3,CX187-CX156-CX167-CX168-CX165-CX162-CX163-CX164-CX166-CX169,CX187-CX156-CX167-CX168-CX165),0)</f>
        <v>0</v>
      </c>
      <c r="CY196" s="255">
        <f>IFERROR(IF($AA$335=3,CY187-CY156-CY167-CY168-CY165-CY162-CY163-CY164-CY166-CY169,CY187-CY156-CY167-CY168-CY165),0)</f>
        <v>0</v>
      </c>
      <c r="CZ196" s="255"/>
      <c r="DA196" s="255">
        <f ca="1">IFERROR(IF($AA$335=3,DA187-DA156-DA167-DA168-DA165-DA162-DA163-DA164-DA166-DA169,DA187-DA156-DA167-DA168-DA165),0)</f>
        <v>0</v>
      </c>
      <c r="DB196" s="255">
        <f>IFERROR(IF($AA$335=3,DB187-DB156-DB167-DB168-DB165-DB162-DB163-DB164-DB166-DB169,DB187-DB156-DB167-DB168-DB165),0)</f>
        <v>0</v>
      </c>
      <c r="DC196" s="255"/>
      <c r="DD196" s="255">
        <f ca="1">IFERROR(IF($AA$335=3,DD187-DD156-DD167-DD168-DD165-DD162-DD163-DD164-DD166-DD169,DD187-DD156-DD167-DD168-DD165),0)</f>
        <v>0</v>
      </c>
      <c r="DE196" s="255">
        <f>IFERROR(IF($AA$335=3,DE187-DE156-DE167-DE168-DE165-DE162-DE163-DE164-DE166-DE169,DE187-DE156-DE167-DE168-DE165),0)</f>
        <v>0</v>
      </c>
      <c r="DF196" s="255"/>
      <c r="DG196" s="255">
        <f ca="1">IFERROR(IF($AA$335=3,DG187-DG156-DG167-DG168-DG165-DG162-DG163-DG164-DG166-DG169,DG187-DG156-DG167-DG168-DG165),0)</f>
        <v>0</v>
      </c>
      <c r="DH196" s="255">
        <f>IFERROR(IF($AA$335=3,DH187-DH156-DH167-DH168-DH165-DH162-DH163-DH164-DH166-DH169,DH187-DH156-DH167-DH168-DH165),0)</f>
        <v>0</v>
      </c>
      <c r="DI196" s="255"/>
      <c r="DJ196" s="255">
        <f ca="1">IFERROR(IF($AA$335=3,DJ187-DJ156-DJ167-DJ168-DJ165-DJ162-DJ163-DJ164-DJ166-DJ169,DJ187-DJ156-DJ167-DJ168-DJ165),0)</f>
        <v>0</v>
      </c>
      <c r="DK196" s="255">
        <f>IFERROR(IF($AA$335=3,DK187-DK156-DK167-DK168-DK165-DK162-DK163-DK164-DK166-DK169,DK187-DK156-DK167-DK168-DK165),0)</f>
        <v>0</v>
      </c>
      <c r="DL196" s="255"/>
      <c r="DM196" s="255">
        <f ca="1">IFERROR(IF($AA$335=3,DM187-DM156-DM167-DM168-DM165-DM162-DM163-DM164-DM166-DM169,DM187-DM156-DM167-DM168-DM165),0)</f>
        <v>0</v>
      </c>
      <c r="DN196" s="255">
        <f>IFERROR(IF($AA$335=3,DN187-DN156-DN167-DN168-DN165-DN162-DN163-DN164-DN166-DN169,DN187-DN156-DN167-DN168-DN165),0)</f>
        <v>0</v>
      </c>
      <c r="DO196" s="255"/>
      <c r="DP196" s="255">
        <f ca="1">IFERROR(IF($AA$335=3,DP187-DP156-DP167-DP168-DP165-DP162-DP163-DP164-DP166-DP169,DP187-DP156-DP167-DP168-DP165),0)</f>
        <v>0</v>
      </c>
      <c r="DQ196" s="255">
        <f>IFERROR(IF($AA$335=3,DQ187-DQ156-DQ167-DQ168-DQ165-DQ162-DQ163-DQ164-DQ166-DQ169,DQ187-DQ156-DQ167-DQ168-DQ165),0)</f>
        <v>0</v>
      </c>
      <c r="DR196" s="255"/>
      <c r="DS196" s="255">
        <f ca="1">IFERROR(IF($AA$335=3,DS187-DS156-DS167-DS168-DS165-DS162-DS163-DS164-DS166-DS169,DS187-DS156-DS167-DS168-DS165),0)</f>
        <v>0</v>
      </c>
      <c r="DT196" s="255">
        <f>IFERROR(IF($AA$335=3,DT187-DT156-DT167-DT168-DT165-DT162-DT163-DT164-DT166-DT169,DT187-DT156-DT167-DT168-DT165),0)</f>
        <v>0</v>
      </c>
      <c r="DU196" s="432"/>
      <c r="DV196" s="204">
        <f>IFERROR(DV187-DV156-DV167-DV168-DV165,0)</f>
        <v>0</v>
      </c>
      <c r="DW196" s="442"/>
      <c r="DY196" s="205"/>
      <c r="DZ196" s="205"/>
      <c r="EB196" s="196"/>
      <c r="EC196" s="196"/>
      <c r="ED196"/>
      <c r="EE196" s="100"/>
      <c r="EF196" s="176"/>
      <c r="EG196" s="176"/>
      <c r="EH196" s="176"/>
      <c r="EI196" s="176"/>
      <c r="EJ196" s="176"/>
      <c r="EK196" s="176"/>
      <c r="EL196" s="176"/>
      <c r="EM196" s="176"/>
      <c r="EN196" s="176"/>
      <c r="EO196" s="176"/>
      <c r="EP196" s="176"/>
      <c r="EQ196" s="176"/>
      <c r="ER196" s="176"/>
      <c r="ES196" s="176"/>
      <c r="ET196" s="176"/>
      <c r="EU196" s="176"/>
      <c r="EV196" s="176"/>
      <c r="EW196" s="176"/>
      <c r="EX196" s="176"/>
      <c r="EY196" s="176"/>
      <c r="EZ196" s="176"/>
      <c r="FA196" s="176"/>
      <c r="FB196" s="176"/>
      <c r="FC196" s="176"/>
      <c r="FD196" s="176"/>
      <c r="FE196" s="176"/>
      <c r="FF196" s="176"/>
      <c r="FG196" s="176"/>
      <c r="FH196" s="176"/>
      <c r="FI196" s="176"/>
      <c r="FJ196" s="176"/>
      <c r="FK196" s="176"/>
      <c r="FL196" s="176"/>
      <c r="FM196" s="176"/>
      <c r="FN196" s="176"/>
      <c r="FO196" s="176"/>
      <c r="FP196" s="176"/>
      <c r="FQ196" s="176"/>
      <c r="FR196" s="176"/>
      <c r="FS196" s="176"/>
      <c r="FT196" s="176"/>
      <c r="FU196" s="176"/>
      <c r="FV196" s="176"/>
      <c r="FW196" s="176"/>
      <c r="FX196" s="176"/>
      <c r="FY196" s="176"/>
      <c r="FZ196" s="176"/>
      <c r="GA196" s="176"/>
      <c r="GB196" s="176"/>
      <c r="GC196" s="176"/>
      <c r="GD196" s="176"/>
      <c r="GE196" s="176"/>
      <c r="GF196" s="176"/>
      <c r="GG196" s="176"/>
      <c r="GH196" s="176"/>
      <c r="GI196" s="176"/>
      <c r="GJ196" s="176"/>
      <c r="GK196" s="176"/>
      <c r="GL196" s="176"/>
      <c r="GM196" s="176"/>
      <c r="GN196" s="176"/>
      <c r="GO196" s="176"/>
      <c r="GP196" s="176"/>
      <c r="GQ196" s="176"/>
      <c r="GR196" s="176"/>
      <c r="GS196" s="176"/>
      <c r="GT196" s="176"/>
      <c r="GU196" s="176"/>
      <c r="GV196" s="176"/>
      <c r="GW196" s="176"/>
      <c r="GX196" s="176"/>
      <c r="GY196" s="176"/>
      <c r="GZ196" s="176"/>
      <c r="HA196" s="176"/>
      <c r="HB196" s="176"/>
      <c r="HC196" s="176"/>
      <c r="HD196" s="176"/>
      <c r="HE196" s="176"/>
      <c r="HF196" s="176"/>
      <c r="HG196" s="176"/>
      <c r="HH196" s="176"/>
      <c r="HI196" s="176"/>
      <c r="HJ196" s="176"/>
      <c r="HK196" s="176"/>
      <c r="HL196" s="176"/>
      <c r="HM196" s="176"/>
      <c r="HN196" s="176"/>
      <c r="HO196" s="176"/>
      <c r="HP196" s="176"/>
      <c r="HQ196" s="176"/>
      <c r="HR196" s="176"/>
      <c r="HS196" s="176"/>
      <c r="HT196" s="176"/>
      <c r="HU196" s="176"/>
      <c r="HV196" s="176"/>
      <c r="HW196" s="176"/>
      <c r="HX196" s="176"/>
      <c r="HY196" s="176"/>
      <c r="HZ196" s="176"/>
      <c r="IA196" s="176"/>
      <c r="IB196" s="176"/>
      <c r="IC196" s="176"/>
      <c r="ID196" s="176"/>
      <c r="IE196" s="176"/>
      <c r="IF196" s="176"/>
      <c r="IG196" s="176"/>
      <c r="IH196" s="176"/>
      <c r="II196" s="176"/>
      <c r="IJ196" s="176"/>
      <c r="IK196" s="176"/>
      <c r="IL196" s="176"/>
      <c r="IM196" s="176"/>
      <c r="IN196" s="176"/>
      <c r="IO196" s="176"/>
      <c r="IP196" s="176"/>
      <c r="IQ196" s="176"/>
      <c r="IR196" s="176"/>
      <c r="IS196" s="176"/>
      <c r="IT196" s="176"/>
      <c r="IU196" s="176"/>
      <c r="IV196" s="176"/>
      <c r="IW196" s="176"/>
      <c r="IX196" s="176"/>
      <c r="IY196" s="176"/>
      <c r="IZ196" s="176"/>
      <c r="JA196" s="176"/>
      <c r="JB196" s="176"/>
      <c r="JC196" s="176"/>
      <c r="JD196" s="176"/>
      <c r="JE196" s="176"/>
      <c r="JF196" s="176"/>
      <c r="JG196" s="176"/>
      <c r="JH196" s="176"/>
      <c r="JI196" s="176"/>
      <c r="JJ196" s="176"/>
      <c r="JK196" s="176"/>
      <c r="JL196" s="176"/>
      <c r="JM196" s="176"/>
      <c r="JN196" s="176"/>
      <c r="JO196" s="176"/>
      <c r="JP196" s="176"/>
      <c r="JQ196" s="176"/>
      <c r="JR196" s="176"/>
      <c r="JS196" s="176"/>
      <c r="JT196" s="176"/>
      <c r="JU196" s="176"/>
      <c r="JV196" s="176"/>
      <c r="JW196" s="176"/>
      <c r="JX196" s="176"/>
      <c r="JY196" s="176"/>
      <c r="JZ196" s="176"/>
      <c r="KA196" s="176"/>
      <c r="KB196" s="176"/>
      <c r="KC196" s="176"/>
      <c r="KD196" s="176"/>
      <c r="KE196" s="176"/>
      <c r="KF196" s="176"/>
      <c r="KG196" s="176"/>
      <c r="KH196" s="176"/>
      <c r="KI196" s="176"/>
      <c r="KJ196" s="176"/>
      <c r="KK196" s="176"/>
      <c r="KL196" s="176"/>
      <c r="KM196" s="176"/>
      <c r="KN196" s="176"/>
      <c r="KO196" s="176"/>
      <c r="KP196" s="176"/>
      <c r="KQ196" s="176"/>
    </row>
    <row r="197" spans="1:303" s="170" customFormat="1" ht="19.5" customHeight="1" x14ac:dyDescent="0.3">
      <c r="A197" s="83"/>
      <c r="D197" s="206"/>
      <c r="E197" s="206" t="s">
        <v>413</v>
      </c>
      <c r="F197" s="206">
        <v>0</v>
      </c>
      <c r="G197" s="206" t="s">
        <v>264</v>
      </c>
      <c r="M197" s="132" t="s">
        <v>60</v>
      </c>
      <c r="N197" s="127"/>
      <c r="O197" s="153">
        <f ca="1">IFERROR(O196/ROUND((O185-IF($AA$335=1,O206+O217+O227+O243,0)-IF(OR($AA$335=0,$AA$335=1),O167+O168+O165,0)),$N$3),0)</f>
        <v>0</v>
      </c>
      <c r="P197" s="153">
        <f>IFERROR(P196/ROUND((P185-IF($AA$335=1,P206+P217+P227+P243,0)-IF(OR($AA$335=0,$AA$335=1),P167+P168+P165,0)),$N$3),0)</f>
        <v>0</v>
      </c>
      <c r="Q197" s="167"/>
      <c r="R197" s="153">
        <f ca="1">IFERROR(R196/ROUND((R185-IF($AA$335=1,R206+R217+R227+R243,0)-IF(OR($AA$335=0,$AA$335=1),R167+R168+R165,0)),$N$3),0)</f>
        <v>0</v>
      </c>
      <c r="S197" s="153">
        <f>IFERROR(S196/ROUND((S185-IF($AA$335=1,S206+S217+S227+S243,0)-IF(OR($AA$335=0,$AA$335=1),S167+S168+S165,0)),$N$3),0)</f>
        <v>0</v>
      </c>
      <c r="T197" s="153"/>
      <c r="U197" s="153">
        <f ca="1">IFERROR(U196/ROUND((U185-IF($AA$335=1,U206+U217+U227+U243,0)-IF(OR($AA$335=0,$AA$335=1),U167+U168+U165,0)),$N$3),0)</f>
        <v>0</v>
      </c>
      <c r="V197" s="153">
        <f>IFERROR(V196/ROUND((V185-IF($AA$335=1,V206+V217+V227+V243,0)-IF(OR($AA$335=0,$AA$335=1),V167+V168+V165,0)),$N$3),0)</f>
        <v>0</v>
      </c>
      <c r="W197" s="153"/>
      <c r="X197" s="153">
        <f ca="1">IFERROR(X196/ROUND((X185-IF($AA$335=1,X206+X217+X227+X243,0)-IF(OR($AA$335=0,$AA$335=1),X167+X168+X165,0)),$N$3),0)</f>
        <v>0</v>
      </c>
      <c r="Y197" s="153">
        <f>IFERROR(Y196/ROUND((Y185-IF($AA$335=1,Y206+Y217+Y227+Y243,0)-IF(OR($AA$335=0,$AA$335=1),Y167+Y168+Y165,0)),$N$3),0)</f>
        <v>0</v>
      </c>
      <c r="Z197" s="153"/>
      <c r="AA197" s="153">
        <f ca="1">IFERROR(AA196/ROUND((AA185-IF($AA$335=1,AA206+AA217+AA227+AA243,0)-IF(OR($AA$335=0,$AA$335=1),AA167+AA168+AA165,0)),$N$3),0)</f>
        <v>0</v>
      </c>
      <c r="AB197" s="153">
        <f>IFERROR(AB196/ROUND((AB185-IF($AA$335=1,AB206+AB217+AB227+AB243,0)-IF(OR($AA$335=0,$AA$335=1),AB167+AB168+AB165,0)),$N$3),0)</f>
        <v>0</v>
      </c>
      <c r="AC197" s="153"/>
      <c r="AD197" s="153">
        <f ca="1">IFERROR(AD196/ROUND((AD185-IF($AA$335=1,AD206+AD217+AD227+AD243,0)-IF(OR($AA$335=0,$AA$335=1),AD167+AD168+AD165,0)),$N$3),0)</f>
        <v>0</v>
      </c>
      <c r="AE197" s="153">
        <f>IFERROR(AE196/ROUND((AE185-IF($AA$335=1,AE206+AE217+AE227+AE243,0)-IF(OR($AA$335=0,$AA$335=1),AE167+AE168+AE165,0)),$N$3),0)</f>
        <v>0</v>
      </c>
      <c r="AF197" s="153"/>
      <c r="AG197" s="153">
        <f ca="1">IFERROR(AG196/ROUND((AG185-IF($AA$335=1,AG206+AG217+AG227+AG243,0)-IF(OR($AA$335=0,$AA$335=1),AG167+AG168+AG165,0)),$N$3),0)</f>
        <v>0</v>
      </c>
      <c r="AH197" s="153">
        <f>IFERROR(AH196/ROUND((AH185-IF($AA$335=1,AH206+AH217+AH227+AH243,0)-IF(OR($AA$335=0,$AA$335=1),AH167+AH168+AH165,0)),$N$3),0)</f>
        <v>0</v>
      </c>
      <c r="AI197" s="153"/>
      <c r="AJ197" s="153">
        <f ca="1">IFERROR(AJ196/ROUND((AJ185-IF($AA$335=1,AJ206+AJ217+AJ227+AJ243,0)-IF(OR($AA$335=0,$AA$335=1),AJ167+AJ168+AJ165,0)),$N$3),0)</f>
        <v>0</v>
      </c>
      <c r="AK197" s="153">
        <f>IFERROR(AK196/ROUND((AK185-IF($AA$335=1,AK206+AK217+AK227+AK243,0)-IF(OR($AA$335=0,$AA$335=1),AK167+AK168+AK165,0)),$N$3),0)</f>
        <v>0</v>
      </c>
      <c r="AL197" s="153"/>
      <c r="AM197" s="153">
        <f ca="1">IFERROR(AM196/ROUND((AM185-IF($AA$335=1,AM206+AM217+AM227+AM243,0)-IF(OR($AA$335=0,$AA$335=1),AM167+AM168+AM165,0)),$N$3),0)</f>
        <v>0</v>
      </c>
      <c r="AN197" s="153">
        <f>IFERROR(AN196/ROUND((AN185-IF($AA$335=1,AN206+AN217+AN227+AN243,0)-IF(OR($AA$335=0,$AA$335=1),AN167+AN168+AN165,0)),$N$3),0)</f>
        <v>0</v>
      </c>
      <c r="AO197" s="153"/>
      <c r="AP197" s="153">
        <f ca="1">IFERROR(AP196/ROUND((AP185-IF($AA$335=1,AP206+AP217+AP227+AP243,0)-IF(OR($AA$335=0,$AA$335=1),AP167+AP168+AP165,0)),$N$3),0)</f>
        <v>0</v>
      </c>
      <c r="AQ197" s="153">
        <f>IFERROR(AQ196/ROUND((AQ185-IF($AA$335=1,AQ206+AQ217+AQ227+AQ243,0)-IF(OR($AA$335=0,$AA$335=1),AQ167+AQ168+AQ165,0)),$N$3),0)</f>
        <v>0</v>
      </c>
      <c r="AR197" s="153"/>
      <c r="AS197" s="153">
        <f ca="1">IFERROR(AS196/ROUND((AS185-IF($AA$335=1,AS206+AS217+AS227+AS243,0)-IF(OR($AA$335=0,$AA$335=1),AS167+AS168+AS165,0)),$N$3),0)</f>
        <v>0</v>
      </c>
      <c r="AT197" s="153">
        <f>IFERROR(AT196/ROUND((AT185-IF($AA$335=1,AT206+AT217+AT227+AT243,0)-IF(OR($AA$335=0,$AA$335=1),AT167+AT168+AT165,0)),$N$3),0)</f>
        <v>0</v>
      </c>
      <c r="AU197" s="153"/>
      <c r="AV197" s="153">
        <f ca="1">IFERROR(AV196/ROUND((AV185-IF($AA$335=1,AV206+AV217+AV227+AV243,0)-IF(OR($AA$335=0,$AA$335=1),AV167+AV168+AV165,0)),$N$3),0)</f>
        <v>0</v>
      </c>
      <c r="AW197" s="153">
        <f>IFERROR(AW196/ROUND((AW185-IF($AA$335=1,AW206+AW217+AW227+AW243,0)-IF(OR($AA$335=0,$AA$335=1),AW167+AW168+AW165,0)),$N$3),0)</f>
        <v>0</v>
      </c>
      <c r="AX197" s="153"/>
      <c r="AY197" s="153">
        <f ca="1">IFERROR(AY196/ROUND((AY185-IF($AA$335=1,AY206+AY217+AY227+AY243,0)-IF(OR($AA$335=0,$AA$335=1),AY167+AY168+AY165,0)),$N$3),0)</f>
        <v>0</v>
      </c>
      <c r="AZ197" s="153">
        <f>IFERROR(AZ196/ROUND((AZ185-IF($AA$335=1,AZ206+AZ217+AZ227+AZ243,0)-IF(OR($AA$335=0,$AA$335=1),AZ167+AZ168+AZ165,0)),$N$3),0)</f>
        <v>0</v>
      </c>
      <c r="BA197" s="153"/>
      <c r="BB197" s="153">
        <f ca="1">IFERROR(BB196/ROUND((BB185-IF($AA$335=1,BB206+BB217+BB227+BB243,0)-IF(OR($AA$335=0,$AA$335=1),BB167+BB168+BB165,0)),$N$3),0)</f>
        <v>0</v>
      </c>
      <c r="BC197" s="153">
        <f>IFERROR(BC196/ROUND((BC185-IF($AA$335=1,BC206+BC217+BC227+BC243,0)-IF(OR($AA$335=0,$AA$335=1),BC167+BC168+BC165,0)),$N$3),0)</f>
        <v>0</v>
      </c>
      <c r="BD197" s="153"/>
      <c r="BE197" s="153">
        <f ca="1">IFERROR(BE196/ROUND((BE185-IF($AA$335=1,BE206+BE217+BE227+BE243,0)-IF(OR($AA$335=0,$AA$335=1),BE167+BE168+BE165,0)),$N$3),0)</f>
        <v>0</v>
      </c>
      <c r="BF197" s="153">
        <f>IFERROR(BF196/ROUND((BF185-IF($AA$335=1,BF206+BF217+BF227+BF243,0)-IF(OR($AA$335=0,$AA$335=1),BF167+BF168+BF165,0)),$N$3),0)</f>
        <v>0</v>
      </c>
      <c r="BG197" s="153"/>
      <c r="BH197" s="153">
        <f ca="1">IFERROR(BH196/ROUND((BH185-IF($AA$335=1,BH206+BH217+BH227+BH243,0)-IF(OR($AA$335=0,$AA$335=1),BH167+BH168+BH165,0)),$N$3),0)</f>
        <v>0</v>
      </c>
      <c r="BI197" s="153">
        <f>IFERROR(BI196/ROUND((BI185-IF($AA$335=1,BI206+BI217+BI227+BI243,0)-IF(OR($AA$335=0,$AA$335=1),BI167+BI168+BI165,0)),$N$3),0)</f>
        <v>0</v>
      </c>
      <c r="BJ197" s="153"/>
      <c r="BK197" s="153">
        <f ca="1">IFERROR(BK196/ROUND((BK185-IF($AA$335=1,BK206+BK217+BK227+BK243,0)-IF(OR($AA$335=0,$AA$335=1),BK167+BK168+BK165,0)),$N$3),0)</f>
        <v>0</v>
      </c>
      <c r="BL197" s="153">
        <f>IFERROR(BL196/ROUND((BL185-IF($AA$335=1,BL206+BL217+BL227+BL243,0)-IF(OR($AA$335=0,$AA$335=1),BL167+BL168+BL165,0)),$N$3),0)</f>
        <v>0</v>
      </c>
      <c r="BM197" s="153"/>
      <c r="BN197" s="153">
        <f ca="1">IFERROR(BN196/ROUND((BN185-IF($AA$335=1,BN206+BN217+BN227+BN243,0)-IF(OR($AA$335=0,$AA$335=1),BN167+BN168+BN165,0)),$N$3),0)</f>
        <v>0</v>
      </c>
      <c r="BO197" s="153">
        <f>IFERROR(BO196/ROUND((BO185-IF($AA$335=1,BO206+BO217+BO227+BO243,0)-IF(OR($AA$335=0,$AA$335=1),BO167+BO168+BO165,0)),$N$3),0)</f>
        <v>0</v>
      </c>
      <c r="BP197" s="153"/>
      <c r="BQ197" s="153">
        <f ca="1">IFERROR(BQ196/ROUND((BQ185-IF($AA$335=1,BQ206+BQ217+BQ227+BQ243,0)-IF(OR($AA$335=0,$AA$335=1),BQ167+BQ168+BQ165,0)),$N$3),0)</f>
        <v>0</v>
      </c>
      <c r="BR197" s="153">
        <f>IFERROR(BR196/ROUND((BR185-IF($AA$335=1,BR206+BR217+BR227+BR243,0)-IF(OR($AA$335=0,$AA$335=1),BR167+BR168+BR165,0)),$N$3),0)</f>
        <v>0</v>
      </c>
      <c r="BS197" s="153"/>
      <c r="BT197" s="153">
        <f ca="1">IFERROR(BT196/ROUND((BT185-IF($AA$335=1,BT206+BT217+BT227+BT243,0)-IF(OR($AA$335=0,$AA$335=1),BT167+BT168+BT165,0)),$N$3),0)</f>
        <v>0</v>
      </c>
      <c r="BU197" s="153">
        <f>IFERROR(BU196/ROUND((BU185-IF($AA$335=1,BU206+BU217+BU227+BU243,0)-IF(OR($AA$335=0,$AA$335=1),BU167+BU168+BU165,0)),$N$3),0)</f>
        <v>0</v>
      </c>
      <c r="BV197" s="153"/>
      <c r="BW197" s="153">
        <f ca="1">IFERROR(BW196/ROUND((BW185-IF($AA$335=1,BW206+BW217+BW227+BW243,0)-IF(OR($AA$335=0,$AA$335=1),BW167+BW168+BW165,0)),$N$3),0)</f>
        <v>0</v>
      </c>
      <c r="BX197" s="153">
        <f>IFERROR(BX196/ROUND((BX185-IF($AA$335=1,BX206+BX217+BX227+BX243,0)-IF(OR($AA$335=0,$AA$335=1),BX167+BX168+BX165,0)),$N$3),0)</f>
        <v>0</v>
      </c>
      <c r="BY197" s="153"/>
      <c r="BZ197" s="153">
        <f ca="1">IFERROR(BZ196/ROUND((BZ185-IF($AA$335=1,BZ206+BZ217+BZ227+BZ243,0)-IF(OR($AA$335=0,$AA$335=1),BZ167+BZ168+BZ165,0)),$N$3),0)</f>
        <v>0</v>
      </c>
      <c r="CA197" s="153">
        <f>IFERROR(CA196/ROUND((CA185-IF($AA$335=1,CA206+CA217+CA227+CA243,0)-IF(OR($AA$335=0,$AA$335=1),CA167+CA168+CA165,0)),$N$3),0)</f>
        <v>0</v>
      </c>
      <c r="CB197" s="153"/>
      <c r="CC197" s="153">
        <f ca="1">IFERROR(CC196/ROUND((CC185-IF($AA$335=1,CC206+CC217+CC227+CC243,0)-IF(OR($AA$335=0,$AA$335=1),CC167+CC168+CC165,0)),$N$3),0)</f>
        <v>0</v>
      </c>
      <c r="CD197" s="153">
        <f>IFERROR(CD196/ROUND((CD185-IF($AA$335=1,CD206+CD217+CD227+CD243,0)-IF(OR($AA$335=0,$AA$335=1),CD167+CD168+CD165,0)),$N$3),0)</f>
        <v>0</v>
      </c>
      <c r="CE197" s="153"/>
      <c r="CF197" s="153">
        <f ca="1">IFERROR(CF196/ROUND((CF185-IF($AA$335=1,CF206+CF217+CF227+CF243,0)-IF(OR($AA$335=0,$AA$335=1),CF167+CF168+CF165,0)),$N$3),0)</f>
        <v>0</v>
      </c>
      <c r="CG197" s="153">
        <f>IFERROR(CG196/ROUND((CG185-IF($AA$335=1,CG206+CG217+CG227+CG243,0)-IF(OR($AA$335=0,$AA$335=1),CG167+CG168+CG165,0)),$N$3),0)</f>
        <v>0</v>
      </c>
      <c r="CH197" s="153"/>
      <c r="CI197" s="153">
        <f ca="1">IFERROR(CI196/ROUND((CI185-IF($AA$335=1,CI206+CI217+CI227+CI243,0)-IF(OR($AA$335=0,$AA$335=1),CI167+CI168+CI165,0)),$N$3),0)</f>
        <v>0</v>
      </c>
      <c r="CJ197" s="153">
        <f>IFERROR(CJ196/ROUND((CJ185-IF($AA$335=1,CJ206+CJ217+CJ227+CJ243,0)-IF(OR($AA$335=0,$AA$335=1),CJ167+CJ168+CJ165,0)),$N$3),0)</f>
        <v>0</v>
      </c>
      <c r="CK197" s="153"/>
      <c r="CL197" s="153">
        <f ca="1">IFERROR(CL196/ROUND((CL185-IF($AA$335=1,CL206+CL217+CL227+CL243,0)-IF(OR($AA$335=0,$AA$335=1),CL167+CL168+CL165,0)),$N$3),0)</f>
        <v>0</v>
      </c>
      <c r="CM197" s="153">
        <f>IFERROR(CM196/ROUND((CM185-IF($AA$335=1,CM206+CM217+CM227+CM243,0)-IF(OR($AA$335=0,$AA$335=1),CM167+CM168+CM165,0)),$N$3),0)</f>
        <v>0</v>
      </c>
      <c r="CN197" s="153"/>
      <c r="CO197" s="153">
        <f ca="1">IFERROR(CO196/ROUND((CO185-IF($AA$335=1,CO206+CO217+CO227+CO243,0)-IF(OR($AA$335=0,$AA$335=1),CO167+CO168+CO165,0)),$N$3),0)</f>
        <v>0</v>
      </c>
      <c r="CP197" s="153">
        <f>IFERROR(CP196/ROUND((CP185-IF($AA$335=1,CP206+CP217+CP227+CP243,0)-IF(OR($AA$335=0,$AA$335=1),CP167+CP168+CP165,0)),$N$3),0)</f>
        <v>0</v>
      </c>
      <c r="CQ197" s="153"/>
      <c r="CR197" s="153">
        <f ca="1">IFERROR(CR196/ROUND((CR185-IF($AA$335=1,CR206+CR217+CR227+CR243,0)-IF(OR($AA$335=0,$AA$335=1),CR167+CR168+CR165,0)),$N$3),0)</f>
        <v>0</v>
      </c>
      <c r="CS197" s="153">
        <f>IFERROR(CS196/ROUND((CS185-IF($AA$335=1,CS206+CS217+CS227+CS243,0)-IF(OR($AA$335=0,$AA$335=1),CS167+CS168+CS165,0)),$N$3),0)</f>
        <v>0</v>
      </c>
      <c r="CT197" s="153"/>
      <c r="CU197" s="153">
        <f ca="1">IFERROR(CU196/ROUND((CU185-IF($AA$335=1,CU206+CU217+CU227+CU243,0)-IF(OR($AA$335=0,$AA$335=1),CU167+CU168+CU165,0)),$N$3),0)</f>
        <v>0</v>
      </c>
      <c r="CV197" s="153">
        <f>IFERROR(CV196/ROUND((CV185-IF($AA$335=1,CV206+CV217+CV227+CV243,0)-IF(OR($AA$335=0,$AA$335=1),CV167+CV168+CV165,0)),$N$3),0)</f>
        <v>0</v>
      </c>
      <c r="CW197" s="153"/>
      <c r="CX197" s="153">
        <f ca="1">IFERROR(CX196/ROUND((CX185-IF($AA$335=1,CX206+CX217+CX227+CX243,0)-IF(OR($AA$335=0,$AA$335=1),CX167+CX168+CX165,0)),$N$3),0)</f>
        <v>0</v>
      </c>
      <c r="CY197" s="153">
        <f>IFERROR(CY196/ROUND((CY185-IF($AA$335=1,CY206+CY217+CY227+CY243,0)-IF(OR($AA$335=0,$AA$335=1),CY167+CY168+CY165,0)),$N$3),0)</f>
        <v>0</v>
      </c>
      <c r="CZ197" s="153"/>
      <c r="DA197" s="153">
        <f ca="1">IFERROR(DA196/ROUND((DA185-IF($AA$335=1,DA206+DA217+DA227+DA243,0)-IF(OR($AA$335=0,$AA$335=1),DA167+DA168+DA165,0)),$N$3),0)</f>
        <v>0</v>
      </c>
      <c r="DB197" s="153">
        <f>IFERROR(DB196/ROUND((DB185-IF($AA$335=1,DB206+DB217+DB227+DB243,0)-IF(OR($AA$335=0,$AA$335=1),DB167+DB168+DB165,0)),$N$3),0)</f>
        <v>0</v>
      </c>
      <c r="DC197" s="153"/>
      <c r="DD197" s="153">
        <f ca="1">IFERROR(DD196/ROUND((DD185-IF($AA$335=1,DD206+DD217+DD227+DD243,0)-IF(OR($AA$335=0,$AA$335=1),DD167+DD168+DD165,0)),$N$3),0)</f>
        <v>0</v>
      </c>
      <c r="DE197" s="153">
        <f>IFERROR(DE196/ROUND((DE185-IF($AA$335=1,DE206+DE217+DE227+DE243,0)-IF(OR($AA$335=0,$AA$335=1),DE167+DE168+DE165,0)),$N$3),0)</f>
        <v>0</v>
      </c>
      <c r="DF197" s="153"/>
      <c r="DG197" s="153">
        <f ca="1">IFERROR(DG196/ROUND((DG185-IF($AA$335=1,DG206+DG217+DG227+DG243,0)-IF(OR($AA$335=0,$AA$335=1),DG167+DG168+DG165,0)),$N$3),0)</f>
        <v>0</v>
      </c>
      <c r="DH197" s="153">
        <f>IFERROR(DH196/ROUND((DH185-IF($AA$335=1,DH206+DH217+DH227+DH243,0)-IF(OR($AA$335=0,$AA$335=1),DH167+DH168+DH165,0)),$N$3),0)</f>
        <v>0</v>
      </c>
      <c r="DI197" s="153"/>
      <c r="DJ197" s="153">
        <f ca="1">IFERROR(DJ196/ROUND((DJ185-IF($AA$335=1,DJ206+DJ217+DJ227+DJ243,0)-IF(OR($AA$335=0,$AA$335=1),DJ167+DJ168+DJ165,0)),$N$3),0)</f>
        <v>0</v>
      </c>
      <c r="DK197" s="153">
        <f>IFERROR(DK196/ROUND((DK185-IF($AA$335=1,DK206+DK217+DK227+DK243,0)-IF(OR($AA$335=0,$AA$335=1),DK167+DK168+DK165,0)),$N$3),0)</f>
        <v>0</v>
      </c>
      <c r="DL197" s="153"/>
      <c r="DM197" s="153">
        <f ca="1">IFERROR(DM196/ROUND((DM185-IF($AA$335=1,DM206+DM217+DM227+DM243,0)-IF(OR($AA$335=0,$AA$335=1),DM167+DM168+DM165,0)),$N$3),0)</f>
        <v>0</v>
      </c>
      <c r="DN197" s="153">
        <f>IFERROR(DN196/ROUND((DN185-IF($AA$335=1,DN206+DN217+DN227+DN243,0)-IF(OR($AA$335=0,$AA$335=1),DN167+DN168+DN165,0)),$N$3),0)</f>
        <v>0</v>
      </c>
      <c r="DO197" s="153"/>
      <c r="DP197" s="153">
        <f ca="1">IFERROR(DP196/ROUND((DP185-IF($AA$335=1,DP206+DP217+DP227+DP243,0)-IF(OR($AA$335=0,$AA$335=1),DP167+DP168+DP165,0)),$N$3),0)</f>
        <v>0</v>
      </c>
      <c r="DQ197" s="153">
        <f>IFERROR(DQ196/ROUND((DQ185-IF($AA$335=1,DQ206+DQ217+DQ227+DQ243,0)-IF(OR($AA$335=0,$AA$335=1),DQ167+DQ168+DQ165,0)),$N$3),0)</f>
        <v>0</v>
      </c>
      <c r="DR197" s="153"/>
      <c r="DS197" s="153">
        <f ca="1">IFERROR(DS196/ROUND((DS185-IF($AA$335=1,DS206+DS217+DS227+DS243,0)-IF(OR($AA$335=0,$AA$335=1),DS167+DS168+DS165,0)),$N$3),0)</f>
        <v>0</v>
      </c>
      <c r="DT197" s="153">
        <f>IFERROR(DT196/ROUND((DT185-IF($AA$335=1,DT206+DT217+DT227+DT243,0)-IF(OR($AA$335=0,$AA$335=1),DT167+DT168+DT165,0)),$N$3),0)</f>
        <v>0</v>
      </c>
      <c r="DU197" s="291"/>
      <c r="DV197" s="463">
        <f>IFERROR(DV196/ROUND((DV185-DV167-DV168-DV165),$N$3),0)</f>
        <v>0</v>
      </c>
      <c r="DW197" s="468"/>
      <c r="DY197" s="144"/>
      <c r="DZ197" s="144"/>
      <c r="EB197" s="146"/>
      <c r="EC197" s="146"/>
      <c r="ED197"/>
      <c r="EE197" s="51"/>
      <c r="EF197" s="176"/>
      <c r="EG197" s="176"/>
      <c r="EH197" s="176"/>
      <c r="EI197" s="176"/>
      <c r="EJ197" s="176"/>
      <c r="EK197" s="176"/>
      <c r="EL197" s="176"/>
      <c r="EM197" s="176"/>
      <c r="EN197" s="176"/>
      <c r="EO197" s="176"/>
      <c r="EP197" s="176"/>
      <c r="EQ197" s="176"/>
      <c r="ER197" s="176"/>
      <c r="ES197" s="176"/>
      <c r="ET197" s="176"/>
      <c r="EU197" s="176"/>
      <c r="EV197" s="176"/>
      <c r="EW197" s="176"/>
      <c r="EX197" s="176"/>
      <c r="EY197" s="176"/>
      <c r="EZ197" s="176"/>
      <c r="FA197" s="176"/>
      <c r="FB197" s="176"/>
      <c r="FC197" s="176"/>
      <c r="FD197" s="176"/>
      <c r="FE197" s="176"/>
      <c r="FF197" s="176"/>
      <c r="FG197" s="176"/>
      <c r="FH197" s="176"/>
      <c r="FI197" s="176"/>
      <c r="FJ197" s="176"/>
      <c r="FK197" s="176"/>
      <c r="FL197" s="176"/>
      <c r="FM197" s="176"/>
      <c r="FN197" s="176"/>
      <c r="FO197" s="176"/>
      <c r="FP197" s="176"/>
      <c r="FQ197" s="176"/>
      <c r="FR197" s="176"/>
      <c r="FS197" s="176"/>
      <c r="FT197" s="176"/>
      <c r="FU197" s="176"/>
      <c r="FV197" s="176"/>
      <c r="FW197" s="176"/>
      <c r="FX197" s="176"/>
      <c r="FY197" s="176"/>
      <c r="FZ197" s="176"/>
      <c r="GA197" s="176"/>
      <c r="GB197" s="176"/>
      <c r="GC197" s="176"/>
      <c r="GD197" s="176"/>
      <c r="GE197" s="176"/>
      <c r="GF197" s="176"/>
      <c r="GG197" s="176"/>
      <c r="GH197" s="176"/>
      <c r="GI197" s="176"/>
      <c r="GJ197" s="176"/>
      <c r="GK197" s="176"/>
      <c r="GL197" s="176"/>
      <c r="GM197" s="176"/>
      <c r="GN197" s="176"/>
      <c r="GO197" s="176"/>
      <c r="GP197" s="176"/>
      <c r="GQ197" s="176"/>
      <c r="GR197" s="176"/>
      <c r="GS197" s="176"/>
      <c r="GT197" s="176"/>
      <c r="GU197" s="176"/>
      <c r="GV197" s="176"/>
      <c r="GW197" s="176"/>
      <c r="GX197" s="176"/>
      <c r="GY197" s="176"/>
      <c r="GZ197" s="176"/>
      <c r="HA197" s="176"/>
      <c r="HB197" s="176"/>
      <c r="HC197" s="176"/>
      <c r="HD197" s="176"/>
      <c r="HE197" s="176"/>
      <c r="HF197" s="176"/>
      <c r="HG197" s="176"/>
      <c r="HH197" s="176"/>
      <c r="HI197" s="176"/>
      <c r="HJ197" s="176"/>
      <c r="HK197" s="176"/>
      <c r="HL197" s="176"/>
      <c r="HM197" s="176"/>
      <c r="HN197" s="176"/>
      <c r="HO197" s="176"/>
      <c r="HP197" s="176"/>
      <c r="HQ197" s="176"/>
      <c r="HR197" s="176"/>
      <c r="HS197" s="176"/>
      <c r="HT197" s="176"/>
      <c r="HU197" s="176"/>
      <c r="HV197" s="176"/>
      <c r="HW197" s="176"/>
      <c r="HX197" s="176"/>
      <c r="HY197" s="176"/>
      <c r="HZ197" s="176"/>
      <c r="IA197" s="176"/>
      <c r="IB197" s="176"/>
      <c r="IC197" s="176"/>
      <c r="ID197" s="176"/>
      <c r="IE197" s="176"/>
      <c r="IF197" s="176"/>
      <c r="IG197" s="176"/>
      <c r="IH197" s="176"/>
      <c r="II197" s="176"/>
      <c r="IJ197" s="176"/>
      <c r="IK197" s="176"/>
      <c r="IL197" s="176"/>
      <c r="IM197" s="176"/>
      <c r="IN197" s="176"/>
      <c r="IO197" s="176"/>
      <c r="IP197" s="176"/>
      <c r="IQ197" s="176"/>
      <c r="IR197" s="176"/>
      <c r="IS197" s="176"/>
      <c r="IT197" s="176"/>
      <c r="IU197" s="176"/>
      <c r="IV197" s="176"/>
      <c r="IW197" s="176"/>
      <c r="IX197" s="176"/>
      <c r="IY197" s="176"/>
      <c r="IZ197" s="176"/>
      <c r="JA197" s="176"/>
      <c r="JB197" s="176"/>
      <c r="JC197" s="176"/>
      <c r="JD197" s="176"/>
      <c r="JE197" s="176"/>
      <c r="JF197" s="176"/>
      <c r="JG197" s="176"/>
      <c r="JH197" s="176"/>
      <c r="JI197" s="176"/>
      <c r="JJ197" s="176"/>
      <c r="JK197" s="176"/>
      <c r="JL197" s="176"/>
      <c r="JM197" s="176"/>
      <c r="JN197" s="176"/>
      <c r="JO197" s="176"/>
      <c r="JP197" s="176"/>
      <c r="JQ197" s="176"/>
      <c r="JR197" s="176"/>
      <c r="JS197" s="176"/>
      <c r="JT197" s="176"/>
      <c r="JU197" s="176"/>
      <c r="JV197" s="176"/>
      <c r="JW197" s="176"/>
      <c r="JX197" s="176"/>
      <c r="JY197" s="176"/>
      <c r="JZ197" s="176"/>
      <c r="KA197" s="176"/>
      <c r="KB197" s="176"/>
      <c r="KC197" s="176"/>
      <c r="KD197" s="176"/>
      <c r="KE197" s="176"/>
      <c r="KF197" s="176"/>
      <c r="KG197" s="176"/>
      <c r="KH197" s="176"/>
      <c r="KI197" s="176"/>
      <c r="KJ197" s="176"/>
      <c r="KK197" s="176"/>
      <c r="KL197" s="176"/>
      <c r="KM197" s="176"/>
      <c r="KN197" s="176"/>
      <c r="KO197" s="176"/>
      <c r="KP197" s="176"/>
      <c r="KQ197" s="176"/>
    </row>
    <row r="198" spans="1:303" ht="13.8" hidden="1" customHeight="1" x14ac:dyDescent="0.3">
      <c r="A198" s="83"/>
      <c r="B198" s="148"/>
      <c r="C198">
        <v>1</v>
      </c>
      <c r="D198" s="206">
        <v>1</v>
      </c>
      <c r="E198" s="206"/>
      <c r="F198" s="206"/>
      <c r="G198" s="206" t="s">
        <v>264</v>
      </c>
      <c r="M198" s="132" t="s">
        <v>60</v>
      </c>
      <c r="N198" s="127"/>
      <c r="O198" s="210">
        <f ca="1">IFERROR(O197*100,0)</f>
        <v>0</v>
      </c>
      <c r="P198" s="210">
        <f>IFERROR(P197*100,0)</f>
        <v>0</v>
      </c>
      <c r="Q198" s="167"/>
      <c r="R198" s="210">
        <f ca="1">IFERROR(R197*100,0)</f>
        <v>0</v>
      </c>
      <c r="S198" s="210">
        <f>IFERROR(S197*100,0)</f>
        <v>0</v>
      </c>
      <c r="T198" s="210"/>
      <c r="U198" s="210">
        <f ca="1">IFERROR(U197*100,0)</f>
        <v>0</v>
      </c>
      <c r="V198" s="210">
        <f>IFERROR(V197*100,0)</f>
        <v>0</v>
      </c>
      <c r="W198" s="210"/>
      <c r="X198" s="210">
        <f ca="1">IFERROR(X197*100,0)</f>
        <v>0</v>
      </c>
      <c r="Y198" s="210">
        <f>IFERROR(Y197*100,0)</f>
        <v>0</v>
      </c>
      <c r="Z198" s="210"/>
      <c r="AA198" s="210">
        <f ca="1">IFERROR(AA197*100,0)</f>
        <v>0</v>
      </c>
      <c r="AB198" s="210">
        <f>IFERROR(AB197*100,0)</f>
        <v>0</v>
      </c>
      <c r="AC198" s="210"/>
      <c r="AD198" s="210">
        <f ca="1">IFERROR(AD197*100,0)</f>
        <v>0</v>
      </c>
      <c r="AE198" s="210">
        <f>IFERROR(AE197*100,0)</f>
        <v>0</v>
      </c>
      <c r="AF198" s="210"/>
      <c r="AG198" s="210">
        <f ca="1">IFERROR(AG197*100,0)</f>
        <v>0</v>
      </c>
      <c r="AH198" s="210">
        <f>IFERROR(AH197*100,0)</f>
        <v>0</v>
      </c>
      <c r="AI198" s="210"/>
      <c r="AJ198" s="210">
        <f ca="1">IFERROR(AJ197*100,0)</f>
        <v>0</v>
      </c>
      <c r="AK198" s="210">
        <f>IFERROR(AK197*100,0)</f>
        <v>0</v>
      </c>
      <c r="AL198" s="210"/>
      <c r="AM198" s="210">
        <f ca="1">IFERROR(AM197*100,0)</f>
        <v>0</v>
      </c>
      <c r="AN198" s="210">
        <f>IFERROR(AN197*100,0)</f>
        <v>0</v>
      </c>
      <c r="AO198" s="210"/>
      <c r="AP198" s="210">
        <f ca="1">IFERROR(AP197*100,0)</f>
        <v>0</v>
      </c>
      <c r="AQ198" s="210">
        <f>IFERROR(AQ197*100,0)</f>
        <v>0</v>
      </c>
      <c r="AR198" s="210"/>
      <c r="AS198" s="210">
        <f ca="1">IFERROR(AS197*100,0)</f>
        <v>0</v>
      </c>
      <c r="AT198" s="210">
        <f>IFERROR(AT197*100,0)</f>
        <v>0</v>
      </c>
      <c r="AU198" s="210"/>
      <c r="AV198" s="210">
        <f ca="1">IFERROR(AV197*100,0)</f>
        <v>0</v>
      </c>
      <c r="AW198" s="210">
        <f>IFERROR(AW197*100,0)</f>
        <v>0</v>
      </c>
      <c r="AX198" s="210"/>
      <c r="AY198" s="210">
        <f ca="1">IFERROR(AY197*100,0)</f>
        <v>0</v>
      </c>
      <c r="AZ198" s="210">
        <f>IFERROR(AZ197*100,0)</f>
        <v>0</v>
      </c>
      <c r="BA198" s="210"/>
      <c r="BB198" s="210">
        <f ca="1">IFERROR(BB197*100,0)</f>
        <v>0</v>
      </c>
      <c r="BC198" s="210">
        <f>IFERROR(BC197*100,0)</f>
        <v>0</v>
      </c>
      <c r="BD198" s="210"/>
      <c r="BE198" s="210">
        <f ca="1">IFERROR(BE197*100,0)</f>
        <v>0</v>
      </c>
      <c r="BF198" s="210">
        <f>IFERROR(BF197*100,0)</f>
        <v>0</v>
      </c>
      <c r="BG198" s="210"/>
      <c r="BH198" s="210">
        <f ca="1">IFERROR(BH197*100,0)</f>
        <v>0</v>
      </c>
      <c r="BI198" s="210">
        <f>IFERROR(BI197*100,0)</f>
        <v>0</v>
      </c>
      <c r="BJ198" s="210"/>
      <c r="BK198" s="210">
        <f ca="1">IFERROR(BK197*100,0)</f>
        <v>0</v>
      </c>
      <c r="BL198" s="210">
        <f>IFERROR(BL197*100,0)</f>
        <v>0</v>
      </c>
      <c r="BM198" s="210"/>
      <c r="BN198" s="210">
        <f ca="1">IFERROR(BN197*100,0)</f>
        <v>0</v>
      </c>
      <c r="BO198" s="210">
        <f>IFERROR(BO197*100,0)</f>
        <v>0</v>
      </c>
      <c r="BP198" s="210"/>
      <c r="BQ198" s="153">
        <f ca="1">IFERROR(BQ197*100,0)</f>
        <v>0</v>
      </c>
      <c r="BR198" s="153">
        <f>IFERROR(BR197*100,0)</f>
        <v>0</v>
      </c>
      <c r="BS198" s="153"/>
      <c r="BT198" s="153">
        <f ca="1">IFERROR(BT197*100,0)</f>
        <v>0</v>
      </c>
      <c r="BU198" s="153">
        <f>IFERROR(BU197*100,0)</f>
        <v>0</v>
      </c>
      <c r="BV198" s="153"/>
      <c r="BW198" s="153">
        <f ca="1">IFERROR(BW197*100,0)</f>
        <v>0</v>
      </c>
      <c r="BX198" s="153">
        <f>IFERROR(BX197*100,0)</f>
        <v>0</v>
      </c>
      <c r="BY198" s="153"/>
      <c r="BZ198" s="153">
        <f ca="1">IFERROR(BZ197*100,0)</f>
        <v>0</v>
      </c>
      <c r="CA198" s="153">
        <f>IFERROR(CA197*100,0)</f>
        <v>0</v>
      </c>
      <c r="CB198" s="210"/>
      <c r="CC198" s="210">
        <f ca="1">IFERROR(CC197*100,0)</f>
        <v>0</v>
      </c>
      <c r="CD198" s="210">
        <f>IFERROR(CD197*100,0)</f>
        <v>0</v>
      </c>
      <c r="CE198" s="210"/>
      <c r="CF198" s="210">
        <f ca="1">IFERROR(CF197*100,0)</f>
        <v>0</v>
      </c>
      <c r="CG198" s="210">
        <f>IFERROR(CG197*100,0)</f>
        <v>0</v>
      </c>
      <c r="CH198" s="210"/>
      <c r="CI198" s="210">
        <f ca="1">IFERROR(CI197*100,0)</f>
        <v>0</v>
      </c>
      <c r="CJ198" s="210">
        <f>IFERROR(CJ197*100,0)</f>
        <v>0</v>
      </c>
      <c r="CK198" s="210"/>
      <c r="CL198" s="210">
        <f ca="1">IFERROR(CL197*100,0)</f>
        <v>0</v>
      </c>
      <c r="CM198" s="210">
        <f>IFERROR(CM197*100,0)</f>
        <v>0</v>
      </c>
      <c r="CN198" s="210"/>
      <c r="CO198" s="210">
        <f ca="1">IFERROR(CO197*100,0)</f>
        <v>0</v>
      </c>
      <c r="CP198" s="210">
        <f>IFERROR(CP197*100,0)</f>
        <v>0</v>
      </c>
      <c r="CQ198" s="210"/>
      <c r="CR198" s="210">
        <f ca="1">IFERROR(CR197*100,0)</f>
        <v>0</v>
      </c>
      <c r="CS198" s="210">
        <f>IFERROR(CS197*100,0)</f>
        <v>0</v>
      </c>
      <c r="CT198" s="210"/>
      <c r="CU198" s="210">
        <f ca="1">IFERROR(CU197*100,0)</f>
        <v>0</v>
      </c>
      <c r="CV198" s="210">
        <f>IFERROR(CV197*100,0)</f>
        <v>0</v>
      </c>
      <c r="CW198" s="210"/>
      <c r="CX198" s="210">
        <f ca="1">IFERROR(CX197*100,0)</f>
        <v>0</v>
      </c>
      <c r="CY198" s="210">
        <f>IFERROR(CY197*100,0)</f>
        <v>0</v>
      </c>
      <c r="CZ198" s="210"/>
      <c r="DA198" s="210">
        <f ca="1">IFERROR(DA197*100,0)</f>
        <v>0</v>
      </c>
      <c r="DB198" s="210">
        <f>IFERROR(DB197*100,0)</f>
        <v>0</v>
      </c>
      <c r="DC198" s="210"/>
      <c r="DD198" s="210">
        <f ca="1">IFERROR(DD197*100,0)</f>
        <v>0</v>
      </c>
      <c r="DE198" s="210">
        <f>IFERROR(DE197*100,0)</f>
        <v>0</v>
      </c>
      <c r="DF198" s="210"/>
      <c r="DG198" s="210">
        <f ca="1">IFERROR(DG197*100,0)</f>
        <v>0</v>
      </c>
      <c r="DH198" s="210">
        <f>IFERROR(DH197*100,0)</f>
        <v>0</v>
      </c>
      <c r="DI198" s="210"/>
      <c r="DJ198" s="210">
        <f ca="1">IFERROR(DJ197*100,0)</f>
        <v>0</v>
      </c>
      <c r="DK198" s="210">
        <f>IFERROR(DK197*100,0)</f>
        <v>0</v>
      </c>
      <c r="DL198" s="210"/>
      <c r="DM198" s="210">
        <f ca="1">IFERROR(DM197*100,0)</f>
        <v>0</v>
      </c>
      <c r="DN198" s="210">
        <f>IFERROR(DN197*100,0)</f>
        <v>0</v>
      </c>
      <c r="DO198" s="210"/>
      <c r="DP198" s="210">
        <f ca="1">IFERROR(DP197*100,0)</f>
        <v>0</v>
      </c>
      <c r="DQ198" s="210">
        <f>IFERROR(DQ197*100,0)</f>
        <v>0</v>
      </c>
      <c r="DR198" s="210"/>
      <c r="DS198" s="210">
        <f ca="1">IFERROR(DS197*100,0)</f>
        <v>0</v>
      </c>
      <c r="DT198" s="210">
        <f>IFERROR(DT197*100,0)</f>
        <v>0</v>
      </c>
      <c r="DU198" s="425"/>
      <c r="DV198" s="144">
        <f>IFERROR(DV197*100,0)</f>
        <v>0</v>
      </c>
      <c r="DW198" s="144"/>
      <c r="DY198" s="144"/>
      <c r="DZ198" s="144"/>
      <c r="EB198" s="146"/>
      <c r="EC198" s="146"/>
    </row>
    <row r="199" spans="1:303" s="170" customFormat="1" ht="19.5" customHeight="1" x14ac:dyDescent="0.3">
      <c r="A199" s="83"/>
      <c r="D199" s="206"/>
      <c r="E199" s="206" t="s">
        <v>859</v>
      </c>
      <c r="F199" s="206">
        <v>0</v>
      </c>
      <c r="G199" s="206" t="s">
        <v>264</v>
      </c>
      <c r="M199" s="132" t="s">
        <v>855</v>
      </c>
      <c r="N199" s="127"/>
      <c r="O199" s="153">
        <f ca="1">IFERROR(O196/(O186-IF($AA$335=1,O206+O217+O227+O243,0)-IF(OR($AA$335=0,$AA$335=1),O167+O168+O165,0)),0)</f>
        <v>0</v>
      </c>
      <c r="P199" s="153">
        <f>IFERROR(P196/(P186-IF($AA$335=1,P206+P217+P227+P243,0)-IF(OR($AA$335=0,$AA$335=1),P167+P168+P165,0)),0)</f>
        <v>0</v>
      </c>
      <c r="Q199" s="167"/>
      <c r="R199" s="153">
        <f ca="1">IFERROR(R196/(R186-IF($AA$335=1,R206+R217+R227+R243,0)-IF(OR($AA$335=0,$AA$335=1),R167+R168+R165,0)),0)</f>
        <v>0</v>
      </c>
      <c r="S199" s="153">
        <f>IFERROR(S196/(S186-IF($AA$335=1,S206+S217+S227+S243,0)-IF(OR($AA$335=0,$AA$335=1),S167+S168+S165,0)),0)</f>
        <v>0</v>
      </c>
      <c r="T199" s="153"/>
      <c r="U199" s="153">
        <f ca="1">IFERROR(U196/(U186-IF($AA$335=1,U206+U217+U227+U243,0)-IF(OR($AA$335=0,$AA$335=1),U167+U168+U165,0)),0)</f>
        <v>0</v>
      </c>
      <c r="V199" s="153">
        <f>IFERROR(V196/(V186-IF($AA$335=1,V206+V217+V227+V243,0)-IF(OR($AA$335=0,$AA$335=1),V167+V168+V165,0)),0)</f>
        <v>0</v>
      </c>
      <c r="W199" s="153"/>
      <c r="X199" s="153">
        <f ca="1">IFERROR(X196/(X186-IF($AA$335=1,X206+X217+X227+X243,0)-IF(OR($AA$335=0,$AA$335=1),X167+X168+X165,0)),0)</f>
        <v>0</v>
      </c>
      <c r="Y199" s="153">
        <f>IFERROR(Y196/(Y186-IF($AA$335=1,Y206+Y217+Y227+Y243,0)-IF(OR($AA$335=0,$AA$335=1),Y167+Y168+Y165,0)),0)</f>
        <v>0</v>
      </c>
      <c r="Z199" s="153"/>
      <c r="AA199" s="153">
        <f ca="1">IFERROR(AA196/(AA186-IF($AA$335=1,AA206+AA217+AA227+AA243,0)-IF(OR($AA$335=0,$AA$335=1),AA167+AA168+AA165,0)),0)</f>
        <v>0</v>
      </c>
      <c r="AB199" s="153">
        <f>IFERROR(AB196/(AB186-IF($AA$335=1,AB206+AB217+AB227+AB243,0)-IF(OR($AA$335=0,$AA$335=1),AB167+AB168+AB165,0)),0)</f>
        <v>0</v>
      </c>
      <c r="AC199" s="153"/>
      <c r="AD199" s="153">
        <f ca="1">IFERROR(AD196/(AD186-IF($AA$335=1,AD206+AD217+AD227+AD243,0)-IF(OR($AA$335=0,$AA$335=1),AD167+AD168+AD165,0)),0)</f>
        <v>0</v>
      </c>
      <c r="AE199" s="153">
        <f>IFERROR(AE196/(AE186-IF($AA$335=1,AE206+AE217+AE227+AE243,0)-IF(OR($AA$335=0,$AA$335=1),AE167+AE168+AE165,0)),0)</f>
        <v>0</v>
      </c>
      <c r="AF199" s="153"/>
      <c r="AG199" s="153">
        <f ca="1">IFERROR(AG196/(AG186-IF($AA$335=1,AG206+AG217+AG227+AG243,0)-IF(OR($AA$335=0,$AA$335=1),AG167+AG168+AG165,0)),0)</f>
        <v>0</v>
      </c>
      <c r="AH199" s="153">
        <f>IFERROR(AH196/(AH186-IF($AA$335=1,AH206+AH217+AH227+AH243,0)-IF(OR($AA$335=0,$AA$335=1),AH167+AH168+AH165,0)),0)</f>
        <v>0</v>
      </c>
      <c r="AI199" s="153"/>
      <c r="AJ199" s="153">
        <f ca="1">IFERROR(AJ196/(AJ186-IF($AA$335=1,AJ206+AJ217+AJ227+AJ243,0)-IF(OR($AA$335=0,$AA$335=1),AJ167+AJ168+AJ165,0)),0)</f>
        <v>0</v>
      </c>
      <c r="AK199" s="153">
        <f>IFERROR(AK196/(AK186-IF($AA$335=1,AK206+AK217+AK227+AK243,0)-IF(OR($AA$335=0,$AA$335=1),AK167+AK168+AK165,0)),0)</f>
        <v>0</v>
      </c>
      <c r="AL199" s="153"/>
      <c r="AM199" s="153">
        <f ca="1">IFERROR(AM196/(AM186-IF($AA$335=1,AM206+AM217+AM227+AM243,0)-IF(OR($AA$335=0,$AA$335=1),AM167+AM168+AM165,0)),0)</f>
        <v>0</v>
      </c>
      <c r="AN199" s="153">
        <f>IFERROR(AN196/(AN186-IF($AA$335=1,AN206+AN217+AN227+AN243,0)-IF(OR($AA$335=0,$AA$335=1),AN167+AN168+AN165,0)),0)</f>
        <v>0</v>
      </c>
      <c r="AO199" s="153"/>
      <c r="AP199" s="153">
        <f ca="1">IFERROR(AP196/(AP186-IF($AA$335=1,AP206+AP217+AP227+AP243,0)-IF(OR($AA$335=0,$AA$335=1),AP167+AP168+AP165,0)),0)</f>
        <v>0</v>
      </c>
      <c r="AQ199" s="153">
        <f>IFERROR(AQ196/(AQ186-IF($AA$335=1,AQ206+AQ217+AQ227+AQ243,0)-IF(OR($AA$335=0,$AA$335=1),AQ167+AQ168+AQ165,0)),0)</f>
        <v>0</v>
      </c>
      <c r="AR199" s="153"/>
      <c r="AS199" s="153">
        <f ca="1">IFERROR(AS196/(AS186-IF($AA$335=1,AS206+AS217+AS227+AS243,0)-IF(OR($AA$335=0,$AA$335=1),AS167+AS168+AS165,0)),0)</f>
        <v>0</v>
      </c>
      <c r="AT199" s="153">
        <f>IFERROR(AT196/(AT186-IF($AA$335=1,AT206+AT217+AT227+AT243,0)-IF(OR($AA$335=0,$AA$335=1),AT167+AT168+AT165,0)),0)</f>
        <v>0</v>
      </c>
      <c r="AU199" s="153"/>
      <c r="AV199" s="153">
        <f ca="1">IFERROR(AV196/(AV186-IF($AA$335=1,AV206+AV217+AV227+AV243,0)-IF(OR($AA$335=0,$AA$335=1),AV167+AV168+AV165,0)),0)</f>
        <v>0</v>
      </c>
      <c r="AW199" s="153">
        <f>IFERROR(AW196/(AW186-IF($AA$335=1,AW206+AW217+AW227+AW243,0)-IF(OR($AA$335=0,$AA$335=1),AW167+AW168+AW165,0)),0)</f>
        <v>0</v>
      </c>
      <c r="AX199" s="153"/>
      <c r="AY199" s="153">
        <f ca="1">IFERROR(AY196/(AY186-IF($AA$335=1,AY206+AY217+AY227+AY243,0)-IF(OR($AA$335=0,$AA$335=1),AY167+AY168+AY165,0)),0)</f>
        <v>0</v>
      </c>
      <c r="AZ199" s="153">
        <f>IFERROR(AZ196/(AZ186-IF($AA$335=1,AZ206+AZ217+AZ227+AZ243,0)-IF(OR($AA$335=0,$AA$335=1),AZ167+AZ168+AZ165,0)),0)</f>
        <v>0</v>
      </c>
      <c r="BA199" s="153"/>
      <c r="BB199" s="153">
        <f ca="1">IFERROR(BB196/(BB186-IF($AA$335=1,BB206+BB217+BB227+BB243,0)-IF(OR($AA$335=0,$AA$335=1),BB167+BB168+BB165,0)),0)</f>
        <v>0</v>
      </c>
      <c r="BC199" s="153">
        <f>IFERROR(BC196/(BC186-IF($AA$335=1,BC206+BC217+BC227+BC243,0)-IF(OR($AA$335=0,$AA$335=1),BC167+BC168+BC165,0)),0)</f>
        <v>0</v>
      </c>
      <c r="BD199" s="153"/>
      <c r="BE199" s="153">
        <f ca="1">IFERROR(BE196/(BE186-IF($AA$335=1,BE206+BE217+BE227+BE243,0)-IF(OR($AA$335=0,$AA$335=1),BE167+BE168+BE165,0)),0)</f>
        <v>0</v>
      </c>
      <c r="BF199" s="153">
        <f>IFERROR(BF196/(BF186-IF($AA$335=1,BF206+BF217+BF227+BF243,0)-IF(OR($AA$335=0,$AA$335=1),BF167+BF168+BF165,0)),0)</f>
        <v>0</v>
      </c>
      <c r="BG199" s="153"/>
      <c r="BH199" s="153">
        <f ca="1">IFERROR(BH196/(BH186-IF($AA$335=1,BH206+BH217+BH227+BH243,0)-IF(OR($AA$335=0,$AA$335=1),BH167+BH168+BH165,0)),0)</f>
        <v>0</v>
      </c>
      <c r="BI199" s="153">
        <f>IFERROR(BI196/(BI186-IF($AA$335=1,BI206+BI217+BI227+BI243,0)-IF(OR($AA$335=0,$AA$335=1),BI167+BI168+BI165,0)),0)</f>
        <v>0</v>
      </c>
      <c r="BJ199" s="153"/>
      <c r="BK199" s="153">
        <f ca="1">IFERROR(BK196/(BK186-IF($AA$335=1,BK206+BK217+BK227+BK243,0)-IF(OR($AA$335=0,$AA$335=1),BK167+BK168+BK165,0)),0)</f>
        <v>0</v>
      </c>
      <c r="BL199" s="153">
        <f>IFERROR(BL196/(BL186-IF($AA$335=1,BL206+BL217+BL227+BL243,0)-IF(OR($AA$335=0,$AA$335=1),BL167+BL168+BL165,0)),0)</f>
        <v>0</v>
      </c>
      <c r="BM199" s="153"/>
      <c r="BN199" s="153">
        <f ca="1">IFERROR(BN196/(BN186-IF($AA$335=1,BN206+BN217+BN227+BN243,0)-IF(OR($AA$335=0,$AA$335=1),BN167+BN168+BN165,0)),0)</f>
        <v>0</v>
      </c>
      <c r="BO199" s="153">
        <f>IFERROR(BO196/(BO186-IF($AA$335=1,BO206+BO217+BO227+BO243,0)-IF(OR($AA$335=0,$AA$335=1),BO167+BO168+BO165,0)),0)</f>
        <v>0</v>
      </c>
      <c r="BP199" s="153"/>
      <c r="BQ199" s="153">
        <f ca="1">IFERROR(BQ196/(BQ186-IF($AA$335=1,BQ206+BQ217+BQ227+BQ243,0)-IF(OR($AA$335=0,$AA$335=1),BQ167+BQ168+BQ165,0)),0)</f>
        <v>0</v>
      </c>
      <c r="BR199" s="153">
        <f>IFERROR(BR196/(BR186-IF($AA$335=1,BR206+BR217+BR227+BR243,0)-IF(OR($AA$335=0,$AA$335=1),BR167+BR168+BR165,0)),0)</f>
        <v>0</v>
      </c>
      <c r="BS199" s="153"/>
      <c r="BT199" s="153">
        <f ca="1">IFERROR(BT196/(BT186-IF($AA$335=1,BT206+BT217+BT227+BT243,0)-IF(OR($AA$335=0,$AA$335=1),BT167+BT168+BT165,0)),0)</f>
        <v>0</v>
      </c>
      <c r="BU199" s="153">
        <f>IFERROR(BU196/(BU186-IF($AA$335=1,BU206+BU217+BU227+BU243,0)-IF(OR($AA$335=0,$AA$335=1),BU167+BU168+BU165,0)),0)</f>
        <v>0</v>
      </c>
      <c r="BV199" s="153"/>
      <c r="BW199" s="153">
        <f ca="1">IFERROR(BW196/(BW186-IF($AA$335=1,BW206+BW217+BW227+BW243,0)-IF(OR($AA$335=0,$AA$335=1),BW167+BW168+BW165,0)),0)</f>
        <v>0</v>
      </c>
      <c r="BX199" s="153">
        <f>IFERROR(BX196/(BX186-IF($AA$335=1,BX206+BX217+BX227+BX243,0)-IF(OR($AA$335=0,$AA$335=1),BX167+BX168+BX165,0)),0)</f>
        <v>0</v>
      </c>
      <c r="BY199" s="153"/>
      <c r="BZ199" s="153">
        <f ca="1">IFERROR(BZ196/(BZ186-IF($AA$335=1,BZ206+BZ217+BZ227+BZ243,0)-IF(OR($AA$335=0,$AA$335=1),BZ167+BZ168+BZ165,0)),0)</f>
        <v>0</v>
      </c>
      <c r="CA199" s="153">
        <f>IFERROR(CA196/(CA186-IF($AA$335=1,CA206+CA217+CA227+CA243,0)-IF(OR($AA$335=0,$AA$335=1),CA167+CA168+CA165,0)),0)</f>
        <v>0</v>
      </c>
      <c r="CB199" s="153"/>
      <c r="CC199" s="153">
        <f ca="1">IFERROR(CC196/(CC186-IF($AA$335=1,CC206+CC217+CC227+CC243,0)-IF(OR($AA$335=0,$AA$335=1),CC167+CC168+CC165,0)),0)</f>
        <v>0</v>
      </c>
      <c r="CD199" s="153">
        <f>IFERROR(CD196/(CD186-IF($AA$335=1,CD206+CD217+CD227+CD243,0)-IF(OR($AA$335=0,$AA$335=1),CD167+CD168+CD165,0)),0)</f>
        <v>0</v>
      </c>
      <c r="CE199" s="153"/>
      <c r="CF199" s="153">
        <f ca="1">IFERROR(CF196/(CF186-IF($AA$335=1,CF206+CF217+CF227+CF243,0)-IF(OR($AA$335=0,$AA$335=1),CF167+CF168+CF165,0)),0)</f>
        <v>0</v>
      </c>
      <c r="CG199" s="153">
        <f>IFERROR(CG196/(CG186-IF($AA$335=1,CG206+CG217+CG227+CG243,0)-IF(OR($AA$335=0,$AA$335=1),CG167+CG168+CG165,0)),0)</f>
        <v>0</v>
      </c>
      <c r="CH199" s="153"/>
      <c r="CI199" s="153">
        <f ca="1">IFERROR(CI196/(CI186-IF($AA$335=1,CI206+CI217+CI227+CI243,0)-IF(OR($AA$335=0,$AA$335=1),CI167+CI168+CI165,0)),0)</f>
        <v>0</v>
      </c>
      <c r="CJ199" s="153">
        <f>IFERROR(CJ196/(CJ186-IF($AA$335=1,CJ206+CJ217+CJ227+CJ243,0)-IF(OR($AA$335=0,$AA$335=1),CJ167+CJ168+CJ165,0)),0)</f>
        <v>0</v>
      </c>
      <c r="CK199" s="153"/>
      <c r="CL199" s="153">
        <f ca="1">IFERROR(CL196/(CL186-IF($AA$335=1,CL206+CL217+CL227+CL243,0)-IF(OR($AA$335=0,$AA$335=1),CL167+CL168+CL165,0)),0)</f>
        <v>0</v>
      </c>
      <c r="CM199" s="153">
        <f>IFERROR(CM196/(CM186-IF($AA$335=1,CM206+CM217+CM227+CM243,0)-IF(OR($AA$335=0,$AA$335=1),CM167+CM168+CM165,0)),0)</f>
        <v>0</v>
      </c>
      <c r="CN199" s="153"/>
      <c r="CO199" s="153">
        <f ca="1">IFERROR(CO196/(CO186-IF($AA$335=1,CO206+CO217+CO227+CO243,0)-IF(OR($AA$335=0,$AA$335=1),CO167+CO168+CO165,0)),0)</f>
        <v>0</v>
      </c>
      <c r="CP199" s="153">
        <f>IFERROR(CP196/(CP186-IF($AA$335=1,CP206+CP217+CP227+CP243,0)-IF(OR($AA$335=0,$AA$335=1),CP167+CP168+CP165,0)),0)</f>
        <v>0</v>
      </c>
      <c r="CQ199" s="153"/>
      <c r="CR199" s="153">
        <f ca="1">IFERROR(CR196/(CR186-IF($AA$335=1,CR206+CR217+CR227+CR243,0)-IF(OR($AA$335=0,$AA$335=1),CR167+CR168+CR165,0)),0)</f>
        <v>0</v>
      </c>
      <c r="CS199" s="153">
        <f>IFERROR(CS196/(CS186-IF($AA$335=1,CS206+CS217+CS227+CS243,0)-IF(OR($AA$335=0,$AA$335=1),CS167+CS168+CS165,0)),0)</f>
        <v>0</v>
      </c>
      <c r="CT199" s="153"/>
      <c r="CU199" s="153">
        <f ca="1">IFERROR(CU196/(CU186-IF($AA$335=1,CU206+CU217+CU227+CU243,0)-IF(OR($AA$335=0,$AA$335=1),CU167+CU168+CU165,0)),0)</f>
        <v>0</v>
      </c>
      <c r="CV199" s="153">
        <f>IFERROR(CV196/(CV186-IF($AA$335=1,CV206+CV217+CV227+CV243,0)-IF(OR($AA$335=0,$AA$335=1),CV167+CV168+CV165,0)),0)</f>
        <v>0</v>
      </c>
      <c r="CW199" s="153"/>
      <c r="CX199" s="153">
        <f ca="1">IFERROR(CX196/(CX186-IF($AA$335=1,CX206+CX217+CX227+CX243,0)-IF(OR($AA$335=0,$AA$335=1),CX167+CX168+CX165,0)),0)</f>
        <v>0</v>
      </c>
      <c r="CY199" s="153">
        <f>IFERROR(CY196/(CY186-IF($AA$335=1,CY206+CY217+CY227+CY243,0)-IF(OR($AA$335=0,$AA$335=1),CY167+CY168+CY165,0)),0)</f>
        <v>0</v>
      </c>
      <c r="CZ199" s="153"/>
      <c r="DA199" s="153">
        <f ca="1">IFERROR(DA196/(DA186-IF($AA$335=1,DA206+DA217+DA227+DA243,0)-IF(OR($AA$335=0,$AA$335=1),DA167+DA168+DA165,0)),0)</f>
        <v>0</v>
      </c>
      <c r="DB199" s="153">
        <f>IFERROR(DB196/(DB186-IF($AA$335=1,DB206+DB217+DB227+DB243,0)-IF(OR($AA$335=0,$AA$335=1),DB167+DB168+DB165,0)),0)</f>
        <v>0</v>
      </c>
      <c r="DC199" s="153"/>
      <c r="DD199" s="153">
        <f ca="1">IFERROR(DD196/(DD186-IF($AA$335=1,DD206+DD217+DD227+DD243,0)-IF(OR($AA$335=0,$AA$335=1),DD167+DD168+DD165,0)),0)</f>
        <v>0</v>
      </c>
      <c r="DE199" s="153">
        <f>IFERROR(DE196/(DE186-IF($AA$335=1,DE206+DE217+DE227+DE243,0)-IF(OR($AA$335=0,$AA$335=1),DE167+DE168+DE165,0)),0)</f>
        <v>0</v>
      </c>
      <c r="DF199" s="153"/>
      <c r="DG199" s="153">
        <f ca="1">IFERROR(DG196/(DG186-IF($AA$335=1,DG206+DG217+DG227+DG243,0)-IF(OR($AA$335=0,$AA$335=1),DG167+DG168+DG165,0)),0)</f>
        <v>0</v>
      </c>
      <c r="DH199" s="153">
        <f>IFERROR(DH196/(DH186-IF($AA$335=1,DH206+DH217+DH227+DH243,0)-IF(OR($AA$335=0,$AA$335=1),DH167+DH168+DH165,0)),0)</f>
        <v>0</v>
      </c>
      <c r="DI199" s="153"/>
      <c r="DJ199" s="153">
        <f ca="1">IFERROR(DJ196/(DJ186-IF($AA$335=1,DJ206+DJ217+DJ227+DJ243,0)-IF(OR($AA$335=0,$AA$335=1),DJ167+DJ168+DJ165,0)),0)</f>
        <v>0</v>
      </c>
      <c r="DK199" s="153">
        <f>IFERROR(DK196/(DK186-IF($AA$335=1,DK206+DK217+DK227+DK243,0)-IF(OR($AA$335=0,$AA$335=1),DK167+DK168+DK165,0)),0)</f>
        <v>0</v>
      </c>
      <c r="DL199" s="153"/>
      <c r="DM199" s="153">
        <f ca="1">IFERROR(DM196/(DM186-IF($AA$335=1,DM206+DM217+DM227+DM243,0)-IF(OR($AA$335=0,$AA$335=1),DM167+DM168+DM165,0)),0)</f>
        <v>0</v>
      </c>
      <c r="DN199" s="153">
        <f>IFERROR(DN196/(DN186-IF($AA$335=1,DN206+DN217+DN227+DN243,0)-IF(OR($AA$335=0,$AA$335=1),DN167+DN168+DN165,0)),0)</f>
        <v>0</v>
      </c>
      <c r="DO199" s="153"/>
      <c r="DP199" s="153">
        <f ca="1">IFERROR(DP196/(DP186-IF($AA$335=1,DP206+DP217+DP227+DP243,0)-IF(OR($AA$335=0,$AA$335=1),DP167+DP168+DP165,0)),0)</f>
        <v>0</v>
      </c>
      <c r="DQ199" s="153">
        <f>IFERROR(DQ196/(DQ186-IF($AA$335=1,DQ206+DQ217+DQ227+DQ243,0)-IF(OR($AA$335=0,$AA$335=1),DQ167+DQ168+DQ165,0)),0)</f>
        <v>0</v>
      </c>
      <c r="DR199" s="153"/>
      <c r="DS199" s="153">
        <f ca="1">IFERROR(DS196/(DS186-IF($AA$335=1,DS206+DS217+DS227+DS243,0)-IF(OR($AA$335=0,$AA$335=1),DS167+DS168+DS165,0)),0)</f>
        <v>0</v>
      </c>
      <c r="DT199" s="153">
        <f>IFERROR(DT196/(DT186-IF($AA$335=1,DT206+DT217+DT227+DT243,0)-IF(OR($AA$335=0,$AA$335=1),DT167+DT168+DT165,0)),0)</f>
        <v>0</v>
      </c>
      <c r="DU199" s="291"/>
      <c r="DV199" s="463">
        <f>IFERROR(DV196/(DV186-IF($AA$335=1,DV206+DV217+DV227+DV243,0)-IF(OR($AA$335=0,$AA$335=1),DV167+DV168+DV165,0)),0)</f>
        <v>0</v>
      </c>
      <c r="DW199" s="468"/>
      <c r="DY199" s="144"/>
      <c r="DZ199" s="144"/>
      <c r="EB199" s="146"/>
      <c r="EC199" s="146"/>
      <c r="ED199"/>
      <c r="EE199" s="51"/>
      <c r="EF199" s="176"/>
      <c r="EG199" s="176"/>
      <c r="EH199" s="176"/>
      <c r="EI199" s="176"/>
      <c r="EJ199" s="176"/>
      <c r="EK199" s="176"/>
      <c r="EL199" s="176"/>
      <c r="EM199" s="176"/>
      <c r="EN199" s="176"/>
      <c r="EO199" s="176"/>
      <c r="EP199" s="176"/>
      <c r="EQ199" s="176"/>
      <c r="ER199" s="176"/>
      <c r="ES199" s="176"/>
      <c r="ET199" s="176"/>
      <c r="EU199" s="176"/>
      <c r="EV199" s="176"/>
      <c r="EW199" s="176"/>
      <c r="EX199" s="176"/>
      <c r="EY199" s="176"/>
      <c r="EZ199" s="176"/>
      <c r="FA199" s="176"/>
      <c r="FB199" s="176"/>
      <c r="FC199" s="176"/>
      <c r="FD199" s="176"/>
      <c r="FE199" s="176"/>
      <c r="FF199" s="176"/>
      <c r="FG199" s="176"/>
      <c r="FH199" s="176"/>
      <c r="FI199" s="176"/>
      <c r="FJ199" s="176"/>
      <c r="FK199" s="176"/>
      <c r="FL199" s="176"/>
      <c r="FM199" s="176"/>
      <c r="FN199" s="176"/>
      <c r="FO199" s="176"/>
      <c r="FP199" s="176"/>
      <c r="FQ199" s="176"/>
      <c r="FR199" s="176"/>
      <c r="FS199" s="176"/>
      <c r="FT199" s="176"/>
      <c r="FU199" s="176"/>
      <c r="FV199" s="176"/>
      <c r="FW199" s="176"/>
      <c r="FX199" s="176"/>
      <c r="FY199" s="176"/>
      <c r="FZ199" s="176"/>
      <c r="GA199" s="176"/>
      <c r="GB199" s="176"/>
      <c r="GC199" s="176"/>
      <c r="GD199" s="176"/>
      <c r="GE199" s="176"/>
      <c r="GF199" s="176"/>
      <c r="GG199" s="176"/>
      <c r="GH199" s="176"/>
      <c r="GI199" s="176"/>
      <c r="GJ199" s="176"/>
      <c r="GK199" s="176"/>
      <c r="GL199" s="176"/>
      <c r="GM199" s="176"/>
      <c r="GN199" s="176"/>
      <c r="GO199" s="176"/>
      <c r="GP199" s="176"/>
      <c r="GQ199" s="176"/>
      <c r="GR199" s="176"/>
      <c r="GS199" s="176"/>
      <c r="GT199" s="176"/>
      <c r="GU199" s="176"/>
      <c r="GV199" s="176"/>
      <c r="GW199" s="176"/>
      <c r="GX199" s="176"/>
      <c r="GY199" s="176"/>
      <c r="GZ199" s="176"/>
      <c r="HA199" s="176"/>
      <c r="HB199" s="176"/>
      <c r="HC199" s="176"/>
      <c r="HD199" s="176"/>
      <c r="HE199" s="176"/>
      <c r="HF199" s="176"/>
      <c r="HG199" s="176"/>
      <c r="HH199" s="176"/>
      <c r="HI199" s="176"/>
      <c r="HJ199" s="176"/>
      <c r="HK199" s="176"/>
      <c r="HL199" s="176"/>
      <c r="HM199" s="176"/>
      <c r="HN199" s="176"/>
      <c r="HO199" s="176"/>
      <c r="HP199" s="176"/>
      <c r="HQ199" s="176"/>
      <c r="HR199" s="176"/>
      <c r="HS199" s="176"/>
      <c r="HT199" s="176"/>
      <c r="HU199" s="176"/>
      <c r="HV199" s="176"/>
      <c r="HW199" s="176"/>
      <c r="HX199" s="176"/>
      <c r="HY199" s="176"/>
      <c r="HZ199" s="176"/>
      <c r="IA199" s="176"/>
      <c r="IB199" s="176"/>
      <c r="IC199" s="176"/>
      <c r="ID199" s="176"/>
      <c r="IE199" s="176"/>
      <c r="IF199" s="176"/>
      <c r="IG199" s="176"/>
      <c r="IH199" s="176"/>
      <c r="II199" s="176"/>
      <c r="IJ199" s="176"/>
      <c r="IK199" s="176"/>
      <c r="IL199" s="176"/>
      <c r="IM199" s="176"/>
      <c r="IN199" s="176"/>
      <c r="IO199" s="176"/>
      <c r="IP199" s="176"/>
      <c r="IQ199" s="176"/>
      <c r="IR199" s="176"/>
      <c r="IS199" s="176"/>
      <c r="IT199" s="176"/>
      <c r="IU199" s="176"/>
      <c r="IV199" s="176"/>
      <c r="IW199" s="176"/>
      <c r="IX199" s="176"/>
      <c r="IY199" s="176"/>
      <c r="IZ199" s="176"/>
      <c r="JA199" s="176"/>
      <c r="JB199" s="176"/>
      <c r="JC199" s="176"/>
      <c r="JD199" s="176"/>
      <c r="JE199" s="176"/>
      <c r="JF199" s="176"/>
      <c r="JG199" s="176"/>
      <c r="JH199" s="176"/>
      <c r="JI199" s="176"/>
      <c r="JJ199" s="176"/>
      <c r="JK199" s="176"/>
      <c r="JL199" s="176"/>
      <c r="JM199" s="176"/>
      <c r="JN199" s="176"/>
      <c r="JO199" s="176"/>
      <c r="JP199" s="176"/>
      <c r="JQ199" s="176"/>
      <c r="JR199" s="176"/>
      <c r="JS199" s="176"/>
      <c r="JT199" s="176"/>
      <c r="JU199" s="176"/>
      <c r="JV199" s="176"/>
      <c r="JW199" s="176"/>
      <c r="JX199" s="176"/>
      <c r="JY199" s="176"/>
      <c r="JZ199" s="176"/>
      <c r="KA199" s="176"/>
      <c r="KB199" s="176"/>
      <c r="KC199" s="176"/>
      <c r="KD199" s="176"/>
      <c r="KE199" s="176"/>
      <c r="KF199" s="176"/>
      <c r="KG199" s="176"/>
      <c r="KH199" s="176"/>
      <c r="KI199" s="176"/>
      <c r="KJ199" s="176"/>
      <c r="KK199" s="176"/>
      <c r="KL199" s="176"/>
      <c r="KM199" s="176"/>
      <c r="KN199" s="176"/>
      <c r="KO199" s="176"/>
      <c r="KP199" s="176"/>
      <c r="KQ199" s="176"/>
    </row>
    <row r="200" spans="1:303" ht="13.8" hidden="1" customHeight="1" x14ac:dyDescent="0.3">
      <c r="A200" s="83"/>
      <c r="B200" s="148"/>
      <c r="C200">
        <v>1</v>
      </c>
      <c r="D200" s="206">
        <v>1</v>
      </c>
      <c r="E200" s="206" t="s">
        <v>414</v>
      </c>
      <c r="F200" s="206"/>
      <c r="G200" s="206" t="s">
        <v>264</v>
      </c>
      <c r="M200" s="132" t="s">
        <v>415</v>
      </c>
      <c r="N200" s="127"/>
      <c r="O200" s="153">
        <f>IFERROR(IF(OR(OR($O$332=1,$O$332="1"),$O$332="1"),(O196+O159+O161)/ROUND((O185-O205),$N$3),0),0)</f>
        <v>0</v>
      </c>
      <c r="P200" s="153">
        <f>IFERROR(IF(OR(OR($O$332=1,$O$332="1"),$O$332="1"),(P196+P159+P161)/ROUND((P185-P205),$N$3),0),0)</f>
        <v>0</v>
      </c>
      <c r="Q200" s="153"/>
      <c r="R200" s="153">
        <f>IFERROR(IF(OR($O$332=1,$O$332="1"),(R196+R158)/(R185-R232-R238-R243),0),0)</f>
        <v>0</v>
      </c>
      <c r="S200" s="153">
        <f>IFERROR(IF(OR($O$332=1,$O$332="1"),(S196+S158)/(S185-S232-S238-S243),0),0)</f>
        <v>0</v>
      </c>
      <c r="T200" s="153"/>
      <c r="U200" s="153">
        <f>IFERROR(IF(OR($O$332=1,$O$332="1"),(U196+U158)/(U185-U232-U238-U243),0),0)</f>
        <v>0</v>
      </c>
      <c r="V200" s="153">
        <f>IFERROR(IF(OR($O$332=1,$O$332="1"),(V196+V158)/(V185-V232-V238-V243),0),0)</f>
        <v>0</v>
      </c>
      <c r="W200" s="153"/>
      <c r="X200" s="153">
        <f>IFERROR(IF(OR($O$332=1,$O$332="1"),(X196+X158)/(X185-X232-X238-X243),0),0)</f>
        <v>0</v>
      </c>
      <c r="Y200" s="153">
        <f>IFERROR(IF(OR($O$332=1,$O$332="1"),(Y196+Y158)/(Y185-Y232-Y238-Y243),0),0)</f>
        <v>0</v>
      </c>
      <c r="Z200" s="153"/>
      <c r="AA200" s="153">
        <f>IFERROR(IF(OR($O$332=1,$O$332="1"),(AA196+AA158)/(AA185-AA232-AA238-AA243),0),0)</f>
        <v>0</v>
      </c>
      <c r="AB200" s="153">
        <f>IFERROR(IF(OR($O$332=1,$O$332="1"),(AB196+AB158)/(AB185-AB232-AB238-AB243),0),0)</f>
        <v>0</v>
      </c>
      <c r="AC200" s="153"/>
      <c r="AD200" s="153">
        <f>IFERROR(IF(OR($O$332=1,$O$332="1"),(AD196+AD158)/(AD185-AD232-AD238-AD243),0),0)</f>
        <v>0</v>
      </c>
      <c r="AE200" s="153">
        <f>IFERROR(IF(OR($O$332=1,$O$332="1"),(AE196+AE158)/(AE185-AE232-AE238-AE243),0),0)</f>
        <v>0</v>
      </c>
      <c r="AF200" s="153"/>
      <c r="AG200" s="153">
        <f>IFERROR(IF(OR($O$332=1,$O$332="1"),(AG196+AG158)/(AG185-AG232-AG238-AG243),0),0)</f>
        <v>0</v>
      </c>
      <c r="AH200" s="153">
        <f>IFERROR(IF(OR($O$332=1,$O$332="1"),(AH196+AH158)/(AH185-AH232-AH238-AH243),0),0)</f>
        <v>0</v>
      </c>
      <c r="AI200" s="153"/>
      <c r="AJ200" s="153">
        <f>IFERROR(IF(OR($O$332=1,$O$332="1"),(AJ196+AJ158)/(AJ185-AJ232-AJ238-AJ243),0),0)</f>
        <v>0</v>
      </c>
      <c r="AK200" s="153">
        <f>IFERROR(IF(OR($O$332=1,$O$332="1"),(AK196+AK158)/(AK185-AK232-AK238-AK243),0),0)</f>
        <v>0</v>
      </c>
      <c r="AL200" s="153"/>
      <c r="AM200" s="153">
        <f>IFERROR(IF(OR($O$332=1,$O$332="1"),(AM196+AM158)/(AM185-AM232-AM238-AM243),0),0)</f>
        <v>0</v>
      </c>
      <c r="AN200" s="153">
        <f>IFERROR(IF(OR($O$332=1,$O$332="1"),(AN196+AN158)/(AN185-AN232-AN238-AN243),0),0)</f>
        <v>0</v>
      </c>
      <c r="AO200" s="153"/>
      <c r="AP200" s="153">
        <f>IFERROR(IF(OR($O$332=1,$O$332="1"),(AP196+AP158)/(AP185-AP232-AP238-AP243),0),0)</f>
        <v>0</v>
      </c>
      <c r="AQ200" s="153">
        <f>IFERROR(IF(OR($O$332=1,$O$332="1"),(AQ196+AQ158)/(AQ185-AQ232-AQ238-AQ243),0),0)</f>
        <v>0</v>
      </c>
      <c r="AR200" s="153"/>
      <c r="AS200" s="153">
        <f>IFERROR(IF(OR($O$332=1,$O$332="1"),(AS196+AS158)/(AS185-AS232-AS238-AS243),0),0)</f>
        <v>0</v>
      </c>
      <c r="AT200" s="153">
        <f>IFERROR(IF(OR($O$332=1,$O$332="1"),(AT196+AT158)/(AT185-AT232-AT238-AT243),0),0)</f>
        <v>0</v>
      </c>
      <c r="AU200" s="153"/>
      <c r="AV200" s="153">
        <f>IFERROR(IF(OR($O$332=1,$O$332="1"),(AV196+AV158)/(AV185-AV232-AV238-AV243),0),0)</f>
        <v>0</v>
      </c>
      <c r="AW200" s="153">
        <f>IFERROR(IF(OR($O$332=1,$O$332="1"),(AW196+AW158)/(AW185-AW232-AW238-AW243),0),0)</f>
        <v>0</v>
      </c>
      <c r="AX200" s="153"/>
      <c r="AY200" s="153">
        <f>IFERROR(IF(OR($O$332=1,$O$332="1"),(AY196+AY158)/(AY185-AY232-AY238-AY243),0),0)</f>
        <v>0</v>
      </c>
      <c r="AZ200" s="153">
        <f>IFERROR(IF(OR($O$332=1,$O$332="1"),(AZ196+AZ158)/(AZ185-AZ232-AZ238-AZ243),0),0)</f>
        <v>0</v>
      </c>
      <c r="BA200" s="153"/>
      <c r="BB200" s="153">
        <f>IFERROR(IF(OR($O$332=1,$O$332="1"),(BB196+BB158)/(BB185-BB232-BB238-BB243),0),0)</f>
        <v>0</v>
      </c>
      <c r="BC200" s="153">
        <f>IFERROR(IF(OR($O$332=1,$O$332="1"),(BC196+BC158)/(BC185-BC232-BC238-BC243),0),0)</f>
        <v>0</v>
      </c>
      <c r="BD200" s="153"/>
      <c r="BE200" s="153">
        <f>IFERROR(IF(OR($O$332=1,$O$332="1"),(BE196+BE158)/(BE185-BE232-BE238-BE243),0),0)</f>
        <v>0</v>
      </c>
      <c r="BF200" s="153">
        <f>IFERROR(IF(OR($O$332=1,$O$332="1"),(BF196+BF158)/(BF185-BF232-BF238-BF243),0),0)</f>
        <v>0</v>
      </c>
      <c r="BG200" s="153"/>
      <c r="BH200" s="153">
        <f>IFERROR(IF(OR($O$332=1,$O$332="1"),(BH196+BH158)/(BH185-BH232-BH238-BH243),0),0)</f>
        <v>0</v>
      </c>
      <c r="BI200" s="153">
        <f>IFERROR(IF(OR($O$332=1,$O$332="1"),(BI196+BI158)/(BI185-BI232-BI238-BI243),0),0)</f>
        <v>0</v>
      </c>
      <c r="BJ200" s="153"/>
      <c r="BK200" s="153">
        <f>IFERROR(IF(OR($O$332=1,$O$332="1"),(BK196+BK158)/(BK185-BK232-BK238-BK243),0),0)</f>
        <v>0</v>
      </c>
      <c r="BL200" s="153">
        <f>IFERROR(IF(OR($O$332=1,$O$332="1"),(BL196+BL158)/(BL185-BL232-BL238-BL243),0),0)</f>
        <v>0</v>
      </c>
      <c r="BM200" s="153"/>
      <c r="BN200" s="153">
        <f>IFERROR(IF(OR($O$332=1,$O$332="1"),(BN196+BN158)/(BN185-BN232-BN238-BN243),0),0)</f>
        <v>0</v>
      </c>
      <c r="BO200" s="153">
        <f>IFERROR(IF(OR($O$332=1,$O$332="1"),(BO196+BO158)/(BO185-BO232-BO238-BO243),0),0)</f>
        <v>0</v>
      </c>
      <c r="BP200" s="153"/>
      <c r="BQ200" s="153">
        <f>IFERROR(IF(OR($O$332=1,$O$332="1"),(BQ196+BQ158)/(BQ185-BQ232-BQ238-BQ243),0),0)</f>
        <v>0</v>
      </c>
      <c r="BR200" s="153">
        <f>IFERROR(IF(OR($O$332=1,$O$332="1"),(BR196+BR158)/(BR185-BR232-BR238-BR243),0),0)</f>
        <v>0</v>
      </c>
      <c r="BS200" s="153"/>
      <c r="BT200" s="153">
        <f>IFERROR(IF(OR($O$332=1,$O$332="1"),(BT196+BT158)/(BT185-BT232-BT238-BT243),0),0)</f>
        <v>0</v>
      </c>
      <c r="BU200" s="153">
        <f>IFERROR(IF(OR($O$332=1,$O$332="1"),(BU196+BU158)/(BU185-BU232-BU238-BU243),0),0)</f>
        <v>0</v>
      </c>
      <c r="BV200" s="153"/>
      <c r="BW200" s="153">
        <f>IFERROR(IF(OR($O$332=1,$O$332="1"),(BW196+BW158)/(BW185-BW232-BW238-BW243),0),0)</f>
        <v>0</v>
      </c>
      <c r="BX200" s="153">
        <f>IFERROR(IF(OR($O$332=1,$O$332="1"),(BX196+BX158)/(BX185-BX232-BX238-BX243),0),0)</f>
        <v>0</v>
      </c>
      <c r="BY200" s="153"/>
      <c r="BZ200" s="153">
        <f>IFERROR(IF(OR($O$332=1,$O$332="1"),(BZ196+BZ158)/(BZ185-BZ232-BZ238-BZ243),0),0)</f>
        <v>0</v>
      </c>
      <c r="CA200" s="153">
        <f>IFERROR(IF(OR($O$332=1,$O$332="1"),(CA196+CA158)/(CA185-CA232-CA238-CA243),0),0)</f>
        <v>0</v>
      </c>
      <c r="CB200" s="153"/>
      <c r="CC200" s="153">
        <f>IFERROR(IF(OR($O$332=1,$O$332="1"),(CC196+CC158)/(CC185-CC232-CC238-CC243),0),0)</f>
        <v>0</v>
      </c>
      <c r="CD200" s="153">
        <f>IFERROR(IF(OR($O$332=1,$O$332="1"),(CD196+CD158)/(CD185-CD232-CD238-CD243),0),0)</f>
        <v>0</v>
      </c>
      <c r="CE200" s="153"/>
      <c r="CF200" s="153">
        <f>IFERROR(IF(OR($O$332=1,$O$332="1"),(CF196+CF158)/(CF185-CF232-CF238-CF243),0),0)</f>
        <v>0</v>
      </c>
      <c r="CG200" s="153">
        <f>IFERROR(IF(OR($O$332=1,$O$332="1"),(CG196+CG158)/(CG185-CG232-CG238-CG243),0),0)</f>
        <v>0</v>
      </c>
      <c r="CH200" s="153"/>
      <c r="CI200" s="153">
        <f>IFERROR(IF(OR($O$332=1,$O$332="1"),(CI196+CI158)/(CI185-CI232-CI238-CI243),0),0)</f>
        <v>0</v>
      </c>
      <c r="CJ200" s="153">
        <f>IFERROR(IF(OR($O$332=1,$O$332="1"),(CJ196+CJ158)/(CJ185-CJ232-CJ238-CJ243),0),0)</f>
        <v>0</v>
      </c>
      <c r="CK200" s="153"/>
      <c r="CL200" s="153">
        <f>IFERROR(IF(OR($O$332=1,$O$332="1"),(CL196+CL158)/(CL185-CL232-CL238-CL243),0),0)</f>
        <v>0</v>
      </c>
      <c r="CM200" s="153">
        <f>IFERROR(IF(OR($O$332=1,$O$332="1"),(CM196+CM158)/(CM185-CM232-CM238-CM243),0),0)</f>
        <v>0</v>
      </c>
      <c r="CN200" s="153"/>
      <c r="CO200" s="153">
        <f>IFERROR(IF(OR($O$332=1,$O$332="1"),(CO196+CO158)/(CO185-CO232-CO238-CO243),0),0)</f>
        <v>0</v>
      </c>
      <c r="CP200" s="153">
        <f>IFERROR(IF(OR($O$332=1,$O$332="1"),(CP196+CP158)/(CP185-CP232-CP238-CP243),0),0)</f>
        <v>0</v>
      </c>
      <c r="CQ200" s="153"/>
      <c r="CR200" s="153">
        <f>IFERROR(IF(OR($O$332=1,$O$332="1"),(CR196+CR158)/(CR185-CR232-CR238-CR243),0),0)</f>
        <v>0</v>
      </c>
      <c r="CS200" s="153">
        <f>IFERROR(IF(OR($O$332=1,$O$332="1"),(CS196+CS158)/(CS185-CS232-CS238-CS243),0),0)</f>
        <v>0</v>
      </c>
      <c r="CT200" s="153"/>
      <c r="CU200" s="153">
        <f>IFERROR(IF(OR($O$332=1,$O$332="1"),(CU196+CU158)/(CU185-CU232-CU238-CU243),0),0)</f>
        <v>0</v>
      </c>
      <c r="CV200" s="153">
        <f>IFERROR(IF(OR($O$332=1,$O$332="1"),(CV196+CV158)/(CV185-CV232-CV238-CV243),0),0)</f>
        <v>0</v>
      </c>
      <c r="CW200" s="153"/>
      <c r="CX200" s="153">
        <f>IFERROR(IF(OR($O$332=1,$O$332="1"),(CX196+CX158)/(CX185-CX232-CX238-CX243),0),0)</f>
        <v>0</v>
      </c>
      <c r="CY200" s="153">
        <f>IFERROR(IF(OR($O$332=1,$O$332="1"),(CY196+CY158)/(CY185-CY232-CY238-CY243),0),0)</f>
        <v>0</v>
      </c>
      <c r="CZ200" s="153"/>
      <c r="DA200" s="153">
        <f>IFERROR(IF(OR($O$332=1,$O$332="1"),(DA196+DA158)/(DA185-DA232-DA238-DA243),0),0)</f>
        <v>0</v>
      </c>
      <c r="DB200" s="153">
        <f>IFERROR(IF(OR($O$332=1,$O$332="1"),(DB196+DB158)/(DB185-DB232-DB238-DB243),0),0)</f>
        <v>0</v>
      </c>
      <c r="DC200" s="153"/>
      <c r="DD200" s="153">
        <f>IFERROR(IF(OR($O$332=1,$O$332="1"),(DD196+DD158)/(DD185-DD232-DD238-DD243),0),0)</f>
        <v>0</v>
      </c>
      <c r="DE200" s="153">
        <f>IFERROR(IF(OR($O$332=1,$O$332="1"),(DE196+DE158)/(DE185-DE232-DE238-DE243),0),0)</f>
        <v>0</v>
      </c>
      <c r="DF200" s="153"/>
      <c r="DG200" s="153">
        <f>IFERROR(IF(OR($O$332=1,$O$332="1"),(DG196+DG158)/(DG185-DG232-DG238-DG243),0),0)</f>
        <v>0</v>
      </c>
      <c r="DH200" s="153">
        <f>IFERROR(IF(OR($O$332=1,$O$332="1"),(DH196+DH158)/(DH185-DH232-DH238-DH243),0),0)</f>
        <v>0</v>
      </c>
      <c r="DI200" s="153"/>
      <c r="DJ200" s="153">
        <f>IFERROR(IF(OR($O$332=1,$O$332="1"),(DJ196+DJ158)/(DJ185-DJ232-DJ238-DJ243),0),0)</f>
        <v>0</v>
      </c>
      <c r="DK200" s="153">
        <f>IFERROR(IF(OR($O$332=1,$O$332="1"),(DK196+DK158)/(DK185-DK232-DK238-DK243),0),0)</f>
        <v>0</v>
      </c>
      <c r="DL200" s="153"/>
      <c r="DM200" s="153">
        <f>IFERROR(IF(OR($O$332=1,$O$332="1"),(DM196+DM158)/(DM185-DM232-DM238-DM243),0),0)</f>
        <v>0</v>
      </c>
      <c r="DN200" s="153">
        <f>IFERROR(IF(OR($O$332=1,$O$332="1"),(DN196+DN158)/(DN185-DN232-DN238-DN243),0),0)</f>
        <v>0</v>
      </c>
      <c r="DO200" s="153"/>
      <c r="DP200" s="153">
        <f>IFERROR(IF(OR($O$332=1,$O$332="1"),(DP196+DP158)/(DP185-DP232-DP238-DP243),0),0)</f>
        <v>0</v>
      </c>
      <c r="DQ200" s="153">
        <f>IFERROR(IF(OR($O$332=1,$O$332="1"),(DQ196+DQ158)/(DQ185-DQ232-DQ238-DQ243),0),0)</f>
        <v>0</v>
      </c>
      <c r="DR200" s="153"/>
      <c r="DS200" s="153">
        <f>IFERROR(IF(OR($O$332=1,$O$332="1"),(DS196+DS158)/(DS185-DS232-DS238-DS243),0),0)</f>
        <v>0</v>
      </c>
      <c r="DT200" s="153">
        <f>IFERROR(IF(OR($O$332=1,$O$332="1"),(DT196+DT158)/(DT185-DT232-DT238-DT243),0),0)</f>
        <v>0</v>
      </c>
      <c r="DU200" s="291"/>
      <c r="DV200" s="449">
        <f>IFERROR(IF(OR($O$332=1,$O$332="1"),(DV196+DV158)/(DV185-DV232-DV238-DV243),0),0)</f>
        <v>0</v>
      </c>
      <c r="DW200" s="450"/>
      <c r="DY200" s="291"/>
      <c r="DZ200" s="291"/>
      <c r="EB200" s="292"/>
      <c r="EC200" s="292"/>
      <c r="EE200" s="100"/>
    </row>
    <row r="201" spans="1:303" ht="13.8" customHeight="1" x14ac:dyDescent="0.3">
      <c r="A201" s="83"/>
      <c r="C201">
        <v>1</v>
      </c>
      <c r="D201" s="206"/>
      <c r="E201" s="206" t="s">
        <v>416</v>
      </c>
      <c r="F201" s="206"/>
      <c r="G201" s="170" t="s">
        <v>247</v>
      </c>
      <c r="M201" s="248" t="s">
        <v>316</v>
      </c>
      <c r="N201" s="99"/>
      <c r="O201" s="271"/>
      <c r="P201" s="248"/>
      <c r="Q201" s="99"/>
      <c r="R201" s="248"/>
      <c r="S201" s="271"/>
      <c r="T201" s="99"/>
      <c r="U201" s="177"/>
      <c r="V201" s="273"/>
      <c r="W201" s="99"/>
      <c r="X201" s="177"/>
      <c r="Y201" s="273"/>
      <c r="Z201" s="99"/>
      <c r="AA201" s="177"/>
      <c r="AB201" s="273"/>
      <c r="AC201" s="99"/>
      <c r="AD201" s="177"/>
      <c r="AE201" s="273"/>
      <c r="AF201" s="99"/>
      <c r="AG201" s="177"/>
      <c r="AH201" s="273"/>
      <c r="AI201" s="99"/>
      <c r="AJ201" s="177"/>
      <c r="AK201" s="273"/>
      <c r="AL201" s="99"/>
      <c r="AM201" s="177"/>
      <c r="AN201" s="273"/>
      <c r="AO201" s="99"/>
      <c r="AP201" s="177"/>
      <c r="AQ201" s="273"/>
      <c r="AR201" s="99"/>
      <c r="AS201" s="177"/>
      <c r="AT201" s="273"/>
      <c r="AU201" s="99"/>
      <c r="AV201" s="177"/>
      <c r="AW201" s="273"/>
      <c r="AX201" s="99"/>
      <c r="AY201" s="177"/>
      <c r="AZ201" s="273"/>
      <c r="BA201" s="99"/>
      <c r="BB201" s="177"/>
      <c r="BC201" s="273"/>
      <c r="BD201" s="99"/>
      <c r="BE201" s="177"/>
      <c r="BF201" s="273"/>
      <c r="BG201" s="99"/>
      <c r="BH201" s="177"/>
      <c r="BI201" s="273"/>
      <c r="BJ201" s="99"/>
      <c r="BK201" s="177"/>
      <c r="BL201" s="273"/>
      <c r="BM201" s="99"/>
      <c r="BN201" s="177"/>
      <c r="BO201" s="273"/>
      <c r="BP201" s="99"/>
      <c r="BQ201" s="177"/>
      <c r="BR201" s="273"/>
      <c r="BS201" s="99"/>
      <c r="BT201" s="177"/>
      <c r="BU201" s="273"/>
      <c r="BV201" s="99"/>
      <c r="BW201" s="177"/>
      <c r="BX201" s="273"/>
      <c r="BY201" s="99"/>
      <c r="BZ201" s="177"/>
      <c r="CA201" s="273"/>
      <c r="CB201" s="273"/>
      <c r="CC201" s="273"/>
      <c r="CD201" s="273"/>
      <c r="CE201" s="273"/>
      <c r="CF201" s="273"/>
      <c r="CG201" s="273"/>
      <c r="CH201" s="273"/>
      <c r="CI201" s="273"/>
      <c r="CJ201" s="273"/>
      <c r="CK201" s="273"/>
      <c r="CL201" s="273"/>
      <c r="CM201" s="273"/>
      <c r="CN201" s="273"/>
      <c r="CO201" s="273"/>
      <c r="CP201" s="273"/>
      <c r="CQ201" s="273"/>
      <c r="CR201" s="273"/>
      <c r="CS201" s="273"/>
      <c r="CT201" s="273"/>
      <c r="CU201" s="273"/>
      <c r="CV201" s="273"/>
      <c r="CW201" s="273"/>
      <c r="CX201" s="273"/>
      <c r="CY201" s="273"/>
      <c r="CZ201" s="273"/>
      <c r="DA201" s="273"/>
      <c r="DB201" s="273"/>
      <c r="DC201" s="273"/>
      <c r="DD201" s="273"/>
      <c r="DE201" s="273"/>
      <c r="DF201" s="273"/>
      <c r="DG201" s="273"/>
      <c r="DH201" s="273"/>
      <c r="DI201" s="273"/>
      <c r="DJ201" s="273"/>
      <c r="DK201" s="273"/>
      <c r="DL201" s="273"/>
      <c r="DM201" s="273"/>
      <c r="DN201" s="273"/>
      <c r="DO201" s="273"/>
      <c r="DP201" s="273"/>
      <c r="DQ201" s="273"/>
      <c r="DR201" s="273"/>
      <c r="DS201" s="273"/>
      <c r="DT201" s="273"/>
      <c r="DU201" s="273"/>
      <c r="DV201" s="177"/>
      <c r="DW201" s="273"/>
      <c r="DY201" s="177"/>
      <c r="DZ201" s="273"/>
      <c r="EB201" s="249"/>
      <c r="EC201" s="274"/>
    </row>
    <row r="202" spans="1:303" ht="13.8" customHeight="1" thickBot="1" x14ac:dyDescent="0.35">
      <c r="A202" s="83"/>
      <c r="C202">
        <v>1</v>
      </c>
      <c r="D202" s="206"/>
      <c r="E202" s="206" t="s">
        <v>417</v>
      </c>
      <c r="F202" s="206"/>
      <c r="G202" s="170" t="s">
        <v>247</v>
      </c>
      <c r="M202" s="540" t="s">
        <v>418</v>
      </c>
      <c r="N202" s="540"/>
      <c r="O202" s="540"/>
      <c r="P202" s="540"/>
      <c r="Q202" s="540"/>
      <c r="R202" s="540"/>
      <c r="S202" s="540"/>
      <c r="T202" s="540"/>
      <c r="U202" s="540"/>
      <c r="V202" s="540"/>
      <c r="W202" s="540"/>
      <c r="X202" s="540"/>
      <c r="Y202" s="540"/>
      <c r="Z202" s="540"/>
      <c r="AA202" s="540"/>
      <c r="AB202" s="540"/>
      <c r="AC202" s="540"/>
      <c r="AD202" s="540"/>
      <c r="AE202" s="540"/>
      <c r="AF202" s="540"/>
      <c r="AG202" s="540"/>
      <c r="AH202" s="540"/>
      <c r="AI202" s="540"/>
      <c r="AJ202" s="540"/>
      <c r="AK202" s="540"/>
      <c r="AL202" s="540"/>
      <c r="AM202" s="540"/>
      <c r="AN202" s="540"/>
      <c r="AO202" s="540"/>
      <c r="AP202" s="540"/>
      <c r="AQ202" s="540"/>
      <c r="AR202" s="540"/>
      <c r="AS202" s="540"/>
      <c r="AT202" s="540"/>
      <c r="AU202" s="540"/>
      <c r="AV202" s="540"/>
      <c r="AW202" s="540"/>
      <c r="AX202" s="540"/>
      <c r="AY202" s="540"/>
      <c r="AZ202" s="540"/>
      <c r="BA202" s="540"/>
      <c r="BB202" s="540"/>
      <c r="BC202" s="540"/>
      <c r="BD202" s="540"/>
      <c r="BE202" s="540"/>
      <c r="BF202" s="540"/>
      <c r="BG202" s="540"/>
      <c r="BH202" s="540"/>
      <c r="BI202" s="540"/>
      <c r="BJ202" s="540"/>
      <c r="BK202" s="540"/>
      <c r="BL202" s="540"/>
      <c r="BM202" s="540"/>
      <c r="BN202" s="540"/>
      <c r="BO202" s="540"/>
      <c r="BP202" s="540"/>
      <c r="BQ202" s="540"/>
      <c r="BR202" s="540"/>
      <c r="BS202" s="540"/>
      <c r="BT202" s="540"/>
      <c r="BU202" s="540"/>
      <c r="BV202" s="540"/>
      <c r="BW202" s="540"/>
      <c r="BX202" s="540"/>
      <c r="BY202" s="540"/>
      <c r="BZ202" s="540"/>
      <c r="CA202" s="540"/>
      <c r="CB202" s="540"/>
      <c r="CC202" s="540"/>
      <c r="CD202" s="540"/>
      <c r="CE202" s="540"/>
      <c r="CF202" s="540"/>
      <c r="CG202" s="540"/>
      <c r="CH202" s="540"/>
      <c r="CI202" s="540"/>
      <c r="CJ202" s="540"/>
      <c r="CK202" s="540"/>
      <c r="CL202" s="540"/>
      <c r="CM202" s="540"/>
      <c r="CN202" s="540"/>
      <c r="CO202" s="540"/>
      <c r="CP202" s="540"/>
      <c r="CQ202" s="540"/>
      <c r="CR202" s="540"/>
      <c r="CS202" s="540"/>
      <c r="CT202" s="540"/>
      <c r="CU202" s="540"/>
      <c r="CV202" s="540"/>
      <c r="CW202" s="540"/>
      <c r="CX202" s="540"/>
      <c r="CY202" s="540"/>
      <c r="CZ202" s="540"/>
      <c r="DA202" s="540"/>
      <c r="DB202" s="540"/>
      <c r="DC202" s="540"/>
      <c r="DD202" s="540"/>
      <c r="DE202" s="540"/>
      <c r="DF202" s="540"/>
      <c r="DG202" s="540"/>
      <c r="DH202" s="540"/>
      <c r="DI202" s="540"/>
      <c r="DJ202" s="540"/>
      <c r="DK202" s="540"/>
      <c r="DL202" s="540"/>
      <c r="DM202" s="540"/>
      <c r="DN202" s="540"/>
      <c r="DO202" s="540"/>
      <c r="DP202" s="540"/>
      <c r="DQ202" s="540"/>
      <c r="DR202" s="540"/>
      <c r="DS202" s="540"/>
      <c r="DT202" s="541"/>
      <c r="DU202" s="415"/>
      <c r="DV202" s="606"/>
      <c r="DW202" s="607"/>
      <c r="DY202" s="578"/>
      <c r="DZ202" s="579"/>
      <c r="EB202" s="576"/>
      <c r="EC202" s="577"/>
    </row>
    <row r="203" spans="1:303" ht="19.5" customHeight="1" x14ac:dyDescent="0.3">
      <c r="A203" s="83"/>
      <c r="D203" s="206"/>
      <c r="E203" s="206" t="s">
        <v>419</v>
      </c>
      <c r="F203" s="206">
        <v>0</v>
      </c>
      <c r="G203" s="206" t="s">
        <v>264</v>
      </c>
      <c r="M203" s="129" t="s">
        <v>420</v>
      </c>
      <c r="N203" s="293"/>
      <c r="O203" s="153">
        <f ca="1">IFERROR(IF(AND(O204&lt;&gt;"",O204&lt;&gt;0),(O204-O179)/ROUND(O179,$N$3),0),0)</f>
        <v>0</v>
      </c>
      <c r="P203" s="153">
        <f>IFERROR(IF(AND(P204&lt;&gt;"",P204&lt;&gt;0),(P204-P179)/ROUND(P179,$N$3),0),0)</f>
        <v>0</v>
      </c>
      <c r="Q203" s="167"/>
      <c r="R203" s="153">
        <f>IFERROR(IF(AND(R204&lt;&gt;"",R204&lt;&gt;0),(R204-R179)/ROUND(R179,$N$3),0),0)</f>
        <v>0</v>
      </c>
      <c r="S203" s="153">
        <f>IFERROR(IF(AND(S204&lt;&gt;"",S204&lt;&gt;0),(S204-S179)/ROUND(S179,$N$3),0),0)</f>
        <v>0</v>
      </c>
      <c r="T203" s="210"/>
      <c r="U203" s="153">
        <f>IFERROR(IF(AND(U204&lt;&gt;"",U204&lt;&gt;0),(U204-U179)/ROUND(U179,$N$3),0),0)</f>
        <v>0</v>
      </c>
      <c r="V203" s="153">
        <f>IFERROR(IF(AND(V204&lt;&gt;"",V204&lt;&gt;0),(V204-V179)/ROUND(V179,$N$3),0),0)</f>
        <v>0</v>
      </c>
      <c r="W203" s="153"/>
      <c r="X203" s="153">
        <f>IFERROR(IF(AND(X204&lt;&gt;"",X204&lt;&gt;0),(X204-X179)/ROUND(X179,$N$3),0),0)</f>
        <v>0</v>
      </c>
      <c r="Y203" s="153">
        <f>IFERROR(IF(AND(Y204&lt;&gt;"",Y204&lt;&gt;0),(Y204-Y179)/ROUND(Y179,$N$3),0),0)</f>
        <v>0</v>
      </c>
      <c r="Z203" s="153"/>
      <c r="AA203" s="153">
        <f>IFERROR(IF(AND(AA204&lt;&gt;"",AA204&lt;&gt;0),(AA204-AA179)/ROUND(AA179,$N$3),0),0)</f>
        <v>0</v>
      </c>
      <c r="AB203" s="153">
        <f>IFERROR(IF(AND(AB204&lt;&gt;"",AB204&lt;&gt;0),(AB204-AB179)/ROUND(AB179,$N$3),0),0)</f>
        <v>0</v>
      </c>
      <c r="AC203" s="153"/>
      <c r="AD203" s="153">
        <f>IFERROR(IF(AND(AD204&lt;&gt;"",AD204&lt;&gt;0),(AD204-AD179)/ROUND(AD179,$N$3),0),0)</f>
        <v>0</v>
      </c>
      <c r="AE203" s="153">
        <f>IFERROR(IF(AND(AE204&lt;&gt;"",AE204&lt;&gt;0),(AE204-AE179)/ROUND(AE179,$N$3),0),0)</f>
        <v>0</v>
      </c>
      <c r="AF203" s="153"/>
      <c r="AG203" s="153">
        <f>IFERROR(IF(AND(AG204&lt;&gt;"",AG204&lt;&gt;0),(AG204-AG179)/ROUND(AG179,$N$3),0),0)</f>
        <v>0</v>
      </c>
      <c r="AH203" s="153">
        <f>IFERROR(IF(AND(AH204&lt;&gt;"",AH204&lt;&gt;0),(AH204-AH179)/ROUND(AH179,$N$3),0),0)</f>
        <v>0</v>
      </c>
      <c r="AI203" s="153"/>
      <c r="AJ203" s="153">
        <f>IFERROR(IF(AND(AJ204&lt;&gt;"",AJ204&lt;&gt;0),(AJ204-AJ179)/ROUND(AJ179,$N$3),0),0)</f>
        <v>0</v>
      </c>
      <c r="AK203" s="153">
        <f>IFERROR(IF(AND(AK204&lt;&gt;"",AK204&lt;&gt;0),(AK204-AK179)/ROUND(AK179,$N$3),0),0)</f>
        <v>0</v>
      </c>
      <c r="AL203" s="153"/>
      <c r="AM203" s="153">
        <f>IFERROR(IF(AND(AM204&lt;&gt;"",AM204&lt;&gt;0),(AM204-AM179)/ROUND(AM179,$N$3),0),0)</f>
        <v>0</v>
      </c>
      <c r="AN203" s="153">
        <f>IFERROR(IF(AND(AN204&lt;&gt;"",AN204&lt;&gt;0),(AN204-AN179)/ROUND(AN179,$N$3),0),0)</f>
        <v>0</v>
      </c>
      <c r="AO203" s="153"/>
      <c r="AP203" s="153">
        <f>IFERROR(IF(AND(AP204&lt;&gt;"",AP204&lt;&gt;0),(AP204-AP179)/ROUND(AP179,$N$3),0),0)</f>
        <v>0</v>
      </c>
      <c r="AQ203" s="153">
        <f>IFERROR(IF(AND(AQ204&lt;&gt;"",AQ204&lt;&gt;0),(AQ204-AQ179)/ROUND(AQ179,$N$3),0),0)</f>
        <v>0</v>
      </c>
      <c r="AR203" s="153"/>
      <c r="AS203" s="153">
        <f>IFERROR(IF(AND(AS204&lt;&gt;"",AS204&lt;&gt;0),(AS204-AS179)/ROUND(AS179,$N$3),0),0)</f>
        <v>0</v>
      </c>
      <c r="AT203" s="153">
        <f>IFERROR(IF(AND(AT204&lt;&gt;"",AT204&lt;&gt;0),(AT204-AT179)/ROUND(AT179,$N$3),0),0)</f>
        <v>0</v>
      </c>
      <c r="AU203" s="153"/>
      <c r="AV203" s="153">
        <f>IFERROR(IF(AND(AV204&lt;&gt;"",AV204&lt;&gt;0),(AV204-AV179)/ROUND(AV179,$N$3),0),0)</f>
        <v>0</v>
      </c>
      <c r="AW203" s="153">
        <f>IFERROR(IF(AND(AW204&lt;&gt;"",AW204&lt;&gt;0),(AW204-AW179)/ROUND(AW179,$N$3),0),0)</f>
        <v>0</v>
      </c>
      <c r="AX203" s="153"/>
      <c r="AY203" s="153">
        <f>IFERROR(IF(AND(AY204&lt;&gt;"",AY204&lt;&gt;0),(AY204-AY179)/ROUND(AY179,$N$3),0),0)</f>
        <v>0</v>
      </c>
      <c r="AZ203" s="153">
        <f>IFERROR(IF(AND(AZ204&lt;&gt;"",AZ204&lt;&gt;0),(AZ204-AZ179)/ROUND(AZ179,$N$3),0),0)</f>
        <v>0</v>
      </c>
      <c r="BA203" s="153"/>
      <c r="BB203" s="153">
        <f>IFERROR(IF(AND(BB204&lt;&gt;"",BB204&lt;&gt;0),(BB204-BB179)/ROUND(BB179,$N$3),0),0)</f>
        <v>0</v>
      </c>
      <c r="BC203" s="153">
        <f>IFERROR(IF(AND(BC204&lt;&gt;"",BC204&lt;&gt;0),(BC204-BC179)/ROUND(BC179,$N$3),0),0)</f>
        <v>0</v>
      </c>
      <c r="BD203" s="153"/>
      <c r="BE203" s="153">
        <f>IFERROR(IF(AND(BE204&lt;&gt;"",BE204&lt;&gt;0),(BE204-BE179)/ROUND(BE179,$N$3),0),0)</f>
        <v>0</v>
      </c>
      <c r="BF203" s="153">
        <f>IFERROR(IF(AND(BF204&lt;&gt;"",BF204&lt;&gt;0),(BF204-BF179)/ROUND(BF179,$N$3),0),0)</f>
        <v>0</v>
      </c>
      <c r="BG203" s="153"/>
      <c r="BH203" s="153">
        <f>IFERROR(IF(AND(BH204&lt;&gt;"",BH204&lt;&gt;0),(BH204-BH179)/ROUND(BH179,$N$3),0),0)</f>
        <v>0</v>
      </c>
      <c r="BI203" s="153">
        <f>IFERROR(IF(AND(BI204&lt;&gt;"",BI204&lt;&gt;0),(BI204-BI179)/ROUND(BI179,$N$3),0),0)</f>
        <v>0</v>
      </c>
      <c r="BJ203" s="153"/>
      <c r="BK203" s="153">
        <f>IFERROR(IF(AND(BK204&lt;&gt;"",BK204&lt;&gt;0),(BK204-BK179)/ROUND(BK179,$N$3),0),0)</f>
        <v>0</v>
      </c>
      <c r="BL203" s="153">
        <f>IFERROR(IF(AND(BL204&lt;&gt;"",BL204&lt;&gt;0),(BL204-BL179)/ROUND(BL179,$N$3),0),0)</f>
        <v>0</v>
      </c>
      <c r="BM203" s="153"/>
      <c r="BN203" s="153">
        <f>IFERROR(IF(AND(BN204&lt;&gt;"",BN204&lt;&gt;0),(BN204-BN179)/ROUND(BN179,$N$3),0),0)</f>
        <v>0</v>
      </c>
      <c r="BO203" s="153">
        <f>IFERROR(IF(AND(BO204&lt;&gt;"",BO204&lt;&gt;0),(BO204-BO179)/ROUND(BO179,$N$3),0),0)</f>
        <v>0</v>
      </c>
      <c r="BP203" s="153"/>
      <c r="BQ203" s="153">
        <f>IFERROR(IF(AND(BQ204&lt;&gt;"",BQ204&lt;&gt;0),(BQ204-BQ179)/ROUND(BQ179,$N$3),0),0)</f>
        <v>0</v>
      </c>
      <c r="BR203" s="153">
        <f>IFERROR(IF(AND(BR204&lt;&gt;"",BR204&lt;&gt;0),(BR204-BR179)/ROUND(BR179,$N$3),0),0)</f>
        <v>0</v>
      </c>
      <c r="BS203" s="153"/>
      <c r="BT203" s="153">
        <f>IFERROR(IF(AND(BT204&lt;&gt;"",BT204&lt;&gt;0),(BT204-BT179)/ROUND(BT179,$N$3),0),0)</f>
        <v>0</v>
      </c>
      <c r="BU203" s="153">
        <f>IFERROR(IF(AND(BU204&lt;&gt;"",BU204&lt;&gt;0),(BU204-BU179)/ROUND(BU179,$N$3),0),0)</f>
        <v>0</v>
      </c>
      <c r="BV203" s="153"/>
      <c r="BW203" s="153">
        <f>IFERROR(IF(AND(BW204&lt;&gt;"",BW204&lt;&gt;0),(BW204-BW179)/ROUND(BW179,$N$3),0),0)</f>
        <v>0</v>
      </c>
      <c r="BX203" s="153">
        <f>IFERROR(IF(AND(BX204&lt;&gt;"",BX204&lt;&gt;0),(BX204-BX179)/ROUND(BX179,$N$3),0),0)</f>
        <v>0</v>
      </c>
      <c r="BY203" s="153"/>
      <c r="BZ203" s="153">
        <f>IFERROR(IF(AND(BZ204&lt;&gt;"",BZ204&lt;&gt;0),(BZ204-BZ179)/ROUND(BZ179,$N$3),0),0)</f>
        <v>0</v>
      </c>
      <c r="CA203" s="153">
        <f>IFERROR(IF(AND(CA204&lt;&gt;"",CA204&lt;&gt;0),(CA204-CA179)/ROUND(CA179,$N$3),0),0)</f>
        <v>0</v>
      </c>
      <c r="CB203" s="153"/>
      <c r="CC203" s="153">
        <f>IFERROR(IF(AND(CC204&lt;&gt;"",CC204&lt;&gt;0),(CC204-CC179)/ROUND(CC179,$N$3),0),0)</f>
        <v>0</v>
      </c>
      <c r="CD203" s="153">
        <f>IFERROR(IF(AND(CD204&lt;&gt;"",CD204&lt;&gt;0),(CD204-CD179)/ROUND(CD179,$N$3),0),0)</f>
        <v>0</v>
      </c>
      <c r="CE203" s="153"/>
      <c r="CF203" s="153">
        <f>IFERROR(IF(AND(CF204&lt;&gt;"",CF204&lt;&gt;0),(CF204-CF179)/ROUND(CF179,$N$3),0),0)</f>
        <v>0</v>
      </c>
      <c r="CG203" s="153">
        <f>IFERROR(IF(AND(CG204&lt;&gt;"",CG204&lt;&gt;0),(CG204-CG179)/ROUND(CG179,$N$3),0),0)</f>
        <v>0</v>
      </c>
      <c r="CH203" s="153"/>
      <c r="CI203" s="153">
        <f>IFERROR(IF(AND(CI204&lt;&gt;"",CI204&lt;&gt;0),(CI204-CI179)/ROUND(CI179,$N$3),0),0)</f>
        <v>0</v>
      </c>
      <c r="CJ203" s="153">
        <f>IFERROR(IF(AND(CJ204&lt;&gt;"",CJ204&lt;&gt;0),(CJ204-CJ179)/ROUND(CJ179,$N$3),0),0)</f>
        <v>0</v>
      </c>
      <c r="CK203" s="153"/>
      <c r="CL203" s="153">
        <f>IFERROR(IF(AND(CL204&lt;&gt;"",CL204&lt;&gt;0),(CL204-CL179)/ROUND(CL179,$N$3),0),0)</f>
        <v>0</v>
      </c>
      <c r="CM203" s="153">
        <f>IFERROR(IF(AND(CM204&lt;&gt;"",CM204&lt;&gt;0),(CM204-CM179)/ROUND(CM179,$N$3),0),0)</f>
        <v>0</v>
      </c>
      <c r="CN203" s="153"/>
      <c r="CO203" s="153">
        <f>IFERROR(IF(AND(CO204&lt;&gt;"",CO204&lt;&gt;0),(CO204-CO179)/ROUND(CO179,$N$3),0),0)</f>
        <v>0</v>
      </c>
      <c r="CP203" s="153">
        <f>IFERROR(IF(AND(CP204&lt;&gt;"",CP204&lt;&gt;0),(CP204-CP179)/ROUND(CP179,$N$3),0),0)</f>
        <v>0</v>
      </c>
      <c r="CQ203" s="153"/>
      <c r="CR203" s="153">
        <f>IFERROR(IF(AND(CR204&lt;&gt;"",CR204&lt;&gt;0),(CR204-CR179)/ROUND(CR179,$N$3),0),0)</f>
        <v>0</v>
      </c>
      <c r="CS203" s="153">
        <f>IFERROR(IF(AND(CS204&lt;&gt;"",CS204&lt;&gt;0),(CS204-CS179)/ROUND(CS179,$N$3),0),0)</f>
        <v>0</v>
      </c>
      <c r="CT203" s="153"/>
      <c r="CU203" s="153">
        <f>IFERROR(IF(AND(CU204&lt;&gt;"",CU204&lt;&gt;0),(CU204-CU179)/ROUND(CU179,$N$3),0),0)</f>
        <v>0</v>
      </c>
      <c r="CV203" s="153">
        <f>IFERROR(IF(AND(CV204&lt;&gt;"",CV204&lt;&gt;0),(CV204-CV179)/ROUND(CV179,$N$3),0),0)</f>
        <v>0</v>
      </c>
      <c r="CW203" s="153"/>
      <c r="CX203" s="153">
        <f>IFERROR(IF(AND(CX204&lt;&gt;"",CX204&lt;&gt;0),(CX204-CX179)/ROUND(CX179,$N$3),0),0)</f>
        <v>0</v>
      </c>
      <c r="CY203" s="153">
        <f>IFERROR(IF(AND(CY204&lt;&gt;"",CY204&lt;&gt;0),(CY204-CY179)/ROUND(CY179,$N$3),0),0)</f>
        <v>0</v>
      </c>
      <c r="CZ203" s="153"/>
      <c r="DA203" s="153">
        <f>IFERROR(IF(AND(DA204&lt;&gt;"",DA204&lt;&gt;0),(DA204-DA179)/ROUND(DA179,$N$3),0),0)</f>
        <v>0</v>
      </c>
      <c r="DB203" s="153">
        <f>IFERROR(IF(AND(DB204&lt;&gt;"",DB204&lt;&gt;0),(DB204-DB179)/ROUND(DB179,$N$3),0),0)</f>
        <v>0</v>
      </c>
      <c r="DC203" s="153"/>
      <c r="DD203" s="153">
        <f>IFERROR(IF(AND(DD204&lt;&gt;"",DD204&lt;&gt;0),(DD204-DD179)/ROUND(DD179,$N$3),0),0)</f>
        <v>0</v>
      </c>
      <c r="DE203" s="153">
        <f>IFERROR(IF(AND(DE204&lt;&gt;"",DE204&lt;&gt;0),(DE204-DE179)/ROUND(DE179,$N$3),0),0)</f>
        <v>0</v>
      </c>
      <c r="DF203" s="153"/>
      <c r="DG203" s="153">
        <f>IFERROR(IF(AND(DG204&lt;&gt;"",DG204&lt;&gt;0),(DG204-DG179)/ROUND(DG179,$N$3),0),0)</f>
        <v>0</v>
      </c>
      <c r="DH203" s="153">
        <f>IFERROR(IF(AND(DH204&lt;&gt;"",DH204&lt;&gt;0),(DH204-DH179)/ROUND(DH179,$N$3),0),0)</f>
        <v>0</v>
      </c>
      <c r="DI203" s="153"/>
      <c r="DJ203" s="153">
        <f>IFERROR(IF(AND(DJ204&lt;&gt;"",DJ204&lt;&gt;0),(DJ204-DJ179)/ROUND(DJ179,$N$3),0),0)</f>
        <v>0</v>
      </c>
      <c r="DK203" s="153">
        <f>IFERROR(IF(AND(DK204&lt;&gt;"",DK204&lt;&gt;0),(DK204-DK179)/ROUND(DK179,$N$3),0),0)</f>
        <v>0</v>
      </c>
      <c r="DL203" s="153"/>
      <c r="DM203" s="153">
        <f>IFERROR(IF(AND(DM204&lt;&gt;"",DM204&lt;&gt;0),(DM204-DM179)/ROUND(DM179,$N$3),0),0)</f>
        <v>0</v>
      </c>
      <c r="DN203" s="153">
        <f>IFERROR(IF(AND(DN204&lt;&gt;"",DN204&lt;&gt;0),(DN204-DN179)/ROUND(DN179,$N$3),0),0)</f>
        <v>0</v>
      </c>
      <c r="DO203" s="153"/>
      <c r="DP203" s="153">
        <f>IFERROR(IF(AND(DP204&lt;&gt;"",DP204&lt;&gt;0),(DP204-DP179)/ROUND(DP179,$N$3),0),0)</f>
        <v>0</v>
      </c>
      <c r="DQ203" s="153">
        <f>IFERROR(IF(AND(DQ204&lt;&gt;"",DQ204&lt;&gt;0),(DQ204-DQ179)/ROUND(DQ179,$N$3),0),0)</f>
        <v>0</v>
      </c>
      <c r="DR203" s="153"/>
      <c r="DS203" s="153">
        <f>IFERROR(IF(AND(DS204&lt;&gt;"",DS204&lt;&gt;0),(DS204-DS179)/ROUND(DS179,$N$3),0),0)</f>
        <v>0</v>
      </c>
      <c r="DT203" s="153">
        <f>IFERROR(IF(AND(DT204&lt;&gt;"",DT204&lt;&gt;0),(DT204-DT179)/ROUND(DT179,$N$3),0),0)</f>
        <v>0</v>
      </c>
      <c r="DU203" s="291"/>
      <c r="DV203" s="469">
        <f>IFERROR(IF(AND(DV204&lt;&gt;"",DV204&lt;&gt;0),(DV204-DV179)/ROUND(DV179,$N$3),0),0)</f>
        <v>0</v>
      </c>
      <c r="DW203" s="470"/>
      <c r="DY203" s="144"/>
      <c r="DZ203" s="144"/>
      <c r="EB203" s="146"/>
      <c r="EC203" s="146"/>
      <c r="EE203" s="100"/>
    </row>
    <row r="204" spans="1:303" ht="19.5" customHeight="1" x14ac:dyDescent="0.3">
      <c r="A204" s="83"/>
      <c r="D204" s="206"/>
      <c r="E204" s="206" t="s">
        <v>421</v>
      </c>
      <c r="F204" s="206"/>
      <c r="G204" s="206" t="s">
        <v>264</v>
      </c>
      <c r="H204" t="b">
        <v>1</v>
      </c>
      <c r="M204" s="250" t="s">
        <v>422</v>
      </c>
      <c r="N204" s="238" t="s">
        <v>40</v>
      </c>
      <c r="O204" s="294">
        <f ca="1">IFERROR(((R204*R44)+(U204*U44)+(X204*X44)+(AA204*AA44)+(AD204*AD44)+(AG204*AG44)+(AJ204*AJ44)+(AM204*AM44)+(AP204*AP44)+(AS204*AS44)+(AV204*AV44)+(AY204*AY44)+(BB204*BB44)+(BE204*BE44)+(BH204*BH44)+(BK204*BK44)+(BN204*BN44)+(BQ204*BQ44)+(BT204*BT44)+(BW204*BW44)+(BZ204*BZ44)+(CC204*CC44)+(CF204*CF44)+(CI204*CI44)+(CL204*CL44)+(CO204*CO44)+(CR204*CR44)+(CU204*CU44)+(CX204*CX44)+(DA204*DA44)+(DD204*DD44)+(DG204*DG44)+(DJ204*DJ44)+(DM204*DM44)+(DP204*DP44)+(DS204*DS44)+IF(O35="Actual",(DV204*DV44),0))/O44,0)</f>
        <v>0</v>
      </c>
      <c r="P204" s="294">
        <f>IFERROR(((S204*S44)+(V204*V44)+(Y204*Y44)+(AB204*AB44)+(AE204*AE44)+(AH204*AH44)+(AK204*AK44)+(AN204*AN44)+(AQ204*AQ44)+(AT204*AT44)+(AW204*AW44)+(AZ204*AZ44)+(BC204*BC44)+(BF204*BF44)+(BI204*BI44)+(BL204*BL44)+(BO204*BO44)+(BR204*BR44)+(BU204*BU44)+(BX204*BX44)+(CA204*CA44)+(CD204*CD44)+(CG204*CG44)+(CJ204*CJ44)+(CM204*CM44)+(CP204*CP44)+(CS204*CS44)+(CV204*CV44)+(CY204*CY44)+(DB204*DB44)+(DE204*DE44)+(DH204*DH44)+(DK204*DK44)+(DN204*DN44)+(DQ204*DQ44)+(DT204*DT44))/P44,0)</f>
        <v>0</v>
      </c>
      <c r="Q204" s="295"/>
      <c r="R204" s="296">
        <v>0</v>
      </c>
      <c r="S204" s="200">
        <v>0</v>
      </c>
      <c r="T204" s="297"/>
      <c r="U204" s="296">
        <v>0</v>
      </c>
      <c r="V204" s="200">
        <v>0</v>
      </c>
      <c r="W204" s="297"/>
      <c r="X204" s="296">
        <v>0</v>
      </c>
      <c r="Y204" s="200">
        <v>0</v>
      </c>
      <c r="Z204" s="297"/>
      <c r="AA204" s="296">
        <v>0</v>
      </c>
      <c r="AB204" s="200">
        <v>0</v>
      </c>
      <c r="AC204" s="153"/>
      <c r="AD204" s="296">
        <v>0</v>
      </c>
      <c r="AE204" s="200">
        <v>0</v>
      </c>
      <c r="AF204" s="297"/>
      <c r="AG204" s="296">
        <v>0</v>
      </c>
      <c r="AH204" s="200">
        <v>0</v>
      </c>
      <c r="AI204" s="297"/>
      <c r="AJ204" s="296">
        <v>0</v>
      </c>
      <c r="AK204" s="200">
        <v>0</v>
      </c>
      <c r="AL204" s="297"/>
      <c r="AM204" s="296">
        <v>0</v>
      </c>
      <c r="AN204" s="200">
        <v>0</v>
      </c>
      <c r="AO204" s="297"/>
      <c r="AP204" s="296">
        <v>0</v>
      </c>
      <c r="AQ204" s="200">
        <v>0</v>
      </c>
      <c r="AR204" s="297"/>
      <c r="AS204" s="296">
        <v>0</v>
      </c>
      <c r="AT204" s="200">
        <v>0</v>
      </c>
      <c r="AU204" s="297"/>
      <c r="AV204" s="296">
        <v>0</v>
      </c>
      <c r="AW204" s="200">
        <v>0</v>
      </c>
      <c r="AX204" s="297"/>
      <c r="AY204" s="296">
        <v>0</v>
      </c>
      <c r="AZ204" s="200">
        <v>0</v>
      </c>
      <c r="BA204" s="297"/>
      <c r="BB204" s="296">
        <v>0</v>
      </c>
      <c r="BC204" s="200">
        <v>0</v>
      </c>
      <c r="BD204" s="297"/>
      <c r="BE204" s="296">
        <v>0</v>
      </c>
      <c r="BF204" s="200">
        <v>0</v>
      </c>
      <c r="BG204" s="297"/>
      <c r="BH204" s="296">
        <v>0</v>
      </c>
      <c r="BI204" s="200">
        <v>0</v>
      </c>
      <c r="BJ204" s="297"/>
      <c r="BK204" s="296">
        <v>0</v>
      </c>
      <c r="BL204" s="200">
        <v>0</v>
      </c>
      <c r="BM204" s="297"/>
      <c r="BN204" s="296">
        <v>0</v>
      </c>
      <c r="BO204" s="200">
        <v>0</v>
      </c>
      <c r="BP204" s="297"/>
      <c r="BQ204" s="296">
        <v>0</v>
      </c>
      <c r="BR204" s="200">
        <v>0</v>
      </c>
      <c r="BS204" s="297"/>
      <c r="BT204" s="296">
        <v>0</v>
      </c>
      <c r="BU204" s="200">
        <v>0</v>
      </c>
      <c r="BV204" s="297"/>
      <c r="BW204" s="296">
        <v>0</v>
      </c>
      <c r="BX204" s="200">
        <v>0</v>
      </c>
      <c r="BY204" s="297"/>
      <c r="BZ204" s="296">
        <v>0</v>
      </c>
      <c r="CA204" s="200">
        <v>0</v>
      </c>
      <c r="CB204" s="297"/>
      <c r="CC204" s="296">
        <v>0</v>
      </c>
      <c r="CD204" s="200">
        <v>0</v>
      </c>
      <c r="CE204" s="297"/>
      <c r="CF204" s="296">
        <v>0</v>
      </c>
      <c r="CG204" s="200">
        <v>0</v>
      </c>
      <c r="CH204" s="297"/>
      <c r="CI204" s="296">
        <v>0</v>
      </c>
      <c r="CJ204" s="200">
        <v>0</v>
      </c>
      <c r="CK204" s="297"/>
      <c r="CL204" s="296">
        <v>0</v>
      </c>
      <c r="CM204" s="200">
        <v>0</v>
      </c>
      <c r="CN204" s="297"/>
      <c r="CO204" s="296">
        <v>0</v>
      </c>
      <c r="CP204" s="200">
        <v>0</v>
      </c>
      <c r="CQ204" s="297"/>
      <c r="CR204" s="296">
        <v>0</v>
      </c>
      <c r="CS204" s="200">
        <v>0</v>
      </c>
      <c r="CT204" s="297"/>
      <c r="CU204" s="296">
        <v>0</v>
      </c>
      <c r="CV204" s="200">
        <v>0</v>
      </c>
      <c r="CW204" s="297"/>
      <c r="CX204" s="296">
        <v>0</v>
      </c>
      <c r="CY204" s="200">
        <v>0</v>
      </c>
      <c r="CZ204" s="297"/>
      <c r="DA204" s="296">
        <v>0</v>
      </c>
      <c r="DB204" s="200">
        <v>0</v>
      </c>
      <c r="DC204" s="297"/>
      <c r="DD204" s="296">
        <v>0</v>
      </c>
      <c r="DE204" s="200">
        <v>0</v>
      </c>
      <c r="DF204" s="297"/>
      <c r="DG204" s="296">
        <v>0</v>
      </c>
      <c r="DH204" s="200">
        <v>0</v>
      </c>
      <c r="DI204" s="297"/>
      <c r="DJ204" s="296">
        <v>0</v>
      </c>
      <c r="DK204" s="200">
        <v>0</v>
      </c>
      <c r="DL204" s="297"/>
      <c r="DM204" s="296">
        <v>0</v>
      </c>
      <c r="DN204" s="200">
        <v>0</v>
      </c>
      <c r="DO204" s="297"/>
      <c r="DP204" s="296">
        <v>0</v>
      </c>
      <c r="DQ204" s="200">
        <v>0</v>
      </c>
      <c r="DR204" s="297"/>
      <c r="DS204" s="296">
        <v>0</v>
      </c>
      <c r="DT204" s="200">
        <v>0</v>
      </c>
      <c r="DU204" s="419"/>
      <c r="DV204" s="204">
        <f>IFERROR(IF(AND($O$336="Actual",OR(DV141=0,DV141="")),0,R204),0)</f>
        <v>0</v>
      </c>
      <c r="DW204" s="467"/>
      <c r="DY204" s="298"/>
      <c r="DZ204" s="299"/>
      <c r="EB204" s="300"/>
      <c r="EC204" s="300"/>
    </row>
    <row r="205" spans="1:303" ht="19.5" customHeight="1" x14ac:dyDescent="0.3">
      <c r="A205" s="83"/>
      <c r="D205" s="206"/>
      <c r="E205" s="206" t="s">
        <v>423</v>
      </c>
      <c r="F205" s="206">
        <v>0</v>
      </c>
      <c r="G205" s="206" t="s">
        <v>264</v>
      </c>
      <c r="M205" s="235" t="s">
        <v>122</v>
      </c>
      <c r="N205" s="238" t="s">
        <v>40</v>
      </c>
      <c r="O205" s="198">
        <f ca="1">IFERROR(((R205*R44)+(U205*U44)+(X205*X44)+(AA205*AA44)+(AD205*AD44)+(AG205*AG44)+(AJ205*AJ44)+(AM205*AM44)+(AP205*AP44)+(AS205*AS44)+(AV205*AV44)+(AY205*AY44)+(BB205*BB44)+(BE205*BE44)+(BH205*BH44)+(BK205*BK44)+(BN205*BN44)+(BQ205*BQ44)+(BT205*BT44)+(BW205*BW44)+(BZ205*BZ44)+(CC205*CC44)+(CF205*CF44)+(CI205*CI44)+(CL205*CL44)+(CO205*CO44)+(CR205*CR44)+(CU205*CU44)+(CX205*CX44)+(DA205*DA44)+(DD205*DD44)+(DG205*DG44)+(DJ205*DJ44)+(DM205*DM44)+(DP205*DP44)+(DS205*DS44)+IF(O35="Actual",(DV205*DV44),0))/O44,0)</f>
        <v>0</v>
      </c>
      <c r="P205" s="198">
        <f>IFERROR(((S205*S44)+(V205*V44)+(Y205*Y44)+(AB205*AB44)+(AE205*AE44)+(AH205*AH44)+(AK205*AK44)+(AN205*AN44)+(AQ205*AQ44)+(AT205*AT44)+(AW205*AW44)+(AZ205*AZ44)+(BC205*BC44)+(BF205*BF44)+(BI205*BI44)+(BL205*BL44)+(BO205*BO44)+(BR205*BR44)+(BU205*BU44)+(BX205*BX44)+(CA205*CA44)+(CD205*CD44)+(CG205*CG44)+(CJ205*CJ44)+(CM205*CM44)+(CP205*CP44)+(CS205*CS44)+(CV205*CV44)+(CY205*CY44)+(DB205*DB44)+(DE205*DE44)+(DH205*DH44)+(DK205*DK44)+(DN205*DN44)+(DQ205*DQ44)+(DT205*DT44))/P44,0)</f>
        <v>0</v>
      </c>
      <c r="Q205" s="236"/>
      <c r="R205" s="207">
        <f>IFERROR(SUM(R206,R211,R217,R227,IF(OR(R237&lt;=0,R237="0",NOT(ISNUMBER(R237))),R232,R232*R237),R238,R243,R222),0)</f>
        <v>0</v>
      </c>
      <c r="S205" s="207">
        <f>IFERROR(SUM(S206,S211,S217,S227,IF(OR(S237&lt;=0,S237="0",NOT(ISNUMBER(S237))),S232,S232*S237),S238,S243,S222),0)</f>
        <v>0</v>
      </c>
      <c r="T205" s="301"/>
      <c r="U205" s="207">
        <f>IFERROR(SUM(U206,U211,U217,U227,IF(OR(U237&lt;=0,U237="0",NOT(ISNUMBER(U237))),U232,U232*U237),U238,U243,U222),0)</f>
        <v>0</v>
      </c>
      <c r="V205" s="207">
        <f>IFERROR(SUM(V206,V211,V217,V227,IF(OR(V237&lt;=0,V237="0",NOT(ISNUMBER(V237))),V232,V232*V237),V238,V243,V222),0)</f>
        <v>0</v>
      </c>
      <c r="W205" s="301"/>
      <c r="X205" s="207">
        <f>IFERROR(SUM(X206,X211,X217,X227,IF(OR(X237&lt;=0,X237="0",NOT(ISNUMBER(X237))),X232,X232*X237),X238,X243,X222),0)</f>
        <v>0</v>
      </c>
      <c r="Y205" s="207">
        <f>IFERROR(SUM(Y206,Y211,Y217,Y227,IF(OR(Y237&lt;=0,Y237="0",NOT(ISNUMBER(Y237))),Y232,Y232*Y237),Y238,Y243,Y222),0)</f>
        <v>0</v>
      </c>
      <c r="Z205" s="203"/>
      <c r="AA205" s="207">
        <f>IFERROR(SUM(AA206,AA211,AA217,AA227,IF(OR(AA237&lt;=0,AA237="0",NOT(ISNUMBER(AA237))),AA232,AA232*AA237),AA238,AA243,AA222),0)</f>
        <v>0</v>
      </c>
      <c r="AB205" s="207">
        <f>IFERROR(SUM(AB206,AB211,AB217,AB227,IF(OR(AB237&lt;=0,AB237="0",NOT(ISNUMBER(AB237))),AB232,AB232*AB237),AB238,AB243,AB222),0)</f>
        <v>0</v>
      </c>
      <c r="AC205" s="153"/>
      <c r="AD205" s="207">
        <f>IFERROR(SUM(AD206,AD211,AD217,AD227,IF(OR(AD237&lt;=0,AD237="0",NOT(ISNUMBER(AD237))),AD232,AD232*AD237),AD238,AD243,AD222),0)</f>
        <v>0</v>
      </c>
      <c r="AE205" s="207">
        <f>IFERROR(SUM(AE206,AE211,AE217,AE227,IF(OR(AE237&lt;=0,AE237="0",NOT(ISNUMBER(AE237))),AE232,AE232*AE237),AE238,AE243,AE222),0)</f>
        <v>0</v>
      </c>
      <c r="AF205" s="203"/>
      <c r="AG205" s="207">
        <f>IFERROR(SUM(AG206,AG211,AG217,AG227,IF(OR(AG237&lt;=0,AG237="0",NOT(ISNUMBER(AG237))),AG232,AG232*AG237),AG238,AG243,AG222),0)</f>
        <v>0</v>
      </c>
      <c r="AH205" s="207">
        <f>IFERROR(SUM(AH206,AH211,AH217,AH227,IF(OR(AH237&lt;=0,AH237="0",NOT(ISNUMBER(AH237))),AH232,AH232*AH237),AH238,AH243,AH222),0)</f>
        <v>0</v>
      </c>
      <c r="AI205" s="203"/>
      <c r="AJ205" s="207">
        <f>IFERROR(SUM(AJ206,AJ211,AJ217,AJ227,IF(OR(AJ237&lt;=0,AJ237="0",NOT(ISNUMBER(AJ237))),AJ232,AJ232*AJ237),AJ238,AJ243,AJ222),0)</f>
        <v>0</v>
      </c>
      <c r="AK205" s="207">
        <f>IFERROR(SUM(AK206,AK211,AK217,AK227,IF(OR(AK237&lt;=0,AK237="0",NOT(ISNUMBER(AK237))),AK232,AK232*AK237),AK238,AK243,AK222),0)</f>
        <v>0</v>
      </c>
      <c r="AL205" s="203"/>
      <c r="AM205" s="207">
        <f>IFERROR(SUM(AM206,AM211,AM217,AM227,IF(OR(AM237&lt;=0,AM237="0",NOT(ISNUMBER(AM237))),AM232,AM232*AM237),AM238,AM243,AM222),0)</f>
        <v>0</v>
      </c>
      <c r="AN205" s="207">
        <f>IFERROR(SUM(AN206,AN211,AN217,AN227,IF(OR(AN237&lt;=0,AN237="0",NOT(ISNUMBER(AN237))),AN232,AN232*AN237),AN238,AN243,AN222),0)</f>
        <v>0</v>
      </c>
      <c r="AO205" s="203"/>
      <c r="AP205" s="207">
        <f>IFERROR(SUM(AP206,AP211,AP217,AP227,IF(OR(AP237&lt;=0,AP237="0",NOT(ISNUMBER(AP237))),AP232,AP232*AP237),AP238,AP243,AP222),0)</f>
        <v>0</v>
      </c>
      <c r="AQ205" s="207">
        <f>IFERROR(SUM(AQ206,AQ211,AQ217,AQ227,IF(OR(AQ237&lt;=0,AQ237="0",NOT(ISNUMBER(AQ237))),AQ232,AQ232*AQ237),AQ238,AQ243,AQ222),0)</f>
        <v>0</v>
      </c>
      <c r="AR205" s="203"/>
      <c r="AS205" s="207">
        <f>IFERROR(SUM(AS206,AS211,AS217,AS227,IF(OR(AS237&lt;=0,AS237="0",NOT(ISNUMBER(AS237))),AS232,AS232*AS237),AS238,AS243,AS222),0)</f>
        <v>0</v>
      </c>
      <c r="AT205" s="207">
        <f>IFERROR(SUM(AT206,AT211,AT217,AT227,IF(OR(AT237&lt;=0,AT237="0",NOT(ISNUMBER(AT237))),AT232,AT232*AT237),AT238,AT243,AT222),0)</f>
        <v>0</v>
      </c>
      <c r="AU205" s="203"/>
      <c r="AV205" s="207">
        <f>IFERROR(SUM(AV206,AV211,AV217,AV227,IF(OR(AV237&lt;=0,AV237="0",NOT(ISNUMBER(AV237))),AV232,AV232*AV237),AV238,AV243,AV222),0)</f>
        <v>0</v>
      </c>
      <c r="AW205" s="207">
        <f>IFERROR(SUM(AW206,AW211,AW217,AW227,IF(OR(AW237&lt;=0,AW237="0",NOT(ISNUMBER(AW237))),AW232,AW232*AW237),AW238,AW243,AW222),0)</f>
        <v>0</v>
      </c>
      <c r="AX205" s="203"/>
      <c r="AY205" s="207">
        <f>IFERROR(SUM(AY206,AY211,AY217,AY227,IF(OR(AY237&lt;=0,AY237="0",NOT(ISNUMBER(AY237))),AY232,AY232*AY237),AY238,AY243,AY222),0)</f>
        <v>0</v>
      </c>
      <c r="AZ205" s="207">
        <f>IFERROR(SUM(AZ206,AZ211,AZ217,AZ227,IF(OR(AZ237&lt;=0,AZ237="0",NOT(ISNUMBER(AZ237))),AZ232,AZ232*AZ237),AZ238,AZ243,AZ222),0)</f>
        <v>0</v>
      </c>
      <c r="BA205" s="203"/>
      <c r="BB205" s="207">
        <f>IFERROR(SUM(BB206,BB211,BB217,BB227,IF(OR(BB237&lt;=0,BB237="0",NOT(ISNUMBER(BB237))),BB232,BB232*BB237),BB238,BB243,BB222),0)</f>
        <v>0</v>
      </c>
      <c r="BC205" s="207">
        <f>IFERROR(SUM(BC206,BC211,BC217,BC227,IF(OR(BC237&lt;=0,BC237="0",NOT(ISNUMBER(BC237))),BC232,BC232*BC237),BC238,BC243,BC222),0)</f>
        <v>0</v>
      </c>
      <c r="BD205" s="203"/>
      <c r="BE205" s="207">
        <f>IFERROR(SUM(BE206,BE211,BE217,BE227,IF(OR(BE237&lt;=0,BE237="0",NOT(ISNUMBER(BE237))),BE232,BE232*BE237),BE238,BE243,BE222),0)</f>
        <v>0</v>
      </c>
      <c r="BF205" s="207">
        <f>IFERROR(SUM(BF206,BF211,BF217,BF227,IF(OR(BF237&lt;=0,BF237="0",NOT(ISNUMBER(BF237))),BF232,BF232*BF237),BF238,BF243,BF222),0)</f>
        <v>0</v>
      </c>
      <c r="BG205" s="203"/>
      <c r="BH205" s="207">
        <f>IFERROR(SUM(BH206,BH211,BH217,BH227,IF(OR(BH237&lt;=0,BH237="0",NOT(ISNUMBER(BH237))),BH232,BH232*BH237),BH238,BH243,BH222),0)</f>
        <v>0</v>
      </c>
      <c r="BI205" s="207">
        <f>IFERROR(SUM(BI206,BI211,BI217,BI227,IF(OR(BI237&lt;=0,BI237="0",NOT(ISNUMBER(BI237))),BI232,BI232*BI237),BI238,BI243,BI222),0)</f>
        <v>0</v>
      </c>
      <c r="BJ205" s="203"/>
      <c r="BK205" s="207">
        <f>IFERROR(SUM(BK206,BK211,BK217,BK227,IF(OR(BK237&lt;=0,BK237="0",NOT(ISNUMBER(BK237))),BK232,BK232*BK237),BK238,BK243,BK222),0)</f>
        <v>0</v>
      </c>
      <c r="BL205" s="207">
        <f>IFERROR(SUM(BL206,BL211,BL217,BL227,IF(OR(BL237&lt;=0,BL237="0",NOT(ISNUMBER(BL237))),BL232,BL232*BL237),BL238,BL243,BL222),0)</f>
        <v>0</v>
      </c>
      <c r="BM205" s="203"/>
      <c r="BN205" s="207">
        <f>IFERROR(SUM(BN206,BN211,BN217,BN227,IF(OR(BN237&lt;=0,BN237="0",NOT(ISNUMBER(BN237))),BN232,BN232*BN237),BN238,BN243,BN222),0)</f>
        <v>0</v>
      </c>
      <c r="BO205" s="207">
        <f>IFERROR(SUM(BO206,BO211,BO217,BO227,IF(OR(BO237&lt;=0,BO237="0",NOT(ISNUMBER(BO237))),BO232,BO232*BO237),BO238,BO243,BO222),0)</f>
        <v>0</v>
      </c>
      <c r="BP205" s="203"/>
      <c r="BQ205" s="204">
        <f>IFERROR(SUM(BQ206,BQ211,BQ217,BQ227,IF(OR(BQ237&lt;=0,BQ237="0",NOT(ISNUMBER(BQ237))),BQ232,BQ232*BQ237),BQ238,BQ243,BQ222),0)</f>
        <v>0</v>
      </c>
      <c r="BR205" s="204">
        <f>IFERROR(SUM(BR206,BR211,BR217,BR227,IF(OR(BR237&lt;=0,BR237="0",NOT(ISNUMBER(BR237))),BR232,BR232*BR237),BR238,BR243,BR222),0)</f>
        <v>0</v>
      </c>
      <c r="BS205" s="204"/>
      <c r="BT205" s="204">
        <f>IFERROR(SUM(BT206,BT211,BT217,BT227,IF(OR(BT237&lt;=0,BT237="0",NOT(ISNUMBER(BT237))),BT232,BT232*BT237),BT238,BT243,BT222),0)</f>
        <v>0</v>
      </c>
      <c r="BU205" s="204">
        <f>IFERROR(SUM(BU206,BU211,BU217,BU227,IF(OR(BU237&lt;=0,BU237="0",NOT(ISNUMBER(BU237))),BU232,BU232*BU237),BU238,BU243,BU222),0)</f>
        <v>0</v>
      </c>
      <c r="BV205" s="204"/>
      <c r="BW205" s="204">
        <f>IFERROR(SUM(BW206,BW211,BW217,BW227,IF(OR(BW237&lt;=0,BW237="0",NOT(ISNUMBER(BW237))),BW232,BW232*BW237),BW238,BW243,BW222),0)</f>
        <v>0</v>
      </c>
      <c r="BX205" s="204">
        <f>IFERROR(SUM(BX206,BX211,BX217,BX227,IF(OR(BX237&lt;=0,BX237="0",NOT(ISNUMBER(BX237))),BX232,BX232*BX237),BX238,BX243,BX222),0)</f>
        <v>0</v>
      </c>
      <c r="BY205" s="204"/>
      <c r="BZ205" s="204">
        <f>IFERROR(SUM(BZ206,BZ211,BZ217,BZ227,IF(OR(BZ237&lt;=0,BZ237="0",NOT(ISNUMBER(BZ237))),BZ232,BZ232*BZ237),BZ238,BZ243,BZ222),0)</f>
        <v>0</v>
      </c>
      <c r="CA205" s="204">
        <f>IFERROR(SUM(CA206,CA211,CA217,CA227,IF(OR(CA237&lt;=0,CA237="0",NOT(ISNUMBER(CA237))),CA232,CA232*CA237),CA238,CA243,CA222),0)</f>
        <v>0</v>
      </c>
      <c r="CB205" s="203"/>
      <c r="CC205" s="207">
        <f>IFERROR(SUM(CC206,CC211,CC217,CC227,IF(OR(CC237&lt;=0,CC237="0",NOT(ISNUMBER(CC237))),CC232,CC232*CC237),CC238,CC243,CC222),0)</f>
        <v>0</v>
      </c>
      <c r="CD205" s="207">
        <f>IFERROR(SUM(CD206,CD211,CD217,CD227,IF(OR(CD237&lt;=0,CD237="0",NOT(ISNUMBER(CD237))),CD232,CD232*CD237),CD238,CD243,CD222),0)</f>
        <v>0</v>
      </c>
      <c r="CE205" s="203"/>
      <c r="CF205" s="207">
        <f>IFERROR(SUM(CF206,CF211,CF217,CF227,IF(OR(CF237&lt;=0,CF237="0",NOT(ISNUMBER(CF237))),CF232,CF232*CF237),CF238,CF243,CF222),0)</f>
        <v>0</v>
      </c>
      <c r="CG205" s="207">
        <f>IFERROR(SUM(CG206,CG211,CG217,CG227,IF(OR(CG237&lt;=0,CG237="0",NOT(ISNUMBER(CG237))),CG232,CG232*CG237),CG238,CG243,CG222),0)</f>
        <v>0</v>
      </c>
      <c r="CH205" s="203"/>
      <c r="CI205" s="207">
        <f>IFERROR(SUM(CI206,CI211,CI217,CI227,IF(OR(CI237&lt;=0,CI237="0",NOT(ISNUMBER(CI237))),CI232,CI232*CI237),CI238,CI243,CI222),0)</f>
        <v>0</v>
      </c>
      <c r="CJ205" s="207">
        <f>IFERROR(SUM(CJ206,CJ211,CJ217,CJ227,IF(OR(CJ237&lt;=0,CJ237="0",NOT(ISNUMBER(CJ237))),CJ232,CJ232*CJ237),CJ238,CJ243,CJ222),0)</f>
        <v>0</v>
      </c>
      <c r="CK205" s="203"/>
      <c r="CL205" s="207">
        <f>IFERROR(SUM(CL206,CL211,CL217,CL227,IF(OR(CL237&lt;=0,CL237="0",NOT(ISNUMBER(CL237))),CL232,CL232*CL237),CL238,CL243,CL222),0)</f>
        <v>0</v>
      </c>
      <c r="CM205" s="207">
        <f>IFERROR(SUM(CM206,CM211,CM217,CM227,IF(OR(CM237&lt;=0,CM237="0",NOT(ISNUMBER(CM237))),CM232,CM232*CM237),CM238,CM243,CM222),0)</f>
        <v>0</v>
      </c>
      <c r="CN205" s="203"/>
      <c r="CO205" s="207">
        <f>IFERROR(SUM(CO206,CO211,CO217,CO227,IF(OR(CO237&lt;=0,CO237="0",NOT(ISNUMBER(CO237))),CO232,CO232*CO237),CO238,CO243,CO222),0)</f>
        <v>0</v>
      </c>
      <c r="CP205" s="207">
        <f>IFERROR(SUM(CP206,CP211,CP217,CP227,IF(OR(CP237&lt;=0,CP237="0",NOT(ISNUMBER(CP237))),CP232,CP232*CP237),CP238,CP243,CP222),0)</f>
        <v>0</v>
      </c>
      <c r="CQ205" s="203"/>
      <c r="CR205" s="207">
        <f>IFERROR(SUM(CR206,CR211,CR217,CR227,IF(OR(CR237&lt;=0,CR237="0",NOT(ISNUMBER(CR237))),CR232,CR232*CR237),CR238,CR243,CR222),0)</f>
        <v>0</v>
      </c>
      <c r="CS205" s="207">
        <f>IFERROR(SUM(CS206,CS211,CS217,CS227,IF(OR(CS237&lt;=0,CS237="0",NOT(ISNUMBER(CS237))),CS232,CS232*CS237),CS238,CS243,CS222),0)</f>
        <v>0</v>
      </c>
      <c r="CT205" s="203"/>
      <c r="CU205" s="207">
        <f>IFERROR(SUM(CU206,CU211,CU217,CU227,IF(OR(CU237&lt;=0,CU237="0",NOT(ISNUMBER(CU237))),CU232,CU232*CU237),CU238,CU243,CU222),0)</f>
        <v>0</v>
      </c>
      <c r="CV205" s="207">
        <f>IFERROR(SUM(CV206,CV211,CV217,CV227,IF(OR(CV237&lt;=0,CV237="0",NOT(ISNUMBER(CV237))),CV232,CV232*CV237),CV238,CV243,CV222),0)</f>
        <v>0</v>
      </c>
      <c r="CW205" s="203"/>
      <c r="CX205" s="207">
        <f>IFERROR(SUM(CX206,CX211,CX217,CX227,IF(OR(CX237&lt;=0,CX237="0",NOT(ISNUMBER(CX237))),CX232,CX232*CX237),CX238,CX243,CX222),0)</f>
        <v>0</v>
      </c>
      <c r="CY205" s="207">
        <f>IFERROR(SUM(CY206,CY211,CY217,CY227,IF(OR(CY237&lt;=0,CY237="0",NOT(ISNUMBER(CY237))),CY232,CY232*CY237),CY238,CY243,CY222),0)</f>
        <v>0</v>
      </c>
      <c r="CZ205" s="203"/>
      <c r="DA205" s="207">
        <f>IFERROR(SUM(DA206,DA211,DA217,DA227,IF(OR(DA237&lt;=0,DA237="0",NOT(ISNUMBER(DA237))),DA232,DA232*DA237),DA238,DA243,DA222),0)</f>
        <v>0</v>
      </c>
      <c r="DB205" s="207">
        <f>IFERROR(SUM(DB206,DB211,DB217,DB227,IF(OR(DB237&lt;=0,DB237="0",NOT(ISNUMBER(DB237))),DB232,DB232*DB237),DB238,DB243,DB222),0)</f>
        <v>0</v>
      </c>
      <c r="DC205" s="203"/>
      <c r="DD205" s="207">
        <f>IFERROR(SUM(DD206,DD211,DD217,DD227,IF(OR(DD237&lt;=0,DD237="0",NOT(ISNUMBER(DD237))),DD232,DD232*DD237),DD238,DD243,DD222),0)</f>
        <v>0</v>
      </c>
      <c r="DE205" s="207">
        <f>IFERROR(SUM(DE206,DE211,DE217,DE227,IF(OR(DE237&lt;=0,DE237="0",NOT(ISNUMBER(DE237))),DE232,DE232*DE237),DE238,DE243,DE222),0)</f>
        <v>0</v>
      </c>
      <c r="DF205" s="203"/>
      <c r="DG205" s="207">
        <f>IFERROR(SUM(DG206,DG211,DG217,DG227,IF(OR(DG237&lt;=0,DG237="0",NOT(ISNUMBER(DG237))),DG232,DG232*DG237),DG238,DG243,DG222),0)</f>
        <v>0</v>
      </c>
      <c r="DH205" s="207">
        <f>IFERROR(SUM(DH206,DH211,DH217,DH227,IF(OR(DH237&lt;=0,DH237="0",NOT(ISNUMBER(DH237))),DH232,DH232*DH237),DH238,DH243,DH222),0)</f>
        <v>0</v>
      </c>
      <c r="DI205" s="203"/>
      <c r="DJ205" s="207">
        <f>IFERROR(SUM(DJ206,DJ211,DJ217,DJ227,IF(OR(DJ237&lt;=0,DJ237="0",NOT(ISNUMBER(DJ237))),DJ232,DJ232*DJ237),DJ238,DJ243,DJ222),0)</f>
        <v>0</v>
      </c>
      <c r="DK205" s="207">
        <f>IFERROR(SUM(DK206,DK211,DK217,DK227,IF(OR(DK237&lt;=0,DK237="0",NOT(ISNUMBER(DK237))),DK232,DK232*DK237),DK238,DK243,DK222),0)</f>
        <v>0</v>
      </c>
      <c r="DL205" s="203"/>
      <c r="DM205" s="207">
        <f>IFERROR(SUM(DM206,DM211,DM217,DM227,IF(OR(DM237&lt;=0,DM237="0",NOT(ISNUMBER(DM237))),DM232,DM232*DM237),DM238,DM243,DM222),0)</f>
        <v>0</v>
      </c>
      <c r="DN205" s="207">
        <f>IFERROR(SUM(DN206,DN211,DN217,DN227,IF(OR(DN237&lt;=0,DN237="0",NOT(ISNUMBER(DN237))),DN232,DN232*DN237),DN238,DN243,DN222),0)</f>
        <v>0</v>
      </c>
      <c r="DO205" s="203"/>
      <c r="DP205" s="207">
        <f>IFERROR(SUM(DP206,DP211,DP217,DP227,IF(OR(DP237&lt;=0,DP237="0",NOT(ISNUMBER(DP237))),DP232,DP232*DP237),DP238,DP243,DP222),0)</f>
        <v>0</v>
      </c>
      <c r="DQ205" s="207">
        <f>IFERROR(SUM(DQ206,DQ211,DQ217,DQ227,IF(OR(DQ237&lt;=0,DQ237="0",NOT(ISNUMBER(DQ237))),DQ232,DQ232*DQ237),DQ238,DQ243,DQ222),0)</f>
        <v>0</v>
      </c>
      <c r="DR205" s="203"/>
      <c r="DS205" s="207">
        <f>IFERROR(SUM(DS206,DS211,DS217,DS227,IF(OR(DS237&lt;=0,DS237="0",NOT(ISNUMBER(DS237))),DS232,DS232*DS237),DS238,DS243,DS222),0)</f>
        <v>0</v>
      </c>
      <c r="DT205" s="207">
        <f>IFERROR(SUM(DT206,DT211,DT217,DT227,IF(OR(DT237&lt;=0,DT237="0",NOT(ISNUMBER(DT237))),DT232,DT232*DT237),DT238,DT243,DT222),0)</f>
        <v>0</v>
      </c>
      <c r="DU205" s="211"/>
      <c r="DV205" s="204">
        <f>IFERROR(SUM(DV206,DV211,DV217,DV227,DV232*IF(ISBLANK(DV237),1,DV237),DV238,DV243,DV222),0)</f>
        <v>0</v>
      </c>
      <c r="DW205" s="442"/>
      <c r="DY205" s="205"/>
      <c r="DZ205" s="205"/>
      <c r="EB205" s="196"/>
      <c r="EC205" s="196"/>
    </row>
    <row r="206" spans="1:303" ht="19.5" customHeight="1" x14ac:dyDescent="0.3">
      <c r="A206" s="83"/>
      <c r="D206" s="206"/>
      <c r="E206" s="206" t="s">
        <v>424</v>
      </c>
      <c r="F206" s="206">
        <v>0</v>
      </c>
      <c r="G206" s="206" t="s">
        <v>264</v>
      </c>
      <c r="H206" t="b">
        <v>1</v>
      </c>
      <c r="M206" s="302" t="s">
        <v>425</v>
      </c>
      <c r="N206" s="238" t="s">
        <v>40</v>
      </c>
      <c r="O206" s="198">
        <f ca="1">IFERROR(((R206*R44)+(U206*U44)+(X206*X44)+(AA206*AA44)+(AD206*AD44)+(AG206*AG44)+(AJ206*AJ44)+(AM206*AM44)+(AP206*AP44)+(AS206*AS44)+(AV206*AV44)+(AY206*AY44)+(BB206*BB44)+(BE206*BE44)+(BH206*BH44)+(BK206*BK44)+(BN206*BN44)+(BQ206*BQ44)+(BT206*BT44)+(BW206*BW44)+(BZ206*BZ44)+(CC206*CC44)+(CF206*CF44)+(CI206*CI44)+(CL206*CL44)+(CO206*CO44)+(CR206*CR44)+(CU206*CU44)+(CX206*CX44)+(DA206*DA44)+(DD206*DD44)+(DG206*DG44)+(DJ206*DJ44)+(DM206*DM44)+(DP206*DP44)+(DS206*DS44)+IF(O35="Actual",(DV206*DV44),0))/O44,0)</f>
        <v>0</v>
      </c>
      <c r="P206" s="198">
        <f>IFERROR(((S206*S44)+(V206*V44)+(Y206*Y44)+(AB206*AB44)+(AE206*AE44)+(AH206*AH44)+(AK206*AK44)+(AN206*AN44)+(AQ206*AQ44)+(AT206*AT44)+(AW206*AW44)+(AZ206*AZ44)+(BC206*BC44)+(BF206*BF44)+(BI206*BI44)+(BL206*BL44)+(BO206*BO44)+(BR206*BR44)+(BU206*BU44)+(BX206*BX44)+(CA206*CA44)+(CD206*CD44)+(CG206*CG44)+(CJ206*CJ44)+(CM206*CM44)+(CP206*CP44)+(CS206*CS44)+(CV206*CV44)+(CY206*CY44)+(DB206*DB44)+(DE206*DE44)+(DH206*DH44)+(DK206*DK44)+(DN206*DN44)+(DQ206*DQ44)+(DT206*DT44))/P44,0)</f>
        <v>0</v>
      </c>
      <c r="Q206" s="236"/>
      <c r="R206" s="199">
        <v>0</v>
      </c>
      <c r="S206" s="200">
        <v>0</v>
      </c>
      <c r="T206" s="301"/>
      <c r="U206" s="199">
        <v>0</v>
      </c>
      <c r="V206" s="200">
        <v>0</v>
      </c>
      <c r="W206" s="301"/>
      <c r="X206" s="199">
        <v>0</v>
      </c>
      <c r="Y206" s="200">
        <v>0</v>
      </c>
      <c r="Z206" s="301"/>
      <c r="AA206" s="199">
        <v>0</v>
      </c>
      <c r="AB206" s="200">
        <v>0</v>
      </c>
      <c r="AC206" s="301"/>
      <c r="AD206" s="199">
        <v>0</v>
      </c>
      <c r="AE206" s="200">
        <v>0</v>
      </c>
      <c r="AF206" s="301"/>
      <c r="AG206" s="199">
        <v>0</v>
      </c>
      <c r="AH206" s="200">
        <v>0</v>
      </c>
      <c r="AI206" s="301"/>
      <c r="AJ206" s="199">
        <v>0</v>
      </c>
      <c r="AK206" s="200">
        <v>0</v>
      </c>
      <c r="AL206" s="301"/>
      <c r="AM206" s="199">
        <v>0</v>
      </c>
      <c r="AN206" s="200">
        <v>0</v>
      </c>
      <c r="AO206" s="301"/>
      <c r="AP206" s="199">
        <v>0</v>
      </c>
      <c r="AQ206" s="200">
        <v>0</v>
      </c>
      <c r="AR206" s="301"/>
      <c r="AS206" s="199">
        <v>0</v>
      </c>
      <c r="AT206" s="200">
        <v>0</v>
      </c>
      <c r="AU206" s="301"/>
      <c r="AV206" s="199">
        <v>0</v>
      </c>
      <c r="AW206" s="200">
        <v>0</v>
      </c>
      <c r="AX206" s="301"/>
      <c r="AY206" s="199">
        <v>0</v>
      </c>
      <c r="AZ206" s="200">
        <v>0</v>
      </c>
      <c r="BA206" s="301"/>
      <c r="BB206" s="199">
        <v>0</v>
      </c>
      <c r="BC206" s="200">
        <v>0</v>
      </c>
      <c r="BD206" s="301"/>
      <c r="BE206" s="199">
        <v>0</v>
      </c>
      <c r="BF206" s="200">
        <v>0</v>
      </c>
      <c r="BG206" s="301"/>
      <c r="BH206" s="199">
        <v>0</v>
      </c>
      <c r="BI206" s="200">
        <v>0</v>
      </c>
      <c r="BJ206" s="301"/>
      <c r="BK206" s="199">
        <v>0</v>
      </c>
      <c r="BL206" s="200">
        <v>0</v>
      </c>
      <c r="BM206" s="301"/>
      <c r="BN206" s="199">
        <v>0</v>
      </c>
      <c r="BO206" s="200">
        <v>0</v>
      </c>
      <c r="BP206" s="301"/>
      <c r="BQ206" s="199">
        <v>0</v>
      </c>
      <c r="BR206" s="200">
        <v>0</v>
      </c>
      <c r="BS206" s="301"/>
      <c r="BT206" s="199">
        <v>0</v>
      </c>
      <c r="BU206" s="200">
        <v>0</v>
      </c>
      <c r="BV206" s="301"/>
      <c r="BW206" s="199">
        <v>0</v>
      </c>
      <c r="BX206" s="200">
        <v>0</v>
      </c>
      <c r="BY206" s="301"/>
      <c r="BZ206" s="199">
        <v>0</v>
      </c>
      <c r="CA206" s="200">
        <v>0</v>
      </c>
      <c r="CB206" s="301"/>
      <c r="CC206" s="199">
        <v>0</v>
      </c>
      <c r="CD206" s="200">
        <v>0</v>
      </c>
      <c r="CE206" s="301"/>
      <c r="CF206" s="199">
        <v>0</v>
      </c>
      <c r="CG206" s="200">
        <v>0</v>
      </c>
      <c r="CH206" s="301"/>
      <c r="CI206" s="199">
        <v>0</v>
      </c>
      <c r="CJ206" s="200">
        <v>0</v>
      </c>
      <c r="CK206" s="301"/>
      <c r="CL206" s="199">
        <v>0</v>
      </c>
      <c r="CM206" s="200">
        <v>0</v>
      </c>
      <c r="CN206" s="301"/>
      <c r="CO206" s="199">
        <v>0</v>
      </c>
      <c r="CP206" s="200">
        <v>0</v>
      </c>
      <c r="CQ206" s="301"/>
      <c r="CR206" s="199">
        <v>0</v>
      </c>
      <c r="CS206" s="200">
        <v>0</v>
      </c>
      <c r="CT206" s="301"/>
      <c r="CU206" s="199">
        <v>0</v>
      </c>
      <c r="CV206" s="200">
        <v>0</v>
      </c>
      <c r="CW206" s="301"/>
      <c r="CX206" s="199">
        <v>0</v>
      </c>
      <c r="CY206" s="200">
        <v>0</v>
      </c>
      <c r="CZ206" s="301"/>
      <c r="DA206" s="199">
        <v>0</v>
      </c>
      <c r="DB206" s="200">
        <v>0</v>
      </c>
      <c r="DC206" s="301"/>
      <c r="DD206" s="199">
        <v>0</v>
      </c>
      <c r="DE206" s="200">
        <v>0</v>
      </c>
      <c r="DF206" s="301"/>
      <c r="DG206" s="199">
        <v>0</v>
      </c>
      <c r="DH206" s="200">
        <v>0</v>
      </c>
      <c r="DI206" s="301"/>
      <c r="DJ206" s="199">
        <v>0</v>
      </c>
      <c r="DK206" s="200">
        <v>0</v>
      </c>
      <c r="DL206" s="301"/>
      <c r="DM206" s="199">
        <v>0</v>
      </c>
      <c r="DN206" s="200">
        <v>0</v>
      </c>
      <c r="DO206" s="301"/>
      <c r="DP206" s="199">
        <v>0</v>
      </c>
      <c r="DQ206" s="200">
        <v>0</v>
      </c>
      <c r="DR206" s="301"/>
      <c r="DS206" s="199">
        <v>0</v>
      </c>
      <c r="DT206" s="200">
        <v>0</v>
      </c>
      <c r="DU206" s="419"/>
      <c r="DV206" s="204">
        <f>IFERROR(IF(AND($O$336="Actual",OR(DV141=0,DV141="")),0,R206),0)</f>
        <v>0</v>
      </c>
      <c r="DW206" s="452"/>
      <c r="DY206" s="204"/>
      <c r="DZ206" s="197"/>
      <c r="EB206" s="227"/>
      <c r="EC206" s="197"/>
      <c r="EE206" s="100"/>
    </row>
    <row r="207" spans="1:303" ht="19.5" customHeight="1" x14ac:dyDescent="0.3">
      <c r="A207" s="83"/>
      <c r="D207" s="206"/>
      <c r="E207" s="206" t="s">
        <v>426</v>
      </c>
      <c r="F207" s="206">
        <v>0</v>
      </c>
      <c r="G207" s="206" t="s">
        <v>264</v>
      </c>
      <c r="H207" t="b">
        <v>1</v>
      </c>
      <c r="M207" s="303" t="s">
        <v>427</v>
      </c>
      <c r="N207" s="238" t="s">
        <v>40</v>
      </c>
      <c r="O207" s="198">
        <f ca="1">IFERROR(((R207*R44)+(U207*U44)+(X207*X44)+(AA207*AA44)+(AD207*AD44)+(AG207*AG44)+(AJ207*AJ44)+(AM207*AM44)+(AP207*AP44)+(AS207*AS44)+(AV207*AV44)+(AY207*AY44)+(BB207*BB44)+(BE207*BE44)+(BH207*BH44)+(BK207*BK44)+(BN207*BN44)+(BQ207*BQ44)+(BT207*BT44)+(BW207*BW44)+(BZ207*BZ44)+(CC207*CC44)+(CF207*CF44)+(CI207*CI44)+(CL207*CL44)+(CO207*CO44)+(CR207*CR44)+(CU207*CU44)+(CX207*CX44)+(DA207*DA44)+(DD207*DD44)+(DG207*DG44)+(DJ207*DJ44)+(DM207*DM44)+(DP207*DP44)+(DS207*DS44)+IF(O35="Actual",(DV207*DV44),0))/O44,0)</f>
        <v>0</v>
      </c>
      <c r="P207" s="198">
        <f>IFERROR(((S207*S44)+(V207*V44)+(Y207*Y44)+(AB207*AB44)+(AE207*AE44)+(AH207*AH44)+(AK207*AK44)+(AN207*AN44)+(AQ207*AQ44)+(AT207*AT44)+(AW207*AW44)+(AZ207*AZ44)+(BC207*BC44)+(BF207*BF44)+(BI207*BI44)+(BL207*BL44)+(BO207*BO44)+(BR207*BR44)+(BU207*BU44)+(BX207*BX44)+(CA207*CA44)+(CD207*CD44)+(CG207*CG44)+(CJ207*CJ44)+(CM207*CM44)+(CP207*CP44)+(CS207*CS44)+(CV207*CV44)+(CY207*CY44)+(DB207*DB44)+(DE207*DE44)+(DH207*DH44)+(DK207*DK44)+(DN207*DN44)+(DQ207*DQ44)+(DT207*DT44))/P44,0)</f>
        <v>0</v>
      </c>
      <c r="Q207" s="236"/>
      <c r="R207" s="207">
        <v>0</v>
      </c>
      <c r="S207" s="200">
        <v>0</v>
      </c>
      <c r="T207" s="203"/>
      <c r="U207" s="207">
        <v>0</v>
      </c>
      <c r="V207" s="200">
        <v>0</v>
      </c>
      <c r="W207" s="203"/>
      <c r="X207" s="207">
        <v>0</v>
      </c>
      <c r="Y207" s="200">
        <v>0</v>
      </c>
      <c r="Z207" s="203"/>
      <c r="AA207" s="207">
        <v>0</v>
      </c>
      <c r="AB207" s="200">
        <v>0</v>
      </c>
      <c r="AC207" s="203"/>
      <c r="AD207" s="207">
        <v>0</v>
      </c>
      <c r="AE207" s="200">
        <v>0</v>
      </c>
      <c r="AF207" s="203"/>
      <c r="AG207" s="207">
        <v>0</v>
      </c>
      <c r="AH207" s="200">
        <v>0</v>
      </c>
      <c r="AI207" s="203"/>
      <c r="AJ207" s="207">
        <v>0</v>
      </c>
      <c r="AK207" s="200">
        <v>0</v>
      </c>
      <c r="AL207" s="203"/>
      <c r="AM207" s="207">
        <v>0</v>
      </c>
      <c r="AN207" s="200">
        <v>0</v>
      </c>
      <c r="AO207" s="203"/>
      <c r="AP207" s="207">
        <v>0</v>
      </c>
      <c r="AQ207" s="200">
        <v>0</v>
      </c>
      <c r="AR207" s="203"/>
      <c r="AS207" s="207">
        <v>0</v>
      </c>
      <c r="AT207" s="200">
        <v>0</v>
      </c>
      <c r="AU207" s="203"/>
      <c r="AV207" s="207">
        <v>0</v>
      </c>
      <c r="AW207" s="200">
        <v>0</v>
      </c>
      <c r="AX207" s="203"/>
      <c r="AY207" s="207">
        <v>0</v>
      </c>
      <c r="AZ207" s="200">
        <v>0</v>
      </c>
      <c r="BA207" s="203"/>
      <c r="BB207" s="207">
        <v>0</v>
      </c>
      <c r="BC207" s="200">
        <v>0</v>
      </c>
      <c r="BD207" s="203"/>
      <c r="BE207" s="207">
        <v>0</v>
      </c>
      <c r="BF207" s="200">
        <v>0</v>
      </c>
      <c r="BG207" s="203"/>
      <c r="BH207" s="207">
        <v>0</v>
      </c>
      <c r="BI207" s="200">
        <v>0</v>
      </c>
      <c r="BJ207" s="203"/>
      <c r="BK207" s="207">
        <v>0</v>
      </c>
      <c r="BL207" s="200">
        <v>0</v>
      </c>
      <c r="BM207" s="203"/>
      <c r="BN207" s="207">
        <v>0</v>
      </c>
      <c r="BO207" s="200">
        <v>0</v>
      </c>
      <c r="BP207" s="203"/>
      <c r="BQ207" s="207">
        <v>0</v>
      </c>
      <c r="BR207" s="200">
        <v>0</v>
      </c>
      <c r="BS207" s="203"/>
      <c r="BT207" s="207">
        <v>0</v>
      </c>
      <c r="BU207" s="200">
        <v>0</v>
      </c>
      <c r="BV207" s="203"/>
      <c r="BW207" s="207">
        <v>0</v>
      </c>
      <c r="BX207" s="200">
        <v>0</v>
      </c>
      <c r="BY207" s="203"/>
      <c r="BZ207" s="207">
        <v>0</v>
      </c>
      <c r="CA207" s="200">
        <v>0</v>
      </c>
      <c r="CB207" s="203"/>
      <c r="CC207" s="207">
        <v>0</v>
      </c>
      <c r="CD207" s="200">
        <v>0</v>
      </c>
      <c r="CE207" s="203"/>
      <c r="CF207" s="207">
        <v>0</v>
      </c>
      <c r="CG207" s="200">
        <v>0</v>
      </c>
      <c r="CH207" s="203"/>
      <c r="CI207" s="207">
        <v>0</v>
      </c>
      <c r="CJ207" s="200">
        <v>0</v>
      </c>
      <c r="CK207" s="203"/>
      <c r="CL207" s="207">
        <v>0</v>
      </c>
      <c r="CM207" s="200">
        <v>0</v>
      </c>
      <c r="CN207" s="203"/>
      <c r="CO207" s="207">
        <v>0</v>
      </c>
      <c r="CP207" s="200">
        <v>0</v>
      </c>
      <c r="CQ207" s="203"/>
      <c r="CR207" s="207">
        <v>0</v>
      </c>
      <c r="CS207" s="200">
        <v>0</v>
      </c>
      <c r="CT207" s="203"/>
      <c r="CU207" s="207">
        <v>0</v>
      </c>
      <c r="CV207" s="200">
        <v>0</v>
      </c>
      <c r="CW207" s="203"/>
      <c r="CX207" s="207">
        <v>0</v>
      </c>
      <c r="CY207" s="200">
        <v>0</v>
      </c>
      <c r="CZ207" s="203"/>
      <c r="DA207" s="207">
        <v>0</v>
      </c>
      <c r="DB207" s="200">
        <v>0</v>
      </c>
      <c r="DC207" s="203"/>
      <c r="DD207" s="207">
        <v>0</v>
      </c>
      <c r="DE207" s="200">
        <v>0</v>
      </c>
      <c r="DF207" s="203"/>
      <c r="DG207" s="207">
        <v>0</v>
      </c>
      <c r="DH207" s="200">
        <v>0</v>
      </c>
      <c r="DI207" s="203"/>
      <c r="DJ207" s="207">
        <v>0</v>
      </c>
      <c r="DK207" s="200">
        <v>0</v>
      </c>
      <c r="DL207" s="203"/>
      <c r="DM207" s="207">
        <v>0</v>
      </c>
      <c r="DN207" s="200">
        <v>0</v>
      </c>
      <c r="DO207" s="203"/>
      <c r="DP207" s="207">
        <v>0</v>
      </c>
      <c r="DQ207" s="200">
        <v>0</v>
      </c>
      <c r="DR207" s="203"/>
      <c r="DS207" s="207">
        <v>0</v>
      </c>
      <c r="DT207" s="200">
        <v>0</v>
      </c>
      <c r="DU207" s="419"/>
      <c r="DV207" s="204">
        <f>IFERROR(IF(AND($O$336="Actual",OR(DV141=0,DV141="")),0,R207),0)</f>
        <v>0</v>
      </c>
      <c r="DW207" s="452"/>
      <c r="DY207" s="205"/>
      <c r="DZ207" s="197"/>
      <c r="EB207" s="196"/>
      <c r="EC207" s="197"/>
    </row>
    <row r="208" spans="1:303" ht="19.5" customHeight="1" x14ac:dyDescent="0.3">
      <c r="A208" s="83"/>
      <c r="E208" s="206" t="s">
        <v>910</v>
      </c>
      <c r="F208" s="206">
        <v>0</v>
      </c>
      <c r="G208" s="206" t="s">
        <v>264</v>
      </c>
      <c r="H208" t="b">
        <v>1</v>
      </c>
      <c r="M208" s="473" t="s">
        <v>877</v>
      </c>
      <c r="N208" s="119" t="s">
        <v>40</v>
      </c>
      <c r="O208" s="210">
        <f ca="1">IFERROR(((R208*R44)+(U208*U44)+(X208*X44)+(AA208*AA44)+(AD208*AD44)+(AG208*AG44)+(AJ208*AJ44)+(AM208*AM44)+(AP208*AP44)+(AS208*AS44)+(AV208*AV44)+(AY208*AY44)+(BB208*BB44)+(BE208*BE44)+(BH208*BH44)+(BK208*BK44)+(BN208*BN44)+(BQ208*BQ44)+(BT208*BT44)+(BW208*BW44)+(BZ208*BZ44)+(CC208*CC44)+(CF208*CF44)+(CI208*CI44)+(CL208*CL44)+(CO208*CO44)+(CR208*CR44)+(CU208*CU44)+(CX208*CX44)+(DA208*DA44)+(DD208*DD44)+(DG208*DG44)+(DJ208*DJ44)+(DM208*DM44)+(DP208*DP44)+(DS208*DS44)+IF(O35="Actual",(DV208*DV44),0))/O44,0)</f>
        <v>0</v>
      </c>
      <c r="P208" s="210">
        <f>IFERROR(((S208*S44)+(V208*V44)+(Y208*Y44)+(AB208*AB44)+(AE208*AE44)+(AH208*AH44)+(AK208*AK44)+(AN208*AN44)+(AQ208*AQ44)+(AT208*AT44)+(AW208*AW44)+(AZ208*AZ44)+(BC208*BC44)+(BF208*BF44)+(BI208*BI44)+(BL208*BL44)+(BO208*BO44)+(BR208*BR44)+(BU208*BU44)+(BX208*BX44)+(CA208*CA44)+(CD208*CD44)+(CG208*CG44)+(CJ208*CJ44)+(CM208*CM44)+(CP208*CP44)+(CS208*CS44)+(CV208*CV44)+(CY208*CY44)+(DB208*DB44)+(DE208*DE44)+(DH208*DH44)+(DK208*DK44)+(DN208*DN44)+(DQ208*DQ44)+(DT208*DT44)+IF(P35="Actual",(DW208*DW44),0))/P44,0)</f>
        <v>0</v>
      </c>
      <c r="Q208" s="167"/>
      <c r="R208" s="204">
        <f>IFERROR(R207-R209-R210,0)</f>
        <v>0</v>
      </c>
      <c r="S208" s="204">
        <f>IFERROR(S207-S209-S210,0)</f>
        <v>0</v>
      </c>
      <c r="T208" s="204"/>
      <c r="U208" s="204">
        <f t="shared" ref="U208:V208" si="331">IFERROR(U207-U209-U210,0)</f>
        <v>0</v>
      </c>
      <c r="V208" s="204">
        <f t="shared" si="331"/>
        <v>0</v>
      </c>
      <c r="W208" s="204"/>
      <c r="X208" s="204">
        <f t="shared" ref="X208:Y208" si="332">IFERROR(X207-X209-X210,0)</f>
        <v>0</v>
      </c>
      <c r="Y208" s="204">
        <f t="shared" si="332"/>
        <v>0</v>
      </c>
      <c r="Z208" s="204"/>
      <c r="AA208" s="204">
        <f t="shared" ref="AA208:AB208" si="333">IFERROR(AA207-AA209-AA210,0)</f>
        <v>0</v>
      </c>
      <c r="AB208" s="204">
        <f t="shared" si="333"/>
        <v>0</v>
      </c>
      <c r="AC208" s="204"/>
      <c r="AD208" s="204">
        <f t="shared" ref="AD208:AE208" si="334">IFERROR(AD207-AD209-AD210,0)</f>
        <v>0</v>
      </c>
      <c r="AE208" s="204">
        <f t="shared" si="334"/>
        <v>0</v>
      </c>
      <c r="AF208" s="204"/>
      <c r="AG208" s="204">
        <f t="shared" ref="AG208:AH208" si="335">IFERROR(AG207-AG209-AG210,0)</f>
        <v>0</v>
      </c>
      <c r="AH208" s="204">
        <f t="shared" si="335"/>
        <v>0</v>
      </c>
      <c r="AI208" s="204"/>
      <c r="AJ208" s="204">
        <f t="shared" ref="AJ208:AK208" si="336">IFERROR(AJ207-AJ209-AJ210,0)</f>
        <v>0</v>
      </c>
      <c r="AK208" s="204">
        <f t="shared" si="336"/>
        <v>0</v>
      </c>
      <c r="AL208" s="204"/>
      <c r="AM208" s="204">
        <f t="shared" ref="AM208:AN208" si="337">IFERROR(AM207-AM209-AM210,0)</f>
        <v>0</v>
      </c>
      <c r="AN208" s="204">
        <f t="shared" si="337"/>
        <v>0</v>
      </c>
      <c r="AO208" s="204"/>
      <c r="AP208" s="204">
        <f t="shared" ref="AP208:AQ208" si="338">IFERROR(AP207-AP209-AP210,0)</f>
        <v>0</v>
      </c>
      <c r="AQ208" s="204">
        <f t="shared" si="338"/>
        <v>0</v>
      </c>
      <c r="AR208" s="204"/>
      <c r="AS208" s="204">
        <f t="shared" ref="AS208:AT208" si="339">IFERROR(AS207-AS209-AS210,0)</f>
        <v>0</v>
      </c>
      <c r="AT208" s="204">
        <f t="shared" si="339"/>
        <v>0</v>
      </c>
      <c r="AU208" s="204"/>
      <c r="AV208" s="204">
        <f t="shared" ref="AV208:AW208" si="340">IFERROR(AV207-AV209-AV210,0)</f>
        <v>0</v>
      </c>
      <c r="AW208" s="204">
        <f t="shared" si="340"/>
        <v>0</v>
      </c>
      <c r="AX208" s="204"/>
      <c r="AY208" s="204">
        <f t="shared" ref="AY208:AZ208" si="341">IFERROR(AY207-AY209-AY210,0)</f>
        <v>0</v>
      </c>
      <c r="AZ208" s="204">
        <f t="shared" si="341"/>
        <v>0</v>
      </c>
      <c r="BA208" s="204"/>
      <c r="BB208" s="204">
        <f t="shared" ref="BB208:BC208" si="342">IFERROR(BB207-BB209-BB210,0)</f>
        <v>0</v>
      </c>
      <c r="BC208" s="204">
        <f t="shared" si="342"/>
        <v>0</v>
      </c>
      <c r="BD208" s="204"/>
      <c r="BE208" s="204">
        <f t="shared" ref="BE208:BF208" si="343">IFERROR(BE207-BE209-BE210,0)</f>
        <v>0</v>
      </c>
      <c r="BF208" s="204">
        <f t="shared" si="343"/>
        <v>0</v>
      </c>
      <c r="BG208" s="204"/>
      <c r="BH208" s="204">
        <f t="shared" ref="BH208:BI208" si="344">IFERROR(BH207-BH209-BH210,0)</f>
        <v>0</v>
      </c>
      <c r="BI208" s="204">
        <f t="shared" si="344"/>
        <v>0</v>
      </c>
      <c r="BJ208" s="204"/>
      <c r="BK208" s="204">
        <f t="shared" ref="BK208:BL208" si="345">IFERROR(BK207-BK209-BK210,0)</f>
        <v>0</v>
      </c>
      <c r="BL208" s="204">
        <f t="shared" si="345"/>
        <v>0</v>
      </c>
      <c r="BM208" s="204"/>
      <c r="BN208" s="204">
        <f t="shared" ref="BN208:BO208" si="346">IFERROR(BN207-BN209-BN210,0)</f>
        <v>0</v>
      </c>
      <c r="BO208" s="204">
        <f t="shared" si="346"/>
        <v>0</v>
      </c>
      <c r="BP208" s="204"/>
      <c r="BQ208" s="204">
        <f t="shared" ref="BQ208:BR208" si="347">IFERROR(BQ207-BQ209-BQ210,0)</f>
        <v>0</v>
      </c>
      <c r="BR208" s="204">
        <f t="shared" si="347"/>
        <v>0</v>
      </c>
      <c r="BS208" s="204"/>
      <c r="BT208" s="204">
        <f t="shared" ref="BT208:BU208" si="348">IFERROR(BT207-BT209-BT210,0)</f>
        <v>0</v>
      </c>
      <c r="BU208" s="204">
        <f t="shared" si="348"/>
        <v>0</v>
      </c>
      <c r="BV208" s="204"/>
      <c r="BW208" s="204">
        <f t="shared" ref="BW208:BX208" si="349">IFERROR(BW207-BW209-BW210,0)</f>
        <v>0</v>
      </c>
      <c r="BX208" s="204">
        <f t="shared" si="349"/>
        <v>0</v>
      </c>
      <c r="BY208" s="204"/>
      <c r="BZ208" s="204">
        <f t="shared" ref="BZ208:CA208" si="350">IFERROR(BZ207-BZ209-BZ210,0)</f>
        <v>0</v>
      </c>
      <c r="CA208" s="204">
        <f t="shared" si="350"/>
        <v>0</v>
      </c>
      <c r="CB208" s="204"/>
      <c r="CC208" s="204">
        <f t="shared" ref="CC208:CD208" si="351">IFERROR(CC207-CC209-CC210,0)</f>
        <v>0</v>
      </c>
      <c r="CD208" s="204">
        <f t="shared" si="351"/>
        <v>0</v>
      </c>
      <c r="CE208" s="204"/>
      <c r="CF208" s="204">
        <f t="shared" ref="CF208:CG208" si="352">IFERROR(CF207-CF209-CF210,0)</f>
        <v>0</v>
      </c>
      <c r="CG208" s="204">
        <f t="shared" si="352"/>
        <v>0</v>
      </c>
      <c r="CH208" s="204"/>
      <c r="CI208" s="204">
        <f t="shared" ref="CI208:CJ208" si="353">IFERROR(CI207-CI209-CI210,0)</f>
        <v>0</v>
      </c>
      <c r="CJ208" s="204">
        <f t="shared" si="353"/>
        <v>0</v>
      </c>
      <c r="CK208" s="204"/>
      <c r="CL208" s="204">
        <f t="shared" ref="CL208:CM208" si="354">IFERROR(CL207-CL209-CL210,0)</f>
        <v>0</v>
      </c>
      <c r="CM208" s="204">
        <f t="shared" si="354"/>
        <v>0</v>
      </c>
      <c r="CN208" s="204"/>
      <c r="CO208" s="204">
        <f t="shared" ref="CO208:CP208" si="355">IFERROR(CO207-CO209-CO210,0)</f>
        <v>0</v>
      </c>
      <c r="CP208" s="204">
        <f t="shared" si="355"/>
        <v>0</v>
      </c>
      <c r="CQ208" s="204"/>
      <c r="CR208" s="204">
        <f t="shared" ref="CR208:CS208" si="356">IFERROR(CR207-CR209-CR210,0)</f>
        <v>0</v>
      </c>
      <c r="CS208" s="204">
        <f t="shared" si="356"/>
        <v>0</v>
      </c>
      <c r="CT208" s="204"/>
      <c r="CU208" s="204">
        <f t="shared" ref="CU208:CV208" si="357">IFERROR(CU207-CU209-CU210,0)</f>
        <v>0</v>
      </c>
      <c r="CV208" s="204">
        <f t="shared" si="357"/>
        <v>0</v>
      </c>
      <c r="CW208" s="204"/>
      <c r="CX208" s="204">
        <f t="shared" ref="CX208:CY208" si="358">IFERROR(CX207-CX209-CX210,0)</f>
        <v>0</v>
      </c>
      <c r="CY208" s="204">
        <f t="shared" si="358"/>
        <v>0</v>
      </c>
      <c r="CZ208" s="204"/>
      <c r="DA208" s="204">
        <f t="shared" ref="DA208:DB208" si="359">IFERROR(DA207-DA209-DA210,0)</f>
        <v>0</v>
      </c>
      <c r="DB208" s="204">
        <f t="shared" si="359"/>
        <v>0</v>
      </c>
      <c r="DC208" s="204"/>
      <c r="DD208" s="204">
        <f t="shared" ref="DD208:DE208" si="360">IFERROR(DD207-DD209-DD210,0)</f>
        <v>0</v>
      </c>
      <c r="DE208" s="204">
        <f t="shared" si="360"/>
        <v>0</v>
      </c>
      <c r="DF208" s="204"/>
      <c r="DG208" s="204">
        <f t="shared" ref="DG208:DH208" si="361">IFERROR(DG207-DG209-DG210,0)</f>
        <v>0</v>
      </c>
      <c r="DH208" s="204">
        <f t="shared" si="361"/>
        <v>0</v>
      </c>
      <c r="DI208" s="204"/>
      <c r="DJ208" s="204">
        <f t="shared" ref="DJ208:DK208" si="362">IFERROR(DJ207-DJ209-DJ210,0)</f>
        <v>0</v>
      </c>
      <c r="DK208" s="204">
        <f t="shared" si="362"/>
        <v>0</v>
      </c>
      <c r="DL208" s="204"/>
      <c r="DM208" s="204">
        <f t="shared" ref="DM208:DN208" si="363">IFERROR(DM207-DM209-DM210,0)</f>
        <v>0</v>
      </c>
      <c r="DN208" s="204">
        <f t="shared" si="363"/>
        <v>0</v>
      </c>
      <c r="DO208" s="204"/>
      <c r="DP208" s="204">
        <f t="shared" ref="DP208:DQ208" si="364">IFERROR(DP207-DP209-DP210,0)</f>
        <v>0</v>
      </c>
      <c r="DQ208" s="204">
        <f t="shared" si="364"/>
        <v>0</v>
      </c>
      <c r="DR208" s="204"/>
      <c r="DS208" s="204">
        <f t="shared" ref="DS208:DV208" si="365">IFERROR(DS207-DS209-DS210,0)</f>
        <v>0</v>
      </c>
      <c r="DT208" s="204">
        <f t="shared" si="365"/>
        <v>0</v>
      </c>
      <c r="DU208" s="418"/>
      <c r="DV208" s="204">
        <f t="shared" si="365"/>
        <v>0</v>
      </c>
      <c r="DW208" s="442"/>
      <c r="DY208" s="204"/>
      <c r="DZ208" s="204"/>
      <c r="EB208" s="227"/>
      <c r="EC208" s="227"/>
      <c r="EE208" s="100"/>
    </row>
    <row r="209" spans="1:135" ht="18.75" customHeight="1" x14ac:dyDescent="0.3">
      <c r="A209" s="83"/>
      <c r="E209" s="206" t="s">
        <v>911</v>
      </c>
      <c r="F209" s="206">
        <v>0</v>
      </c>
      <c r="G209" s="206" t="s">
        <v>264</v>
      </c>
      <c r="H209" t="b">
        <v>1</v>
      </c>
      <c r="M209" s="371" t="s">
        <v>878</v>
      </c>
      <c r="N209" s="127" t="s">
        <v>40</v>
      </c>
      <c r="O209" s="210">
        <f ca="1">IFERROR(((R209*R44)+(U209*U44)+(X209*X44)+(AA209*AA44)+(AD209*AD44)+(AG209*AG44)+(AJ209*AJ44)+(AM209*AM44)+(AP209*AP44)+(AS209*AS44)+(AV209*AV44)+(AY209*AY44)+(BB209*BB44)+(BE209*BE44)+(BH209*BH44)+(BK209*BK44)+(BN209*BN44)+(BQ209*BQ44)+(BT209*BT44)+(BW209*BW44)+(BZ209*BZ44)+(CC209*CC44)+(CF209*CF44)+(CI209*CI44)+(CL209*CL44)+(CO209*CO44)+(CR209*CR44)+(CU209*CU44)+(CX209*CX44)+(DA209*DA44)+(DD209*DD44)+(DG209*DG44)+(DJ209*DJ44)+(DM209*DM44)+(DP209*DP44)+(DS209*DS44)+IF(O35="Actual",(DV209*DV44),0))/O44,0)</f>
        <v>0</v>
      </c>
      <c r="P209" s="210">
        <f>IFERROR(((S209*S44)+(V209*V44)+(Y209*Y44)+(AB209*AB44)+(AE209*AE44)+(AH209*AH44)+(AK209*AK44)+(AN209*AN44)+(AQ209*AQ44)+(AT209*AT44)+(AW209*AW44)+(AZ209*AZ44)+(BC209*BC44)+(BF209*BF44)+(BI209*BI44)+(BL209*BL44)+(BO209*BO44)+(BR209*BR44)+(BU209*BU44)+(BX209*BX44)+(CA209*CA44)+(CD209*CD44)+(CG209*CG44)+(CJ209*CJ44)+(CM209*CM44)+(CP209*CP44)+(CS209*CS44)+(CV209*CV44)+(CY209*CY44)+(DB209*DB44)+(DE209*DE44)+(DH209*DH44)+(DK209*DK44)+(DN209*DN44)+(DQ209*DQ44)+(DT209*DT44)+IF(P35="Actual",(DW209*DW44),0))/P44,0)</f>
        <v>0</v>
      </c>
      <c r="Q209" s="167"/>
      <c r="R209" s="204">
        <v>0</v>
      </c>
      <c r="S209" s="200">
        <v>0</v>
      </c>
      <c r="T209" s="204"/>
      <c r="U209" s="204">
        <v>0</v>
      </c>
      <c r="V209" s="200">
        <v>0</v>
      </c>
      <c r="W209" s="204"/>
      <c r="X209" s="204">
        <v>0</v>
      </c>
      <c r="Y209" s="200">
        <v>0</v>
      </c>
      <c r="Z209" s="204"/>
      <c r="AA209" s="204">
        <v>0</v>
      </c>
      <c r="AB209" s="200">
        <v>0</v>
      </c>
      <c r="AC209" s="204"/>
      <c r="AD209" s="204">
        <v>0</v>
      </c>
      <c r="AE209" s="200">
        <v>0</v>
      </c>
      <c r="AF209" s="204"/>
      <c r="AG209" s="204">
        <v>0</v>
      </c>
      <c r="AH209" s="200">
        <v>0</v>
      </c>
      <c r="AI209" s="204"/>
      <c r="AJ209" s="204">
        <v>0</v>
      </c>
      <c r="AK209" s="200">
        <v>0</v>
      </c>
      <c r="AL209" s="204"/>
      <c r="AM209" s="204">
        <v>0</v>
      </c>
      <c r="AN209" s="200">
        <v>0</v>
      </c>
      <c r="AO209" s="204"/>
      <c r="AP209" s="204">
        <v>0</v>
      </c>
      <c r="AQ209" s="200">
        <v>0</v>
      </c>
      <c r="AR209" s="204"/>
      <c r="AS209" s="204">
        <v>0</v>
      </c>
      <c r="AT209" s="200">
        <v>0</v>
      </c>
      <c r="AU209" s="204"/>
      <c r="AV209" s="204">
        <v>0</v>
      </c>
      <c r="AW209" s="200">
        <v>0</v>
      </c>
      <c r="AX209" s="204"/>
      <c r="AY209" s="204">
        <v>0</v>
      </c>
      <c r="AZ209" s="200">
        <v>0</v>
      </c>
      <c r="BA209" s="204"/>
      <c r="BB209" s="204">
        <v>0</v>
      </c>
      <c r="BC209" s="200">
        <v>0</v>
      </c>
      <c r="BD209" s="204"/>
      <c r="BE209" s="204">
        <v>0</v>
      </c>
      <c r="BF209" s="200">
        <v>0</v>
      </c>
      <c r="BG209" s="204"/>
      <c r="BH209" s="204">
        <v>0</v>
      </c>
      <c r="BI209" s="200">
        <v>0</v>
      </c>
      <c r="BJ209" s="204"/>
      <c r="BK209" s="204">
        <v>0</v>
      </c>
      <c r="BL209" s="200">
        <v>0</v>
      </c>
      <c r="BM209" s="204"/>
      <c r="BN209" s="204">
        <v>0</v>
      </c>
      <c r="BO209" s="200">
        <v>0</v>
      </c>
      <c r="BP209" s="204"/>
      <c r="BQ209" s="204">
        <v>0</v>
      </c>
      <c r="BR209" s="200">
        <v>0</v>
      </c>
      <c r="BS209" s="204"/>
      <c r="BT209" s="204">
        <v>0</v>
      </c>
      <c r="BU209" s="200">
        <v>0</v>
      </c>
      <c r="BV209" s="204"/>
      <c r="BW209" s="204">
        <v>0</v>
      </c>
      <c r="BX209" s="200">
        <v>0</v>
      </c>
      <c r="BY209" s="204"/>
      <c r="BZ209" s="204">
        <v>0</v>
      </c>
      <c r="CA209" s="200">
        <v>0</v>
      </c>
      <c r="CB209" s="204"/>
      <c r="CC209" s="204">
        <v>0</v>
      </c>
      <c r="CD209" s="200">
        <v>0</v>
      </c>
      <c r="CE209" s="204"/>
      <c r="CF209" s="204">
        <v>0</v>
      </c>
      <c r="CG209" s="200">
        <v>0</v>
      </c>
      <c r="CH209" s="204"/>
      <c r="CI209" s="204">
        <v>0</v>
      </c>
      <c r="CJ209" s="200">
        <v>0</v>
      </c>
      <c r="CK209" s="204"/>
      <c r="CL209" s="204">
        <v>0</v>
      </c>
      <c r="CM209" s="200">
        <v>0</v>
      </c>
      <c r="CN209" s="204"/>
      <c r="CO209" s="204">
        <v>0</v>
      </c>
      <c r="CP209" s="200">
        <v>0</v>
      </c>
      <c r="CQ209" s="204"/>
      <c r="CR209" s="204">
        <v>0</v>
      </c>
      <c r="CS209" s="200">
        <v>0</v>
      </c>
      <c r="CT209" s="204"/>
      <c r="CU209" s="204">
        <v>0</v>
      </c>
      <c r="CV209" s="200">
        <v>0</v>
      </c>
      <c r="CW209" s="204"/>
      <c r="CX209" s="204">
        <v>0</v>
      </c>
      <c r="CY209" s="200">
        <v>0</v>
      </c>
      <c r="CZ209" s="204"/>
      <c r="DA209" s="204">
        <v>0</v>
      </c>
      <c r="DB209" s="200">
        <v>0</v>
      </c>
      <c r="DC209" s="204"/>
      <c r="DD209" s="204">
        <v>0</v>
      </c>
      <c r="DE209" s="200">
        <v>0</v>
      </c>
      <c r="DF209" s="204"/>
      <c r="DG209" s="204">
        <v>0</v>
      </c>
      <c r="DH209" s="200">
        <v>0</v>
      </c>
      <c r="DI209" s="204"/>
      <c r="DJ209" s="204">
        <v>0</v>
      </c>
      <c r="DK209" s="200">
        <v>0</v>
      </c>
      <c r="DL209" s="204"/>
      <c r="DM209" s="204">
        <v>0</v>
      </c>
      <c r="DN209" s="200">
        <v>0</v>
      </c>
      <c r="DO209" s="204"/>
      <c r="DP209" s="204">
        <v>0</v>
      </c>
      <c r="DQ209" s="200">
        <v>0</v>
      </c>
      <c r="DR209" s="204"/>
      <c r="DS209" s="204">
        <v>0</v>
      </c>
      <c r="DT209" s="200">
        <v>0</v>
      </c>
      <c r="DU209" s="419"/>
      <c r="DV209" s="204">
        <f>IFERROR(IF(AND($O$336="Actual",OR(DV141=0,DV141="")),0,R209),0)</f>
        <v>0</v>
      </c>
      <c r="DW209" s="452"/>
      <c r="DY209" s="205"/>
      <c r="DZ209" s="197"/>
      <c r="EB209" s="196"/>
      <c r="EC209" s="197"/>
    </row>
    <row r="210" spans="1:135" ht="18.75" customHeight="1" x14ac:dyDescent="0.3">
      <c r="A210" s="83"/>
      <c r="E210" s="206" t="s">
        <v>912</v>
      </c>
      <c r="F210" s="206">
        <v>0</v>
      </c>
      <c r="G210" s="206" t="s">
        <v>264</v>
      </c>
      <c r="H210" t="b">
        <v>1</v>
      </c>
      <c r="M210" s="371" t="s">
        <v>879</v>
      </c>
      <c r="N210" s="127" t="s">
        <v>40</v>
      </c>
      <c r="O210" s="210">
        <f ca="1">IFERROR(((R210*R44)+(U210*U44)+(X210*X44)+(AA210*AA44)+(AD210*AD44)+(AG210*AG44)+(AJ210*AJ44)+(AM210*AM44)+(AP210*AP44)+(AS210*AS44)+(AV210*AV44)+(AY210*AY44)+(BB210*BB44)+(BE210*BE44)+(BH210*BH44)+(BK210*BK44)+(BN210*BN44)+(BQ210*BQ44)+(BT210*BT44)+(BW210*BW44)+(BZ210*BZ44)+(CC210*CC44)+(CF210*CF44)+(CI210*CI44)+(CL210*CL44)+(CO210*CO44)+(CR210*CR44)+(CU210*CU44)+(CX210*CX44)+(DA210*DA44)+(DD210*DD44)+(DG210*DG44)+(DJ210*DJ44)+(DM210*DM44)+(DP210*DP44)+(DS210*DS44)+IF(O35="Actual",(DV210*DV44),0))/O44,0)</f>
        <v>0</v>
      </c>
      <c r="P210" s="210">
        <f>IFERROR(((S210*S44)+(V210*V44)+(Y210*Y44)+(AB210*AB44)+(AE210*AE44)+(AH210*AH44)+(AK210*AK44)+(AN210*AN44)+(AQ210*AQ44)+(AT210*AT44)+(AW210*AW44)+(AZ210*AZ44)+(BC210*BC44)+(BF210*BF44)+(BI210*BI44)+(BL210*BL44)+(BO210*BO44)+(BR210*BR44)+(BU210*BU44)+(BX210*BX44)+(CA210*CA44)+(CD210*CD44)+(CG210*CG44)+(CJ210*CJ44)+(CM210*CM44)+(CP210*CP44)+(CS210*CS44)+(CV210*CV44)+(CY210*CY44)+(DB210*DB44)+(DE210*DE44)+(DH210*DH44)+(DK210*DK44)+(DN210*DN44)+(DQ210*DQ44)+(DT210*DT44)+IF(P35="Actual",(DW210*DW44),0))/P44,0)</f>
        <v>0</v>
      </c>
      <c r="Q210" s="167"/>
      <c r="R210" s="204">
        <v>0</v>
      </c>
      <c r="S210" s="200">
        <v>0</v>
      </c>
      <c r="T210" s="204"/>
      <c r="U210" s="204">
        <v>0</v>
      </c>
      <c r="V210" s="200">
        <v>0</v>
      </c>
      <c r="W210" s="204"/>
      <c r="X210" s="204">
        <v>0</v>
      </c>
      <c r="Y210" s="200">
        <v>0</v>
      </c>
      <c r="Z210" s="204"/>
      <c r="AA210" s="204">
        <v>0</v>
      </c>
      <c r="AB210" s="200">
        <v>0</v>
      </c>
      <c r="AC210" s="204"/>
      <c r="AD210" s="204">
        <v>0</v>
      </c>
      <c r="AE210" s="200">
        <v>0</v>
      </c>
      <c r="AF210" s="204"/>
      <c r="AG210" s="204">
        <v>0</v>
      </c>
      <c r="AH210" s="200">
        <v>0</v>
      </c>
      <c r="AI210" s="204"/>
      <c r="AJ210" s="204">
        <v>0</v>
      </c>
      <c r="AK210" s="200">
        <v>0</v>
      </c>
      <c r="AL210" s="204"/>
      <c r="AM210" s="204">
        <v>0</v>
      </c>
      <c r="AN210" s="200">
        <v>0</v>
      </c>
      <c r="AO210" s="204"/>
      <c r="AP210" s="204">
        <v>0</v>
      </c>
      <c r="AQ210" s="200">
        <v>0</v>
      </c>
      <c r="AR210" s="204"/>
      <c r="AS210" s="204">
        <v>0</v>
      </c>
      <c r="AT210" s="200">
        <v>0</v>
      </c>
      <c r="AU210" s="204"/>
      <c r="AV210" s="204">
        <v>0</v>
      </c>
      <c r="AW210" s="200">
        <v>0</v>
      </c>
      <c r="AX210" s="204"/>
      <c r="AY210" s="204">
        <v>0</v>
      </c>
      <c r="AZ210" s="200">
        <v>0</v>
      </c>
      <c r="BA210" s="204"/>
      <c r="BB210" s="204">
        <v>0</v>
      </c>
      <c r="BC210" s="200">
        <v>0</v>
      </c>
      <c r="BD210" s="204"/>
      <c r="BE210" s="204">
        <v>0</v>
      </c>
      <c r="BF210" s="200">
        <v>0</v>
      </c>
      <c r="BG210" s="204"/>
      <c r="BH210" s="204">
        <v>0</v>
      </c>
      <c r="BI210" s="200">
        <v>0</v>
      </c>
      <c r="BJ210" s="204"/>
      <c r="BK210" s="204">
        <v>0</v>
      </c>
      <c r="BL210" s="200">
        <v>0</v>
      </c>
      <c r="BM210" s="204"/>
      <c r="BN210" s="204">
        <v>0</v>
      </c>
      <c r="BO210" s="200">
        <v>0</v>
      </c>
      <c r="BP210" s="204"/>
      <c r="BQ210" s="204">
        <v>0</v>
      </c>
      <c r="BR210" s="200">
        <v>0</v>
      </c>
      <c r="BS210" s="204"/>
      <c r="BT210" s="204">
        <v>0</v>
      </c>
      <c r="BU210" s="200">
        <v>0</v>
      </c>
      <c r="BV210" s="204"/>
      <c r="BW210" s="204">
        <v>0</v>
      </c>
      <c r="BX210" s="200">
        <v>0</v>
      </c>
      <c r="BY210" s="204"/>
      <c r="BZ210" s="204">
        <v>0</v>
      </c>
      <c r="CA210" s="200">
        <v>0</v>
      </c>
      <c r="CB210" s="204"/>
      <c r="CC210" s="204">
        <v>0</v>
      </c>
      <c r="CD210" s="200">
        <v>0</v>
      </c>
      <c r="CE210" s="204"/>
      <c r="CF210" s="204">
        <v>0</v>
      </c>
      <c r="CG210" s="200">
        <v>0</v>
      </c>
      <c r="CH210" s="204"/>
      <c r="CI210" s="204">
        <v>0</v>
      </c>
      <c r="CJ210" s="200">
        <v>0</v>
      </c>
      <c r="CK210" s="204"/>
      <c r="CL210" s="204">
        <v>0</v>
      </c>
      <c r="CM210" s="200">
        <v>0</v>
      </c>
      <c r="CN210" s="204"/>
      <c r="CO210" s="204">
        <v>0</v>
      </c>
      <c r="CP210" s="200">
        <v>0</v>
      </c>
      <c r="CQ210" s="204"/>
      <c r="CR210" s="204">
        <v>0</v>
      </c>
      <c r="CS210" s="200">
        <v>0</v>
      </c>
      <c r="CT210" s="204"/>
      <c r="CU210" s="204">
        <v>0</v>
      </c>
      <c r="CV210" s="200">
        <v>0</v>
      </c>
      <c r="CW210" s="204"/>
      <c r="CX210" s="204">
        <v>0</v>
      </c>
      <c r="CY210" s="200">
        <v>0</v>
      </c>
      <c r="CZ210" s="204"/>
      <c r="DA210" s="204">
        <v>0</v>
      </c>
      <c r="DB210" s="200">
        <v>0</v>
      </c>
      <c r="DC210" s="204"/>
      <c r="DD210" s="204">
        <v>0</v>
      </c>
      <c r="DE210" s="200">
        <v>0</v>
      </c>
      <c r="DF210" s="204"/>
      <c r="DG210" s="204">
        <v>0</v>
      </c>
      <c r="DH210" s="200">
        <v>0</v>
      </c>
      <c r="DI210" s="204"/>
      <c r="DJ210" s="204">
        <v>0</v>
      </c>
      <c r="DK210" s="200">
        <v>0</v>
      </c>
      <c r="DL210" s="204"/>
      <c r="DM210" s="204">
        <v>0</v>
      </c>
      <c r="DN210" s="200">
        <v>0</v>
      </c>
      <c r="DO210" s="204"/>
      <c r="DP210" s="204">
        <v>0</v>
      </c>
      <c r="DQ210" s="200">
        <v>0</v>
      </c>
      <c r="DR210" s="204"/>
      <c r="DS210" s="204">
        <v>0</v>
      </c>
      <c r="DT210" s="200">
        <v>0</v>
      </c>
      <c r="DU210" s="419"/>
      <c r="DV210" s="204">
        <f>IFERROR(IF(AND($O$336="Actual",OR(DV141=0,DV141="")),0,R210),0)</f>
        <v>0</v>
      </c>
      <c r="DW210" s="452"/>
      <c r="DY210" s="205"/>
      <c r="DZ210" s="197"/>
      <c r="EB210" s="196"/>
      <c r="EC210" s="197"/>
    </row>
    <row r="211" spans="1:135" ht="19.5" customHeight="1" x14ac:dyDescent="0.3">
      <c r="A211" s="83"/>
      <c r="D211" s="206"/>
      <c r="E211" s="206" t="s">
        <v>428</v>
      </c>
      <c r="F211" s="206">
        <v>0</v>
      </c>
      <c r="G211" s="206" t="s">
        <v>264</v>
      </c>
      <c r="H211" t="b">
        <v>1</v>
      </c>
      <c r="M211" s="213" t="s">
        <v>429</v>
      </c>
      <c r="N211" s="238" t="s">
        <v>40</v>
      </c>
      <c r="O211" s="198">
        <f ca="1">IFERROR(((R211*R44)+(U211*U44)+(X211*X44)+(AA211*AA44)+(AD211*AD44)+(AG211*AG44)+(AJ211*AJ44)+(AM211*AM44)+(AP211*AP44)+(AS211*AS44)+(AV211*AV44)+(AY211*AY44)+(BB211*BB44)+(BE211*BE44)+(BH211*BH44)+(BK211*BK44)+(BN211*BN44)+(BQ211*BQ44)+(BT211*BT44)+(BW211*BW44)+(BZ211*BZ44)+(CC211*CC44)+(CF211*CF44)+(CI211*CI44)+(CL211*CL44)+(CO211*CO44)+(CR211*CR44)+(CU211*CU44)+(CX211*CX44)+(DA211*DA44)+(DD211*DD44)+(DG211*DG44)+(DJ211*DJ44)+(DM211*DM44)+(DP211*DP44)+(DS211*DS44)+IF(O35="Actual",(DV211*DV44),0))/O44,0)</f>
        <v>0</v>
      </c>
      <c r="P211" s="198">
        <f>IFERROR(((S211*S44)+(V211*V44)+(Y211*Y44)+(AB211*AB44)+(AE211*AE44)+(AH211*AH44)+(AK211*AK44)+(AN211*AN44)+(AQ211*AQ44)+(AT211*AT44)+(AW211*AW44)+(AZ211*AZ44)+(BC211*BC44)+(BF211*BF44)+(BI211*BI44)+(BL211*BL44)+(BO211*BO44)+(BR211*BR44)+(BU211*BU44)+(BX211*BX44)+(CA211*CA44)+(CD211*CD44)+(CG211*CG44)+(CJ211*CJ44)+(CM211*CM44)+(CP211*CP44)+(CS211*CS44)+(CV211*CV44)+(CY211*CY44)+(DB211*DB44)+(DE211*DE44)+(DH211*DH44)+(DK211*DK44)+(DN211*DN44)+(DQ211*DQ44)+(DT211*DT44))/P44,0)</f>
        <v>0</v>
      </c>
      <c r="Q211" s="236"/>
      <c r="R211" s="199">
        <v>0</v>
      </c>
      <c r="S211" s="200">
        <v>0</v>
      </c>
      <c r="T211" s="301"/>
      <c r="U211" s="199">
        <v>0</v>
      </c>
      <c r="V211" s="200">
        <v>0</v>
      </c>
      <c r="W211" s="301"/>
      <c r="X211" s="199">
        <v>0</v>
      </c>
      <c r="Y211" s="200">
        <v>0</v>
      </c>
      <c r="Z211" s="301"/>
      <c r="AA211" s="199">
        <v>0</v>
      </c>
      <c r="AB211" s="200">
        <v>0</v>
      </c>
      <c r="AC211" s="301"/>
      <c r="AD211" s="199">
        <v>0</v>
      </c>
      <c r="AE211" s="200">
        <v>0</v>
      </c>
      <c r="AF211" s="301"/>
      <c r="AG211" s="199">
        <v>0</v>
      </c>
      <c r="AH211" s="200">
        <v>0</v>
      </c>
      <c r="AI211" s="301"/>
      <c r="AJ211" s="199">
        <v>0</v>
      </c>
      <c r="AK211" s="200">
        <v>0</v>
      </c>
      <c r="AL211" s="301"/>
      <c r="AM211" s="199">
        <v>0</v>
      </c>
      <c r="AN211" s="200">
        <v>0</v>
      </c>
      <c r="AO211" s="301"/>
      <c r="AP211" s="199">
        <v>0</v>
      </c>
      <c r="AQ211" s="200">
        <v>0</v>
      </c>
      <c r="AR211" s="301"/>
      <c r="AS211" s="199">
        <v>0</v>
      </c>
      <c r="AT211" s="200">
        <v>0</v>
      </c>
      <c r="AU211" s="301"/>
      <c r="AV211" s="199">
        <v>0</v>
      </c>
      <c r="AW211" s="200">
        <v>0</v>
      </c>
      <c r="AX211" s="301"/>
      <c r="AY211" s="199">
        <v>0</v>
      </c>
      <c r="AZ211" s="200">
        <v>0</v>
      </c>
      <c r="BA211" s="301"/>
      <c r="BB211" s="199">
        <v>0</v>
      </c>
      <c r="BC211" s="200">
        <v>0</v>
      </c>
      <c r="BD211" s="301"/>
      <c r="BE211" s="199">
        <v>0</v>
      </c>
      <c r="BF211" s="200">
        <v>0</v>
      </c>
      <c r="BG211" s="301"/>
      <c r="BH211" s="199">
        <v>0</v>
      </c>
      <c r="BI211" s="200">
        <v>0</v>
      </c>
      <c r="BJ211" s="301"/>
      <c r="BK211" s="199">
        <v>0</v>
      </c>
      <c r="BL211" s="200">
        <v>0</v>
      </c>
      <c r="BM211" s="301"/>
      <c r="BN211" s="199">
        <v>0</v>
      </c>
      <c r="BO211" s="200">
        <v>0</v>
      </c>
      <c r="BP211" s="301"/>
      <c r="BQ211" s="199">
        <v>0</v>
      </c>
      <c r="BR211" s="200">
        <v>0</v>
      </c>
      <c r="BS211" s="301"/>
      <c r="BT211" s="199">
        <v>0</v>
      </c>
      <c r="BU211" s="200">
        <v>0</v>
      </c>
      <c r="BV211" s="301"/>
      <c r="BW211" s="199">
        <v>0</v>
      </c>
      <c r="BX211" s="200">
        <v>0</v>
      </c>
      <c r="BY211" s="301"/>
      <c r="BZ211" s="199">
        <v>0</v>
      </c>
      <c r="CA211" s="200">
        <v>0</v>
      </c>
      <c r="CB211" s="301"/>
      <c r="CC211" s="199">
        <v>0</v>
      </c>
      <c r="CD211" s="200">
        <v>0</v>
      </c>
      <c r="CE211" s="301"/>
      <c r="CF211" s="199">
        <v>0</v>
      </c>
      <c r="CG211" s="200">
        <v>0</v>
      </c>
      <c r="CH211" s="301"/>
      <c r="CI211" s="199">
        <v>0</v>
      </c>
      <c r="CJ211" s="200">
        <v>0</v>
      </c>
      <c r="CK211" s="301"/>
      <c r="CL211" s="199">
        <v>0</v>
      </c>
      <c r="CM211" s="200">
        <v>0</v>
      </c>
      <c r="CN211" s="301"/>
      <c r="CO211" s="199">
        <v>0</v>
      </c>
      <c r="CP211" s="200">
        <v>0</v>
      </c>
      <c r="CQ211" s="301"/>
      <c r="CR211" s="199">
        <v>0</v>
      </c>
      <c r="CS211" s="200">
        <v>0</v>
      </c>
      <c r="CT211" s="301"/>
      <c r="CU211" s="199">
        <v>0</v>
      </c>
      <c r="CV211" s="200">
        <v>0</v>
      </c>
      <c r="CW211" s="301"/>
      <c r="CX211" s="199">
        <v>0</v>
      </c>
      <c r="CY211" s="200">
        <v>0</v>
      </c>
      <c r="CZ211" s="301"/>
      <c r="DA211" s="199">
        <v>0</v>
      </c>
      <c r="DB211" s="200">
        <v>0</v>
      </c>
      <c r="DC211" s="301"/>
      <c r="DD211" s="199">
        <v>0</v>
      </c>
      <c r="DE211" s="200">
        <v>0</v>
      </c>
      <c r="DF211" s="301"/>
      <c r="DG211" s="199">
        <v>0</v>
      </c>
      <c r="DH211" s="200">
        <v>0</v>
      </c>
      <c r="DI211" s="301"/>
      <c r="DJ211" s="199">
        <v>0</v>
      </c>
      <c r="DK211" s="200">
        <v>0</v>
      </c>
      <c r="DL211" s="301"/>
      <c r="DM211" s="199">
        <v>0</v>
      </c>
      <c r="DN211" s="200">
        <v>0</v>
      </c>
      <c r="DO211" s="301"/>
      <c r="DP211" s="199">
        <v>0</v>
      </c>
      <c r="DQ211" s="200">
        <v>0</v>
      </c>
      <c r="DR211" s="301"/>
      <c r="DS211" s="199">
        <v>0</v>
      </c>
      <c r="DT211" s="200">
        <v>0</v>
      </c>
      <c r="DU211" s="419"/>
      <c r="DV211" s="204">
        <v>0</v>
      </c>
      <c r="DW211" s="452"/>
      <c r="DY211" s="204"/>
      <c r="DZ211" s="197"/>
      <c r="EB211" s="227"/>
      <c r="EC211" s="197"/>
    </row>
    <row r="212" spans="1:135" ht="19.5" customHeight="1" x14ac:dyDescent="0.3">
      <c r="A212" s="83"/>
      <c r="D212" s="206"/>
      <c r="E212" s="206" t="s">
        <v>428</v>
      </c>
      <c r="F212" s="206">
        <v>0</v>
      </c>
      <c r="G212" s="206" t="s">
        <v>264</v>
      </c>
      <c r="H212" t="b">
        <v>1</v>
      </c>
      <c r="M212" s="302" t="s">
        <v>158</v>
      </c>
      <c r="N212" s="238" t="s">
        <v>40</v>
      </c>
      <c r="O212" s="198">
        <f ca="1">IFERROR(((R212*R44)+(U212*U44)+(X212*X44)+(AA212*AA44)+(AD212*AD44)+(AG212*AG44)+(AJ212*AJ44)+(AM212*AM44)+(AP212*AP44)+(AS212*AS44)+(AV212*AV44)+(AY212*AY44)+(BB212*BB44)+(BE212*BE44)+(BH212*BH44)+(BK212*BK44)+(BN212*BN44)+(BQ212*BQ44)+(BT212*BT44)+(BW212*BW44)+(BZ212*BZ44)+(CC212*CC44)+(CF212*CF44)+(CI212*CI44)+(CL212*CL44)+(CO212*CO44)+(CR212*CR44)+(CU212*CU44)+(CX212*CX44)+(DA212*DA44)+(DD212*DD44)+(DG212*DG44)+(DJ212*DJ44)+(DM212*DM44)+(DP212*DP44)+(DS212*DS44)+IF(O35="Actual",(DV212*DV44),0))/O44,0)</f>
        <v>0</v>
      </c>
      <c r="P212" s="198">
        <f>IFERROR(((S212*S44)+(V212*V44)+(Y212*Y44)+(AB212*AB44)+(AE212*AE44)+(AH212*AH44)+(AK212*AK44)+(AN212*AN44)+(AQ212*AQ44)+(AT212*AT44)+(AW212*AW44)+(AZ212*AZ44)+(BC212*BC44)+(BF212*BF44)+(BI212*BI44)+(BL212*BL44)+(BO212*BO44)+(BR212*BR44)+(BU212*BU44)+(BX212*BX44)+(CA212*CA44)+(CD212*CD44)+(CG212*CG44)+(CJ212*CJ44)+(CM212*CM44)+(CP212*CP44)+(CS212*CS44)+(CV212*CV44)+(CY212*CY44)+(DB212*DB44)+(DE212*DE44)+(DH212*DH44)+(DK212*DK44)+(DN212*DN44)+(DQ212*DQ44)+(DT212*DT44))/P44,0)</f>
        <v>0</v>
      </c>
      <c r="Q212" s="236"/>
      <c r="R212" s="199">
        <v>0</v>
      </c>
      <c r="S212" s="200">
        <v>0</v>
      </c>
      <c r="T212" s="301"/>
      <c r="U212" s="199">
        <v>0</v>
      </c>
      <c r="V212" s="200">
        <v>0</v>
      </c>
      <c r="W212" s="301"/>
      <c r="X212" s="199">
        <v>0</v>
      </c>
      <c r="Y212" s="200">
        <v>0</v>
      </c>
      <c r="Z212" s="301"/>
      <c r="AA212" s="199">
        <v>0</v>
      </c>
      <c r="AB212" s="200">
        <v>0</v>
      </c>
      <c r="AC212" s="301"/>
      <c r="AD212" s="199">
        <v>0</v>
      </c>
      <c r="AE212" s="200">
        <v>0</v>
      </c>
      <c r="AF212" s="301"/>
      <c r="AG212" s="199">
        <v>0</v>
      </c>
      <c r="AH212" s="200">
        <v>0</v>
      </c>
      <c r="AI212" s="301"/>
      <c r="AJ212" s="199">
        <v>0</v>
      </c>
      <c r="AK212" s="200">
        <v>0</v>
      </c>
      <c r="AL212" s="301"/>
      <c r="AM212" s="199">
        <v>0</v>
      </c>
      <c r="AN212" s="200">
        <v>0</v>
      </c>
      <c r="AO212" s="301"/>
      <c r="AP212" s="199">
        <v>0</v>
      </c>
      <c r="AQ212" s="200">
        <v>0</v>
      </c>
      <c r="AR212" s="301"/>
      <c r="AS212" s="199">
        <v>0</v>
      </c>
      <c r="AT212" s="200">
        <v>0</v>
      </c>
      <c r="AU212" s="301"/>
      <c r="AV212" s="199">
        <v>0</v>
      </c>
      <c r="AW212" s="200">
        <v>0</v>
      </c>
      <c r="AX212" s="301"/>
      <c r="AY212" s="199">
        <v>0</v>
      </c>
      <c r="AZ212" s="200">
        <v>0</v>
      </c>
      <c r="BA212" s="301"/>
      <c r="BB212" s="199">
        <v>0</v>
      </c>
      <c r="BC212" s="200">
        <v>0</v>
      </c>
      <c r="BD212" s="301"/>
      <c r="BE212" s="199">
        <v>0</v>
      </c>
      <c r="BF212" s="200">
        <v>0</v>
      </c>
      <c r="BG212" s="301"/>
      <c r="BH212" s="199">
        <v>0</v>
      </c>
      <c r="BI212" s="200">
        <v>0</v>
      </c>
      <c r="BJ212" s="301"/>
      <c r="BK212" s="199">
        <v>0</v>
      </c>
      <c r="BL212" s="200">
        <v>0</v>
      </c>
      <c r="BM212" s="301"/>
      <c r="BN212" s="199">
        <v>0</v>
      </c>
      <c r="BO212" s="200">
        <v>0</v>
      </c>
      <c r="BP212" s="301"/>
      <c r="BQ212" s="199">
        <v>0</v>
      </c>
      <c r="BR212" s="200">
        <v>0</v>
      </c>
      <c r="BS212" s="301"/>
      <c r="BT212" s="199">
        <v>0</v>
      </c>
      <c r="BU212" s="200">
        <v>0</v>
      </c>
      <c r="BV212" s="301"/>
      <c r="BW212" s="199">
        <v>0</v>
      </c>
      <c r="BX212" s="200">
        <v>0</v>
      </c>
      <c r="BY212" s="301"/>
      <c r="BZ212" s="199">
        <v>0</v>
      </c>
      <c r="CA212" s="200">
        <v>0</v>
      </c>
      <c r="CB212" s="301"/>
      <c r="CC212" s="199">
        <v>0</v>
      </c>
      <c r="CD212" s="200">
        <v>0</v>
      </c>
      <c r="CE212" s="301"/>
      <c r="CF212" s="199">
        <v>0</v>
      </c>
      <c r="CG212" s="200">
        <v>0</v>
      </c>
      <c r="CH212" s="301"/>
      <c r="CI212" s="199">
        <v>0</v>
      </c>
      <c r="CJ212" s="200">
        <v>0</v>
      </c>
      <c r="CK212" s="301"/>
      <c r="CL212" s="199">
        <v>0</v>
      </c>
      <c r="CM212" s="200">
        <v>0</v>
      </c>
      <c r="CN212" s="301"/>
      <c r="CO212" s="199">
        <v>0</v>
      </c>
      <c r="CP212" s="200">
        <v>0</v>
      </c>
      <c r="CQ212" s="301"/>
      <c r="CR212" s="199">
        <v>0</v>
      </c>
      <c r="CS212" s="200">
        <v>0</v>
      </c>
      <c r="CT212" s="301"/>
      <c r="CU212" s="199">
        <v>0</v>
      </c>
      <c r="CV212" s="200">
        <v>0</v>
      </c>
      <c r="CW212" s="301"/>
      <c r="CX212" s="199">
        <v>0</v>
      </c>
      <c r="CY212" s="200">
        <v>0</v>
      </c>
      <c r="CZ212" s="301"/>
      <c r="DA212" s="199">
        <v>0</v>
      </c>
      <c r="DB212" s="200">
        <v>0</v>
      </c>
      <c r="DC212" s="301"/>
      <c r="DD212" s="199">
        <v>0</v>
      </c>
      <c r="DE212" s="200">
        <v>0</v>
      </c>
      <c r="DF212" s="301"/>
      <c r="DG212" s="199">
        <v>0</v>
      </c>
      <c r="DH212" s="200">
        <v>0</v>
      </c>
      <c r="DI212" s="301"/>
      <c r="DJ212" s="199">
        <v>0</v>
      </c>
      <c r="DK212" s="200">
        <v>0</v>
      </c>
      <c r="DL212" s="301"/>
      <c r="DM212" s="199">
        <v>0</v>
      </c>
      <c r="DN212" s="200">
        <v>0</v>
      </c>
      <c r="DO212" s="301"/>
      <c r="DP212" s="199">
        <v>0</v>
      </c>
      <c r="DQ212" s="200">
        <v>0</v>
      </c>
      <c r="DR212" s="301"/>
      <c r="DS212" s="199">
        <v>0</v>
      </c>
      <c r="DT212" s="200">
        <v>0</v>
      </c>
      <c r="DU212" s="419"/>
      <c r="DV212" s="204">
        <v>0</v>
      </c>
      <c r="DW212" s="452"/>
      <c r="DY212" s="204"/>
      <c r="DZ212" s="197"/>
      <c r="EB212" s="227"/>
      <c r="EC212" s="197"/>
    </row>
    <row r="213" spans="1:135" ht="19.5" customHeight="1" x14ac:dyDescent="0.3">
      <c r="A213" s="83"/>
      <c r="D213" s="206"/>
      <c r="E213" s="206" t="s">
        <v>430</v>
      </c>
      <c r="F213" s="206">
        <v>0</v>
      </c>
      <c r="G213" s="206" t="s">
        <v>264</v>
      </c>
      <c r="H213" t="b">
        <v>1</v>
      </c>
      <c r="M213" s="303" t="s">
        <v>431</v>
      </c>
      <c r="N213" s="238" t="s">
        <v>40</v>
      </c>
      <c r="O213" s="198">
        <f ca="1">IFERROR(((R213*R44)+(U213*U44)+(X213*X44)+(AA213*AA44)+(AD213*AD44)+(AG213*AG44)+(AJ213*AJ44)+(AM213*AM44)+(AP213*AP44)+(AS213*AS44)+(AV213*AV44)+(AY213*AY44)+(BB213*BB44)+(BE213*BE44)+(BH213*BH44)+(BK213*BK44)+(BN213*BN44)+(BQ213*BQ44)+(BT213*BT44)+(BW213*BW44)+(BZ213*BZ44)+(CC213*CC44)+(CF213*CF44)+(CI213*CI44)+(CL213*CL44)+(CO213*CO44)+(CR213*CR44)+(CU213*CU44)+(CX213*CX44)+(DA213*DA44)+(DD213*DD44)+(DG213*DG44)+(DJ213*DJ44)+(DM213*DM44)+(DP213*DP44)+(DS213*DS44)+IF(O35="Actual",(DV213*DV44),0))/O44,0)</f>
        <v>0</v>
      </c>
      <c r="P213" s="198">
        <f>IFERROR(((S213*S44)+(V213*V44)+(Y213*Y44)+(AB213*AB44)+(AE213*AE44)+(AH213*AH44)+(AK213*AK44)+(AN213*AN44)+(AQ213*AQ44)+(AT213*AT44)+(AW213*AW44)+(AZ213*AZ44)+(BC213*BC44)+(BF213*BF44)+(BI213*BI44)+(BL213*BL44)+(BO213*BO44)+(BR213*BR44)+(BU213*BU44)+(BX213*BX44)+(CA213*CA44)+(CD213*CD44)+(CG213*CG44)+(CJ213*CJ44)+(CM213*CM44)+(CP213*CP44)+(CS213*CS44)+(CV213*CV44)+(CY213*CY44)+(DB213*DB44)+(DE213*DE44)+(DH213*DH44)+(DK213*DK44)+(DN213*DN44)+(DQ213*DQ44)+(DT213*DT44))/P44,0)</f>
        <v>0</v>
      </c>
      <c r="Q213" s="236"/>
      <c r="R213" s="207">
        <v>0</v>
      </c>
      <c r="S213" s="200">
        <v>0</v>
      </c>
      <c r="T213" s="203"/>
      <c r="U213" s="207">
        <v>0</v>
      </c>
      <c r="V213" s="200">
        <v>0</v>
      </c>
      <c r="W213" s="203"/>
      <c r="X213" s="207">
        <v>0</v>
      </c>
      <c r="Y213" s="200">
        <v>0</v>
      </c>
      <c r="Z213" s="203"/>
      <c r="AA213" s="207">
        <v>0</v>
      </c>
      <c r="AB213" s="200">
        <v>0</v>
      </c>
      <c r="AC213" s="203"/>
      <c r="AD213" s="207">
        <v>0</v>
      </c>
      <c r="AE213" s="200">
        <v>0</v>
      </c>
      <c r="AF213" s="203"/>
      <c r="AG213" s="207">
        <v>0</v>
      </c>
      <c r="AH213" s="200">
        <v>0</v>
      </c>
      <c r="AI213" s="203"/>
      <c r="AJ213" s="207">
        <v>0</v>
      </c>
      <c r="AK213" s="200">
        <v>0</v>
      </c>
      <c r="AL213" s="203"/>
      <c r="AM213" s="207">
        <v>0</v>
      </c>
      <c r="AN213" s="200">
        <v>0</v>
      </c>
      <c r="AO213" s="203"/>
      <c r="AP213" s="207">
        <v>0</v>
      </c>
      <c r="AQ213" s="200">
        <v>0</v>
      </c>
      <c r="AR213" s="203"/>
      <c r="AS213" s="207">
        <v>0</v>
      </c>
      <c r="AT213" s="200">
        <v>0</v>
      </c>
      <c r="AU213" s="203"/>
      <c r="AV213" s="207">
        <v>0</v>
      </c>
      <c r="AW213" s="200">
        <v>0</v>
      </c>
      <c r="AX213" s="203"/>
      <c r="AY213" s="207">
        <v>0</v>
      </c>
      <c r="AZ213" s="200">
        <v>0</v>
      </c>
      <c r="BA213" s="203"/>
      <c r="BB213" s="207">
        <v>0</v>
      </c>
      <c r="BC213" s="200">
        <v>0</v>
      </c>
      <c r="BD213" s="203"/>
      <c r="BE213" s="207">
        <v>0</v>
      </c>
      <c r="BF213" s="200">
        <v>0</v>
      </c>
      <c r="BG213" s="203"/>
      <c r="BH213" s="207">
        <v>0</v>
      </c>
      <c r="BI213" s="200">
        <v>0</v>
      </c>
      <c r="BJ213" s="203"/>
      <c r="BK213" s="207">
        <v>0</v>
      </c>
      <c r="BL213" s="200">
        <v>0</v>
      </c>
      <c r="BM213" s="203"/>
      <c r="BN213" s="207">
        <v>0</v>
      </c>
      <c r="BO213" s="200">
        <v>0</v>
      </c>
      <c r="BP213" s="203"/>
      <c r="BQ213" s="207">
        <v>0</v>
      </c>
      <c r="BR213" s="200">
        <v>0</v>
      </c>
      <c r="BS213" s="203"/>
      <c r="BT213" s="207">
        <v>0</v>
      </c>
      <c r="BU213" s="200">
        <v>0</v>
      </c>
      <c r="BV213" s="203"/>
      <c r="BW213" s="207">
        <v>0</v>
      </c>
      <c r="BX213" s="200">
        <v>0</v>
      </c>
      <c r="BY213" s="203"/>
      <c r="BZ213" s="207">
        <v>0</v>
      </c>
      <c r="CA213" s="200">
        <v>0</v>
      </c>
      <c r="CB213" s="203"/>
      <c r="CC213" s="207">
        <v>0</v>
      </c>
      <c r="CD213" s="200">
        <v>0</v>
      </c>
      <c r="CE213" s="203"/>
      <c r="CF213" s="207">
        <v>0</v>
      </c>
      <c r="CG213" s="200">
        <v>0</v>
      </c>
      <c r="CH213" s="203"/>
      <c r="CI213" s="207">
        <v>0</v>
      </c>
      <c r="CJ213" s="200">
        <v>0</v>
      </c>
      <c r="CK213" s="203"/>
      <c r="CL213" s="207">
        <v>0</v>
      </c>
      <c r="CM213" s="200">
        <v>0</v>
      </c>
      <c r="CN213" s="203"/>
      <c r="CO213" s="207">
        <v>0</v>
      </c>
      <c r="CP213" s="200">
        <v>0</v>
      </c>
      <c r="CQ213" s="203"/>
      <c r="CR213" s="207">
        <v>0</v>
      </c>
      <c r="CS213" s="200">
        <v>0</v>
      </c>
      <c r="CT213" s="203"/>
      <c r="CU213" s="207">
        <v>0</v>
      </c>
      <c r="CV213" s="200">
        <v>0</v>
      </c>
      <c r="CW213" s="203"/>
      <c r="CX213" s="207">
        <v>0</v>
      </c>
      <c r="CY213" s="200">
        <v>0</v>
      </c>
      <c r="CZ213" s="203"/>
      <c r="DA213" s="207">
        <v>0</v>
      </c>
      <c r="DB213" s="200">
        <v>0</v>
      </c>
      <c r="DC213" s="203"/>
      <c r="DD213" s="207">
        <v>0</v>
      </c>
      <c r="DE213" s="200">
        <v>0</v>
      </c>
      <c r="DF213" s="203"/>
      <c r="DG213" s="207">
        <v>0</v>
      </c>
      <c r="DH213" s="200">
        <v>0</v>
      </c>
      <c r="DI213" s="203"/>
      <c r="DJ213" s="207">
        <v>0</v>
      </c>
      <c r="DK213" s="200">
        <v>0</v>
      </c>
      <c r="DL213" s="203"/>
      <c r="DM213" s="207">
        <v>0</v>
      </c>
      <c r="DN213" s="200">
        <v>0</v>
      </c>
      <c r="DO213" s="203"/>
      <c r="DP213" s="207">
        <v>0</v>
      </c>
      <c r="DQ213" s="200">
        <v>0</v>
      </c>
      <c r="DR213" s="203"/>
      <c r="DS213" s="207">
        <v>0</v>
      </c>
      <c r="DT213" s="200">
        <v>0</v>
      </c>
      <c r="DU213" s="419"/>
      <c r="DV213" s="204">
        <v>0</v>
      </c>
      <c r="DW213" s="452"/>
      <c r="DY213" s="205"/>
      <c r="DZ213" s="197"/>
      <c r="EB213" s="196"/>
      <c r="EC213" s="197"/>
      <c r="EE213" s="100"/>
    </row>
    <row r="214" spans="1:135" ht="19.5" customHeight="1" x14ac:dyDescent="0.3">
      <c r="A214" s="83"/>
      <c r="E214" s="206" t="s">
        <v>913</v>
      </c>
      <c r="F214" s="206">
        <v>0</v>
      </c>
      <c r="G214" s="206" t="s">
        <v>264</v>
      </c>
      <c r="H214" t="b">
        <v>1</v>
      </c>
      <c r="M214" s="473" t="s">
        <v>880</v>
      </c>
      <c r="N214" s="119" t="s">
        <v>40</v>
      </c>
      <c r="O214" s="210">
        <f ca="1">IFERROR(((R214*R44)+(U214*U44)+(X214*X44)+(AA214*AA44)+(AD214*AD44)+(AG214*AG44)+(AJ214*AJ44)+(AM214*AM44)+(AP214*AP44)+(AS214*AS44)+(AV214*AV44)+(AY214*AY44)+(BB214*BB44)+(BE214*BE44)+(BH214*BH44)+(BK214*BK44)+(BN214*BN44)+(BQ214*BQ44)+(BT214*BT44)+(BW214*BW44)+(BZ214*BZ44)+(CC214*CC44)+(CF214*CF44)+(CI214*CI44)+(CL214*CL44)+(CO214*CO44)+(CR214*CR44)+(CU214*CU44)+(CX214*CX44)+(DA214*DA44)+(DD214*DD44)+(DG214*DG44)+(DJ214*DJ44)+(DM214*DM44)+(DP214*DP44)+(DS214*DS44)+IF(O35="Actual",(DV214*DV44),0))/O44,0)</f>
        <v>0</v>
      </c>
      <c r="P214" s="210">
        <f>IFERROR(((S214*S44)+(V214*V44)+(Y214*Y44)+(AB214*AB44)+(AE214*AE44)+(AH214*AH44)+(AK214*AK44)+(AN214*AN44)+(AQ214*AQ44)+(AT214*AT44)+(AW214*AW44)+(AZ214*AZ44)+(BC214*BC44)+(BF214*BF44)+(BI214*BI44)+(BL214*BL44)+(BO214*BO44)+(BR214*BR44)+(BU214*BU44)+(BX214*BX44)+(CA214*CA44)+(CD214*CD44)+(CG214*CG44)+(CJ214*CJ44)+(CM214*CM44)+(CP214*CP44)+(CS214*CS44)+(CV214*CV44)+(CY214*CY44)+(DB214*DB44)+(DE214*DE44)+(DH214*DH44)+(DK214*DK44)+(DN214*DN44)+(DQ214*DQ44)+(DT214*DT44)+IF(P35="Actual",(DW214*DW44),0))/P44,0)</f>
        <v>0</v>
      </c>
      <c r="Q214" s="167"/>
      <c r="R214" s="204">
        <f>IFERROR(R213-R215-R216,0)</f>
        <v>0</v>
      </c>
      <c r="S214" s="204">
        <f>IFERROR(S213-S215-S216,0)</f>
        <v>0</v>
      </c>
      <c r="T214" s="204"/>
      <c r="U214" s="204">
        <f t="shared" ref="U214:V214" si="366">IFERROR(U213-U215-U216,0)</f>
        <v>0</v>
      </c>
      <c r="V214" s="204">
        <f t="shared" si="366"/>
        <v>0</v>
      </c>
      <c r="W214" s="204"/>
      <c r="X214" s="204">
        <f t="shared" ref="X214:Y214" si="367">IFERROR(X213-X215-X216,0)</f>
        <v>0</v>
      </c>
      <c r="Y214" s="204">
        <f t="shared" si="367"/>
        <v>0</v>
      </c>
      <c r="Z214" s="204"/>
      <c r="AA214" s="204">
        <f t="shared" ref="AA214:AB214" si="368">IFERROR(AA213-AA215-AA216,0)</f>
        <v>0</v>
      </c>
      <c r="AB214" s="204">
        <f t="shared" si="368"/>
        <v>0</v>
      </c>
      <c r="AC214" s="204"/>
      <c r="AD214" s="204">
        <f t="shared" ref="AD214:AE214" si="369">IFERROR(AD213-AD215-AD216,0)</f>
        <v>0</v>
      </c>
      <c r="AE214" s="204">
        <f t="shared" si="369"/>
        <v>0</v>
      </c>
      <c r="AF214" s="204"/>
      <c r="AG214" s="204">
        <f t="shared" ref="AG214:AH214" si="370">IFERROR(AG213-AG215-AG216,0)</f>
        <v>0</v>
      </c>
      <c r="AH214" s="204">
        <f t="shared" si="370"/>
        <v>0</v>
      </c>
      <c r="AI214" s="204"/>
      <c r="AJ214" s="204">
        <f t="shared" ref="AJ214:AK214" si="371">IFERROR(AJ213-AJ215-AJ216,0)</f>
        <v>0</v>
      </c>
      <c r="AK214" s="204">
        <f t="shared" si="371"/>
        <v>0</v>
      </c>
      <c r="AL214" s="204"/>
      <c r="AM214" s="204">
        <f t="shared" ref="AM214:AN214" si="372">IFERROR(AM213-AM215-AM216,0)</f>
        <v>0</v>
      </c>
      <c r="AN214" s="204">
        <f t="shared" si="372"/>
        <v>0</v>
      </c>
      <c r="AO214" s="204"/>
      <c r="AP214" s="204">
        <f t="shared" ref="AP214:AQ214" si="373">IFERROR(AP213-AP215-AP216,0)</f>
        <v>0</v>
      </c>
      <c r="AQ214" s="204">
        <f t="shared" si="373"/>
        <v>0</v>
      </c>
      <c r="AR214" s="204"/>
      <c r="AS214" s="204">
        <f t="shared" ref="AS214:AT214" si="374">IFERROR(AS213-AS215-AS216,0)</f>
        <v>0</v>
      </c>
      <c r="AT214" s="204">
        <f t="shared" si="374"/>
        <v>0</v>
      </c>
      <c r="AU214" s="204"/>
      <c r="AV214" s="204">
        <f t="shared" ref="AV214:AW214" si="375">IFERROR(AV213-AV215-AV216,0)</f>
        <v>0</v>
      </c>
      <c r="AW214" s="204">
        <f t="shared" si="375"/>
        <v>0</v>
      </c>
      <c r="AX214" s="204"/>
      <c r="AY214" s="204">
        <f t="shared" ref="AY214:AZ214" si="376">IFERROR(AY213-AY215-AY216,0)</f>
        <v>0</v>
      </c>
      <c r="AZ214" s="204">
        <f t="shared" si="376"/>
        <v>0</v>
      </c>
      <c r="BA214" s="204"/>
      <c r="BB214" s="204">
        <f t="shared" ref="BB214:BC214" si="377">IFERROR(BB213-BB215-BB216,0)</f>
        <v>0</v>
      </c>
      <c r="BC214" s="204">
        <f t="shared" si="377"/>
        <v>0</v>
      </c>
      <c r="BD214" s="204"/>
      <c r="BE214" s="204">
        <f t="shared" ref="BE214:BF214" si="378">IFERROR(BE213-BE215-BE216,0)</f>
        <v>0</v>
      </c>
      <c r="BF214" s="204">
        <f t="shared" si="378"/>
        <v>0</v>
      </c>
      <c r="BG214" s="204"/>
      <c r="BH214" s="204">
        <f t="shared" ref="BH214:BI214" si="379">IFERROR(BH213-BH215-BH216,0)</f>
        <v>0</v>
      </c>
      <c r="BI214" s="204">
        <f t="shared" si="379"/>
        <v>0</v>
      </c>
      <c r="BJ214" s="204"/>
      <c r="BK214" s="204">
        <f t="shared" ref="BK214:BL214" si="380">IFERROR(BK213-BK215-BK216,0)</f>
        <v>0</v>
      </c>
      <c r="BL214" s="204">
        <f t="shared" si="380"/>
        <v>0</v>
      </c>
      <c r="BM214" s="204"/>
      <c r="BN214" s="204">
        <f t="shared" ref="BN214:BO214" si="381">IFERROR(BN213-BN215-BN216,0)</f>
        <v>0</v>
      </c>
      <c r="BO214" s="204">
        <f t="shared" si="381"/>
        <v>0</v>
      </c>
      <c r="BP214" s="204"/>
      <c r="BQ214" s="204">
        <f t="shared" ref="BQ214:BR214" si="382">IFERROR(BQ213-BQ215-BQ216,0)</f>
        <v>0</v>
      </c>
      <c r="BR214" s="204">
        <f t="shared" si="382"/>
        <v>0</v>
      </c>
      <c r="BS214" s="204"/>
      <c r="BT214" s="204">
        <f t="shared" ref="BT214:BU214" si="383">IFERROR(BT213-BT215-BT216,0)</f>
        <v>0</v>
      </c>
      <c r="BU214" s="204">
        <f t="shared" si="383"/>
        <v>0</v>
      </c>
      <c r="BV214" s="204"/>
      <c r="BW214" s="204">
        <f t="shared" ref="BW214:BX214" si="384">IFERROR(BW213-BW215-BW216,0)</f>
        <v>0</v>
      </c>
      <c r="BX214" s="204">
        <f t="shared" si="384"/>
        <v>0</v>
      </c>
      <c r="BY214" s="204"/>
      <c r="BZ214" s="204">
        <f t="shared" ref="BZ214:CA214" si="385">IFERROR(BZ213-BZ215-BZ216,0)</f>
        <v>0</v>
      </c>
      <c r="CA214" s="204">
        <f t="shared" si="385"/>
        <v>0</v>
      </c>
      <c r="CB214" s="204"/>
      <c r="CC214" s="204">
        <f t="shared" ref="CC214:CD214" si="386">IFERROR(CC213-CC215-CC216,0)</f>
        <v>0</v>
      </c>
      <c r="CD214" s="204">
        <f t="shared" si="386"/>
        <v>0</v>
      </c>
      <c r="CE214" s="204"/>
      <c r="CF214" s="204">
        <f t="shared" ref="CF214:CG214" si="387">IFERROR(CF213-CF215-CF216,0)</f>
        <v>0</v>
      </c>
      <c r="CG214" s="204">
        <f t="shared" si="387"/>
        <v>0</v>
      </c>
      <c r="CH214" s="204"/>
      <c r="CI214" s="204">
        <f t="shared" ref="CI214:CJ214" si="388">IFERROR(CI213-CI215-CI216,0)</f>
        <v>0</v>
      </c>
      <c r="CJ214" s="204">
        <f t="shared" si="388"/>
        <v>0</v>
      </c>
      <c r="CK214" s="204"/>
      <c r="CL214" s="204">
        <f t="shared" ref="CL214:CM214" si="389">IFERROR(CL213-CL215-CL216,0)</f>
        <v>0</v>
      </c>
      <c r="CM214" s="204">
        <f t="shared" si="389"/>
        <v>0</v>
      </c>
      <c r="CN214" s="204"/>
      <c r="CO214" s="204">
        <f t="shared" ref="CO214:CP214" si="390">IFERROR(CO213-CO215-CO216,0)</f>
        <v>0</v>
      </c>
      <c r="CP214" s="204">
        <f t="shared" si="390"/>
        <v>0</v>
      </c>
      <c r="CQ214" s="204"/>
      <c r="CR214" s="204">
        <f t="shared" ref="CR214:CS214" si="391">IFERROR(CR213-CR215-CR216,0)</f>
        <v>0</v>
      </c>
      <c r="CS214" s="204">
        <f t="shared" si="391"/>
        <v>0</v>
      </c>
      <c r="CT214" s="204"/>
      <c r="CU214" s="204">
        <f t="shared" ref="CU214:CV214" si="392">IFERROR(CU213-CU215-CU216,0)</f>
        <v>0</v>
      </c>
      <c r="CV214" s="204">
        <f t="shared" si="392"/>
        <v>0</v>
      </c>
      <c r="CW214" s="204"/>
      <c r="CX214" s="204">
        <f t="shared" ref="CX214:CY214" si="393">IFERROR(CX213-CX215-CX216,0)</f>
        <v>0</v>
      </c>
      <c r="CY214" s="204">
        <f t="shared" si="393"/>
        <v>0</v>
      </c>
      <c r="CZ214" s="204"/>
      <c r="DA214" s="204">
        <f t="shared" ref="DA214:DB214" si="394">IFERROR(DA213-DA215-DA216,0)</f>
        <v>0</v>
      </c>
      <c r="DB214" s="204">
        <f t="shared" si="394"/>
        <v>0</v>
      </c>
      <c r="DC214" s="204"/>
      <c r="DD214" s="204">
        <f t="shared" ref="DD214:DE214" si="395">IFERROR(DD213-DD215-DD216,0)</f>
        <v>0</v>
      </c>
      <c r="DE214" s="204">
        <f t="shared" si="395"/>
        <v>0</v>
      </c>
      <c r="DF214" s="204"/>
      <c r="DG214" s="204">
        <f t="shared" ref="DG214:DH214" si="396">IFERROR(DG213-DG215-DG216,0)</f>
        <v>0</v>
      </c>
      <c r="DH214" s="204">
        <f t="shared" si="396"/>
        <v>0</v>
      </c>
      <c r="DI214" s="204"/>
      <c r="DJ214" s="204">
        <f t="shared" ref="DJ214:DK214" si="397">IFERROR(DJ213-DJ215-DJ216,0)</f>
        <v>0</v>
      </c>
      <c r="DK214" s="204">
        <f t="shared" si="397"/>
        <v>0</v>
      </c>
      <c r="DL214" s="204"/>
      <c r="DM214" s="204">
        <f t="shared" ref="DM214:DN214" si="398">IFERROR(DM213-DM215-DM216,0)</f>
        <v>0</v>
      </c>
      <c r="DN214" s="204">
        <f t="shared" si="398"/>
        <v>0</v>
      </c>
      <c r="DO214" s="204"/>
      <c r="DP214" s="204">
        <f t="shared" ref="DP214:DQ214" si="399">IFERROR(DP213-DP215-DP216,0)</f>
        <v>0</v>
      </c>
      <c r="DQ214" s="204">
        <f t="shared" si="399"/>
        <v>0</v>
      </c>
      <c r="DR214" s="204"/>
      <c r="DS214" s="204">
        <f t="shared" ref="DS214:DV214" si="400">IFERROR(DS213-DS215-DS216,0)</f>
        <v>0</v>
      </c>
      <c r="DT214" s="204">
        <f t="shared" si="400"/>
        <v>0</v>
      </c>
      <c r="DU214" s="418"/>
      <c r="DV214" s="204">
        <f t="shared" si="400"/>
        <v>0</v>
      </c>
      <c r="DW214" s="442"/>
      <c r="DY214" s="204"/>
      <c r="DZ214" s="204"/>
      <c r="EB214" s="227"/>
      <c r="EC214" s="227"/>
      <c r="EE214" s="100"/>
    </row>
    <row r="215" spans="1:135" ht="18.75" customHeight="1" x14ac:dyDescent="0.3">
      <c r="A215" s="83"/>
      <c r="E215" s="206" t="s">
        <v>914</v>
      </c>
      <c r="F215" s="206">
        <v>0</v>
      </c>
      <c r="G215" s="206" t="s">
        <v>264</v>
      </c>
      <c r="H215" t="b">
        <v>1</v>
      </c>
      <c r="M215" s="371" t="s">
        <v>881</v>
      </c>
      <c r="N215" s="127" t="s">
        <v>40</v>
      </c>
      <c r="O215" s="210">
        <f ca="1">IFERROR(((R215*R44)+(U215*U44)+(X215*X44)+(AA215*AA44)+(AD215*AD44)+(AG215*AG44)+(AJ215*AJ44)+(AM215*AM44)+(AP215*AP44)+(AS215*AS44)+(AV215*AV44)+(AY215*AY44)+(BB215*BB44)+(BE215*BE44)+(BH215*BH44)+(BK215*BK44)+(BN215*BN44)+(BQ215*BQ44)+(BT215*BT44)+(BW215*BW44)+(BZ215*BZ44)+(CC215*CC44)+(CF215*CF44)+(CI215*CI44)+(CL215*CL44)+(CO215*CO44)+(CR215*CR44)+(CU215*CU44)+(CX215*CX44)+(DA215*DA44)+(DD215*DD44)+(DG215*DG44)+(DJ215*DJ44)+(DM215*DM44)+(DP215*DP44)+(DS215*DS44)+IF(O35="Actual",(DV215*DV44),0))/O44,0)</f>
        <v>0</v>
      </c>
      <c r="P215" s="210">
        <f>IFERROR(((S215*S44)+(V215*V44)+(Y215*Y44)+(AB215*AB44)+(AE215*AE44)+(AH215*AH44)+(AK215*AK44)+(AN215*AN44)+(AQ215*AQ44)+(AT215*AT44)+(AW215*AW44)+(AZ215*AZ44)+(BC215*BC44)+(BF215*BF44)+(BI215*BI44)+(BL215*BL44)+(BO215*BO44)+(BR215*BR44)+(BU215*BU44)+(BX215*BX44)+(CA215*CA44)+(CD215*CD44)+(CG215*CG44)+(CJ215*CJ44)+(CM215*CM44)+(CP215*CP44)+(CS215*CS44)+(CV215*CV44)+(CY215*CY44)+(DB215*DB44)+(DE215*DE44)+(DH215*DH44)+(DK215*DK44)+(DN215*DN44)+(DQ215*DQ44)+(DT215*DT44)+IF(P35="Actual",(DW215*DW44),0))/P44,0)</f>
        <v>0</v>
      </c>
      <c r="Q215" s="167"/>
      <c r="R215" s="204">
        <v>0</v>
      </c>
      <c r="S215" s="200">
        <v>0</v>
      </c>
      <c r="T215" s="204"/>
      <c r="U215" s="204">
        <v>0</v>
      </c>
      <c r="V215" s="200">
        <v>0</v>
      </c>
      <c r="W215" s="204"/>
      <c r="X215" s="204">
        <v>0</v>
      </c>
      <c r="Y215" s="200">
        <v>0</v>
      </c>
      <c r="Z215" s="204"/>
      <c r="AA215" s="204">
        <v>0</v>
      </c>
      <c r="AB215" s="200">
        <v>0</v>
      </c>
      <c r="AC215" s="204"/>
      <c r="AD215" s="204">
        <v>0</v>
      </c>
      <c r="AE215" s="200">
        <v>0</v>
      </c>
      <c r="AF215" s="204"/>
      <c r="AG215" s="204">
        <v>0</v>
      </c>
      <c r="AH215" s="200">
        <v>0</v>
      </c>
      <c r="AI215" s="204"/>
      <c r="AJ215" s="204">
        <v>0</v>
      </c>
      <c r="AK215" s="200">
        <v>0</v>
      </c>
      <c r="AL215" s="204"/>
      <c r="AM215" s="204">
        <v>0</v>
      </c>
      <c r="AN215" s="200">
        <v>0</v>
      </c>
      <c r="AO215" s="204"/>
      <c r="AP215" s="204">
        <v>0</v>
      </c>
      <c r="AQ215" s="200">
        <v>0</v>
      </c>
      <c r="AR215" s="204"/>
      <c r="AS215" s="204">
        <v>0</v>
      </c>
      <c r="AT215" s="200">
        <v>0</v>
      </c>
      <c r="AU215" s="204"/>
      <c r="AV215" s="204">
        <v>0</v>
      </c>
      <c r="AW215" s="200">
        <v>0</v>
      </c>
      <c r="AX215" s="204"/>
      <c r="AY215" s="204">
        <v>0</v>
      </c>
      <c r="AZ215" s="200">
        <v>0</v>
      </c>
      <c r="BA215" s="204"/>
      <c r="BB215" s="204">
        <v>0</v>
      </c>
      <c r="BC215" s="200">
        <v>0</v>
      </c>
      <c r="BD215" s="204"/>
      <c r="BE215" s="204">
        <v>0</v>
      </c>
      <c r="BF215" s="200">
        <v>0</v>
      </c>
      <c r="BG215" s="204"/>
      <c r="BH215" s="204">
        <v>0</v>
      </c>
      <c r="BI215" s="200">
        <v>0</v>
      </c>
      <c r="BJ215" s="204"/>
      <c r="BK215" s="204">
        <v>0</v>
      </c>
      <c r="BL215" s="200">
        <v>0</v>
      </c>
      <c r="BM215" s="204"/>
      <c r="BN215" s="204">
        <v>0</v>
      </c>
      <c r="BO215" s="200">
        <v>0</v>
      </c>
      <c r="BP215" s="204"/>
      <c r="BQ215" s="204">
        <v>0</v>
      </c>
      <c r="BR215" s="200">
        <v>0</v>
      </c>
      <c r="BS215" s="204"/>
      <c r="BT215" s="204">
        <v>0</v>
      </c>
      <c r="BU215" s="200">
        <v>0</v>
      </c>
      <c r="BV215" s="204"/>
      <c r="BW215" s="204">
        <v>0</v>
      </c>
      <c r="BX215" s="200">
        <v>0</v>
      </c>
      <c r="BY215" s="204"/>
      <c r="BZ215" s="204">
        <v>0</v>
      </c>
      <c r="CA215" s="200">
        <v>0</v>
      </c>
      <c r="CB215" s="204"/>
      <c r="CC215" s="204">
        <v>0</v>
      </c>
      <c r="CD215" s="200">
        <v>0</v>
      </c>
      <c r="CE215" s="204"/>
      <c r="CF215" s="204">
        <v>0</v>
      </c>
      <c r="CG215" s="200">
        <v>0</v>
      </c>
      <c r="CH215" s="204"/>
      <c r="CI215" s="204">
        <v>0</v>
      </c>
      <c r="CJ215" s="200">
        <v>0</v>
      </c>
      <c r="CK215" s="204"/>
      <c r="CL215" s="204">
        <v>0</v>
      </c>
      <c r="CM215" s="200">
        <v>0</v>
      </c>
      <c r="CN215" s="204"/>
      <c r="CO215" s="204">
        <v>0</v>
      </c>
      <c r="CP215" s="200">
        <v>0</v>
      </c>
      <c r="CQ215" s="204"/>
      <c r="CR215" s="204">
        <v>0</v>
      </c>
      <c r="CS215" s="200">
        <v>0</v>
      </c>
      <c r="CT215" s="204"/>
      <c r="CU215" s="204">
        <v>0</v>
      </c>
      <c r="CV215" s="200">
        <v>0</v>
      </c>
      <c r="CW215" s="204"/>
      <c r="CX215" s="204">
        <v>0</v>
      </c>
      <c r="CY215" s="200">
        <v>0</v>
      </c>
      <c r="CZ215" s="204"/>
      <c r="DA215" s="204">
        <v>0</v>
      </c>
      <c r="DB215" s="200">
        <v>0</v>
      </c>
      <c r="DC215" s="204"/>
      <c r="DD215" s="204">
        <v>0</v>
      </c>
      <c r="DE215" s="200">
        <v>0</v>
      </c>
      <c r="DF215" s="204"/>
      <c r="DG215" s="204">
        <v>0</v>
      </c>
      <c r="DH215" s="200">
        <v>0</v>
      </c>
      <c r="DI215" s="204"/>
      <c r="DJ215" s="204">
        <v>0</v>
      </c>
      <c r="DK215" s="200">
        <v>0</v>
      </c>
      <c r="DL215" s="204"/>
      <c r="DM215" s="204">
        <v>0</v>
      </c>
      <c r="DN215" s="200">
        <v>0</v>
      </c>
      <c r="DO215" s="204"/>
      <c r="DP215" s="204">
        <v>0</v>
      </c>
      <c r="DQ215" s="200">
        <v>0</v>
      </c>
      <c r="DR215" s="204"/>
      <c r="DS215" s="204">
        <v>0</v>
      </c>
      <c r="DT215" s="200">
        <v>0</v>
      </c>
      <c r="DU215" s="419"/>
      <c r="DV215" s="204">
        <f>IFERROR(IF(AND($O$336="Actual",OR(DV141=0,DV141="")),0,R215),0)</f>
        <v>0</v>
      </c>
      <c r="DW215" s="452"/>
      <c r="DY215" s="205"/>
      <c r="DZ215" s="197"/>
      <c r="EB215" s="196"/>
      <c r="EC215" s="197"/>
    </row>
    <row r="216" spans="1:135" ht="18.75" customHeight="1" x14ac:dyDescent="0.3">
      <c r="A216" s="83"/>
      <c r="E216" s="206" t="s">
        <v>915</v>
      </c>
      <c r="F216" s="206">
        <v>0</v>
      </c>
      <c r="G216" s="206" t="s">
        <v>264</v>
      </c>
      <c r="H216" t="b">
        <v>1</v>
      </c>
      <c r="M216" s="371" t="s">
        <v>882</v>
      </c>
      <c r="N216" s="127" t="s">
        <v>40</v>
      </c>
      <c r="O216" s="210">
        <f ca="1">IFERROR(((R216*R44)+(U216*U44)+(X216*X44)+(AA216*AA44)+(AD216*AD44)+(AG216*AG44)+(AJ216*AJ44)+(AM216*AM44)+(AP216*AP44)+(AS216*AS44)+(AV216*AV44)+(AY216*AY44)+(BB216*BB44)+(BE216*BE44)+(BH216*BH44)+(BK216*BK44)+(BN216*BN44)+(BQ216*BQ44)+(BT216*BT44)+(BW216*BW44)+(BZ216*BZ44)+(CC216*CC44)+(CF216*CF44)+(CI216*CI44)+(CL216*CL44)+(CO216*CO44)+(CR216*CR44)+(CU216*CU44)+(CX216*CX44)+(DA216*DA44)+(DD216*DD44)+(DG216*DG44)+(DJ216*DJ44)+(DM216*DM44)+(DP216*DP44)+(DS216*DS44)+IF(O35="Actual",(DV216*DV44),0))/O44,0)</f>
        <v>0</v>
      </c>
      <c r="P216" s="210">
        <f>IFERROR(((S216*S44)+(V216*V44)+(Y216*Y44)+(AB216*AB44)+(AE216*AE44)+(AH216*AH44)+(AK216*AK44)+(AN216*AN44)+(AQ216*AQ44)+(AT216*AT44)+(AW216*AW44)+(AZ216*AZ44)+(BC216*BC44)+(BF216*BF44)+(BI216*BI44)+(BL216*BL44)+(BO216*BO44)+(BR216*BR44)+(BU216*BU44)+(BX216*BX44)+(CA216*CA44)+(CD216*CD44)+(CG216*CG44)+(CJ216*CJ44)+(CM216*CM44)+(CP216*CP44)+(CS216*CS44)+(CV216*CV44)+(CY216*CY44)+(DB216*DB44)+(DE216*DE44)+(DH216*DH44)+(DK216*DK44)+(DN216*DN44)+(DQ216*DQ44)+(DT216*DT44)+IF(P35="Actual",(DW216*DW44),0))/P44,0)</f>
        <v>0</v>
      </c>
      <c r="Q216" s="167"/>
      <c r="R216" s="204">
        <v>0</v>
      </c>
      <c r="S216" s="200">
        <v>0</v>
      </c>
      <c r="T216" s="204"/>
      <c r="U216" s="204">
        <v>0</v>
      </c>
      <c r="V216" s="200">
        <v>0</v>
      </c>
      <c r="W216" s="204"/>
      <c r="X216" s="204">
        <v>0</v>
      </c>
      <c r="Y216" s="200">
        <v>0</v>
      </c>
      <c r="Z216" s="204"/>
      <c r="AA216" s="204">
        <v>0</v>
      </c>
      <c r="AB216" s="200">
        <v>0</v>
      </c>
      <c r="AC216" s="204"/>
      <c r="AD216" s="204">
        <v>0</v>
      </c>
      <c r="AE216" s="200">
        <v>0</v>
      </c>
      <c r="AF216" s="204"/>
      <c r="AG216" s="204">
        <v>0</v>
      </c>
      <c r="AH216" s="200">
        <v>0</v>
      </c>
      <c r="AI216" s="204"/>
      <c r="AJ216" s="204">
        <v>0</v>
      </c>
      <c r="AK216" s="200">
        <v>0</v>
      </c>
      <c r="AL216" s="204"/>
      <c r="AM216" s="204">
        <v>0</v>
      </c>
      <c r="AN216" s="200">
        <v>0</v>
      </c>
      <c r="AO216" s="204"/>
      <c r="AP216" s="204">
        <v>0</v>
      </c>
      <c r="AQ216" s="200">
        <v>0</v>
      </c>
      <c r="AR216" s="204"/>
      <c r="AS216" s="204">
        <v>0</v>
      </c>
      <c r="AT216" s="200">
        <v>0</v>
      </c>
      <c r="AU216" s="204"/>
      <c r="AV216" s="204">
        <v>0</v>
      </c>
      <c r="AW216" s="200">
        <v>0</v>
      </c>
      <c r="AX216" s="204"/>
      <c r="AY216" s="204">
        <v>0</v>
      </c>
      <c r="AZ216" s="200">
        <v>0</v>
      </c>
      <c r="BA216" s="204"/>
      <c r="BB216" s="204">
        <v>0</v>
      </c>
      <c r="BC216" s="200">
        <v>0</v>
      </c>
      <c r="BD216" s="204"/>
      <c r="BE216" s="204">
        <v>0</v>
      </c>
      <c r="BF216" s="200">
        <v>0</v>
      </c>
      <c r="BG216" s="204"/>
      <c r="BH216" s="204">
        <v>0</v>
      </c>
      <c r="BI216" s="200">
        <v>0</v>
      </c>
      <c r="BJ216" s="204"/>
      <c r="BK216" s="204">
        <v>0</v>
      </c>
      <c r="BL216" s="200">
        <v>0</v>
      </c>
      <c r="BM216" s="204"/>
      <c r="BN216" s="204">
        <v>0</v>
      </c>
      <c r="BO216" s="200">
        <v>0</v>
      </c>
      <c r="BP216" s="204"/>
      <c r="BQ216" s="204">
        <v>0</v>
      </c>
      <c r="BR216" s="200">
        <v>0</v>
      </c>
      <c r="BS216" s="204"/>
      <c r="BT216" s="204">
        <v>0</v>
      </c>
      <c r="BU216" s="200">
        <v>0</v>
      </c>
      <c r="BV216" s="204"/>
      <c r="BW216" s="204">
        <v>0</v>
      </c>
      <c r="BX216" s="200">
        <v>0</v>
      </c>
      <c r="BY216" s="204"/>
      <c r="BZ216" s="204">
        <v>0</v>
      </c>
      <c r="CA216" s="200">
        <v>0</v>
      </c>
      <c r="CB216" s="204"/>
      <c r="CC216" s="204">
        <v>0</v>
      </c>
      <c r="CD216" s="200">
        <v>0</v>
      </c>
      <c r="CE216" s="204"/>
      <c r="CF216" s="204">
        <v>0</v>
      </c>
      <c r="CG216" s="200">
        <v>0</v>
      </c>
      <c r="CH216" s="204"/>
      <c r="CI216" s="204">
        <v>0</v>
      </c>
      <c r="CJ216" s="200">
        <v>0</v>
      </c>
      <c r="CK216" s="204"/>
      <c r="CL216" s="204">
        <v>0</v>
      </c>
      <c r="CM216" s="200">
        <v>0</v>
      </c>
      <c r="CN216" s="204"/>
      <c r="CO216" s="204">
        <v>0</v>
      </c>
      <c r="CP216" s="200">
        <v>0</v>
      </c>
      <c r="CQ216" s="204"/>
      <c r="CR216" s="204">
        <v>0</v>
      </c>
      <c r="CS216" s="200">
        <v>0</v>
      </c>
      <c r="CT216" s="204"/>
      <c r="CU216" s="204">
        <v>0</v>
      </c>
      <c r="CV216" s="200">
        <v>0</v>
      </c>
      <c r="CW216" s="204"/>
      <c r="CX216" s="204">
        <v>0</v>
      </c>
      <c r="CY216" s="200">
        <v>0</v>
      </c>
      <c r="CZ216" s="204"/>
      <c r="DA216" s="204">
        <v>0</v>
      </c>
      <c r="DB216" s="200">
        <v>0</v>
      </c>
      <c r="DC216" s="204"/>
      <c r="DD216" s="204">
        <v>0</v>
      </c>
      <c r="DE216" s="200">
        <v>0</v>
      </c>
      <c r="DF216" s="204"/>
      <c r="DG216" s="204">
        <v>0</v>
      </c>
      <c r="DH216" s="200">
        <v>0</v>
      </c>
      <c r="DI216" s="204"/>
      <c r="DJ216" s="204">
        <v>0</v>
      </c>
      <c r="DK216" s="200">
        <v>0</v>
      </c>
      <c r="DL216" s="204"/>
      <c r="DM216" s="204">
        <v>0</v>
      </c>
      <c r="DN216" s="200">
        <v>0</v>
      </c>
      <c r="DO216" s="204"/>
      <c r="DP216" s="204">
        <v>0</v>
      </c>
      <c r="DQ216" s="200">
        <v>0</v>
      </c>
      <c r="DR216" s="204"/>
      <c r="DS216" s="204">
        <v>0</v>
      </c>
      <c r="DT216" s="200">
        <v>0</v>
      </c>
      <c r="DU216" s="419"/>
      <c r="DV216" s="204">
        <f>IFERROR(IF(AND($O$336="Actual",OR(DV141=0,DV141="")),0,R216),0)</f>
        <v>0</v>
      </c>
      <c r="DW216" s="452"/>
      <c r="DY216" s="205"/>
      <c r="DZ216" s="197"/>
      <c r="EB216" s="196"/>
      <c r="EC216" s="197"/>
    </row>
    <row r="217" spans="1:135" ht="19.5" customHeight="1" x14ac:dyDescent="0.3">
      <c r="A217" s="83"/>
      <c r="D217" s="206"/>
      <c r="E217" s="206" t="s">
        <v>432</v>
      </c>
      <c r="F217" s="206">
        <v>0</v>
      </c>
      <c r="G217" s="206" t="s">
        <v>264</v>
      </c>
      <c r="H217" t="b">
        <v>1</v>
      </c>
      <c r="M217" s="304" t="s">
        <v>433</v>
      </c>
      <c r="N217" s="238" t="s">
        <v>40</v>
      </c>
      <c r="O217" s="198">
        <f ca="1">IFERROR(((R217*R44)+(U217*U44)+(X217*X44)+(AA217*AA44)+(AD217*AD44)+(AG217*AG44)+(AJ217*AJ44)+(AM217*AM44)+(AP217*AP44)+(AS217*AS44)+(AV217*AV44)+(AY217*AY44)+(BB217*BB44)+(BE217*BE44)+(BH217*BH44)+(BK217*BK44)+(BN217*BN44)+(BQ217*BQ44)+(BT217*BT44)+(BW217*BW44)+(BZ217*BZ44)+(CC217*CC44)+(CF217*CF44)+(CI217*CI44)+(CL217*CL44)+(CO217*CO44)+(CR217*CR44)+(CU217*CU44)+(CX217*CX44)+(DA217*DA44)+(DD217*DD44)+(DG217*DG44)+(DJ217*DJ44)+(DM217*DM44)+(DP217*DP44)+(DS217*DS44)+IF(O35="Actual",(DV217*DV44),0))/O44,0)</f>
        <v>0</v>
      </c>
      <c r="P217" s="198">
        <f>IFERROR(((S217*S44)+(V217*V44)+(Y217*Y44)+(AB217*AB44)+(AE217*AE44)+(AH217*AH44)+(AK217*AK44)+(AN217*AN44)+(AQ217*AQ44)+(AT217*AT44)+(AW217*AW44)+(AZ217*AZ44)+(BC217*BC44)+(BF217*BF44)+(BI217*BI44)+(BL217*BL44)+(BO217*BO44)+(BR217*BR44)+(BU217*BU44)+(BX217*BX44)+(CA217*CA44)+(CD217*CD44)+(CG217*CG44)+(CJ217*CJ44)+(CM217*CM44)+(CP217*CP44)+(CS217*CS44)+(CV217*CV44)+(CY217*CY44)+(DB217*DB44)+(DE217*DE44)+(DH217*DH44)+(DK217*DK44)+(DN217*DN44)+(DQ217*DQ44)+(DT217*DT44))/P44,0)</f>
        <v>0</v>
      </c>
      <c r="Q217" s="236"/>
      <c r="R217" s="199">
        <v>0</v>
      </c>
      <c r="S217" s="200">
        <v>0</v>
      </c>
      <c r="T217" s="301"/>
      <c r="U217" s="199">
        <v>0</v>
      </c>
      <c r="V217" s="200">
        <v>0</v>
      </c>
      <c r="W217" s="301"/>
      <c r="X217" s="199">
        <v>0</v>
      </c>
      <c r="Y217" s="200">
        <v>0</v>
      </c>
      <c r="Z217" s="301"/>
      <c r="AA217" s="199">
        <v>0</v>
      </c>
      <c r="AB217" s="200">
        <v>0</v>
      </c>
      <c r="AC217" s="301"/>
      <c r="AD217" s="199">
        <v>0</v>
      </c>
      <c r="AE217" s="200">
        <v>0</v>
      </c>
      <c r="AF217" s="301"/>
      <c r="AG217" s="199">
        <v>0</v>
      </c>
      <c r="AH217" s="200">
        <v>0</v>
      </c>
      <c r="AI217" s="301"/>
      <c r="AJ217" s="199">
        <v>0</v>
      </c>
      <c r="AK217" s="200">
        <v>0</v>
      </c>
      <c r="AL217" s="301"/>
      <c r="AM217" s="199">
        <v>0</v>
      </c>
      <c r="AN217" s="200">
        <v>0</v>
      </c>
      <c r="AO217" s="301"/>
      <c r="AP217" s="199">
        <v>0</v>
      </c>
      <c r="AQ217" s="200">
        <v>0</v>
      </c>
      <c r="AR217" s="301"/>
      <c r="AS217" s="199">
        <v>0</v>
      </c>
      <c r="AT217" s="200">
        <v>0</v>
      </c>
      <c r="AU217" s="301"/>
      <c r="AV217" s="199">
        <v>0</v>
      </c>
      <c r="AW217" s="200">
        <v>0</v>
      </c>
      <c r="AX217" s="301"/>
      <c r="AY217" s="199">
        <v>0</v>
      </c>
      <c r="AZ217" s="200">
        <v>0</v>
      </c>
      <c r="BA217" s="301"/>
      <c r="BB217" s="199">
        <v>0</v>
      </c>
      <c r="BC217" s="200">
        <v>0</v>
      </c>
      <c r="BD217" s="301"/>
      <c r="BE217" s="199">
        <v>0</v>
      </c>
      <c r="BF217" s="200">
        <v>0</v>
      </c>
      <c r="BG217" s="301"/>
      <c r="BH217" s="199">
        <v>0</v>
      </c>
      <c r="BI217" s="200">
        <v>0</v>
      </c>
      <c r="BJ217" s="301"/>
      <c r="BK217" s="199">
        <v>0</v>
      </c>
      <c r="BL217" s="200">
        <v>0</v>
      </c>
      <c r="BM217" s="301"/>
      <c r="BN217" s="199">
        <v>0</v>
      </c>
      <c r="BO217" s="200">
        <v>0</v>
      </c>
      <c r="BP217" s="301"/>
      <c r="BQ217" s="199">
        <v>0</v>
      </c>
      <c r="BR217" s="200">
        <v>0</v>
      </c>
      <c r="BS217" s="301"/>
      <c r="BT217" s="199">
        <v>0</v>
      </c>
      <c r="BU217" s="200">
        <v>0</v>
      </c>
      <c r="BV217" s="301"/>
      <c r="BW217" s="199">
        <v>0</v>
      </c>
      <c r="BX217" s="200">
        <v>0</v>
      </c>
      <c r="BY217" s="301"/>
      <c r="BZ217" s="199">
        <v>0</v>
      </c>
      <c r="CA217" s="200">
        <v>0</v>
      </c>
      <c r="CB217" s="301"/>
      <c r="CC217" s="199">
        <v>0</v>
      </c>
      <c r="CD217" s="200">
        <v>0</v>
      </c>
      <c r="CE217" s="301"/>
      <c r="CF217" s="199">
        <v>0</v>
      </c>
      <c r="CG217" s="200">
        <v>0</v>
      </c>
      <c r="CH217" s="301"/>
      <c r="CI217" s="199">
        <v>0</v>
      </c>
      <c r="CJ217" s="200">
        <v>0</v>
      </c>
      <c r="CK217" s="301"/>
      <c r="CL217" s="199">
        <v>0</v>
      </c>
      <c r="CM217" s="200">
        <v>0</v>
      </c>
      <c r="CN217" s="301"/>
      <c r="CO217" s="199">
        <v>0</v>
      </c>
      <c r="CP217" s="200">
        <v>0</v>
      </c>
      <c r="CQ217" s="301"/>
      <c r="CR217" s="199">
        <v>0</v>
      </c>
      <c r="CS217" s="200">
        <v>0</v>
      </c>
      <c r="CT217" s="301"/>
      <c r="CU217" s="199">
        <v>0</v>
      </c>
      <c r="CV217" s="200">
        <v>0</v>
      </c>
      <c r="CW217" s="301"/>
      <c r="CX217" s="199">
        <v>0</v>
      </c>
      <c r="CY217" s="200">
        <v>0</v>
      </c>
      <c r="CZ217" s="301"/>
      <c r="DA217" s="199">
        <v>0</v>
      </c>
      <c r="DB217" s="200">
        <v>0</v>
      </c>
      <c r="DC217" s="301"/>
      <c r="DD217" s="199">
        <v>0</v>
      </c>
      <c r="DE217" s="200">
        <v>0</v>
      </c>
      <c r="DF217" s="301"/>
      <c r="DG217" s="199">
        <v>0</v>
      </c>
      <c r="DH217" s="200">
        <v>0</v>
      </c>
      <c r="DI217" s="301"/>
      <c r="DJ217" s="199">
        <v>0</v>
      </c>
      <c r="DK217" s="200">
        <v>0</v>
      </c>
      <c r="DL217" s="301"/>
      <c r="DM217" s="199">
        <v>0</v>
      </c>
      <c r="DN217" s="200">
        <v>0</v>
      </c>
      <c r="DO217" s="301"/>
      <c r="DP217" s="199">
        <v>0</v>
      </c>
      <c r="DQ217" s="200">
        <v>0</v>
      </c>
      <c r="DR217" s="301"/>
      <c r="DS217" s="199">
        <v>0</v>
      </c>
      <c r="DT217" s="200">
        <v>0</v>
      </c>
      <c r="DU217" s="419"/>
      <c r="DV217" s="204">
        <f>IFERROR(IF(AND($O$336="Actual",OR(DV141=0,DV141="")),0,R217),0)</f>
        <v>0</v>
      </c>
      <c r="DW217" s="452"/>
      <c r="DY217" s="205"/>
      <c r="DZ217" s="197"/>
      <c r="EB217" s="196"/>
      <c r="EC217" s="197"/>
    </row>
    <row r="218" spans="1:135" ht="19.5" customHeight="1" x14ac:dyDescent="0.3">
      <c r="A218" s="83"/>
      <c r="D218" s="206"/>
      <c r="E218" s="206" t="s">
        <v>434</v>
      </c>
      <c r="F218" s="206">
        <v>0</v>
      </c>
      <c r="G218" s="206" t="s">
        <v>264</v>
      </c>
      <c r="H218" t="b">
        <v>1</v>
      </c>
      <c r="M218" s="305" t="s">
        <v>435</v>
      </c>
      <c r="N218" s="238" t="s">
        <v>40</v>
      </c>
      <c r="O218" s="198">
        <f ca="1">IFERROR(((R218*R44)+(U218*U44)+(X218*X44)+(AA218*AA44)+(AD218*AD44)+(AG218*AG44)+(AJ218*AJ44)+(AM218*AM44)+(AP218*AP44)+(AS218*AS44)+(AV218*AV44)+(AY218*AY44)+(BB218*BB44)+(BE218*BE44)+(BH218*BH44)+(BK218*BK44)+(BN218*BN44)+(BQ218*BQ44)+(BT218*BT44)+(BW218*BW44)+(BZ218*BZ44)+(CC218*CC44)+(CF218*CF44)+(CI218*CI44)+(CL218*CL44)+(CO218*CO44)+(CR218*CR44)+(CU218*CU44)+(CX218*CX44)+(DA218*DA44)+(DD218*DD44)+(DG218*DG44)+(DJ218*DJ44)+(DM218*DM44)+(DP218*DP44)+(DS218*DS44)+IF(O35="Actual",(DV218*DV44),0))/O44,0)</f>
        <v>0</v>
      </c>
      <c r="P218" s="198">
        <f>IFERROR(((S218*S44)+(V218*V44)+(Y218*Y44)+(AB218*AB44)+(AE218*AE44)+(AH218*AH44)+(AK218*AK44)+(AN218*AN44)+(AQ218*AQ44)+(AT218*AT44)+(AW218*AW44)+(AZ218*AZ44)+(BC218*BC44)+(BF218*BF44)+(BI218*BI44)+(BL218*BL44)+(BO218*BO44)+(BR218*BR44)+(BU218*BU44)+(BX218*BX44)+(CA218*CA44)+(CD218*CD44)+(CG218*CG44)+(CJ218*CJ44)+(CM218*CM44)+(CP218*CP44)+(CS218*CS44)+(CV218*CV44)+(CY218*CY44)+(DB218*DB44)+(DE218*DE44)+(DH218*DH44)+(DK218*DK44)+(DN218*DN44)+(DQ218*DQ44)+(DT218*DT44))/P44,0)</f>
        <v>0</v>
      </c>
      <c r="Q218" s="236"/>
      <c r="R218" s="207">
        <v>0</v>
      </c>
      <c r="S218" s="200">
        <v>0</v>
      </c>
      <c r="T218" s="301"/>
      <c r="U218" s="207">
        <v>0</v>
      </c>
      <c r="V218" s="200">
        <v>0</v>
      </c>
      <c r="W218" s="301"/>
      <c r="X218" s="207">
        <v>0</v>
      </c>
      <c r="Y218" s="200">
        <v>0</v>
      </c>
      <c r="Z218" s="301"/>
      <c r="AA218" s="207">
        <v>0</v>
      </c>
      <c r="AB218" s="200">
        <v>0</v>
      </c>
      <c r="AC218" s="301"/>
      <c r="AD218" s="207">
        <v>0</v>
      </c>
      <c r="AE218" s="200">
        <v>0</v>
      </c>
      <c r="AF218" s="301"/>
      <c r="AG218" s="207">
        <v>0</v>
      </c>
      <c r="AH218" s="200">
        <v>0</v>
      </c>
      <c r="AI218" s="301"/>
      <c r="AJ218" s="207">
        <v>0</v>
      </c>
      <c r="AK218" s="200">
        <v>0</v>
      </c>
      <c r="AL218" s="301"/>
      <c r="AM218" s="207">
        <v>0</v>
      </c>
      <c r="AN218" s="200">
        <v>0</v>
      </c>
      <c r="AO218" s="301"/>
      <c r="AP218" s="207">
        <v>0</v>
      </c>
      <c r="AQ218" s="200">
        <v>0</v>
      </c>
      <c r="AR218" s="301"/>
      <c r="AS218" s="207">
        <v>0</v>
      </c>
      <c r="AT218" s="200">
        <v>0</v>
      </c>
      <c r="AU218" s="301"/>
      <c r="AV218" s="207">
        <v>0</v>
      </c>
      <c r="AW218" s="200">
        <v>0</v>
      </c>
      <c r="AX218" s="301"/>
      <c r="AY218" s="207">
        <v>0</v>
      </c>
      <c r="AZ218" s="200">
        <v>0</v>
      </c>
      <c r="BA218" s="301"/>
      <c r="BB218" s="207">
        <v>0</v>
      </c>
      <c r="BC218" s="200">
        <v>0</v>
      </c>
      <c r="BD218" s="301"/>
      <c r="BE218" s="207">
        <v>0</v>
      </c>
      <c r="BF218" s="200">
        <v>0</v>
      </c>
      <c r="BG218" s="301"/>
      <c r="BH218" s="207">
        <v>0</v>
      </c>
      <c r="BI218" s="200">
        <v>0</v>
      </c>
      <c r="BJ218" s="301"/>
      <c r="BK218" s="207">
        <v>0</v>
      </c>
      <c r="BL218" s="200">
        <v>0</v>
      </c>
      <c r="BM218" s="301"/>
      <c r="BN218" s="207">
        <v>0</v>
      </c>
      <c r="BO218" s="200">
        <v>0</v>
      </c>
      <c r="BP218" s="301"/>
      <c r="BQ218" s="207">
        <v>0</v>
      </c>
      <c r="BR218" s="200">
        <v>0</v>
      </c>
      <c r="BS218" s="301"/>
      <c r="BT218" s="207">
        <v>0</v>
      </c>
      <c r="BU218" s="200">
        <v>0</v>
      </c>
      <c r="BV218" s="301"/>
      <c r="BW218" s="207">
        <v>0</v>
      </c>
      <c r="BX218" s="200">
        <v>0</v>
      </c>
      <c r="BY218" s="301"/>
      <c r="BZ218" s="207">
        <v>0</v>
      </c>
      <c r="CA218" s="200">
        <v>0</v>
      </c>
      <c r="CB218" s="301"/>
      <c r="CC218" s="207">
        <v>0</v>
      </c>
      <c r="CD218" s="200">
        <v>0</v>
      </c>
      <c r="CE218" s="301"/>
      <c r="CF218" s="207">
        <v>0</v>
      </c>
      <c r="CG218" s="200">
        <v>0</v>
      </c>
      <c r="CH218" s="301"/>
      <c r="CI218" s="207">
        <v>0</v>
      </c>
      <c r="CJ218" s="200">
        <v>0</v>
      </c>
      <c r="CK218" s="301"/>
      <c r="CL218" s="207">
        <v>0</v>
      </c>
      <c r="CM218" s="200">
        <v>0</v>
      </c>
      <c r="CN218" s="301"/>
      <c r="CO218" s="207">
        <v>0</v>
      </c>
      <c r="CP218" s="200">
        <v>0</v>
      </c>
      <c r="CQ218" s="301"/>
      <c r="CR218" s="207">
        <v>0</v>
      </c>
      <c r="CS218" s="200">
        <v>0</v>
      </c>
      <c r="CT218" s="301"/>
      <c r="CU218" s="207">
        <v>0</v>
      </c>
      <c r="CV218" s="200">
        <v>0</v>
      </c>
      <c r="CW218" s="301"/>
      <c r="CX218" s="207">
        <v>0</v>
      </c>
      <c r="CY218" s="200">
        <v>0</v>
      </c>
      <c r="CZ218" s="301"/>
      <c r="DA218" s="207">
        <v>0</v>
      </c>
      <c r="DB218" s="200">
        <v>0</v>
      </c>
      <c r="DC218" s="301"/>
      <c r="DD218" s="207">
        <v>0</v>
      </c>
      <c r="DE218" s="200">
        <v>0</v>
      </c>
      <c r="DF218" s="301"/>
      <c r="DG218" s="207">
        <v>0</v>
      </c>
      <c r="DH218" s="200">
        <v>0</v>
      </c>
      <c r="DI218" s="301"/>
      <c r="DJ218" s="207">
        <v>0</v>
      </c>
      <c r="DK218" s="200">
        <v>0</v>
      </c>
      <c r="DL218" s="301"/>
      <c r="DM218" s="207">
        <v>0</v>
      </c>
      <c r="DN218" s="200">
        <v>0</v>
      </c>
      <c r="DO218" s="301"/>
      <c r="DP218" s="207">
        <v>0</v>
      </c>
      <c r="DQ218" s="200">
        <v>0</v>
      </c>
      <c r="DR218" s="301"/>
      <c r="DS218" s="207">
        <v>0</v>
      </c>
      <c r="DT218" s="200">
        <v>0</v>
      </c>
      <c r="DU218" s="419"/>
      <c r="DV218" s="204">
        <f>IFERROR(IF(AND($O$336="Actual",OR(DV141=0,DV141="")),0,R218),0)</f>
        <v>0</v>
      </c>
      <c r="DW218" s="452"/>
      <c r="DY218" s="205"/>
      <c r="DZ218" s="197"/>
      <c r="EB218" s="196"/>
      <c r="EC218" s="197"/>
    </row>
    <row r="219" spans="1:135" ht="19.5" customHeight="1" x14ac:dyDescent="0.3">
      <c r="A219" s="83"/>
      <c r="E219" s="206" t="s">
        <v>916</v>
      </c>
      <c r="F219" s="206">
        <v>0</v>
      </c>
      <c r="G219" s="206" t="s">
        <v>264</v>
      </c>
      <c r="H219" t="b">
        <v>1</v>
      </c>
      <c r="M219" s="473" t="s">
        <v>883</v>
      </c>
      <c r="N219" s="119" t="s">
        <v>40</v>
      </c>
      <c r="O219" s="210">
        <f ca="1">IFERROR(((R219*R44)+(U219*U44)+(X219*X44)+(AA219*AA44)+(AD219*AD44)+(AG219*AG44)+(AJ219*AJ44)+(AM219*AM44)+(AP219*AP44)+(AS219*AS44)+(AV219*AV44)+(AY219*AY44)+(BB219*BB44)+(BE219*BE44)+(BH219*BH44)+(BK219*BK44)+(BN219*BN44)+(BQ219*BQ44)+(BT219*BT44)+(BW219*BW44)+(BZ219*BZ44)+(CC219*CC44)+(CF219*CF44)+(CI219*CI44)+(CL219*CL44)+(CO219*CO44)+(CR219*CR44)+(CU219*CU44)+(CX219*CX44)+(DA219*DA44)+(DD219*DD44)+(DG219*DG44)+(DJ219*DJ44)+(DM219*DM44)+(DP219*DP44)+(DS219*DS44)+IF(O35="Actual",(DV219*DV44),0))/O44,0)</f>
        <v>0</v>
      </c>
      <c r="P219" s="210">
        <f>IFERROR(((S219*S44)+(V219*V44)+(Y219*Y44)+(AB219*AB44)+(AE219*AE44)+(AH219*AH44)+(AK219*AK44)+(AN219*AN44)+(AQ219*AQ44)+(AT219*AT44)+(AW219*AW44)+(AZ219*AZ44)+(BC219*BC44)+(BF219*BF44)+(BI219*BI44)+(BL219*BL44)+(BO219*BO44)+(BR219*BR44)+(BU219*BU44)+(BX219*BX44)+(CA219*CA44)+(CD219*CD44)+(CG219*CG44)+(CJ219*CJ44)+(CM219*CM44)+(CP219*CP44)+(CS219*CS44)+(CV219*CV44)+(CY219*CY44)+(DB219*DB44)+(DE219*DE44)+(DH219*DH44)+(DK219*DK44)+(DN219*DN44)+(DQ219*DQ44)+(DT219*DT44)+IF(P35="Actual",(DW219*DW44),0))/P44,0)</f>
        <v>0</v>
      </c>
      <c r="Q219" s="167"/>
      <c r="R219" s="204">
        <f>IFERROR(R218-R220-R221,0)</f>
        <v>0</v>
      </c>
      <c r="S219" s="204">
        <f>IFERROR(S218-S220-S221,0)</f>
        <v>0</v>
      </c>
      <c r="T219" s="204"/>
      <c r="U219" s="204">
        <f t="shared" ref="U219:V219" si="401">IFERROR(U218-U220-U221,0)</f>
        <v>0</v>
      </c>
      <c r="V219" s="204">
        <f t="shared" si="401"/>
        <v>0</v>
      </c>
      <c r="W219" s="204"/>
      <c r="X219" s="204">
        <f t="shared" ref="X219:Y219" si="402">IFERROR(X218-X220-X221,0)</f>
        <v>0</v>
      </c>
      <c r="Y219" s="204">
        <f t="shared" si="402"/>
        <v>0</v>
      </c>
      <c r="Z219" s="204"/>
      <c r="AA219" s="204">
        <f t="shared" ref="AA219:AB219" si="403">IFERROR(AA218-AA220-AA221,0)</f>
        <v>0</v>
      </c>
      <c r="AB219" s="204">
        <f t="shared" si="403"/>
        <v>0</v>
      </c>
      <c r="AC219" s="204"/>
      <c r="AD219" s="204">
        <f t="shared" ref="AD219:AE219" si="404">IFERROR(AD218-AD220-AD221,0)</f>
        <v>0</v>
      </c>
      <c r="AE219" s="204">
        <f t="shared" si="404"/>
        <v>0</v>
      </c>
      <c r="AF219" s="204"/>
      <c r="AG219" s="204">
        <f t="shared" ref="AG219:AH219" si="405">IFERROR(AG218-AG220-AG221,0)</f>
        <v>0</v>
      </c>
      <c r="AH219" s="204">
        <f t="shared" si="405"/>
        <v>0</v>
      </c>
      <c r="AI219" s="204"/>
      <c r="AJ219" s="204">
        <f t="shared" ref="AJ219:AK219" si="406">IFERROR(AJ218-AJ220-AJ221,0)</f>
        <v>0</v>
      </c>
      <c r="AK219" s="204">
        <f t="shared" si="406"/>
        <v>0</v>
      </c>
      <c r="AL219" s="204"/>
      <c r="AM219" s="204">
        <f t="shared" ref="AM219:AN219" si="407">IFERROR(AM218-AM220-AM221,0)</f>
        <v>0</v>
      </c>
      <c r="AN219" s="204">
        <f t="shared" si="407"/>
        <v>0</v>
      </c>
      <c r="AO219" s="204"/>
      <c r="AP219" s="204">
        <f t="shared" ref="AP219:AQ219" si="408">IFERROR(AP218-AP220-AP221,0)</f>
        <v>0</v>
      </c>
      <c r="AQ219" s="204">
        <f t="shared" si="408"/>
        <v>0</v>
      </c>
      <c r="AR219" s="204"/>
      <c r="AS219" s="204">
        <f t="shared" ref="AS219:AT219" si="409">IFERROR(AS218-AS220-AS221,0)</f>
        <v>0</v>
      </c>
      <c r="AT219" s="204">
        <f t="shared" si="409"/>
        <v>0</v>
      </c>
      <c r="AU219" s="204"/>
      <c r="AV219" s="204">
        <f t="shared" ref="AV219:AW219" si="410">IFERROR(AV218-AV220-AV221,0)</f>
        <v>0</v>
      </c>
      <c r="AW219" s="204">
        <f t="shared" si="410"/>
        <v>0</v>
      </c>
      <c r="AX219" s="204"/>
      <c r="AY219" s="204">
        <f t="shared" ref="AY219:AZ219" si="411">IFERROR(AY218-AY220-AY221,0)</f>
        <v>0</v>
      </c>
      <c r="AZ219" s="204">
        <f t="shared" si="411"/>
        <v>0</v>
      </c>
      <c r="BA219" s="204"/>
      <c r="BB219" s="204">
        <f t="shared" ref="BB219:BC219" si="412">IFERROR(BB218-BB220-BB221,0)</f>
        <v>0</v>
      </c>
      <c r="BC219" s="204">
        <f t="shared" si="412"/>
        <v>0</v>
      </c>
      <c r="BD219" s="204"/>
      <c r="BE219" s="204">
        <f t="shared" ref="BE219:BF219" si="413">IFERROR(BE218-BE220-BE221,0)</f>
        <v>0</v>
      </c>
      <c r="BF219" s="204">
        <f t="shared" si="413"/>
        <v>0</v>
      </c>
      <c r="BG219" s="204"/>
      <c r="BH219" s="204">
        <f t="shared" ref="BH219:BI219" si="414">IFERROR(BH218-BH220-BH221,0)</f>
        <v>0</v>
      </c>
      <c r="BI219" s="204">
        <f t="shared" si="414"/>
        <v>0</v>
      </c>
      <c r="BJ219" s="204"/>
      <c r="BK219" s="204">
        <f t="shared" ref="BK219:BL219" si="415">IFERROR(BK218-BK220-BK221,0)</f>
        <v>0</v>
      </c>
      <c r="BL219" s="204">
        <f t="shared" si="415"/>
        <v>0</v>
      </c>
      <c r="BM219" s="204"/>
      <c r="BN219" s="204">
        <f t="shared" ref="BN219:BO219" si="416">IFERROR(BN218-BN220-BN221,0)</f>
        <v>0</v>
      </c>
      <c r="BO219" s="204">
        <f t="shared" si="416"/>
        <v>0</v>
      </c>
      <c r="BP219" s="204"/>
      <c r="BQ219" s="204">
        <f t="shared" ref="BQ219:BR219" si="417">IFERROR(BQ218-BQ220-BQ221,0)</f>
        <v>0</v>
      </c>
      <c r="BR219" s="204">
        <f t="shared" si="417"/>
        <v>0</v>
      </c>
      <c r="BS219" s="204"/>
      <c r="BT219" s="204">
        <f t="shared" ref="BT219:BU219" si="418">IFERROR(BT218-BT220-BT221,0)</f>
        <v>0</v>
      </c>
      <c r="BU219" s="204">
        <f t="shared" si="418"/>
        <v>0</v>
      </c>
      <c r="BV219" s="204"/>
      <c r="BW219" s="204">
        <f t="shared" ref="BW219:BX219" si="419">IFERROR(BW218-BW220-BW221,0)</f>
        <v>0</v>
      </c>
      <c r="BX219" s="204">
        <f t="shared" si="419"/>
        <v>0</v>
      </c>
      <c r="BY219" s="204"/>
      <c r="BZ219" s="204">
        <f t="shared" ref="BZ219:CA219" si="420">IFERROR(BZ218-BZ220-BZ221,0)</f>
        <v>0</v>
      </c>
      <c r="CA219" s="204">
        <f t="shared" si="420"/>
        <v>0</v>
      </c>
      <c r="CB219" s="204"/>
      <c r="CC219" s="204">
        <f t="shared" ref="CC219:CD219" si="421">IFERROR(CC218-CC220-CC221,0)</f>
        <v>0</v>
      </c>
      <c r="CD219" s="204">
        <f t="shared" si="421"/>
        <v>0</v>
      </c>
      <c r="CE219" s="204"/>
      <c r="CF219" s="204">
        <f t="shared" ref="CF219:CG219" si="422">IFERROR(CF218-CF220-CF221,0)</f>
        <v>0</v>
      </c>
      <c r="CG219" s="204">
        <f t="shared" si="422"/>
        <v>0</v>
      </c>
      <c r="CH219" s="204"/>
      <c r="CI219" s="204">
        <f t="shared" ref="CI219:CJ219" si="423">IFERROR(CI218-CI220-CI221,0)</f>
        <v>0</v>
      </c>
      <c r="CJ219" s="204">
        <f t="shared" si="423"/>
        <v>0</v>
      </c>
      <c r="CK219" s="204"/>
      <c r="CL219" s="204">
        <f t="shared" ref="CL219:CM219" si="424">IFERROR(CL218-CL220-CL221,0)</f>
        <v>0</v>
      </c>
      <c r="CM219" s="204">
        <f t="shared" si="424"/>
        <v>0</v>
      </c>
      <c r="CN219" s="204"/>
      <c r="CO219" s="204">
        <f t="shared" ref="CO219:CP219" si="425">IFERROR(CO218-CO220-CO221,0)</f>
        <v>0</v>
      </c>
      <c r="CP219" s="204">
        <f t="shared" si="425"/>
        <v>0</v>
      </c>
      <c r="CQ219" s="204"/>
      <c r="CR219" s="204">
        <f t="shared" ref="CR219:CS219" si="426">IFERROR(CR218-CR220-CR221,0)</f>
        <v>0</v>
      </c>
      <c r="CS219" s="204">
        <f t="shared" si="426"/>
        <v>0</v>
      </c>
      <c r="CT219" s="204"/>
      <c r="CU219" s="204">
        <f t="shared" ref="CU219:CV219" si="427">IFERROR(CU218-CU220-CU221,0)</f>
        <v>0</v>
      </c>
      <c r="CV219" s="204">
        <f t="shared" si="427"/>
        <v>0</v>
      </c>
      <c r="CW219" s="204"/>
      <c r="CX219" s="204">
        <f t="shared" ref="CX219:CY219" si="428">IFERROR(CX218-CX220-CX221,0)</f>
        <v>0</v>
      </c>
      <c r="CY219" s="204">
        <f t="shared" si="428"/>
        <v>0</v>
      </c>
      <c r="CZ219" s="204"/>
      <c r="DA219" s="204">
        <f t="shared" ref="DA219:DB219" si="429">IFERROR(DA218-DA220-DA221,0)</f>
        <v>0</v>
      </c>
      <c r="DB219" s="204">
        <f t="shared" si="429"/>
        <v>0</v>
      </c>
      <c r="DC219" s="204"/>
      <c r="DD219" s="204">
        <f t="shared" ref="DD219:DE219" si="430">IFERROR(DD218-DD220-DD221,0)</f>
        <v>0</v>
      </c>
      <c r="DE219" s="204">
        <f t="shared" si="430"/>
        <v>0</v>
      </c>
      <c r="DF219" s="204"/>
      <c r="DG219" s="204">
        <f t="shared" ref="DG219:DH219" si="431">IFERROR(DG218-DG220-DG221,0)</f>
        <v>0</v>
      </c>
      <c r="DH219" s="204">
        <f t="shared" si="431"/>
        <v>0</v>
      </c>
      <c r="DI219" s="204"/>
      <c r="DJ219" s="204">
        <f t="shared" ref="DJ219:DK219" si="432">IFERROR(DJ218-DJ220-DJ221,0)</f>
        <v>0</v>
      </c>
      <c r="DK219" s="204">
        <f t="shared" si="432"/>
        <v>0</v>
      </c>
      <c r="DL219" s="204"/>
      <c r="DM219" s="204">
        <f t="shared" ref="DM219:DN219" si="433">IFERROR(DM218-DM220-DM221,0)</f>
        <v>0</v>
      </c>
      <c r="DN219" s="204">
        <f t="shared" si="433"/>
        <v>0</v>
      </c>
      <c r="DO219" s="204"/>
      <c r="DP219" s="204">
        <f t="shared" ref="DP219:DQ219" si="434">IFERROR(DP218-DP220-DP221,0)</f>
        <v>0</v>
      </c>
      <c r="DQ219" s="204">
        <f t="shared" si="434"/>
        <v>0</v>
      </c>
      <c r="DR219" s="204"/>
      <c r="DS219" s="204">
        <f t="shared" ref="DS219:DV219" si="435">IFERROR(DS218-DS220-DS221,0)</f>
        <v>0</v>
      </c>
      <c r="DT219" s="204">
        <f t="shared" si="435"/>
        <v>0</v>
      </c>
      <c r="DU219" s="418"/>
      <c r="DV219" s="204">
        <f t="shared" si="435"/>
        <v>0</v>
      </c>
      <c r="DW219" s="442"/>
      <c r="DY219" s="204"/>
      <c r="DZ219" s="204"/>
      <c r="EB219" s="227"/>
      <c r="EC219" s="227"/>
      <c r="EE219" s="100"/>
    </row>
    <row r="220" spans="1:135" ht="18.75" customHeight="1" x14ac:dyDescent="0.3">
      <c r="A220" s="83"/>
      <c r="E220" s="206" t="s">
        <v>917</v>
      </c>
      <c r="F220" s="206">
        <v>0</v>
      </c>
      <c r="G220" s="206" t="s">
        <v>264</v>
      </c>
      <c r="H220" t="b">
        <v>1</v>
      </c>
      <c r="M220" s="371" t="s">
        <v>897</v>
      </c>
      <c r="N220" s="127" t="s">
        <v>40</v>
      </c>
      <c r="O220" s="210">
        <f ca="1">IFERROR(((R220*R44)+(U220*U44)+(X220*X44)+(AA220*AA44)+(AD220*AD44)+(AG220*AG44)+(AJ220*AJ44)+(AM220*AM44)+(AP220*AP44)+(AS220*AS44)+(AV220*AV44)+(AY220*AY44)+(BB220*BB44)+(BE220*BE44)+(BH220*BH44)+(BK220*BK44)+(BN220*BN44)+(BQ220*BQ44)+(BT220*BT44)+(BW220*BW44)+(BZ220*BZ44)+(CC220*CC44)+(CF220*CF44)+(CI220*CI44)+(CL220*CL44)+(CO220*CO44)+(CR220*CR44)+(CU220*CU44)+(CX220*CX44)+(DA220*DA44)+(DD220*DD44)+(DG220*DG44)+(DJ220*DJ44)+(DM220*DM44)+(DP220*DP44)+(DS220*DS44)+IF(O35="Actual",(DV220*DV44),0))/O44,0)</f>
        <v>0</v>
      </c>
      <c r="P220" s="210">
        <f>IFERROR(((S220*S44)+(V220*V44)+(Y220*Y44)+(AB220*AB44)+(AE220*AE44)+(AH220*AH44)+(AK220*AK44)+(AN220*AN44)+(AQ220*AQ44)+(AT220*AT44)+(AW220*AW44)+(AZ220*AZ44)+(BC220*BC44)+(BF220*BF44)+(BI220*BI44)+(BL220*BL44)+(BO220*BO44)+(BR220*BR44)+(BU220*BU44)+(BX220*BX44)+(CA220*CA44)+(CD220*CD44)+(CG220*CG44)+(CJ220*CJ44)+(CM220*CM44)+(CP220*CP44)+(CS220*CS44)+(CV220*CV44)+(CY220*CY44)+(DB220*DB44)+(DE220*DE44)+(DH220*DH44)+(DK220*DK44)+(DN220*DN44)+(DQ220*DQ44)+(DT220*DT44)+IF(P35="Actual",(DW220*DW44),0))/P44,0)</f>
        <v>0</v>
      </c>
      <c r="Q220" s="167"/>
      <c r="R220" s="204">
        <v>0</v>
      </c>
      <c r="S220" s="200">
        <v>0</v>
      </c>
      <c r="T220" s="204"/>
      <c r="U220" s="204">
        <v>0</v>
      </c>
      <c r="V220" s="200">
        <v>0</v>
      </c>
      <c r="W220" s="204"/>
      <c r="X220" s="204">
        <v>0</v>
      </c>
      <c r="Y220" s="200">
        <v>0</v>
      </c>
      <c r="Z220" s="204"/>
      <c r="AA220" s="204">
        <v>0</v>
      </c>
      <c r="AB220" s="200">
        <v>0</v>
      </c>
      <c r="AC220" s="204"/>
      <c r="AD220" s="204">
        <v>0</v>
      </c>
      <c r="AE220" s="200">
        <v>0</v>
      </c>
      <c r="AF220" s="204"/>
      <c r="AG220" s="204">
        <v>0</v>
      </c>
      <c r="AH220" s="200">
        <v>0</v>
      </c>
      <c r="AI220" s="204"/>
      <c r="AJ220" s="204">
        <v>0</v>
      </c>
      <c r="AK220" s="200">
        <v>0</v>
      </c>
      <c r="AL220" s="204"/>
      <c r="AM220" s="204">
        <v>0</v>
      </c>
      <c r="AN220" s="200">
        <v>0</v>
      </c>
      <c r="AO220" s="204"/>
      <c r="AP220" s="204">
        <v>0</v>
      </c>
      <c r="AQ220" s="200">
        <v>0</v>
      </c>
      <c r="AR220" s="204"/>
      <c r="AS220" s="204">
        <v>0</v>
      </c>
      <c r="AT220" s="200">
        <v>0</v>
      </c>
      <c r="AU220" s="204"/>
      <c r="AV220" s="204">
        <v>0</v>
      </c>
      <c r="AW220" s="200">
        <v>0</v>
      </c>
      <c r="AX220" s="204"/>
      <c r="AY220" s="204">
        <v>0</v>
      </c>
      <c r="AZ220" s="200">
        <v>0</v>
      </c>
      <c r="BA220" s="204"/>
      <c r="BB220" s="204">
        <v>0</v>
      </c>
      <c r="BC220" s="200">
        <v>0</v>
      </c>
      <c r="BD220" s="204"/>
      <c r="BE220" s="204">
        <v>0</v>
      </c>
      <c r="BF220" s="200">
        <v>0</v>
      </c>
      <c r="BG220" s="204"/>
      <c r="BH220" s="204">
        <v>0</v>
      </c>
      <c r="BI220" s="200">
        <v>0</v>
      </c>
      <c r="BJ220" s="204"/>
      <c r="BK220" s="204">
        <v>0</v>
      </c>
      <c r="BL220" s="200">
        <v>0</v>
      </c>
      <c r="BM220" s="204"/>
      <c r="BN220" s="204">
        <v>0</v>
      </c>
      <c r="BO220" s="200">
        <v>0</v>
      </c>
      <c r="BP220" s="204"/>
      <c r="BQ220" s="204">
        <v>0</v>
      </c>
      <c r="BR220" s="200">
        <v>0</v>
      </c>
      <c r="BS220" s="204"/>
      <c r="BT220" s="204">
        <v>0</v>
      </c>
      <c r="BU220" s="200">
        <v>0</v>
      </c>
      <c r="BV220" s="204"/>
      <c r="BW220" s="204">
        <v>0</v>
      </c>
      <c r="BX220" s="200">
        <v>0</v>
      </c>
      <c r="BY220" s="204"/>
      <c r="BZ220" s="204">
        <v>0</v>
      </c>
      <c r="CA220" s="200">
        <v>0</v>
      </c>
      <c r="CB220" s="204"/>
      <c r="CC220" s="204">
        <v>0</v>
      </c>
      <c r="CD220" s="200">
        <v>0</v>
      </c>
      <c r="CE220" s="204"/>
      <c r="CF220" s="204">
        <v>0</v>
      </c>
      <c r="CG220" s="200">
        <v>0</v>
      </c>
      <c r="CH220" s="204"/>
      <c r="CI220" s="204">
        <v>0</v>
      </c>
      <c r="CJ220" s="200">
        <v>0</v>
      </c>
      <c r="CK220" s="204"/>
      <c r="CL220" s="204">
        <v>0</v>
      </c>
      <c r="CM220" s="200">
        <v>0</v>
      </c>
      <c r="CN220" s="204"/>
      <c r="CO220" s="204">
        <v>0</v>
      </c>
      <c r="CP220" s="200">
        <v>0</v>
      </c>
      <c r="CQ220" s="204"/>
      <c r="CR220" s="204">
        <v>0</v>
      </c>
      <c r="CS220" s="200">
        <v>0</v>
      </c>
      <c r="CT220" s="204"/>
      <c r="CU220" s="204">
        <v>0</v>
      </c>
      <c r="CV220" s="200">
        <v>0</v>
      </c>
      <c r="CW220" s="204"/>
      <c r="CX220" s="204">
        <v>0</v>
      </c>
      <c r="CY220" s="200">
        <v>0</v>
      </c>
      <c r="CZ220" s="204"/>
      <c r="DA220" s="204">
        <v>0</v>
      </c>
      <c r="DB220" s="200">
        <v>0</v>
      </c>
      <c r="DC220" s="204"/>
      <c r="DD220" s="204">
        <v>0</v>
      </c>
      <c r="DE220" s="200">
        <v>0</v>
      </c>
      <c r="DF220" s="204"/>
      <c r="DG220" s="204">
        <v>0</v>
      </c>
      <c r="DH220" s="200">
        <v>0</v>
      </c>
      <c r="DI220" s="204"/>
      <c r="DJ220" s="204">
        <v>0</v>
      </c>
      <c r="DK220" s="200">
        <v>0</v>
      </c>
      <c r="DL220" s="204"/>
      <c r="DM220" s="204">
        <v>0</v>
      </c>
      <c r="DN220" s="200">
        <v>0</v>
      </c>
      <c r="DO220" s="204"/>
      <c r="DP220" s="204">
        <v>0</v>
      </c>
      <c r="DQ220" s="200">
        <v>0</v>
      </c>
      <c r="DR220" s="204"/>
      <c r="DS220" s="204">
        <v>0</v>
      </c>
      <c r="DT220" s="200">
        <v>0</v>
      </c>
      <c r="DU220" s="419"/>
      <c r="DV220" s="204">
        <f>IFERROR(IF(AND($O$336="Actual",OR(DV141=0,DV141="")),0,R220),0)</f>
        <v>0</v>
      </c>
      <c r="DW220" s="452"/>
      <c r="DY220" s="205"/>
      <c r="DZ220" s="197"/>
      <c r="EB220" s="196"/>
      <c r="EC220" s="197"/>
    </row>
    <row r="221" spans="1:135" ht="18.75" customHeight="1" x14ac:dyDescent="0.3">
      <c r="A221" s="83"/>
      <c r="E221" s="206" t="s">
        <v>918</v>
      </c>
      <c r="F221" s="206">
        <v>0</v>
      </c>
      <c r="G221" s="206" t="s">
        <v>264</v>
      </c>
      <c r="H221" t="b">
        <v>1</v>
      </c>
      <c r="M221" s="371" t="s">
        <v>898</v>
      </c>
      <c r="N221" s="127" t="s">
        <v>40</v>
      </c>
      <c r="O221" s="210">
        <f ca="1">IFERROR(((R221*R44)+(U221*U44)+(X221*X44)+(AA221*AA44)+(AD221*AD44)+(AG221*AG44)+(AJ221*AJ44)+(AM221*AM44)+(AP221*AP44)+(AS221*AS44)+(AV221*AV44)+(AY221*AY44)+(BB221*BB44)+(BE221*BE44)+(BH221*BH44)+(BK221*BK44)+(BN221*BN44)+(BQ221*BQ44)+(BT221*BT44)+(BW221*BW44)+(BZ221*BZ44)+(CC221*CC44)+(CF221*CF44)+(CI221*CI44)+(CL221*CL44)+(CO221*CO44)+(CR221*CR44)+(CU221*CU44)+(CX221*CX44)+(DA221*DA44)+(DD221*DD44)+(DG221*DG44)+(DJ221*DJ44)+(DM221*DM44)+(DP221*DP44)+(DS221*DS44)+IF(O35="Actual",(DV221*DV44),0))/O44,0)</f>
        <v>0</v>
      </c>
      <c r="P221" s="210">
        <f>IFERROR(((S221*S44)+(V221*V44)+(Y221*Y44)+(AB221*AB44)+(AE221*AE44)+(AH221*AH44)+(AK221*AK44)+(AN221*AN44)+(AQ221*AQ44)+(AT221*AT44)+(AW221*AW44)+(AZ221*AZ44)+(BC221*BC44)+(BF221*BF44)+(BI221*BI44)+(BL221*BL44)+(BO221*BO44)+(BR221*BR44)+(BU221*BU44)+(BX221*BX44)+(CA221*CA44)+(CD221*CD44)+(CG221*CG44)+(CJ221*CJ44)+(CM221*CM44)+(CP221*CP44)+(CS221*CS44)+(CV221*CV44)+(CY221*CY44)+(DB221*DB44)+(DE221*DE44)+(DH221*DH44)+(DK221*DK44)+(DN221*DN44)+(DQ221*DQ44)+(DT221*DT44)+IF(P35="Actual",(DW221*DW44),0))/P44,0)</f>
        <v>0</v>
      </c>
      <c r="Q221" s="167"/>
      <c r="R221" s="204">
        <v>0</v>
      </c>
      <c r="S221" s="200">
        <v>0</v>
      </c>
      <c r="T221" s="204"/>
      <c r="U221" s="204">
        <v>0</v>
      </c>
      <c r="V221" s="200">
        <v>0</v>
      </c>
      <c r="W221" s="204"/>
      <c r="X221" s="204">
        <v>0</v>
      </c>
      <c r="Y221" s="200">
        <v>0</v>
      </c>
      <c r="Z221" s="204"/>
      <c r="AA221" s="204">
        <v>0</v>
      </c>
      <c r="AB221" s="200">
        <v>0</v>
      </c>
      <c r="AC221" s="204"/>
      <c r="AD221" s="204">
        <v>0</v>
      </c>
      <c r="AE221" s="200">
        <v>0</v>
      </c>
      <c r="AF221" s="204"/>
      <c r="AG221" s="204">
        <v>0</v>
      </c>
      <c r="AH221" s="200">
        <v>0</v>
      </c>
      <c r="AI221" s="204"/>
      <c r="AJ221" s="204">
        <v>0</v>
      </c>
      <c r="AK221" s="200">
        <v>0</v>
      </c>
      <c r="AL221" s="204"/>
      <c r="AM221" s="204">
        <v>0</v>
      </c>
      <c r="AN221" s="200">
        <v>0</v>
      </c>
      <c r="AO221" s="204"/>
      <c r="AP221" s="204">
        <v>0</v>
      </c>
      <c r="AQ221" s="200">
        <v>0</v>
      </c>
      <c r="AR221" s="204"/>
      <c r="AS221" s="204">
        <v>0</v>
      </c>
      <c r="AT221" s="200">
        <v>0</v>
      </c>
      <c r="AU221" s="204"/>
      <c r="AV221" s="204">
        <v>0</v>
      </c>
      <c r="AW221" s="200">
        <v>0</v>
      </c>
      <c r="AX221" s="204"/>
      <c r="AY221" s="204">
        <v>0</v>
      </c>
      <c r="AZ221" s="200">
        <v>0</v>
      </c>
      <c r="BA221" s="204"/>
      <c r="BB221" s="204">
        <v>0</v>
      </c>
      <c r="BC221" s="200">
        <v>0</v>
      </c>
      <c r="BD221" s="204"/>
      <c r="BE221" s="204">
        <v>0</v>
      </c>
      <c r="BF221" s="200">
        <v>0</v>
      </c>
      <c r="BG221" s="204"/>
      <c r="BH221" s="204">
        <v>0</v>
      </c>
      <c r="BI221" s="200">
        <v>0</v>
      </c>
      <c r="BJ221" s="204"/>
      <c r="BK221" s="204">
        <v>0</v>
      </c>
      <c r="BL221" s="200">
        <v>0</v>
      </c>
      <c r="BM221" s="204"/>
      <c r="BN221" s="204">
        <v>0</v>
      </c>
      <c r="BO221" s="200">
        <v>0</v>
      </c>
      <c r="BP221" s="204"/>
      <c r="BQ221" s="204">
        <v>0</v>
      </c>
      <c r="BR221" s="200">
        <v>0</v>
      </c>
      <c r="BS221" s="204"/>
      <c r="BT221" s="204">
        <v>0</v>
      </c>
      <c r="BU221" s="200">
        <v>0</v>
      </c>
      <c r="BV221" s="204"/>
      <c r="BW221" s="204">
        <v>0</v>
      </c>
      <c r="BX221" s="200">
        <v>0</v>
      </c>
      <c r="BY221" s="204"/>
      <c r="BZ221" s="204">
        <v>0</v>
      </c>
      <c r="CA221" s="200">
        <v>0</v>
      </c>
      <c r="CB221" s="204"/>
      <c r="CC221" s="204">
        <v>0</v>
      </c>
      <c r="CD221" s="200">
        <v>0</v>
      </c>
      <c r="CE221" s="204"/>
      <c r="CF221" s="204">
        <v>0</v>
      </c>
      <c r="CG221" s="200">
        <v>0</v>
      </c>
      <c r="CH221" s="204"/>
      <c r="CI221" s="204">
        <v>0</v>
      </c>
      <c r="CJ221" s="200">
        <v>0</v>
      </c>
      <c r="CK221" s="204"/>
      <c r="CL221" s="204">
        <v>0</v>
      </c>
      <c r="CM221" s="200">
        <v>0</v>
      </c>
      <c r="CN221" s="204"/>
      <c r="CO221" s="204">
        <v>0</v>
      </c>
      <c r="CP221" s="200">
        <v>0</v>
      </c>
      <c r="CQ221" s="204"/>
      <c r="CR221" s="204">
        <v>0</v>
      </c>
      <c r="CS221" s="200">
        <v>0</v>
      </c>
      <c r="CT221" s="204"/>
      <c r="CU221" s="204">
        <v>0</v>
      </c>
      <c r="CV221" s="200">
        <v>0</v>
      </c>
      <c r="CW221" s="204"/>
      <c r="CX221" s="204">
        <v>0</v>
      </c>
      <c r="CY221" s="200">
        <v>0</v>
      </c>
      <c r="CZ221" s="204"/>
      <c r="DA221" s="204">
        <v>0</v>
      </c>
      <c r="DB221" s="200">
        <v>0</v>
      </c>
      <c r="DC221" s="204"/>
      <c r="DD221" s="204">
        <v>0</v>
      </c>
      <c r="DE221" s="200">
        <v>0</v>
      </c>
      <c r="DF221" s="204"/>
      <c r="DG221" s="204">
        <v>0</v>
      </c>
      <c r="DH221" s="200">
        <v>0</v>
      </c>
      <c r="DI221" s="204"/>
      <c r="DJ221" s="204">
        <v>0</v>
      </c>
      <c r="DK221" s="200">
        <v>0</v>
      </c>
      <c r="DL221" s="204"/>
      <c r="DM221" s="204">
        <v>0</v>
      </c>
      <c r="DN221" s="200">
        <v>0</v>
      </c>
      <c r="DO221" s="204"/>
      <c r="DP221" s="204">
        <v>0</v>
      </c>
      <c r="DQ221" s="200">
        <v>0</v>
      </c>
      <c r="DR221" s="204"/>
      <c r="DS221" s="204">
        <v>0</v>
      </c>
      <c r="DT221" s="200">
        <v>0</v>
      </c>
      <c r="DU221" s="419"/>
      <c r="DV221" s="204">
        <f>IFERROR(IF(AND($O$336="Actual",OR(DV141=0,DV141="")),0,R221),0)</f>
        <v>0</v>
      </c>
      <c r="DW221" s="452"/>
      <c r="DY221" s="205"/>
      <c r="DZ221" s="197"/>
      <c r="EB221" s="196"/>
      <c r="EC221" s="197"/>
    </row>
    <row r="222" spans="1:135" ht="19.5" customHeight="1" x14ac:dyDescent="0.3">
      <c r="A222" s="83"/>
      <c r="D222" s="206"/>
      <c r="E222" s="206" t="s">
        <v>785</v>
      </c>
      <c r="F222" s="206">
        <v>0</v>
      </c>
      <c r="G222" s="206" t="s">
        <v>264</v>
      </c>
      <c r="H222" t="b">
        <v>1</v>
      </c>
      <c r="M222" s="304" t="s">
        <v>781</v>
      </c>
      <c r="N222" s="238" t="s">
        <v>40</v>
      </c>
      <c r="O222" s="198">
        <f ca="1">IFERROR(((R222*R44)+(U222*U44)+(X222*X44)+(AA222*AA44)+(AD222*AD44)+(AG222*AG44)+(AJ222*AJ44)+(AM222*AM44)+(AP222*AP44)+(AS222*AS44)+(AV222*AV44)+(AY222*AY44)+(BB222*BB44)+(BE222*BE44)+(BH222*BH44)+(BK222*BK44)+(BN222*BN44)+(BQ222*BQ44)+(BT222*BT44)+(BW222*BW44)+(BZ222*BZ44)+(CC222*CC44)+(CF222*CF44)+(CI222*CI44)+(CL222*CL44)+(CO222*CO44)+(CR222*CR44)+(CU222*CU44)+(CX222*CX44)+(DA222*DA44)+(DD222*DD44)+(DG222*DG44)+(DJ222*DJ44)+(DM222*DM44)+(DP222*DP44)+(DS222*DS44)+IF(O35="Actual",(DV222*DV44),0))/O44,0)</f>
        <v>0</v>
      </c>
      <c r="P222" s="198">
        <f>IFERROR(((S222*S44)+(V222*V44)+(Y222*Y44)+(AB222*AB44)+(AE222*AE44)+(AH222*AH44)+(AK222*AK44)+(AN222*AN44)+(AQ222*AQ44)+(AT222*AT44)+(AW222*AW44)+(AZ222*AZ44)+(BC222*BC44)+(BF222*BF44)+(BI222*BI44)+(BL222*BL44)+(BO222*BO44)+(BR222*BR44)+(BU222*BU44)+(BX222*BX44)+(CA222*CA44)+(CD222*CD44)+(CG222*CG44)+(CJ222*CJ44)+(CM222*CM44)+(CP222*CP44)+(CS222*CS44)+(CV222*CV44)+(CY222*CY44)+(DB222*DB44)+(DE222*DE44)+(DH222*DH44)+(DK222*DK44)+(DN222*DN44)+(DQ222*DQ44)+(DT222*DT44))/P44,0)</f>
        <v>0</v>
      </c>
      <c r="Q222" s="236"/>
      <c r="R222" s="199">
        <v>0</v>
      </c>
      <c r="S222" s="200">
        <v>0</v>
      </c>
      <c r="T222" s="301"/>
      <c r="U222" s="199">
        <v>0</v>
      </c>
      <c r="V222" s="200">
        <v>0</v>
      </c>
      <c r="W222" s="301"/>
      <c r="X222" s="199">
        <v>0</v>
      </c>
      <c r="Y222" s="200">
        <v>0</v>
      </c>
      <c r="Z222" s="301"/>
      <c r="AA222" s="199">
        <v>0</v>
      </c>
      <c r="AB222" s="200">
        <v>0</v>
      </c>
      <c r="AC222" s="301"/>
      <c r="AD222" s="199">
        <v>0</v>
      </c>
      <c r="AE222" s="200">
        <v>0</v>
      </c>
      <c r="AF222" s="301"/>
      <c r="AG222" s="199">
        <v>0</v>
      </c>
      <c r="AH222" s="200">
        <v>0</v>
      </c>
      <c r="AI222" s="301"/>
      <c r="AJ222" s="199">
        <v>0</v>
      </c>
      <c r="AK222" s="200">
        <v>0</v>
      </c>
      <c r="AL222" s="301"/>
      <c r="AM222" s="199">
        <v>0</v>
      </c>
      <c r="AN222" s="200">
        <v>0</v>
      </c>
      <c r="AO222" s="301"/>
      <c r="AP222" s="199">
        <v>0</v>
      </c>
      <c r="AQ222" s="200">
        <v>0</v>
      </c>
      <c r="AR222" s="301"/>
      <c r="AS222" s="199">
        <v>0</v>
      </c>
      <c r="AT222" s="200">
        <v>0</v>
      </c>
      <c r="AU222" s="301"/>
      <c r="AV222" s="199">
        <v>0</v>
      </c>
      <c r="AW222" s="200">
        <v>0</v>
      </c>
      <c r="AX222" s="301"/>
      <c r="AY222" s="199">
        <v>0</v>
      </c>
      <c r="AZ222" s="200">
        <v>0</v>
      </c>
      <c r="BA222" s="301"/>
      <c r="BB222" s="199">
        <v>0</v>
      </c>
      <c r="BC222" s="200">
        <v>0</v>
      </c>
      <c r="BD222" s="301"/>
      <c r="BE222" s="199">
        <v>0</v>
      </c>
      <c r="BF222" s="200">
        <v>0</v>
      </c>
      <c r="BG222" s="301"/>
      <c r="BH222" s="199">
        <v>0</v>
      </c>
      <c r="BI222" s="200">
        <v>0</v>
      </c>
      <c r="BJ222" s="301"/>
      <c r="BK222" s="199">
        <v>0</v>
      </c>
      <c r="BL222" s="200">
        <v>0</v>
      </c>
      <c r="BM222" s="301"/>
      <c r="BN222" s="199">
        <v>0</v>
      </c>
      <c r="BO222" s="200">
        <v>0</v>
      </c>
      <c r="BP222" s="301"/>
      <c r="BQ222" s="199">
        <v>0</v>
      </c>
      <c r="BR222" s="200">
        <v>0</v>
      </c>
      <c r="BS222" s="301"/>
      <c r="BT222" s="199">
        <v>0</v>
      </c>
      <c r="BU222" s="200">
        <v>0</v>
      </c>
      <c r="BV222" s="301"/>
      <c r="BW222" s="199">
        <v>0</v>
      </c>
      <c r="BX222" s="200">
        <v>0</v>
      </c>
      <c r="BY222" s="301"/>
      <c r="BZ222" s="199">
        <v>0</v>
      </c>
      <c r="CA222" s="200">
        <v>0</v>
      </c>
      <c r="CB222" s="301"/>
      <c r="CC222" s="199">
        <v>0</v>
      </c>
      <c r="CD222" s="200">
        <v>0</v>
      </c>
      <c r="CE222" s="301"/>
      <c r="CF222" s="199">
        <v>0</v>
      </c>
      <c r="CG222" s="200">
        <v>0</v>
      </c>
      <c r="CH222" s="301"/>
      <c r="CI222" s="199">
        <v>0</v>
      </c>
      <c r="CJ222" s="200">
        <v>0</v>
      </c>
      <c r="CK222" s="301"/>
      <c r="CL222" s="199">
        <v>0</v>
      </c>
      <c r="CM222" s="200">
        <v>0</v>
      </c>
      <c r="CN222" s="301"/>
      <c r="CO222" s="199">
        <v>0</v>
      </c>
      <c r="CP222" s="200">
        <v>0</v>
      </c>
      <c r="CQ222" s="301"/>
      <c r="CR222" s="199">
        <v>0</v>
      </c>
      <c r="CS222" s="200">
        <v>0</v>
      </c>
      <c r="CT222" s="301"/>
      <c r="CU222" s="199">
        <v>0</v>
      </c>
      <c r="CV222" s="200">
        <v>0</v>
      </c>
      <c r="CW222" s="301"/>
      <c r="CX222" s="199">
        <v>0</v>
      </c>
      <c r="CY222" s="200">
        <v>0</v>
      </c>
      <c r="CZ222" s="301"/>
      <c r="DA222" s="199">
        <v>0</v>
      </c>
      <c r="DB222" s="200">
        <v>0</v>
      </c>
      <c r="DC222" s="301"/>
      <c r="DD222" s="199">
        <v>0</v>
      </c>
      <c r="DE222" s="200">
        <v>0</v>
      </c>
      <c r="DF222" s="301"/>
      <c r="DG222" s="199">
        <v>0</v>
      </c>
      <c r="DH222" s="200">
        <v>0</v>
      </c>
      <c r="DI222" s="301"/>
      <c r="DJ222" s="199">
        <v>0</v>
      </c>
      <c r="DK222" s="200">
        <v>0</v>
      </c>
      <c r="DL222" s="301"/>
      <c r="DM222" s="199">
        <v>0</v>
      </c>
      <c r="DN222" s="200">
        <v>0</v>
      </c>
      <c r="DO222" s="301"/>
      <c r="DP222" s="199">
        <v>0</v>
      </c>
      <c r="DQ222" s="200">
        <v>0</v>
      </c>
      <c r="DR222" s="301"/>
      <c r="DS222" s="199">
        <v>0</v>
      </c>
      <c r="DT222" s="200">
        <v>0</v>
      </c>
      <c r="DU222" s="419"/>
      <c r="DV222" s="204">
        <f>IFERROR(IF(AND($O$336="Actual",OR(DV141=0,DV141="")),0,R222),0)</f>
        <v>0</v>
      </c>
      <c r="DW222" s="452"/>
      <c r="DY222" s="205"/>
      <c r="DZ222" s="197"/>
      <c r="EB222" s="196"/>
      <c r="EC222" s="197"/>
    </row>
    <row r="223" spans="1:135" ht="19.5" customHeight="1" x14ac:dyDescent="0.3">
      <c r="A223" s="83"/>
      <c r="D223" s="206"/>
      <c r="E223" s="206" t="s">
        <v>783</v>
      </c>
      <c r="F223" s="206">
        <v>0</v>
      </c>
      <c r="G223" s="206" t="s">
        <v>264</v>
      </c>
      <c r="H223" t="b">
        <v>1</v>
      </c>
      <c r="M223" s="471" t="s">
        <v>782</v>
      </c>
      <c r="N223" s="238" t="s">
        <v>40</v>
      </c>
      <c r="O223" s="198">
        <f ca="1">IFERROR(((R223*R44)+(U223*U44)+(X223*X44)+(AA223*AA44)+(AD223*AD44)+(AG223*AG44)+(AJ223*AJ44)+(AM223*AM44)+(AP223*AP44)+(AS223*AS44)+(AV223*AV44)+(AY223*AY44)+(BB223*BB44)+(BE223*BE44)+(BH223*BH44)+(BK223*BK44)+(BN223*BN44)+(BQ223*BQ44)+(BT223*BT44)+(BW223*BW44)+(BZ223*BZ44)+(CC223*CC44)+(CF223*CF44)+(CI223*CI44)+(CL223*CL44)+(CO223*CO44)+(CR223*CR44)+(CU223*CU44)+(CX223*CX44)+(DA223*DA44)+(DD223*DD44)+(DG223*DG44)+(DJ223*DJ44)+(DM223*DM44)+(DP223*DP44)+(DS223*DS44)+IF(O35="Actual",(DV223*DV44),0))/O44,0)</f>
        <v>0</v>
      </c>
      <c r="P223" s="198">
        <f>IFERROR(((S223*S44)+(V223*V44)+(Y223*Y44)+(AB223*AB44)+(AE223*AE44)+(AH223*AH44)+(AK223*AK44)+(AN223*AN44)+(AQ223*AQ44)+(AT223*AT44)+(AW223*AW44)+(AZ223*AZ44)+(BC223*BC44)+(BF223*BF44)+(BI223*BI44)+(BL223*BL44)+(BO223*BO44)+(BR223*BR44)+(BU223*BU44)+(BX223*BX44)+(CA223*CA44)+(CD223*CD44)+(CG223*CG44)+(CJ223*CJ44)+(CM223*CM44)+(CP223*CP44)+(CS223*CS44)+(CV223*CV44)+(CY223*CY44)+(DB223*DB44)+(DE223*DE44)+(DH223*DH44)+(DK223*DK44)+(DN223*DN44)+(DQ223*DQ44)+(DT223*DT44))/P44,0)</f>
        <v>0</v>
      </c>
      <c r="Q223" s="236"/>
      <c r="R223" s="207">
        <f>IFERROR(R222,0)</f>
        <v>0</v>
      </c>
      <c r="S223" s="207">
        <f>IFERROR(S222,0)</f>
        <v>0</v>
      </c>
      <c r="T223" s="207"/>
      <c r="U223" s="207">
        <f>IFERROR(U222,0)</f>
        <v>0</v>
      </c>
      <c r="V223" s="207">
        <f>IFERROR(V222,0)</f>
        <v>0</v>
      </c>
      <c r="W223" s="207"/>
      <c r="X223" s="207">
        <f>IFERROR(X222,0)</f>
        <v>0</v>
      </c>
      <c r="Y223" s="207">
        <f>IFERROR(Y222,0)</f>
        <v>0</v>
      </c>
      <c r="Z223" s="207"/>
      <c r="AA223" s="207">
        <f>IFERROR(AA222,0)</f>
        <v>0</v>
      </c>
      <c r="AB223" s="207">
        <f>IFERROR(AB222,0)</f>
        <v>0</v>
      </c>
      <c r="AC223" s="207"/>
      <c r="AD223" s="207">
        <f>IFERROR(AD222,0)</f>
        <v>0</v>
      </c>
      <c r="AE223" s="207">
        <f>IFERROR(AE222,0)</f>
        <v>0</v>
      </c>
      <c r="AF223" s="207"/>
      <c r="AG223" s="207">
        <f>IFERROR(AG222,0)</f>
        <v>0</v>
      </c>
      <c r="AH223" s="207">
        <f>IFERROR(AH222,0)</f>
        <v>0</v>
      </c>
      <c r="AI223" s="207"/>
      <c r="AJ223" s="207">
        <f>IFERROR(AJ222,0)</f>
        <v>0</v>
      </c>
      <c r="AK223" s="207">
        <f>IFERROR(AK222,0)</f>
        <v>0</v>
      </c>
      <c r="AL223" s="207"/>
      <c r="AM223" s="207">
        <f>IFERROR(AM222,0)</f>
        <v>0</v>
      </c>
      <c r="AN223" s="207">
        <f>IFERROR(AN222,0)</f>
        <v>0</v>
      </c>
      <c r="AO223" s="207"/>
      <c r="AP223" s="207">
        <f>IFERROR(AP222,0)</f>
        <v>0</v>
      </c>
      <c r="AQ223" s="207">
        <f>IFERROR(AQ222,0)</f>
        <v>0</v>
      </c>
      <c r="AR223" s="207"/>
      <c r="AS223" s="207">
        <f>IFERROR(AS222,0)</f>
        <v>0</v>
      </c>
      <c r="AT223" s="207">
        <f>IFERROR(AT222,0)</f>
        <v>0</v>
      </c>
      <c r="AU223" s="207"/>
      <c r="AV223" s="207">
        <f>IFERROR(AV222,0)</f>
        <v>0</v>
      </c>
      <c r="AW223" s="207">
        <f>IFERROR(AW222,0)</f>
        <v>0</v>
      </c>
      <c r="AX223" s="207"/>
      <c r="AY223" s="207">
        <f>IFERROR(AY222,0)</f>
        <v>0</v>
      </c>
      <c r="AZ223" s="207">
        <f>IFERROR(AZ222,0)</f>
        <v>0</v>
      </c>
      <c r="BA223" s="207"/>
      <c r="BB223" s="207">
        <f>IFERROR(BB222,0)</f>
        <v>0</v>
      </c>
      <c r="BC223" s="207">
        <f>IFERROR(BC222,0)</f>
        <v>0</v>
      </c>
      <c r="BD223" s="207"/>
      <c r="BE223" s="207">
        <f>IFERROR(BE222,0)</f>
        <v>0</v>
      </c>
      <c r="BF223" s="207">
        <f>IFERROR(BF222,0)</f>
        <v>0</v>
      </c>
      <c r="BG223" s="207"/>
      <c r="BH223" s="207">
        <f>IFERROR(BH222,0)</f>
        <v>0</v>
      </c>
      <c r="BI223" s="207">
        <f>IFERROR(BI222,0)</f>
        <v>0</v>
      </c>
      <c r="BJ223" s="207"/>
      <c r="BK223" s="207">
        <f>IFERROR(BK222,0)</f>
        <v>0</v>
      </c>
      <c r="BL223" s="207">
        <f>IFERROR(BL222,0)</f>
        <v>0</v>
      </c>
      <c r="BM223" s="207"/>
      <c r="BN223" s="207">
        <f>IFERROR(BN222,0)</f>
        <v>0</v>
      </c>
      <c r="BO223" s="207">
        <f>IFERROR(BO222,0)</f>
        <v>0</v>
      </c>
      <c r="BP223" s="207"/>
      <c r="BQ223" s="207">
        <f>IFERROR(BQ222,0)</f>
        <v>0</v>
      </c>
      <c r="BR223" s="207">
        <f>IFERROR(BR222,0)</f>
        <v>0</v>
      </c>
      <c r="BS223" s="207"/>
      <c r="BT223" s="207">
        <f>IFERROR(BT222,0)</f>
        <v>0</v>
      </c>
      <c r="BU223" s="207">
        <f>IFERROR(BU222,0)</f>
        <v>0</v>
      </c>
      <c r="BV223" s="207"/>
      <c r="BW223" s="207">
        <f>IFERROR(BW222,0)</f>
        <v>0</v>
      </c>
      <c r="BX223" s="207">
        <f>IFERROR(BX222,0)</f>
        <v>0</v>
      </c>
      <c r="BY223" s="207"/>
      <c r="BZ223" s="207">
        <f>IFERROR(BZ222,0)</f>
        <v>0</v>
      </c>
      <c r="CA223" s="207">
        <f>IFERROR(CA222,0)</f>
        <v>0</v>
      </c>
      <c r="CB223" s="207"/>
      <c r="CC223" s="207">
        <f>IFERROR(CC222,0)</f>
        <v>0</v>
      </c>
      <c r="CD223" s="207">
        <f>IFERROR(CD222,0)</f>
        <v>0</v>
      </c>
      <c r="CE223" s="207"/>
      <c r="CF223" s="207">
        <f>IFERROR(CF222,0)</f>
        <v>0</v>
      </c>
      <c r="CG223" s="207">
        <f>IFERROR(CG222,0)</f>
        <v>0</v>
      </c>
      <c r="CH223" s="207"/>
      <c r="CI223" s="207">
        <f>IFERROR(CI222,0)</f>
        <v>0</v>
      </c>
      <c r="CJ223" s="207">
        <f>IFERROR(CJ222,0)</f>
        <v>0</v>
      </c>
      <c r="CK223" s="207"/>
      <c r="CL223" s="207">
        <f>IFERROR(CL222,0)</f>
        <v>0</v>
      </c>
      <c r="CM223" s="207">
        <f>IFERROR(CM222,0)</f>
        <v>0</v>
      </c>
      <c r="CN223" s="207"/>
      <c r="CO223" s="207">
        <f>IFERROR(CO222,0)</f>
        <v>0</v>
      </c>
      <c r="CP223" s="207">
        <f>IFERROR(CP222,0)</f>
        <v>0</v>
      </c>
      <c r="CQ223" s="207"/>
      <c r="CR223" s="207">
        <f>IFERROR(CR222,0)</f>
        <v>0</v>
      </c>
      <c r="CS223" s="207">
        <f>IFERROR(CS222,0)</f>
        <v>0</v>
      </c>
      <c r="CT223" s="207"/>
      <c r="CU223" s="207">
        <f>IFERROR(CU222,0)</f>
        <v>0</v>
      </c>
      <c r="CV223" s="207">
        <f>IFERROR(CV222,0)</f>
        <v>0</v>
      </c>
      <c r="CW223" s="207"/>
      <c r="CX223" s="207">
        <f>IFERROR(CX222,0)</f>
        <v>0</v>
      </c>
      <c r="CY223" s="207">
        <f>IFERROR(CY222,0)</f>
        <v>0</v>
      </c>
      <c r="CZ223" s="207"/>
      <c r="DA223" s="207">
        <f>IFERROR(DA222,0)</f>
        <v>0</v>
      </c>
      <c r="DB223" s="207">
        <f>IFERROR(DB222,0)</f>
        <v>0</v>
      </c>
      <c r="DC223" s="207"/>
      <c r="DD223" s="207">
        <f>IFERROR(DD222,0)</f>
        <v>0</v>
      </c>
      <c r="DE223" s="207">
        <f>IFERROR(DE222,0)</f>
        <v>0</v>
      </c>
      <c r="DF223" s="207"/>
      <c r="DG223" s="207">
        <f>IFERROR(DG222,0)</f>
        <v>0</v>
      </c>
      <c r="DH223" s="207">
        <f>IFERROR(DH222,0)</f>
        <v>0</v>
      </c>
      <c r="DI223" s="207"/>
      <c r="DJ223" s="207">
        <f>IFERROR(DJ222,0)</f>
        <v>0</v>
      </c>
      <c r="DK223" s="207">
        <f>IFERROR(DK222,0)</f>
        <v>0</v>
      </c>
      <c r="DL223" s="207"/>
      <c r="DM223" s="207">
        <f>IFERROR(DM222,0)</f>
        <v>0</v>
      </c>
      <c r="DN223" s="207">
        <f>IFERROR(DN222,0)</f>
        <v>0</v>
      </c>
      <c r="DO223" s="207"/>
      <c r="DP223" s="207">
        <f>IFERROR(DP222,0)</f>
        <v>0</v>
      </c>
      <c r="DQ223" s="207">
        <f>IFERROR(DQ222,0)</f>
        <v>0</v>
      </c>
      <c r="DR223" s="207"/>
      <c r="DS223" s="207">
        <f>IFERROR(DS222,0)</f>
        <v>0</v>
      </c>
      <c r="DT223" s="207">
        <f>IFERROR(DT222,0)</f>
        <v>0</v>
      </c>
      <c r="DU223" s="207"/>
      <c r="DV223" s="207">
        <f>IFERROR(DV222,0)</f>
        <v>0</v>
      </c>
      <c r="DW223" s="452"/>
      <c r="DY223" s="205"/>
      <c r="DZ223" s="197"/>
      <c r="EB223" s="196"/>
      <c r="EC223" s="197"/>
    </row>
    <row r="224" spans="1:135" ht="19.5" customHeight="1" x14ac:dyDescent="0.3">
      <c r="A224" s="83"/>
      <c r="E224" s="206" t="s">
        <v>919</v>
      </c>
      <c r="F224" s="206">
        <v>0</v>
      </c>
      <c r="G224" s="206" t="s">
        <v>264</v>
      </c>
      <c r="H224" t="b">
        <v>1</v>
      </c>
      <c r="M224" s="473" t="s">
        <v>884</v>
      </c>
      <c r="N224" s="119" t="s">
        <v>40</v>
      </c>
      <c r="O224" s="210">
        <f ca="1">IFERROR(((R224*R44)+(U224*U44)+(X224*X44)+(AA224*AA44)+(AD224*AD44)+(AG224*AG44)+(AJ224*AJ44)+(AM224*AM44)+(AP224*AP44)+(AS224*AS44)+(AV224*AV44)+(AY224*AY44)+(BB224*BB44)+(BE224*BE44)+(BH224*BH44)+(BK224*BK44)+(BN224*BN44)+(BQ224*BQ44)+(BT224*BT44)+(BW224*BW44)+(BZ224*BZ44)+(CC224*CC44)+(CF224*CF44)+(CI224*CI44)+(CL224*CL44)+(CO224*CO44)+(CR224*CR44)+(CU224*CU44)+(CX224*CX44)+(DA224*DA44)+(DD224*DD44)+(DG224*DG44)+(DJ224*DJ44)+(DM224*DM44)+(DP224*DP44)+(DS224*DS44)+IF(O35="Actual",(DV224*DV44),0))/O44,0)</f>
        <v>0</v>
      </c>
      <c r="P224" s="210">
        <f>IFERROR(((S224*S44)+(V224*V44)+(Y224*Y44)+(AB224*AB44)+(AE224*AE44)+(AH224*AH44)+(AK224*AK44)+(AN224*AN44)+(AQ224*AQ44)+(AT224*AT44)+(AW224*AW44)+(AZ224*AZ44)+(BC224*BC44)+(BF224*BF44)+(BI224*BI44)+(BL224*BL44)+(BO224*BO44)+(BR224*BR44)+(BU224*BU44)+(BX224*BX44)+(CA224*CA44)+(CD224*CD44)+(CG224*CG44)+(CJ224*CJ44)+(CM224*CM44)+(CP224*CP44)+(CS224*CS44)+(CV224*CV44)+(CY224*CY44)+(DB224*DB44)+(DE224*DE44)+(DH224*DH44)+(DK224*DK44)+(DN224*DN44)+(DQ224*DQ44)+(DT224*DT44)+IF(P35="Actual",(DW224*DW44),0))/P44,0)</f>
        <v>0</v>
      </c>
      <c r="Q224" s="167"/>
      <c r="R224" s="204">
        <f>IFERROR(R223-R225-R226,0)</f>
        <v>0</v>
      </c>
      <c r="S224" s="204">
        <f>IFERROR(S223-S225-S226,0)</f>
        <v>0</v>
      </c>
      <c r="T224" s="204"/>
      <c r="U224" s="204">
        <f t="shared" ref="U224:V224" si="436">IFERROR(U223-U225-U226,0)</f>
        <v>0</v>
      </c>
      <c r="V224" s="204">
        <f t="shared" si="436"/>
        <v>0</v>
      </c>
      <c r="W224" s="204"/>
      <c r="X224" s="204">
        <f t="shared" ref="X224:Y224" si="437">IFERROR(X223-X225-X226,0)</f>
        <v>0</v>
      </c>
      <c r="Y224" s="204">
        <f t="shared" si="437"/>
        <v>0</v>
      </c>
      <c r="Z224" s="204"/>
      <c r="AA224" s="204">
        <f t="shared" ref="AA224:AB224" si="438">IFERROR(AA223-AA225-AA226,0)</f>
        <v>0</v>
      </c>
      <c r="AB224" s="204">
        <f t="shared" si="438"/>
        <v>0</v>
      </c>
      <c r="AC224" s="204"/>
      <c r="AD224" s="204">
        <f t="shared" ref="AD224:AE224" si="439">IFERROR(AD223-AD225-AD226,0)</f>
        <v>0</v>
      </c>
      <c r="AE224" s="204">
        <f t="shared" si="439"/>
        <v>0</v>
      </c>
      <c r="AF224" s="204"/>
      <c r="AG224" s="204">
        <f t="shared" ref="AG224:AH224" si="440">IFERROR(AG223-AG225-AG226,0)</f>
        <v>0</v>
      </c>
      <c r="AH224" s="204">
        <f t="shared" si="440"/>
        <v>0</v>
      </c>
      <c r="AI224" s="204"/>
      <c r="AJ224" s="204">
        <f t="shared" ref="AJ224:AK224" si="441">IFERROR(AJ223-AJ225-AJ226,0)</f>
        <v>0</v>
      </c>
      <c r="AK224" s="204">
        <f t="shared" si="441"/>
        <v>0</v>
      </c>
      <c r="AL224" s="204"/>
      <c r="AM224" s="204">
        <f t="shared" ref="AM224:AN224" si="442">IFERROR(AM223-AM225-AM226,0)</f>
        <v>0</v>
      </c>
      <c r="AN224" s="204">
        <f t="shared" si="442"/>
        <v>0</v>
      </c>
      <c r="AO224" s="204"/>
      <c r="AP224" s="204">
        <f t="shared" ref="AP224:AQ224" si="443">IFERROR(AP223-AP225-AP226,0)</f>
        <v>0</v>
      </c>
      <c r="AQ224" s="204">
        <f t="shared" si="443"/>
        <v>0</v>
      </c>
      <c r="AR224" s="204"/>
      <c r="AS224" s="204">
        <f t="shared" ref="AS224:AT224" si="444">IFERROR(AS223-AS225-AS226,0)</f>
        <v>0</v>
      </c>
      <c r="AT224" s="204">
        <f t="shared" si="444"/>
        <v>0</v>
      </c>
      <c r="AU224" s="204"/>
      <c r="AV224" s="204">
        <f t="shared" ref="AV224:AW224" si="445">IFERROR(AV223-AV225-AV226,0)</f>
        <v>0</v>
      </c>
      <c r="AW224" s="204">
        <f t="shared" si="445"/>
        <v>0</v>
      </c>
      <c r="AX224" s="204"/>
      <c r="AY224" s="204">
        <f t="shared" ref="AY224:AZ224" si="446">IFERROR(AY223-AY225-AY226,0)</f>
        <v>0</v>
      </c>
      <c r="AZ224" s="204">
        <f t="shared" si="446"/>
        <v>0</v>
      </c>
      <c r="BA224" s="204"/>
      <c r="BB224" s="204">
        <f t="shared" ref="BB224:BC224" si="447">IFERROR(BB223-BB225-BB226,0)</f>
        <v>0</v>
      </c>
      <c r="BC224" s="204">
        <f t="shared" si="447"/>
        <v>0</v>
      </c>
      <c r="BD224" s="204"/>
      <c r="BE224" s="204">
        <f t="shared" ref="BE224:BF224" si="448">IFERROR(BE223-BE225-BE226,0)</f>
        <v>0</v>
      </c>
      <c r="BF224" s="204">
        <f t="shared" si="448"/>
        <v>0</v>
      </c>
      <c r="BG224" s="204"/>
      <c r="BH224" s="204">
        <f t="shared" ref="BH224:BI224" si="449">IFERROR(BH223-BH225-BH226,0)</f>
        <v>0</v>
      </c>
      <c r="BI224" s="204">
        <f t="shared" si="449"/>
        <v>0</v>
      </c>
      <c r="BJ224" s="204"/>
      <c r="BK224" s="204">
        <f t="shared" ref="BK224:BL224" si="450">IFERROR(BK223-BK225-BK226,0)</f>
        <v>0</v>
      </c>
      <c r="BL224" s="204">
        <f t="shared" si="450"/>
        <v>0</v>
      </c>
      <c r="BM224" s="204"/>
      <c r="BN224" s="204">
        <f t="shared" ref="BN224:BO224" si="451">IFERROR(BN223-BN225-BN226,0)</f>
        <v>0</v>
      </c>
      <c r="BO224" s="204">
        <f t="shared" si="451"/>
        <v>0</v>
      </c>
      <c r="BP224" s="204"/>
      <c r="BQ224" s="204">
        <f t="shared" ref="BQ224:BR224" si="452">IFERROR(BQ223-BQ225-BQ226,0)</f>
        <v>0</v>
      </c>
      <c r="BR224" s="204">
        <f t="shared" si="452"/>
        <v>0</v>
      </c>
      <c r="BS224" s="204"/>
      <c r="BT224" s="204">
        <f t="shared" ref="BT224:BU224" si="453">IFERROR(BT223-BT225-BT226,0)</f>
        <v>0</v>
      </c>
      <c r="BU224" s="204">
        <f t="shared" si="453"/>
        <v>0</v>
      </c>
      <c r="BV224" s="204"/>
      <c r="BW224" s="204">
        <f t="shared" ref="BW224:BX224" si="454">IFERROR(BW223-BW225-BW226,0)</f>
        <v>0</v>
      </c>
      <c r="BX224" s="204">
        <f t="shared" si="454"/>
        <v>0</v>
      </c>
      <c r="BY224" s="204"/>
      <c r="BZ224" s="204">
        <f t="shared" ref="BZ224:CA224" si="455">IFERROR(BZ223-BZ225-BZ226,0)</f>
        <v>0</v>
      </c>
      <c r="CA224" s="204">
        <f t="shared" si="455"/>
        <v>0</v>
      </c>
      <c r="CB224" s="204"/>
      <c r="CC224" s="204">
        <f t="shared" ref="CC224:CD224" si="456">IFERROR(CC223-CC225-CC226,0)</f>
        <v>0</v>
      </c>
      <c r="CD224" s="204">
        <f t="shared" si="456"/>
        <v>0</v>
      </c>
      <c r="CE224" s="204"/>
      <c r="CF224" s="204">
        <f t="shared" ref="CF224:CG224" si="457">IFERROR(CF223-CF225-CF226,0)</f>
        <v>0</v>
      </c>
      <c r="CG224" s="204">
        <f t="shared" si="457"/>
        <v>0</v>
      </c>
      <c r="CH224" s="204"/>
      <c r="CI224" s="204">
        <f t="shared" ref="CI224:CJ224" si="458">IFERROR(CI223-CI225-CI226,0)</f>
        <v>0</v>
      </c>
      <c r="CJ224" s="204">
        <f t="shared" si="458"/>
        <v>0</v>
      </c>
      <c r="CK224" s="204"/>
      <c r="CL224" s="204">
        <f t="shared" ref="CL224:CM224" si="459">IFERROR(CL223-CL225-CL226,0)</f>
        <v>0</v>
      </c>
      <c r="CM224" s="204">
        <f t="shared" si="459"/>
        <v>0</v>
      </c>
      <c r="CN224" s="204"/>
      <c r="CO224" s="204">
        <f t="shared" ref="CO224:CP224" si="460">IFERROR(CO223-CO225-CO226,0)</f>
        <v>0</v>
      </c>
      <c r="CP224" s="204">
        <f t="shared" si="460"/>
        <v>0</v>
      </c>
      <c r="CQ224" s="204"/>
      <c r="CR224" s="204">
        <f t="shared" ref="CR224:CS224" si="461">IFERROR(CR223-CR225-CR226,0)</f>
        <v>0</v>
      </c>
      <c r="CS224" s="204">
        <f t="shared" si="461"/>
        <v>0</v>
      </c>
      <c r="CT224" s="204"/>
      <c r="CU224" s="204">
        <f t="shared" ref="CU224:CV224" si="462">IFERROR(CU223-CU225-CU226,0)</f>
        <v>0</v>
      </c>
      <c r="CV224" s="204">
        <f t="shared" si="462"/>
        <v>0</v>
      </c>
      <c r="CW224" s="204"/>
      <c r="CX224" s="204">
        <f t="shared" ref="CX224:CY224" si="463">IFERROR(CX223-CX225-CX226,0)</f>
        <v>0</v>
      </c>
      <c r="CY224" s="204">
        <f t="shared" si="463"/>
        <v>0</v>
      </c>
      <c r="CZ224" s="204"/>
      <c r="DA224" s="204">
        <f t="shared" ref="DA224:DB224" si="464">IFERROR(DA223-DA225-DA226,0)</f>
        <v>0</v>
      </c>
      <c r="DB224" s="204">
        <f t="shared" si="464"/>
        <v>0</v>
      </c>
      <c r="DC224" s="204"/>
      <c r="DD224" s="204">
        <f t="shared" ref="DD224:DE224" si="465">IFERROR(DD223-DD225-DD226,0)</f>
        <v>0</v>
      </c>
      <c r="DE224" s="204">
        <f t="shared" si="465"/>
        <v>0</v>
      </c>
      <c r="DF224" s="204"/>
      <c r="DG224" s="204">
        <f t="shared" ref="DG224:DH224" si="466">IFERROR(DG223-DG225-DG226,0)</f>
        <v>0</v>
      </c>
      <c r="DH224" s="204">
        <f t="shared" si="466"/>
        <v>0</v>
      </c>
      <c r="DI224" s="204"/>
      <c r="DJ224" s="204">
        <f t="shared" ref="DJ224:DK224" si="467">IFERROR(DJ223-DJ225-DJ226,0)</f>
        <v>0</v>
      </c>
      <c r="DK224" s="204">
        <f t="shared" si="467"/>
        <v>0</v>
      </c>
      <c r="DL224" s="204"/>
      <c r="DM224" s="204">
        <f t="shared" ref="DM224:DN224" si="468">IFERROR(DM223-DM225-DM226,0)</f>
        <v>0</v>
      </c>
      <c r="DN224" s="204">
        <f t="shared" si="468"/>
        <v>0</v>
      </c>
      <c r="DO224" s="204"/>
      <c r="DP224" s="204">
        <f t="shared" ref="DP224:DQ224" si="469">IFERROR(DP223-DP225-DP226,0)</f>
        <v>0</v>
      </c>
      <c r="DQ224" s="204">
        <f t="shared" si="469"/>
        <v>0</v>
      </c>
      <c r="DR224" s="204"/>
      <c r="DS224" s="204">
        <f t="shared" ref="DS224:DV224" si="470">IFERROR(DS223-DS225-DS226,0)</f>
        <v>0</v>
      </c>
      <c r="DT224" s="204">
        <f t="shared" si="470"/>
        <v>0</v>
      </c>
      <c r="DU224" s="418"/>
      <c r="DV224" s="204">
        <f t="shared" si="470"/>
        <v>0</v>
      </c>
      <c r="DW224" s="442"/>
      <c r="DY224" s="204"/>
      <c r="DZ224" s="204"/>
      <c r="EB224" s="227"/>
      <c r="EC224" s="227"/>
      <c r="EE224" s="100"/>
    </row>
    <row r="225" spans="1:303" ht="18.75" customHeight="1" x14ac:dyDescent="0.3">
      <c r="A225" s="83"/>
      <c r="E225" s="206" t="s">
        <v>920</v>
      </c>
      <c r="F225" s="206">
        <v>0</v>
      </c>
      <c r="G225" s="206" t="s">
        <v>264</v>
      </c>
      <c r="H225" t="b">
        <v>1</v>
      </c>
      <c r="M225" s="371" t="s">
        <v>899</v>
      </c>
      <c r="N225" s="127" t="s">
        <v>40</v>
      </c>
      <c r="O225" s="210">
        <f ca="1">IFERROR(((R225*R44)+(U225*U44)+(X225*X44)+(AA225*AA44)+(AD225*AD44)+(AG225*AG44)+(AJ225*AJ44)+(AM225*AM44)+(AP225*AP44)+(AS225*AS44)+(AV225*AV44)+(AY225*AY44)+(BB225*BB44)+(BE225*BE44)+(BH225*BH44)+(BK225*BK44)+(BN225*BN44)+(BQ225*BQ44)+(BT225*BT44)+(BW225*BW44)+(BZ225*BZ44)+(CC225*CC44)+(CF225*CF44)+(CI225*CI44)+(CL225*CL44)+(CO225*CO44)+(CR225*CR44)+(CU225*CU44)+(CX225*CX44)+(DA225*DA44)+(DD225*DD44)+(DG225*DG44)+(DJ225*DJ44)+(DM225*DM44)+(DP225*DP44)+(DS225*DS44)+IF(O35="Actual",(DV225*DV44),0))/O44,0)</f>
        <v>0</v>
      </c>
      <c r="P225" s="210">
        <f>IFERROR(((S225*S44)+(V225*V44)+(Y225*Y44)+(AB225*AB44)+(AE225*AE44)+(AH225*AH44)+(AK225*AK44)+(AN225*AN44)+(AQ225*AQ44)+(AT225*AT44)+(AW225*AW44)+(AZ225*AZ44)+(BC225*BC44)+(BF225*BF44)+(BI225*BI44)+(BL225*BL44)+(BO225*BO44)+(BR225*BR44)+(BU225*BU44)+(BX225*BX44)+(CA225*CA44)+(CD225*CD44)+(CG225*CG44)+(CJ225*CJ44)+(CM225*CM44)+(CP225*CP44)+(CS225*CS44)+(CV225*CV44)+(CY225*CY44)+(DB225*DB44)+(DE225*DE44)+(DH225*DH44)+(DK225*DK44)+(DN225*DN44)+(DQ225*DQ44)+(DT225*DT44)+IF(P35="Actual",(DW225*DW44),0))/P44,0)</f>
        <v>0</v>
      </c>
      <c r="Q225" s="167"/>
      <c r="R225" s="204">
        <v>0</v>
      </c>
      <c r="S225" s="200">
        <v>0</v>
      </c>
      <c r="T225" s="204"/>
      <c r="U225" s="204">
        <v>0</v>
      </c>
      <c r="V225" s="200">
        <v>0</v>
      </c>
      <c r="W225" s="204"/>
      <c r="X225" s="204">
        <v>0</v>
      </c>
      <c r="Y225" s="200">
        <v>0</v>
      </c>
      <c r="Z225" s="204"/>
      <c r="AA225" s="204">
        <v>0</v>
      </c>
      <c r="AB225" s="200">
        <v>0</v>
      </c>
      <c r="AC225" s="204"/>
      <c r="AD225" s="204">
        <v>0</v>
      </c>
      <c r="AE225" s="200">
        <v>0</v>
      </c>
      <c r="AF225" s="204"/>
      <c r="AG225" s="204">
        <v>0</v>
      </c>
      <c r="AH225" s="200">
        <v>0</v>
      </c>
      <c r="AI225" s="204"/>
      <c r="AJ225" s="204">
        <v>0</v>
      </c>
      <c r="AK225" s="200">
        <v>0</v>
      </c>
      <c r="AL225" s="204"/>
      <c r="AM225" s="204">
        <v>0</v>
      </c>
      <c r="AN225" s="200">
        <v>0</v>
      </c>
      <c r="AO225" s="204"/>
      <c r="AP225" s="204">
        <v>0</v>
      </c>
      <c r="AQ225" s="200">
        <v>0</v>
      </c>
      <c r="AR225" s="204"/>
      <c r="AS225" s="204">
        <v>0</v>
      </c>
      <c r="AT225" s="200">
        <v>0</v>
      </c>
      <c r="AU225" s="204"/>
      <c r="AV225" s="204">
        <v>0</v>
      </c>
      <c r="AW225" s="200">
        <v>0</v>
      </c>
      <c r="AX225" s="204"/>
      <c r="AY225" s="204">
        <v>0</v>
      </c>
      <c r="AZ225" s="200">
        <v>0</v>
      </c>
      <c r="BA225" s="204"/>
      <c r="BB225" s="204">
        <v>0</v>
      </c>
      <c r="BC225" s="200">
        <v>0</v>
      </c>
      <c r="BD225" s="204"/>
      <c r="BE225" s="204">
        <v>0</v>
      </c>
      <c r="BF225" s="200">
        <v>0</v>
      </c>
      <c r="BG225" s="204"/>
      <c r="BH225" s="204">
        <v>0</v>
      </c>
      <c r="BI225" s="200">
        <v>0</v>
      </c>
      <c r="BJ225" s="204"/>
      <c r="BK225" s="204">
        <v>0</v>
      </c>
      <c r="BL225" s="200">
        <v>0</v>
      </c>
      <c r="BM225" s="204"/>
      <c r="BN225" s="204">
        <v>0</v>
      </c>
      <c r="BO225" s="200">
        <v>0</v>
      </c>
      <c r="BP225" s="204"/>
      <c r="BQ225" s="204">
        <v>0</v>
      </c>
      <c r="BR225" s="200">
        <v>0</v>
      </c>
      <c r="BS225" s="204"/>
      <c r="BT225" s="204">
        <v>0</v>
      </c>
      <c r="BU225" s="200">
        <v>0</v>
      </c>
      <c r="BV225" s="204"/>
      <c r="BW225" s="204">
        <v>0</v>
      </c>
      <c r="BX225" s="200">
        <v>0</v>
      </c>
      <c r="BY225" s="204"/>
      <c r="BZ225" s="204">
        <v>0</v>
      </c>
      <c r="CA225" s="200">
        <v>0</v>
      </c>
      <c r="CB225" s="204"/>
      <c r="CC225" s="204">
        <v>0</v>
      </c>
      <c r="CD225" s="200">
        <v>0</v>
      </c>
      <c r="CE225" s="204"/>
      <c r="CF225" s="204">
        <v>0</v>
      </c>
      <c r="CG225" s="200">
        <v>0</v>
      </c>
      <c r="CH225" s="204"/>
      <c r="CI225" s="204">
        <v>0</v>
      </c>
      <c r="CJ225" s="200">
        <v>0</v>
      </c>
      <c r="CK225" s="204"/>
      <c r="CL225" s="204">
        <v>0</v>
      </c>
      <c r="CM225" s="200">
        <v>0</v>
      </c>
      <c r="CN225" s="204"/>
      <c r="CO225" s="204">
        <v>0</v>
      </c>
      <c r="CP225" s="200">
        <v>0</v>
      </c>
      <c r="CQ225" s="204"/>
      <c r="CR225" s="204">
        <v>0</v>
      </c>
      <c r="CS225" s="200">
        <v>0</v>
      </c>
      <c r="CT225" s="204"/>
      <c r="CU225" s="204">
        <v>0</v>
      </c>
      <c r="CV225" s="200">
        <v>0</v>
      </c>
      <c r="CW225" s="204"/>
      <c r="CX225" s="204">
        <v>0</v>
      </c>
      <c r="CY225" s="200">
        <v>0</v>
      </c>
      <c r="CZ225" s="204"/>
      <c r="DA225" s="204">
        <v>0</v>
      </c>
      <c r="DB225" s="200">
        <v>0</v>
      </c>
      <c r="DC225" s="204"/>
      <c r="DD225" s="204">
        <v>0</v>
      </c>
      <c r="DE225" s="200">
        <v>0</v>
      </c>
      <c r="DF225" s="204"/>
      <c r="DG225" s="204">
        <v>0</v>
      </c>
      <c r="DH225" s="200">
        <v>0</v>
      </c>
      <c r="DI225" s="204"/>
      <c r="DJ225" s="204">
        <v>0</v>
      </c>
      <c r="DK225" s="200">
        <v>0</v>
      </c>
      <c r="DL225" s="204"/>
      <c r="DM225" s="204">
        <v>0</v>
      </c>
      <c r="DN225" s="200">
        <v>0</v>
      </c>
      <c r="DO225" s="204"/>
      <c r="DP225" s="204">
        <v>0</v>
      </c>
      <c r="DQ225" s="200">
        <v>0</v>
      </c>
      <c r="DR225" s="204"/>
      <c r="DS225" s="204">
        <v>0</v>
      </c>
      <c r="DT225" s="200">
        <v>0</v>
      </c>
      <c r="DU225" s="419"/>
      <c r="DV225" s="204">
        <f>IFERROR(IF(AND($O$336="Actual",OR(DV141=0,DV141="")),0,R225),0)</f>
        <v>0</v>
      </c>
      <c r="DW225" s="452"/>
      <c r="DY225" s="205"/>
      <c r="DZ225" s="197"/>
      <c r="EB225" s="196"/>
      <c r="EC225" s="197"/>
    </row>
    <row r="226" spans="1:303" ht="18.75" customHeight="1" x14ac:dyDescent="0.3">
      <c r="A226" s="83"/>
      <c r="E226" s="206" t="s">
        <v>921</v>
      </c>
      <c r="F226" s="206">
        <v>0</v>
      </c>
      <c r="G226" s="206" t="s">
        <v>264</v>
      </c>
      <c r="H226" t="b">
        <v>1</v>
      </c>
      <c r="M226" s="371" t="s">
        <v>900</v>
      </c>
      <c r="N226" s="127" t="s">
        <v>40</v>
      </c>
      <c r="O226" s="210">
        <f ca="1">IFERROR(((R226*R44)+(U226*U44)+(X226*X44)+(AA226*AA44)+(AD226*AD44)+(AG226*AG44)+(AJ226*AJ44)+(AM226*AM44)+(AP226*AP44)+(AS226*AS44)+(AV226*AV44)+(AY226*AY44)+(BB226*BB44)+(BE226*BE44)+(BH226*BH44)+(BK226*BK44)+(BN226*BN44)+(BQ226*BQ44)+(BT226*BT44)+(BW226*BW44)+(BZ226*BZ44)+(CC226*CC44)+(CF226*CF44)+(CI226*CI44)+(CL226*CL44)+(CO226*CO44)+(CR226*CR44)+(CU226*CU44)+(CX226*CX44)+(DA226*DA44)+(DD226*DD44)+(DG226*DG44)+(DJ226*DJ44)+(DM226*DM44)+(DP226*DP44)+(DS226*DS44)+IF(O35="Actual",(DV226*DV44),0))/O44,0)</f>
        <v>0</v>
      </c>
      <c r="P226" s="210">
        <f>IFERROR(((S226*S44)+(V226*V44)+(Y226*Y44)+(AB226*AB44)+(AE226*AE44)+(AH226*AH44)+(AK226*AK44)+(AN226*AN44)+(AQ226*AQ44)+(AT226*AT44)+(AW226*AW44)+(AZ226*AZ44)+(BC226*BC44)+(BF226*BF44)+(BI226*BI44)+(BL226*BL44)+(BO226*BO44)+(BR226*BR44)+(BU226*BU44)+(BX226*BX44)+(CA226*CA44)+(CD226*CD44)+(CG226*CG44)+(CJ226*CJ44)+(CM226*CM44)+(CP226*CP44)+(CS226*CS44)+(CV226*CV44)+(CY226*CY44)+(DB226*DB44)+(DE226*DE44)+(DH226*DH44)+(DK226*DK44)+(DN226*DN44)+(DQ226*DQ44)+(DT226*DT44)+IF(P35="Actual",(DW226*DW44),0))/P44,0)</f>
        <v>0</v>
      </c>
      <c r="Q226" s="167"/>
      <c r="R226" s="204">
        <v>0</v>
      </c>
      <c r="S226" s="200">
        <v>0</v>
      </c>
      <c r="T226" s="204"/>
      <c r="U226" s="204">
        <v>0</v>
      </c>
      <c r="V226" s="200">
        <v>0</v>
      </c>
      <c r="W226" s="204"/>
      <c r="X226" s="204">
        <v>0</v>
      </c>
      <c r="Y226" s="200">
        <v>0</v>
      </c>
      <c r="Z226" s="204"/>
      <c r="AA226" s="204">
        <v>0</v>
      </c>
      <c r="AB226" s="200">
        <v>0</v>
      </c>
      <c r="AC226" s="204"/>
      <c r="AD226" s="204">
        <v>0</v>
      </c>
      <c r="AE226" s="200">
        <v>0</v>
      </c>
      <c r="AF226" s="204"/>
      <c r="AG226" s="204">
        <v>0</v>
      </c>
      <c r="AH226" s="200">
        <v>0</v>
      </c>
      <c r="AI226" s="204"/>
      <c r="AJ226" s="204">
        <v>0</v>
      </c>
      <c r="AK226" s="200">
        <v>0</v>
      </c>
      <c r="AL226" s="204"/>
      <c r="AM226" s="204">
        <v>0</v>
      </c>
      <c r="AN226" s="200">
        <v>0</v>
      </c>
      <c r="AO226" s="204"/>
      <c r="AP226" s="204">
        <v>0</v>
      </c>
      <c r="AQ226" s="200">
        <v>0</v>
      </c>
      <c r="AR226" s="204"/>
      <c r="AS226" s="204">
        <v>0</v>
      </c>
      <c r="AT226" s="200">
        <v>0</v>
      </c>
      <c r="AU226" s="204"/>
      <c r="AV226" s="204">
        <v>0</v>
      </c>
      <c r="AW226" s="200">
        <v>0</v>
      </c>
      <c r="AX226" s="204"/>
      <c r="AY226" s="204">
        <v>0</v>
      </c>
      <c r="AZ226" s="200">
        <v>0</v>
      </c>
      <c r="BA226" s="204"/>
      <c r="BB226" s="204">
        <v>0</v>
      </c>
      <c r="BC226" s="200">
        <v>0</v>
      </c>
      <c r="BD226" s="204"/>
      <c r="BE226" s="204">
        <v>0</v>
      </c>
      <c r="BF226" s="200">
        <v>0</v>
      </c>
      <c r="BG226" s="204"/>
      <c r="BH226" s="204">
        <v>0</v>
      </c>
      <c r="BI226" s="200">
        <v>0</v>
      </c>
      <c r="BJ226" s="204"/>
      <c r="BK226" s="204">
        <v>0</v>
      </c>
      <c r="BL226" s="200">
        <v>0</v>
      </c>
      <c r="BM226" s="204"/>
      <c r="BN226" s="204">
        <v>0</v>
      </c>
      <c r="BO226" s="200">
        <v>0</v>
      </c>
      <c r="BP226" s="204"/>
      <c r="BQ226" s="204">
        <v>0</v>
      </c>
      <c r="BR226" s="200">
        <v>0</v>
      </c>
      <c r="BS226" s="204"/>
      <c r="BT226" s="204">
        <v>0</v>
      </c>
      <c r="BU226" s="200">
        <v>0</v>
      </c>
      <c r="BV226" s="204"/>
      <c r="BW226" s="204">
        <v>0</v>
      </c>
      <c r="BX226" s="200">
        <v>0</v>
      </c>
      <c r="BY226" s="204"/>
      <c r="BZ226" s="204">
        <v>0</v>
      </c>
      <c r="CA226" s="200">
        <v>0</v>
      </c>
      <c r="CB226" s="204"/>
      <c r="CC226" s="204">
        <v>0</v>
      </c>
      <c r="CD226" s="200">
        <v>0</v>
      </c>
      <c r="CE226" s="204"/>
      <c r="CF226" s="204">
        <v>0</v>
      </c>
      <c r="CG226" s="200">
        <v>0</v>
      </c>
      <c r="CH226" s="204"/>
      <c r="CI226" s="204">
        <v>0</v>
      </c>
      <c r="CJ226" s="200">
        <v>0</v>
      </c>
      <c r="CK226" s="204"/>
      <c r="CL226" s="204">
        <v>0</v>
      </c>
      <c r="CM226" s="200">
        <v>0</v>
      </c>
      <c r="CN226" s="204"/>
      <c r="CO226" s="204">
        <v>0</v>
      </c>
      <c r="CP226" s="200">
        <v>0</v>
      </c>
      <c r="CQ226" s="204"/>
      <c r="CR226" s="204">
        <v>0</v>
      </c>
      <c r="CS226" s="200">
        <v>0</v>
      </c>
      <c r="CT226" s="204"/>
      <c r="CU226" s="204">
        <v>0</v>
      </c>
      <c r="CV226" s="200">
        <v>0</v>
      </c>
      <c r="CW226" s="204"/>
      <c r="CX226" s="204">
        <v>0</v>
      </c>
      <c r="CY226" s="200">
        <v>0</v>
      </c>
      <c r="CZ226" s="204"/>
      <c r="DA226" s="204">
        <v>0</v>
      </c>
      <c r="DB226" s="200">
        <v>0</v>
      </c>
      <c r="DC226" s="204"/>
      <c r="DD226" s="204">
        <v>0</v>
      </c>
      <c r="DE226" s="200">
        <v>0</v>
      </c>
      <c r="DF226" s="204"/>
      <c r="DG226" s="204">
        <v>0</v>
      </c>
      <c r="DH226" s="200">
        <v>0</v>
      </c>
      <c r="DI226" s="204"/>
      <c r="DJ226" s="204">
        <v>0</v>
      </c>
      <c r="DK226" s="200">
        <v>0</v>
      </c>
      <c r="DL226" s="204"/>
      <c r="DM226" s="204">
        <v>0</v>
      </c>
      <c r="DN226" s="200">
        <v>0</v>
      </c>
      <c r="DO226" s="204"/>
      <c r="DP226" s="204">
        <v>0</v>
      </c>
      <c r="DQ226" s="200">
        <v>0</v>
      </c>
      <c r="DR226" s="204"/>
      <c r="DS226" s="204">
        <v>0</v>
      </c>
      <c r="DT226" s="200">
        <v>0</v>
      </c>
      <c r="DU226" s="419"/>
      <c r="DV226" s="204">
        <f>IFERROR(IF(AND($O$336="Actual",OR(DV141=0,DV141="")),0,R226),0)</f>
        <v>0</v>
      </c>
      <c r="DW226" s="452"/>
      <c r="DY226" s="205"/>
      <c r="DZ226" s="197"/>
      <c r="EB226" s="196"/>
      <c r="EC226" s="197"/>
    </row>
    <row r="227" spans="1:303" ht="19.5" customHeight="1" x14ac:dyDescent="0.3">
      <c r="A227" s="83"/>
      <c r="D227" s="206"/>
      <c r="E227" s="206" t="s">
        <v>436</v>
      </c>
      <c r="F227" s="206">
        <v>0</v>
      </c>
      <c r="G227" s="206" t="s">
        <v>264</v>
      </c>
      <c r="H227" t="b">
        <v>1</v>
      </c>
      <c r="M227" s="302" t="s">
        <v>437</v>
      </c>
      <c r="N227" s="238" t="s">
        <v>40</v>
      </c>
      <c r="O227" s="198">
        <f ca="1">IFERROR(((R227*R44)+(U227*U44)+(X227*X44)+(AA227*AA44)+(AD227*AD44)+(AG227*AG44)+(AJ227*AJ44)+(AM227*AM44)+(AP227*AP44)+(AS227*AS44)+(AV227*AV44)+(AY227*AY44)+(BB227*BB44)+(BE227*BE44)+(BH227*BH44)+(BK227*BK44)+(BN227*BN44)+(BQ227*BQ44)+(BT227*BT44)+(BW227*BW44)+(BZ227*BZ44)+(CC227*CC44)+(CF227*CF44)+(CI227*CI44)+(CL227*CL44)+(CO227*CO44)+(CR227*CR44)+(CU227*CU44)+(CX227*CX44)+(DA227*DA44)+(DD227*DD44)+(DG227*DG44)+(DJ227*DJ44)+(DM227*DM44)+(DP227*DP44)+(DS227*DS44)+IF(O35="Actual",(DV227*DV44),0))/O44,0)</f>
        <v>0</v>
      </c>
      <c r="P227" s="198">
        <f>IFERROR(((S227*S44)+(V227*V44)+(Y227*Y44)+(AB227*AB44)+(AE227*AE44)+(AH227*AH44)+(AK227*AK44)+(AN227*AN44)+(AQ227*AQ44)+(AT227*AT44)+(AW227*AW44)+(AZ227*AZ44)+(BC227*BC44)+(BF227*BF44)+(BI227*BI44)+(BL227*BL44)+(BO227*BO44)+(BR227*BR44)+(BU227*BU44)+(BX227*BX44)+(CA227*CA44)+(CD227*CD44)+(CG227*CG44)+(CJ227*CJ44)+(CM227*CM44)+(CP227*CP44)+(CS227*CS44)+(CV227*CV44)+(CY227*CY44)+(DB227*DB44)+(DE227*DE44)+(DH227*DH44)+(DK227*DK44)+(DN227*DN44)+(DQ227*DQ44)+(DT227*DT44))/P44,0)</f>
        <v>0</v>
      </c>
      <c r="Q227" s="236"/>
      <c r="R227" s="199">
        <v>0</v>
      </c>
      <c r="S227" s="200">
        <v>0</v>
      </c>
      <c r="T227" s="301"/>
      <c r="U227" s="199">
        <v>0</v>
      </c>
      <c r="V227" s="200">
        <v>0</v>
      </c>
      <c r="W227" s="301"/>
      <c r="X227" s="199">
        <v>0</v>
      </c>
      <c r="Y227" s="200">
        <v>0</v>
      </c>
      <c r="Z227" s="301"/>
      <c r="AA227" s="199">
        <v>0</v>
      </c>
      <c r="AB227" s="200">
        <v>0</v>
      </c>
      <c r="AC227" s="301"/>
      <c r="AD227" s="199">
        <v>0</v>
      </c>
      <c r="AE227" s="200">
        <v>0</v>
      </c>
      <c r="AF227" s="301"/>
      <c r="AG227" s="199">
        <v>0</v>
      </c>
      <c r="AH227" s="200">
        <v>0</v>
      </c>
      <c r="AI227" s="301"/>
      <c r="AJ227" s="199">
        <v>0</v>
      </c>
      <c r="AK227" s="200">
        <v>0</v>
      </c>
      <c r="AL227" s="301"/>
      <c r="AM227" s="199">
        <v>0</v>
      </c>
      <c r="AN227" s="200">
        <v>0</v>
      </c>
      <c r="AO227" s="301"/>
      <c r="AP227" s="199">
        <v>0</v>
      </c>
      <c r="AQ227" s="200">
        <v>0</v>
      </c>
      <c r="AR227" s="301"/>
      <c r="AS227" s="199">
        <v>0</v>
      </c>
      <c r="AT227" s="200">
        <v>0</v>
      </c>
      <c r="AU227" s="301"/>
      <c r="AV227" s="199">
        <v>0</v>
      </c>
      <c r="AW227" s="200">
        <v>0</v>
      </c>
      <c r="AX227" s="301"/>
      <c r="AY227" s="199">
        <v>0</v>
      </c>
      <c r="AZ227" s="200">
        <v>0</v>
      </c>
      <c r="BA227" s="301"/>
      <c r="BB227" s="199">
        <v>0</v>
      </c>
      <c r="BC227" s="200">
        <v>0</v>
      </c>
      <c r="BD227" s="301"/>
      <c r="BE227" s="199">
        <v>0</v>
      </c>
      <c r="BF227" s="200">
        <v>0</v>
      </c>
      <c r="BG227" s="301"/>
      <c r="BH227" s="199">
        <v>0</v>
      </c>
      <c r="BI227" s="200">
        <v>0</v>
      </c>
      <c r="BJ227" s="301"/>
      <c r="BK227" s="199">
        <v>0</v>
      </c>
      <c r="BL227" s="200">
        <v>0</v>
      </c>
      <c r="BM227" s="301"/>
      <c r="BN227" s="199">
        <v>0</v>
      </c>
      <c r="BO227" s="200">
        <v>0</v>
      </c>
      <c r="BP227" s="301"/>
      <c r="BQ227" s="199">
        <v>0</v>
      </c>
      <c r="BR227" s="200">
        <v>0</v>
      </c>
      <c r="BS227" s="301"/>
      <c r="BT227" s="199">
        <v>0</v>
      </c>
      <c r="BU227" s="200">
        <v>0</v>
      </c>
      <c r="BV227" s="301"/>
      <c r="BW227" s="199">
        <v>0</v>
      </c>
      <c r="BX227" s="200">
        <v>0</v>
      </c>
      <c r="BY227" s="301"/>
      <c r="BZ227" s="199">
        <v>0</v>
      </c>
      <c r="CA227" s="200">
        <v>0</v>
      </c>
      <c r="CB227" s="301"/>
      <c r="CC227" s="199">
        <v>0</v>
      </c>
      <c r="CD227" s="200">
        <v>0</v>
      </c>
      <c r="CE227" s="301"/>
      <c r="CF227" s="199">
        <v>0</v>
      </c>
      <c r="CG227" s="200">
        <v>0</v>
      </c>
      <c r="CH227" s="301"/>
      <c r="CI227" s="199">
        <v>0</v>
      </c>
      <c r="CJ227" s="200">
        <v>0</v>
      </c>
      <c r="CK227" s="301"/>
      <c r="CL227" s="199">
        <v>0</v>
      </c>
      <c r="CM227" s="200">
        <v>0</v>
      </c>
      <c r="CN227" s="301"/>
      <c r="CO227" s="199">
        <v>0</v>
      </c>
      <c r="CP227" s="200">
        <v>0</v>
      </c>
      <c r="CQ227" s="301"/>
      <c r="CR227" s="199">
        <v>0</v>
      </c>
      <c r="CS227" s="200">
        <v>0</v>
      </c>
      <c r="CT227" s="301"/>
      <c r="CU227" s="199">
        <v>0</v>
      </c>
      <c r="CV227" s="200">
        <v>0</v>
      </c>
      <c r="CW227" s="301"/>
      <c r="CX227" s="199">
        <v>0</v>
      </c>
      <c r="CY227" s="200">
        <v>0</v>
      </c>
      <c r="CZ227" s="301"/>
      <c r="DA227" s="199">
        <v>0</v>
      </c>
      <c r="DB227" s="200">
        <v>0</v>
      </c>
      <c r="DC227" s="301"/>
      <c r="DD227" s="199">
        <v>0</v>
      </c>
      <c r="DE227" s="200">
        <v>0</v>
      </c>
      <c r="DF227" s="301"/>
      <c r="DG227" s="199">
        <v>0</v>
      </c>
      <c r="DH227" s="200">
        <v>0</v>
      </c>
      <c r="DI227" s="301"/>
      <c r="DJ227" s="199">
        <v>0</v>
      </c>
      <c r="DK227" s="200">
        <v>0</v>
      </c>
      <c r="DL227" s="301"/>
      <c r="DM227" s="199">
        <v>0</v>
      </c>
      <c r="DN227" s="200">
        <v>0</v>
      </c>
      <c r="DO227" s="301"/>
      <c r="DP227" s="199">
        <v>0</v>
      </c>
      <c r="DQ227" s="200">
        <v>0</v>
      </c>
      <c r="DR227" s="301"/>
      <c r="DS227" s="199">
        <v>0</v>
      </c>
      <c r="DT227" s="200">
        <v>0</v>
      </c>
      <c r="DU227" s="419"/>
      <c r="DV227" s="204">
        <f>IFERROR(IF(AND($O$336="Actual",OR(DV141=0,DV141="")),0,R227),0)</f>
        <v>0</v>
      </c>
      <c r="DW227" s="452"/>
      <c r="DY227" s="205"/>
      <c r="DZ227" s="197"/>
      <c r="EB227" s="196"/>
      <c r="EC227" s="197"/>
      <c r="EE227" s="100"/>
    </row>
    <row r="228" spans="1:303" ht="19.5" customHeight="1" x14ac:dyDescent="0.3">
      <c r="A228" s="83"/>
      <c r="D228" s="206"/>
      <c r="E228" s="206" t="s">
        <v>438</v>
      </c>
      <c r="F228" s="206">
        <v>0</v>
      </c>
      <c r="G228" s="206" t="s">
        <v>264</v>
      </c>
      <c r="H228" t="b">
        <v>1</v>
      </c>
      <c r="M228" s="303" t="s">
        <v>439</v>
      </c>
      <c r="N228" s="238" t="s">
        <v>40</v>
      </c>
      <c r="O228" s="198">
        <f ca="1">IFERROR(((R228*R44)+(U228*U44)+(X228*X44)+(AA228*AA44)+(AD228*AD44)+(AG228*AG44)+(AJ228*AJ44)+(AM228*AM44)+(AP228*AP44)+(AS228*AS44)+(AV228*AV44)+(AY228*AY44)+(BB228*BB44)+(BE228*BE44)+(BH228*BH44)+(BK228*BK44)+(BN228*BN44)+(BQ228*BQ44)+(BT228*BT44)+(BW228*BW44)+(BZ228*BZ44)+(CC228*CC44)+(CF228*CF44)+(CI228*CI44)+(CL228*CL44)+(CO228*CO44)+(CR228*CR44)+(CU228*CU44)+(CX228*CX44)+(DA228*DA44)+(DD228*DD44)+(DG228*DG44)+(DJ228*DJ44)+(DM228*DM44)+(DP228*DP44)+(DS228*DS44)+IF(O35="Actual",(DV228*DV44),0))/O44,0)</f>
        <v>0</v>
      </c>
      <c r="P228" s="198">
        <f>IFERROR(((S228*S44)+(V228*V44)+(Y228*Y44)+(AB228*AB44)+(AE228*AE44)+(AH228*AH44)+(AK228*AK44)+(AN228*AN44)+(AQ228*AQ44)+(AT228*AT44)+(AW228*AW44)+(AZ228*AZ44)+(BC228*BC44)+(BF228*BF44)+(BI228*BI44)+(BL228*BL44)+(BO228*BO44)+(BR228*BR44)+(BU228*BU44)+(BX228*BX44)+(CA228*CA44)+(CD228*CD44)+(CG228*CG44)+(CJ228*CJ44)+(CM228*CM44)+(CP228*CP44)+(CS228*CS44)+(CV228*CV44)+(CY228*CY44)+(DB228*DB44)+(DE228*DE44)+(DH228*DH44)+(DK228*DK44)+(DN228*DN44)+(DQ228*DQ44)+(DT228*DT44))/P44,0)</f>
        <v>0</v>
      </c>
      <c r="Q228" s="236"/>
      <c r="R228" s="207">
        <v>0</v>
      </c>
      <c r="S228" s="200">
        <v>0</v>
      </c>
      <c r="T228" s="203"/>
      <c r="U228" s="207">
        <v>0</v>
      </c>
      <c r="V228" s="200">
        <v>0</v>
      </c>
      <c r="W228" s="203"/>
      <c r="X228" s="207">
        <v>0</v>
      </c>
      <c r="Y228" s="200">
        <v>0</v>
      </c>
      <c r="Z228" s="203"/>
      <c r="AA228" s="207">
        <v>0</v>
      </c>
      <c r="AB228" s="200">
        <v>0</v>
      </c>
      <c r="AC228" s="203"/>
      <c r="AD228" s="207">
        <v>0</v>
      </c>
      <c r="AE228" s="200">
        <v>0</v>
      </c>
      <c r="AF228" s="203"/>
      <c r="AG228" s="207">
        <v>0</v>
      </c>
      <c r="AH228" s="200">
        <v>0</v>
      </c>
      <c r="AI228" s="203"/>
      <c r="AJ228" s="207">
        <v>0</v>
      </c>
      <c r="AK228" s="200">
        <v>0</v>
      </c>
      <c r="AL228" s="203"/>
      <c r="AM228" s="207">
        <v>0</v>
      </c>
      <c r="AN228" s="200">
        <v>0</v>
      </c>
      <c r="AO228" s="203"/>
      <c r="AP228" s="207">
        <v>0</v>
      </c>
      <c r="AQ228" s="200">
        <v>0</v>
      </c>
      <c r="AR228" s="203"/>
      <c r="AS228" s="207">
        <v>0</v>
      </c>
      <c r="AT228" s="200">
        <v>0</v>
      </c>
      <c r="AU228" s="203"/>
      <c r="AV228" s="207">
        <v>0</v>
      </c>
      <c r="AW228" s="200">
        <v>0</v>
      </c>
      <c r="AX228" s="203"/>
      <c r="AY228" s="207">
        <v>0</v>
      </c>
      <c r="AZ228" s="200">
        <v>0</v>
      </c>
      <c r="BA228" s="203"/>
      <c r="BB228" s="207">
        <v>0</v>
      </c>
      <c r="BC228" s="200">
        <v>0</v>
      </c>
      <c r="BD228" s="203"/>
      <c r="BE228" s="207">
        <v>0</v>
      </c>
      <c r="BF228" s="200">
        <v>0</v>
      </c>
      <c r="BG228" s="203"/>
      <c r="BH228" s="207">
        <v>0</v>
      </c>
      <c r="BI228" s="200">
        <v>0</v>
      </c>
      <c r="BJ228" s="203"/>
      <c r="BK228" s="207">
        <v>0</v>
      </c>
      <c r="BL228" s="200">
        <v>0</v>
      </c>
      <c r="BM228" s="203"/>
      <c r="BN228" s="207">
        <v>0</v>
      </c>
      <c r="BO228" s="200">
        <v>0</v>
      </c>
      <c r="BP228" s="203"/>
      <c r="BQ228" s="207">
        <v>0</v>
      </c>
      <c r="BR228" s="200">
        <v>0</v>
      </c>
      <c r="BS228" s="203"/>
      <c r="BT228" s="207">
        <v>0</v>
      </c>
      <c r="BU228" s="200">
        <v>0</v>
      </c>
      <c r="BV228" s="203"/>
      <c r="BW228" s="207">
        <v>0</v>
      </c>
      <c r="BX228" s="200">
        <v>0</v>
      </c>
      <c r="BY228" s="203"/>
      <c r="BZ228" s="207">
        <v>0</v>
      </c>
      <c r="CA228" s="200">
        <v>0</v>
      </c>
      <c r="CB228" s="203"/>
      <c r="CC228" s="207">
        <v>0</v>
      </c>
      <c r="CD228" s="200">
        <v>0</v>
      </c>
      <c r="CE228" s="203"/>
      <c r="CF228" s="207">
        <v>0</v>
      </c>
      <c r="CG228" s="200">
        <v>0</v>
      </c>
      <c r="CH228" s="203"/>
      <c r="CI228" s="207">
        <v>0</v>
      </c>
      <c r="CJ228" s="200">
        <v>0</v>
      </c>
      <c r="CK228" s="203"/>
      <c r="CL228" s="207">
        <v>0</v>
      </c>
      <c r="CM228" s="200">
        <v>0</v>
      </c>
      <c r="CN228" s="203"/>
      <c r="CO228" s="207">
        <v>0</v>
      </c>
      <c r="CP228" s="200">
        <v>0</v>
      </c>
      <c r="CQ228" s="203"/>
      <c r="CR228" s="207">
        <v>0</v>
      </c>
      <c r="CS228" s="200">
        <v>0</v>
      </c>
      <c r="CT228" s="203"/>
      <c r="CU228" s="207">
        <v>0</v>
      </c>
      <c r="CV228" s="200">
        <v>0</v>
      </c>
      <c r="CW228" s="203"/>
      <c r="CX228" s="207">
        <v>0</v>
      </c>
      <c r="CY228" s="200">
        <v>0</v>
      </c>
      <c r="CZ228" s="203"/>
      <c r="DA228" s="207">
        <v>0</v>
      </c>
      <c r="DB228" s="200">
        <v>0</v>
      </c>
      <c r="DC228" s="203"/>
      <c r="DD228" s="207">
        <v>0</v>
      </c>
      <c r="DE228" s="200">
        <v>0</v>
      </c>
      <c r="DF228" s="203"/>
      <c r="DG228" s="207">
        <v>0</v>
      </c>
      <c r="DH228" s="200">
        <v>0</v>
      </c>
      <c r="DI228" s="203"/>
      <c r="DJ228" s="207">
        <v>0</v>
      </c>
      <c r="DK228" s="200">
        <v>0</v>
      </c>
      <c r="DL228" s="203"/>
      <c r="DM228" s="207">
        <v>0</v>
      </c>
      <c r="DN228" s="200">
        <v>0</v>
      </c>
      <c r="DO228" s="203"/>
      <c r="DP228" s="207">
        <v>0</v>
      </c>
      <c r="DQ228" s="200">
        <v>0</v>
      </c>
      <c r="DR228" s="203"/>
      <c r="DS228" s="207">
        <v>0</v>
      </c>
      <c r="DT228" s="200">
        <v>0</v>
      </c>
      <c r="DU228" s="419"/>
      <c r="DV228" s="204">
        <f>IFERROR(IF(AND($O$336="Actual",OR(DV141=0,DV141="")),0,R228),0)</f>
        <v>0</v>
      </c>
      <c r="DW228" s="452"/>
      <c r="DY228" s="205"/>
      <c r="DZ228" s="197"/>
      <c r="EB228" s="196"/>
      <c r="EC228" s="197"/>
    </row>
    <row r="229" spans="1:303" ht="19.5" customHeight="1" x14ac:dyDescent="0.3">
      <c r="A229" s="83"/>
      <c r="E229" s="206" t="s">
        <v>922</v>
      </c>
      <c r="F229" s="206">
        <v>0</v>
      </c>
      <c r="G229" s="206" t="s">
        <v>264</v>
      </c>
      <c r="H229" t="b">
        <v>1</v>
      </c>
      <c r="M229" s="473" t="s">
        <v>888</v>
      </c>
      <c r="N229" s="119" t="s">
        <v>40</v>
      </c>
      <c r="O229" s="210">
        <f ca="1">IFERROR(((R229*R44)+(U229*U44)+(X229*X44)+(AA229*AA44)+(AD229*AD44)+(AG229*AG44)+(AJ229*AJ44)+(AM229*AM44)+(AP229*AP44)+(AS229*AS44)+(AV229*AV44)+(AY229*AY44)+(BB229*BB44)+(BE229*BE44)+(BH229*BH44)+(BK229*BK44)+(BN229*BN44)+(BQ229*BQ44)+(BT229*BT44)+(BW229*BW44)+(BZ229*BZ44)+(CC229*CC44)+(CF229*CF44)+(CI229*CI44)+(CL229*CL44)+(CO229*CO44)+(CR229*CR44)+(CU229*CU44)+(CX229*CX44)+(DA229*DA44)+(DD229*DD44)+(DG229*DG44)+(DJ229*DJ44)+(DM229*DM44)+(DP229*DP44)+(DS229*DS44)+IF(O35="Actual",(DV229*DV44),0))/O44,0)</f>
        <v>0</v>
      </c>
      <c r="P229" s="210">
        <f>IFERROR(((S229*S44)+(V229*V44)+(Y229*Y44)+(AB229*AB44)+(AE229*AE44)+(AH229*AH44)+(AK229*AK44)+(AN229*AN44)+(AQ229*AQ44)+(AT229*AT44)+(AW229*AW44)+(AZ229*AZ44)+(BC229*BC44)+(BF229*BF44)+(BI229*BI44)+(BL229*BL44)+(BO229*BO44)+(BR229*BR44)+(BU229*BU44)+(BX229*BX44)+(CA229*CA44)+(CD229*CD44)+(CG229*CG44)+(CJ229*CJ44)+(CM229*CM44)+(CP229*CP44)+(CS229*CS44)+(CV229*CV44)+(CY229*CY44)+(DB229*DB44)+(DE229*DE44)+(DH229*DH44)+(DK229*DK44)+(DN229*DN44)+(DQ229*DQ44)+(DT229*DT44)+IF(P35="Actual",(DW229*DW44),0))/P44,0)</f>
        <v>0</v>
      </c>
      <c r="Q229" s="167"/>
      <c r="R229" s="204">
        <f>IFERROR(R228-R230-R231,0)</f>
        <v>0</v>
      </c>
      <c r="S229" s="204">
        <f>IFERROR(S228-S230-S231,0)</f>
        <v>0</v>
      </c>
      <c r="T229" s="204"/>
      <c r="U229" s="204">
        <f t="shared" ref="U229:V229" si="471">IFERROR(U228-U230-U231,0)</f>
        <v>0</v>
      </c>
      <c r="V229" s="204">
        <f t="shared" si="471"/>
        <v>0</v>
      </c>
      <c r="W229" s="204"/>
      <c r="X229" s="204">
        <f t="shared" ref="X229:Y229" si="472">IFERROR(X228-X230-X231,0)</f>
        <v>0</v>
      </c>
      <c r="Y229" s="204">
        <f t="shared" si="472"/>
        <v>0</v>
      </c>
      <c r="Z229" s="204"/>
      <c r="AA229" s="204">
        <f t="shared" ref="AA229:AB229" si="473">IFERROR(AA228-AA230-AA231,0)</f>
        <v>0</v>
      </c>
      <c r="AB229" s="204">
        <f t="shared" si="473"/>
        <v>0</v>
      </c>
      <c r="AC229" s="204"/>
      <c r="AD229" s="204">
        <f t="shared" ref="AD229:AE229" si="474">IFERROR(AD228-AD230-AD231,0)</f>
        <v>0</v>
      </c>
      <c r="AE229" s="204">
        <f t="shared" si="474"/>
        <v>0</v>
      </c>
      <c r="AF229" s="204"/>
      <c r="AG229" s="204">
        <f t="shared" ref="AG229:AH229" si="475">IFERROR(AG228-AG230-AG231,0)</f>
        <v>0</v>
      </c>
      <c r="AH229" s="204">
        <f t="shared" si="475"/>
        <v>0</v>
      </c>
      <c r="AI229" s="204"/>
      <c r="AJ229" s="204">
        <f t="shared" ref="AJ229:AK229" si="476">IFERROR(AJ228-AJ230-AJ231,0)</f>
        <v>0</v>
      </c>
      <c r="AK229" s="204">
        <f t="shared" si="476"/>
        <v>0</v>
      </c>
      <c r="AL229" s="204"/>
      <c r="AM229" s="204">
        <f t="shared" ref="AM229:AN229" si="477">IFERROR(AM228-AM230-AM231,0)</f>
        <v>0</v>
      </c>
      <c r="AN229" s="204">
        <f t="shared" si="477"/>
        <v>0</v>
      </c>
      <c r="AO229" s="204"/>
      <c r="AP229" s="204">
        <f t="shared" ref="AP229:AQ229" si="478">IFERROR(AP228-AP230-AP231,0)</f>
        <v>0</v>
      </c>
      <c r="AQ229" s="204">
        <f t="shared" si="478"/>
        <v>0</v>
      </c>
      <c r="AR229" s="204"/>
      <c r="AS229" s="204">
        <f t="shared" ref="AS229:AT229" si="479">IFERROR(AS228-AS230-AS231,0)</f>
        <v>0</v>
      </c>
      <c r="AT229" s="204">
        <f t="shared" si="479"/>
        <v>0</v>
      </c>
      <c r="AU229" s="204"/>
      <c r="AV229" s="204">
        <f t="shared" ref="AV229:AW229" si="480">IFERROR(AV228-AV230-AV231,0)</f>
        <v>0</v>
      </c>
      <c r="AW229" s="204">
        <f t="shared" si="480"/>
        <v>0</v>
      </c>
      <c r="AX229" s="204"/>
      <c r="AY229" s="204">
        <f t="shared" ref="AY229:AZ229" si="481">IFERROR(AY228-AY230-AY231,0)</f>
        <v>0</v>
      </c>
      <c r="AZ229" s="204">
        <f t="shared" si="481"/>
        <v>0</v>
      </c>
      <c r="BA229" s="204"/>
      <c r="BB229" s="204">
        <f t="shared" ref="BB229:BC229" si="482">IFERROR(BB228-BB230-BB231,0)</f>
        <v>0</v>
      </c>
      <c r="BC229" s="204">
        <f t="shared" si="482"/>
        <v>0</v>
      </c>
      <c r="BD229" s="204"/>
      <c r="BE229" s="204">
        <f t="shared" ref="BE229:BF229" si="483">IFERROR(BE228-BE230-BE231,0)</f>
        <v>0</v>
      </c>
      <c r="BF229" s="204">
        <f t="shared" si="483"/>
        <v>0</v>
      </c>
      <c r="BG229" s="204"/>
      <c r="BH229" s="204">
        <f t="shared" ref="BH229:BI229" si="484">IFERROR(BH228-BH230-BH231,0)</f>
        <v>0</v>
      </c>
      <c r="BI229" s="204">
        <f t="shared" si="484"/>
        <v>0</v>
      </c>
      <c r="BJ229" s="204"/>
      <c r="BK229" s="204">
        <f t="shared" ref="BK229:BL229" si="485">IFERROR(BK228-BK230-BK231,0)</f>
        <v>0</v>
      </c>
      <c r="BL229" s="204">
        <f t="shared" si="485"/>
        <v>0</v>
      </c>
      <c r="BM229" s="204"/>
      <c r="BN229" s="204">
        <f t="shared" ref="BN229:BO229" si="486">IFERROR(BN228-BN230-BN231,0)</f>
        <v>0</v>
      </c>
      <c r="BO229" s="204">
        <f t="shared" si="486"/>
        <v>0</v>
      </c>
      <c r="BP229" s="204"/>
      <c r="BQ229" s="204">
        <f t="shared" ref="BQ229:BR229" si="487">IFERROR(BQ228-BQ230-BQ231,0)</f>
        <v>0</v>
      </c>
      <c r="BR229" s="204">
        <f t="shared" si="487"/>
        <v>0</v>
      </c>
      <c r="BS229" s="204"/>
      <c r="BT229" s="204">
        <f t="shared" ref="BT229:BU229" si="488">IFERROR(BT228-BT230-BT231,0)</f>
        <v>0</v>
      </c>
      <c r="BU229" s="204">
        <f t="shared" si="488"/>
        <v>0</v>
      </c>
      <c r="BV229" s="204"/>
      <c r="BW229" s="204">
        <f t="shared" ref="BW229:BX229" si="489">IFERROR(BW228-BW230-BW231,0)</f>
        <v>0</v>
      </c>
      <c r="BX229" s="204">
        <f t="shared" si="489"/>
        <v>0</v>
      </c>
      <c r="BY229" s="204"/>
      <c r="BZ229" s="204">
        <f t="shared" ref="BZ229:CA229" si="490">IFERROR(BZ228-BZ230-BZ231,0)</f>
        <v>0</v>
      </c>
      <c r="CA229" s="204">
        <f t="shared" si="490"/>
        <v>0</v>
      </c>
      <c r="CB229" s="204"/>
      <c r="CC229" s="204">
        <f t="shared" ref="CC229:CD229" si="491">IFERROR(CC228-CC230-CC231,0)</f>
        <v>0</v>
      </c>
      <c r="CD229" s="204">
        <f t="shared" si="491"/>
        <v>0</v>
      </c>
      <c r="CE229" s="204"/>
      <c r="CF229" s="204">
        <f t="shared" ref="CF229:CG229" si="492">IFERROR(CF228-CF230-CF231,0)</f>
        <v>0</v>
      </c>
      <c r="CG229" s="204">
        <f t="shared" si="492"/>
        <v>0</v>
      </c>
      <c r="CH229" s="204"/>
      <c r="CI229" s="204">
        <f t="shared" ref="CI229:CJ229" si="493">IFERROR(CI228-CI230-CI231,0)</f>
        <v>0</v>
      </c>
      <c r="CJ229" s="204">
        <f t="shared" si="493"/>
        <v>0</v>
      </c>
      <c r="CK229" s="204"/>
      <c r="CL229" s="204">
        <f t="shared" ref="CL229:CM229" si="494">IFERROR(CL228-CL230-CL231,0)</f>
        <v>0</v>
      </c>
      <c r="CM229" s="204">
        <f t="shared" si="494"/>
        <v>0</v>
      </c>
      <c r="CN229" s="204"/>
      <c r="CO229" s="204">
        <f t="shared" ref="CO229:CP229" si="495">IFERROR(CO228-CO230-CO231,0)</f>
        <v>0</v>
      </c>
      <c r="CP229" s="204">
        <f t="shared" si="495"/>
        <v>0</v>
      </c>
      <c r="CQ229" s="204"/>
      <c r="CR229" s="204">
        <f t="shared" ref="CR229:CS229" si="496">IFERROR(CR228-CR230-CR231,0)</f>
        <v>0</v>
      </c>
      <c r="CS229" s="204">
        <f t="shared" si="496"/>
        <v>0</v>
      </c>
      <c r="CT229" s="204"/>
      <c r="CU229" s="204">
        <f t="shared" ref="CU229:CV229" si="497">IFERROR(CU228-CU230-CU231,0)</f>
        <v>0</v>
      </c>
      <c r="CV229" s="204">
        <f t="shared" si="497"/>
        <v>0</v>
      </c>
      <c r="CW229" s="204"/>
      <c r="CX229" s="204">
        <f t="shared" ref="CX229:CY229" si="498">IFERROR(CX228-CX230-CX231,0)</f>
        <v>0</v>
      </c>
      <c r="CY229" s="204">
        <f t="shared" si="498"/>
        <v>0</v>
      </c>
      <c r="CZ229" s="204"/>
      <c r="DA229" s="204">
        <f t="shared" ref="DA229:DB229" si="499">IFERROR(DA228-DA230-DA231,0)</f>
        <v>0</v>
      </c>
      <c r="DB229" s="204">
        <f t="shared" si="499"/>
        <v>0</v>
      </c>
      <c r="DC229" s="204"/>
      <c r="DD229" s="204">
        <f t="shared" ref="DD229:DE229" si="500">IFERROR(DD228-DD230-DD231,0)</f>
        <v>0</v>
      </c>
      <c r="DE229" s="204">
        <f t="shared" si="500"/>
        <v>0</v>
      </c>
      <c r="DF229" s="204"/>
      <c r="DG229" s="204">
        <f t="shared" ref="DG229:DH229" si="501">IFERROR(DG228-DG230-DG231,0)</f>
        <v>0</v>
      </c>
      <c r="DH229" s="204">
        <f t="shared" si="501"/>
        <v>0</v>
      </c>
      <c r="DI229" s="204"/>
      <c r="DJ229" s="204">
        <f t="shared" ref="DJ229:DK229" si="502">IFERROR(DJ228-DJ230-DJ231,0)</f>
        <v>0</v>
      </c>
      <c r="DK229" s="204">
        <f t="shared" si="502"/>
        <v>0</v>
      </c>
      <c r="DL229" s="204"/>
      <c r="DM229" s="204">
        <f t="shared" ref="DM229:DN229" si="503">IFERROR(DM228-DM230-DM231,0)</f>
        <v>0</v>
      </c>
      <c r="DN229" s="204">
        <f t="shared" si="503"/>
        <v>0</v>
      </c>
      <c r="DO229" s="204"/>
      <c r="DP229" s="204">
        <f t="shared" ref="DP229:DQ229" si="504">IFERROR(DP228-DP230-DP231,0)</f>
        <v>0</v>
      </c>
      <c r="DQ229" s="204">
        <f t="shared" si="504"/>
        <v>0</v>
      </c>
      <c r="DR229" s="204"/>
      <c r="DS229" s="204">
        <f t="shared" ref="DS229:DV229" si="505">IFERROR(DS228-DS230-DS231,0)</f>
        <v>0</v>
      </c>
      <c r="DT229" s="204">
        <f t="shared" si="505"/>
        <v>0</v>
      </c>
      <c r="DU229" s="418"/>
      <c r="DV229" s="204">
        <f t="shared" si="505"/>
        <v>0</v>
      </c>
      <c r="DW229" s="442"/>
      <c r="DY229" s="204"/>
      <c r="DZ229" s="204"/>
      <c r="EB229" s="227"/>
      <c r="EC229" s="227"/>
      <c r="EE229" s="100"/>
    </row>
    <row r="230" spans="1:303" ht="18.75" customHeight="1" x14ac:dyDescent="0.3">
      <c r="A230" s="83"/>
      <c r="E230" s="206" t="s">
        <v>923</v>
      </c>
      <c r="F230" s="206">
        <v>0</v>
      </c>
      <c r="G230" s="206" t="s">
        <v>264</v>
      </c>
      <c r="H230" t="b">
        <v>1</v>
      </c>
      <c r="M230" s="371" t="s">
        <v>889</v>
      </c>
      <c r="N230" s="127" t="s">
        <v>40</v>
      </c>
      <c r="O230" s="210">
        <f ca="1">IFERROR(((R230*R44)+(U230*U44)+(X230*X44)+(AA230*AA44)+(AD230*AD44)+(AG230*AG44)+(AJ230*AJ44)+(AM230*AM44)+(AP230*AP44)+(AS230*AS44)+(AV230*AV44)+(AY230*AY44)+(BB230*BB44)+(BE230*BE44)+(BH230*BH44)+(BK230*BK44)+(BN230*BN44)+(BQ230*BQ44)+(BT230*BT44)+(BW230*BW44)+(BZ230*BZ44)+(CC230*CC44)+(CF230*CF44)+(CI230*CI44)+(CL230*CL44)+(CO230*CO44)+(CR230*CR44)+(CU230*CU44)+(CX230*CX44)+(DA230*DA44)+(DD230*DD44)+(DG230*DG44)+(DJ230*DJ44)+(DM230*DM44)+(DP230*DP44)+(DS230*DS44)+IF(O35="Actual",(DV230*DV44),0))/O44,0)</f>
        <v>0</v>
      </c>
      <c r="P230" s="210">
        <f>IFERROR(((S230*S44)+(V230*V44)+(Y230*Y44)+(AB230*AB44)+(AE230*AE44)+(AH230*AH44)+(AK230*AK44)+(AN230*AN44)+(AQ230*AQ44)+(AT230*AT44)+(AW230*AW44)+(AZ230*AZ44)+(BC230*BC44)+(BF230*BF44)+(BI230*BI44)+(BL230*BL44)+(BO230*BO44)+(BR230*BR44)+(BU230*BU44)+(BX230*BX44)+(CA230*CA44)+(CD230*CD44)+(CG230*CG44)+(CJ230*CJ44)+(CM230*CM44)+(CP230*CP44)+(CS230*CS44)+(CV230*CV44)+(CY230*CY44)+(DB230*DB44)+(DE230*DE44)+(DH230*DH44)+(DK230*DK44)+(DN230*DN44)+(DQ230*DQ44)+(DT230*DT44)+IF(P35="Actual",(DW230*DW44),0))/P44,0)</f>
        <v>0</v>
      </c>
      <c r="Q230" s="167"/>
      <c r="R230" s="204">
        <v>0</v>
      </c>
      <c r="S230" s="200">
        <v>0</v>
      </c>
      <c r="T230" s="204"/>
      <c r="U230" s="204">
        <v>0</v>
      </c>
      <c r="V230" s="200">
        <v>0</v>
      </c>
      <c r="W230" s="204"/>
      <c r="X230" s="204">
        <v>0</v>
      </c>
      <c r="Y230" s="200">
        <v>0</v>
      </c>
      <c r="Z230" s="204"/>
      <c r="AA230" s="204">
        <v>0</v>
      </c>
      <c r="AB230" s="200">
        <v>0</v>
      </c>
      <c r="AC230" s="204"/>
      <c r="AD230" s="204">
        <v>0</v>
      </c>
      <c r="AE230" s="200">
        <v>0</v>
      </c>
      <c r="AF230" s="204"/>
      <c r="AG230" s="204">
        <v>0</v>
      </c>
      <c r="AH230" s="200">
        <v>0</v>
      </c>
      <c r="AI230" s="204"/>
      <c r="AJ230" s="204">
        <v>0</v>
      </c>
      <c r="AK230" s="200">
        <v>0</v>
      </c>
      <c r="AL230" s="204"/>
      <c r="AM230" s="204">
        <v>0</v>
      </c>
      <c r="AN230" s="200">
        <v>0</v>
      </c>
      <c r="AO230" s="204"/>
      <c r="AP230" s="204">
        <v>0</v>
      </c>
      <c r="AQ230" s="200">
        <v>0</v>
      </c>
      <c r="AR230" s="204"/>
      <c r="AS230" s="204">
        <v>0</v>
      </c>
      <c r="AT230" s="200">
        <v>0</v>
      </c>
      <c r="AU230" s="204"/>
      <c r="AV230" s="204">
        <v>0</v>
      </c>
      <c r="AW230" s="200">
        <v>0</v>
      </c>
      <c r="AX230" s="204"/>
      <c r="AY230" s="204">
        <v>0</v>
      </c>
      <c r="AZ230" s="200">
        <v>0</v>
      </c>
      <c r="BA230" s="204"/>
      <c r="BB230" s="204">
        <v>0</v>
      </c>
      <c r="BC230" s="200">
        <v>0</v>
      </c>
      <c r="BD230" s="204"/>
      <c r="BE230" s="204">
        <v>0</v>
      </c>
      <c r="BF230" s="200">
        <v>0</v>
      </c>
      <c r="BG230" s="204"/>
      <c r="BH230" s="204">
        <v>0</v>
      </c>
      <c r="BI230" s="200">
        <v>0</v>
      </c>
      <c r="BJ230" s="204"/>
      <c r="BK230" s="204">
        <v>0</v>
      </c>
      <c r="BL230" s="200">
        <v>0</v>
      </c>
      <c r="BM230" s="204"/>
      <c r="BN230" s="204">
        <v>0</v>
      </c>
      <c r="BO230" s="200">
        <v>0</v>
      </c>
      <c r="BP230" s="204"/>
      <c r="BQ230" s="204">
        <v>0</v>
      </c>
      <c r="BR230" s="200">
        <v>0</v>
      </c>
      <c r="BS230" s="204"/>
      <c r="BT230" s="204">
        <v>0</v>
      </c>
      <c r="BU230" s="200">
        <v>0</v>
      </c>
      <c r="BV230" s="204"/>
      <c r="BW230" s="204">
        <v>0</v>
      </c>
      <c r="BX230" s="200">
        <v>0</v>
      </c>
      <c r="BY230" s="204"/>
      <c r="BZ230" s="204">
        <v>0</v>
      </c>
      <c r="CA230" s="200">
        <v>0</v>
      </c>
      <c r="CB230" s="204"/>
      <c r="CC230" s="204">
        <v>0</v>
      </c>
      <c r="CD230" s="200">
        <v>0</v>
      </c>
      <c r="CE230" s="204"/>
      <c r="CF230" s="204">
        <v>0</v>
      </c>
      <c r="CG230" s="200">
        <v>0</v>
      </c>
      <c r="CH230" s="204"/>
      <c r="CI230" s="204">
        <v>0</v>
      </c>
      <c r="CJ230" s="200">
        <v>0</v>
      </c>
      <c r="CK230" s="204"/>
      <c r="CL230" s="204">
        <v>0</v>
      </c>
      <c r="CM230" s="200">
        <v>0</v>
      </c>
      <c r="CN230" s="204"/>
      <c r="CO230" s="204">
        <v>0</v>
      </c>
      <c r="CP230" s="200">
        <v>0</v>
      </c>
      <c r="CQ230" s="204"/>
      <c r="CR230" s="204">
        <v>0</v>
      </c>
      <c r="CS230" s="200">
        <v>0</v>
      </c>
      <c r="CT230" s="204"/>
      <c r="CU230" s="204">
        <v>0</v>
      </c>
      <c r="CV230" s="200">
        <v>0</v>
      </c>
      <c r="CW230" s="204"/>
      <c r="CX230" s="204">
        <v>0</v>
      </c>
      <c r="CY230" s="200">
        <v>0</v>
      </c>
      <c r="CZ230" s="204"/>
      <c r="DA230" s="204">
        <v>0</v>
      </c>
      <c r="DB230" s="200">
        <v>0</v>
      </c>
      <c r="DC230" s="204"/>
      <c r="DD230" s="204">
        <v>0</v>
      </c>
      <c r="DE230" s="200">
        <v>0</v>
      </c>
      <c r="DF230" s="204"/>
      <c r="DG230" s="204">
        <v>0</v>
      </c>
      <c r="DH230" s="200">
        <v>0</v>
      </c>
      <c r="DI230" s="204"/>
      <c r="DJ230" s="204">
        <v>0</v>
      </c>
      <c r="DK230" s="200">
        <v>0</v>
      </c>
      <c r="DL230" s="204"/>
      <c r="DM230" s="204">
        <v>0</v>
      </c>
      <c r="DN230" s="200">
        <v>0</v>
      </c>
      <c r="DO230" s="204"/>
      <c r="DP230" s="204">
        <v>0</v>
      </c>
      <c r="DQ230" s="200">
        <v>0</v>
      </c>
      <c r="DR230" s="204"/>
      <c r="DS230" s="204">
        <v>0</v>
      </c>
      <c r="DT230" s="200">
        <v>0</v>
      </c>
      <c r="DU230" s="419"/>
      <c r="DV230" s="204">
        <f>IFERROR(IF(AND($O$336="Actual",OR(DV141=0,DV141="")),0,R230),0)</f>
        <v>0</v>
      </c>
      <c r="DW230" s="452"/>
      <c r="DY230" s="205"/>
      <c r="DZ230" s="197"/>
      <c r="EB230" s="196"/>
      <c r="EC230" s="197"/>
    </row>
    <row r="231" spans="1:303" ht="18.75" customHeight="1" x14ac:dyDescent="0.3">
      <c r="A231" s="83"/>
      <c r="E231" s="206" t="s">
        <v>924</v>
      </c>
      <c r="F231" s="206">
        <v>0</v>
      </c>
      <c r="G231" s="206" t="s">
        <v>264</v>
      </c>
      <c r="H231" t="b">
        <v>1</v>
      </c>
      <c r="M231" s="371" t="s">
        <v>890</v>
      </c>
      <c r="N231" s="127" t="s">
        <v>40</v>
      </c>
      <c r="O231" s="210">
        <f ca="1">IFERROR(((R231*R44)+(U231*U44)+(X231*X44)+(AA231*AA44)+(AD231*AD44)+(AG231*AG44)+(AJ231*AJ44)+(AM231*AM44)+(AP231*AP44)+(AS231*AS44)+(AV231*AV44)+(AY231*AY44)+(BB231*BB44)+(BE231*BE44)+(BH231*BH44)+(BK231*BK44)+(BN231*BN44)+(BQ231*BQ44)+(BT231*BT44)+(BW231*BW44)+(BZ231*BZ44)+(CC231*CC44)+(CF231*CF44)+(CI231*CI44)+(CL231*CL44)+(CO231*CO44)+(CR231*CR44)+(CU231*CU44)+(CX231*CX44)+(DA231*DA44)+(DD231*DD44)+(DG231*DG44)+(DJ231*DJ44)+(DM231*DM44)+(DP231*DP44)+(DS231*DS44)+IF(O35="Actual",(DV231*DV44),0))/O44,0)</f>
        <v>0</v>
      </c>
      <c r="P231" s="210">
        <f>IFERROR(((S231*S44)+(V231*V44)+(Y231*Y44)+(AB231*AB44)+(AE231*AE44)+(AH231*AH44)+(AK231*AK44)+(AN231*AN44)+(AQ231*AQ44)+(AT231*AT44)+(AW231*AW44)+(AZ231*AZ44)+(BC231*BC44)+(BF231*BF44)+(BI231*BI44)+(BL231*BL44)+(BO231*BO44)+(BR231*BR44)+(BU231*BU44)+(BX231*BX44)+(CA231*CA44)+(CD231*CD44)+(CG231*CG44)+(CJ231*CJ44)+(CM231*CM44)+(CP231*CP44)+(CS231*CS44)+(CV231*CV44)+(CY231*CY44)+(DB231*DB44)+(DE231*DE44)+(DH231*DH44)+(DK231*DK44)+(DN231*DN44)+(DQ231*DQ44)+(DT231*DT44)+IF(P35="Actual",(DW231*DW44),0))/P44,0)</f>
        <v>0</v>
      </c>
      <c r="Q231" s="167"/>
      <c r="R231" s="204">
        <v>0</v>
      </c>
      <c r="S231" s="200">
        <v>0</v>
      </c>
      <c r="T231" s="204"/>
      <c r="U231" s="204">
        <v>0</v>
      </c>
      <c r="V231" s="200">
        <v>0</v>
      </c>
      <c r="W231" s="204"/>
      <c r="X231" s="204">
        <v>0</v>
      </c>
      <c r="Y231" s="200">
        <v>0</v>
      </c>
      <c r="Z231" s="204"/>
      <c r="AA231" s="204">
        <v>0</v>
      </c>
      <c r="AB231" s="200">
        <v>0</v>
      </c>
      <c r="AC231" s="204"/>
      <c r="AD231" s="204">
        <v>0</v>
      </c>
      <c r="AE231" s="200">
        <v>0</v>
      </c>
      <c r="AF231" s="204"/>
      <c r="AG231" s="204">
        <v>0</v>
      </c>
      <c r="AH231" s="200">
        <v>0</v>
      </c>
      <c r="AI231" s="204"/>
      <c r="AJ231" s="204">
        <v>0</v>
      </c>
      <c r="AK231" s="200">
        <v>0</v>
      </c>
      <c r="AL231" s="204"/>
      <c r="AM231" s="204">
        <v>0</v>
      </c>
      <c r="AN231" s="200">
        <v>0</v>
      </c>
      <c r="AO231" s="204"/>
      <c r="AP231" s="204">
        <v>0</v>
      </c>
      <c r="AQ231" s="200">
        <v>0</v>
      </c>
      <c r="AR231" s="204"/>
      <c r="AS231" s="204">
        <v>0</v>
      </c>
      <c r="AT231" s="200">
        <v>0</v>
      </c>
      <c r="AU231" s="204"/>
      <c r="AV231" s="204">
        <v>0</v>
      </c>
      <c r="AW231" s="200">
        <v>0</v>
      </c>
      <c r="AX231" s="204"/>
      <c r="AY231" s="204">
        <v>0</v>
      </c>
      <c r="AZ231" s="200">
        <v>0</v>
      </c>
      <c r="BA231" s="204"/>
      <c r="BB231" s="204">
        <v>0</v>
      </c>
      <c r="BC231" s="200">
        <v>0</v>
      </c>
      <c r="BD231" s="204"/>
      <c r="BE231" s="204">
        <v>0</v>
      </c>
      <c r="BF231" s="200">
        <v>0</v>
      </c>
      <c r="BG231" s="204"/>
      <c r="BH231" s="204">
        <v>0</v>
      </c>
      <c r="BI231" s="200">
        <v>0</v>
      </c>
      <c r="BJ231" s="204"/>
      <c r="BK231" s="204">
        <v>0</v>
      </c>
      <c r="BL231" s="200">
        <v>0</v>
      </c>
      <c r="BM231" s="204"/>
      <c r="BN231" s="204">
        <v>0</v>
      </c>
      <c r="BO231" s="200">
        <v>0</v>
      </c>
      <c r="BP231" s="204"/>
      <c r="BQ231" s="204">
        <v>0</v>
      </c>
      <c r="BR231" s="200">
        <v>0</v>
      </c>
      <c r="BS231" s="204"/>
      <c r="BT231" s="204">
        <v>0</v>
      </c>
      <c r="BU231" s="200">
        <v>0</v>
      </c>
      <c r="BV231" s="204"/>
      <c r="BW231" s="204">
        <v>0</v>
      </c>
      <c r="BX231" s="200">
        <v>0</v>
      </c>
      <c r="BY231" s="204"/>
      <c r="BZ231" s="204">
        <v>0</v>
      </c>
      <c r="CA231" s="200">
        <v>0</v>
      </c>
      <c r="CB231" s="204"/>
      <c r="CC231" s="204">
        <v>0</v>
      </c>
      <c r="CD231" s="200">
        <v>0</v>
      </c>
      <c r="CE231" s="204"/>
      <c r="CF231" s="204">
        <v>0</v>
      </c>
      <c r="CG231" s="200">
        <v>0</v>
      </c>
      <c r="CH231" s="204"/>
      <c r="CI231" s="204">
        <v>0</v>
      </c>
      <c r="CJ231" s="200">
        <v>0</v>
      </c>
      <c r="CK231" s="204"/>
      <c r="CL231" s="204">
        <v>0</v>
      </c>
      <c r="CM231" s="200">
        <v>0</v>
      </c>
      <c r="CN231" s="204"/>
      <c r="CO231" s="204">
        <v>0</v>
      </c>
      <c r="CP231" s="200">
        <v>0</v>
      </c>
      <c r="CQ231" s="204"/>
      <c r="CR231" s="204">
        <v>0</v>
      </c>
      <c r="CS231" s="200">
        <v>0</v>
      </c>
      <c r="CT231" s="204"/>
      <c r="CU231" s="204">
        <v>0</v>
      </c>
      <c r="CV231" s="200">
        <v>0</v>
      </c>
      <c r="CW231" s="204"/>
      <c r="CX231" s="204">
        <v>0</v>
      </c>
      <c r="CY231" s="200">
        <v>0</v>
      </c>
      <c r="CZ231" s="204"/>
      <c r="DA231" s="204">
        <v>0</v>
      </c>
      <c r="DB231" s="200">
        <v>0</v>
      </c>
      <c r="DC231" s="204"/>
      <c r="DD231" s="204">
        <v>0</v>
      </c>
      <c r="DE231" s="200">
        <v>0</v>
      </c>
      <c r="DF231" s="204"/>
      <c r="DG231" s="204">
        <v>0</v>
      </c>
      <c r="DH231" s="200">
        <v>0</v>
      </c>
      <c r="DI231" s="204"/>
      <c r="DJ231" s="204">
        <v>0</v>
      </c>
      <c r="DK231" s="200">
        <v>0</v>
      </c>
      <c r="DL231" s="204"/>
      <c r="DM231" s="204">
        <v>0</v>
      </c>
      <c r="DN231" s="200">
        <v>0</v>
      </c>
      <c r="DO231" s="204"/>
      <c r="DP231" s="204">
        <v>0</v>
      </c>
      <c r="DQ231" s="200">
        <v>0</v>
      </c>
      <c r="DR231" s="204"/>
      <c r="DS231" s="204">
        <v>0</v>
      </c>
      <c r="DT231" s="200">
        <v>0</v>
      </c>
      <c r="DU231" s="419"/>
      <c r="DV231" s="204">
        <f>IFERROR(IF(AND($O$336="Actual",OR(DV141=0,DV141="")),0,R231),0)</f>
        <v>0</v>
      </c>
      <c r="DW231" s="452"/>
      <c r="DY231" s="205"/>
      <c r="DZ231" s="197"/>
      <c r="EB231" s="196"/>
      <c r="EC231" s="197"/>
    </row>
    <row r="232" spans="1:303" ht="19.5" customHeight="1" x14ac:dyDescent="0.3">
      <c r="A232" s="83"/>
      <c r="D232" s="206"/>
      <c r="E232" s="206" t="s">
        <v>440</v>
      </c>
      <c r="F232" s="206">
        <v>0</v>
      </c>
      <c r="G232" s="206" t="s">
        <v>264</v>
      </c>
      <c r="H232" t="b">
        <v>1</v>
      </c>
      <c r="M232" s="302" t="s">
        <v>441</v>
      </c>
      <c r="N232" s="238" t="s">
        <v>40</v>
      </c>
      <c r="O232" s="198">
        <f ca="1">IFERROR(((R232*R44)+(U232*U44)+(X232*X44)+(AA232*AA44)+(AD232*AD44)+(AG232*AG44)+(AJ232*AJ44)+(AM232*AM44)+(AP232*AP44)+(AS232*AS44)+(AV232*AV44)+(AY232*AY44)+(BB232*BB44)+(BE232*BE44)+(BH232*BH44)+(BK232*BK44)+(BN232*BN44)+(BQ232*BQ44)+(BT232*BT44)+(BW232*BW44)+(BZ232*BZ44)+(CC232*CC44)+(CF232*CF44)+(CI232*CI44)+(CL232*CL44)+(CO232*CO44)+(CR232*CR44)+(CU232*CU44)+(CX232*CX44)+(DA232*DA44)+(DD232*DD44)+(DG232*DG44)+(DJ232*DJ44)+(DM232*DM44)+(DP232*DP44)+(DS232*DS44)+IF(O35="Actual",(DV232*DV44),0))/O44,0)</f>
        <v>0</v>
      </c>
      <c r="P232" s="198">
        <f>IFERROR(((S232*S44)+(V232*V44)+(Y232*Y44)+(AB232*AB44)+(AE232*AE44)+(AH232*AH44)+(AK232*AK44)+(AN232*AN44)+(AQ232*AQ44)+(AT232*AT44)+(AW232*AW44)+(AZ232*AZ44)+(BC232*BC44)+(BF232*BF44)+(BI232*BI44)+(BL232*BL44)+(BO232*BO44)+(BR232*BR44)+(BU232*BU44)+(BX232*BX44)+(CA232*CA44)+(CD232*CD44)+(CG232*CG44)+(CJ232*CJ44)+(CM232*CM44)+(CP232*CP44)+(CS232*CS44)+(CV232*CV44)+(CY232*CY44)+(DB232*DB44)+(DE232*DE44)+(DH232*DH44)+(DK232*DK44)+(DN232*DN44)+(DQ232*DQ44)+(DT232*DT44))/P44,0)</f>
        <v>0</v>
      </c>
      <c r="Q232" s="236"/>
      <c r="R232" s="199">
        <v>0</v>
      </c>
      <c r="S232" s="200">
        <v>0</v>
      </c>
      <c r="T232" s="301"/>
      <c r="U232" s="199">
        <v>0</v>
      </c>
      <c r="V232" s="200">
        <v>0</v>
      </c>
      <c r="W232" s="301"/>
      <c r="X232" s="199">
        <v>0</v>
      </c>
      <c r="Y232" s="200">
        <v>0</v>
      </c>
      <c r="Z232" s="301"/>
      <c r="AA232" s="199">
        <v>0</v>
      </c>
      <c r="AB232" s="200">
        <v>0</v>
      </c>
      <c r="AC232" s="301"/>
      <c r="AD232" s="199">
        <v>0</v>
      </c>
      <c r="AE232" s="200">
        <v>0</v>
      </c>
      <c r="AF232" s="301"/>
      <c r="AG232" s="199">
        <v>0</v>
      </c>
      <c r="AH232" s="200">
        <v>0</v>
      </c>
      <c r="AI232" s="301"/>
      <c r="AJ232" s="199">
        <v>0</v>
      </c>
      <c r="AK232" s="200">
        <v>0</v>
      </c>
      <c r="AL232" s="301"/>
      <c r="AM232" s="199">
        <v>0</v>
      </c>
      <c r="AN232" s="200">
        <v>0</v>
      </c>
      <c r="AO232" s="301"/>
      <c r="AP232" s="199">
        <v>0</v>
      </c>
      <c r="AQ232" s="200">
        <v>0</v>
      </c>
      <c r="AR232" s="301"/>
      <c r="AS232" s="199">
        <v>0</v>
      </c>
      <c r="AT232" s="200">
        <v>0</v>
      </c>
      <c r="AU232" s="301"/>
      <c r="AV232" s="199">
        <v>0</v>
      </c>
      <c r="AW232" s="200">
        <v>0</v>
      </c>
      <c r="AX232" s="301"/>
      <c r="AY232" s="199">
        <v>0</v>
      </c>
      <c r="AZ232" s="200">
        <v>0</v>
      </c>
      <c r="BA232" s="301"/>
      <c r="BB232" s="199">
        <v>0</v>
      </c>
      <c r="BC232" s="200">
        <v>0</v>
      </c>
      <c r="BD232" s="301"/>
      <c r="BE232" s="199">
        <v>0</v>
      </c>
      <c r="BF232" s="200">
        <v>0</v>
      </c>
      <c r="BG232" s="301"/>
      <c r="BH232" s="199">
        <v>0</v>
      </c>
      <c r="BI232" s="200">
        <v>0</v>
      </c>
      <c r="BJ232" s="301"/>
      <c r="BK232" s="199">
        <v>0</v>
      </c>
      <c r="BL232" s="200">
        <v>0</v>
      </c>
      <c r="BM232" s="301"/>
      <c r="BN232" s="199">
        <v>0</v>
      </c>
      <c r="BO232" s="200">
        <v>0</v>
      </c>
      <c r="BP232" s="301"/>
      <c r="BQ232" s="199">
        <v>0</v>
      </c>
      <c r="BR232" s="200">
        <v>0</v>
      </c>
      <c r="BS232" s="301"/>
      <c r="BT232" s="199">
        <v>0</v>
      </c>
      <c r="BU232" s="200">
        <v>0</v>
      </c>
      <c r="BV232" s="301"/>
      <c r="BW232" s="199">
        <v>0</v>
      </c>
      <c r="BX232" s="200">
        <v>0</v>
      </c>
      <c r="BY232" s="301"/>
      <c r="BZ232" s="199">
        <v>0</v>
      </c>
      <c r="CA232" s="200">
        <v>0</v>
      </c>
      <c r="CB232" s="301"/>
      <c r="CC232" s="199">
        <v>0</v>
      </c>
      <c r="CD232" s="200">
        <v>0</v>
      </c>
      <c r="CE232" s="301"/>
      <c r="CF232" s="199">
        <v>0</v>
      </c>
      <c r="CG232" s="200">
        <v>0</v>
      </c>
      <c r="CH232" s="301"/>
      <c r="CI232" s="199">
        <v>0</v>
      </c>
      <c r="CJ232" s="200">
        <v>0</v>
      </c>
      <c r="CK232" s="301"/>
      <c r="CL232" s="199">
        <v>0</v>
      </c>
      <c r="CM232" s="200">
        <v>0</v>
      </c>
      <c r="CN232" s="301"/>
      <c r="CO232" s="199">
        <v>0</v>
      </c>
      <c r="CP232" s="200">
        <v>0</v>
      </c>
      <c r="CQ232" s="301"/>
      <c r="CR232" s="199">
        <v>0</v>
      </c>
      <c r="CS232" s="200">
        <v>0</v>
      </c>
      <c r="CT232" s="301"/>
      <c r="CU232" s="199">
        <v>0</v>
      </c>
      <c r="CV232" s="200">
        <v>0</v>
      </c>
      <c r="CW232" s="301"/>
      <c r="CX232" s="199">
        <v>0</v>
      </c>
      <c r="CY232" s="200">
        <v>0</v>
      </c>
      <c r="CZ232" s="301"/>
      <c r="DA232" s="199">
        <v>0</v>
      </c>
      <c r="DB232" s="200">
        <v>0</v>
      </c>
      <c r="DC232" s="301"/>
      <c r="DD232" s="199">
        <v>0</v>
      </c>
      <c r="DE232" s="200">
        <v>0</v>
      </c>
      <c r="DF232" s="301"/>
      <c r="DG232" s="199">
        <v>0</v>
      </c>
      <c r="DH232" s="200">
        <v>0</v>
      </c>
      <c r="DI232" s="301"/>
      <c r="DJ232" s="199">
        <v>0</v>
      </c>
      <c r="DK232" s="200">
        <v>0</v>
      </c>
      <c r="DL232" s="301"/>
      <c r="DM232" s="199">
        <v>0</v>
      </c>
      <c r="DN232" s="200">
        <v>0</v>
      </c>
      <c r="DO232" s="301"/>
      <c r="DP232" s="199">
        <v>0</v>
      </c>
      <c r="DQ232" s="200">
        <v>0</v>
      </c>
      <c r="DR232" s="301"/>
      <c r="DS232" s="199">
        <v>0</v>
      </c>
      <c r="DT232" s="200">
        <v>0</v>
      </c>
      <c r="DU232" s="419"/>
      <c r="DV232" s="204">
        <f>IFERROR(IF(AND($O$336="Actual",OR(DV141=0,DV141="")),0,R232),0)</f>
        <v>0</v>
      </c>
      <c r="DW232" s="452"/>
      <c r="DY232" s="205"/>
      <c r="DZ232" s="197"/>
      <c r="EB232" s="196"/>
      <c r="EC232" s="197"/>
    </row>
    <row r="233" spans="1:303" ht="19.5" customHeight="1" x14ac:dyDescent="0.3">
      <c r="A233" s="83"/>
      <c r="D233" s="206"/>
      <c r="E233" s="206" t="s">
        <v>442</v>
      </c>
      <c r="F233" s="206">
        <v>0</v>
      </c>
      <c r="G233" s="206" t="s">
        <v>264</v>
      </c>
      <c r="H233" t="b">
        <v>1</v>
      </c>
      <c r="M233" s="303" t="s">
        <v>443</v>
      </c>
      <c r="N233" s="238" t="s">
        <v>40</v>
      </c>
      <c r="O233" s="198">
        <f ca="1">IFERROR(((R233*R44)+(U233*U44)+(X233*X44)+(AA233*AA44)+(AD233*AD44)+(AG233*AG44)+(AJ233*AJ44)+(AM233*AM44)+(AP233*AP44)+(AS233*AS44)+(AV233*AV44)+(AY233*AY44)+(BB233*BB44)+(BE233*BE44)+(BH233*BH44)+(BK233*BK44)+(BN233*BN44)+(BQ233*BQ44)+(BT233*BT44)+(BW233*BW44)+(BZ233*BZ44)+(CC233*CC44)+(CF233*CF44)+(CI233*CI44)+(CL233*CL44)+(CO233*CO44)+(CR233*CR44)+(CU233*CU44)+(CX233*CX44)+(DA233*DA44)+(DD233*DD44)+(DG233*DG44)+(DJ233*DJ44)+(DM233*DM44)+(DP233*DP44)+(DS233*DS44)+IF(O35="Actual",(DV233*DV44),0))/O44,0)</f>
        <v>0</v>
      </c>
      <c r="P233" s="198">
        <f>IFERROR(((S233*S44)+(V233*V44)+(Y233*Y44)+(AB233*AB44)+(AE233*AE44)+(AH233*AH44)+(AK233*AK44)+(AN233*AN44)+(AQ233*AQ44)+(AT233*AT44)+(AW233*AW44)+(AZ233*AZ44)+(BC233*BC44)+(BF233*BF44)+(BI233*BI44)+(BL233*BL44)+(BO233*BO44)+(BR233*BR44)+(BU233*BU44)+(BX233*BX44)+(CA233*CA44)+(CD233*CD44)+(CG233*CG44)+(CJ233*CJ44)+(CM233*CM44)+(CP233*CP44)+(CS233*CS44)+(CV233*CV44)+(CY233*CY44)+(DB233*DB44)+(DE233*DE44)+(DH233*DH44)+(DK233*DK44)+(DN233*DN44)+(DQ233*DQ44)+(DT233*DT44))/P44,0)</f>
        <v>0</v>
      </c>
      <c r="Q233" s="236"/>
      <c r="R233" s="207">
        <v>0</v>
      </c>
      <c r="S233" s="200">
        <v>0</v>
      </c>
      <c r="T233" s="203"/>
      <c r="U233" s="207">
        <v>0</v>
      </c>
      <c r="V233" s="200">
        <v>0</v>
      </c>
      <c r="W233" s="203"/>
      <c r="X233" s="207">
        <v>0</v>
      </c>
      <c r="Y233" s="200">
        <v>0</v>
      </c>
      <c r="Z233" s="203"/>
      <c r="AA233" s="207">
        <v>0</v>
      </c>
      <c r="AB233" s="200">
        <v>0</v>
      </c>
      <c r="AC233" s="203"/>
      <c r="AD233" s="207">
        <v>0</v>
      </c>
      <c r="AE233" s="200">
        <v>0</v>
      </c>
      <c r="AF233" s="203"/>
      <c r="AG233" s="207">
        <v>0</v>
      </c>
      <c r="AH233" s="200">
        <v>0</v>
      </c>
      <c r="AI233" s="203"/>
      <c r="AJ233" s="207">
        <v>0</v>
      </c>
      <c r="AK233" s="200">
        <v>0</v>
      </c>
      <c r="AL233" s="203"/>
      <c r="AM233" s="207">
        <v>0</v>
      </c>
      <c r="AN233" s="200">
        <v>0</v>
      </c>
      <c r="AO233" s="203"/>
      <c r="AP233" s="207">
        <v>0</v>
      </c>
      <c r="AQ233" s="200">
        <v>0</v>
      </c>
      <c r="AR233" s="203"/>
      <c r="AS233" s="207">
        <v>0</v>
      </c>
      <c r="AT233" s="200">
        <v>0</v>
      </c>
      <c r="AU233" s="203"/>
      <c r="AV233" s="207">
        <v>0</v>
      </c>
      <c r="AW233" s="200">
        <v>0</v>
      </c>
      <c r="AX233" s="203"/>
      <c r="AY233" s="207">
        <v>0</v>
      </c>
      <c r="AZ233" s="200">
        <v>0</v>
      </c>
      <c r="BA233" s="203"/>
      <c r="BB233" s="207">
        <v>0</v>
      </c>
      <c r="BC233" s="200">
        <v>0</v>
      </c>
      <c r="BD233" s="203"/>
      <c r="BE233" s="207">
        <v>0</v>
      </c>
      <c r="BF233" s="200">
        <v>0</v>
      </c>
      <c r="BG233" s="203"/>
      <c r="BH233" s="207">
        <v>0</v>
      </c>
      <c r="BI233" s="200">
        <v>0</v>
      </c>
      <c r="BJ233" s="203"/>
      <c r="BK233" s="207">
        <v>0</v>
      </c>
      <c r="BL233" s="200">
        <v>0</v>
      </c>
      <c r="BM233" s="203"/>
      <c r="BN233" s="207">
        <v>0</v>
      </c>
      <c r="BO233" s="200">
        <v>0</v>
      </c>
      <c r="BP233" s="203"/>
      <c r="BQ233" s="207">
        <v>0</v>
      </c>
      <c r="BR233" s="200">
        <v>0</v>
      </c>
      <c r="BS233" s="203"/>
      <c r="BT233" s="207">
        <v>0</v>
      </c>
      <c r="BU233" s="200">
        <v>0</v>
      </c>
      <c r="BV233" s="203"/>
      <c r="BW233" s="207">
        <v>0</v>
      </c>
      <c r="BX233" s="200">
        <v>0</v>
      </c>
      <c r="BY233" s="203"/>
      <c r="BZ233" s="207">
        <v>0</v>
      </c>
      <c r="CA233" s="200">
        <v>0</v>
      </c>
      <c r="CB233" s="203"/>
      <c r="CC233" s="207">
        <v>0</v>
      </c>
      <c r="CD233" s="200">
        <v>0</v>
      </c>
      <c r="CE233" s="203"/>
      <c r="CF233" s="207">
        <v>0</v>
      </c>
      <c r="CG233" s="200">
        <v>0</v>
      </c>
      <c r="CH233" s="203"/>
      <c r="CI233" s="207">
        <v>0</v>
      </c>
      <c r="CJ233" s="200">
        <v>0</v>
      </c>
      <c r="CK233" s="203"/>
      <c r="CL233" s="207">
        <v>0</v>
      </c>
      <c r="CM233" s="200">
        <v>0</v>
      </c>
      <c r="CN233" s="203"/>
      <c r="CO233" s="207">
        <v>0</v>
      </c>
      <c r="CP233" s="200">
        <v>0</v>
      </c>
      <c r="CQ233" s="203"/>
      <c r="CR233" s="207">
        <v>0</v>
      </c>
      <c r="CS233" s="200">
        <v>0</v>
      </c>
      <c r="CT233" s="203"/>
      <c r="CU233" s="207">
        <v>0</v>
      </c>
      <c r="CV233" s="200">
        <v>0</v>
      </c>
      <c r="CW233" s="203"/>
      <c r="CX233" s="207">
        <v>0</v>
      </c>
      <c r="CY233" s="200">
        <v>0</v>
      </c>
      <c r="CZ233" s="203"/>
      <c r="DA233" s="207">
        <v>0</v>
      </c>
      <c r="DB233" s="200">
        <v>0</v>
      </c>
      <c r="DC233" s="203"/>
      <c r="DD233" s="207">
        <v>0</v>
      </c>
      <c r="DE233" s="200">
        <v>0</v>
      </c>
      <c r="DF233" s="203"/>
      <c r="DG233" s="207">
        <v>0</v>
      </c>
      <c r="DH233" s="200">
        <v>0</v>
      </c>
      <c r="DI233" s="203"/>
      <c r="DJ233" s="207">
        <v>0</v>
      </c>
      <c r="DK233" s="200">
        <v>0</v>
      </c>
      <c r="DL233" s="203"/>
      <c r="DM233" s="207">
        <v>0</v>
      </c>
      <c r="DN233" s="200">
        <v>0</v>
      </c>
      <c r="DO233" s="203"/>
      <c r="DP233" s="207">
        <v>0</v>
      </c>
      <c r="DQ233" s="200">
        <v>0</v>
      </c>
      <c r="DR233" s="203"/>
      <c r="DS233" s="207">
        <v>0</v>
      </c>
      <c r="DT233" s="200">
        <v>0</v>
      </c>
      <c r="DU233" s="419"/>
      <c r="DV233" s="204">
        <f>IFERROR(IF(AND($O$336="Actual",OR(DV141=0,DV141="")),0,R233),0)</f>
        <v>0</v>
      </c>
      <c r="DW233" s="452"/>
      <c r="DY233" s="205"/>
      <c r="DZ233" s="197"/>
      <c r="EB233" s="196"/>
      <c r="EC233" s="197"/>
      <c r="EE233" s="100"/>
    </row>
    <row r="234" spans="1:303" ht="19.5" customHeight="1" x14ac:dyDescent="0.3">
      <c r="A234" s="83"/>
      <c r="E234" s="206" t="s">
        <v>925</v>
      </c>
      <c r="F234" s="206">
        <v>0</v>
      </c>
      <c r="G234" s="206" t="s">
        <v>264</v>
      </c>
      <c r="H234" t="b">
        <v>1</v>
      </c>
      <c r="M234" s="473" t="s">
        <v>885</v>
      </c>
      <c r="N234" s="119" t="s">
        <v>40</v>
      </c>
      <c r="O234" s="210">
        <f ca="1">IFERROR(((R234*R44)+(U234*U44)+(X234*X44)+(AA234*AA44)+(AD234*AD44)+(AG234*AG44)+(AJ234*AJ44)+(AM234*AM44)+(AP234*AP44)+(AS234*AS44)+(AV234*AV44)+(AY234*AY44)+(BB234*BB44)+(BE234*BE44)+(BH234*BH44)+(BK234*BK44)+(BN234*BN44)+(BQ234*BQ44)+(BT234*BT44)+(BW234*BW44)+(BZ234*BZ44)+(CC234*CC44)+(CF234*CF44)+(CI234*CI44)+(CL234*CL44)+(CO234*CO44)+(CR234*CR44)+(CU234*CU44)+(CX234*CX44)+(DA234*DA44)+(DD234*DD44)+(DG234*DG44)+(DJ234*DJ44)+(DM234*DM44)+(DP234*DP44)+(DS234*DS44)+IF(O35="Actual",(DV234*DV44),0))/O44,0)</f>
        <v>0</v>
      </c>
      <c r="P234" s="210">
        <f>IFERROR(((S234*S44)+(V234*V44)+(Y234*Y44)+(AB234*AB44)+(AE234*AE44)+(AH234*AH44)+(AK234*AK44)+(AN234*AN44)+(AQ234*AQ44)+(AT234*AT44)+(AW234*AW44)+(AZ234*AZ44)+(BC234*BC44)+(BF234*BF44)+(BI234*BI44)+(BL234*BL44)+(BO234*BO44)+(BR234*BR44)+(BU234*BU44)+(BX234*BX44)+(CA234*CA44)+(CD234*CD44)+(CG234*CG44)+(CJ234*CJ44)+(CM234*CM44)+(CP234*CP44)+(CS234*CS44)+(CV234*CV44)+(CY234*CY44)+(DB234*DB44)+(DE234*DE44)+(DH234*DH44)+(DK234*DK44)+(DN234*DN44)+(DQ234*DQ44)+(DT234*DT44)+IF(P35="Actual",(DW234*DW44),0))/P44,0)</f>
        <v>0</v>
      </c>
      <c r="Q234" s="167"/>
      <c r="R234" s="204">
        <f>IFERROR(R233-R235-R236,0)</f>
        <v>0</v>
      </c>
      <c r="S234" s="204">
        <f>IFERROR(S233-S235-S236,0)</f>
        <v>0</v>
      </c>
      <c r="T234" s="204"/>
      <c r="U234" s="204">
        <f t="shared" ref="U234:V234" si="506">IFERROR(U233-U235-U236,0)</f>
        <v>0</v>
      </c>
      <c r="V234" s="204">
        <f t="shared" si="506"/>
        <v>0</v>
      </c>
      <c r="W234" s="204"/>
      <c r="X234" s="204">
        <f t="shared" ref="X234:Y234" si="507">IFERROR(X233-X235-X236,0)</f>
        <v>0</v>
      </c>
      <c r="Y234" s="204">
        <f t="shared" si="507"/>
        <v>0</v>
      </c>
      <c r="Z234" s="204"/>
      <c r="AA234" s="204">
        <f t="shared" ref="AA234:AB234" si="508">IFERROR(AA233-AA235-AA236,0)</f>
        <v>0</v>
      </c>
      <c r="AB234" s="204">
        <f t="shared" si="508"/>
        <v>0</v>
      </c>
      <c r="AC234" s="204"/>
      <c r="AD234" s="204">
        <f t="shared" ref="AD234:AE234" si="509">IFERROR(AD233-AD235-AD236,0)</f>
        <v>0</v>
      </c>
      <c r="AE234" s="204">
        <f t="shared" si="509"/>
        <v>0</v>
      </c>
      <c r="AF234" s="204"/>
      <c r="AG234" s="204">
        <f t="shared" ref="AG234:AH234" si="510">IFERROR(AG233-AG235-AG236,0)</f>
        <v>0</v>
      </c>
      <c r="AH234" s="204">
        <f t="shared" si="510"/>
        <v>0</v>
      </c>
      <c r="AI234" s="204"/>
      <c r="AJ234" s="204">
        <f t="shared" ref="AJ234:AK234" si="511">IFERROR(AJ233-AJ235-AJ236,0)</f>
        <v>0</v>
      </c>
      <c r="AK234" s="204">
        <f t="shared" si="511"/>
        <v>0</v>
      </c>
      <c r="AL234" s="204"/>
      <c r="AM234" s="204">
        <f t="shared" ref="AM234:AN234" si="512">IFERROR(AM233-AM235-AM236,0)</f>
        <v>0</v>
      </c>
      <c r="AN234" s="204">
        <f t="shared" si="512"/>
        <v>0</v>
      </c>
      <c r="AO234" s="204"/>
      <c r="AP234" s="204">
        <f t="shared" ref="AP234:AQ234" si="513">IFERROR(AP233-AP235-AP236,0)</f>
        <v>0</v>
      </c>
      <c r="AQ234" s="204">
        <f t="shared" si="513"/>
        <v>0</v>
      </c>
      <c r="AR234" s="204"/>
      <c r="AS234" s="204">
        <f t="shared" ref="AS234:AT234" si="514">IFERROR(AS233-AS235-AS236,0)</f>
        <v>0</v>
      </c>
      <c r="AT234" s="204">
        <f t="shared" si="514"/>
        <v>0</v>
      </c>
      <c r="AU234" s="204"/>
      <c r="AV234" s="204">
        <f t="shared" ref="AV234:AW234" si="515">IFERROR(AV233-AV235-AV236,0)</f>
        <v>0</v>
      </c>
      <c r="AW234" s="204">
        <f t="shared" si="515"/>
        <v>0</v>
      </c>
      <c r="AX234" s="204"/>
      <c r="AY234" s="204">
        <f t="shared" ref="AY234:AZ234" si="516">IFERROR(AY233-AY235-AY236,0)</f>
        <v>0</v>
      </c>
      <c r="AZ234" s="204">
        <f t="shared" si="516"/>
        <v>0</v>
      </c>
      <c r="BA234" s="204"/>
      <c r="BB234" s="204">
        <f t="shared" ref="BB234:BC234" si="517">IFERROR(BB233-BB235-BB236,0)</f>
        <v>0</v>
      </c>
      <c r="BC234" s="204">
        <f t="shared" si="517"/>
        <v>0</v>
      </c>
      <c r="BD234" s="204"/>
      <c r="BE234" s="204">
        <f t="shared" ref="BE234:BF234" si="518">IFERROR(BE233-BE235-BE236,0)</f>
        <v>0</v>
      </c>
      <c r="BF234" s="204">
        <f t="shared" si="518"/>
        <v>0</v>
      </c>
      <c r="BG234" s="204"/>
      <c r="BH234" s="204">
        <f t="shared" ref="BH234:BI234" si="519">IFERROR(BH233-BH235-BH236,0)</f>
        <v>0</v>
      </c>
      <c r="BI234" s="204">
        <f t="shared" si="519"/>
        <v>0</v>
      </c>
      <c r="BJ234" s="204"/>
      <c r="BK234" s="204">
        <f t="shared" ref="BK234:BL234" si="520">IFERROR(BK233-BK235-BK236,0)</f>
        <v>0</v>
      </c>
      <c r="BL234" s="204">
        <f t="shared" si="520"/>
        <v>0</v>
      </c>
      <c r="BM234" s="204"/>
      <c r="BN234" s="204">
        <f t="shared" ref="BN234:BO234" si="521">IFERROR(BN233-BN235-BN236,0)</f>
        <v>0</v>
      </c>
      <c r="BO234" s="204">
        <f t="shared" si="521"/>
        <v>0</v>
      </c>
      <c r="BP234" s="204"/>
      <c r="BQ234" s="204">
        <f t="shared" ref="BQ234:BR234" si="522">IFERROR(BQ233-BQ235-BQ236,0)</f>
        <v>0</v>
      </c>
      <c r="BR234" s="204">
        <f t="shared" si="522"/>
        <v>0</v>
      </c>
      <c r="BS234" s="204"/>
      <c r="BT234" s="204">
        <f t="shared" ref="BT234:BU234" si="523">IFERROR(BT233-BT235-BT236,0)</f>
        <v>0</v>
      </c>
      <c r="BU234" s="204">
        <f t="shared" si="523"/>
        <v>0</v>
      </c>
      <c r="BV234" s="204"/>
      <c r="BW234" s="204">
        <f t="shared" ref="BW234:BX234" si="524">IFERROR(BW233-BW235-BW236,0)</f>
        <v>0</v>
      </c>
      <c r="BX234" s="204">
        <f t="shared" si="524"/>
        <v>0</v>
      </c>
      <c r="BY234" s="204"/>
      <c r="BZ234" s="204">
        <f t="shared" ref="BZ234:CA234" si="525">IFERROR(BZ233-BZ235-BZ236,0)</f>
        <v>0</v>
      </c>
      <c r="CA234" s="204">
        <f t="shared" si="525"/>
        <v>0</v>
      </c>
      <c r="CB234" s="204"/>
      <c r="CC234" s="204">
        <f t="shared" ref="CC234:CD234" si="526">IFERROR(CC233-CC235-CC236,0)</f>
        <v>0</v>
      </c>
      <c r="CD234" s="204">
        <f t="shared" si="526"/>
        <v>0</v>
      </c>
      <c r="CE234" s="204"/>
      <c r="CF234" s="204">
        <f t="shared" ref="CF234:CG234" si="527">IFERROR(CF233-CF235-CF236,0)</f>
        <v>0</v>
      </c>
      <c r="CG234" s="204">
        <f t="shared" si="527"/>
        <v>0</v>
      </c>
      <c r="CH234" s="204"/>
      <c r="CI234" s="204">
        <f t="shared" ref="CI234:CJ234" si="528">IFERROR(CI233-CI235-CI236,0)</f>
        <v>0</v>
      </c>
      <c r="CJ234" s="204">
        <f t="shared" si="528"/>
        <v>0</v>
      </c>
      <c r="CK234" s="204"/>
      <c r="CL234" s="204">
        <f t="shared" ref="CL234:CM234" si="529">IFERROR(CL233-CL235-CL236,0)</f>
        <v>0</v>
      </c>
      <c r="CM234" s="204">
        <f t="shared" si="529"/>
        <v>0</v>
      </c>
      <c r="CN234" s="204"/>
      <c r="CO234" s="204">
        <f t="shared" ref="CO234:CP234" si="530">IFERROR(CO233-CO235-CO236,0)</f>
        <v>0</v>
      </c>
      <c r="CP234" s="204">
        <f t="shared" si="530"/>
        <v>0</v>
      </c>
      <c r="CQ234" s="204"/>
      <c r="CR234" s="204">
        <f t="shared" ref="CR234:CS234" si="531">IFERROR(CR233-CR235-CR236,0)</f>
        <v>0</v>
      </c>
      <c r="CS234" s="204">
        <f t="shared" si="531"/>
        <v>0</v>
      </c>
      <c r="CT234" s="204"/>
      <c r="CU234" s="204">
        <f t="shared" ref="CU234:CV234" si="532">IFERROR(CU233-CU235-CU236,0)</f>
        <v>0</v>
      </c>
      <c r="CV234" s="204">
        <f t="shared" si="532"/>
        <v>0</v>
      </c>
      <c r="CW234" s="204"/>
      <c r="CX234" s="204">
        <f t="shared" ref="CX234:CY234" si="533">IFERROR(CX233-CX235-CX236,0)</f>
        <v>0</v>
      </c>
      <c r="CY234" s="204">
        <f t="shared" si="533"/>
        <v>0</v>
      </c>
      <c r="CZ234" s="204"/>
      <c r="DA234" s="204">
        <f t="shared" ref="DA234:DB234" si="534">IFERROR(DA233-DA235-DA236,0)</f>
        <v>0</v>
      </c>
      <c r="DB234" s="204">
        <f t="shared" si="534"/>
        <v>0</v>
      </c>
      <c r="DC234" s="204"/>
      <c r="DD234" s="204">
        <f t="shared" ref="DD234:DE234" si="535">IFERROR(DD233-DD235-DD236,0)</f>
        <v>0</v>
      </c>
      <c r="DE234" s="204">
        <f t="shared" si="535"/>
        <v>0</v>
      </c>
      <c r="DF234" s="204"/>
      <c r="DG234" s="204">
        <f t="shared" ref="DG234:DH234" si="536">IFERROR(DG233-DG235-DG236,0)</f>
        <v>0</v>
      </c>
      <c r="DH234" s="204">
        <f t="shared" si="536"/>
        <v>0</v>
      </c>
      <c r="DI234" s="204"/>
      <c r="DJ234" s="204">
        <f t="shared" ref="DJ234:DK234" si="537">IFERROR(DJ233-DJ235-DJ236,0)</f>
        <v>0</v>
      </c>
      <c r="DK234" s="204">
        <f t="shared" si="537"/>
        <v>0</v>
      </c>
      <c r="DL234" s="204"/>
      <c r="DM234" s="204">
        <f t="shared" ref="DM234:DN234" si="538">IFERROR(DM233-DM235-DM236,0)</f>
        <v>0</v>
      </c>
      <c r="DN234" s="204">
        <f t="shared" si="538"/>
        <v>0</v>
      </c>
      <c r="DO234" s="204"/>
      <c r="DP234" s="204">
        <f t="shared" ref="DP234:DQ234" si="539">IFERROR(DP233-DP235-DP236,0)</f>
        <v>0</v>
      </c>
      <c r="DQ234" s="204">
        <f t="shared" si="539"/>
        <v>0</v>
      </c>
      <c r="DR234" s="204"/>
      <c r="DS234" s="204">
        <f t="shared" ref="DS234:DV234" si="540">IFERROR(DS233-DS235-DS236,0)</f>
        <v>0</v>
      </c>
      <c r="DT234" s="204">
        <f t="shared" si="540"/>
        <v>0</v>
      </c>
      <c r="DU234" s="418"/>
      <c r="DV234" s="204">
        <f t="shared" si="540"/>
        <v>0</v>
      </c>
      <c r="DW234" s="442"/>
      <c r="DY234" s="204"/>
      <c r="DZ234" s="204"/>
      <c r="EB234" s="227"/>
      <c r="EC234" s="227"/>
      <c r="EE234" s="100"/>
    </row>
    <row r="235" spans="1:303" ht="18.75" customHeight="1" x14ac:dyDescent="0.3">
      <c r="A235" s="83"/>
      <c r="E235" s="206" t="s">
        <v>926</v>
      </c>
      <c r="F235" s="206">
        <v>0</v>
      </c>
      <c r="G235" s="206" t="s">
        <v>264</v>
      </c>
      <c r="H235" t="b">
        <v>1</v>
      </c>
      <c r="M235" s="371" t="s">
        <v>886</v>
      </c>
      <c r="N235" s="127" t="s">
        <v>40</v>
      </c>
      <c r="O235" s="210">
        <f ca="1">IFERROR(((R235*R44)+(U235*U44)+(X235*X44)+(AA235*AA44)+(AD235*AD44)+(AG235*AG44)+(AJ235*AJ44)+(AM235*AM44)+(AP235*AP44)+(AS235*AS44)+(AV235*AV44)+(AY235*AY44)+(BB235*BB44)+(BE235*BE44)+(BH235*BH44)+(BK235*BK44)+(BN235*BN44)+(BQ235*BQ44)+(BT235*BT44)+(BW235*BW44)+(BZ235*BZ44)+(CC235*CC44)+(CF235*CF44)+(CI235*CI44)+(CL235*CL44)+(CO235*CO44)+(CR235*CR44)+(CU235*CU44)+(CX235*CX44)+(DA235*DA44)+(DD235*DD44)+(DG235*DG44)+(DJ235*DJ44)+(DM235*DM44)+(DP235*DP44)+(DS235*DS44)+IF(O35="Actual",(DV235*DV44),0))/O44,0)</f>
        <v>0</v>
      </c>
      <c r="P235" s="210">
        <f>IFERROR(((S235*S44)+(V235*V44)+(Y235*Y44)+(AB235*AB44)+(AE235*AE44)+(AH235*AH44)+(AK235*AK44)+(AN235*AN44)+(AQ235*AQ44)+(AT235*AT44)+(AW235*AW44)+(AZ235*AZ44)+(BC235*BC44)+(BF235*BF44)+(BI235*BI44)+(BL235*BL44)+(BO235*BO44)+(BR235*BR44)+(BU235*BU44)+(BX235*BX44)+(CA235*CA44)+(CD235*CD44)+(CG235*CG44)+(CJ235*CJ44)+(CM235*CM44)+(CP235*CP44)+(CS235*CS44)+(CV235*CV44)+(CY235*CY44)+(DB235*DB44)+(DE235*DE44)+(DH235*DH44)+(DK235*DK44)+(DN235*DN44)+(DQ235*DQ44)+(DT235*DT44)+IF(P35="Actual",(DW235*DW44),0))/P44,0)</f>
        <v>0</v>
      </c>
      <c r="Q235" s="167"/>
      <c r="R235" s="204">
        <v>0</v>
      </c>
      <c r="S235" s="200">
        <v>0</v>
      </c>
      <c r="T235" s="204"/>
      <c r="U235" s="204">
        <v>0</v>
      </c>
      <c r="V235" s="200">
        <v>0</v>
      </c>
      <c r="W235" s="204"/>
      <c r="X235" s="204">
        <v>0</v>
      </c>
      <c r="Y235" s="200">
        <v>0</v>
      </c>
      <c r="Z235" s="204"/>
      <c r="AA235" s="204">
        <v>0</v>
      </c>
      <c r="AB235" s="200">
        <v>0</v>
      </c>
      <c r="AC235" s="204"/>
      <c r="AD235" s="204">
        <v>0</v>
      </c>
      <c r="AE235" s="200">
        <v>0</v>
      </c>
      <c r="AF235" s="204"/>
      <c r="AG235" s="204">
        <v>0</v>
      </c>
      <c r="AH235" s="200">
        <v>0</v>
      </c>
      <c r="AI235" s="204"/>
      <c r="AJ235" s="204">
        <v>0</v>
      </c>
      <c r="AK235" s="200">
        <v>0</v>
      </c>
      <c r="AL235" s="204"/>
      <c r="AM235" s="204">
        <v>0</v>
      </c>
      <c r="AN235" s="200">
        <v>0</v>
      </c>
      <c r="AO235" s="204"/>
      <c r="AP235" s="204">
        <v>0</v>
      </c>
      <c r="AQ235" s="200">
        <v>0</v>
      </c>
      <c r="AR235" s="204"/>
      <c r="AS235" s="204">
        <v>0</v>
      </c>
      <c r="AT235" s="200">
        <v>0</v>
      </c>
      <c r="AU235" s="204"/>
      <c r="AV235" s="204">
        <v>0</v>
      </c>
      <c r="AW235" s="200">
        <v>0</v>
      </c>
      <c r="AX235" s="204"/>
      <c r="AY235" s="204">
        <v>0</v>
      </c>
      <c r="AZ235" s="200">
        <v>0</v>
      </c>
      <c r="BA235" s="204"/>
      <c r="BB235" s="204">
        <v>0</v>
      </c>
      <c r="BC235" s="200">
        <v>0</v>
      </c>
      <c r="BD235" s="204"/>
      <c r="BE235" s="204">
        <v>0</v>
      </c>
      <c r="BF235" s="200">
        <v>0</v>
      </c>
      <c r="BG235" s="204"/>
      <c r="BH235" s="204">
        <v>0</v>
      </c>
      <c r="BI235" s="200">
        <v>0</v>
      </c>
      <c r="BJ235" s="204"/>
      <c r="BK235" s="204">
        <v>0</v>
      </c>
      <c r="BL235" s="200">
        <v>0</v>
      </c>
      <c r="BM235" s="204"/>
      <c r="BN235" s="204">
        <v>0</v>
      </c>
      <c r="BO235" s="200">
        <v>0</v>
      </c>
      <c r="BP235" s="204"/>
      <c r="BQ235" s="204">
        <v>0</v>
      </c>
      <c r="BR235" s="200">
        <v>0</v>
      </c>
      <c r="BS235" s="204"/>
      <c r="BT235" s="204">
        <v>0</v>
      </c>
      <c r="BU235" s="200">
        <v>0</v>
      </c>
      <c r="BV235" s="204"/>
      <c r="BW235" s="204">
        <v>0</v>
      </c>
      <c r="BX235" s="200">
        <v>0</v>
      </c>
      <c r="BY235" s="204"/>
      <c r="BZ235" s="204">
        <v>0</v>
      </c>
      <c r="CA235" s="200">
        <v>0</v>
      </c>
      <c r="CB235" s="204"/>
      <c r="CC235" s="204">
        <v>0</v>
      </c>
      <c r="CD235" s="200">
        <v>0</v>
      </c>
      <c r="CE235" s="204"/>
      <c r="CF235" s="204">
        <v>0</v>
      </c>
      <c r="CG235" s="200">
        <v>0</v>
      </c>
      <c r="CH235" s="204"/>
      <c r="CI235" s="204">
        <v>0</v>
      </c>
      <c r="CJ235" s="200">
        <v>0</v>
      </c>
      <c r="CK235" s="204"/>
      <c r="CL235" s="204">
        <v>0</v>
      </c>
      <c r="CM235" s="200">
        <v>0</v>
      </c>
      <c r="CN235" s="204"/>
      <c r="CO235" s="204">
        <v>0</v>
      </c>
      <c r="CP235" s="200">
        <v>0</v>
      </c>
      <c r="CQ235" s="204"/>
      <c r="CR235" s="204">
        <v>0</v>
      </c>
      <c r="CS235" s="200">
        <v>0</v>
      </c>
      <c r="CT235" s="204"/>
      <c r="CU235" s="204">
        <v>0</v>
      </c>
      <c r="CV235" s="200">
        <v>0</v>
      </c>
      <c r="CW235" s="204"/>
      <c r="CX235" s="204">
        <v>0</v>
      </c>
      <c r="CY235" s="200">
        <v>0</v>
      </c>
      <c r="CZ235" s="204"/>
      <c r="DA235" s="204">
        <v>0</v>
      </c>
      <c r="DB235" s="200">
        <v>0</v>
      </c>
      <c r="DC235" s="204"/>
      <c r="DD235" s="204">
        <v>0</v>
      </c>
      <c r="DE235" s="200">
        <v>0</v>
      </c>
      <c r="DF235" s="204"/>
      <c r="DG235" s="204">
        <v>0</v>
      </c>
      <c r="DH235" s="200">
        <v>0</v>
      </c>
      <c r="DI235" s="204"/>
      <c r="DJ235" s="204">
        <v>0</v>
      </c>
      <c r="DK235" s="200">
        <v>0</v>
      </c>
      <c r="DL235" s="204"/>
      <c r="DM235" s="204">
        <v>0</v>
      </c>
      <c r="DN235" s="200">
        <v>0</v>
      </c>
      <c r="DO235" s="204"/>
      <c r="DP235" s="204">
        <v>0</v>
      </c>
      <c r="DQ235" s="200">
        <v>0</v>
      </c>
      <c r="DR235" s="204"/>
      <c r="DS235" s="204">
        <v>0</v>
      </c>
      <c r="DT235" s="200">
        <v>0</v>
      </c>
      <c r="DU235" s="419"/>
      <c r="DV235" s="204">
        <f>IFERROR(IF(AND($O$336="Actual",OR(DV141=0,DV141="")),0,R235),0)</f>
        <v>0</v>
      </c>
      <c r="DW235" s="452"/>
      <c r="DY235" s="205"/>
      <c r="DZ235" s="197"/>
      <c r="EB235" s="196"/>
      <c r="EC235" s="197"/>
    </row>
    <row r="236" spans="1:303" ht="18.75" customHeight="1" x14ac:dyDescent="0.3">
      <c r="A236" s="83"/>
      <c r="E236" s="206" t="s">
        <v>927</v>
      </c>
      <c r="F236" s="206">
        <v>0</v>
      </c>
      <c r="G236" s="206" t="s">
        <v>264</v>
      </c>
      <c r="H236" t="b">
        <v>1</v>
      </c>
      <c r="M236" s="371" t="s">
        <v>887</v>
      </c>
      <c r="N236" s="127" t="s">
        <v>40</v>
      </c>
      <c r="O236" s="210">
        <f ca="1">IFERROR(((R236*R44)+(U236*U44)+(X236*X44)+(AA236*AA44)+(AD236*AD44)+(AG236*AG44)+(AJ236*AJ44)+(AM236*AM44)+(AP236*AP44)+(AS236*AS44)+(AV236*AV44)+(AY236*AY44)+(BB236*BB44)+(BE236*BE44)+(BH236*BH44)+(BK236*BK44)+(BN236*BN44)+(BQ236*BQ44)+(BT236*BT44)+(BW236*BW44)+(BZ236*BZ44)+(CC236*CC44)+(CF236*CF44)+(CI236*CI44)+(CL236*CL44)+(CO236*CO44)+(CR236*CR44)+(CU236*CU44)+(CX236*CX44)+(DA236*DA44)+(DD236*DD44)+(DG236*DG44)+(DJ236*DJ44)+(DM236*DM44)+(DP236*DP44)+(DS236*DS44)+IF(O35="Actual",(DV236*DV44),0))/O44,0)</f>
        <v>0</v>
      </c>
      <c r="P236" s="210">
        <f>IFERROR(((S236*S44)+(V236*V44)+(Y236*Y44)+(AB236*AB44)+(AE236*AE44)+(AH236*AH44)+(AK236*AK44)+(AN236*AN44)+(AQ236*AQ44)+(AT236*AT44)+(AW236*AW44)+(AZ236*AZ44)+(BC236*BC44)+(BF236*BF44)+(BI236*BI44)+(BL236*BL44)+(BO236*BO44)+(BR236*BR44)+(BU236*BU44)+(BX236*BX44)+(CA236*CA44)+(CD236*CD44)+(CG236*CG44)+(CJ236*CJ44)+(CM236*CM44)+(CP236*CP44)+(CS236*CS44)+(CV236*CV44)+(CY236*CY44)+(DB236*DB44)+(DE236*DE44)+(DH236*DH44)+(DK236*DK44)+(DN236*DN44)+(DQ236*DQ44)+(DT236*DT44)+IF(P35="Actual",(DW236*DW44),0))/P44,0)</f>
        <v>0</v>
      </c>
      <c r="Q236" s="167"/>
      <c r="R236" s="204">
        <v>0</v>
      </c>
      <c r="S236" s="200">
        <v>0</v>
      </c>
      <c r="T236" s="204"/>
      <c r="U236" s="204">
        <v>0</v>
      </c>
      <c r="V236" s="200">
        <v>0</v>
      </c>
      <c r="W236" s="204"/>
      <c r="X236" s="204">
        <v>0</v>
      </c>
      <c r="Y236" s="200">
        <v>0</v>
      </c>
      <c r="Z236" s="204"/>
      <c r="AA236" s="204">
        <v>0</v>
      </c>
      <c r="AB236" s="200">
        <v>0</v>
      </c>
      <c r="AC236" s="204"/>
      <c r="AD236" s="204">
        <v>0</v>
      </c>
      <c r="AE236" s="200">
        <v>0</v>
      </c>
      <c r="AF236" s="204"/>
      <c r="AG236" s="204">
        <v>0</v>
      </c>
      <c r="AH236" s="200">
        <v>0</v>
      </c>
      <c r="AI236" s="204"/>
      <c r="AJ236" s="204">
        <v>0</v>
      </c>
      <c r="AK236" s="200">
        <v>0</v>
      </c>
      <c r="AL236" s="204"/>
      <c r="AM236" s="204">
        <v>0</v>
      </c>
      <c r="AN236" s="200">
        <v>0</v>
      </c>
      <c r="AO236" s="204"/>
      <c r="AP236" s="204">
        <v>0</v>
      </c>
      <c r="AQ236" s="200">
        <v>0</v>
      </c>
      <c r="AR236" s="204"/>
      <c r="AS236" s="204">
        <v>0</v>
      </c>
      <c r="AT236" s="200">
        <v>0</v>
      </c>
      <c r="AU236" s="204"/>
      <c r="AV236" s="204">
        <v>0</v>
      </c>
      <c r="AW236" s="200">
        <v>0</v>
      </c>
      <c r="AX236" s="204"/>
      <c r="AY236" s="204">
        <v>0</v>
      </c>
      <c r="AZ236" s="200">
        <v>0</v>
      </c>
      <c r="BA236" s="204"/>
      <c r="BB236" s="204">
        <v>0</v>
      </c>
      <c r="BC236" s="200">
        <v>0</v>
      </c>
      <c r="BD236" s="204"/>
      <c r="BE236" s="204">
        <v>0</v>
      </c>
      <c r="BF236" s="200">
        <v>0</v>
      </c>
      <c r="BG236" s="204"/>
      <c r="BH236" s="204">
        <v>0</v>
      </c>
      <c r="BI236" s="200">
        <v>0</v>
      </c>
      <c r="BJ236" s="204"/>
      <c r="BK236" s="204">
        <v>0</v>
      </c>
      <c r="BL236" s="200">
        <v>0</v>
      </c>
      <c r="BM236" s="204"/>
      <c r="BN236" s="204">
        <v>0</v>
      </c>
      <c r="BO236" s="200">
        <v>0</v>
      </c>
      <c r="BP236" s="204"/>
      <c r="BQ236" s="204">
        <v>0</v>
      </c>
      <c r="BR236" s="200">
        <v>0</v>
      </c>
      <c r="BS236" s="204"/>
      <c r="BT236" s="204">
        <v>0</v>
      </c>
      <c r="BU236" s="200">
        <v>0</v>
      </c>
      <c r="BV236" s="204"/>
      <c r="BW236" s="204">
        <v>0</v>
      </c>
      <c r="BX236" s="200">
        <v>0</v>
      </c>
      <c r="BY236" s="204"/>
      <c r="BZ236" s="204">
        <v>0</v>
      </c>
      <c r="CA236" s="200">
        <v>0</v>
      </c>
      <c r="CB236" s="204"/>
      <c r="CC236" s="204">
        <v>0</v>
      </c>
      <c r="CD236" s="200">
        <v>0</v>
      </c>
      <c r="CE236" s="204"/>
      <c r="CF236" s="204">
        <v>0</v>
      </c>
      <c r="CG236" s="200">
        <v>0</v>
      </c>
      <c r="CH236" s="204"/>
      <c r="CI236" s="204">
        <v>0</v>
      </c>
      <c r="CJ236" s="200">
        <v>0</v>
      </c>
      <c r="CK236" s="204"/>
      <c r="CL236" s="204">
        <v>0</v>
      </c>
      <c r="CM236" s="200">
        <v>0</v>
      </c>
      <c r="CN236" s="204"/>
      <c r="CO236" s="204">
        <v>0</v>
      </c>
      <c r="CP236" s="200">
        <v>0</v>
      </c>
      <c r="CQ236" s="204"/>
      <c r="CR236" s="204">
        <v>0</v>
      </c>
      <c r="CS236" s="200">
        <v>0</v>
      </c>
      <c r="CT236" s="204"/>
      <c r="CU236" s="204">
        <v>0</v>
      </c>
      <c r="CV236" s="200">
        <v>0</v>
      </c>
      <c r="CW236" s="204"/>
      <c r="CX236" s="204">
        <v>0</v>
      </c>
      <c r="CY236" s="200">
        <v>0</v>
      </c>
      <c r="CZ236" s="204"/>
      <c r="DA236" s="204">
        <v>0</v>
      </c>
      <c r="DB236" s="200">
        <v>0</v>
      </c>
      <c r="DC236" s="204"/>
      <c r="DD236" s="204">
        <v>0</v>
      </c>
      <c r="DE236" s="200">
        <v>0</v>
      </c>
      <c r="DF236" s="204"/>
      <c r="DG236" s="204">
        <v>0</v>
      </c>
      <c r="DH236" s="200">
        <v>0</v>
      </c>
      <c r="DI236" s="204"/>
      <c r="DJ236" s="204">
        <v>0</v>
      </c>
      <c r="DK236" s="200">
        <v>0</v>
      </c>
      <c r="DL236" s="204"/>
      <c r="DM236" s="204">
        <v>0</v>
      </c>
      <c r="DN236" s="200">
        <v>0</v>
      </c>
      <c r="DO236" s="204"/>
      <c r="DP236" s="204">
        <v>0</v>
      </c>
      <c r="DQ236" s="200">
        <v>0</v>
      </c>
      <c r="DR236" s="204"/>
      <c r="DS236" s="204">
        <v>0</v>
      </c>
      <c r="DT236" s="200">
        <v>0</v>
      </c>
      <c r="DU236" s="419"/>
      <c r="DV236" s="204">
        <f>IFERROR(IF(AND($O$336="Actual",OR(DV141=0,DV141="")),0,R236),0)</f>
        <v>0</v>
      </c>
      <c r="DW236" s="452"/>
      <c r="DY236" s="205"/>
      <c r="DZ236" s="197"/>
      <c r="EB236" s="196"/>
      <c r="EC236" s="197"/>
    </row>
    <row r="237" spans="1:303" ht="19.5" customHeight="1" x14ac:dyDescent="0.3">
      <c r="A237" s="83"/>
      <c r="B237" s="369"/>
      <c r="D237" s="206"/>
      <c r="E237" s="206" t="s">
        <v>640</v>
      </c>
      <c r="F237" s="206"/>
      <c r="G237" t="s">
        <v>264</v>
      </c>
      <c r="K237" s="369"/>
      <c r="L237" s="369"/>
      <c r="M237" s="303" t="s">
        <v>641</v>
      </c>
      <c r="N237" s="238" t="s">
        <v>465</v>
      </c>
      <c r="O237" s="140">
        <f ca="1">IFERROR(((R237*R44)+(U237*U44)+(X237*X44)+(AA237*AA44)+(AD237*AD44)+(AG237*AG44)+(AJ237*AJ44)+(AM237*AM44)+(AP237*AP44)+(AS237*AS44)+(AV237*AV44)+(AY237*AY44)+(BB237*BB44)+(BE237*BE44)+(BH237*BH44)+(BK237*BK44)+(BN237*BN44)+(BQ237*BQ44)+(BT237*BT44)+(BW237*BW44)+(BZ237*BZ44)+(CC237*CC44)+(CF237*CF44)+(CI237*CI44)+(CL237*CL44)+(CO237*CO44)+(CR237*CR44)+(CU237*CU44)+(CX237*CX44)+(DA237*DA44)+(DD237*DD44)+(DG237*DG44)+(DJ237*DJ44)+(DM237*DM44)+(DP237*DP44)+(DS237*DS44)+IF(O35="Actual",(DV237*DV44),0))/O44,0)</f>
        <v>0</v>
      </c>
      <c r="P237" s="140">
        <f>IFERROR(((S237*S44)+(V237*V44)+(Y237*Y44)+(AB237*AB44)+(AE237*AE44)+(AH237*AH44)+(AK237*AK44)+(AN237*AN44)+(AQ237*AQ44)+(AT237*AT44)+(AW237*AW44)+(AZ237*AZ44)+(BC237*BC44)+(BF237*BF44)+(BI237*BI44)+(BL237*BL44)+(BO237*BO44)+(BR237*BR44)+(BU237*BU44)+(BX237*BX44)+(CA237*CA44)+(CD237*CD44)+(CG237*CG44)+(CJ237*CJ44)+(CM237*CM44)+(CP237*CP44)+(CS237*CS44)+(CV237*CV44)+(CY237*CY44)+(DB237*DB44)+(DE237*DE44)+(DH237*DH44)+(DK237*DK44)+(DN237*DN44)+(DQ237*DQ44)+(DT237*DT44))/P44,0)</f>
        <v>0</v>
      </c>
      <c r="Q237" s="373"/>
      <c r="R237" s="374"/>
      <c r="S237" s="375"/>
      <c r="T237" s="143"/>
      <c r="U237" s="374"/>
      <c r="V237" s="375"/>
      <c r="W237" s="143"/>
      <c r="X237" s="374"/>
      <c r="Y237" s="375"/>
      <c r="Z237" s="143"/>
      <c r="AA237" s="374"/>
      <c r="AB237" s="375"/>
      <c r="AC237" s="143"/>
      <c r="AD237" s="374"/>
      <c r="AE237" s="375"/>
      <c r="AF237" s="143"/>
      <c r="AG237" s="374"/>
      <c r="AH237" s="375"/>
      <c r="AI237" s="143"/>
      <c r="AJ237" s="374"/>
      <c r="AK237" s="375"/>
      <c r="AL237" s="143"/>
      <c r="AM237" s="374"/>
      <c r="AN237" s="375"/>
      <c r="AO237" s="143"/>
      <c r="AP237" s="374"/>
      <c r="AQ237" s="375"/>
      <c r="AR237" s="143"/>
      <c r="AS237" s="374"/>
      <c r="AT237" s="375"/>
      <c r="AU237" s="143"/>
      <c r="AV237" s="374"/>
      <c r="AW237" s="375"/>
      <c r="AX237" s="143"/>
      <c r="AY237" s="374"/>
      <c r="AZ237" s="375"/>
      <c r="BA237" s="143"/>
      <c r="BB237" s="374"/>
      <c r="BC237" s="375"/>
      <c r="BD237" s="143"/>
      <c r="BE237" s="374"/>
      <c r="BF237" s="375"/>
      <c r="BG237" s="143"/>
      <c r="BH237" s="374"/>
      <c r="BI237" s="375"/>
      <c r="BJ237" s="143"/>
      <c r="BK237" s="374"/>
      <c r="BL237" s="375"/>
      <c r="BM237" s="143"/>
      <c r="BN237" s="374"/>
      <c r="BO237" s="375"/>
      <c r="BP237" s="143"/>
      <c r="BQ237" s="374"/>
      <c r="BR237" s="375"/>
      <c r="BS237" s="143"/>
      <c r="BT237" s="374"/>
      <c r="BU237" s="375"/>
      <c r="BV237" s="143"/>
      <c r="BW237" s="374"/>
      <c r="BX237" s="375"/>
      <c r="BY237" s="143"/>
      <c r="BZ237" s="374"/>
      <c r="CA237" s="375"/>
      <c r="CB237" s="143"/>
      <c r="CC237" s="374"/>
      <c r="CD237" s="375"/>
      <c r="CE237" s="143"/>
      <c r="CF237" s="374"/>
      <c r="CG237" s="375"/>
      <c r="CH237" s="143"/>
      <c r="CI237" s="374"/>
      <c r="CJ237" s="375"/>
      <c r="CK237" s="143"/>
      <c r="CL237" s="374"/>
      <c r="CM237" s="375"/>
      <c r="CN237" s="143"/>
      <c r="CO237" s="374"/>
      <c r="CP237" s="375"/>
      <c r="CQ237" s="143"/>
      <c r="CR237" s="374"/>
      <c r="CS237" s="375"/>
      <c r="CT237" s="143"/>
      <c r="CU237" s="374"/>
      <c r="CV237" s="375"/>
      <c r="CW237" s="143"/>
      <c r="CX237" s="374"/>
      <c r="CY237" s="375"/>
      <c r="CZ237" s="143"/>
      <c r="DA237" s="374"/>
      <c r="DB237" s="375"/>
      <c r="DC237" s="143"/>
      <c r="DD237" s="374"/>
      <c r="DE237" s="375"/>
      <c r="DF237" s="143"/>
      <c r="DG237" s="374"/>
      <c r="DH237" s="375"/>
      <c r="DI237" s="143"/>
      <c r="DJ237" s="374"/>
      <c r="DK237" s="375"/>
      <c r="DL237" s="143"/>
      <c r="DM237" s="374"/>
      <c r="DN237" s="375"/>
      <c r="DO237" s="143"/>
      <c r="DP237" s="374"/>
      <c r="DQ237" s="375"/>
      <c r="DR237" s="143"/>
      <c r="DS237" s="374"/>
      <c r="DT237" s="375"/>
      <c r="DU237" s="433"/>
      <c r="DV237" s="374">
        <f>IFERROR(IF(AND($O$336="Actual",OR(DV141=0,DV141="")),0,R237),0)</f>
        <v>0</v>
      </c>
      <c r="DW237" s="452"/>
      <c r="DY237" s="205"/>
      <c r="DZ237" s="197"/>
      <c r="EB237" s="196"/>
      <c r="EC237" s="19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row>
    <row r="238" spans="1:303" ht="19.5" customHeight="1" x14ac:dyDescent="0.3">
      <c r="A238" s="83"/>
      <c r="D238" s="206"/>
      <c r="E238" s="206" t="s">
        <v>444</v>
      </c>
      <c r="F238" s="206"/>
      <c r="G238" s="206" t="s">
        <v>264</v>
      </c>
      <c r="M238" s="302" t="s">
        <v>445</v>
      </c>
      <c r="N238" s="238" t="s">
        <v>40</v>
      </c>
      <c r="O238" s="198">
        <f ca="1">IFERROR(((R238*R44)+(U238*U44)+(X238*X44)+(AA238*AA44)+(AD238*AD44)+(AG238*AG44)+(AJ238*AJ44)+(AM238*AM44)+(AP238*AP44)+(AS238*AS44)+(AV238*AV44)+(AY238*AY44)+(BB238*BB44)+(BE238*BE44)+(BH238*BH44)+(BK238*BK44)+(BN238*BN44)+(BQ238*BQ44)+(BT238*BT44)+(BW238*BW44)+(BZ238*BZ44)+(CC238*CC44)+(CF238*CF44)+(CI238*CI44)+(CL238*CL44)+(CO238*CO44)+(CR238*CR44)+(CU238*CU44)+(CX238*CX44)+(DA238*DA44)+(DD238*DD44)+(DG238*DG44)+(DJ238*DJ44)+(DM238*DM44)+(DP238*DP44)+(DS238*DS44)+IF(O35="Actual",(DV238*DV44),0))/O44,0)</f>
        <v>0</v>
      </c>
      <c r="P238" s="198">
        <f>IFERROR(((S238*S44)+(V238*V44)+(Y238*Y44)+(AB238*AB44)+(AE238*AE44)+(AH238*AH44)+(AK238*AK44)+(AN238*AN44)+(AQ238*AQ44)+(AT238*AT44)+(AW238*AW44)+(AZ238*AZ44)+(BC238*BC44)+(BF238*BF44)+(BI238*BI44)+(BL238*BL44)+(BO238*BO44)+(BR238*BR44)+(BU238*BU44)+(BX238*BX44)+(CA238*CA44)+(CD238*CD44)+(CG238*CG44)+(CJ238*CJ44)+(CM238*CM44)+(CP238*CP44)+(CS238*CS44)+(CV238*CV44)+(CY238*CY44)+(DB238*DB44)+(DE238*DE44)+(DH238*DH44)+(DK238*DK44)+(DN238*DN44)+(DQ238*DQ44)+(DT238*DT44))/P44,0)</f>
        <v>0</v>
      </c>
      <c r="Q238" s="236"/>
      <c r="R238" s="199">
        <v>0</v>
      </c>
      <c r="S238" s="200">
        <v>0</v>
      </c>
      <c r="T238" s="301"/>
      <c r="U238" s="199"/>
      <c r="V238" s="200"/>
      <c r="W238" s="301"/>
      <c r="X238" s="199"/>
      <c r="Y238" s="200"/>
      <c r="Z238" s="301"/>
      <c r="AA238" s="199"/>
      <c r="AB238" s="200"/>
      <c r="AC238" s="301"/>
      <c r="AD238" s="199"/>
      <c r="AE238" s="200"/>
      <c r="AF238" s="301"/>
      <c r="AG238" s="199"/>
      <c r="AH238" s="200"/>
      <c r="AI238" s="301"/>
      <c r="AJ238" s="199"/>
      <c r="AK238" s="200"/>
      <c r="AL238" s="301"/>
      <c r="AM238" s="199"/>
      <c r="AN238" s="200"/>
      <c r="AO238" s="301"/>
      <c r="AP238" s="199"/>
      <c r="AQ238" s="200"/>
      <c r="AR238" s="301"/>
      <c r="AS238" s="199"/>
      <c r="AT238" s="200"/>
      <c r="AU238" s="301"/>
      <c r="AV238" s="199"/>
      <c r="AW238" s="200"/>
      <c r="AX238" s="301"/>
      <c r="AY238" s="199"/>
      <c r="AZ238" s="200"/>
      <c r="BA238" s="301"/>
      <c r="BB238" s="199"/>
      <c r="BC238" s="200"/>
      <c r="BD238" s="301"/>
      <c r="BE238" s="199"/>
      <c r="BF238" s="200"/>
      <c r="BG238" s="301"/>
      <c r="BH238" s="199"/>
      <c r="BI238" s="200"/>
      <c r="BJ238" s="301"/>
      <c r="BK238" s="199"/>
      <c r="BL238" s="200"/>
      <c r="BM238" s="301"/>
      <c r="BN238" s="199"/>
      <c r="BO238" s="200"/>
      <c r="BP238" s="301"/>
      <c r="BQ238" s="199"/>
      <c r="BR238" s="200"/>
      <c r="BS238" s="301"/>
      <c r="BT238" s="199"/>
      <c r="BU238" s="200"/>
      <c r="BV238" s="301"/>
      <c r="BW238" s="199"/>
      <c r="BX238" s="200"/>
      <c r="BY238" s="301"/>
      <c r="BZ238" s="199"/>
      <c r="CA238" s="200"/>
      <c r="CB238" s="301"/>
      <c r="CC238" s="199"/>
      <c r="CD238" s="200"/>
      <c r="CE238" s="301"/>
      <c r="CF238" s="199"/>
      <c r="CG238" s="200"/>
      <c r="CH238" s="301"/>
      <c r="CI238" s="199"/>
      <c r="CJ238" s="200"/>
      <c r="CK238" s="301"/>
      <c r="CL238" s="199"/>
      <c r="CM238" s="200"/>
      <c r="CN238" s="301"/>
      <c r="CO238" s="199"/>
      <c r="CP238" s="200"/>
      <c r="CQ238" s="301"/>
      <c r="CR238" s="199"/>
      <c r="CS238" s="200"/>
      <c r="CT238" s="301"/>
      <c r="CU238" s="199"/>
      <c r="CV238" s="200"/>
      <c r="CW238" s="301"/>
      <c r="CX238" s="199"/>
      <c r="CY238" s="200"/>
      <c r="CZ238" s="301"/>
      <c r="DA238" s="199"/>
      <c r="DB238" s="200"/>
      <c r="DC238" s="301"/>
      <c r="DD238" s="199"/>
      <c r="DE238" s="200"/>
      <c r="DF238" s="301"/>
      <c r="DG238" s="199"/>
      <c r="DH238" s="200"/>
      <c r="DI238" s="301"/>
      <c r="DJ238" s="199"/>
      <c r="DK238" s="200"/>
      <c r="DL238" s="301"/>
      <c r="DM238" s="199"/>
      <c r="DN238" s="200"/>
      <c r="DO238" s="301"/>
      <c r="DP238" s="199"/>
      <c r="DQ238" s="200"/>
      <c r="DR238" s="301"/>
      <c r="DS238" s="199"/>
      <c r="DT238" s="200"/>
      <c r="DU238" s="419"/>
      <c r="DV238" s="204">
        <f>IFERROR(IF(AND($O$336="Actual",OR(DV141=0,DV141="")),0,R238),0)</f>
        <v>0</v>
      </c>
      <c r="DW238" s="452"/>
      <c r="DY238" s="205"/>
      <c r="DZ238" s="197"/>
      <c r="EB238" s="196"/>
      <c r="EC238" s="197"/>
    </row>
    <row r="239" spans="1:303" ht="19.5" customHeight="1" x14ac:dyDescent="0.3">
      <c r="A239" s="83"/>
      <c r="D239" s="206"/>
      <c r="E239" s="206" t="s">
        <v>446</v>
      </c>
      <c r="F239" s="206"/>
      <c r="G239" s="206" t="s">
        <v>264</v>
      </c>
      <c r="M239" s="303" t="s">
        <v>447</v>
      </c>
      <c r="N239" s="238" t="s">
        <v>40</v>
      </c>
      <c r="O239" s="198">
        <f ca="1">IFERROR(((R239*R44)+(U239*U44)+(X239*X44)+(AA239*AA44)+(AD239*AD44)+(AG239*AG44)+(AJ239*AJ44)+(AM239*AM44)+(AP239*AP44)+(AS239*AS44)+(AV239*AV44)+(AY239*AY44)+(BB239*BB44)+(BE239*BE44)+(BH239*BH44)+(BK239*BK44)+(BN239*BN44)+(BQ239*BQ44)+(BT239*BT44)+(BW239*BW44)+(BZ239*BZ44)+(CC239*CC44)+(CF239*CF44)+(CI239*CI44)+(CL239*CL44)+(CO239*CO44)+(CR239*CR44)+(CU239*CU44)+(CX239*CX44)+(DA239*DA44)+(DD239*DD44)+(DG239*DG44)+(DJ239*DJ44)+(DM239*DM44)+(DP239*DP44)+(DS239*DS44)+IF(O35="Actual",(DV239*DV44),0))/O44,0)</f>
        <v>0</v>
      </c>
      <c r="P239" s="198">
        <f>IFERROR(((S239*S44)+(V239*V44)+(Y239*Y44)+(AB239*AB44)+(AE239*AE44)+(AH239*AH44)+(AK239*AK44)+(AN239*AN44)+(AQ239*AQ44)+(AT239*AT44)+(AW239*AW44)+(AZ239*AZ44)+(BC239*BC44)+(BF239*BF44)+(BI239*BI44)+(BL239*BL44)+(BO239*BO44)+(BR239*BR44)+(BU239*BU44)+(BX239*BX44)+(CA239*CA44)+(CD239*CD44)+(CG239*CG44)+(CJ239*CJ44)+(CM239*CM44)+(CP239*CP44)+(CS239*CS44)+(CV239*CV44)+(CY239*CY44)+(DB239*DB44)+(DE239*DE44)+(DH239*DH44)+(DK239*DK44)+(DN239*DN44)+(DQ239*DQ44)+(DT239*DT44))/P44,0)</f>
        <v>0</v>
      </c>
      <c r="Q239" s="236"/>
      <c r="R239" s="207">
        <v>0</v>
      </c>
      <c r="S239" s="200">
        <v>0</v>
      </c>
      <c r="T239" s="203"/>
      <c r="U239" s="207"/>
      <c r="V239" s="200"/>
      <c r="W239" s="203"/>
      <c r="X239" s="207"/>
      <c r="Y239" s="200"/>
      <c r="Z239" s="203"/>
      <c r="AA239" s="207"/>
      <c r="AB239" s="200"/>
      <c r="AC239" s="203"/>
      <c r="AD239" s="207"/>
      <c r="AE239" s="200"/>
      <c r="AF239" s="203"/>
      <c r="AG239" s="207"/>
      <c r="AH239" s="200"/>
      <c r="AI239" s="203"/>
      <c r="AJ239" s="207"/>
      <c r="AK239" s="200"/>
      <c r="AL239" s="203"/>
      <c r="AM239" s="207"/>
      <c r="AN239" s="200"/>
      <c r="AO239" s="203"/>
      <c r="AP239" s="207"/>
      <c r="AQ239" s="200"/>
      <c r="AR239" s="203"/>
      <c r="AS239" s="207"/>
      <c r="AT239" s="200"/>
      <c r="AU239" s="203"/>
      <c r="AV239" s="207"/>
      <c r="AW239" s="200"/>
      <c r="AX239" s="203"/>
      <c r="AY239" s="207"/>
      <c r="AZ239" s="200"/>
      <c r="BA239" s="203"/>
      <c r="BB239" s="207"/>
      <c r="BC239" s="200"/>
      <c r="BD239" s="203"/>
      <c r="BE239" s="207"/>
      <c r="BF239" s="200"/>
      <c r="BG239" s="203"/>
      <c r="BH239" s="207"/>
      <c r="BI239" s="200"/>
      <c r="BJ239" s="203"/>
      <c r="BK239" s="207"/>
      <c r="BL239" s="200"/>
      <c r="BM239" s="203"/>
      <c r="BN239" s="207"/>
      <c r="BO239" s="200"/>
      <c r="BP239" s="203"/>
      <c r="BQ239" s="207"/>
      <c r="BR239" s="200"/>
      <c r="BS239" s="203"/>
      <c r="BT239" s="207"/>
      <c r="BU239" s="200"/>
      <c r="BV239" s="203"/>
      <c r="BW239" s="207"/>
      <c r="BX239" s="200"/>
      <c r="BY239" s="203"/>
      <c r="BZ239" s="207"/>
      <c r="CA239" s="200"/>
      <c r="CB239" s="203"/>
      <c r="CC239" s="207"/>
      <c r="CD239" s="200"/>
      <c r="CE239" s="203"/>
      <c r="CF239" s="207"/>
      <c r="CG239" s="200"/>
      <c r="CH239" s="203"/>
      <c r="CI239" s="207"/>
      <c r="CJ239" s="200"/>
      <c r="CK239" s="203"/>
      <c r="CL239" s="207"/>
      <c r="CM239" s="200"/>
      <c r="CN239" s="203"/>
      <c r="CO239" s="207"/>
      <c r="CP239" s="200"/>
      <c r="CQ239" s="203"/>
      <c r="CR239" s="207"/>
      <c r="CS239" s="200"/>
      <c r="CT239" s="203"/>
      <c r="CU239" s="207"/>
      <c r="CV239" s="200"/>
      <c r="CW239" s="203"/>
      <c r="CX239" s="207"/>
      <c r="CY239" s="200"/>
      <c r="CZ239" s="203"/>
      <c r="DA239" s="207"/>
      <c r="DB239" s="200"/>
      <c r="DC239" s="203"/>
      <c r="DD239" s="207"/>
      <c r="DE239" s="200"/>
      <c r="DF239" s="203"/>
      <c r="DG239" s="207"/>
      <c r="DH239" s="200"/>
      <c r="DI239" s="203"/>
      <c r="DJ239" s="207"/>
      <c r="DK239" s="200"/>
      <c r="DL239" s="203"/>
      <c r="DM239" s="207"/>
      <c r="DN239" s="200"/>
      <c r="DO239" s="203"/>
      <c r="DP239" s="207"/>
      <c r="DQ239" s="200"/>
      <c r="DR239" s="203"/>
      <c r="DS239" s="207"/>
      <c r="DT239" s="200"/>
      <c r="DU239" s="419"/>
      <c r="DV239" s="204">
        <f>IFERROR(IF(AND($O$336="Actual",OR(DV141=0,DV141="")),0,R239),0)</f>
        <v>0</v>
      </c>
      <c r="DW239" s="452"/>
      <c r="DY239" s="205"/>
      <c r="DZ239" s="197"/>
      <c r="EB239" s="196"/>
      <c r="EC239" s="197"/>
    </row>
    <row r="240" spans="1:303" ht="19.5" customHeight="1" x14ac:dyDescent="0.3">
      <c r="A240" s="83"/>
      <c r="E240" s="206" t="s">
        <v>933</v>
      </c>
      <c r="F240" s="206">
        <v>0</v>
      </c>
      <c r="G240" s="206" t="s">
        <v>264</v>
      </c>
      <c r="H240" t="b">
        <v>1</v>
      </c>
      <c r="M240" s="473" t="s">
        <v>891</v>
      </c>
      <c r="N240" s="119" t="s">
        <v>40</v>
      </c>
      <c r="O240" s="210">
        <f ca="1">IFERROR(((R240*R44)+(U240*U44)+(X240*X44)+(AA240*AA44)+(AD240*AD44)+(AG240*AG44)+(AJ240*AJ44)+(AM240*AM44)+(AP240*AP44)+(AS240*AS44)+(AV240*AV44)+(AY240*AY44)+(BB240*BB44)+(BE240*BE44)+(BH240*BH44)+(BK240*BK44)+(BN240*BN44)+(BQ240*BQ44)+(BT240*BT44)+(BW240*BW44)+(BZ240*BZ44)+(CC240*CC44)+(CF240*CF44)+(CI240*CI44)+(CL240*CL44)+(CO240*CO44)+(CR240*CR44)+(CU240*CU44)+(CX240*CX44)+(DA240*DA44)+(DD240*DD44)+(DG240*DG44)+(DJ240*DJ44)+(DM240*DM44)+(DP240*DP44)+(DS240*DS44)+IF(O35="Actual",(DV240*DV44),0))/O44,0)</f>
        <v>0</v>
      </c>
      <c r="P240" s="210">
        <f>IFERROR(((S240*S44)+(V240*V44)+(Y240*Y44)+(AB240*AB44)+(AE240*AE44)+(AH240*AH44)+(AK240*AK44)+(AN240*AN44)+(AQ240*AQ44)+(AT240*AT44)+(AW240*AW44)+(AZ240*AZ44)+(BC240*BC44)+(BF240*BF44)+(BI240*BI44)+(BL240*BL44)+(BO240*BO44)+(BR240*BR44)+(BU240*BU44)+(BX240*BX44)+(CA240*CA44)+(CD240*CD44)+(CG240*CG44)+(CJ240*CJ44)+(CM240*CM44)+(CP240*CP44)+(CS240*CS44)+(CV240*CV44)+(CY240*CY44)+(DB240*DB44)+(DE240*DE44)+(DH240*DH44)+(DK240*DK44)+(DN240*DN44)+(DQ240*DQ44)+(DT240*DT44)+IF(P35="Actual",(DW240*DW44),0))/P44,0)</f>
        <v>0</v>
      </c>
      <c r="Q240" s="167"/>
      <c r="R240" s="204">
        <f>IFERROR(R239-R241-R242,0)</f>
        <v>0</v>
      </c>
      <c r="S240" s="204">
        <f>IFERROR(S239-S241-S242,0)</f>
        <v>0</v>
      </c>
      <c r="T240" s="204"/>
      <c r="U240" s="204">
        <f t="shared" ref="U240:V240" si="541">IFERROR(U239-U241-U242,0)</f>
        <v>0</v>
      </c>
      <c r="V240" s="204">
        <f t="shared" si="541"/>
        <v>0</v>
      </c>
      <c r="W240" s="204"/>
      <c r="X240" s="204">
        <f t="shared" ref="X240:Y240" si="542">IFERROR(X239-X241-X242,0)</f>
        <v>0</v>
      </c>
      <c r="Y240" s="204">
        <f t="shared" si="542"/>
        <v>0</v>
      </c>
      <c r="Z240" s="204"/>
      <c r="AA240" s="204">
        <f t="shared" ref="AA240:AB240" si="543">IFERROR(AA239-AA241-AA242,0)</f>
        <v>0</v>
      </c>
      <c r="AB240" s="204">
        <f t="shared" si="543"/>
        <v>0</v>
      </c>
      <c r="AC240" s="204"/>
      <c r="AD240" s="204">
        <f t="shared" ref="AD240:AE240" si="544">IFERROR(AD239-AD241-AD242,0)</f>
        <v>0</v>
      </c>
      <c r="AE240" s="204">
        <f t="shared" si="544"/>
        <v>0</v>
      </c>
      <c r="AF240" s="204"/>
      <c r="AG240" s="204">
        <f t="shared" ref="AG240:AH240" si="545">IFERROR(AG239-AG241-AG242,0)</f>
        <v>0</v>
      </c>
      <c r="AH240" s="204">
        <f t="shared" si="545"/>
        <v>0</v>
      </c>
      <c r="AI240" s="204"/>
      <c r="AJ240" s="204">
        <f t="shared" ref="AJ240:AK240" si="546">IFERROR(AJ239-AJ241-AJ242,0)</f>
        <v>0</v>
      </c>
      <c r="AK240" s="204">
        <f t="shared" si="546"/>
        <v>0</v>
      </c>
      <c r="AL240" s="204"/>
      <c r="AM240" s="204">
        <f t="shared" ref="AM240:AN240" si="547">IFERROR(AM239-AM241-AM242,0)</f>
        <v>0</v>
      </c>
      <c r="AN240" s="204">
        <f t="shared" si="547"/>
        <v>0</v>
      </c>
      <c r="AO240" s="204"/>
      <c r="AP240" s="204">
        <f t="shared" ref="AP240:AQ240" si="548">IFERROR(AP239-AP241-AP242,0)</f>
        <v>0</v>
      </c>
      <c r="AQ240" s="204">
        <f t="shared" si="548"/>
        <v>0</v>
      </c>
      <c r="AR240" s="204"/>
      <c r="AS240" s="204">
        <f t="shared" ref="AS240:AT240" si="549">IFERROR(AS239-AS241-AS242,0)</f>
        <v>0</v>
      </c>
      <c r="AT240" s="204">
        <f t="shared" si="549"/>
        <v>0</v>
      </c>
      <c r="AU240" s="204"/>
      <c r="AV240" s="204">
        <f t="shared" ref="AV240:AW240" si="550">IFERROR(AV239-AV241-AV242,0)</f>
        <v>0</v>
      </c>
      <c r="AW240" s="204">
        <f t="shared" si="550"/>
        <v>0</v>
      </c>
      <c r="AX240" s="204"/>
      <c r="AY240" s="204">
        <f t="shared" ref="AY240:AZ240" si="551">IFERROR(AY239-AY241-AY242,0)</f>
        <v>0</v>
      </c>
      <c r="AZ240" s="204">
        <f t="shared" si="551"/>
        <v>0</v>
      </c>
      <c r="BA240" s="204"/>
      <c r="BB240" s="204">
        <f t="shared" ref="BB240:BC240" si="552">IFERROR(BB239-BB241-BB242,0)</f>
        <v>0</v>
      </c>
      <c r="BC240" s="204">
        <f t="shared" si="552"/>
        <v>0</v>
      </c>
      <c r="BD240" s="204"/>
      <c r="BE240" s="204">
        <f t="shared" ref="BE240:BF240" si="553">IFERROR(BE239-BE241-BE242,0)</f>
        <v>0</v>
      </c>
      <c r="BF240" s="204">
        <f t="shared" si="553"/>
        <v>0</v>
      </c>
      <c r="BG240" s="204"/>
      <c r="BH240" s="204">
        <f t="shared" ref="BH240:BI240" si="554">IFERROR(BH239-BH241-BH242,0)</f>
        <v>0</v>
      </c>
      <c r="BI240" s="204">
        <f t="shared" si="554"/>
        <v>0</v>
      </c>
      <c r="BJ240" s="204"/>
      <c r="BK240" s="204">
        <f t="shared" ref="BK240:BL240" si="555">IFERROR(BK239-BK241-BK242,0)</f>
        <v>0</v>
      </c>
      <c r="BL240" s="204">
        <f t="shared" si="555"/>
        <v>0</v>
      </c>
      <c r="BM240" s="204"/>
      <c r="BN240" s="204">
        <f t="shared" ref="BN240:BO240" si="556">IFERROR(BN239-BN241-BN242,0)</f>
        <v>0</v>
      </c>
      <c r="BO240" s="204">
        <f t="shared" si="556"/>
        <v>0</v>
      </c>
      <c r="BP240" s="204"/>
      <c r="BQ240" s="204">
        <f t="shared" ref="BQ240:BR240" si="557">IFERROR(BQ239-BQ241-BQ242,0)</f>
        <v>0</v>
      </c>
      <c r="BR240" s="204">
        <f t="shared" si="557"/>
        <v>0</v>
      </c>
      <c r="BS240" s="204"/>
      <c r="BT240" s="204">
        <f t="shared" ref="BT240:BU240" si="558">IFERROR(BT239-BT241-BT242,0)</f>
        <v>0</v>
      </c>
      <c r="BU240" s="204">
        <f t="shared" si="558"/>
        <v>0</v>
      </c>
      <c r="BV240" s="204"/>
      <c r="BW240" s="204">
        <f t="shared" ref="BW240:BX240" si="559">IFERROR(BW239-BW241-BW242,0)</f>
        <v>0</v>
      </c>
      <c r="BX240" s="204">
        <f t="shared" si="559"/>
        <v>0</v>
      </c>
      <c r="BY240" s="204"/>
      <c r="BZ240" s="204">
        <f t="shared" ref="BZ240:CA240" si="560">IFERROR(BZ239-BZ241-BZ242,0)</f>
        <v>0</v>
      </c>
      <c r="CA240" s="204">
        <f t="shared" si="560"/>
        <v>0</v>
      </c>
      <c r="CB240" s="204"/>
      <c r="CC240" s="204">
        <f t="shared" ref="CC240:CD240" si="561">IFERROR(CC239-CC241-CC242,0)</f>
        <v>0</v>
      </c>
      <c r="CD240" s="204">
        <f t="shared" si="561"/>
        <v>0</v>
      </c>
      <c r="CE240" s="204"/>
      <c r="CF240" s="204">
        <f t="shared" ref="CF240:CG240" si="562">IFERROR(CF239-CF241-CF242,0)</f>
        <v>0</v>
      </c>
      <c r="CG240" s="204">
        <f t="shared" si="562"/>
        <v>0</v>
      </c>
      <c r="CH240" s="204"/>
      <c r="CI240" s="204">
        <f t="shared" ref="CI240:CJ240" si="563">IFERROR(CI239-CI241-CI242,0)</f>
        <v>0</v>
      </c>
      <c r="CJ240" s="204">
        <f t="shared" si="563"/>
        <v>0</v>
      </c>
      <c r="CK240" s="204"/>
      <c r="CL240" s="204">
        <f t="shared" ref="CL240:CM240" si="564">IFERROR(CL239-CL241-CL242,0)</f>
        <v>0</v>
      </c>
      <c r="CM240" s="204">
        <f t="shared" si="564"/>
        <v>0</v>
      </c>
      <c r="CN240" s="204"/>
      <c r="CO240" s="204">
        <f t="shared" ref="CO240:CP240" si="565">IFERROR(CO239-CO241-CO242,0)</f>
        <v>0</v>
      </c>
      <c r="CP240" s="204">
        <f t="shared" si="565"/>
        <v>0</v>
      </c>
      <c r="CQ240" s="204"/>
      <c r="CR240" s="204">
        <f t="shared" ref="CR240:CS240" si="566">IFERROR(CR239-CR241-CR242,0)</f>
        <v>0</v>
      </c>
      <c r="CS240" s="204">
        <f t="shared" si="566"/>
        <v>0</v>
      </c>
      <c r="CT240" s="204"/>
      <c r="CU240" s="204">
        <f t="shared" ref="CU240:CV240" si="567">IFERROR(CU239-CU241-CU242,0)</f>
        <v>0</v>
      </c>
      <c r="CV240" s="204">
        <f t="shared" si="567"/>
        <v>0</v>
      </c>
      <c r="CW240" s="204"/>
      <c r="CX240" s="204">
        <f t="shared" ref="CX240:CY240" si="568">IFERROR(CX239-CX241-CX242,0)</f>
        <v>0</v>
      </c>
      <c r="CY240" s="204">
        <f t="shared" si="568"/>
        <v>0</v>
      </c>
      <c r="CZ240" s="204"/>
      <c r="DA240" s="204">
        <f t="shared" ref="DA240:DB240" si="569">IFERROR(DA239-DA241-DA242,0)</f>
        <v>0</v>
      </c>
      <c r="DB240" s="204">
        <f t="shared" si="569"/>
        <v>0</v>
      </c>
      <c r="DC240" s="204"/>
      <c r="DD240" s="204">
        <f t="shared" ref="DD240:DE240" si="570">IFERROR(DD239-DD241-DD242,0)</f>
        <v>0</v>
      </c>
      <c r="DE240" s="204">
        <f t="shared" si="570"/>
        <v>0</v>
      </c>
      <c r="DF240" s="204"/>
      <c r="DG240" s="204">
        <f t="shared" ref="DG240:DH240" si="571">IFERROR(DG239-DG241-DG242,0)</f>
        <v>0</v>
      </c>
      <c r="DH240" s="204">
        <f t="shared" si="571"/>
        <v>0</v>
      </c>
      <c r="DI240" s="204"/>
      <c r="DJ240" s="204">
        <f t="shared" ref="DJ240:DK240" si="572">IFERROR(DJ239-DJ241-DJ242,0)</f>
        <v>0</v>
      </c>
      <c r="DK240" s="204">
        <f t="shared" si="572"/>
        <v>0</v>
      </c>
      <c r="DL240" s="204"/>
      <c r="DM240" s="204">
        <f t="shared" ref="DM240:DN240" si="573">IFERROR(DM239-DM241-DM242,0)</f>
        <v>0</v>
      </c>
      <c r="DN240" s="204">
        <f t="shared" si="573"/>
        <v>0</v>
      </c>
      <c r="DO240" s="204"/>
      <c r="DP240" s="204">
        <f t="shared" ref="DP240:DQ240" si="574">IFERROR(DP239-DP241-DP242,0)</f>
        <v>0</v>
      </c>
      <c r="DQ240" s="204">
        <f t="shared" si="574"/>
        <v>0</v>
      </c>
      <c r="DR240" s="204"/>
      <c r="DS240" s="204">
        <f t="shared" ref="DS240:DV240" si="575">IFERROR(DS239-DS241-DS242,0)</f>
        <v>0</v>
      </c>
      <c r="DT240" s="204">
        <f t="shared" si="575"/>
        <v>0</v>
      </c>
      <c r="DU240" s="418"/>
      <c r="DV240" s="204">
        <f t="shared" si="575"/>
        <v>0</v>
      </c>
      <c r="DW240" s="442"/>
      <c r="DY240" s="204"/>
      <c r="DZ240" s="204"/>
      <c r="EB240" s="227"/>
      <c r="EC240" s="227"/>
      <c r="EE240" s="100"/>
    </row>
    <row r="241" spans="1:135" ht="18.75" customHeight="1" x14ac:dyDescent="0.3">
      <c r="A241" s="83"/>
      <c r="E241" s="206" t="s">
        <v>928</v>
      </c>
      <c r="F241" s="206">
        <v>0</v>
      </c>
      <c r="G241" s="206" t="s">
        <v>264</v>
      </c>
      <c r="H241" t="b">
        <v>1</v>
      </c>
      <c r="M241" s="371" t="s">
        <v>892</v>
      </c>
      <c r="N241" s="127" t="s">
        <v>40</v>
      </c>
      <c r="O241" s="210">
        <f ca="1">IFERROR(((R241*R44)+(U241*U44)+(X241*X44)+(AA241*AA44)+(AD241*AD44)+(AG241*AG44)+(AJ241*AJ44)+(AM241*AM44)+(AP241*AP44)+(AS241*AS44)+(AV241*AV44)+(AY241*AY44)+(BB241*BB44)+(BE241*BE44)+(BH241*BH44)+(BK241*BK44)+(BN241*BN44)+(BQ241*BQ44)+(BT241*BT44)+(BW241*BW44)+(BZ241*BZ44)+(CC241*CC44)+(CF241*CF44)+(CI241*CI44)+(CL241*CL44)+(CO241*CO44)+(CR241*CR44)+(CU241*CU44)+(CX241*CX44)+(DA241*DA44)+(DD241*DD44)+(DG241*DG44)+(DJ241*DJ44)+(DM241*DM44)+(DP241*DP44)+(DS241*DS44)+IF(O35="Actual",(DV241*DV44),0))/O44,0)</f>
        <v>0</v>
      </c>
      <c r="P241" s="210">
        <f>IFERROR(((S241*S44)+(V241*V44)+(Y241*Y44)+(AB241*AB44)+(AE241*AE44)+(AH241*AH44)+(AK241*AK44)+(AN241*AN44)+(AQ241*AQ44)+(AT241*AT44)+(AW241*AW44)+(AZ241*AZ44)+(BC241*BC44)+(BF241*BF44)+(BI241*BI44)+(BL241*BL44)+(BO241*BO44)+(BR241*BR44)+(BU241*BU44)+(BX241*BX44)+(CA241*CA44)+(CD241*CD44)+(CG241*CG44)+(CJ241*CJ44)+(CM241*CM44)+(CP241*CP44)+(CS241*CS44)+(CV241*CV44)+(CY241*CY44)+(DB241*DB44)+(DE241*DE44)+(DH241*DH44)+(DK241*DK44)+(DN241*DN44)+(DQ241*DQ44)+(DT241*DT44)+IF(P35="Actual",(DW241*DW44),0))/P44,0)</f>
        <v>0</v>
      </c>
      <c r="Q241" s="167"/>
      <c r="R241" s="204">
        <v>0</v>
      </c>
      <c r="S241" s="200">
        <v>0</v>
      </c>
      <c r="T241" s="204"/>
      <c r="U241" s="204">
        <v>0</v>
      </c>
      <c r="V241" s="200">
        <v>0</v>
      </c>
      <c r="W241" s="204"/>
      <c r="X241" s="204">
        <v>0</v>
      </c>
      <c r="Y241" s="200">
        <v>0</v>
      </c>
      <c r="Z241" s="204"/>
      <c r="AA241" s="204">
        <v>0</v>
      </c>
      <c r="AB241" s="200">
        <v>0</v>
      </c>
      <c r="AC241" s="204"/>
      <c r="AD241" s="204">
        <v>0</v>
      </c>
      <c r="AE241" s="200">
        <v>0</v>
      </c>
      <c r="AF241" s="204"/>
      <c r="AG241" s="204">
        <v>0</v>
      </c>
      <c r="AH241" s="200">
        <v>0</v>
      </c>
      <c r="AI241" s="204"/>
      <c r="AJ241" s="204">
        <v>0</v>
      </c>
      <c r="AK241" s="200">
        <v>0</v>
      </c>
      <c r="AL241" s="204"/>
      <c r="AM241" s="204">
        <v>0</v>
      </c>
      <c r="AN241" s="200">
        <v>0</v>
      </c>
      <c r="AO241" s="204"/>
      <c r="AP241" s="204">
        <v>0</v>
      </c>
      <c r="AQ241" s="200">
        <v>0</v>
      </c>
      <c r="AR241" s="204"/>
      <c r="AS241" s="204">
        <v>0</v>
      </c>
      <c r="AT241" s="200">
        <v>0</v>
      </c>
      <c r="AU241" s="204"/>
      <c r="AV241" s="204">
        <v>0</v>
      </c>
      <c r="AW241" s="200">
        <v>0</v>
      </c>
      <c r="AX241" s="204"/>
      <c r="AY241" s="204">
        <v>0</v>
      </c>
      <c r="AZ241" s="200">
        <v>0</v>
      </c>
      <c r="BA241" s="204"/>
      <c r="BB241" s="204">
        <v>0</v>
      </c>
      <c r="BC241" s="200">
        <v>0</v>
      </c>
      <c r="BD241" s="204"/>
      <c r="BE241" s="204">
        <v>0</v>
      </c>
      <c r="BF241" s="200">
        <v>0</v>
      </c>
      <c r="BG241" s="204"/>
      <c r="BH241" s="204">
        <v>0</v>
      </c>
      <c r="BI241" s="200">
        <v>0</v>
      </c>
      <c r="BJ241" s="204"/>
      <c r="BK241" s="204">
        <v>0</v>
      </c>
      <c r="BL241" s="200">
        <v>0</v>
      </c>
      <c r="BM241" s="204"/>
      <c r="BN241" s="204">
        <v>0</v>
      </c>
      <c r="BO241" s="200">
        <v>0</v>
      </c>
      <c r="BP241" s="204"/>
      <c r="BQ241" s="204">
        <v>0</v>
      </c>
      <c r="BR241" s="200">
        <v>0</v>
      </c>
      <c r="BS241" s="204"/>
      <c r="BT241" s="204">
        <v>0</v>
      </c>
      <c r="BU241" s="200">
        <v>0</v>
      </c>
      <c r="BV241" s="204"/>
      <c r="BW241" s="204">
        <v>0</v>
      </c>
      <c r="BX241" s="200">
        <v>0</v>
      </c>
      <c r="BY241" s="204"/>
      <c r="BZ241" s="204">
        <v>0</v>
      </c>
      <c r="CA241" s="200">
        <v>0</v>
      </c>
      <c r="CB241" s="204"/>
      <c r="CC241" s="204">
        <v>0</v>
      </c>
      <c r="CD241" s="200">
        <v>0</v>
      </c>
      <c r="CE241" s="204"/>
      <c r="CF241" s="204">
        <v>0</v>
      </c>
      <c r="CG241" s="200">
        <v>0</v>
      </c>
      <c r="CH241" s="204"/>
      <c r="CI241" s="204">
        <v>0</v>
      </c>
      <c r="CJ241" s="200">
        <v>0</v>
      </c>
      <c r="CK241" s="204"/>
      <c r="CL241" s="204">
        <v>0</v>
      </c>
      <c r="CM241" s="200">
        <v>0</v>
      </c>
      <c r="CN241" s="204"/>
      <c r="CO241" s="204">
        <v>0</v>
      </c>
      <c r="CP241" s="200">
        <v>0</v>
      </c>
      <c r="CQ241" s="204"/>
      <c r="CR241" s="204">
        <v>0</v>
      </c>
      <c r="CS241" s="200">
        <v>0</v>
      </c>
      <c r="CT241" s="204"/>
      <c r="CU241" s="204">
        <v>0</v>
      </c>
      <c r="CV241" s="200">
        <v>0</v>
      </c>
      <c r="CW241" s="204"/>
      <c r="CX241" s="204">
        <v>0</v>
      </c>
      <c r="CY241" s="200">
        <v>0</v>
      </c>
      <c r="CZ241" s="204"/>
      <c r="DA241" s="204">
        <v>0</v>
      </c>
      <c r="DB241" s="200">
        <v>0</v>
      </c>
      <c r="DC241" s="204"/>
      <c r="DD241" s="204">
        <v>0</v>
      </c>
      <c r="DE241" s="200">
        <v>0</v>
      </c>
      <c r="DF241" s="204"/>
      <c r="DG241" s="204">
        <v>0</v>
      </c>
      <c r="DH241" s="200">
        <v>0</v>
      </c>
      <c r="DI241" s="204"/>
      <c r="DJ241" s="204">
        <v>0</v>
      </c>
      <c r="DK241" s="200">
        <v>0</v>
      </c>
      <c r="DL241" s="204"/>
      <c r="DM241" s="204">
        <v>0</v>
      </c>
      <c r="DN241" s="200">
        <v>0</v>
      </c>
      <c r="DO241" s="204"/>
      <c r="DP241" s="204">
        <v>0</v>
      </c>
      <c r="DQ241" s="200">
        <v>0</v>
      </c>
      <c r="DR241" s="204"/>
      <c r="DS241" s="204">
        <v>0</v>
      </c>
      <c r="DT241" s="200">
        <v>0</v>
      </c>
      <c r="DU241" s="419"/>
      <c r="DV241" s="204">
        <f>IFERROR(IF(AND($O$336="Actual",OR(DV141=0,DV141="")),0,R241),0)</f>
        <v>0</v>
      </c>
      <c r="DW241" s="452"/>
      <c r="DY241" s="205"/>
      <c r="DZ241" s="197"/>
      <c r="EB241" s="196"/>
      <c r="EC241" s="197"/>
    </row>
    <row r="242" spans="1:135" ht="18.75" customHeight="1" x14ac:dyDescent="0.3">
      <c r="A242" s="83"/>
      <c r="E242" s="206" t="s">
        <v>929</v>
      </c>
      <c r="F242" s="206">
        <v>0</v>
      </c>
      <c r="G242" s="206" t="s">
        <v>264</v>
      </c>
      <c r="H242" t="b">
        <v>1</v>
      </c>
      <c r="M242" s="371" t="s">
        <v>893</v>
      </c>
      <c r="N242" s="127" t="s">
        <v>40</v>
      </c>
      <c r="O242" s="210">
        <f ca="1">IFERROR(((R242*R44)+(U242*U44)+(X242*X44)+(AA242*AA44)+(AD242*AD44)+(AG242*AG44)+(AJ242*AJ44)+(AM242*AM44)+(AP242*AP44)+(AS242*AS44)+(AV242*AV44)+(AY242*AY44)+(BB242*BB44)+(BE242*BE44)+(BH242*BH44)+(BK242*BK44)+(BN242*BN44)+(BQ242*BQ44)+(BT242*BT44)+(BW242*BW44)+(BZ242*BZ44)+(CC242*CC44)+(CF242*CF44)+(CI242*CI44)+(CL242*CL44)+(CO242*CO44)+(CR242*CR44)+(CU242*CU44)+(CX242*CX44)+(DA242*DA44)+(DD242*DD44)+(DG242*DG44)+(DJ242*DJ44)+(DM242*DM44)+(DP242*DP44)+(DS242*DS44)+IF(O35="Actual",(DV242*DV44),0))/O44,0)</f>
        <v>0</v>
      </c>
      <c r="P242" s="210">
        <f>IFERROR(((S242*S44)+(V242*V44)+(Y242*Y44)+(AB242*AB44)+(AE242*AE44)+(AH242*AH44)+(AK242*AK44)+(AN242*AN44)+(AQ242*AQ44)+(AT242*AT44)+(AW242*AW44)+(AZ242*AZ44)+(BC242*BC44)+(BF242*BF44)+(BI242*BI44)+(BL242*BL44)+(BO242*BO44)+(BR242*BR44)+(BU242*BU44)+(BX242*BX44)+(CA242*CA44)+(CD242*CD44)+(CG242*CG44)+(CJ242*CJ44)+(CM242*CM44)+(CP242*CP44)+(CS242*CS44)+(CV242*CV44)+(CY242*CY44)+(DB242*DB44)+(DE242*DE44)+(DH242*DH44)+(DK242*DK44)+(DN242*DN44)+(DQ242*DQ44)+(DT242*DT44)+IF(P35="Actual",(DW242*DW44),0))/P44,0)</f>
        <v>0</v>
      </c>
      <c r="Q242" s="167"/>
      <c r="R242" s="204">
        <v>0</v>
      </c>
      <c r="S242" s="200">
        <v>0</v>
      </c>
      <c r="T242" s="204"/>
      <c r="U242" s="204">
        <v>0</v>
      </c>
      <c r="V242" s="200">
        <v>0</v>
      </c>
      <c r="W242" s="204"/>
      <c r="X242" s="204">
        <v>0</v>
      </c>
      <c r="Y242" s="200">
        <v>0</v>
      </c>
      <c r="Z242" s="204"/>
      <c r="AA242" s="204">
        <v>0</v>
      </c>
      <c r="AB242" s="200">
        <v>0</v>
      </c>
      <c r="AC242" s="204"/>
      <c r="AD242" s="204">
        <v>0</v>
      </c>
      <c r="AE242" s="200">
        <v>0</v>
      </c>
      <c r="AF242" s="204"/>
      <c r="AG242" s="204">
        <v>0</v>
      </c>
      <c r="AH242" s="200">
        <v>0</v>
      </c>
      <c r="AI242" s="204"/>
      <c r="AJ242" s="204">
        <v>0</v>
      </c>
      <c r="AK242" s="200">
        <v>0</v>
      </c>
      <c r="AL242" s="204"/>
      <c r="AM242" s="204">
        <v>0</v>
      </c>
      <c r="AN242" s="200">
        <v>0</v>
      </c>
      <c r="AO242" s="204"/>
      <c r="AP242" s="204">
        <v>0</v>
      </c>
      <c r="AQ242" s="200">
        <v>0</v>
      </c>
      <c r="AR242" s="204"/>
      <c r="AS242" s="204">
        <v>0</v>
      </c>
      <c r="AT242" s="200">
        <v>0</v>
      </c>
      <c r="AU242" s="204"/>
      <c r="AV242" s="204">
        <v>0</v>
      </c>
      <c r="AW242" s="200">
        <v>0</v>
      </c>
      <c r="AX242" s="204"/>
      <c r="AY242" s="204">
        <v>0</v>
      </c>
      <c r="AZ242" s="200">
        <v>0</v>
      </c>
      <c r="BA242" s="204"/>
      <c r="BB242" s="204">
        <v>0</v>
      </c>
      <c r="BC242" s="200">
        <v>0</v>
      </c>
      <c r="BD242" s="204"/>
      <c r="BE242" s="204">
        <v>0</v>
      </c>
      <c r="BF242" s="200">
        <v>0</v>
      </c>
      <c r="BG242" s="204"/>
      <c r="BH242" s="204">
        <v>0</v>
      </c>
      <c r="BI242" s="200">
        <v>0</v>
      </c>
      <c r="BJ242" s="204"/>
      <c r="BK242" s="204">
        <v>0</v>
      </c>
      <c r="BL242" s="200">
        <v>0</v>
      </c>
      <c r="BM242" s="204"/>
      <c r="BN242" s="204">
        <v>0</v>
      </c>
      <c r="BO242" s="200">
        <v>0</v>
      </c>
      <c r="BP242" s="204"/>
      <c r="BQ242" s="204">
        <v>0</v>
      </c>
      <c r="BR242" s="200">
        <v>0</v>
      </c>
      <c r="BS242" s="204"/>
      <c r="BT242" s="204">
        <v>0</v>
      </c>
      <c r="BU242" s="200">
        <v>0</v>
      </c>
      <c r="BV242" s="204"/>
      <c r="BW242" s="204">
        <v>0</v>
      </c>
      <c r="BX242" s="200">
        <v>0</v>
      </c>
      <c r="BY242" s="204"/>
      <c r="BZ242" s="204">
        <v>0</v>
      </c>
      <c r="CA242" s="200">
        <v>0</v>
      </c>
      <c r="CB242" s="204"/>
      <c r="CC242" s="204">
        <v>0</v>
      </c>
      <c r="CD242" s="200">
        <v>0</v>
      </c>
      <c r="CE242" s="204"/>
      <c r="CF242" s="204">
        <v>0</v>
      </c>
      <c r="CG242" s="200">
        <v>0</v>
      </c>
      <c r="CH242" s="204"/>
      <c r="CI242" s="204">
        <v>0</v>
      </c>
      <c r="CJ242" s="200">
        <v>0</v>
      </c>
      <c r="CK242" s="204"/>
      <c r="CL242" s="204">
        <v>0</v>
      </c>
      <c r="CM242" s="200">
        <v>0</v>
      </c>
      <c r="CN242" s="204"/>
      <c r="CO242" s="204">
        <v>0</v>
      </c>
      <c r="CP242" s="200">
        <v>0</v>
      </c>
      <c r="CQ242" s="204"/>
      <c r="CR242" s="204">
        <v>0</v>
      </c>
      <c r="CS242" s="200">
        <v>0</v>
      </c>
      <c r="CT242" s="204"/>
      <c r="CU242" s="204">
        <v>0</v>
      </c>
      <c r="CV242" s="200">
        <v>0</v>
      </c>
      <c r="CW242" s="204"/>
      <c r="CX242" s="204">
        <v>0</v>
      </c>
      <c r="CY242" s="200">
        <v>0</v>
      </c>
      <c r="CZ242" s="204"/>
      <c r="DA242" s="204">
        <v>0</v>
      </c>
      <c r="DB242" s="200">
        <v>0</v>
      </c>
      <c r="DC242" s="204"/>
      <c r="DD242" s="204">
        <v>0</v>
      </c>
      <c r="DE242" s="200">
        <v>0</v>
      </c>
      <c r="DF242" s="204"/>
      <c r="DG242" s="204">
        <v>0</v>
      </c>
      <c r="DH242" s="200">
        <v>0</v>
      </c>
      <c r="DI242" s="204"/>
      <c r="DJ242" s="204">
        <v>0</v>
      </c>
      <c r="DK242" s="200">
        <v>0</v>
      </c>
      <c r="DL242" s="204"/>
      <c r="DM242" s="204">
        <v>0</v>
      </c>
      <c r="DN242" s="200">
        <v>0</v>
      </c>
      <c r="DO242" s="204"/>
      <c r="DP242" s="204">
        <v>0</v>
      </c>
      <c r="DQ242" s="200">
        <v>0</v>
      </c>
      <c r="DR242" s="204"/>
      <c r="DS242" s="204">
        <v>0</v>
      </c>
      <c r="DT242" s="200">
        <v>0</v>
      </c>
      <c r="DU242" s="419"/>
      <c r="DV242" s="204">
        <f>IFERROR(IF(AND($O$336="Actual",OR(DV141=0,DV141="")),0,R242),0)</f>
        <v>0</v>
      </c>
      <c r="DW242" s="452"/>
      <c r="DY242" s="205"/>
      <c r="DZ242" s="197"/>
      <c r="EB242" s="196"/>
      <c r="EC242" s="197"/>
    </row>
    <row r="243" spans="1:135" ht="19.5" customHeight="1" x14ac:dyDescent="0.3">
      <c r="A243" s="83"/>
      <c r="D243" s="206"/>
      <c r="E243" s="206" t="s">
        <v>448</v>
      </c>
      <c r="F243" s="206"/>
      <c r="G243" s="206" t="s">
        <v>264</v>
      </c>
      <c r="M243" s="302" t="s">
        <v>449</v>
      </c>
      <c r="N243" s="238" t="s">
        <v>40</v>
      </c>
      <c r="O243" s="198">
        <f ca="1">IFERROR(((R243*R44)+(U243*U44)+(X243*X44)+(AA243*AA44)+(AD243*AD44)+(AG243*AG44)+(AJ243*AJ44)+(AM243*AM44)+(AP243*AP44)+(AS243*AS44)+(AV243*AV44)+(AY243*AY44)+(BB243*BB44)+(BE243*BE44)+(BH243*BH44)+(BK243*BK44)+(BN243*BN44)+(BQ243*BQ44)+(BT243*BT44)+(BW243*BW44)+(BZ243*BZ44)+(CC243*CC44)+(CF243*CF44)+(CI243*CI44)+(CL243*CL44)+(CO243*CO44)+(CR243*CR44)+(CU243*CU44)+(CX243*CX44)+(DA243*DA44)+(DD243*DD44)+(DG243*DG44)+(DJ243*DJ44)+(DM243*DM44)+(DP243*DP44)+(DS243*DS44)+IF(O35="Actual",(DV243*DV44),0))/O44,0)</f>
        <v>0</v>
      </c>
      <c r="P243" s="198">
        <f>IFERROR(((S243*S44)+(V243*V44)+(Y243*Y44)+(AB243*AB44)+(AE243*AE44)+(AH243*AH44)+(AK243*AK44)+(AN243*AN44)+(AQ243*AQ44)+(AT243*AT44)+(AW243*AW44)+(AZ243*AZ44)+(BC243*BC44)+(BF243*BF44)+(BI243*BI44)+(BL243*BL44)+(BO243*BO44)+(BR243*BR44)+(BU243*BU44)+(BX243*BX44)+(CA243*CA44)+(CD243*CD44)+(CG243*CG44)+(CJ243*CJ44)+(CM243*CM44)+(CP243*CP44)+(CS243*CS44)+(CV243*CV44)+(CY243*CY44)+(DB243*DB44)+(DE243*DE44)+(DH243*DH44)+(DK243*DK44)+(DN243*DN44)+(DQ243*DQ44)+(DT243*DT44))/P44,0)</f>
        <v>0</v>
      </c>
      <c r="Q243" s="236"/>
      <c r="R243" s="199">
        <v>0</v>
      </c>
      <c r="S243" s="200">
        <v>0</v>
      </c>
      <c r="T243" s="301"/>
      <c r="U243" s="199"/>
      <c r="V243" s="200"/>
      <c r="W243" s="301"/>
      <c r="X243" s="199"/>
      <c r="Y243" s="200"/>
      <c r="Z243" s="301"/>
      <c r="AA243" s="199"/>
      <c r="AB243" s="200"/>
      <c r="AC243" s="301"/>
      <c r="AD243" s="199"/>
      <c r="AE243" s="200"/>
      <c r="AF243" s="301"/>
      <c r="AG243" s="199"/>
      <c r="AH243" s="200"/>
      <c r="AI243" s="301"/>
      <c r="AJ243" s="199"/>
      <c r="AK243" s="200"/>
      <c r="AL243" s="301"/>
      <c r="AM243" s="199"/>
      <c r="AN243" s="200"/>
      <c r="AO243" s="301"/>
      <c r="AP243" s="199"/>
      <c r="AQ243" s="200"/>
      <c r="AR243" s="301"/>
      <c r="AS243" s="199"/>
      <c r="AT243" s="200"/>
      <c r="AU243" s="301"/>
      <c r="AV243" s="199"/>
      <c r="AW243" s="200"/>
      <c r="AX243" s="301"/>
      <c r="AY243" s="199"/>
      <c r="AZ243" s="200"/>
      <c r="BA243" s="301"/>
      <c r="BB243" s="199"/>
      <c r="BC243" s="200"/>
      <c r="BD243" s="301"/>
      <c r="BE243" s="199"/>
      <c r="BF243" s="200"/>
      <c r="BG243" s="301"/>
      <c r="BH243" s="199"/>
      <c r="BI243" s="200"/>
      <c r="BJ243" s="301"/>
      <c r="BK243" s="199"/>
      <c r="BL243" s="200"/>
      <c r="BM243" s="301"/>
      <c r="BN243" s="199"/>
      <c r="BO243" s="200"/>
      <c r="BP243" s="301"/>
      <c r="BQ243" s="199"/>
      <c r="BR243" s="200"/>
      <c r="BS243" s="301"/>
      <c r="BT243" s="199"/>
      <c r="BU243" s="200"/>
      <c r="BV243" s="301"/>
      <c r="BW243" s="199"/>
      <c r="BX243" s="200"/>
      <c r="BY243" s="301"/>
      <c r="BZ243" s="199"/>
      <c r="CA243" s="200"/>
      <c r="CB243" s="301"/>
      <c r="CC243" s="199"/>
      <c r="CD243" s="200"/>
      <c r="CE243" s="301"/>
      <c r="CF243" s="199"/>
      <c r="CG243" s="200"/>
      <c r="CH243" s="301"/>
      <c r="CI243" s="199"/>
      <c r="CJ243" s="200"/>
      <c r="CK243" s="301"/>
      <c r="CL243" s="199"/>
      <c r="CM243" s="200"/>
      <c r="CN243" s="301"/>
      <c r="CO243" s="199"/>
      <c r="CP243" s="200"/>
      <c r="CQ243" s="301"/>
      <c r="CR243" s="199"/>
      <c r="CS243" s="200"/>
      <c r="CT243" s="301"/>
      <c r="CU243" s="199"/>
      <c r="CV243" s="200"/>
      <c r="CW243" s="301"/>
      <c r="CX243" s="199"/>
      <c r="CY243" s="200"/>
      <c r="CZ243" s="301"/>
      <c r="DA243" s="199"/>
      <c r="DB243" s="200"/>
      <c r="DC243" s="301"/>
      <c r="DD243" s="199"/>
      <c r="DE243" s="200"/>
      <c r="DF243" s="301"/>
      <c r="DG243" s="199"/>
      <c r="DH243" s="200"/>
      <c r="DI243" s="301"/>
      <c r="DJ243" s="199"/>
      <c r="DK243" s="200"/>
      <c r="DL243" s="301"/>
      <c r="DM243" s="199"/>
      <c r="DN243" s="200"/>
      <c r="DO243" s="301"/>
      <c r="DP243" s="199"/>
      <c r="DQ243" s="200"/>
      <c r="DR243" s="301"/>
      <c r="DS243" s="199"/>
      <c r="DT243" s="200"/>
      <c r="DU243" s="419"/>
      <c r="DV243" s="204">
        <f>IFERROR(IF(AND($O$336="Actual",OR(DV141=0,DV141="")),0,R243),0)</f>
        <v>0</v>
      </c>
      <c r="DW243" s="452"/>
      <c r="DY243" s="205"/>
      <c r="DZ243" s="197"/>
      <c r="EB243" s="196"/>
      <c r="EC243" s="197"/>
      <c r="EE243" s="100"/>
    </row>
    <row r="244" spans="1:135" ht="19.5" customHeight="1" x14ac:dyDescent="0.3">
      <c r="A244" s="83"/>
      <c r="D244" s="206"/>
      <c r="E244" s="206" t="s">
        <v>450</v>
      </c>
      <c r="F244" s="206"/>
      <c r="G244" s="206" t="s">
        <v>264</v>
      </c>
      <c r="M244" s="303" t="s">
        <v>451</v>
      </c>
      <c r="N244" s="238" t="s">
        <v>40</v>
      </c>
      <c r="O244" s="198">
        <f ca="1">IFERROR(((R244*R44)+(U244*U44)+(X244*X44)+(AA244*AA44)+(AD244*AD44)+(AG244*AG44)+(AJ244*AJ44)+(AM244*AM44)+(AP244*AP44)+(AS244*AS44)+(AV244*AV44)+(AY244*AY44)+(BB244*BB44)+(BE244*BE44)+(BH244*BH44)+(BK244*BK44)+(BN244*BN44)+(BQ244*BQ44)+(BT244*BT44)+(BW244*BW44)+(BZ244*BZ44)+(CC244*CC44)+(CF244*CF44)+(CI244*CI44)+(CL244*CL44)+(CO244*CO44)+(CR244*CR44)+(CU244*CU44)+(CX244*CX44)+(DA244*DA44)+(DD244*DD44)+(DG244*DG44)+(DJ244*DJ44)+(DM244*DM44)+(DP244*DP44)+(DS244*DS44)+IF(O35="Actual",(DV244*DV44),0))/O44,0)</f>
        <v>0</v>
      </c>
      <c r="P244" s="198">
        <f>IFERROR(((S244*S44)+(V244*V44)+(Y244*Y44)+(AB244*AB44)+(AE244*AE44)+(AH244*AH44)+(AK244*AK44)+(AN244*AN44)+(AQ244*AQ44)+(AT244*AT44)+(AW244*AW44)+(AZ244*AZ44)+(BC244*BC44)+(BF244*BF44)+(BI244*BI44)+(BL244*BL44)+(BO244*BO44)+(BR244*BR44)+(BU244*BU44)+(BX244*BX44)+(CA244*CA44)+(CD244*CD44)+(CG244*CG44)+(CJ244*CJ44)+(CM244*CM44)+(CP244*CP44)+(CS244*CS44)+(CV244*CV44)+(CY244*CY44)+(DB244*DB44)+(DE244*DE44)+(DH244*DH44)+(DK244*DK44)+(DN244*DN44)+(DQ244*DQ44)+(DT244*DT44))/P44,0)</f>
        <v>0</v>
      </c>
      <c r="Q244" s="236"/>
      <c r="R244" s="207">
        <v>0</v>
      </c>
      <c r="S244" s="200">
        <v>0</v>
      </c>
      <c r="T244" s="203"/>
      <c r="U244" s="207"/>
      <c r="V244" s="200"/>
      <c r="W244" s="203"/>
      <c r="X244" s="207"/>
      <c r="Y244" s="200"/>
      <c r="Z244" s="203"/>
      <c r="AA244" s="207"/>
      <c r="AB244" s="200"/>
      <c r="AC244" s="203"/>
      <c r="AD244" s="207"/>
      <c r="AE244" s="200"/>
      <c r="AF244" s="203"/>
      <c r="AG244" s="207"/>
      <c r="AH244" s="200"/>
      <c r="AI244" s="203"/>
      <c r="AJ244" s="207"/>
      <c r="AK244" s="200"/>
      <c r="AL244" s="203"/>
      <c r="AM244" s="207"/>
      <c r="AN244" s="200"/>
      <c r="AO244" s="203"/>
      <c r="AP244" s="207"/>
      <c r="AQ244" s="200"/>
      <c r="AR244" s="203"/>
      <c r="AS244" s="207"/>
      <c r="AT244" s="200"/>
      <c r="AU244" s="203"/>
      <c r="AV244" s="207"/>
      <c r="AW244" s="200"/>
      <c r="AX244" s="203"/>
      <c r="AY244" s="207"/>
      <c r="AZ244" s="200"/>
      <c r="BA244" s="203"/>
      <c r="BB244" s="207"/>
      <c r="BC244" s="200"/>
      <c r="BD244" s="203"/>
      <c r="BE244" s="207"/>
      <c r="BF244" s="200"/>
      <c r="BG244" s="203"/>
      <c r="BH244" s="207"/>
      <c r="BI244" s="200"/>
      <c r="BJ244" s="203"/>
      <c r="BK244" s="207"/>
      <c r="BL244" s="200"/>
      <c r="BM244" s="203"/>
      <c r="BN244" s="207"/>
      <c r="BO244" s="200"/>
      <c r="BP244" s="203"/>
      <c r="BQ244" s="207"/>
      <c r="BR244" s="200"/>
      <c r="BS244" s="203"/>
      <c r="BT244" s="207"/>
      <c r="BU244" s="200"/>
      <c r="BV244" s="203"/>
      <c r="BW244" s="207"/>
      <c r="BX244" s="200"/>
      <c r="BY244" s="203"/>
      <c r="BZ244" s="207"/>
      <c r="CA244" s="200"/>
      <c r="CB244" s="203"/>
      <c r="CC244" s="207"/>
      <c r="CD244" s="200"/>
      <c r="CE244" s="203"/>
      <c r="CF244" s="207"/>
      <c r="CG244" s="200"/>
      <c r="CH244" s="203"/>
      <c r="CI244" s="207"/>
      <c r="CJ244" s="200"/>
      <c r="CK244" s="203"/>
      <c r="CL244" s="207"/>
      <c r="CM244" s="200"/>
      <c r="CN244" s="203"/>
      <c r="CO244" s="207"/>
      <c r="CP244" s="200"/>
      <c r="CQ244" s="203"/>
      <c r="CR244" s="207"/>
      <c r="CS244" s="200"/>
      <c r="CT244" s="203"/>
      <c r="CU244" s="207"/>
      <c r="CV244" s="200"/>
      <c r="CW244" s="203"/>
      <c r="CX244" s="207"/>
      <c r="CY244" s="200"/>
      <c r="CZ244" s="203"/>
      <c r="DA244" s="207"/>
      <c r="DB244" s="200"/>
      <c r="DC244" s="203"/>
      <c r="DD244" s="207"/>
      <c r="DE244" s="200"/>
      <c r="DF244" s="203"/>
      <c r="DG244" s="207"/>
      <c r="DH244" s="200"/>
      <c r="DI244" s="203"/>
      <c r="DJ244" s="207"/>
      <c r="DK244" s="200"/>
      <c r="DL244" s="203"/>
      <c r="DM244" s="207"/>
      <c r="DN244" s="200"/>
      <c r="DO244" s="203"/>
      <c r="DP244" s="207"/>
      <c r="DQ244" s="200"/>
      <c r="DR244" s="203"/>
      <c r="DS244" s="207"/>
      <c r="DT244" s="200"/>
      <c r="DU244" s="419"/>
      <c r="DV244" s="204">
        <f>IFERROR(IF(AND($O$336="Actual",OR(DV141=0,DV141="")),0,R244),0)</f>
        <v>0</v>
      </c>
      <c r="DW244" s="452"/>
      <c r="DY244" s="205"/>
      <c r="DZ244" s="197"/>
      <c r="EB244" s="196"/>
      <c r="EC244" s="197"/>
    </row>
    <row r="245" spans="1:135" ht="19.5" customHeight="1" x14ac:dyDescent="0.3">
      <c r="A245" s="83"/>
      <c r="E245" s="206" t="s">
        <v>930</v>
      </c>
      <c r="F245" s="206">
        <v>0</v>
      </c>
      <c r="G245" s="206" t="s">
        <v>264</v>
      </c>
      <c r="H245" t="b">
        <v>1</v>
      </c>
      <c r="M245" s="473" t="s">
        <v>894</v>
      </c>
      <c r="N245" s="119" t="s">
        <v>40</v>
      </c>
      <c r="O245" s="210">
        <f ca="1">IFERROR(((R245*R44)+(U245*U44)+(X245*X44)+(AA245*AA44)+(AD245*AD44)+(AG245*AG44)+(AJ245*AJ44)+(AM245*AM44)+(AP245*AP44)+(AS245*AS44)+(AV245*AV44)+(AY245*AY44)+(BB245*BB44)+(BE245*BE44)+(BH245*BH44)+(BK245*BK44)+(BN245*BN44)+(BQ245*BQ44)+(BT245*BT44)+(BW245*BW44)+(BZ245*BZ44)+(CC245*CC44)+(CF245*CF44)+(CI245*CI44)+(CL245*CL44)+(CO245*CO44)+(CR245*CR44)+(CU245*CU44)+(CX245*CX44)+(DA245*DA44)+(DD245*DD44)+(DG245*DG44)+(DJ245*DJ44)+(DM245*DM44)+(DP245*DP44)+(DS245*DS44)+IF(O35="Actual",(DV245*DV44),0))/O44,0)</f>
        <v>0</v>
      </c>
      <c r="P245" s="210">
        <f>IFERROR(((S245*S44)+(V245*V44)+(Y245*Y44)+(AB245*AB44)+(AE245*AE44)+(AH245*AH44)+(AK245*AK44)+(AN245*AN44)+(AQ245*AQ44)+(AT245*AT44)+(AW245*AW44)+(AZ245*AZ44)+(BC245*BC44)+(BF245*BF44)+(BI245*BI44)+(BL245*BL44)+(BO245*BO44)+(BR245*BR44)+(BU245*BU44)+(BX245*BX44)+(CA245*CA44)+(CD245*CD44)+(CG245*CG44)+(CJ245*CJ44)+(CM245*CM44)+(CP245*CP44)+(CS245*CS44)+(CV245*CV44)+(CY245*CY44)+(DB245*DB44)+(DE245*DE44)+(DH245*DH44)+(DK245*DK44)+(DN245*DN44)+(DQ245*DQ44)+(DT245*DT44)+IF(P35="Actual",(DW245*DW44),0))/P44,0)</f>
        <v>0</v>
      </c>
      <c r="Q245" s="167"/>
      <c r="R245" s="204">
        <f>IFERROR(R244-R246-R247,0)</f>
        <v>0</v>
      </c>
      <c r="S245" s="204">
        <f>IFERROR(S244-S246-S247,0)</f>
        <v>0</v>
      </c>
      <c r="T245" s="204"/>
      <c r="U245" s="204">
        <f t="shared" ref="U245:V245" si="576">IFERROR(U244-U246-U247,0)</f>
        <v>0</v>
      </c>
      <c r="V245" s="204">
        <f t="shared" si="576"/>
        <v>0</v>
      </c>
      <c r="W245" s="204"/>
      <c r="X245" s="204">
        <f t="shared" ref="X245:Y245" si="577">IFERROR(X244-X246-X247,0)</f>
        <v>0</v>
      </c>
      <c r="Y245" s="204">
        <f t="shared" si="577"/>
        <v>0</v>
      </c>
      <c r="Z245" s="204"/>
      <c r="AA245" s="204">
        <f t="shared" ref="AA245:AB245" si="578">IFERROR(AA244-AA246-AA247,0)</f>
        <v>0</v>
      </c>
      <c r="AB245" s="204">
        <f t="shared" si="578"/>
        <v>0</v>
      </c>
      <c r="AC245" s="204"/>
      <c r="AD245" s="204">
        <f t="shared" ref="AD245:AE245" si="579">IFERROR(AD244-AD246-AD247,0)</f>
        <v>0</v>
      </c>
      <c r="AE245" s="204">
        <f t="shared" si="579"/>
        <v>0</v>
      </c>
      <c r="AF245" s="204"/>
      <c r="AG245" s="204">
        <f t="shared" ref="AG245:AH245" si="580">IFERROR(AG244-AG246-AG247,0)</f>
        <v>0</v>
      </c>
      <c r="AH245" s="204">
        <f t="shared" si="580"/>
        <v>0</v>
      </c>
      <c r="AI245" s="204"/>
      <c r="AJ245" s="204">
        <f t="shared" ref="AJ245:AK245" si="581">IFERROR(AJ244-AJ246-AJ247,0)</f>
        <v>0</v>
      </c>
      <c r="AK245" s="204">
        <f t="shared" si="581"/>
        <v>0</v>
      </c>
      <c r="AL245" s="204"/>
      <c r="AM245" s="204">
        <f t="shared" ref="AM245:AN245" si="582">IFERROR(AM244-AM246-AM247,0)</f>
        <v>0</v>
      </c>
      <c r="AN245" s="204">
        <f t="shared" si="582"/>
        <v>0</v>
      </c>
      <c r="AO245" s="204"/>
      <c r="AP245" s="204">
        <f t="shared" ref="AP245:AQ245" si="583">IFERROR(AP244-AP246-AP247,0)</f>
        <v>0</v>
      </c>
      <c r="AQ245" s="204">
        <f t="shared" si="583"/>
        <v>0</v>
      </c>
      <c r="AR245" s="204"/>
      <c r="AS245" s="204">
        <f t="shared" ref="AS245:AT245" si="584">IFERROR(AS244-AS246-AS247,0)</f>
        <v>0</v>
      </c>
      <c r="AT245" s="204">
        <f t="shared" si="584"/>
        <v>0</v>
      </c>
      <c r="AU245" s="204"/>
      <c r="AV245" s="204">
        <f t="shared" ref="AV245:AW245" si="585">IFERROR(AV244-AV246-AV247,0)</f>
        <v>0</v>
      </c>
      <c r="AW245" s="204">
        <f t="shared" si="585"/>
        <v>0</v>
      </c>
      <c r="AX245" s="204"/>
      <c r="AY245" s="204">
        <f t="shared" ref="AY245:AZ245" si="586">IFERROR(AY244-AY246-AY247,0)</f>
        <v>0</v>
      </c>
      <c r="AZ245" s="204">
        <f t="shared" si="586"/>
        <v>0</v>
      </c>
      <c r="BA245" s="204"/>
      <c r="BB245" s="204">
        <f t="shared" ref="BB245:BC245" si="587">IFERROR(BB244-BB246-BB247,0)</f>
        <v>0</v>
      </c>
      <c r="BC245" s="204">
        <f t="shared" si="587"/>
        <v>0</v>
      </c>
      <c r="BD245" s="204"/>
      <c r="BE245" s="204">
        <f t="shared" ref="BE245:BF245" si="588">IFERROR(BE244-BE246-BE247,0)</f>
        <v>0</v>
      </c>
      <c r="BF245" s="204">
        <f t="shared" si="588"/>
        <v>0</v>
      </c>
      <c r="BG245" s="204"/>
      <c r="BH245" s="204">
        <f t="shared" ref="BH245:BI245" si="589">IFERROR(BH244-BH246-BH247,0)</f>
        <v>0</v>
      </c>
      <c r="BI245" s="204">
        <f t="shared" si="589"/>
        <v>0</v>
      </c>
      <c r="BJ245" s="204"/>
      <c r="BK245" s="204">
        <f t="shared" ref="BK245:BL245" si="590">IFERROR(BK244-BK246-BK247,0)</f>
        <v>0</v>
      </c>
      <c r="BL245" s="204">
        <f t="shared" si="590"/>
        <v>0</v>
      </c>
      <c r="BM245" s="204"/>
      <c r="BN245" s="204">
        <f t="shared" ref="BN245:BO245" si="591">IFERROR(BN244-BN246-BN247,0)</f>
        <v>0</v>
      </c>
      <c r="BO245" s="204">
        <f t="shared" si="591"/>
        <v>0</v>
      </c>
      <c r="BP245" s="204"/>
      <c r="BQ245" s="204">
        <f t="shared" ref="BQ245:BR245" si="592">IFERROR(BQ244-BQ246-BQ247,0)</f>
        <v>0</v>
      </c>
      <c r="BR245" s="204">
        <f t="shared" si="592"/>
        <v>0</v>
      </c>
      <c r="BS245" s="204"/>
      <c r="BT245" s="204">
        <f t="shared" ref="BT245:BU245" si="593">IFERROR(BT244-BT246-BT247,0)</f>
        <v>0</v>
      </c>
      <c r="BU245" s="204">
        <f t="shared" si="593"/>
        <v>0</v>
      </c>
      <c r="BV245" s="204"/>
      <c r="BW245" s="204">
        <f t="shared" ref="BW245:BX245" si="594">IFERROR(BW244-BW246-BW247,0)</f>
        <v>0</v>
      </c>
      <c r="BX245" s="204">
        <f t="shared" si="594"/>
        <v>0</v>
      </c>
      <c r="BY245" s="204"/>
      <c r="BZ245" s="204">
        <f t="shared" ref="BZ245:CA245" si="595">IFERROR(BZ244-BZ246-BZ247,0)</f>
        <v>0</v>
      </c>
      <c r="CA245" s="204">
        <f t="shared" si="595"/>
        <v>0</v>
      </c>
      <c r="CB245" s="204"/>
      <c r="CC245" s="204">
        <f t="shared" ref="CC245:CD245" si="596">IFERROR(CC244-CC246-CC247,0)</f>
        <v>0</v>
      </c>
      <c r="CD245" s="204">
        <f t="shared" si="596"/>
        <v>0</v>
      </c>
      <c r="CE245" s="204"/>
      <c r="CF245" s="204">
        <f t="shared" ref="CF245:CG245" si="597">IFERROR(CF244-CF246-CF247,0)</f>
        <v>0</v>
      </c>
      <c r="CG245" s="204">
        <f t="shared" si="597"/>
        <v>0</v>
      </c>
      <c r="CH245" s="204"/>
      <c r="CI245" s="204">
        <f t="shared" ref="CI245:CJ245" si="598">IFERROR(CI244-CI246-CI247,0)</f>
        <v>0</v>
      </c>
      <c r="CJ245" s="204">
        <f t="shared" si="598"/>
        <v>0</v>
      </c>
      <c r="CK245" s="204"/>
      <c r="CL245" s="204">
        <f t="shared" ref="CL245:CM245" si="599">IFERROR(CL244-CL246-CL247,0)</f>
        <v>0</v>
      </c>
      <c r="CM245" s="204">
        <f t="shared" si="599"/>
        <v>0</v>
      </c>
      <c r="CN245" s="204"/>
      <c r="CO245" s="204">
        <f t="shared" ref="CO245:CP245" si="600">IFERROR(CO244-CO246-CO247,0)</f>
        <v>0</v>
      </c>
      <c r="CP245" s="204">
        <f t="shared" si="600"/>
        <v>0</v>
      </c>
      <c r="CQ245" s="204"/>
      <c r="CR245" s="204">
        <f t="shared" ref="CR245:CS245" si="601">IFERROR(CR244-CR246-CR247,0)</f>
        <v>0</v>
      </c>
      <c r="CS245" s="204">
        <f t="shared" si="601"/>
        <v>0</v>
      </c>
      <c r="CT245" s="204"/>
      <c r="CU245" s="204">
        <f t="shared" ref="CU245:CV245" si="602">IFERROR(CU244-CU246-CU247,0)</f>
        <v>0</v>
      </c>
      <c r="CV245" s="204">
        <f t="shared" si="602"/>
        <v>0</v>
      </c>
      <c r="CW245" s="204"/>
      <c r="CX245" s="204">
        <f t="shared" ref="CX245:CY245" si="603">IFERROR(CX244-CX246-CX247,0)</f>
        <v>0</v>
      </c>
      <c r="CY245" s="204">
        <f t="shared" si="603"/>
        <v>0</v>
      </c>
      <c r="CZ245" s="204"/>
      <c r="DA245" s="204">
        <f t="shared" ref="DA245:DB245" si="604">IFERROR(DA244-DA246-DA247,0)</f>
        <v>0</v>
      </c>
      <c r="DB245" s="204">
        <f t="shared" si="604"/>
        <v>0</v>
      </c>
      <c r="DC245" s="204"/>
      <c r="DD245" s="204">
        <f t="shared" ref="DD245:DE245" si="605">IFERROR(DD244-DD246-DD247,0)</f>
        <v>0</v>
      </c>
      <c r="DE245" s="204">
        <f t="shared" si="605"/>
        <v>0</v>
      </c>
      <c r="DF245" s="204"/>
      <c r="DG245" s="204">
        <f t="shared" ref="DG245:DH245" si="606">IFERROR(DG244-DG246-DG247,0)</f>
        <v>0</v>
      </c>
      <c r="DH245" s="204">
        <f t="shared" si="606"/>
        <v>0</v>
      </c>
      <c r="DI245" s="204"/>
      <c r="DJ245" s="204">
        <f t="shared" ref="DJ245:DK245" si="607">IFERROR(DJ244-DJ246-DJ247,0)</f>
        <v>0</v>
      </c>
      <c r="DK245" s="204">
        <f t="shared" si="607"/>
        <v>0</v>
      </c>
      <c r="DL245" s="204"/>
      <c r="DM245" s="204">
        <f t="shared" ref="DM245:DN245" si="608">IFERROR(DM244-DM246-DM247,0)</f>
        <v>0</v>
      </c>
      <c r="DN245" s="204">
        <f t="shared" si="608"/>
        <v>0</v>
      </c>
      <c r="DO245" s="204"/>
      <c r="DP245" s="204">
        <f t="shared" ref="DP245:DQ245" si="609">IFERROR(DP244-DP246-DP247,0)</f>
        <v>0</v>
      </c>
      <c r="DQ245" s="204">
        <f t="shared" si="609"/>
        <v>0</v>
      </c>
      <c r="DR245" s="204"/>
      <c r="DS245" s="204">
        <f t="shared" ref="DS245:DV245" si="610">IFERROR(DS244-DS246-DS247,0)</f>
        <v>0</v>
      </c>
      <c r="DT245" s="204">
        <f t="shared" si="610"/>
        <v>0</v>
      </c>
      <c r="DU245" s="418"/>
      <c r="DV245" s="204">
        <f t="shared" si="610"/>
        <v>0</v>
      </c>
      <c r="DW245" s="442"/>
      <c r="DY245" s="204"/>
      <c r="DZ245" s="204"/>
      <c r="EB245" s="227"/>
      <c r="EC245" s="227"/>
      <c r="EE245" s="100"/>
    </row>
    <row r="246" spans="1:135" ht="18.75" customHeight="1" x14ac:dyDescent="0.3">
      <c r="A246" s="83"/>
      <c r="E246" s="206" t="s">
        <v>931</v>
      </c>
      <c r="F246" s="206">
        <v>0</v>
      </c>
      <c r="G246" s="206" t="s">
        <v>264</v>
      </c>
      <c r="H246" t="b">
        <v>1</v>
      </c>
      <c r="M246" s="371" t="s">
        <v>895</v>
      </c>
      <c r="N246" s="127" t="s">
        <v>40</v>
      </c>
      <c r="O246" s="210">
        <f ca="1">IFERROR(((R246*R44)+(U246*U44)+(X246*X44)+(AA246*AA44)+(AD246*AD44)+(AG246*AG44)+(AJ246*AJ44)+(AM246*AM44)+(AP246*AP44)+(AS246*AS44)+(AV246*AV44)+(AY246*AY44)+(BB246*BB44)+(BE246*BE44)+(BH246*BH44)+(BK246*BK44)+(BN246*BN44)+(BQ246*BQ44)+(BT246*BT44)+(BW246*BW44)+(BZ246*BZ44)+(CC246*CC44)+(CF246*CF44)+(CI246*CI44)+(CL246*CL44)+(CO246*CO44)+(CR246*CR44)+(CU246*CU44)+(CX246*CX44)+(DA246*DA44)+(DD246*DD44)+(DG246*DG44)+(DJ246*DJ44)+(DM246*DM44)+(DP246*DP44)+(DS246*DS44)+IF(O35="Actual",(DV246*DV44),0))/O44,0)</f>
        <v>0</v>
      </c>
      <c r="P246" s="210">
        <f>IFERROR(((S246*S44)+(V246*V44)+(Y246*Y44)+(AB246*AB44)+(AE246*AE44)+(AH246*AH44)+(AK246*AK44)+(AN246*AN44)+(AQ246*AQ44)+(AT246*AT44)+(AW246*AW44)+(AZ246*AZ44)+(BC246*BC44)+(BF246*BF44)+(BI246*BI44)+(BL246*BL44)+(BO246*BO44)+(BR246*BR44)+(BU246*BU44)+(BX246*BX44)+(CA246*CA44)+(CD246*CD44)+(CG246*CG44)+(CJ246*CJ44)+(CM246*CM44)+(CP246*CP44)+(CS246*CS44)+(CV246*CV44)+(CY246*CY44)+(DB246*DB44)+(DE246*DE44)+(DH246*DH44)+(DK246*DK44)+(DN246*DN44)+(DQ246*DQ44)+(DT246*DT44)+IF(P35="Actual",(DW246*DW44),0))/P44,0)</f>
        <v>0</v>
      </c>
      <c r="Q246" s="167"/>
      <c r="R246" s="204"/>
      <c r="S246" s="200"/>
      <c r="T246" s="204"/>
      <c r="U246" s="204"/>
      <c r="V246" s="200"/>
      <c r="W246" s="204"/>
      <c r="X246" s="204"/>
      <c r="Y246" s="200"/>
      <c r="Z246" s="204"/>
      <c r="AA246" s="204"/>
      <c r="AB246" s="200"/>
      <c r="AC246" s="204"/>
      <c r="AD246" s="204"/>
      <c r="AE246" s="200"/>
      <c r="AF246" s="204"/>
      <c r="AG246" s="204"/>
      <c r="AH246" s="200"/>
      <c r="AI246" s="204"/>
      <c r="AJ246" s="204"/>
      <c r="AK246" s="200"/>
      <c r="AL246" s="204"/>
      <c r="AM246" s="204"/>
      <c r="AN246" s="200"/>
      <c r="AO246" s="204"/>
      <c r="AP246" s="204"/>
      <c r="AQ246" s="200"/>
      <c r="AR246" s="204"/>
      <c r="AS246" s="204"/>
      <c r="AT246" s="200"/>
      <c r="AU246" s="204"/>
      <c r="AV246" s="204"/>
      <c r="AW246" s="200"/>
      <c r="AX246" s="204"/>
      <c r="AY246" s="204"/>
      <c r="AZ246" s="200"/>
      <c r="BA246" s="204"/>
      <c r="BB246" s="204"/>
      <c r="BC246" s="200"/>
      <c r="BD246" s="204"/>
      <c r="BE246" s="204"/>
      <c r="BF246" s="200"/>
      <c r="BG246" s="204"/>
      <c r="BH246" s="204"/>
      <c r="BI246" s="200"/>
      <c r="BJ246" s="204"/>
      <c r="BK246" s="204"/>
      <c r="BL246" s="200"/>
      <c r="BM246" s="204"/>
      <c r="BN246" s="204"/>
      <c r="BO246" s="200"/>
      <c r="BP246" s="204"/>
      <c r="BQ246" s="204"/>
      <c r="BR246" s="200"/>
      <c r="BS246" s="204"/>
      <c r="BT246" s="204"/>
      <c r="BU246" s="200"/>
      <c r="BV246" s="204"/>
      <c r="BW246" s="204"/>
      <c r="BX246" s="200"/>
      <c r="BY246" s="204"/>
      <c r="BZ246" s="204"/>
      <c r="CA246" s="200"/>
      <c r="CB246" s="204"/>
      <c r="CC246" s="204"/>
      <c r="CD246" s="200"/>
      <c r="CE246" s="204"/>
      <c r="CF246" s="204"/>
      <c r="CG246" s="200"/>
      <c r="CH246" s="204"/>
      <c r="CI246" s="204"/>
      <c r="CJ246" s="200"/>
      <c r="CK246" s="204"/>
      <c r="CL246" s="204"/>
      <c r="CM246" s="200"/>
      <c r="CN246" s="204"/>
      <c r="CO246" s="204"/>
      <c r="CP246" s="200"/>
      <c r="CQ246" s="204"/>
      <c r="CR246" s="204"/>
      <c r="CS246" s="200"/>
      <c r="CT246" s="204"/>
      <c r="CU246" s="204"/>
      <c r="CV246" s="200"/>
      <c r="CW246" s="204"/>
      <c r="CX246" s="204"/>
      <c r="CY246" s="200"/>
      <c r="CZ246" s="204"/>
      <c r="DA246" s="204"/>
      <c r="DB246" s="200"/>
      <c r="DC246" s="204"/>
      <c r="DD246" s="204"/>
      <c r="DE246" s="200"/>
      <c r="DF246" s="204"/>
      <c r="DG246" s="204"/>
      <c r="DH246" s="200"/>
      <c r="DI246" s="204"/>
      <c r="DJ246" s="204"/>
      <c r="DK246" s="200"/>
      <c r="DL246" s="204"/>
      <c r="DM246" s="204"/>
      <c r="DN246" s="200"/>
      <c r="DO246" s="204"/>
      <c r="DP246" s="204"/>
      <c r="DQ246" s="200"/>
      <c r="DR246" s="204"/>
      <c r="DS246" s="204"/>
      <c r="DT246" s="200"/>
      <c r="DU246" s="419"/>
      <c r="DV246" s="204">
        <f>IFERROR(IF(AND($O$336="Actual",OR(DV141=0,DV141="")),0,R246),0)</f>
        <v>0</v>
      </c>
      <c r="DW246" s="452"/>
      <c r="DY246" s="205"/>
      <c r="DZ246" s="197"/>
      <c r="EB246" s="196"/>
      <c r="EC246" s="197"/>
    </row>
    <row r="247" spans="1:135" ht="18.75" customHeight="1" x14ac:dyDescent="0.3">
      <c r="A247" s="83"/>
      <c r="E247" s="206" t="s">
        <v>932</v>
      </c>
      <c r="F247" s="206">
        <v>0</v>
      </c>
      <c r="G247" s="206" t="s">
        <v>264</v>
      </c>
      <c r="H247" t="b">
        <v>1</v>
      </c>
      <c r="M247" s="371" t="s">
        <v>896</v>
      </c>
      <c r="N247" s="127" t="s">
        <v>40</v>
      </c>
      <c r="O247" s="210">
        <f ca="1">IFERROR(((R247*R44)+(U247*U44)+(X247*X44)+(AA247*AA44)+(AD247*AD44)+(AG247*AG44)+(AJ247*AJ44)+(AM247*AM44)+(AP247*AP44)+(AS247*AS44)+(AV247*AV44)+(AY247*AY44)+(BB247*BB44)+(BE247*BE44)+(BH247*BH44)+(BK247*BK44)+(BN247*BN44)+(BQ247*BQ44)+(BT247*BT44)+(BW247*BW44)+(BZ247*BZ44)+(CC247*CC44)+(CF247*CF44)+(CI247*CI44)+(CL247*CL44)+(CO247*CO44)+(CR247*CR44)+(CU247*CU44)+(CX247*CX44)+(DA247*DA44)+(DD247*DD44)+(DG247*DG44)+(DJ247*DJ44)+(DM247*DM44)+(DP247*DP44)+(DS247*DS44)+IF(O35="Actual",(DV247*DV44),0))/O44,0)</f>
        <v>0</v>
      </c>
      <c r="P247" s="210">
        <f>IFERROR(((S247*S44)+(V247*V44)+(Y247*Y44)+(AB247*AB44)+(AE247*AE44)+(AH247*AH44)+(AK247*AK44)+(AN247*AN44)+(AQ247*AQ44)+(AT247*AT44)+(AW247*AW44)+(AZ247*AZ44)+(BC247*BC44)+(BF247*BF44)+(BI247*BI44)+(BL247*BL44)+(BO247*BO44)+(BR247*BR44)+(BU247*BU44)+(BX247*BX44)+(CA247*CA44)+(CD247*CD44)+(CG247*CG44)+(CJ247*CJ44)+(CM247*CM44)+(CP247*CP44)+(CS247*CS44)+(CV247*CV44)+(CY247*CY44)+(DB247*DB44)+(DE247*DE44)+(DH247*DH44)+(DK247*DK44)+(DN247*DN44)+(DQ247*DQ44)+(DT247*DT44)+IF(P35="Actual",(DW247*DW44),0))/P44,0)</f>
        <v>0</v>
      </c>
      <c r="Q247" s="167"/>
      <c r="R247" s="204"/>
      <c r="S247" s="200"/>
      <c r="T247" s="204"/>
      <c r="U247" s="204"/>
      <c r="V247" s="200"/>
      <c r="W247" s="204"/>
      <c r="X247" s="204"/>
      <c r="Y247" s="200"/>
      <c r="Z247" s="204"/>
      <c r="AA247" s="204"/>
      <c r="AB247" s="200"/>
      <c r="AC247" s="204"/>
      <c r="AD247" s="204"/>
      <c r="AE247" s="200"/>
      <c r="AF247" s="204"/>
      <c r="AG247" s="204"/>
      <c r="AH247" s="200"/>
      <c r="AI247" s="204"/>
      <c r="AJ247" s="204"/>
      <c r="AK247" s="200"/>
      <c r="AL247" s="204"/>
      <c r="AM247" s="204"/>
      <c r="AN247" s="200"/>
      <c r="AO247" s="204"/>
      <c r="AP247" s="204"/>
      <c r="AQ247" s="200"/>
      <c r="AR247" s="204"/>
      <c r="AS247" s="204"/>
      <c r="AT247" s="200"/>
      <c r="AU247" s="204"/>
      <c r="AV247" s="204"/>
      <c r="AW247" s="200"/>
      <c r="AX247" s="204"/>
      <c r="AY247" s="204"/>
      <c r="AZ247" s="200"/>
      <c r="BA247" s="204"/>
      <c r="BB247" s="204"/>
      <c r="BC247" s="200"/>
      <c r="BD247" s="204"/>
      <c r="BE247" s="204"/>
      <c r="BF247" s="200"/>
      <c r="BG247" s="204"/>
      <c r="BH247" s="204"/>
      <c r="BI247" s="200"/>
      <c r="BJ247" s="204"/>
      <c r="BK247" s="204"/>
      <c r="BL247" s="200"/>
      <c r="BM247" s="204"/>
      <c r="BN247" s="204"/>
      <c r="BO247" s="200"/>
      <c r="BP247" s="204"/>
      <c r="BQ247" s="204"/>
      <c r="BR247" s="200"/>
      <c r="BS247" s="204"/>
      <c r="BT247" s="204"/>
      <c r="BU247" s="200"/>
      <c r="BV247" s="204"/>
      <c r="BW247" s="204"/>
      <c r="BX247" s="200"/>
      <c r="BY247" s="204"/>
      <c r="BZ247" s="204"/>
      <c r="CA247" s="200"/>
      <c r="CB247" s="204"/>
      <c r="CC247" s="204"/>
      <c r="CD247" s="200"/>
      <c r="CE247" s="204"/>
      <c r="CF247" s="204"/>
      <c r="CG247" s="200"/>
      <c r="CH247" s="204"/>
      <c r="CI247" s="204"/>
      <c r="CJ247" s="200"/>
      <c r="CK247" s="204"/>
      <c r="CL247" s="204"/>
      <c r="CM247" s="200"/>
      <c r="CN247" s="204"/>
      <c r="CO247" s="204"/>
      <c r="CP247" s="200"/>
      <c r="CQ247" s="204"/>
      <c r="CR247" s="204"/>
      <c r="CS247" s="200"/>
      <c r="CT247" s="204"/>
      <c r="CU247" s="204"/>
      <c r="CV247" s="200"/>
      <c r="CW247" s="204"/>
      <c r="CX247" s="204"/>
      <c r="CY247" s="200"/>
      <c r="CZ247" s="204"/>
      <c r="DA247" s="204"/>
      <c r="DB247" s="200"/>
      <c r="DC247" s="204"/>
      <c r="DD247" s="204"/>
      <c r="DE247" s="200"/>
      <c r="DF247" s="204"/>
      <c r="DG247" s="204"/>
      <c r="DH247" s="200"/>
      <c r="DI247" s="204"/>
      <c r="DJ247" s="204"/>
      <c r="DK247" s="200"/>
      <c r="DL247" s="204"/>
      <c r="DM247" s="204"/>
      <c r="DN247" s="200"/>
      <c r="DO247" s="204"/>
      <c r="DP247" s="204"/>
      <c r="DQ247" s="200"/>
      <c r="DR247" s="204"/>
      <c r="DS247" s="204"/>
      <c r="DT247" s="200"/>
      <c r="DU247" s="419"/>
      <c r="DV247" s="204">
        <f>IFERROR(IF(AND($O$336="Actual",OR(DV141=0,DV141="")),0,R247),0)</f>
        <v>0</v>
      </c>
      <c r="DW247" s="452"/>
      <c r="DY247" s="205"/>
      <c r="DZ247" s="197"/>
      <c r="EB247" s="196"/>
      <c r="EC247" s="197"/>
    </row>
    <row r="248" spans="1:135" ht="19.5" customHeight="1" x14ac:dyDescent="0.3">
      <c r="A248" s="83"/>
      <c r="D248" s="206"/>
      <c r="E248" s="206" t="s">
        <v>452</v>
      </c>
      <c r="F248" s="206">
        <v>0</v>
      </c>
      <c r="G248" s="206" t="s">
        <v>264</v>
      </c>
      <c r="M248" s="306" t="s">
        <v>453</v>
      </c>
      <c r="N248" s="238" t="s">
        <v>40</v>
      </c>
      <c r="O248" s="198">
        <f ca="1">IFERROR(((R248*R44)+(U248*U44)+(X248*X44)+(AA248*AA44)+(AD248*AD44)+(AG248*AG44)+(AJ248*AJ44)+(AM248*AM44)+(AP248*AP44)+(AS248*AS44)+(AV248*AV44)+(AY248*AY44)+(BB248*BB44)+(BE248*BE44)+(BH248*BH44)+(BK248*BK44)+(BN248*BN44)+(BQ248*BQ44)+(BT248*BT44)+(BW248*BW44)+(BZ248*BZ44)+(CC248*CC44)+(CF248*CF44)+(CI248*CI44)+(CL248*CL44)+(CO248*CO44)+(CR248*CR44)+(CU248*CU44)+(CX248*CX44)+(DA248*DA44)+(DD248*DD44)+(DG248*DG44)+(DJ248*DJ44)+(DM248*DM44)+(DP248*DP44)+(DS248*DS44)+IF(O35="Actual",(DV248*DV44),0))/O44,0)</f>
        <v>0</v>
      </c>
      <c r="P248" s="198">
        <f>IFERROR(((S248*S44)+(V248*V44)+(Y248*Y44)+(AB248*AB44)+(AE248*AE44)+(AH248*AH44)+(AK248*AK44)+(AN248*AN44)+(AQ248*AQ44)+(AT248*AT44)+(AW248*AW44)+(AZ248*AZ44)+(BC248*BC44)+(BF248*BF44)+(BI248*BI44)+(BL248*BL44)+(BO248*BO44)+(BR248*BR44)+(BU248*BU44)+(BX248*BX44)+(CA248*CA44)+(CD248*CD44)+(CG248*CG44)+(CJ248*CJ44)+(CM248*CM44)+(CP248*CP44)+(CS248*CS44)+(CV248*CV44)+(CY248*CY44)+(DB248*DB44)+(DE248*DE44)+(DH248*DH44)+(DK248*DK44)+(DN248*DN44)+(DQ248*DQ44)+(DT248*DT44))/P44,0)</f>
        <v>0</v>
      </c>
      <c r="Q248" s="236"/>
      <c r="R248" s="199">
        <f>IFERROR(ROUND(R205/$U$342,$N$3),0)</f>
        <v>0</v>
      </c>
      <c r="S248" s="207">
        <f>IFERROR(ROUND(S205/$V$342,$N$3),0)</f>
        <v>0</v>
      </c>
      <c r="T248" s="301"/>
      <c r="U248" s="207">
        <f>IFERROR(ROUND(U205/$U$342,$N$3),0)</f>
        <v>0</v>
      </c>
      <c r="V248" s="207">
        <f>IFERROR(ROUND(V205/$V$342,$N$3),0)</f>
        <v>0</v>
      </c>
      <c r="W248" s="203"/>
      <c r="X248" s="207">
        <f>IFERROR(ROUND(X205/$U$342,$N$3),0)</f>
        <v>0</v>
      </c>
      <c r="Y248" s="207">
        <f>IFERROR(ROUND(Y205/$V$342,$N$3),0)</f>
        <v>0</v>
      </c>
      <c r="Z248" s="203"/>
      <c r="AA248" s="207">
        <f>IFERROR(ROUND(AA205/$U$342,$N$3),0)</f>
        <v>0</v>
      </c>
      <c r="AB248" s="207">
        <f>IFERROR(ROUND(AB205/$V$342,$N$3),0)</f>
        <v>0</v>
      </c>
      <c r="AC248" s="203"/>
      <c r="AD248" s="207">
        <f>IFERROR(ROUND(AD205/$U$342,$N$3),0)</f>
        <v>0</v>
      </c>
      <c r="AE248" s="207">
        <f>IFERROR(ROUND(AE205/$V$342,$N$3),0)</f>
        <v>0</v>
      </c>
      <c r="AF248" s="203"/>
      <c r="AG248" s="207">
        <f>IFERROR(ROUND(AG205/$U$342,$N$3),0)</f>
        <v>0</v>
      </c>
      <c r="AH248" s="207">
        <f>IFERROR(ROUND(AH205/$V$342,$N$3),0)</f>
        <v>0</v>
      </c>
      <c r="AI248" s="203"/>
      <c r="AJ248" s="207">
        <f>IFERROR(ROUND(AJ205/$U$342,$N$3),0)</f>
        <v>0</v>
      </c>
      <c r="AK248" s="207">
        <f>IFERROR(ROUND(AK205/$V$342,$N$3),0)</f>
        <v>0</v>
      </c>
      <c r="AL248" s="203"/>
      <c r="AM248" s="207">
        <f>IFERROR(ROUND(AM205/$U$342,$N$3),0)</f>
        <v>0</v>
      </c>
      <c r="AN248" s="207">
        <f>IFERROR(ROUND(AN205/$V$342,$N$3),0)</f>
        <v>0</v>
      </c>
      <c r="AO248" s="203"/>
      <c r="AP248" s="207">
        <f>IFERROR(ROUND(AP205/$U$342,$N$3),0)</f>
        <v>0</v>
      </c>
      <c r="AQ248" s="207">
        <f>IFERROR(ROUND(AQ205/$V$342,$N$3),0)</f>
        <v>0</v>
      </c>
      <c r="AR248" s="203"/>
      <c r="AS248" s="207">
        <f>IFERROR(ROUND(AS205/$U$342,$N$3),0)</f>
        <v>0</v>
      </c>
      <c r="AT248" s="207">
        <f>IFERROR(ROUND(AT205/$V$342,$N$3),0)</f>
        <v>0</v>
      </c>
      <c r="AU248" s="203"/>
      <c r="AV248" s="207">
        <f>IFERROR(ROUND(AV205/$U$342,$N$3),0)</f>
        <v>0</v>
      </c>
      <c r="AW248" s="207">
        <f>IFERROR(ROUND(AW205/$V$342,$N$3),0)</f>
        <v>0</v>
      </c>
      <c r="AX248" s="203"/>
      <c r="AY248" s="207">
        <f>IFERROR(ROUND(AY205/$U$342,$N$3),0)</f>
        <v>0</v>
      </c>
      <c r="AZ248" s="207">
        <f>IFERROR(ROUND(AZ205/$V$342,$N$3),0)</f>
        <v>0</v>
      </c>
      <c r="BA248" s="203"/>
      <c r="BB248" s="207">
        <f>IFERROR(ROUND(BB205/$U$342,$N$3),0)</f>
        <v>0</v>
      </c>
      <c r="BC248" s="207">
        <f>IFERROR(ROUND(BC205/$V$342,$N$3),0)</f>
        <v>0</v>
      </c>
      <c r="BD248" s="203"/>
      <c r="BE248" s="207">
        <f>IFERROR(ROUND(BE205/$U$342,$N$3),0)</f>
        <v>0</v>
      </c>
      <c r="BF248" s="207">
        <f>IFERROR(ROUND(BF205/$V$342,$N$3),0)</f>
        <v>0</v>
      </c>
      <c r="BG248" s="203"/>
      <c r="BH248" s="207">
        <f>IFERROR(ROUND(BH205/$U$342,$N$3),0)</f>
        <v>0</v>
      </c>
      <c r="BI248" s="207">
        <f>IFERROR(ROUND(BI205/$V$342,$N$3),0)</f>
        <v>0</v>
      </c>
      <c r="BJ248" s="203"/>
      <c r="BK248" s="207">
        <f>IFERROR(ROUND(BK205/$U$342,$N$3),0)</f>
        <v>0</v>
      </c>
      <c r="BL248" s="207">
        <f>IFERROR(ROUND(BL205/$V$342,$N$3),0)</f>
        <v>0</v>
      </c>
      <c r="BM248" s="203"/>
      <c r="BN248" s="207">
        <f>IFERROR(ROUND(BN205/$U$342,$N$3),0)</f>
        <v>0</v>
      </c>
      <c r="BO248" s="207">
        <f>IFERROR(ROUND(BO205/$V$342,$N$3),0)</f>
        <v>0</v>
      </c>
      <c r="BP248" s="203"/>
      <c r="BQ248" s="204">
        <f>IFERROR(ROUND(BQ205/$U$342,$N$3),0)</f>
        <v>0</v>
      </c>
      <c r="BR248" s="204">
        <f>IFERROR(ROUND(BR205/$V$342,$N$3),0)</f>
        <v>0</v>
      </c>
      <c r="BS248" s="204"/>
      <c r="BT248" s="204">
        <f>IFERROR(ROUND(BT205/$U$342,$N$3),0)</f>
        <v>0</v>
      </c>
      <c r="BU248" s="204">
        <f>IFERROR(ROUND(BU205/$V$342,$N$3),0)</f>
        <v>0</v>
      </c>
      <c r="BV248" s="204"/>
      <c r="BW248" s="204">
        <f>IFERROR(ROUND(BW205/$U$342,$N$3),0)</f>
        <v>0</v>
      </c>
      <c r="BX248" s="204">
        <f>IFERROR(ROUND(BX205/$V$342,$N$3),0)</f>
        <v>0</v>
      </c>
      <c r="BY248" s="204"/>
      <c r="BZ248" s="204">
        <f>IFERROR(ROUND(BZ205/$U$342,$N$3),0)</f>
        <v>0</v>
      </c>
      <c r="CA248" s="204">
        <f>IFERROR(ROUND(CA205/$V$342,$N$3),0)</f>
        <v>0</v>
      </c>
      <c r="CB248" s="203"/>
      <c r="CC248" s="207">
        <f>IFERROR(ROUND(CC205/$U$342,$N$3),0)</f>
        <v>0</v>
      </c>
      <c r="CD248" s="207">
        <f>IFERROR(ROUND(CD205/$V$342,$N$3),0)</f>
        <v>0</v>
      </c>
      <c r="CE248" s="203"/>
      <c r="CF248" s="207">
        <f>IFERROR(ROUND(CF205/$U$342,$N$3),0)</f>
        <v>0</v>
      </c>
      <c r="CG248" s="207">
        <f>IFERROR(ROUND(CG205/$V$342,$N$3),0)</f>
        <v>0</v>
      </c>
      <c r="CH248" s="203"/>
      <c r="CI248" s="207">
        <f>IFERROR(ROUND(CI205/$U$342,$N$3),0)</f>
        <v>0</v>
      </c>
      <c r="CJ248" s="207">
        <f>IFERROR(ROUND(CJ205/$V$342,$N$3),0)</f>
        <v>0</v>
      </c>
      <c r="CK248" s="203"/>
      <c r="CL248" s="207">
        <f>IFERROR(ROUND(CL205/$U$342,$N$3),0)</f>
        <v>0</v>
      </c>
      <c r="CM248" s="207">
        <f>IFERROR(ROUND(CM205/$V$342,$N$3),0)</f>
        <v>0</v>
      </c>
      <c r="CN248" s="203"/>
      <c r="CO248" s="207">
        <f>IFERROR(ROUND(CO205/$U$342,$N$3),0)</f>
        <v>0</v>
      </c>
      <c r="CP248" s="207">
        <f>IFERROR(ROUND(CP205/$V$342,$N$3),0)</f>
        <v>0</v>
      </c>
      <c r="CQ248" s="203"/>
      <c r="CR248" s="207">
        <f>IFERROR(ROUND(CR205/$U$342,$N$3),0)</f>
        <v>0</v>
      </c>
      <c r="CS248" s="207">
        <f>IFERROR(ROUND(CS205/$V$342,$N$3),0)</f>
        <v>0</v>
      </c>
      <c r="CT248" s="203"/>
      <c r="CU248" s="207">
        <f>IFERROR(ROUND(CU205/$U$342,$N$3),0)</f>
        <v>0</v>
      </c>
      <c r="CV248" s="207">
        <f>IFERROR(ROUND(CV205/$V$342,$N$3),0)</f>
        <v>0</v>
      </c>
      <c r="CW248" s="203"/>
      <c r="CX248" s="207">
        <f>IFERROR(ROUND(CX205/$U$342,$N$3),0)</f>
        <v>0</v>
      </c>
      <c r="CY248" s="207">
        <f>IFERROR(ROUND(CY205/$V$342,$N$3),0)</f>
        <v>0</v>
      </c>
      <c r="CZ248" s="203"/>
      <c r="DA248" s="207">
        <f>IFERROR(ROUND(DA205/$U$342,$N$3),0)</f>
        <v>0</v>
      </c>
      <c r="DB248" s="207">
        <f>IFERROR(ROUND(DB205/$V$342,$N$3),0)</f>
        <v>0</v>
      </c>
      <c r="DC248" s="203"/>
      <c r="DD248" s="207">
        <f>IFERROR(ROUND(DD205/$U$342,$N$3),0)</f>
        <v>0</v>
      </c>
      <c r="DE248" s="207">
        <f>IFERROR(ROUND(DE205/$V$342,$N$3),0)</f>
        <v>0</v>
      </c>
      <c r="DF248" s="203"/>
      <c r="DG248" s="207">
        <f>IFERROR(ROUND(DG205/$U$342,$N$3),0)</f>
        <v>0</v>
      </c>
      <c r="DH248" s="207">
        <f>IFERROR(ROUND(DH205/$V$342,$N$3),0)</f>
        <v>0</v>
      </c>
      <c r="DI248" s="203"/>
      <c r="DJ248" s="207">
        <f>IFERROR(ROUND(DJ205/$U$342,$N$3),0)</f>
        <v>0</v>
      </c>
      <c r="DK248" s="207">
        <f>IFERROR(ROUND(DK205/$V$342,$N$3),0)</f>
        <v>0</v>
      </c>
      <c r="DL248" s="203"/>
      <c r="DM248" s="207">
        <f>IFERROR(ROUND(DM205/$U$342,$N$3),0)</f>
        <v>0</v>
      </c>
      <c r="DN248" s="207">
        <f>IFERROR(ROUND(DN205/$V$342,$N$3),0)</f>
        <v>0</v>
      </c>
      <c r="DO248" s="203"/>
      <c r="DP248" s="207">
        <f>IFERROR(ROUND(DP205/$U$342,$N$3),0)</f>
        <v>0</v>
      </c>
      <c r="DQ248" s="207">
        <f>IFERROR(ROUND(DQ205/$V$342,$N$3),0)</f>
        <v>0</v>
      </c>
      <c r="DR248" s="203"/>
      <c r="DS248" s="207">
        <f>IFERROR(ROUND(DS205/$U$342,$N$3),0)</f>
        <v>0</v>
      </c>
      <c r="DT248" s="207">
        <f>IFERROR(ROUND(DT205/$V$342,$N$3),0)</f>
        <v>0</v>
      </c>
      <c r="DU248" s="211"/>
      <c r="DV248" s="204">
        <f>IFERROR(ROUND(DV205/$U$342,$N$3),0)</f>
        <v>0</v>
      </c>
      <c r="DW248" s="442"/>
      <c r="DY248" s="205"/>
      <c r="DZ248" s="205"/>
      <c r="EB248" s="196"/>
      <c r="EC248" s="196"/>
    </row>
    <row r="249" spans="1:135" ht="19.5" customHeight="1" x14ac:dyDescent="0.3">
      <c r="A249" s="83"/>
      <c r="D249" s="206"/>
      <c r="E249" s="206" t="s">
        <v>454</v>
      </c>
      <c r="F249" s="206">
        <v>0</v>
      </c>
      <c r="G249" s="206" t="s">
        <v>264</v>
      </c>
      <c r="M249" s="306" t="s">
        <v>455</v>
      </c>
      <c r="N249" s="238" t="s">
        <v>40</v>
      </c>
      <c r="O249" s="198">
        <f ca="1">IFERROR(((R249*R44)+(U249*U44)+(X249*X44)+(AA249*AA44)+(AD249*AD44)+(AG249*AG44)+(AJ249*AJ44)+(AM249*AM44)+(AP249*AP44)+(AS249*AS44)+(AV249*AV44)+(AY249*AY44)+(BB249*BB44)+(BE249*BE44)+(BH249*BH44)+(BK249*BK44)+(BN249*BN44)+(BQ249*BQ44)+(BT249*BT44)+(BW249*BW44)+(BZ249*BZ44)+(CC249*CC44)+(CF249*CF44)+(CI249*CI44)+(CL249*CL44)+(CO249*CO44)+(CR249*CR44)+(CU249*CU44)+(CX249*CX44)+(DA249*DA44)+(DD249*DD44)+(DG249*DG44)+(DJ249*DJ44)+(DM249*DM44)+(DP249*DP44)+(DS249*DS44)+IF(O35="Actual",(DV249*DV44),0))/O44,0)</f>
        <v>0</v>
      </c>
      <c r="P249" s="198">
        <f>IFERROR(((S249*S44)+(V249*V44)+(Y249*Y44)+(AB249*AB44)+(AE249*AE44)+(AH249*AH44)+(AK249*AK44)+(AN249*AN44)+(AQ249*AQ44)+(AT249*AT44)+(AW249*AW44)+(AZ249*AZ44)+(BC249*BC44)+(BF249*BF44)+(BI249*BI44)+(BL249*BL44)+(BO249*BO44)+(BR249*BR44)+(BU249*BU44)+(BX249*BX44)+(CA249*CA44)+(CD249*CD44)+(CG249*CG44)+(CJ249*CJ44)+(CM249*CM44)+(CP249*CP44)+(CS249*CS44)+(CV249*CV44)+(CY249*CY44)+(DB249*DB44)+(DE249*DE44)+(DH249*DH44)+(DK249*DK44)+(DN249*DN44)+(DQ249*DQ44)+(DT249*DT44))/P44,0)</f>
        <v>0</v>
      </c>
      <c r="Q249" s="236"/>
      <c r="R249" s="199">
        <f ca="1">IFERROR(R88-R205,0)</f>
        <v>0</v>
      </c>
      <c r="S249" s="199">
        <f>IFERROR(S88-S205,0)</f>
        <v>0</v>
      </c>
      <c r="T249" s="199"/>
      <c r="U249" s="199">
        <f t="shared" ref="U249:AZ249" ca="1" si="611">IFERROR(U88-U205,0)</f>
        <v>0</v>
      </c>
      <c r="V249" s="199">
        <f t="shared" si="611"/>
        <v>0</v>
      </c>
      <c r="W249" s="199">
        <f t="shared" si="611"/>
        <v>0</v>
      </c>
      <c r="X249" s="199">
        <f t="shared" ca="1" si="611"/>
        <v>0</v>
      </c>
      <c r="Y249" s="199">
        <f t="shared" si="611"/>
        <v>0</v>
      </c>
      <c r="Z249" s="199">
        <f t="shared" si="611"/>
        <v>0</v>
      </c>
      <c r="AA249" s="199">
        <f t="shared" ca="1" si="611"/>
        <v>0</v>
      </c>
      <c r="AB249" s="199">
        <f t="shared" si="611"/>
        <v>0</v>
      </c>
      <c r="AC249" s="199">
        <f t="shared" si="611"/>
        <v>0</v>
      </c>
      <c r="AD249" s="199">
        <f t="shared" ca="1" si="611"/>
        <v>0</v>
      </c>
      <c r="AE249" s="199">
        <f t="shared" si="611"/>
        <v>0</v>
      </c>
      <c r="AF249" s="199">
        <f t="shared" si="611"/>
        <v>0</v>
      </c>
      <c r="AG249" s="199">
        <f t="shared" ca="1" si="611"/>
        <v>0</v>
      </c>
      <c r="AH249" s="199">
        <f t="shared" si="611"/>
        <v>0</v>
      </c>
      <c r="AI249" s="199">
        <f t="shared" si="611"/>
        <v>0</v>
      </c>
      <c r="AJ249" s="199">
        <f t="shared" ca="1" si="611"/>
        <v>0</v>
      </c>
      <c r="AK249" s="199">
        <f t="shared" si="611"/>
        <v>0</v>
      </c>
      <c r="AL249" s="199">
        <f t="shared" si="611"/>
        <v>0</v>
      </c>
      <c r="AM249" s="199">
        <f t="shared" ca="1" si="611"/>
        <v>0</v>
      </c>
      <c r="AN249" s="199">
        <f t="shared" si="611"/>
        <v>0</v>
      </c>
      <c r="AO249" s="199">
        <f t="shared" si="611"/>
        <v>0</v>
      </c>
      <c r="AP249" s="199">
        <f t="shared" ca="1" si="611"/>
        <v>0</v>
      </c>
      <c r="AQ249" s="199">
        <f t="shared" si="611"/>
        <v>0</v>
      </c>
      <c r="AR249" s="199">
        <f t="shared" si="611"/>
        <v>0</v>
      </c>
      <c r="AS249" s="199">
        <f t="shared" ca="1" si="611"/>
        <v>0</v>
      </c>
      <c r="AT249" s="199">
        <f t="shared" si="611"/>
        <v>0</v>
      </c>
      <c r="AU249" s="199">
        <f t="shared" si="611"/>
        <v>0</v>
      </c>
      <c r="AV249" s="199">
        <f t="shared" ca="1" si="611"/>
        <v>0</v>
      </c>
      <c r="AW249" s="199">
        <f t="shared" si="611"/>
        <v>0</v>
      </c>
      <c r="AX249" s="199">
        <f t="shared" si="611"/>
        <v>0</v>
      </c>
      <c r="AY249" s="199">
        <f t="shared" ca="1" si="611"/>
        <v>0</v>
      </c>
      <c r="AZ249" s="199">
        <f t="shared" si="611"/>
        <v>0</v>
      </c>
      <c r="BA249" s="199">
        <f t="shared" ref="BA249:CF249" si="612">IFERROR(BA88-BA205,0)</f>
        <v>0</v>
      </c>
      <c r="BB249" s="199">
        <f t="shared" ca="1" si="612"/>
        <v>0</v>
      </c>
      <c r="BC249" s="199">
        <f t="shared" si="612"/>
        <v>0</v>
      </c>
      <c r="BD249" s="199">
        <f t="shared" si="612"/>
        <v>0</v>
      </c>
      <c r="BE249" s="199">
        <f t="shared" ca="1" si="612"/>
        <v>0</v>
      </c>
      <c r="BF249" s="199">
        <f t="shared" si="612"/>
        <v>0</v>
      </c>
      <c r="BG249" s="199">
        <f t="shared" si="612"/>
        <v>0</v>
      </c>
      <c r="BH249" s="199">
        <f t="shared" ca="1" si="612"/>
        <v>0</v>
      </c>
      <c r="BI249" s="199">
        <f t="shared" si="612"/>
        <v>0</v>
      </c>
      <c r="BJ249" s="199">
        <f t="shared" si="612"/>
        <v>0</v>
      </c>
      <c r="BK249" s="199">
        <f t="shared" ca="1" si="612"/>
        <v>0</v>
      </c>
      <c r="BL249" s="199">
        <f t="shared" si="612"/>
        <v>0</v>
      </c>
      <c r="BM249" s="199">
        <f t="shared" si="612"/>
        <v>0</v>
      </c>
      <c r="BN249" s="199">
        <f t="shared" ca="1" si="612"/>
        <v>0</v>
      </c>
      <c r="BO249" s="199">
        <f t="shared" si="612"/>
        <v>0</v>
      </c>
      <c r="BP249" s="199">
        <f t="shared" si="612"/>
        <v>0</v>
      </c>
      <c r="BQ249" s="199">
        <f t="shared" ca="1" si="612"/>
        <v>0</v>
      </c>
      <c r="BR249" s="199">
        <f t="shared" si="612"/>
        <v>0</v>
      </c>
      <c r="BS249" s="199">
        <f t="shared" si="612"/>
        <v>0</v>
      </c>
      <c r="BT249" s="199">
        <f t="shared" ca="1" si="612"/>
        <v>0</v>
      </c>
      <c r="BU249" s="199">
        <f t="shared" si="612"/>
        <v>0</v>
      </c>
      <c r="BV249" s="199">
        <f t="shared" si="612"/>
        <v>0</v>
      </c>
      <c r="BW249" s="199">
        <f t="shared" ca="1" si="612"/>
        <v>0</v>
      </c>
      <c r="BX249" s="199">
        <f t="shared" si="612"/>
        <v>0</v>
      </c>
      <c r="BY249" s="199">
        <f t="shared" si="612"/>
        <v>0</v>
      </c>
      <c r="BZ249" s="199">
        <f t="shared" ca="1" si="612"/>
        <v>0</v>
      </c>
      <c r="CA249" s="199">
        <f t="shared" si="612"/>
        <v>0</v>
      </c>
      <c r="CB249" s="199">
        <f t="shared" si="612"/>
        <v>0</v>
      </c>
      <c r="CC249" s="199">
        <f t="shared" ca="1" si="612"/>
        <v>0</v>
      </c>
      <c r="CD249" s="199">
        <f t="shared" si="612"/>
        <v>0</v>
      </c>
      <c r="CE249" s="199">
        <f t="shared" si="612"/>
        <v>0</v>
      </c>
      <c r="CF249" s="199">
        <f t="shared" ca="1" si="612"/>
        <v>0</v>
      </c>
      <c r="CG249" s="199">
        <f t="shared" ref="CG249:DL249" si="613">IFERROR(CG88-CG205,0)</f>
        <v>0</v>
      </c>
      <c r="CH249" s="199">
        <f t="shared" si="613"/>
        <v>0</v>
      </c>
      <c r="CI249" s="199">
        <f t="shared" ca="1" si="613"/>
        <v>0</v>
      </c>
      <c r="CJ249" s="199">
        <f t="shared" si="613"/>
        <v>0</v>
      </c>
      <c r="CK249" s="199">
        <f t="shared" si="613"/>
        <v>0</v>
      </c>
      <c r="CL249" s="199">
        <f t="shared" ca="1" si="613"/>
        <v>0</v>
      </c>
      <c r="CM249" s="199">
        <f t="shared" si="613"/>
        <v>0</v>
      </c>
      <c r="CN249" s="199">
        <f t="shared" si="613"/>
        <v>0</v>
      </c>
      <c r="CO249" s="199">
        <f t="shared" ca="1" si="613"/>
        <v>0</v>
      </c>
      <c r="CP249" s="199">
        <f t="shared" si="613"/>
        <v>0</v>
      </c>
      <c r="CQ249" s="199">
        <f t="shared" si="613"/>
        <v>0</v>
      </c>
      <c r="CR249" s="199">
        <f t="shared" ca="1" si="613"/>
        <v>0</v>
      </c>
      <c r="CS249" s="199">
        <f t="shared" si="613"/>
        <v>0</v>
      </c>
      <c r="CT249" s="199">
        <f t="shared" si="613"/>
        <v>0</v>
      </c>
      <c r="CU249" s="199">
        <f t="shared" ca="1" si="613"/>
        <v>0</v>
      </c>
      <c r="CV249" s="199">
        <f t="shared" si="613"/>
        <v>0</v>
      </c>
      <c r="CW249" s="199">
        <f t="shared" si="613"/>
        <v>0</v>
      </c>
      <c r="CX249" s="199">
        <f t="shared" ca="1" si="613"/>
        <v>0</v>
      </c>
      <c r="CY249" s="199">
        <f t="shared" si="613"/>
        <v>0</v>
      </c>
      <c r="CZ249" s="199">
        <f t="shared" si="613"/>
        <v>0</v>
      </c>
      <c r="DA249" s="199">
        <f t="shared" ca="1" si="613"/>
        <v>0</v>
      </c>
      <c r="DB249" s="199">
        <f t="shared" si="613"/>
        <v>0</v>
      </c>
      <c r="DC249" s="199">
        <f t="shared" si="613"/>
        <v>0</v>
      </c>
      <c r="DD249" s="199">
        <f t="shared" ca="1" si="613"/>
        <v>0</v>
      </c>
      <c r="DE249" s="199">
        <f t="shared" si="613"/>
        <v>0</v>
      </c>
      <c r="DF249" s="199">
        <f t="shared" si="613"/>
        <v>0</v>
      </c>
      <c r="DG249" s="199">
        <f t="shared" ca="1" si="613"/>
        <v>0</v>
      </c>
      <c r="DH249" s="199">
        <f t="shared" si="613"/>
        <v>0</v>
      </c>
      <c r="DI249" s="199">
        <f t="shared" si="613"/>
        <v>0</v>
      </c>
      <c r="DJ249" s="199">
        <f t="shared" ca="1" si="613"/>
        <v>0</v>
      </c>
      <c r="DK249" s="199">
        <f t="shared" si="613"/>
        <v>0</v>
      </c>
      <c r="DL249" s="199">
        <f t="shared" si="613"/>
        <v>0</v>
      </c>
      <c r="DM249" s="199">
        <f t="shared" ref="DM249:DT249" ca="1" si="614">IFERROR(DM88-DM205,0)</f>
        <v>0</v>
      </c>
      <c r="DN249" s="199">
        <f t="shared" si="614"/>
        <v>0</v>
      </c>
      <c r="DO249" s="199">
        <f t="shared" si="614"/>
        <v>0</v>
      </c>
      <c r="DP249" s="199">
        <f t="shared" ca="1" si="614"/>
        <v>0</v>
      </c>
      <c r="DQ249" s="199">
        <f t="shared" si="614"/>
        <v>0</v>
      </c>
      <c r="DR249" s="199">
        <f t="shared" si="614"/>
        <v>0</v>
      </c>
      <c r="DS249" s="199">
        <f t="shared" ca="1" si="614"/>
        <v>0</v>
      </c>
      <c r="DT249" s="199">
        <f t="shared" si="614"/>
        <v>0</v>
      </c>
      <c r="DU249" s="434"/>
      <c r="DV249" s="204">
        <f>IFERROR(DV88-DV205,0)</f>
        <v>0</v>
      </c>
      <c r="DW249" s="442"/>
      <c r="DY249" s="205"/>
      <c r="DZ249" s="205"/>
      <c r="EB249" s="196"/>
      <c r="EC249" s="196"/>
      <c r="EE249" s="100"/>
    </row>
    <row r="250" spans="1:135" ht="19.5" customHeight="1" x14ac:dyDescent="0.3">
      <c r="A250" s="83"/>
      <c r="D250" s="206"/>
      <c r="E250" s="206" t="s">
        <v>456</v>
      </c>
      <c r="F250" s="206">
        <v>0</v>
      </c>
      <c r="G250" s="206" t="s">
        <v>264</v>
      </c>
      <c r="M250" s="306" t="s">
        <v>457</v>
      </c>
      <c r="N250" s="238" t="s">
        <v>40</v>
      </c>
      <c r="O250" s="198">
        <f ca="1">IFERROR(((R250*R44)+(U250*U44)+(X250*X44)+(AA250*AA44)+(AD250*AD44)+(AG250*AG44)+(AJ250*AJ44)+(AM250*AM44)+(AP250*AP44)+(AS250*AS44)+(AV250*AV44)+(AY250*AY44)+(BB250*BB44)+(BE250*BE44)+(BH250*BH44)+(BK250*BK44)+(BN250*BN44)+(BQ250*BQ44)+(BT250*BT44)+(BW250*BW44)+(BZ250*BZ44)+(CC250*CC44)+(CF250*CF44)+(CI250*CI44)+(CL250*CL44)+(CO250*CO44)+(CR250*CR44)+(CU250*CU44)+(CX250*CX44)+(DA250*DA44)+(DD250*DD44)+(DG250*DG44)+(DJ250*DJ44)+(DM250*DM44)+(DP250*DP44)+(DS250*DS44)+IF(O35="Actual",(DV250*DV44),0))/O44,0)</f>
        <v>0</v>
      </c>
      <c r="P250" s="198">
        <f>IFERROR(((S250*S44)+(V250*V44)+(Y250*Y44)+(AB250*AB44)+(AE250*AE44)+(AH250*AH44)+(AK250*AK44)+(AN250*AN44)+(AQ250*AQ44)+(AT250*AT44)+(AW250*AW44)+(AZ250*AZ44)+(BC250*BC44)+(BF250*BF44)+(BI250*BI44)+(BL250*BL44)+(BO250*BO44)+(BR250*BR44)+(BU250*BU44)+(BX250*BX44)+(CA250*CA44)+(CD250*CD44)+(CG250*CG44)+(CJ250*CJ44)+(CM250*CM44)+(CP250*CP44)+(CS250*CS44)+(CV250*CV44)+(CY250*CY44)+(DB250*DB44)+(DE250*DE44)+(DH250*DH44)+(DK250*DK44)+(DN250*DN44)+(DQ250*DQ44)+(DT250*DT44))/P44,0)</f>
        <v>0</v>
      </c>
      <c r="Q250" s="236"/>
      <c r="R250" s="199">
        <f ca="1">IFERROR(ROUND(R249/$U$342,$N$3),0)</f>
        <v>0</v>
      </c>
      <c r="S250" s="199">
        <f>IFERROR(ROUND(S249/$V$342,$N$3),0)</f>
        <v>0</v>
      </c>
      <c r="T250" s="301"/>
      <c r="U250" s="207">
        <f ca="1">IFERROR(ROUND(U249/$U$342,$N$3),0)</f>
        <v>0</v>
      </c>
      <c r="V250" s="207">
        <f>IFERROR(ROUND(V249/$V$342,$N$3),0)</f>
        <v>0</v>
      </c>
      <c r="W250" s="203"/>
      <c r="X250" s="207">
        <f ca="1">IFERROR(ROUND(X249/$U$342,$N$3),0)</f>
        <v>0</v>
      </c>
      <c r="Y250" s="207">
        <f>IFERROR(ROUND(Y249/$V$342,$N$3),0)</f>
        <v>0</v>
      </c>
      <c r="Z250" s="203"/>
      <c r="AA250" s="207">
        <f ca="1">IFERROR(ROUND(AA249/$U$342,$N$3),0)</f>
        <v>0</v>
      </c>
      <c r="AB250" s="207">
        <f>IFERROR(ROUND(AB249/$V$342,$N$3),0)</f>
        <v>0</v>
      </c>
      <c r="AC250" s="203"/>
      <c r="AD250" s="207">
        <f ca="1">IFERROR(ROUND(AD249/$U$342,$N$3),0)</f>
        <v>0</v>
      </c>
      <c r="AE250" s="207">
        <f>IFERROR(ROUND(AE249/$V$342,$N$3),0)</f>
        <v>0</v>
      </c>
      <c r="AF250" s="203"/>
      <c r="AG250" s="207">
        <f ca="1">IFERROR(ROUND(AG249/$U$342,$N$3),0)</f>
        <v>0</v>
      </c>
      <c r="AH250" s="207">
        <f>IFERROR(ROUND(AH249/$V$342,$N$3),0)</f>
        <v>0</v>
      </c>
      <c r="AI250" s="203"/>
      <c r="AJ250" s="207">
        <f ca="1">IFERROR(ROUND(AJ249/$U$342,$N$3),0)</f>
        <v>0</v>
      </c>
      <c r="AK250" s="207">
        <f>IFERROR(ROUND(AK249/$V$342,$N$3),0)</f>
        <v>0</v>
      </c>
      <c r="AL250" s="203"/>
      <c r="AM250" s="207">
        <f ca="1">IFERROR(ROUND(AM249/$U$342,$N$3),0)</f>
        <v>0</v>
      </c>
      <c r="AN250" s="207">
        <f>IFERROR(ROUND(AN249/$V$342,$N$3),0)</f>
        <v>0</v>
      </c>
      <c r="AO250" s="203"/>
      <c r="AP250" s="207">
        <f ca="1">IFERROR(ROUND(AP249/$U$342,$N$3),0)</f>
        <v>0</v>
      </c>
      <c r="AQ250" s="207">
        <f>IFERROR(ROUND(AQ249/$V$342,$N$3),0)</f>
        <v>0</v>
      </c>
      <c r="AR250" s="203"/>
      <c r="AS250" s="207">
        <f ca="1">IFERROR(ROUND(AS249/$U$342,$N$3),0)</f>
        <v>0</v>
      </c>
      <c r="AT250" s="207">
        <f>IFERROR(ROUND(AT249/$V$342,$N$3),0)</f>
        <v>0</v>
      </c>
      <c r="AU250" s="203"/>
      <c r="AV250" s="207">
        <f ca="1">IFERROR(ROUND(AV249/$U$342,$N$3),0)</f>
        <v>0</v>
      </c>
      <c r="AW250" s="207">
        <f>IFERROR(ROUND(AW249/$V$342,$N$3),0)</f>
        <v>0</v>
      </c>
      <c r="AX250" s="203"/>
      <c r="AY250" s="207">
        <f ca="1">IFERROR(ROUND(AY249/$U$342,$N$3),0)</f>
        <v>0</v>
      </c>
      <c r="AZ250" s="207">
        <f>IFERROR(ROUND(AZ249/$V$342,$N$3),0)</f>
        <v>0</v>
      </c>
      <c r="BA250" s="203"/>
      <c r="BB250" s="207">
        <f ca="1">IFERROR(ROUND(BB249/$U$342,$N$3),0)</f>
        <v>0</v>
      </c>
      <c r="BC250" s="207">
        <f>IFERROR(ROUND(BC249/$V$342,$N$3),0)</f>
        <v>0</v>
      </c>
      <c r="BD250" s="203"/>
      <c r="BE250" s="207">
        <f ca="1">IFERROR(ROUND(BE249/$U$342,$N$3),0)</f>
        <v>0</v>
      </c>
      <c r="BF250" s="207">
        <f>IFERROR(ROUND(BF249/$V$342,$N$3),0)</f>
        <v>0</v>
      </c>
      <c r="BG250" s="203"/>
      <c r="BH250" s="207">
        <f ca="1">IFERROR(ROUND(BH249/$U$342,$N$3),0)</f>
        <v>0</v>
      </c>
      <c r="BI250" s="207">
        <f>IFERROR(ROUND(BI249/$V$342,$N$3),0)</f>
        <v>0</v>
      </c>
      <c r="BJ250" s="203"/>
      <c r="BK250" s="207">
        <f ca="1">IFERROR(ROUND(BK249/$U$342,$N$3),0)</f>
        <v>0</v>
      </c>
      <c r="BL250" s="207">
        <f>IFERROR(ROUND(BL249/$V$342,$N$3),0)</f>
        <v>0</v>
      </c>
      <c r="BM250" s="203"/>
      <c r="BN250" s="207">
        <f ca="1">IFERROR(ROUND(BN249/$U$342,$N$3),0)</f>
        <v>0</v>
      </c>
      <c r="BO250" s="207">
        <f>IFERROR(ROUND(BO249/$V$342,$N$3),0)</f>
        <v>0</v>
      </c>
      <c r="BP250" s="203"/>
      <c r="BQ250" s="204">
        <f ca="1">IFERROR(ROUND(BQ249/$U$342,$N$3),0)</f>
        <v>0</v>
      </c>
      <c r="BR250" s="204">
        <f>IFERROR(ROUND(BR249/$V$342,$N$3),0)</f>
        <v>0</v>
      </c>
      <c r="BS250" s="204"/>
      <c r="BT250" s="204">
        <f ca="1">IFERROR(ROUND(BT249/$U$342,$N$3),0)</f>
        <v>0</v>
      </c>
      <c r="BU250" s="204">
        <f>IFERROR(ROUND(BU249/$V$342,$N$3),0)</f>
        <v>0</v>
      </c>
      <c r="BV250" s="204"/>
      <c r="BW250" s="204">
        <f ca="1">IFERROR(ROUND(BW249/$U$342,$N$3),0)</f>
        <v>0</v>
      </c>
      <c r="BX250" s="204">
        <f>IFERROR(ROUND(BX249/$V$342,$N$3),0)</f>
        <v>0</v>
      </c>
      <c r="BY250" s="204"/>
      <c r="BZ250" s="204">
        <f ca="1">IFERROR(ROUND(BZ249/$U$342,$N$3),0)</f>
        <v>0</v>
      </c>
      <c r="CA250" s="204">
        <f>IFERROR(ROUND(CA249/$V$342,$N$3),0)</f>
        <v>0</v>
      </c>
      <c r="CB250" s="203"/>
      <c r="CC250" s="207">
        <f ca="1">IFERROR(ROUND(CC249/$U$342,$N$3),0)</f>
        <v>0</v>
      </c>
      <c r="CD250" s="207">
        <f>IFERROR(ROUND(CD249/$V$342,$N$3),0)</f>
        <v>0</v>
      </c>
      <c r="CE250" s="203"/>
      <c r="CF250" s="207">
        <f ca="1">IFERROR(ROUND(CF249/$U$342,$N$3),0)</f>
        <v>0</v>
      </c>
      <c r="CG250" s="207">
        <f>IFERROR(ROUND(CG249/$V$342,$N$3),0)</f>
        <v>0</v>
      </c>
      <c r="CH250" s="203"/>
      <c r="CI250" s="207">
        <f ca="1">IFERROR(ROUND(CI249/$U$342,$N$3),0)</f>
        <v>0</v>
      </c>
      <c r="CJ250" s="207">
        <f>IFERROR(ROUND(CJ249/$V$342,$N$3),0)</f>
        <v>0</v>
      </c>
      <c r="CK250" s="203"/>
      <c r="CL250" s="207">
        <f ca="1">IFERROR(ROUND(CL249/$U$342,$N$3),0)</f>
        <v>0</v>
      </c>
      <c r="CM250" s="207">
        <f>IFERROR(ROUND(CM249/$V$342,$N$3),0)</f>
        <v>0</v>
      </c>
      <c r="CN250" s="203"/>
      <c r="CO250" s="207">
        <f ca="1">IFERROR(ROUND(CO249/$U$342,$N$3),0)</f>
        <v>0</v>
      </c>
      <c r="CP250" s="207">
        <f>IFERROR(ROUND(CP249/$V$342,$N$3),0)</f>
        <v>0</v>
      </c>
      <c r="CQ250" s="203"/>
      <c r="CR250" s="207">
        <f ca="1">IFERROR(ROUND(CR249/$U$342,$N$3),0)</f>
        <v>0</v>
      </c>
      <c r="CS250" s="207">
        <f>IFERROR(ROUND(CS249/$V$342,$N$3),0)</f>
        <v>0</v>
      </c>
      <c r="CT250" s="203"/>
      <c r="CU250" s="207">
        <f ca="1">IFERROR(ROUND(CU249/$U$342,$N$3),0)</f>
        <v>0</v>
      </c>
      <c r="CV250" s="207">
        <f>IFERROR(ROUND(CV249/$V$342,$N$3),0)</f>
        <v>0</v>
      </c>
      <c r="CW250" s="203"/>
      <c r="CX250" s="207">
        <f ca="1">IFERROR(ROUND(CX249/$U$342,$N$3),0)</f>
        <v>0</v>
      </c>
      <c r="CY250" s="207">
        <f>IFERROR(ROUND(CY249/$V$342,$N$3),0)</f>
        <v>0</v>
      </c>
      <c r="CZ250" s="203"/>
      <c r="DA250" s="207">
        <f ca="1">IFERROR(ROUND(DA249/$U$342,$N$3),0)</f>
        <v>0</v>
      </c>
      <c r="DB250" s="207">
        <f>IFERROR(ROUND(DB249/$V$342,$N$3),0)</f>
        <v>0</v>
      </c>
      <c r="DC250" s="203"/>
      <c r="DD250" s="207">
        <f ca="1">IFERROR(ROUND(DD249/$U$342,$N$3),0)</f>
        <v>0</v>
      </c>
      <c r="DE250" s="207">
        <f>IFERROR(ROUND(DE249/$V$342,$N$3),0)</f>
        <v>0</v>
      </c>
      <c r="DF250" s="203"/>
      <c r="DG250" s="207">
        <f ca="1">IFERROR(ROUND(DG249/$U$342,$N$3),0)</f>
        <v>0</v>
      </c>
      <c r="DH250" s="207">
        <f>IFERROR(ROUND(DH249/$V$342,$N$3),0)</f>
        <v>0</v>
      </c>
      <c r="DI250" s="203"/>
      <c r="DJ250" s="207">
        <f ca="1">IFERROR(ROUND(DJ249/$U$342,$N$3),0)</f>
        <v>0</v>
      </c>
      <c r="DK250" s="207">
        <f>IFERROR(ROUND(DK249/$V$342,$N$3),0)</f>
        <v>0</v>
      </c>
      <c r="DL250" s="203"/>
      <c r="DM250" s="207">
        <f ca="1">IFERROR(ROUND(DM249/$U$342,$N$3),0)</f>
        <v>0</v>
      </c>
      <c r="DN250" s="207">
        <f>IFERROR(ROUND(DN249/$V$342,$N$3),0)</f>
        <v>0</v>
      </c>
      <c r="DO250" s="203"/>
      <c r="DP250" s="207">
        <f ca="1">IFERROR(ROUND(DP249/$U$342,$N$3),0)</f>
        <v>0</v>
      </c>
      <c r="DQ250" s="207">
        <f>IFERROR(ROUND(DQ249/$V$342,$N$3),0)</f>
        <v>0</v>
      </c>
      <c r="DR250" s="203"/>
      <c r="DS250" s="207">
        <f ca="1">IFERROR(ROUND(DS249/$U$342,$N$3),0)</f>
        <v>0</v>
      </c>
      <c r="DT250" s="207">
        <f>IFERROR(ROUND(DT249/$V$342,$N$3),0)</f>
        <v>0</v>
      </c>
      <c r="DU250" s="211"/>
      <c r="DV250" s="204">
        <f>IFERROR(ROUND(DV249/$U$342,$N$3),0)</f>
        <v>0</v>
      </c>
      <c r="DW250" s="442"/>
      <c r="DY250" s="205"/>
      <c r="DZ250" s="205"/>
      <c r="EB250" s="196"/>
      <c r="EC250" s="196"/>
    </row>
    <row r="251" spans="1:135" ht="19.5" customHeight="1" x14ac:dyDescent="0.3">
      <c r="A251" s="83"/>
      <c r="C251">
        <v>1</v>
      </c>
      <c r="D251" s="206">
        <v>1</v>
      </c>
      <c r="E251" s="206" t="s">
        <v>458</v>
      </c>
      <c r="F251" s="206">
        <v>0</v>
      </c>
      <c r="G251" s="206" t="s">
        <v>264</v>
      </c>
      <c r="M251" s="235" t="s">
        <v>459</v>
      </c>
      <c r="N251" s="238" t="s">
        <v>40</v>
      </c>
      <c r="O251" s="198">
        <f ca="1">IFERROR(((R251*R44)+(U251*U44)+(X251*X44)+(AA251*AA44)+(AD251*AD44)+(AG251*AG44)+(AJ251*AJ44)+(AM251*AM44)+(AP251*AP44)+(AS251*AS44)+(AV251*AV44)+(AY251*AY44)+(BB251*BB44)+(BE251*BE44)+(BH251*BH44)+(BK251*BK44)+(BN251*BN44)+(BQ251*BQ44)+(BT251*BT44)+(BW251*BW44)+(BZ251*BZ44)+(CC251*CC44)+(CF251*CF44)+(CI251*CI44)+(CL251*CL44)+(CO251*CO44)+(CR251*CR44)+(CU251*CU44)+(CX251*CX44)+(DA251*DA44)+(DD251*DD44)+(DG251*DG44)+(DJ251*DJ44)+(DM251*DM44)+(DP251*DP44)+(DS251*DS44)+IF(O35="Actual",(DV251*DV44),0))/O44,0)</f>
        <v>0</v>
      </c>
      <c r="P251" s="198">
        <f>IFERROR(((S251*S44)+(V251*V44)+(Y251*Y44)+(AB251*AB44)+(AE251*AE44)+(AH251*AH44)+(AK251*AK44)+(AN251*AN44)+(AQ251*AQ44)+(AT251*AT44)+(AW251*AW44)+(AZ251*AZ44)+(BC251*BC44)+(BF251*BF44)+(BI251*BI44)+(BL251*BL44)+(BO251*BO44)+(BR251*BR44)+(BU251*BU44)+(BX251*BX44)+(CA251*CA44)+(CD251*CD44)+(CG251*CG44)+(CJ251*CJ44)+(CM251*CM44)+(CP251*CP44)+(CS251*CS44)+(CV251*CV44)+(CY251*CY44)+(DB251*DB44)+(DE251*DE44)+(DH251*DH44)+(DK251*DK44)+(DN251*DN44)+(DQ251*DQ44)+(DT251*DT44))/P44,0)</f>
        <v>0</v>
      </c>
      <c r="Q251" s="236"/>
      <c r="R251" s="199">
        <f ca="1">IFERROR(IF(AND(R35="Actual",OR(R141=0,R141="")),0,$O$360),0)</f>
        <v>0</v>
      </c>
      <c r="S251" s="199">
        <f>IFERROR($P$360,0)</f>
        <v>0</v>
      </c>
      <c r="T251" s="301"/>
      <c r="U251" s="207">
        <f ca="1">IFERROR(IF(AND(U35="Actual",OR(U141=0,U141="")),0,$O$360),0)</f>
        <v>0</v>
      </c>
      <c r="V251" s="207">
        <f>IFERROR($P$360,0)</f>
        <v>0</v>
      </c>
      <c r="W251" s="203"/>
      <c r="X251" s="207">
        <f ca="1">IFERROR(IF(AND(X35="Actual",OR(X141=0,X141="")),0,$O$360),0)</f>
        <v>0</v>
      </c>
      <c r="Y251" s="207">
        <f>IFERROR($P$360,0)</f>
        <v>0</v>
      </c>
      <c r="Z251" s="203"/>
      <c r="AA251" s="207">
        <f ca="1">IFERROR(IF(AND(AA35="Actual",OR(AA141=0,AA141="")),0,$O$360),0)</f>
        <v>0</v>
      </c>
      <c r="AB251" s="207">
        <f>IFERROR($P$360,0)</f>
        <v>0</v>
      </c>
      <c r="AC251" s="203"/>
      <c r="AD251" s="207">
        <f ca="1">IFERROR(IF(AND(AD35="Actual",OR(AD141=0,AD141="")),0,$O$360),0)</f>
        <v>0</v>
      </c>
      <c r="AE251" s="207">
        <f>IFERROR($P$360,0)</f>
        <v>0</v>
      </c>
      <c r="AF251" s="203"/>
      <c r="AG251" s="207">
        <f ca="1">IFERROR(IF(AND(AG35="Actual",OR(AG141=0,AG141="")),0,$O$360),0)</f>
        <v>0</v>
      </c>
      <c r="AH251" s="207">
        <f>IFERROR($P$360,0)</f>
        <v>0</v>
      </c>
      <c r="AI251" s="203"/>
      <c r="AJ251" s="207">
        <f ca="1">IFERROR(IF(AND(AJ35="Actual",OR(AJ141=0,AJ141="")),0,$O$360),0)</f>
        <v>0</v>
      </c>
      <c r="AK251" s="207">
        <f>IFERROR($P$360,0)</f>
        <v>0</v>
      </c>
      <c r="AL251" s="203"/>
      <c r="AM251" s="207">
        <f ca="1">IFERROR(IF(AND(AM35="Actual",OR(AM141=0,AM141="")),0,$O$360),0)</f>
        <v>0</v>
      </c>
      <c r="AN251" s="207">
        <f>IFERROR($P$360,0)</f>
        <v>0</v>
      </c>
      <c r="AO251" s="203"/>
      <c r="AP251" s="207">
        <f ca="1">IFERROR(IF(AND(AP35="Actual",OR(AP141=0,AP141="")),0,$O$360),0)</f>
        <v>0</v>
      </c>
      <c r="AQ251" s="207">
        <f>IFERROR($P$360,0)</f>
        <v>0</v>
      </c>
      <c r="AR251" s="203"/>
      <c r="AS251" s="207">
        <f ca="1">IFERROR(IF(AND(AS35="Actual",OR(AS141=0,AS141="")),0,$O$360),0)</f>
        <v>0</v>
      </c>
      <c r="AT251" s="207">
        <f>IFERROR($P$360,0)</f>
        <v>0</v>
      </c>
      <c r="AU251" s="203"/>
      <c r="AV251" s="207">
        <f ca="1">IFERROR(IF(AND(AV35="Actual",OR(AV141=0,AV141="")),0,$O$360),0)</f>
        <v>0</v>
      </c>
      <c r="AW251" s="207">
        <f>IFERROR($P$360,0)</f>
        <v>0</v>
      </c>
      <c r="AX251" s="203"/>
      <c r="AY251" s="207">
        <f ca="1">IFERROR(IF(AND(AY35="Actual",OR(AY141=0,AY141="")),0,$O$360),0)</f>
        <v>0</v>
      </c>
      <c r="AZ251" s="207">
        <f>IFERROR($P$360,0)</f>
        <v>0</v>
      </c>
      <c r="BA251" s="203"/>
      <c r="BB251" s="207">
        <f ca="1">IFERROR(IF(AND(BB35="Actual",OR(BB141=0,BB141="")),0,$O$360),0)</f>
        <v>0</v>
      </c>
      <c r="BC251" s="207">
        <f>IFERROR($P$360,0)</f>
        <v>0</v>
      </c>
      <c r="BD251" s="203"/>
      <c r="BE251" s="207">
        <f ca="1">IFERROR(IF(AND(BE35="Actual",OR(BE141=0,BE141="")),0,$O$360),0)</f>
        <v>0</v>
      </c>
      <c r="BF251" s="207">
        <f>IFERROR($P$360,0)</f>
        <v>0</v>
      </c>
      <c r="BG251" s="203"/>
      <c r="BH251" s="207">
        <f ca="1">IFERROR(IF(AND(BH35="Actual",OR(BH141=0,BH141="")),0,$O$360),0)</f>
        <v>0</v>
      </c>
      <c r="BI251" s="207">
        <f>IFERROR($P$360,0)</f>
        <v>0</v>
      </c>
      <c r="BJ251" s="203"/>
      <c r="BK251" s="207">
        <f ca="1">IFERROR(IF(AND(BK35="Actual",OR(BK141=0,BK141="")),0,$O$360),0)</f>
        <v>0</v>
      </c>
      <c r="BL251" s="207">
        <f>IFERROR($P$360,0)</f>
        <v>0</v>
      </c>
      <c r="BM251" s="203"/>
      <c r="BN251" s="207">
        <f ca="1">IFERROR(IF(AND(BN35="Actual",OR(BN141=0,BN141="")),0,$O$360),0)</f>
        <v>0</v>
      </c>
      <c r="BO251" s="207">
        <f>IFERROR($P$360,0)</f>
        <v>0</v>
      </c>
      <c r="BP251" s="203"/>
      <c r="BQ251" s="204">
        <f ca="1">IFERROR(IF(AND(BQ35="Actual",OR(BQ141=0,BQ141="")),0,$O$360),0)</f>
        <v>0</v>
      </c>
      <c r="BR251" s="204">
        <f>IFERROR($P$360,0)</f>
        <v>0</v>
      </c>
      <c r="BS251" s="204"/>
      <c r="BT251" s="204">
        <f ca="1">IFERROR(IF(AND(BT35="Actual",OR(BT141=0,BT141="")),0,$O$360),0)</f>
        <v>0</v>
      </c>
      <c r="BU251" s="204">
        <f>IFERROR($P$360,0)</f>
        <v>0</v>
      </c>
      <c r="BV251" s="204"/>
      <c r="BW251" s="204">
        <f ca="1">IFERROR(IF(AND(BW35="Actual",OR(BW141=0,BW141="")),0,$O$360),0)</f>
        <v>0</v>
      </c>
      <c r="BX251" s="204">
        <f>IFERROR($P$360,0)</f>
        <v>0</v>
      </c>
      <c r="BY251" s="204"/>
      <c r="BZ251" s="204">
        <f ca="1">IFERROR(IF(AND(BZ35="Actual",OR(BZ141=0,BZ141="")),0,$O$360),0)</f>
        <v>0</v>
      </c>
      <c r="CA251" s="204">
        <f>IFERROR($P$360,0)</f>
        <v>0</v>
      </c>
      <c r="CB251" s="203"/>
      <c r="CC251" s="207">
        <f ca="1">IFERROR(IF(AND(CC35="Actual",OR(CC141=0,CC141="")),0,$O$360),0)</f>
        <v>0</v>
      </c>
      <c r="CD251" s="207">
        <f>IFERROR($P$360,0)</f>
        <v>0</v>
      </c>
      <c r="CE251" s="203"/>
      <c r="CF251" s="207">
        <f ca="1">IFERROR(IF(AND(CF35="Actual",OR(CF141=0,CF141="")),0,$O$360),0)</f>
        <v>0</v>
      </c>
      <c r="CG251" s="207">
        <f>IFERROR($P$360,0)</f>
        <v>0</v>
      </c>
      <c r="CH251" s="203"/>
      <c r="CI251" s="207">
        <f ca="1">IFERROR(IF(AND(CI35="Actual",OR(CI141=0,CI141="")),0,$O$360),0)</f>
        <v>0</v>
      </c>
      <c r="CJ251" s="207">
        <f>IFERROR($P$360,0)</f>
        <v>0</v>
      </c>
      <c r="CK251" s="203"/>
      <c r="CL251" s="207">
        <f ca="1">IFERROR(IF(AND(CL35="Actual",OR(CL141=0,CL141="")),0,$O$360),0)</f>
        <v>0</v>
      </c>
      <c r="CM251" s="207">
        <f>IFERROR($P$360,0)</f>
        <v>0</v>
      </c>
      <c r="CN251" s="203"/>
      <c r="CO251" s="207">
        <f ca="1">IFERROR(IF(AND(CO35="Actual",OR(CO141=0,CO141="")),0,$O$360),0)</f>
        <v>0</v>
      </c>
      <c r="CP251" s="207">
        <f>IFERROR($P$360,0)</f>
        <v>0</v>
      </c>
      <c r="CQ251" s="203"/>
      <c r="CR251" s="207">
        <f ca="1">IFERROR(IF(AND(CR35="Actual",OR(CR141=0,CR141="")),0,$O$360),0)</f>
        <v>0</v>
      </c>
      <c r="CS251" s="207">
        <f>IFERROR($P$360,0)</f>
        <v>0</v>
      </c>
      <c r="CT251" s="203"/>
      <c r="CU251" s="207">
        <f ca="1">IFERROR(IF(AND(CU35="Actual",OR(CU141=0,CU141="")),0,$O$360),0)</f>
        <v>0</v>
      </c>
      <c r="CV251" s="207">
        <f>IFERROR($P$360,0)</f>
        <v>0</v>
      </c>
      <c r="CW251" s="203"/>
      <c r="CX251" s="207">
        <f ca="1">IFERROR(IF(AND(CX35="Actual",OR(CX141=0,CX141="")),0,$O$360),0)</f>
        <v>0</v>
      </c>
      <c r="CY251" s="207">
        <f>IFERROR($P$360,0)</f>
        <v>0</v>
      </c>
      <c r="CZ251" s="203"/>
      <c r="DA251" s="207">
        <f ca="1">IFERROR(IF(AND(DA35="Actual",OR(DA141=0,DA141="")),0,$O$360),0)</f>
        <v>0</v>
      </c>
      <c r="DB251" s="207">
        <f>IFERROR($P$360,0)</f>
        <v>0</v>
      </c>
      <c r="DC251" s="203"/>
      <c r="DD251" s="207">
        <f ca="1">IFERROR(IF(AND(DD35="Actual",OR(DD141=0,DD141="")),0,$O$360),0)</f>
        <v>0</v>
      </c>
      <c r="DE251" s="207">
        <f>IFERROR($P$360,0)</f>
        <v>0</v>
      </c>
      <c r="DF251" s="203"/>
      <c r="DG251" s="207">
        <f ca="1">IFERROR(IF(AND(DG35="Actual",OR(DG141=0,DG141="")),0,$O$360),0)</f>
        <v>0</v>
      </c>
      <c r="DH251" s="207">
        <f>IFERROR($P$360,0)</f>
        <v>0</v>
      </c>
      <c r="DI251" s="203"/>
      <c r="DJ251" s="207">
        <f ca="1">IFERROR(IF(AND(DJ35="Actual",OR(DJ141=0,DJ141="")),0,$O$360),0)</f>
        <v>0</v>
      </c>
      <c r="DK251" s="207">
        <f>IFERROR($P$360,0)</f>
        <v>0</v>
      </c>
      <c r="DL251" s="203"/>
      <c r="DM251" s="207">
        <f ca="1">IFERROR(IF(AND(DM35="Actual",OR(DM141=0,DM141="")),0,$O$360),0)</f>
        <v>0</v>
      </c>
      <c r="DN251" s="207">
        <f>IFERROR($P$360,0)</f>
        <v>0</v>
      </c>
      <c r="DO251" s="203"/>
      <c r="DP251" s="207">
        <f ca="1">IFERROR(IF(AND(DP35="Actual",OR(DP141=0,DP141="")),0,$O$360),0)</f>
        <v>0</v>
      </c>
      <c r="DQ251" s="207">
        <f>IFERROR($P$360,0)</f>
        <v>0</v>
      </c>
      <c r="DR251" s="203"/>
      <c r="DS251" s="207">
        <f ca="1">IFERROR(IF(AND(DS35="Actual",OR(DS141=0,DS141="")),0,$O$360),0)</f>
        <v>0</v>
      </c>
      <c r="DT251" s="207">
        <f>IFERROR($P$360,0)</f>
        <v>0</v>
      </c>
      <c r="DU251" s="211"/>
      <c r="DV251" s="204">
        <f>IFERROR(IF(AND($O$336="Actual",OR(DV141=0,DV141="")),0,$O$360),0)</f>
        <v>0</v>
      </c>
      <c r="DW251" s="442"/>
      <c r="DY251" s="205"/>
      <c r="DZ251" s="205"/>
      <c r="EB251" s="196"/>
      <c r="EC251" s="196"/>
    </row>
    <row r="252" spans="1:135" ht="19.5" customHeight="1" x14ac:dyDescent="0.3">
      <c r="A252" s="83"/>
      <c r="D252" s="206"/>
      <c r="E252" s="206" t="s">
        <v>460</v>
      </c>
      <c r="F252" s="206">
        <v>0</v>
      </c>
      <c r="G252" s="206" t="s">
        <v>264</v>
      </c>
      <c r="M252" s="306" t="s">
        <v>461</v>
      </c>
      <c r="N252" s="238" t="s">
        <v>40</v>
      </c>
      <c r="O252" s="198">
        <f ca="1">IFERROR(((R252*R44)+(U252*U44)+(X252*X44)+(AA252*AA44)+(AD252*AD44)+(AG252*AG44)+(AJ252*AJ44)+(AM252*AM44)+(AP252*AP44)+(AS252*AS44)+(AV252*AV44)+(AY252*AY44)+(BB252*BB44)+(BE252*BE44)+(BH252*BH44)+(BK252*BK44)+(BN252*BN44)+(BQ252*BQ44)+(BT252*BT44)+(BW252*BW44)+(BZ252*BZ44)+(CC252*CC44)+(CF252*CF44)+(CI252*CI44)+(CL252*CL44)+(CO252*CO44)+(CR252*CR44)+(CU252*CU44)+(CX252*CX44)+(DA252*DA44)+(DD252*DD44)+(DG252*DG44)+(DJ252*DJ44)+(DM252*DM44)+(DP252*DP44)+(DS252*DS44)+IF(O35="Actual",(DV252*DV44),0))/O44,0)</f>
        <v>0</v>
      </c>
      <c r="P252" s="198">
        <f>IFERROR(((S252*S44)+(V252*V44)+(Y252*Y44)+(AB252*AB44)+(AE252*AE44)+(AH252*AH44)+(AK252*AK44)+(AN252*AN44)+(AQ252*AQ44)+(AT252*AT44)+(AW252*AW44)+(AZ252*AZ44)+(BC252*BC44)+(BF252*BF44)+(BI252*BI44)+(BL252*BL44)+(BO252*BO44)+(BR252*BR44)+(BU252*BU44)+(BX252*BX44)+(CA252*CA44)+(CD252*CD44)+(CG252*CG44)+(CJ252*CJ44)+(CM252*CM44)+(CP252*CP44)+(CS252*CS44)+(CV252*CV44)+(CY252*CY44)+(DB252*DB44)+(DE252*DE44)+(DH252*DH44)+(DK252*DK44)+(DN252*DN44)+(DQ252*DQ44)+(DT252*DT44))/P44,0)</f>
        <v>0</v>
      </c>
      <c r="Q252" s="236"/>
      <c r="R252" s="199">
        <f ca="1">IFERROR(ROUND((R250/$U341)/($O$328/29.5735296875),$N$3),0)</f>
        <v>0</v>
      </c>
      <c r="S252" s="199">
        <f>IFERROR(ROUND((S250/$V341)/($O$328/29.5735296875),$N$3),0)</f>
        <v>0</v>
      </c>
      <c r="T252" s="301"/>
      <c r="U252" s="207">
        <f ca="1">IFERROR(ROUND((U250/$U341)/($O$328/29.5735296875),$N$3),0)</f>
        <v>0</v>
      </c>
      <c r="V252" s="207">
        <f>IFERROR(ROUND((V250/$V341)/($O$328/29.5735296875),$N$3),0)</f>
        <v>0</v>
      </c>
      <c r="W252" s="203"/>
      <c r="X252" s="207">
        <f ca="1">IFERROR(ROUND((X250/$U341)/($O$328/29.5735296875),$N$3),0)</f>
        <v>0</v>
      </c>
      <c r="Y252" s="207">
        <f>IFERROR(ROUND((Y250/$V341)/($O$328/29.5735296875),$N$3),0)</f>
        <v>0</v>
      </c>
      <c r="Z252" s="203"/>
      <c r="AA252" s="207">
        <f ca="1">IFERROR(ROUND((AA250/$U341)/($O$328/29.5735296875),$N$3),0)</f>
        <v>0</v>
      </c>
      <c r="AB252" s="207">
        <f>IFERROR(ROUND((AB250/$V341)/($O$328/29.5735296875),$N$3),0)</f>
        <v>0</v>
      </c>
      <c r="AC252" s="203"/>
      <c r="AD252" s="207">
        <f ca="1">IFERROR(ROUND((AD250/$U341)/($O$328/29.5735296875),$N$3),0)</f>
        <v>0</v>
      </c>
      <c r="AE252" s="207">
        <f>IFERROR(ROUND((AE250/$V341)/($O$328/29.5735296875),$N$3),0)</f>
        <v>0</v>
      </c>
      <c r="AF252" s="203"/>
      <c r="AG252" s="207">
        <f ca="1">IFERROR(ROUND((AG250/$U341)/($O$328/29.5735296875),$N$3),0)</f>
        <v>0</v>
      </c>
      <c r="AH252" s="207">
        <f>IFERROR(ROUND((AH250/$V341)/($O$328/29.5735296875),$N$3),0)</f>
        <v>0</v>
      </c>
      <c r="AI252" s="203"/>
      <c r="AJ252" s="207">
        <f ca="1">IFERROR(ROUND((AJ250/$U341)/($O$328/29.5735296875),$N$3),0)</f>
        <v>0</v>
      </c>
      <c r="AK252" s="207">
        <f>IFERROR(ROUND((AK250/$V341)/($O$328/29.5735296875),$N$3),0)</f>
        <v>0</v>
      </c>
      <c r="AL252" s="203"/>
      <c r="AM252" s="207">
        <f ca="1">IFERROR(ROUND((AM250/$U341)/($O$328/29.5735296875),$N$3),0)</f>
        <v>0</v>
      </c>
      <c r="AN252" s="207">
        <f>IFERROR(ROUND((AN250/$V341)/($O$328/29.5735296875),$N$3),0)</f>
        <v>0</v>
      </c>
      <c r="AO252" s="203"/>
      <c r="AP252" s="207">
        <f ca="1">IFERROR(ROUND((AP250/$U341)/($O$328/29.5735296875),$N$3),0)</f>
        <v>0</v>
      </c>
      <c r="AQ252" s="207">
        <f>IFERROR(ROUND((AQ250/$V341)/($O$328/29.5735296875),$N$3),0)</f>
        <v>0</v>
      </c>
      <c r="AR252" s="203"/>
      <c r="AS252" s="207">
        <f ca="1">IFERROR(ROUND((AS250/$U341)/($O$328/29.5735296875),$N$3),0)</f>
        <v>0</v>
      </c>
      <c r="AT252" s="207">
        <f>IFERROR(ROUND((AT250/$V341)/($O$328/29.5735296875),$N$3),0)</f>
        <v>0</v>
      </c>
      <c r="AU252" s="203"/>
      <c r="AV252" s="207">
        <f ca="1">IFERROR(ROUND((AV250/$U341)/($O$328/29.5735296875),$N$3),0)</f>
        <v>0</v>
      </c>
      <c r="AW252" s="207">
        <f>IFERROR(ROUND((AW250/$V341)/($O$328/29.5735296875),$N$3),0)</f>
        <v>0</v>
      </c>
      <c r="AX252" s="203"/>
      <c r="AY252" s="207">
        <f ca="1">IFERROR(ROUND((AY250/$U341)/($O$328/29.5735296875),$N$3),0)</f>
        <v>0</v>
      </c>
      <c r="AZ252" s="207">
        <f>IFERROR(ROUND((AZ250/$V341)/($O$328/29.5735296875),$N$3),0)</f>
        <v>0</v>
      </c>
      <c r="BA252" s="203"/>
      <c r="BB252" s="207">
        <f ca="1">IFERROR(ROUND((BB250/$U341)/($O$328/29.5735296875),$N$3),0)</f>
        <v>0</v>
      </c>
      <c r="BC252" s="207">
        <f>IFERROR(ROUND((BC250/$V341)/($O$328/29.5735296875),$N$3),0)</f>
        <v>0</v>
      </c>
      <c r="BD252" s="203"/>
      <c r="BE252" s="207">
        <f ca="1">IFERROR(ROUND((BE250/$U341)/($O$328/29.5735296875),$N$3),0)</f>
        <v>0</v>
      </c>
      <c r="BF252" s="207">
        <f>IFERROR(ROUND((BF250/$V341)/($O$328/29.5735296875),$N$3),0)</f>
        <v>0</v>
      </c>
      <c r="BG252" s="203"/>
      <c r="BH252" s="207">
        <f ca="1">IFERROR(ROUND((BH250/$U341)/($O$328/29.5735296875),$N$3),0)</f>
        <v>0</v>
      </c>
      <c r="BI252" s="207">
        <f>IFERROR(ROUND((BI250/$V341)/($O$328/29.5735296875),$N$3),0)</f>
        <v>0</v>
      </c>
      <c r="BJ252" s="203"/>
      <c r="BK252" s="207">
        <f ca="1">IFERROR(ROUND((BK250/$U341)/($O$328/29.5735296875),$N$3),0)</f>
        <v>0</v>
      </c>
      <c r="BL252" s="207">
        <f>IFERROR(ROUND((BL250/$V341)/($O$328/29.5735296875),$N$3),0)</f>
        <v>0</v>
      </c>
      <c r="BM252" s="203"/>
      <c r="BN252" s="207">
        <f ca="1">IFERROR(ROUND((BN250/$U341)/($O$328/29.5735296875),$N$3),0)</f>
        <v>0</v>
      </c>
      <c r="BO252" s="207">
        <f>IFERROR(ROUND((BO250/$V341)/($O$328/29.5735296875),$N$3),0)</f>
        <v>0</v>
      </c>
      <c r="BP252" s="203"/>
      <c r="BQ252" s="207">
        <f ca="1">IFERROR(ROUND((BQ250/$U341)/($O$328/29.5735296875),$N$3),0)</f>
        <v>0</v>
      </c>
      <c r="BR252" s="207">
        <f>IFERROR(ROUND((BR250/$V341)/($O$328/29.5735296875),$N$3),0)</f>
        <v>0</v>
      </c>
      <c r="BS252" s="203"/>
      <c r="BT252" s="207">
        <f ca="1">IFERROR(ROUND((BT250/$U341)/($O$328/29.5735296875),$N$3),0)</f>
        <v>0</v>
      </c>
      <c r="BU252" s="207">
        <f>IFERROR(ROUND((BU250/$V341)/($O$328/29.5735296875),$N$3),0)</f>
        <v>0</v>
      </c>
      <c r="BV252" s="203"/>
      <c r="BW252" s="207">
        <f ca="1">IFERROR(ROUND((BW250/$U341)/($O$328/29.5735296875),$N$3),0)</f>
        <v>0</v>
      </c>
      <c r="BX252" s="207">
        <f>IFERROR(ROUND((BX250/$V341)/($O$328/29.5735296875),$N$3),0)</f>
        <v>0</v>
      </c>
      <c r="BY252" s="203"/>
      <c r="BZ252" s="207">
        <f ca="1">IFERROR(ROUND((BZ250/$U341)/($O$328/29.5735296875),$N$3),0)</f>
        <v>0</v>
      </c>
      <c r="CA252" s="207">
        <f>IFERROR(ROUND((CA250/$V341)/($O$328/29.5735296875),$N$3),0)</f>
        <v>0</v>
      </c>
      <c r="CB252" s="203"/>
      <c r="CC252" s="207">
        <f ca="1">IFERROR(ROUND((CC250/$U341)/($O$328/29.5735296875),$N$3),0)</f>
        <v>0</v>
      </c>
      <c r="CD252" s="207">
        <f>IFERROR(ROUND((CD250/$V341)/($O$328/29.5735296875),$N$3),0)</f>
        <v>0</v>
      </c>
      <c r="CE252" s="203"/>
      <c r="CF252" s="207">
        <f ca="1">IFERROR(ROUND((CF250/$U341)/($O$328/29.5735296875),$N$3),0)</f>
        <v>0</v>
      </c>
      <c r="CG252" s="207">
        <f>IFERROR(ROUND((CG250/$V341)/($O$328/29.5735296875),$N$3),0)</f>
        <v>0</v>
      </c>
      <c r="CH252" s="203"/>
      <c r="CI252" s="207">
        <f ca="1">IFERROR(ROUND((CI250/$U341)/($O$328/29.5735296875),$N$3),0)</f>
        <v>0</v>
      </c>
      <c r="CJ252" s="207">
        <f>IFERROR(ROUND((CJ250/$V341)/($O$328/29.5735296875),$N$3),0)</f>
        <v>0</v>
      </c>
      <c r="CK252" s="203"/>
      <c r="CL252" s="207">
        <f ca="1">IFERROR(ROUND((CL250/$U341)/($O$328/29.5735296875),$N$3),0)</f>
        <v>0</v>
      </c>
      <c r="CM252" s="207">
        <f>IFERROR(ROUND((CM250/$V341)/($O$328/29.5735296875),$N$3),0)</f>
        <v>0</v>
      </c>
      <c r="CN252" s="203"/>
      <c r="CO252" s="207">
        <f ca="1">IFERROR(ROUND((CO250/$U341)/($O$328/29.5735296875),$N$3),0)</f>
        <v>0</v>
      </c>
      <c r="CP252" s="207">
        <f>IFERROR(ROUND((CP250/$V341)/($O$328/29.5735296875),$N$3),0)</f>
        <v>0</v>
      </c>
      <c r="CQ252" s="203"/>
      <c r="CR252" s="207">
        <f ca="1">IFERROR(ROUND((CR250/$U341)/($O$328/29.5735296875),$N$3),0)</f>
        <v>0</v>
      </c>
      <c r="CS252" s="207">
        <f>IFERROR(ROUND((CS250/$V341)/($O$328/29.5735296875),$N$3),0)</f>
        <v>0</v>
      </c>
      <c r="CT252" s="203"/>
      <c r="CU252" s="207">
        <f ca="1">IFERROR(ROUND((CU250/$U341)/($O$328/29.5735296875),$N$3),0)</f>
        <v>0</v>
      </c>
      <c r="CV252" s="207">
        <f>IFERROR(ROUND((CV250/$V341)/($O$328/29.5735296875),$N$3),0)</f>
        <v>0</v>
      </c>
      <c r="CW252" s="203"/>
      <c r="CX252" s="207">
        <f ca="1">IFERROR(ROUND((CX250/$U341)/($O$328/29.5735296875),$N$3),0)</f>
        <v>0</v>
      </c>
      <c r="CY252" s="207">
        <f>IFERROR(ROUND((CY250/$V341)/($O$328/29.5735296875),$N$3),0)</f>
        <v>0</v>
      </c>
      <c r="CZ252" s="203"/>
      <c r="DA252" s="207">
        <f ca="1">IFERROR(ROUND((DA250/$U341)/($O$328/29.5735296875),$N$3),0)</f>
        <v>0</v>
      </c>
      <c r="DB252" s="207">
        <f>IFERROR(ROUND((DB250/$V341)/($O$328/29.5735296875),$N$3),0)</f>
        <v>0</v>
      </c>
      <c r="DC252" s="203"/>
      <c r="DD252" s="207">
        <f ca="1">IFERROR(ROUND((DD250/$U341)/($O$328/29.5735296875),$N$3),0)</f>
        <v>0</v>
      </c>
      <c r="DE252" s="207">
        <f>IFERROR(ROUND((DE250/$V341)/($O$328/29.5735296875),$N$3),0)</f>
        <v>0</v>
      </c>
      <c r="DF252" s="203"/>
      <c r="DG252" s="207">
        <f ca="1">IFERROR(ROUND((DG250/$U341)/($O$328/29.5735296875),$N$3),0)</f>
        <v>0</v>
      </c>
      <c r="DH252" s="207">
        <f>IFERROR(ROUND((DH250/$V341)/($O$328/29.5735296875),$N$3),0)</f>
        <v>0</v>
      </c>
      <c r="DI252" s="203"/>
      <c r="DJ252" s="207">
        <f ca="1">IFERROR(ROUND((DJ250/$U341)/($O$328/29.5735296875),$N$3),0)</f>
        <v>0</v>
      </c>
      <c r="DK252" s="207">
        <f>IFERROR(ROUND((DK250/$V341)/($O$328/29.5735296875),$N$3),0)</f>
        <v>0</v>
      </c>
      <c r="DL252" s="203"/>
      <c r="DM252" s="207">
        <f ca="1">IFERROR(ROUND((DM250/$U341)/($O$328/29.5735296875),$N$3),0)</f>
        <v>0</v>
      </c>
      <c r="DN252" s="207">
        <f>IFERROR(ROUND((DN250/$V341)/($O$328/29.5735296875),$N$3),0)</f>
        <v>0</v>
      </c>
      <c r="DO252" s="203"/>
      <c r="DP252" s="207">
        <f ca="1">IFERROR(ROUND((DP250/$U341)/($O$328/29.5735296875),$N$3),0)</f>
        <v>0</v>
      </c>
      <c r="DQ252" s="207">
        <f>IFERROR(ROUND((DQ250/$V341)/($O$328/29.5735296875),$N$3),0)</f>
        <v>0</v>
      </c>
      <c r="DR252" s="203"/>
      <c r="DS252" s="207">
        <f ca="1">IFERROR(ROUND((DS250/$U341)/($O$328/29.5735296875),$N$3),0)</f>
        <v>0</v>
      </c>
      <c r="DT252" s="207">
        <f>IFERROR(ROUND((DT250/$V341)/($O$328/29.5735296875),$N$3),0)</f>
        <v>0</v>
      </c>
      <c r="DU252" s="211"/>
      <c r="DV252" s="204">
        <f>IFERROR(ROUND((DV250/$U341)/($O$328/29.5735296875),$N$3),0)</f>
        <v>0</v>
      </c>
      <c r="DW252" s="442"/>
      <c r="DY252" s="205">
        <f>IFERROR(DY250/($O$328/29.5735),0)</f>
        <v>0</v>
      </c>
      <c r="DZ252" s="205">
        <f>IFERROR(DZ250/($O$328/29.5735),0)</f>
        <v>0</v>
      </c>
      <c r="EB252" s="196">
        <f>IFERROR(EB250/($O$328/29.5735),0)</f>
        <v>0</v>
      </c>
      <c r="EC252" s="196">
        <f>IFERROR(EC250/($O$328/29.5735),0)</f>
        <v>0</v>
      </c>
      <c r="EE252" s="100"/>
    </row>
    <row r="253" spans="1:135" ht="19.5" customHeight="1" x14ac:dyDescent="0.3">
      <c r="A253" s="83"/>
      <c r="D253" s="206"/>
      <c r="E253" s="206" t="s">
        <v>428</v>
      </c>
      <c r="F253" s="206">
        <v>0</v>
      </c>
      <c r="G253" s="206" t="s">
        <v>264</v>
      </c>
      <c r="H253" t="b">
        <v>1</v>
      </c>
      <c r="M253" s="250" t="s">
        <v>462</v>
      </c>
      <c r="N253" s="238" t="s">
        <v>40</v>
      </c>
      <c r="O253" s="199">
        <f ca="1">IFERROR(((R253*R44)+(U253*U44)+(X253*X44)+(AA253*AA44)+(AD253*AD44)+(AG253*AG44)+(AJ253*AJ44)+(AM253*AM44)+(AP253*AP44)+(AS253*AS44)+(AV253*AV44)+(AY253*AY44)+(BB253*BB44)+(BE253*BE44)+(BH253*BH44)+(BK253*BK44)+(BN253*BN44)+(BQ253*BQ44)+(BT253*BT44)+(BW253*BW44)+(BZ253*BZ44)+(CC253*CC44)+(CF253*CF44)+(CI253*CI44)+(CL253*CL44)+(CO253*CO44)+(CR253*CR44)+(CU253*CU44)+(CX253*CX44)+(DA253*DA44)+(DD253*DD44)+(DG253*DG44)+(DJ253*DJ44)+(DM253*DM44)+(DP253*DP44)+(DS253*DS44)+IF(O35="Actual",(DV253*DV44),0))/O44,0)</f>
        <v>0</v>
      </c>
      <c r="P253" s="199">
        <f>IFERROR(((S253*S44)+(V253*V44)+(Y253*Y44)+(AB253*AB44)+(AE253*AE44)+(AH253*AH44)+(AK253*AK44)+(AN253*AN44)+(AQ253*AQ44)+(AT253*AT44)+(AW253*AW44)+(AZ253*AZ44)+(BC253*BC44)+(BF253*BF44)+(BI253*BI44)+(BL253*BL44)+(BO253*BO44)+(BR253*BR44)+(BU253*BU44)+(BX253*BX44)+(CA253*CA44)+(CD253*CD44)+(CG253*CG44)+(CJ253*CJ44)+(CM253*CM44)+(CP253*CP44)+(CS253*CS44)+(CV253*CV44)+(CY253*CY44)+(DB253*DB44)+(DE253*DE44)+(DH253*DH44)+(DK253*DK44)+(DN253*DN44)+(DQ253*DQ44)+(DT253*DT44))/P44,0)</f>
        <v>0</v>
      </c>
      <c r="Q253" s="307"/>
      <c r="R253" s="199">
        <v>0</v>
      </c>
      <c r="S253" s="308">
        <v>0</v>
      </c>
      <c r="T253" s="301"/>
      <c r="U253" s="207">
        <v>0</v>
      </c>
      <c r="V253" s="262">
        <v>0</v>
      </c>
      <c r="W253" s="203"/>
      <c r="X253" s="207">
        <v>0</v>
      </c>
      <c r="Y253" s="262">
        <v>0</v>
      </c>
      <c r="Z253" s="203"/>
      <c r="AA253" s="207">
        <v>0</v>
      </c>
      <c r="AB253" s="262">
        <v>0</v>
      </c>
      <c r="AC253" s="203"/>
      <c r="AD253" s="207">
        <v>0</v>
      </c>
      <c r="AE253" s="262">
        <v>0</v>
      </c>
      <c r="AF253" s="203"/>
      <c r="AG253" s="207">
        <v>0</v>
      </c>
      <c r="AH253" s="262">
        <v>0</v>
      </c>
      <c r="AI253" s="203"/>
      <c r="AJ253" s="207">
        <v>0</v>
      </c>
      <c r="AK253" s="262">
        <v>0</v>
      </c>
      <c r="AL253" s="203"/>
      <c r="AM253" s="207">
        <v>0</v>
      </c>
      <c r="AN253" s="262">
        <v>0</v>
      </c>
      <c r="AO253" s="203"/>
      <c r="AP253" s="207">
        <v>0</v>
      </c>
      <c r="AQ253" s="262">
        <v>0</v>
      </c>
      <c r="AR253" s="203"/>
      <c r="AS253" s="207">
        <v>0</v>
      </c>
      <c r="AT253" s="262">
        <v>0</v>
      </c>
      <c r="AU253" s="203"/>
      <c r="AV253" s="207">
        <v>0</v>
      </c>
      <c r="AW253" s="262">
        <v>0</v>
      </c>
      <c r="AX253" s="203"/>
      <c r="AY253" s="207">
        <v>0</v>
      </c>
      <c r="AZ253" s="262">
        <v>0</v>
      </c>
      <c r="BA253" s="203"/>
      <c r="BB253" s="207">
        <v>0</v>
      </c>
      <c r="BC253" s="262">
        <v>0</v>
      </c>
      <c r="BD253" s="203"/>
      <c r="BE253" s="207">
        <v>0</v>
      </c>
      <c r="BF253" s="262">
        <v>0</v>
      </c>
      <c r="BG253" s="203"/>
      <c r="BH253" s="207">
        <v>0</v>
      </c>
      <c r="BI253" s="262">
        <v>0</v>
      </c>
      <c r="BJ253" s="203"/>
      <c r="BK253" s="207">
        <v>0</v>
      </c>
      <c r="BL253" s="262">
        <v>0</v>
      </c>
      <c r="BM253" s="203"/>
      <c r="BN253" s="207">
        <v>0</v>
      </c>
      <c r="BO253" s="262">
        <v>0</v>
      </c>
      <c r="BP253" s="203"/>
      <c r="BQ253" s="204">
        <v>0</v>
      </c>
      <c r="BR253" s="285">
        <v>0</v>
      </c>
      <c r="BS253" s="204"/>
      <c r="BT253" s="204">
        <v>0</v>
      </c>
      <c r="BU253" s="285">
        <v>0</v>
      </c>
      <c r="BV253" s="204"/>
      <c r="BW253" s="204">
        <v>0</v>
      </c>
      <c r="BX253" s="285">
        <v>0</v>
      </c>
      <c r="BY253" s="204"/>
      <c r="BZ253" s="204">
        <v>0</v>
      </c>
      <c r="CA253" s="285">
        <v>0</v>
      </c>
      <c r="CB253" s="203"/>
      <c r="CC253" s="207">
        <v>0</v>
      </c>
      <c r="CD253" s="262">
        <v>0</v>
      </c>
      <c r="CE253" s="203"/>
      <c r="CF253" s="207">
        <v>0</v>
      </c>
      <c r="CG253" s="262">
        <v>0</v>
      </c>
      <c r="CH253" s="203"/>
      <c r="CI253" s="207">
        <v>0</v>
      </c>
      <c r="CJ253" s="262">
        <v>0</v>
      </c>
      <c r="CK253" s="203"/>
      <c r="CL253" s="207">
        <v>0</v>
      </c>
      <c r="CM253" s="262">
        <v>0</v>
      </c>
      <c r="CN253" s="203"/>
      <c r="CO253" s="207">
        <v>0</v>
      </c>
      <c r="CP253" s="262">
        <v>0</v>
      </c>
      <c r="CQ253" s="203"/>
      <c r="CR253" s="207">
        <v>0</v>
      </c>
      <c r="CS253" s="262">
        <v>0</v>
      </c>
      <c r="CT253" s="203"/>
      <c r="CU253" s="207">
        <v>0</v>
      </c>
      <c r="CV253" s="262">
        <v>0</v>
      </c>
      <c r="CW253" s="203"/>
      <c r="CX253" s="207">
        <v>0</v>
      </c>
      <c r="CY253" s="262">
        <v>0</v>
      </c>
      <c r="CZ253" s="203"/>
      <c r="DA253" s="207">
        <v>0</v>
      </c>
      <c r="DB253" s="262">
        <v>0</v>
      </c>
      <c r="DC253" s="203"/>
      <c r="DD253" s="207">
        <v>0</v>
      </c>
      <c r="DE253" s="262">
        <v>0</v>
      </c>
      <c r="DF253" s="203"/>
      <c r="DG253" s="207">
        <v>0</v>
      </c>
      <c r="DH253" s="262">
        <v>0</v>
      </c>
      <c r="DI253" s="203"/>
      <c r="DJ253" s="207">
        <v>0</v>
      </c>
      <c r="DK253" s="262">
        <v>0</v>
      </c>
      <c r="DL253" s="203"/>
      <c r="DM253" s="207">
        <v>0</v>
      </c>
      <c r="DN253" s="262">
        <v>0</v>
      </c>
      <c r="DO253" s="203"/>
      <c r="DP253" s="207">
        <v>0</v>
      </c>
      <c r="DQ253" s="262">
        <v>0</v>
      </c>
      <c r="DR253" s="203"/>
      <c r="DS253" s="207">
        <v>0</v>
      </c>
      <c r="DT253" s="262">
        <v>0</v>
      </c>
      <c r="DU253" s="426"/>
      <c r="DV253" s="204">
        <v>0</v>
      </c>
      <c r="DW253" s="467"/>
      <c r="DY253" s="205"/>
      <c r="DZ253" s="286"/>
      <c r="EB253" s="196"/>
      <c r="EC253" s="196"/>
    </row>
    <row r="254" spans="1:135" ht="19.5" customHeight="1" x14ac:dyDescent="0.3">
      <c r="A254" s="83"/>
      <c r="C254">
        <v>1</v>
      </c>
      <c r="D254" s="206"/>
      <c r="E254" s="206" t="s">
        <v>849</v>
      </c>
      <c r="F254" s="206"/>
      <c r="G254" s="206" t="s">
        <v>264</v>
      </c>
      <c r="M254" s="250" t="s">
        <v>843</v>
      </c>
      <c r="N254" s="238" t="s">
        <v>40</v>
      </c>
      <c r="O254" s="199">
        <f ca="1">IFERROR(((R254*R44)+(U254*U44)+(X254*X44)+(AA254*AA44)+(AD254*AD44)+(AG254*AG44)+(AJ254*AJ44)+(AM254*AM44)+(AP254*AP44)+(AS254*AS44)+(AV254*AV44)+(AY254*AY44)+(BB254*BB44)+(BE254*BE44)+(BH254*BH44)+(BK254*BK44)+(BN254*BN44)+(BQ254*BQ44)+(BT254*BT44)+(BW254*BW44)+(BZ254*BZ44)+(CC254*CC44)+(CF254*CF44)+(CI254*CI44)+(CL254*CL44)+(CO254*CO44)+(CR254*CR44)+(CU254*CU44)+(CX254*CX44)+(DA254*DA44)+(DD254*DD44)+(DG254*DG44)+(DJ254*DJ44)+(DM254*DM44)+(DP254*DP44)+(DS254*DS44)+IF(O35="Actual",(DV254*DV44),0))/O44,0)</f>
        <v>0</v>
      </c>
      <c r="P254" s="199">
        <f>IFERROR(((S254*S44)+(V254*V44)+(Y254*Y44)+(AB254*AB44)+(AE254*AE44)+(AH254*AH44)+(AK254*AK44)+(AN254*AN44)+(AQ254*AQ44)+(AT254*AT44)+(AW254*AW44)+(AZ254*AZ44)+(BC254*BC44)+(BF254*BF44)+(BI254*BI44)+(BL254*BL44)+(BO254*BO44)+(BR254*BR44)+(BU254*BU44)+(BX254*BX44)+(CA254*CA44)+(CD254*CD44)+(CG254*CG44)+(CJ254*CJ44)+(CM254*CM44)+(CP254*CP44)+(CS254*CS44)+(CV254*CV44)+(CY254*CY44)+(DB254*DB44)+(DE254*DE44)+(DH254*DH44)+(DK254*DK44)+(DN254*DN44)+(DQ254*DQ44)+(DT254*DT44))/P44,0)</f>
        <v>0</v>
      </c>
      <c r="Q254" s="307"/>
      <c r="R254" s="199"/>
      <c r="S254" s="308"/>
      <c r="T254" s="301"/>
      <c r="U254" s="207"/>
      <c r="V254" s="262"/>
      <c r="W254" s="203"/>
      <c r="X254" s="207"/>
      <c r="Y254" s="262"/>
      <c r="Z254" s="203"/>
      <c r="AA254" s="207"/>
      <c r="AB254" s="262"/>
      <c r="AC254" s="203"/>
      <c r="AD254" s="207"/>
      <c r="AE254" s="262"/>
      <c r="AF254" s="203"/>
      <c r="AG254" s="207"/>
      <c r="AH254" s="262"/>
      <c r="AI254" s="203"/>
      <c r="AJ254" s="207"/>
      <c r="AK254" s="262"/>
      <c r="AL254" s="203"/>
      <c r="AM254" s="207"/>
      <c r="AN254" s="262"/>
      <c r="AO254" s="203"/>
      <c r="AP254" s="207"/>
      <c r="AQ254" s="262"/>
      <c r="AR254" s="203"/>
      <c r="AS254" s="207"/>
      <c r="AT254" s="262"/>
      <c r="AU254" s="203"/>
      <c r="AV254" s="207"/>
      <c r="AW254" s="262"/>
      <c r="AX254" s="203"/>
      <c r="AY254" s="207"/>
      <c r="AZ254" s="262"/>
      <c r="BA254" s="203"/>
      <c r="BB254" s="207"/>
      <c r="BC254" s="262"/>
      <c r="BD254" s="203"/>
      <c r="BE254" s="207"/>
      <c r="BF254" s="262"/>
      <c r="BG254" s="203"/>
      <c r="BH254" s="207"/>
      <c r="BI254" s="262"/>
      <c r="BJ254" s="203"/>
      <c r="BK254" s="207"/>
      <c r="BL254" s="262"/>
      <c r="BM254" s="203"/>
      <c r="BN254" s="207"/>
      <c r="BO254" s="262"/>
      <c r="BP254" s="203"/>
      <c r="BQ254" s="204"/>
      <c r="BR254" s="285"/>
      <c r="BS254" s="204"/>
      <c r="BT254" s="204"/>
      <c r="BU254" s="285"/>
      <c r="BV254" s="204"/>
      <c r="BW254" s="204"/>
      <c r="BX254" s="285"/>
      <c r="BY254" s="204"/>
      <c r="BZ254" s="204"/>
      <c r="CA254" s="285"/>
      <c r="CB254" s="203"/>
      <c r="CC254" s="207"/>
      <c r="CD254" s="262"/>
      <c r="CE254" s="203"/>
      <c r="CF254" s="207"/>
      <c r="CG254" s="262"/>
      <c r="CH254" s="203"/>
      <c r="CI254" s="207"/>
      <c r="CJ254" s="262"/>
      <c r="CK254" s="203"/>
      <c r="CL254" s="207"/>
      <c r="CM254" s="262"/>
      <c r="CN254" s="203"/>
      <c r="CO254" s="207"/>
      <c r="CP254" s="262"/>
      <c r="CQ254" s="203"/>
      <c r="CR254" s="207"/>
      <c r="CS254" s="262"/>
      <c r="CT254" s="203"/>
      <c r="CU254" s="207"/>
      <c r="CV254" s="262"/>
      <c r="CW254" s="203"/>
      <c r="CX254" s="207"/>
      <c r="CY254" s="262"/>
      <c r="CZ254" s="203"/>
      <c r="DA254" s="207"/>
      <c r="DB254" s="262"/>
      <c r="DC254" s="203"/>
      <c r="DD254" s="207"/>
      <c r="DE254" s="262"/>
      <c r="DF254" s="203"/>
      <c r="DG254" s="207"/>
      <c r="DH254" s="262"/>
      <c r="DI254" s="203"/>
      <c r="DJ254" s="207"/>
      <c r="DK254" s="262"/>
      <c r="DL254" s="203"/>
      <c r="DM254" s="207"/>
      <c r="DN254" s="262"/>
      <c r="DO254" s="203"/>
      <c r="DP254" s="207"/>
      <c r="DQ254" s="262"/>
      <c r="DR254" s="203"/>
      <c r="DS254" s="207"/>
      <c r="DT254" s="262"/>
      <c r="DU254" s="426"/>
      <c r="DV254" s="204">
        <f>IFERROR(IF(AND($O$336="Actual",OR(DV141=0,DV141="")),0,R254),0)</f>
        <v>0</v>
      </c>
      <c r="DW254" s="467"/>
      <c r="DY254" s="205"/>
      <c r="DZ254" s="286"/>
      <c r="EB254" s="196"/>
      <c r="EC254" s="196"/>
    </row>
    <row r="255" spans="1:135" ht="19.5" customHeight="1" x14ac:dyDescent="0.3">
      <c r="A255" s="83"/>
      <c r="C255">
        <v>1</v>
      </c>
      <c r="E255" s="206" t="s">
        <v>850</v>
      </c>
      <c r="F255" s="206"/>
      <c r="G255" s="206" t="s">
        <v>264</v>
      </c>
      <c r="M255" s="132" t="s">
        <v>844</v>
      </c>
      <c r="N255" s="238" t="s">
        <v>40</v>
      </c>
      <c r="O255" s="198">
        <f ca="1">IFERROR(((R255*R44)+(U255*U44)+(X255*X44)+(AA255*AA44)+(AD255*AD44)+(AG255*AG44)+(AJ255*AJ44)+(AM255*AM44)+(AP255*AP44)+(AS255*AS44)+(AV255*AV44)+(AY255*AY44)+(BB255*BB44)+(BE255*BE44)+(BH255*BH44)+(BK255*BK44)+(BN255*BN44)+(BQ255*BQ44)+(BT255*BT44)+(BW255*BW44)+(BZ255*BZ44)+(CC255*CC44)+(CF255*CF44)+(CI255*CI44)+(CL255*CL44)+(CO255*CO44)+(CR255*CR44)+(CU255*CU44)+(CX255*CX44)+(DA255*DA44)+(DD255*DD44)+(DG255*DG44)+(DJ255*DJ44)+(DM255*DM44)+(DP255*DP44)+(DS255*DS44)+IF(O35="Actual",(DV255*DV44),0))/O44,0)</f>
        <v>0</v>
      </c>
      <c r="P255" s="198">
        <f>IFERROR(((S255*S44)+(V255*V44)+(Y255*Y44)+(AB255*AB44)+(AE255*AE44)+(AH255*AH44)+(AK255*AK44)+(AN255*AN44)+(AQ255*AQ44)+(AT255*AT44)+(AW255*AW44)+(AZ255*AZ44)+(BC255*BC44)+(BF255*BF44)+(BI255*BI44)+(BL255*BL44)+(BO255*BO44)+(BR255*BR44)+(BU255*BU44)+(BX255*BX44)+(CA255*CA44)+(CD255*CD44)+(CG255*CG44)+(CJ255*CJ44)+(CM255*CM44)+(CP255*CP44)+(CS255*CS44)+(CV255*CV44)+(CY255*CY44)+(DB255*DB44)+(DE255*DE44)+(DH255*DH44)+(DK255*DK44)+(DN255*DN44)+(DQ255*DQ44)+(DT255*DT44))/P44,0)</f>
        <v>0</v>
      </c>
      <c r="Q255" s="236"/>
      <c r="R255" s="199">
        <f>IFERROR(ROUND(R254/$U$342,$N$3),0)</f>
        <v>0</v>
      </c>
      <c r="S255" s="199">
        <f>IFERROR(ROUND(S254/$V$342,$N$3),0)</f>
        <v>0</v>
      </c>
      <c r="T255" s="199"/>
      <c r="U255" s="199">
        <f>IFERROR(ROUND(U254/$U$342,$N$3),0)</f>
        <v>0</v>
      </c>
      <c r="V255" s="199">
        <f>IFERROR(ROUND(V254/$V$342,$N$3),0)</f>
        <v>0</v>
      </c>
      <c r="W255" s="199"/>
      <c r="X255" s="199">
        <f>IFERROR(ROUND(X254/$U$342,$N$3),0)</f>
        <v>0</v>
      </c>
      <c r="Y255" s="199">
        <f>IFERROR(ROUND(Y254/$V$342,$N$3),0)</f>
        <v>0</v>
      </c>
      <c r="Z255" s="199"/>
      <c r="AA255" s="199">
        <f>IFERROR(ROUND(AA254/$U$342,$N$3),0)</f>
        <v>0</v>
      </c>
      <c r="AB255" s="199">
        <f>IFERROR(ROUND(AB254/$V$342,$N$3),0)</f>
        <v>0</v>
      </c>
      <c r="AC255" s="199"/>
      <c r="AD255" s="199">
        <f>IFERROR(ROUND(AD254/$U$342,$N$3),0)</f>
        <v>0</v>
      </c>
      <c r="AE255" s="199">
        <f>IFERROR(ROUND(AE254/$V$342,$N$3),0)</f>
        <v>0</v>
      </c>
      <c r="AF255" s="199"/>
      <c r="AG255" s="199">
        <f>IFERROR(ROUND(AG254/$U$342,$N$3),0)</f>
        <v>0</v>
      </c>
      <c r="AH255" s="199">
        <f>IFERROR(ROUND(AH254/$V$342,$N$3),0)</f>
        <v>0</v>
      </c>
      <c r="AI255" s="199"/>
      <c r="AJ255" s="199">
        <f>IFERROR(ROUND(AJ254/$U$342,$N$3),0)</f>
        <v>0</v>
      </c>
      <c r="AK255" s="199">
        <f>IFERROR(ROUND(AK254/$V$342,$N$3),0)</f>
        <v>0</v>
      </c>
      <c r="AL255" s="199"/>
      <c r="AM255" s="199">
        <f>IFERROR(ROUND(AM254/$U$342,$N$3),0)</f>
        <v>0</v>
      </c>
      <c r="AN255" s="199">
        <f>IFERROR(ROUND(AN254/$V$342,$N$3),0)</f>
        <v>0</v>
      </c>
      <c r="AO255" s="199"/>
      <c r="AP255" s="199">
        <f>IFERROR(ROUND(AP254/$U$342,$N$3),0)</f>
        <v>0</v>
      </c>
      <c r="AQ255" s="199">
        <f>IFERROR(ROUND(AQ254/$V$342,$N$3),0)</f>
        <v>0</v>
      </c>
      <c r="AR255" s="199"/>
      <c r="AS255" s="199">
        <f>IFERROR(ROUND(AS254/$U$342,$N$3),0)</f>
        <v>0</v>
      </c>
      <c r="AT255" s="199">
        <f>IFERROR(ROUND(AT254/$V$342,$N$3),0)</f>
        <v>0</v>
      </c>
      <c r="AU255" s="199"/>
      <c r="AV255" s="199">
        <f>IFERROR(ROUND(AV254/$U$342,$N$3),0)</f>
        <v>0</v>
      </c>
      <c r="AW255" s="199">
        <f>IFERROR(ROUND(AW254/$V$342,$N$3),0)</f>
        <v>0</v>
      </c>
      <c r="AX255" s="199"/>
      <c r="AY255" s="199">
        <f>IFERROR(ROUND(AY254/$U$342,$N$3),0)</f>
        <v>0</v>
      </c>
      <c r="AZ255" s="199">
        <f>IFERROR(ROUND(AZ254/$V$342,$N$3),0)</f>
        <v>0</v>
      </c>
      <c r="BA255" s="199"/>
      <c r="BB255" s="199">
        <f>IFERROR(ROUND(BB254/$U$342,$N$3),0)</f>
        <v>0</v>
      </c>
      <c r="BC255" s="199">
        <f>IFERROR(ROUND(BC254/$V$342,$N$3),0)</f>
        <v>0</v>
      </c>
      <c r="BD255" s="199"/>
      <c r="BE255" s="199">
        <f>IFERROR(ROUND(BE254/$U$342,$N$3),0)</f>
        <v>0</v>
      </c>
      <c r="BF255" s="199">
        <f>IFERROR(ROUND(BF254/$V$342,$N$3),0)</f>
        <v>0</v>
      </c>
      <c r="BG255" s="199"/>
      <c r="BH255" s="199">
        <f>IFERROR(ROUND(BH254/$U$342,$N$3),0)</f>
        <v>0</v>
      </c>
      <c r="BI255" s="199">
        <f>IFERROR(ROUND(BI254/$V$342,$N$3),0)</f>
        <v>0</v>
      </c>
      <c r="BJ255" s="199"/>
      <c r="BK255" s="199">
        <f>IFERROR(ROUND(BK254/$U$342,$N$3),0)</f>
        <v>0</v>
      </c>
      <c r="BL255" s="199">
        <f>IFERROR(ROUND(BL254/$V$342,$N$3),0)</f>
        <v>0</v>
      </c>
      <c r="BM255" s="199"/>
      <c r="BN255" s="199">
        <f>IFERROR(ROUND(BN254/$U$342,$N$3),0)</f>
        <v>0</v>
      </c>
      <c r="BO255" s="199">
        <f>IFERROR(ROUND(BO254/$V$342,$N$3),0)</f>
        <v>0</v>
      </c>
      <c r="BP255" s="199"/>
      <c r="BQ255" s="199">
        <f>IFERROR(ROUND(BQ254/$U$342,$N$3),0)</f>
        <v>0</v>
      </c>
      <c r="BR255" s="199">
        <f>IFERROR(ROUND(BR254/$V$342,$N$3),0)</f>
        <v>0</v>
      </c>
      <c r="BS255" s="199"/>
      <c r="BT255" s="199">
        <f>IFERROR(ROUND(BT254/$U$342,$N$3),0)</f>
        <v>0</v>
      </c>
      <c r="BU255" s="199">
        <f>IFERROR(ROUND(BU254/$V$342,$N$3),0)</f>
        <v>0</v>
      </c>
      <c r="BV255" s="199"/>
      <c r="BW255" s="199">
        <f>IFERROR(ROUND(BW254/$U$342,$N$3),0)</f>
        <v>0</v>
      </c>
      <c r="BX255" s="199">
        <f>IFERROR(ROUND(BX254/$V$342,$N$3),0)</f>
        <v>0</v>
      </c>
      <c r="BY255" s="199"/>
      <c r="BZ255" s="199">
        <f>IFERROR(ROUND(BZ254/$U$342,$N$3),0)</f>
        <v>0</v>
      </c>
      <c r="CA255" s="199">
        <f>IFERROR(ROUND(CA254/$V$342,$N$3),0)</f>
        <v>0</v>
      </c>
      <c r="CB255" s="199"/>
      <c r="CC255" s="199">
        <f>IFERROR(ROUND(CC254/$U$342,$N$3),0)</f>
        <v>0</v>
      </c>
      <c r="CD255" s="199">
        <f>IFERROR(ROUND(CD254/$V$342,$N$3),0)</f>
        <v>0</v>
      </c>
      <c r="CE255" s="199"/>
      <c r="CF255" s="199">
        <f>IFERROR(ROUND(CF254/$U$342,$N$3),0)</f>
        <v>0</v>
      </c>
      <c r="CG255" s="199">
        <f>IFERROR(ROUND(CG254/$V$342,$N$3),0)</f>
        <v>0</v>
      </c>
      <c r="CH255" s="199"/>
      <c r="CI255" s="199">
        <f>IFERROR(ROUND(CI254/$U$342,$N$3),0)</f>
        <v>0</v>
      </c>
      <c r="CJ255" s="199">
        <f>IFERROR(ROUND(CJ254/$V$342,$N$3),0)</f>
        <v>0</v>
      </c>
      <c r="CK255" s="199"/>
      <c r="CL255" s="199">
        <f>IFERROR(ROUND(CL254/$U$342,$N$3),0)</f>
        <v>0</v>
      </c>
      <c r="CM255" s="199">
        <f>IFERROR(ROUND(CM254/$V$342,$N$3),0)</f>
        <v>0</v>
      </c>
      <c r="CN255" s="199"/>
      <c r="CO255" s="199">
        <f>IFERROR(ROUND(CO254/$U$342,$N$3),0)</f>
        <v>0</v>
      </c>
      <c r="CP255" s="199">
        <f>IFERROR(ROUND(CP254/$V$342,$N$3),0)</f>
        <v>0</v>
      </c>
      <c r="CQ255" s="199"/>
      <c r="CR255" s="199">
        <f>IFERROR(ROUND(CR254/$U$342,$N$3),0)</f>
        <v>0</v>
      </c>
      <c r="CS255" s="199">
        <f>IFERROR(ROUND(CS254/$V$342,$N$3),0)</f>
        <v>0</v>
      </c>
      <c r="CT255" s="199"/>
      <c r="CU255" s="199">
        <f>IFERROR(ROUND(CU254/$U$342,$N$3),0)</f>
        <v>0</v>
      </c>
      <c r="CV255" s="199">
        <f>IFERROR(ROUND(CV254/$V$342,$N$3),0)</f>
        <v>0</v>
      </c>
      <c r="CW255" s="199"/>
      <c r="CX255" s="199">
        <f>IFERROR(ROUND(CX254/$U$342,$N$3),0)</f>
        <v>0</v>
      </c>
      <c r="CY255" s="199">
        <f>IFERROR(ROUND(CY254/$V$342,$N$3),0)</f>
        <v>0</v>
      </c>
      <c r="CZ255" s="199"/>
      <c r="DA255" s="199">
        <f>IFERROR(ROUND(DA254/$U$342,$N$3),0)</f>
        <v>0</v>
      </c>
      <c r="DB255" s="199">
        <f>IFERROR(ROUND(DB254/$V$342,$N$3),0)</f>
        <v>0</v>
      </c>
      <c r="DC255" s="199"/>
      <c r="DD255" s="199">
        <f>IFERROR(ROUND(DD254/$U$342,$N$3),0)</f>
        <v>0</v>
      </c>
      <c r="DE255" s="199">
        <f>IFERROR(ROUND(DE254/$V$342,$N$3),0)</f>
        <v>0</v>
      </c>
      <c r="DF255" s="199"/>
      <c r="DG255" s="199">
        <f>IFERROR(ROUND(DG254/$U$342,$N$3),0)</f>
        <v>0</v>
      </c>
      <c r="DH255" s="199">
        <f>IFERROR(ROUND(DH254/$V$342,$N$3),0)</f>
        <v>0</v>
      </c>
      <c r="DI255" s="199"/>
      <c r="DJ255" s="199">
        <f>IFERROR(ROUND(DJ254/$U$342,$N$3),0)</f>
        <v>0</v>
      </c>
      <c r="DK255" s="199">
        <f>IFERROR(ROUND(DK254/$V$342,$N$3),0)</f>
        <v>0</v>
      </c>
      <c r="DL255" s="199"/>
      <c r="DM255" s="199">
        <f>IFERROR(ROUND(DM254/$U$342,$N$3),0)</f>
        <v>0</v>
      </c>
      <c r="DN255" s="199">
        <f>IFERROR(ROUND(DN254/$V$342,$N$3),0)</f>
        <v>0</v>
      </c>
      <c r="DO255" s="199"/>
      <c r="DP255" s="199">
        <f>IFERROR(ROUND(DP254/$U$342,$N$3),0)</f>
        <v>0</v>
      </c>
      <c r="DQ255" s="199">
        <f>IFERROR(ROUND(DQ254/$V$342,$N$3),0)</f>
        <v>0</v>
      </c>
      <c r="DR255" s="199"/>
      <c r="DS255" s="199">
        <f>IFERROR(ROUND(DS254/$U$342,$N$3),0)</f>
        <v>0</v>
      </c>
      <c r="DT255" s="199">
        <f>IFERROR(ROUND(DT254/$V$342,$N$3),0)</f>
        <v>0</v>
      </c>
      <c r="DU255" s="434"/>
      <c r="DV255" s="204">
        <f>IFERROR(ROUND(DV254/$U$342,$N$3),0)</f>
        <v>0</v>
      </c>
      <c r="DW255" s="442"/>
      <c r="DY255" s="144"/>
      <c r="DZ255" s="144"/>
      <c r="EB255" s="146"/>
      <c r="EC255" s="146"/>
    </row>
    <row r="256" spans="1:135" ht="19.5" customHeight="1" x14ac:dyDescent="0.3">
      <c r="A256" s="83"/>
      <c r="E256" t="s">
        <v>311</v>
      </c>
      <c r="F256">
        <v>0</v>
      </c>
      <c r="G256" t="s">
        <v>264</v>
      </c>
      <c r="M256" s="132" t="s">
        <v>463</v>
      </c>
      <c r="N256" s="127"/>
      <c r="O256" s="153">
        <f ca="1">IFERROR(O96,0)</f>
        <v>0</v>
      </c>
      <c r="P256" s="153">
        <f>IFERROR(P96,0)</f>
        <v>0</v>
      </c>
      <c r="Q256" s="167"/>
      <c r="R256" s="153">
        <f ca="1">IFERROR(R96,0)</f>
        <v>0</v>
      </c>
      <c r="S256" s="153">
        <f>IFERROR(S96,0)</f>
        <v>0</v>
      </c>
      <c r="T256" s="210"/>
      <c r="U256" s="153">
        <f ca="1">IFERROR(U96,0)</f>
        <v>0</v>
      </c>
      <c r="V256" s="153">
        <f>IFERROR(V96,0)</f>
        <v>0</v>
      </c>
      <c r="W256" s="153"/>
      <c r="X256" s="153">
        <f ca="1">IFERROR(X96,0)</f>
        <v>0</v>
      </c>
      <c r="Y256" s="153">
        <f>IFERROR(Y96,0)</f>
        <v>0</v>
      </c>
      <c r="Z256" s="153"/>
      <c r="AA256" s="153">
        <f ca="1">IFERROR(AA96,0)</f>
        <v>0</v>
      </c>
      <c r="AB256" s="153">
        <f>IFERROR(AB96,0)</f>
        <v>0</v>
      </c>
      <c r="AC256" s="153"/>
      <c r="AD256" s="153">
        <f ca="1">IFERROR(AD96,0)</f>
        <v>0</v>
      </c>
      <c r="AE256" s="153">
        <f>IFERROR(AE96,0)</f>
        <v>0</v>
      </c>
      <c r="AF256" s="153"/>
      <c r="AG256" s="153">
        <f ca="1">IFERROR(AG96,0)</f>
        <v>0</v>
      </c>
      <c r="AH256" s="153">
        <f>IFERROR(AH96,0)</f>
        <v>0</v>
      </c>
      <c r="AI256" s="153"/>
      <c r="AJ256" s="153">
        <f ca="1">IFERROR(AJ96,0)</f>
        <v>0</v>
      </c>
      <c r="AK256" s="153">
        <f>IFERROR(AK96,0)</f>
        <v>0</v>
      </c>
      <c r="AL256" s="153"/>
      <c r="AM256" s="153">
        <f ca="1">IFERROR(AM96,0)</f>
        <v>0</v>
      </c>
      <c r="AN256" s="153">
        <f>IFERROR(AN96,0)</f>
        <v>0</v>
      </c>
      <c r="AO256" s="153"/>
      <c r="AP256" s="153">
        <f ca="1">IFERROR(AP96,0)</f>
        <v>0</v>
      </c>
      <c r="AQ256" s="153">
        <f>IFERROR(AQ96,0)</f>
        <v>0</v>
      </c>
      <c r="AR256" s="153"/>
      <c r="AS256" s="153">
        <f ca="1">IFERROR(AS96,0)</f>
        <v>0</v>
      </c>
      <c r="AT256" s="153">
        <f>IFERROR(AT96,0)</f>
        <v>0</v>
      </c>
      <c r="AU256" s="153"/>
      <c r="AV256" s="153">
        <f ca="1">IFERROR(AV96,0)</f>
        <v>0</v>
      </c>
      <c r="AW256" s="153">
        <f>IFERROR(AW96,0)</f>
        <v>0</v>
      </c>
      <c r="AX256" s="153"/>
      <c r="AY256" s="153">
        <f ca="1">IFERROR(AY96,0)</f>
        <v>0</v>
      </c>
      <c r="AZ256" s="153">
        <f>IFERROR(AZ96,0)</f>
        <v>0</v>
      </c>
      <c r="BA256" s="153"/>
      <c r="BB256" s="153">
        <f ca="1">IFERROR(BB96,0)</f>
        <v>0</v>
      </c>
      <c r="BC256" s="153">
        <f>IFERROR(BC96,0)</f>
        <v>0</v>
      </c>
      <c r="BD256" s="153"/>
      <c r="BE256" s="153">
        <f ca="1">IFERROR(BE96,0)</f>
        <v>0</v>
      </c>
      <c r="BF256" s="153">
        <f>IFERROR(BF96,0)</f>
        <v>0</v>
      </c>
      <c r="BG256" s="153"/>
      <c r="BH256" s="153">
        <f ca="1">IFERROR(BH96,0)</f>
        <v>0</v>
      </c>
      <c r="BI256" s="153">
        <f>IFERROR(BI96,0)</f>
        <v>0</v>
      </c>
      <c r="BJ256" s="153"/>
      <c r="BK256" s="153">
        <f ca="1">IFERROR(BK96,0)</f>
        <v>0</v>
      </c>
      <c r="BL256" s="153">
        <f>IFERROR(BL96,0)</f>
        <v>0</v>
      </c>
      <c r="BM256" s="153"/>
      <c r="BN256" s="153">
        <f ca="1">IFERROR(BN96,0)</f>
        <v>0</v>
      </c>
      <c r="BO256" s="153">
        <f>IFERROR(BO96,0)</f>
        <v>0</v>
      </c>
      <c r="BP256" s="153"/>
      <c r="BQ256" s="153">
        <f ca="1">IFERROR(BQ96,0)</f>
        <v>0</v>
      </c>
      <c r="BR256" s="153">
        <f>IFERROR(BR96,0)</f>
        <v>0</v>
      </c>
      <c r="BS256" s="153"/>
      <c r="BT256" s="153">
        <f ca="1">IFERROR(BT96,0)</f>
        <v>0</v>
      </c>
      <c r="BU256" s="153">
        <f>IFERROR(BU96,0)</f>
        <v>0</v>
      </c>
      <c r="BV256" s="153"/>
      <c r="BW256" s="153">
        <f ca="1">IFERROR(BW96,0)</f>
        <v>0</v>
      </c>
      <c r="BX256" s="153">
        <f>IFERROR(BX96,0)</f>
        <v>0</v>
      </c>
      <c r="BY256" s="153"/>
      <c r="BZ256" s="153">
        <f ca="1">IFERROR(BZ96,0)</f>
        <v>0</v>
      </c>
      <c r="CA256" s="153">
        <f>IFERROR(CA96,0)</f>
        <v>0</v>
      </c>
      <c r="CB256" s="153"/>
      <c r="CC256" s="153">
        <f ca="1">IFERROR(CC96,0)</f>
        <v>0</v>
      </c>
      <c r="CD256" s="153">
        <f>IFERROR(CD96,0)</f>
        <v>0</v>
      </c>
      <c r="CE256" s="153"/>
      <c r="CF256" s="153">
        <f ca="1">IFERROR(CF96,0)</f>
        <v>0</v>
      </c>
      <c r="CG256" s="153">
        <f>IFERROR(CG96,0)</f>
        <v>0</v>
      </c>
      <c r="CH256" s="153"/>
      <c r="CI256" s="153">
        <f ca="1">IFERROR(CI96,0)</f>
        <v>0</v>
      </c>
      <c r="CJ256" s="153">
        <f>IFERROR(CJ96,0)</f>
        <v>0</v>
      </c>
      <c r="CK256" s="153"/>
      <c r="CL256" s="153">
        <f ca="1">IFERROR(CL96,0)</f>
        <v>0</v>
      </c>
      <c r="CM256" s="153">
        <f>IFERROR(CM96,0)</f>
        <v>0</v>
      </c>
      <c r="CN256" s="153"/>
      <c r="CO256" s="153">
        <f ca="1">IFERROR(CO96,0)</f>
        <v>0</v>
      </c>
      <c r="CP256" s="153">
        <f>IFERROR(CP96,0)</f>
        <v>0</v>
      </c>
      <c r="CQ256" s="153"/>
      <c r="CR256" s="153">
        <f ca="1">IFERROR(CR96,0)</f>
        <v>0</v>
      </c>
      <c r="CS256" s="153">
        <f>IFERROR(CS96,0)</f>
        <v>0</v>
      </c>
      <c r="CT256" s="153"/>
      <c r="CU256" s="153">
        <f ca="1">IFERROR(CU96,0)</f>
        <v>0</v>
      </c>
      <c r="CV256" s="153">
        <f>IFERROR(CV96,0)</f>
        <v>0</v>
      </c>
      <c r="CW256" s="153"/>
      <c r="CX256" s="153">
        <f ca="1">IFERROR(CX96,0)</f>
        <v>0</v>
      </c>
      <c r="CY256" s="153">
        <f>IFERROR(CY96,0)</f>
        <v>0</v>
      </c>
      <c r="CZ256" s="153"/>
      <c r="DA256" s="153">
        <f ca="1">IFERROR(DA96,0)</f>
        <v>0</v>
      </c>
      <c r="DB256" s="153">
        <f>IFERROR(DB96,0)</f>
        <v>0</v>
      </c>
      <c r="DC256" s="153"/>
      <c r="DD256" s="153">
        <f ca="1">IFERROR(DD96,0)</f>
        <v>0</v>
      </c>
      <c r="DE256" s="153">
        <f>IFERROR(DE96,0)</f>
        <v>0</v>
      </c>
      <c r="DF256" s="153"/>
      <c r="DG256" s="153">
        <f ca="1">IFERROR(DG96,0)</f>
        <v>0</v>
      </c>
      <c r="DH256" s="153">
        <f>IFERROR(DH96,0)</f>
        <v>0</v>
      </c>
      <c r="DI256" s="153"/>
      <c r="DJ256" s="153">
        <f ca="1">IFERROR(DJ96,0)</f>
        <v>0</v>
      </c>
      <c r="DK256" s="153">
        <f>IFERROR(DK96,0)</f>
        <v>0</v>
      </c>
      <c r="DL256" s="153"/>
      <c r="DM256" s="153">
        <f ca="1">IFERROR(DM96,0)</f>
        <v>0</v>
      </c>
      <c r="DN256" s="153">
        <f>IFERROR(DN96,0)</f>
        <v>0</v>
      </c>
      <c r="DO256" s="153"/>
      <c r="DP256" s="153">
        <f ca="1">IFERROR(DP96,0)</f>
        <v>0</v>
      </c>
      <c r="DQ256" s="153">
        <f>IFERROR(DQ96,0)</f>
        <v>0</v>
      </c>
      <c r="DR256" s="153"/>
      <c r="DS256" s="153">
        <f ca="1">IFERROR(DS96,0)</f>
        <v>0</v>
      </c>
      <c r="DT256" s="153">
        <f>IFERROR(DT96,0)</f>
        <v>0</v>
      </c>
      <c r="DU256" s="291"/>
      <c r="DV256" s="153">
        <f>IFERROR(DV96,0)</f>
        <v>0</v>
      </c>
      <c r="DW256" s="444"/>
      <c r="DY256" s="144"/>
      <c r="DZ256" s="144"/>
      <c r="EB256" s="146"/>
      <c r="EC256" s="146"/>
    </row>
    <row r="257" spans="1:135" ht="19.5" customHeight="1" x14ac:dyDescent="0.3">
      <c r="A257" s="83"/>
      <c r="B257" s="148"/>
      <c r="C257">
        <v>1</v>
      </c>
      <c r="D257" s="206">
        <v>1</v>
      </c>
      <c r="E257" s="206"/>
      <c r="F257" s="206"/>
      <c r="G257" s="206" t="s">
        <v>264</v>
      </c>
      <c r="M257" s="132" t="s">
        <v>464</v>
      </c>
      <c r="N257" s="127" t="s">
        <v>465</v>
      </c>
      <c r="O257" s="153">
        <f ca="1">IFERROR(IF($O$308="WA",(O98-O250)/ROUND(O98,$N$3),(O98-O250)/ROUND(O98,$N$3)),0)</f>
        <v>0</v>
      </c>
      <c r="P257" s="153">
        <f>IFERROR(IF($O$308="WA",(P98-P250)/ROUND(P98,$N$3),(P98-P250)/ROUND(P98,$N$3)),0)</f>
        <v>0</v>
      </c>
      <c r="Q257" s="167"/>
      <c r="R257" s="153">
        <f ca="1">IFERROR(IF(AND($O$308="WA",$O$309=0),IF(ISERROR(FIND("On Premise",R298)),(1-(R250/ROUND(((1-$O$347)*(R98)),$N$3))),(1-(R250/ROUND(((1-$O$346)*(R98)),$N$3)))),IFERROR(((1-R250/ROUND(R98,$N$3))),0)),0)</f>
        <v>0</v>
      </c>
      <c r="S257" s="153">
        <f>IFERROR(IF(AND($O$308="WA",$O$309=0),IF(ISERROR(FIND("On Premise",R298)),(1-(S250/ROUND(((1-$O$347)*(S98)),$N$3))),(1-(S250/ROUND(((1-$O$346)*(S98)),$N$3)))),IFERROR(((1-S250/ROUND(S98,$N$3))),0)),0)</f>
        <v>0</v>
      </c>
      <c r="T257" s="210"/>
      <c r="U257" s="153">
        <f ca="1">IFERROR(IF(AND($O$308="WA",$O$309=0),IF(ISERROR(FIND("On Premise",U298)),(1-(U250/ROUND(((1-$O$347)*(U98)),$N$3))),(1-(U250/ROUND(((1-$O$346)*(U98)),$N$3)))),IFERROR(((1-U250/ROUND(U98,$N$3))),0)),0)</f>
        <v>0</v>
      </c>
      <c r="V257" s="153">
        <f>IFERROR(IF(AND($O$308="WA",$O$309=0),IF(ISERROR(FIND("On Premise",U298)),(1-(V250/ROUND(((1-$O$347)*(V98)),$N$3))),(1-(V250/ROUND(((1-$O$346)*(V98)),$N$3)))),IFERROR(((1-V250/ROUND(V98,$N$3))),0)),0)</f>
        <v>0</v>
      </c>
      <c r="W257" s="210"/>
      <c r="X257" s="153">
        <f ca="1">IFERROR(IF(AND($O$308="WA",$O$309=0),IF(ISERROR(FIND("On Premise",X298)),(1-(X250/ROUND(((1-$O$347)*(X98)),$N$3))),(1-(X250/ROUND(((1-$O$346)*(X98)),$N$3)))),IFERROR(((1-X250/ROUND(X98,$N$3))),0)),0)</f>
        <v>0</v>
      </c>
      <c r="Y257" s="153">
        <f>IFERROR(IF(AND($O$308="WA",$O$309=0),IF(ISERROR(FIND("On Premise",X298)),(1-(Y250/ROUND(((1-$O$347)*(Y98)),$N$3))),(1-(Y250/ROUND(((1-$O$346)*(Y98)),$N$3)))),IFERROR(((1-Y250/ROUND(Y98,$N$3))),0)),0)</f>
        <v>0</v>
      </c>
      <c r="Z257" s="210"/>
      <c r="AA257" s="153">
        <f ca="1">IFERROR(IF(AND($O$308="WA",$O$309=0),IF(ISERROR(FIND("On Premise",AA298)),(1-(AA250/ROUND(((1-$O$347)*(AA98)),$N$3))),(1-(AA250/ROUND(((1-$O$346)*(AA98)),$N$3)))),IFERROR(((1-AA250/ROUND(AA98,$N$3))),0)),0)</f>
        <v>0</v>
      </c>
      <c r="AB257" s="153">
        <f>IFERROR(IF(AND($O$308="WA",$O$309=0),IF(ISERROR(FIND("On Premise",AA298)),(1-(AB250/ROUND(((1-$O$347)*(AB98)),$N$3))),(1-(AB250/ROUND(((1-$O$346)*(AB98)),$N$3)))),IFERROR(((1-AB250/ROUND(AB98,$N$3))),0)),0)</f>
        <v>0</v>
      </c>
      <c r="AC257" s="210"/>
      <c r="AD257" s="153">
        <f ca="1">IFERROR(IF(AND($O$308="WA",$O$309=0),IF(ISERROR(FIND("On Premise",AD298)),(1-(AD250/ROUND(((1-$O$347)*(AD98)),$N$3))),(1-(AD250/ROUND(((1-$O$346)*(AD98)),$N$3)))),IFERROR(((1-AD250/ROUND(AD98,$N$3))),0)),0)</f>
        <v>0</v>
      </c>
      <c r="AE257" s="153">
        <f>IFERROR(IF(AND($O$308="WA",$O$309=0),IF(ISERROR(FIND("On Premise",AD298)),(1-(AE250/ROUND(((1-$O$347)*(AE98)),$N$3))),(1-(AE250/ROUND(((1-$O$346)*(AE98)),$N$3)))),IFERROR(((1-AE250/ROUND(AE98,$N$3))),0)),0)</f>
        <v>0</v>
      </c>
      <c r="AF257" s="210"/>
      <c r="AG257" s="153">
        <f ca="1">IFERROR(IF(AND($O$308="WA",$O$309=0),IF(ISERROR(FIND("On Premise",AG298)),(1-(AG250/ROUND(((1-$O$347)*(AG98)),$N$3))),(1-(AG250/ROUND(((1-$O$346)*(AG98)),$N$3)))),IFERROR(((1-AG250/ROUND(AG98,$N$3))),0)),0)</f>
        <v>0</v>
      </c>
      <c r="AH257" s="153">
        <f>IFERROR(IF(AND($O$308="WA",$O$309=0),IF(ISERROR(FIND("On Premise",AG298)),(1-(AH250/ROUND(((1-$O$347)*(AH98)),$N$3))),(1-(AH250/ROUND(((1-$O$346)*(AH98)),$N$3)))),IFERROR(((1-AH250/ROUND(AH98,$N$3))),0)),0)</f>
        <v>0</v>
      </c>
      <c r="AI257" s="210"/>
      <c r="AJ257" s="153">
        <f ca="1">IFERROR(IF(AND($O$308="WA",$O$309=0),IF(ISERROR(FIND("On Premise",AJ298)),(1-(AJ250/ROUND(((1-$O$347)*(AJ98)),$N$3))),(1-(AJ250/ROUND(((1-$O$346)*(AJ98)),$N$3)))),IFERROR(((1-AJ250/ROUND(AJ98,$N$3))),0)),0)</f>
        <v>0</v>
      </c>
      <c r="AK257" s="153">
        <f>IFERROR(IF(AND($O$308="WA",$O$309=0),IF(ISERROR(FIND("On Premise",AJ298)),(1-(AK250/ROUND(((1-$O$347)*(AK98)),$N$3))),(1-(AK250/ROUND(((1-$O$346)*(AK98)),$N$3)))),IFERROR(((1-AK250/ROUND(AK98,$N$3))),0)),0)</f>
        <v>0</v>
      </c>
      <c r="AL257" s="210"/>
      <c r="AM257" s="153">
        <f ca="1">IFERROR(IF(AND($O$308="WA",$O$309=0),IF(ISERROR(FIND("On Premise",AM298)),(1-(AM250/ROUND(((1-$O$347)*(AM98)),$N$3))),(1-(AM250/ROUND(((1-$O$346)*(AM98)),$N$3)))),IFERROR(((1-AM250/ROUND(AM98,$N$3))),0)),0)</f>
        <v>0</v>
      </c>
      <c r="AN257" s="153">
        <f>IFERROR(IF(AND($O$308="WA",$O$309=0),IF(ISERROR(FIND("On Premise",AM298)),(1-(AN250/ROUND(((1-$O$347)*(AN98)),$N$3))),(1-(AN250/ROUND(((1-$O$346)*(AN98)),$N$3)))),IFERROR(((1-AN250/ROUND(AN98,$N$3))),0)),0)</f>
        <v>0</v>
      </c>
      <c r="AO257" s="210"/>
      <c r="AP257" s="153">
        <f ca="1">IFERROR(IF(AND($O$308="WA",$O$309=0),IF(ISERROR(FIND("On Premise",AP298)),(1-(AP250/ROUND(((1-$O$347)*(AP98)),$N$3))),(1-(AP250/ROUND(((1-$O$346)*(AP98)),$N$3)))),IFERROR(((1-AP250/ROUND(AP98,$N$3))),0)),0)</f>
        <v>0</v>
      </c>
      <c r="AQ257" s="153">
        <f>IFERROR(IF(AND($O$308="WA",$O$309=0),IF(ISERROR(FIND("On Premise",AP298)),(1-(AQ250/ROUND(((1-$O$347)*(AQ98)),$N$3))),(1-(AQ250/ROUND(((1-$O$346)*(AQ98)),$N$3)))),IFERROR(((1-AQ250/ROUND(AQ98,$N$3))),0)),0)</f>
        <v>0</v>
      </c>
      <c r="AR257" s="210"/>
      <c r="AS257" s="153">
        <f ca="1">IFERROR(IF(AND($O$308="WA",$O$309=0),IF(ISERROR(FIND("On Premise",AS298)),(1-(AS250/ROUND(((1-$O$347)*(AS98)),$N$3))),(1-(AS250/ROUND(((1-$O$346)*(AS98)),$N$3)))),IFERROR(((1-AS250/ROUND(AS98,$N$3))),0)),0)</f>
        <v>0</v>
      </c>
      <c r="AT257" s="153">
        <f>IFERROR(IF(AND($O$308="WA",$O$309=0),IF(ISERROR(FIND("On Premise",AS298)),(1-(AT250/ROUND(((1-$O$347)*(AT98)),$N$3))),(1-(AT250/ROUND(((1-$O$346)*(AT98)),$N$3)))),IFERROR(((1-AT250/ROUND(AT98,$N$3))),0)),0)</f>
        <v>0</v>
      </c>
      <c r="AU257" s="210"/>
      <c r="AV257" s="153">
        <f ca="1">IFERROR(IF(AND($O$308="WA",$O$309=0),IF(ISERROR(FIND("On Premise",AV298)),(1-(AV250/ROUND(((1-$O$347)*(AV98)),$N$3))),(1-(AV250/ROUND(((1-$O$346)*(AV98)),$N$3)))),IFERROR(((1-AV250/ROUND(AV98,$N$3))),0)),0)</f>
        <v>0</v>
      </c>
      <c r="AW257" s="153">
        <f>IFERROR(IF(AND($O$308="WA",$O$309=0),IF(ISERROR(FIND("On Premise",AV298)),(1-(AW250/ROUND(((1-$O$347)*(AW98)),$N$3))),(1-(AW250/ROUND(((1-$O$346)*(AW98)),$N$3)))),IFERROR(((1-AW250/ROUND(AW98,$N$3))),0)),0)</f>
        <v>0</v>
      </c>
      <c r="AX257" s="210"/>
      <c r="AY257" s="153">
        <f ca="1">IFERROR(IF(AND($O$308="WA",$O$309=0),IF(ISERROR(FIND("On Premise",AY298)),(1-(AY250/ROUND(((1-$O$347)*(AY98)),$N$3))),(1-(AY250/ROUND(((1-$O$346)*(AY98)),$N$3)))),IFERROR(((1-AY250/ROUND(AY98,$N$3))),0)),0)</f>
        <v>0</v>
      </c>
      <c r="AZ257" s="153">
        <f>IFERROR(IF(AND($O$308="WA",$O$309=0),IF(ISERROR(FIND("On Premise",AY298)),(1-(AZ250/ROUND(((1-$O$347)*(AZ98)),$N$3))),(1-(AZ250/ROUND(((1-$O$346)*(AZ98)),$N$3)))),IFERROR(((1-AZ250/ROUND(AZ98,$N$3))),0)),0)</f>
        <v>0</v>
      </c>
      <c r="BA257" s="210"/>
      <c r="BB257" s="153">
        <f ca="1">IFERROR(IF(AND($O$308="WA",$O$309=0),IF(ISERROR(FIND("On Premise",BB298)),(1-(BB250/ROUND(((1-$O$347)*(BB98)),$N$3))),(1-(BB250/ROUND(((1-$O$346)*(BB98)),$N$3)))),IFERROR(((1-BB250/ROUND(BB98,$N$3))),0)),0)</f>
        <v>0</v>
      </c>
      <c r="BC257" s="153">
        <f>IFERROR(IF(AND($O$308="WA",$O$309=0),IF(ISERROR(FIND("On Premise",BB298)),(1-(BC250/ROUND(((1-$O$347)*(BC98)),$N$3))),(1-(BC250/ROUND(((1-$O$346)*(BC98)),$N$3)))),IFERROR(((1-BC250/ROUND(BC98,$N$3))),0)),0)</f>
        <v>0</v>
      </c>
      <c r="BD257" s="210"/>
      <c r="BE257" s="153">
        <f ca="1">IFERROR(IF(AND($O$308="WA",$O$309=0),IF(ISERROR(FIND("On Premise",BE298)),(1-(BE250/ROUND(((1-$O$347)*(BE98)),$N$3))),(1-(BE250/ROUND(((1-$O$346)*(BE98)),$N$3)))),IFERROR(((1-BE250/ROUND(BE98,$N$3))),0)),0)</f>
        <v>0</v>
      </c>
      <c r="BF257" s="153">
        <f>IFERROR(IF(AND($O$308="WA",$O$309=0),IF(ISERROR(FIND("On Premise",BE298)),(1-(BF250/ROUND(((1-$O$347)*(BF98)),$N$3))),(1-(BF250/ROUND(((1-$O$346)*(BF98)),$N$3)))),IFERROR(((1-BF250/ROUND(BF98,$N$3))),0)),0)</f>
        <v>0</v>
      </c>
      <c r="BG257" s="210"/>
      <c r="BH257" s="153">
        <f ca="1">IFERROR(IF(AND($O$308="WA",$O$309=0),IF(ISERROR(FIND("On Premise",BH298)),(1-(BH250/ROUND(((1-$O$347)*(BH98)),$N$3))),(1-(BH250/ROUND(((1-$O$346)*(BH98)),$N$3)))),IFERROR(((1-BH250/ROUND(BH98,$N$3))),0)),0)</f>
        <v>0</v>
      </c>
      <c r="BI257" s="153">
        <f>IFERROR(IF(AND($O$308="WA",$O$309=0),IF(ISERROR(FIND("On Premise",BH298)),(1-(BI250/ROUND(((1-$O$347)*(BI98)),$N$3))),(1-(BI250/ROUND(((1-$O$346)*(BI98)),$N$3)))),IFERROR(((1-BI250/ROUND(BI98,$N$3))),0)),0)</f>
        <v>0</v>
      </c>
      <c r="BJ257" s="210"/>
      <c r="BK257" s="153">
        <f ca="1">IFERROR(IF(AND($O$308="WA",$O$309=0),IF(ISERROR(FIND("On Premise",BK298)),(1-(BK250/ROUND(((1-$O$347)*(BK98)),$N$3))),(1-(BK250/ROUND(((1-$O$346)*(BK98)),$N$3)))),IFERROR(((1-BK250/ROUND(BK98,$N$3))),0)),0)</f>
        <v>0</v>
      </c>
      <c r="BL257" s="153">
        <f>IFERROR(IF(AND($O$308="WA",$O$309=0),IF(ISERROR(FIND("On Premise",BK298)),(1-(BL250/ROUND(((1-$O$347)*(BL98)),$N$3))),(1-(BL250/ROUND(((1-$O$346)*(BL98)),$N$3)))),IFERROR(((1-BL250/ROUND(BL98,$N$3))),0)),0)</f>
        <v>0</v>
      </c>
      <c r="BM257" s="210"/>
      <c r="BN257" s="153">
        <f ca="1">IFERROR(IF(AND($O$308="WA",$O$309=0),IF(ISERROR(FIND("On Premise",BN298)),(1-(BN250/ROUND(((1-$O$347)*(BN98)),$N$3))),(1-(BN250/ROUND(((1-$O$346)*(BN98)),$N$3)))),IFERROR(((1-BN250/ROUND(BN98,$N$3))),0)),0)</f>
        <v>0</v>
      </c>
      <c r="BO257" s="153">
        <f>IFERROR(IF(AND($O$308="WA",$O$309=0),IF(ISERROR(FIND("On Premise",BN298)),(1-(BO250/ROUND(((1-$O$347)*(BO98)),$N$3))),(1-(BO250/ROUND(((1-$O$346)*(BO98)),$N$3)))),IFERROR(((1-BO250/ROUND(BO98,$N$3))),0)),0)</f>
        <v>0</v>
      </c>
      <c r="BP257" s="210"/>
      <c r="BQ257" s="153">
        <f ca="1">IFERROR(IF(AND($O$308="WA",$O$309=0),IF(ISERROR(FIND("On Premise",BQ298)),(1-(BQ250/ROUND(((1-$O$347)*(BQ98)),$N$3))),(1-(BQ250/ROUND(((1-$O$346)*(BQ98)),$N$3)))),IFERROR(((1-BQ250/ROUND(BQ98,$N$3))),0)),0)</f>
        <v>0</v>
      </c>
      <c r="BR257" s="153">
        <f>IFERROR(IF(AND($O$308="WA",$O$309=0),IF(ISERROR(FIND("On Premise",BQ298)),(1-(BR250/ROUND(((1-$O$347)*(BR98)),$N$3))),(1-(BR250/ROUND(((1-$O$346)*(BR98)),$N$3)))),IFERROR(((1-BR250/ROUND(BR98,$N$3))),0)),0)</f>
        <v>0</v>
      </c>
      <c r="BS257" s="210"/>
      <c r="BT257" s="153">
        <f ca="1">IFERROR(IF(AND($O$308="WA",$O$309=0),IF(ISERROR(FIND("On Premise",BT298)),(1-(BT250/ROUND(((1-$O$347)*(BT98)),$N$3))),(1-(BT250/ROUND(((1-$O$346)*(BT98)),$N$3)))),IFERROR(((1-BT250/ROUND(BT98,$N$3))),0)),0)</f>
        <v>0</v>
      </c>
      <c r="BU257" s="153">
        <f>IFERROR(IF(AND($O$308="WA",$O$309=0),IF(ISERROR(FIND("On Premise",BT298)),(1-(BU250/ROUND(((1-$O$347)*(BU98)),$N$3))),(1-(BU250/ROUND(((1-$O$346)*(BU98)),$N$3)))),IFERROR(((1-BU250/ROUND(BU98,$N$3))),0)),0)</f>
        <v>0</v>
      </c>
      <c r="BV257" s="210"/>
      <c r="BW257" s="153">
        <f ca="1">IFERROR(IF(AND($O$308="WA",$O$309=0),IF(ISERROR(FIND("On Premise",BW298)),(1-(BW250/ROUND(((1-$O$347)*(BW98)),$N$3))),(1-(BW250/ROUND(((1-$O$346)*(BW98)),$N$3)))),IFERROR(((1-BW250/ROUND(BW98,$N$3))),0)),0)</f>
        <v>0</v>
      </c>
      <c r="BX257" s="153">
        <f>IFERROR(IF(AND($O$308="WA",$O$309=0),IF(ISERROR(FIND("On Premise",BW298)),(1-(BX250/ROUND(((1-$O$347)*(BX98)),$N$3))),(1-(BX250/ROUND(((1-$O$346)*(BX98)),$N$3)))),IFERROR(((1-BX250/ROUND(BX98,$N$3))),0)),0)</f>
        <v>0</v>
      </c>
      <c r="BY257" s="210"/>
      <c r="BZ257" s="153">
        <f ca="1">IFERROR(IF(AND($O$308="WA",$O$309=0),IF(ISERROR(FIND("On Premise",BZ298)),(1-(BZ250/ROUND(((1-$O$347)*(BZ98)),$N$3))),(1-(BZ250/ROUND(((1-$O$346)*(BZ98)),$N$3)))),IFERROR(((1-BZ250/ROUND(BZ98,$N$3))),0)),0)</f>
        <v>0</v>
      </c>
      <c r="CA257" s="153">
        <f>IFERROR(IF(AND($O$308="WA",$O$309=0),IF(ISERROR(FIND("On Premise",BZ298)),(1-(CA250/ROUND(((1-$O$347)*(CA98)),$N$3))),(1-(CA250/ROUND(((1-$O$346)*(CA98)),$N$3)))),IFERROR(((1-CA250/ROUND(CA98,$N$3))),0)),0)</f>
        <v>0</v>
      </c>
      <c r="CB257" s="210"/>
      <c r="CC257" s="153">
        <f ca="1">IFERROR(IF(AND($O$308="WA",$O$309=0),IF(ISERROR(FIND("On Premise",CC298)),(1-(CC250/ROUND(((1-$O$347)*(CC98)),$N$3))),(1-(CC250/ROUND(((1-$O$346)*(CC98)),$N$3)))),IFERROR(((1-CC250/ROUND(CC98,$N$3))),0)),0)</f>
        <v>0</v>
      </c>
      <c r="CD257" s="153">
        <f>IFERROR(IF(AND($O$308="WA",$O$309=0),IF(ISERROR(FIND("On Premise",CC298)),(1-(CD250/ROUND(((1-$O$347)*(CD98)),$N$3))),(1-(CD250/ROUND(((1-$O$346)*(CD98)),$N$3)))),IFERROR(((1-CD250/ROUND(CD98,$N$3))),0)),0)</f>
        <v>0</v>
      </c>
      <c r="CE257" s="210"/>
      <c r="CF257" s="153">
        <f ca="1">IFERROR(IF(AND($O$308="WA",$O$309=0),IF(ISERROR(FIND("On Premise",CF298)),(1-(CF250/ROUND(((1-$O$347)*(CF98)),$N$3))),(1-(CF250/ROUND(((1-$O$346)*(CF98)),$N$3)))),IFERROR(((1-CF250/ROUND(CF98,$N$3))),0)),0)</f>
        <v>0</v>
      </c>
      <c r="CG257" s="153">
        <f>IFERROR(IF(AND($O$308="WA",$O$309=0),IF(ISERROR(FIND("On Premise",CF298)),(1-(CG250/ROUND(((1-$O$347)*(CG98)),$N$3))),(1-(CG250/ROUND(((1-$O$346)*(CG98)),$N$3)))),IFERROR(((1-CG250/ROUND(CG98,$N$3))),0)),0)</f>
        <v>0</v>
      </c>
      <c r="CH257" s="210"/>
      <c r="CI257" s="153">
        <f ca="1">IFERROR(IF(AND($O$308="WA",$O$309=0),IF(ISERROR(FIND("On Premise",CI298)),(1-(CI250/ROUND(((1-$O$347)*(CI98)),$N$3))),(1-(CI250/ROUND(((1-$O$346)*(CI98)),$N$3)))),IFERROR(((1-CI250/ROUND(CI98,$N$3))),0)),0)</f>
        <v>0</v>
      </c>
      <c r="CJ257" s="153">
        <f>IFERROR(IF(AND($O$308="WA",$O$309=0),IF(ISERROR(FIND("On Premise",CI298)),(1-(CJ250/ROUND(((1-$O$347)*(CJ98)),$N$3))),(1-(CJ250/ROUND(((1-$O$346)*(CJ98)),$N$3)))),IFERROR(((1-CJ250/ROUND(CJ98,$N$3))),0)),0)</f>
        <v>0</v>
      </c>
      <c r="CK257" s="210"/>
      <c r="CL257" s="153">
        <f ca="1">IFERROR(IF(AND($O$308="WA",$O$309=0),IF(ISERROR(FIND("On Premise",CL298)),(1-(CL250/ROUND(((1-$O$347)*(CL98)),$N$3))),(1-(CL250/ROUND(((1-$O$346)*(CL98)),$N$3)))),IFERROR(((1-CL250/ROUND(CL98,$N$3))),0)),0)</f>
        <v>0</v>
      </c>
      <c r="CM257" s="153">
        <f>IFERROR(IF(AND($O$308="WA",$O$309=0),IF(ISERROR(FIND("On Premise",CL298)),(1-(CM250/ROUND(((1-$O$347)*(CM98)),$N$3))),(1-(CM250/ROUND(((1-$O$346)*(CM98)),$N$3)))),IFERROR(((1-CM250/ROUND(CM98,$N$3))),0)),0)</f>
        <v>0</v>
      </c>
      <c r="CN257" s="210"/>
      <c r="CO257" s="153">
        <f ca="1">IFERROR(IF(AND($O$308="WA",$O$309=0),IF(ISERROR(FIND("On Premise",CO298)),(1-(CO250/ROUND(((1-$O$347)*(CO98)),$N$3))),(1-(CO250/ROUND(((1-$O$346)*(CO98)),$N$3)))),IFERROR(((1-CO250/ROUND(CO98,$N$3))),0)),0)</f>
        <v>0</v>
      </c>
      <c r="CP257" s="153">
        <f>IFERROR(IF(AND($O$308="WA",$O$309=0),IF(ISERROR(FIND("On Premise",CO298)),(1-(CP250/ROUND(((1-$O$347)*(CP98)),$N$3))),(1-(CP250/ROUND(((1-$O$346)*(CP98)),$N$3)))),IFERROR(((1-CP250/ROUND(CP98,$N$3))),0)),0)</f>
        <v>0</v>
      </c>
      <c r="CQ257" s="210"/>
      <c r="CR257" s="153">
        <f ca="1">IFERROR(IF(AND($O$308="WA",$O$309=0),IF(ISERROR(FIND("On Premise",CR298)),(1-(CR250/ROUND(((1-$O$347)*(CR98)),$N$3))),(1-(CR250/ROUND(((1-$O$346)*(CR98)),$N$3)))),IFERROR(((1-CR250/ROUND(CR98,$N$3))),0)),0)</f>
        <v>0</v>
      </c>
      <c r="CS257" s="153">
        <f>IFERROR(IF(AND($O$308="WA",$O$309=0),IF(ISERROR(FIND("On Premise",CR298)),(1-(CS250/ROUND(((1-$O$347)*(CS98)),$N$3))),(1-(CS250/ROUND(((1-$O$346)*(CS98)),$N$3)))),IFERROR(((1-CS250/ROUND(CS98,$N$3))),0)),0)</f>
        <v>0</v>
      </c>
      <c r="CT257" s="210"/>
      <c r="CU257" s="153">
        <f ca="1">IFERROR(IF(AND($O$308="WA",$O$309=0),IF(ISERROR(FIND("On Premise",CU298)),(1-(CU250/ROUND(((1-$O$347)*(CU98)),$N$3))),(1-(CU250/ROUND(((1-$O$346)*(CU98)),$N$3)))),IFERROR(((1-CU250/ROUND(CU98,$N$3))),0)),0)</f>
        <v>0</v>
      </c>
      <c r="CV257" s="153">
        <f>IFERROR(IF(AND($O$308="WA",$O$309=0),IF(ISERROR(FIND("On Premise",CU298)),(1-(CV250/ROUND(((1-$O$347)*(CV98)),$N$3))),(1-(CV250/ROUND(((1-$O$346)*(CV98)),$N$3)))),IFERROR(((1-CV250/ROUND(CV98,$N$3))),0)),0)</f>
        <v>0</v>
      </c>
      <c r="CW257" s="210"/>
      <c r="CX257" s="153">
        <f ca="1">IFERROR(IF(AND($O$308="WA",$O$309=0),IF(ISERROR(FIND("On Premise",CX298)),(1-(CX250/ROUND(((1-$O$347)*(CX98)),$N$3))),(1-(CX250/ROUND(((1-$O$346)*(CX98)),$N$3)))),IFERROR(((1-CX250/ROUND(CX98,$N$3))),0)),0)</f>
        <v>0</v>
      </c>
      <c r="CY257" s="153">
        <f>IFERROR(IF(AND($O$308="WA",$O$309=0),IF(ISERROR(FIND("On Premise",CX298)),(1-(CY250/ROUND(((1-$O$347)*(CY98)),$N$3))),(1-(CY250/ROUND(((1-$O$346)*(CY98)),$N$3)))),IFERROR(((1-CY250/ROUND(CY98,$N$3))),0)),0)</f>
        <v>0</v>
      </c>
      <c r="CZ257" s="210"/>
      <c r="DA257" s="153">
        <f ca="1">IFERROR(IF(AND($O$308="WA",$O$309=0),IF(ISERROR(FIND("On Premise",DA298)),(1-(DA250/ROUND(((1-$O$347)*(DA98)),$N$3))),(1-(DA250/ROUND(((1-$O$346)*(DA98)),$N$3)))),IFERROR(((1-DA250/ROUND(DA98,$N$3))),0)),0)</f>
        <v>0</v>
      </c>
      <c r="DB257" s="153">
        <f>IFERROR(IF(AND($O$308="WA",$O$309=0),IF(ISERROR(FIND("On Premise",DA298)),(1-(DB250/ROUND(((1-$O$347)*(DB98)),$N$3))),(1-(DB250/ROUND(((1-$O$346)*(DB98)),$N$3)))),IFERROR(((1-DB250/ROUND(DB98,$N$3))),0)),0)</f>
        <v>0</v>
      </c>
      <c r="DC257" s="210"/>
      <c r="DD257" s="153">
        <f ca="1">IFERROR(IF(AND($O$308="WA",$O$309=0),IF(ISERROR(FIND("On Premise",DD298)),(1-(DD250/ROUND(((1-$O$347)*(DD98)),$N$3))),(1-(DD250/ROUND(((1-$O$346)*(DD98)),$N$3)))),IFERROR(((1-DD250/ROUND(DD98,$N$3))),0)),0)</f>
        <v>0</v>
      </c>
      <c r="DE257" s="153">
        <f>IFERROR(IF(AND($O$308="WA",$O$309=0),IF(ISERROR(FIND("On Premise",DD298)),(1-(DE250/ROUND(((1-$O$347)*(DE98)),$N$3))),(1-(DE250/ROUND(((1-$O$346)*(DE98)),$N$3)))),IFERROR(((1-DE250/ROUND(DE98,$N$3))),0)),0)</f>
        <v>0</v>
      </c>
      <c r="DF257" s="210"/>
      <c r="DG257" s="153">
        <f ca="1">IFERROR(IF(AND($O$308="WA",$O$309=0),IF(ISERROR(FIND("On Premise",DG298)),(1-(DG250/ROUND(((1-$O$347)*(DG98)),$N$3))),(1-(DG250/ROUND(((1-$O$346)*(DG98)),$N$3)))),IFERROR(((1-DG250/ROUND(DG98,$N$3))),0)),0)</f>
        <v>0</v>
      </c>
      <c r="DH257" s="153">
        <f>IFERROR(IF(AND($O$308="WA",$O$309=0),IF(ISERROR(FIND("On Premise",DG298)),(1-(DH250/ROUND(((1-$O$347)*(DH98)),$N$3))),(1-(DH250/ROUND(((1-$O$346)*(DH98)),$N$3)))),IFERROR(((1-DH250/ROUND(DH98,$N$3))),0)),0)</f>
        <v>0</v>
      </c>
      <c r="DI257" s="210"/>
      <c r="DJ257" s="153">
        <f ca="1">IFERROR(IF(AND($O$308="WA",$O$309=0),IF(ISERROR(FIND("On Premise",DJ298)),(1-(DJ250/ROUND(((1-$O$347)*(DJ98)),$N$3))),(1-(DJ250/ROUND(((1-$O$346)*(DJ98)),$N$3)))),IFERROR(((1-DJ250/ROUND(DJ98,$N$3))),0)),0)</f>
        <v>0</v>
      </c>
      <c r="DK257" s="153">
        <f>IFERROR(IF(AND($O$308="WA",$O$309=0),IF(ISERROR(FIND("On Premise",DJ298)),(1-(DK250/ROUND(((1-$O$347)*(DK98)),$N$3))),(1-(DK250/ROUND(((1-$O$346)*(DK98)),$N$3)))),IFERROR(((1-DK250/ROUND(DK98,$N$3))),0)),0)</f>
        <v>0</v>
      </c>
      <c r="DL257" s="210"/>
      <c r="DM257" s="153">
        <f ca="1">IFERROR(IF(AND($O$308="WA",$O$309=0),IF(ISERROR(FIND("On Premise",DM298)),(1-(DM250/ROUND(((1-$O$347)*(DM98)),$N$3))),(1-(DM250/ROUND(((1-$O$346)*(DM98)),$N$3)))),IFERROR(((1-DM250/ROUND(DM98,$N$3))),0)),0)</f>
        <v>0</v>
      </c>
      <c r="DN257" s="153">
        <f>IFERROR(IF(AND($O$308="WA",$O$309=0),IF(ISERROR(FIND("On Premise",DM298)),(1-(DN250/ROUND(((1-$O$347)*(DN98)),$N$3))),(1-(DN250/ROUND(((1-$O$346)*(DN98)),$N$3)))),IFERROR(((1-DN250/ROUND(DN98,$N$3))),0)),0)</f>
        <v>0</v>
      </c>
      <c r="DO257" s="210"/>
      <c r="DP257" s="153">
        <f ca="1">IFERROR(IF(AND($O$308="WA",$O$309=0),IF(ISERROR(FIND("On Premise",DP298)),(1-(DP250/ROUND(((1-$O$347)*(DP98)),$N$3))),(1-(DP250/ROUND(((1-$O$346)*(DP98)),$N$3)))),IFERROR(((1-DP250/ROUND(DP98,$N$3))),0)),0)</f>
        <v>0</v>
      </c>
      <c r="DQ257" s="153">
        <f>IFERROR(IF(AND($O$308="WA",$O$309=0),IF(ISERROR(FIND("On Premise",DP298)),(1-(DQ250/ROUND(((1-$O$347)*(DQ98)),$N$3))),(1-(DQ250/ROUND(((1-$O$346)*(DQ98)),$N$3)))),IFERROR(((1-DQ250/ROUND(DQ98,$N$3))),0)),0)</f>
        <v>0</v>
      </c>
      <c r="DR257" s="210"/>
      <c r="DS257" s="153">
        <f ca="1">IFERROR(IF(AND($O$308="WA",$O$309=0),IF(ISERROR(FIND("On Premise",DS298)),(1-(DS250/ROUND(((1-$O$347)*(DS98)),$N$3))),(1-(DS250/ROUND(((1-$O$346)*(DS98)),$N$3)))),IFERROR(((1-DS250/ROUND(DS98,$N$3))),0)),0)</f>
        <v>0</v>
      </c>
      <c r="DT257" s="153">
        <f>IFERROR(IF(AND($O$308="WA",$O$309=0),IF(ISERROR(FIND("On Premise",DS298)),(1-(DT250/ROUND(((1-$O$347)*(DT98)),$N$3))),(1-(DT250/ROUND(((1-$O$346)*(DT98)),$N$3)))),IFERROR(((1-DT250/ROUND(DT98,$N$3))),0)),0)</f>
        <v>0</v>
      </c>
      <c r="DU257" s="291"/>
      <c r="DV257" s="153">
        <f>IFERROR(IF(AND($O$308="WA",$O$309=0),IF(ISERROR(FIND("On Premise",DV298)),(1-(DV250/ROUND(((1-$O$347)*(DV98)),$N$3))),(1-(DV250/ROUND(((1-$O$346)*(DV98)),$N$3)))),IFERROR(((1-DV250/ROUND(DV98,$N$3))),0)),0)</f>
        <v>0</v>
      </c>
      <c r="DW257" s="444"/>
      <c r="DY257" s="144"/>
      <c r="DZ257" s="144"/>
      <c r="EB257" s="146"/>
      <c r="EC257" s="146"/>
    </row>
    <row r="258" spans="1:135" ht="19.5" customHeight="1" x14ac:dyDescent="0.3">
      <c r="A258" s="83"/>
      <c r="E258" t="s">
        <v>313</v>
      </c>
      <c r="F258">
        <v>0</v>
      </c>
      <c r="G258" t="s">
        <v>264</v>
      </c>
      <c r="M258" s="132" t="s">
        <v>466</v>
      </c>
      <c r="N258" s="127"/>
      <c r="O258" s="153">
        <f ca="1">IFERROR(O97,0)</f>
        <v>0</v>
      </c>
      <c r="P258" s="153">
        <f>IFERROR(P97,0)</f>
        <v>0</v>
      </c>
      <c r="Q258" s="167"/>
      <c r="R258" s="153">
        <f ca="1">IFERROR(R97,0)</f>
        <v>0</v>
      </c>
      <c r="S258" s="153">
        <f>IFERROR(S97,0)</f>
        <v>0</v>
      </c>
      <c r="T258" s="210"/>
      <c r="U258" s="153">
        <f ca="1">IFERROR(U97,0)</f>
        <v>0</v>
      </c>
      <c r="V258" s="153">
        <f>IFERROR(V97,0)</f>
        <v>0</v>
      </c>
      <c r="W258" s="153"/>
      <c r="X258" s="153">
        <f ca="1">IFERROR(X97,0)</f>
        <v>0</v>
      </c>
      <c r="Y258" s="153">
        <f>IFERROR(Y97,0)</f>
        <v>0</v>
      </c>
      <c r="Z258" s="153"/>
      <c r="AA258" s="153">
        <f ca="1">IFERROR(AA97,0)</f>
        <v>0</v>
      </c>
      <c r="AB258" s="153">
        <f>IFERROR(AB97,0)</f>
        <v>0</v>
      </c>
      <c r="AC258" s="153"/>
      <c r="AD258" s="153">
        <f ca="1">IFERROR(AD97,0)</f>
        <v>0</v>
      </c>
      <c r="AE258" s="153">
        <f>IFERROR(AE97,0)</f>
        <v>0</v>
      </c>
      <c r="AF258" s="153"/>
      <c r="AG258" s="153">
        <f ca="1">IFERROR(AG97,0)</f>
        <v>0</v>
      </c>
      <c r="AH258" s="153">
        <f>IFERROR(AH97,0)</f>
        <v>0</v>
      </c>
      <c r="AI258" s="153"/>
      <c r="AJ258" s="153">
        <f ca="1">IFERROR(AJ97,0)</f>
        <v>0</v>
      </c>
      <c r="AK258" s="153">
        <f>IFERROR(AK97,0)</f>
        <v>0</v>
      </c>
      <c r="AL258" s="153"/>
      <c r="AM258" s="153">
        <f ca="1">IFERROR(AM97,0)</f>
        <v>0</v>
      </c>
      <c r="AN258" s="153">
        <f>IFERROR(AN97,0)</f>
        <v>0</v>
      </c>
      <c r="AO258" s="153"/>
      <c r="AP258" s="153">
        <f ca="1">IFERROR(AP97,0)</f>
        <v>0</v>
      </c>
      <c r="AQ258" s="153">
        <f>IFERROR(AQ97,0)</f>
        <v>0</v>
      </c>
      <c r="AR258" s="153"/>
      <c r="AS258" s="153">
        <f ca="1">IFERROR(AS97,0)</f>
        <v>0</v>
      </c>
      <c r="AT258" s="153">
        <f>IFERROR(AT97,0)</f>
        <v>0</v>
      </c>
      <c r="AU258" s="153"/>
      <c r="AV258" s="153">
        <f ca="1">IFERROR(AV97,0)</f>
        <v>0</v>
      </c>
      <c r="AW258" s="153">
        <f>IFERROR(AW97,0)</f>
        <v>0</v>
      </c>
      <c r="AX258" s="153"/>
      <c r="AY258" s="153">
        <f ca="1">IFERROR(AY97,0)</f>
        <v>0</v>
      </c>
      <c r="AZ258" s="153">
        <f>IFERROR(AZ97,0)</f>
        <v>0</v>
      </c>
      <c r="BA258" s="153"/>
      <c r="BB258" s="153">
        <f ca="1">IFERROR(BB97,0)</f>
        <v>0</v>
      </c>
      <c r="BC258" s="153">
        <f>IFERROR(BC97,0)</f>
        <v>0</v>
      </c>
      <c r="BD258" s="153"/>
      <c r="BE258" s="153">
        <f ca="1">IFERROR(BE97,0)</f>
        <v>0</v>
      </c>
      <c r="BF258" s="153">
        <f>IFERROR(BF97,0)</f>
        <v>0</v>
      </c>
      <c r="BG258" s="153"/>
      <c r="BH258" s="153">
        <f ca="1">IFERROR(BH97,0)</f>
        <v>0</v>
      </c>
      <c r="BI258" s="153">
        <f>IFERROR(BI97,0)</f>
        <v>0</v>
      </c>
      <c r="BJ258" s="153"/>
      <c r="BK258" s="153">
        <f ca="1">IFERROR(BK97,0)</f>
        <v>0</v>
      </c>
      <c r="BL258" s="153">
        <f>IFERROR(BL97,0)</f>
        <v>0</v>
      </c>
      <c r="BM258" s="153"/>
      <c r="BN258" s="153">
        <f ca="1">IFERROR(BN97,0)</f>
        <v>0</v>
      </c>
      <c r="BO258" s="153">
        <f>IFERROR(BO97,0)</f>
        <v>0</v>
      </c>
      <c r="BP258" s="153"/>
      <c r="BQ258" s="153">
        <f ca="1">IFERROR(BQ97,0)</f>
        <v>0</v>
      </c>
      <c r="BR258" s="153">
        <f>IFERROR(BR97,0)</f>
        <v>0</v>
      </c>
      <c r="BS258" s="153"/>
      <c r="BT258" s="153">
        <f ca="1">IFERROR(BT97,0)</f>
        <v>0</v>
      </c>
      <c r="BU258" s="153">
        <f>IFERROR(BU97,0)</f>
        <v>0</v>
      </c>
      <c r="BV258" s="153"/>
      <c r="BW258" s="153">
        <f ca="1">IFERROR(BW97,0)</f>
        <v>0</v>
      </c>
      <c r="BX258" s="153">
        <f>IFERROR(BX97,0)</f>
        <v>0</v>
      </c>
      <c r="BY258" s="153"/>
      <c r="BZ258" s="153">
        <f ca="1">IFERROR(BZ97,0)</f>
        <v>0</v>
      </c>
      <c r="CA258" s="153">
        <f>IFERROR(CA97,0)</f>
        <v>0</v>
      </c>
      <c r="CB258" s="153"/>
      <c r="CC258" s="153">
        <f ca="1">IFERROR(CC97,0)</f>
        <v>0</v>
      </c>
      <c r="CD258" s="153">
        <f>IFERROR(CD97,0)</f>
        <v>0</v>
      </c>
      <c r="CE258" s="153"/>
      <c r="CF258" s="153">
        <f ca="1">IFERROR(CF97,0)</f>
        <v>0</v>
      </c>
      <c r="CG258" s="153">
        <f>IFERROR(CG97,0)</f>
        <v>0</v>
      </c>
      <c r="CH258" s="153"/>
      <c r="CI258" s="153">
        <f ca="1">IFERROR(CI97,0)</f>
        <v>0</v>
      </c>
      <c r="CJ258" s="153">
        <f>IFERROR(CJ97,0)</f>
        <v>0</v>
      </c>
      <c r="CK258" s="153"/>
      <c r="CL258" s="153">
        <f ca="1">IFERROR(CL97,0)</f>
        <v>0</v>
      </c>
      <c r="CM258" s="153">
        <f>IFERROR(CM97,0)</f>
        <v>0</v>
      </c>
      <c r="CN258" s="153"/>
      <c r="CO258" s="153">
        <f ca="1">IFERROR(CO97,0)</f>
        <v>0</v>
      </c>
      <c r="CP258" s="153">
        <f>IFERROR(CP97,0)</f>
        <v>0</v>
      </c>
      <c r="CQ258" s="153"/>
      <c r="CR258" s="153">
        <f ca="1">IFERROR(CR97,0)</f>
        <v>0</v>
      </c>
      <c r="CS258" s="153">
        <f>IFERROR(CS97,0)</f>
        <v>0</v>
      </c>
      <c r="CT258" s="153"/>
      <c r="CU258" s="153">
        <f ca="1">IFERROR(CU97,0)</f>
        <v>0</v>
      </c>
      <c r="CV258" s="153">
        <f>IFERROR(CV97,0)</f>
        <v>0</v>
      </c>
      <c r="CW258" s="153"/>
      <c r="CX258" s="153">
        <f ca="1">IFERROR(CX97,0)</f>
        <v>0</v>
      </c>
      <c r="CY258" s="153">
        <f>IFERROR(CY97,0)</f>
        <v>0</v>
      </c>
      <c r="CZ258" s="153"/>
      <c r="DA258" s="153">
        <f ca="1">IFERROR(DA97,0)</f>
        <v>0</v>
      </c>
      <c r="DB258" s="153">
        <f>IFERROR(DB97,0)</f>
        <v>0</v>
      </c>
      <c r="DC258" s="153"/>
      <c r="DD258" s="153">
        <f ca="1">IFERROR(DD97,0)</f>
        <v>0</v>
      </c>
      <c r="DE258" s="153">
        <f>IFERROR(DE97,0)</f>
        <v>0</v>
      </c>
      <c r="DF258" s="153"/>
      <c r="DG258" s="153">
        <f ca="1">IFERROR(DG97,0)</f>
        <v>0</v>
      </c>
      <c r="DH258" s="153">
        <f>IFERROR(DH97,0)</f>
        <v>0</v>
      </c>
      <c r="DI258" s="153"/>
      <c r="DJ258" s="153">
        <f ca="1">IFERROR(DJ97,0)</f>
        <v>0</v>
      </c>
      <c r="DK258" s="153">
        <f>IFERROR(DK97,0)</f>
        <v>0</v>
      </c>
      <c r="DL258" s="153"/>
      <c r="DM258" s="153">
        <f ca="1">IFERROR(DM97,0)</f>
        <v>0</v>
      </c>
      <c r="DN258" s="153">
        <f>IFERROR(DN97,0)</f>
        <v>0</v>
      </c>
      <c r="DO258" s="153"/>
      <c r="DP258" s="153">
        <f ca="1">IFERROR(DP97,0)</f>
        <v>0</v>
      </c>
      <c r="DQ258" s="153">
        <f>IFERROR(DQ97,0)</f>
        <v>0</v>
      </c>
      <c r="DR258" s="153"/>
      <c r="DS258" s="153">
        <f ca="1">IFERROR(DS97,0)</f>
        <v>0</v>
      </c>
      <c r="DT258" s="153">
        <f>IFERROR(DT97,0)</f>
        <v>0</v>
      </c>
      <c r="DU258" s="291"/>
      <c r="DV258" s="153">
        <f>IFERROR(DV97,0)</f>
        <v>0</v>
      </c>
      <c r="DW258" s="444"/>
      <c r="DY258" s="144"/>
      <c r="DZ258" s="144"/>
      <c r="EB258" s="146"/>
      <c r="EC258" s="146"/>
      <c r="EE258" s="100"/>
    </row>
    <row r="259" spans="1:135" ht="19.5" customHeight="1" x14ac:dyDescent="0.3">
      <c r="A259" s="83"/>
      <c r="B259" s="148"/>
      <c r="C259">
        <v>1</v>
      </c>
      <c r="D259" s="206">
        <v>1</v>
      </c>
      <c r="E259" s="206"/>
      <c r="F259" s="206"/>
      <c r="G259" s="206" t="s">
        <v>264</v>
      </c>
      <c r="M259" s="235" t="s">
        <v>467</v>
      </c>
      <c r="N259" s="238" t="s">
        <v>465</v>
      </c>
      <c r="O259" s="140">
        <f ca="1">IFERROR(IF($O$308="WA",IF(O98&lt;&gt;0,((O98-O250)/ROUND(O250,$N$3)),0),IF(O98&lt;&gt;0,((O98-O250)/ROUND(O250,$N$3)),0)),0)</f>
        <v>0</v>
      </c>
      <c r="P259" s="140">
        <f>IFERROR(IF($O$308="WA",IF(P98&lt;&gt;0,((P98-P250)/ROUND(P250,$N$3)),0),IF(P98&lt;&gt;0,((P98-P250)/ROUND(P250,$N$3)),0)),0)</f>
        <v>0</v>
      </c>
      <c r="Q259" s="236"/>
      <c r="R259" s="140">
        <f ca="1">IFERROR(IF(AND($O$308="WA",$O$309=0),IF(ISERROR(FIND("On Premise",R298)),((R98*(1-$O$347))-R250)/ROUND(R250,$N$3),((R98*(1-$O$346))-R250)/ROUND(R250,$N$3)),IFERROR((R98/ROUND(R250,$N$3))-1,0)),0)</f>
        <v>0</v>
      </c>
      <c r="S259" s="140">
        <f>IFERROR(IF(AND($O$308="WA",$O$309=0),IF(ISERROR(FIND("On Premise",R298)),((S98*(1-$O$347))-S250)/ROUND(S250,$N$3),((S98*(1-$O$346))-S250)/ROUND(S250,$N$3)),IFERROR((S98/ROUND(S250,$N$3))-1,0)),0)</f>
        <v>0</v>
      </c>
      <c r="T259" s="140"/>
      <c r="U259" s="140">
        <f ca="1">IFERROR(IF(AND($O$308="WA",$O$309=0),IF(ISERROR(FIND("On Premise",U298)),((U98*(1-$O$347))-U250)/ROUND(U250,$N$3),((U98*(1-$O$346))-U250)/ROUND(U250,$N$3)),IFERROR((U98/ROUND(U250,$N$3))-1,0)),0)</f>
        <v>0</v>
      </c>
      <c r="V259" s="140">
        <f>IFERROR(IF(AND($O$308="WA",$O$309=0),IF(ISERROR(FIND("On Premise",U298)),((V98*(1-$O$347))-V250)/ROUND(V250,$N$3),((V98*(1-$O$346))-V250)/ROUND(V250,$N$3)),IFERROR((V98/ROUND(V250,$N$3))-1,0)),0)</f>
        <v>0</v>
      </c>
      <c r="W259" s="140"/>
      <c r="X259" s="140">
        <f ca="1">IFERROR(IF(AND($O$308="WA",$O$309=0),IF(ISERROR(FIND("On Premise",X298)),((X98*(1-$O$347))-X250)/ROUND(X250,$N$3),((X98*(1-$O$346))-X250)/ROUND(X250,$N$3)),IFERROR((X98/ROUND(X250,$N$3))-1,0)),0)</f>
        <v>0</v>
      </c>
      <c r="Y259" s="140">
        <f>IFERROR(IF(AND($O$308="WA",$O$309=0),IF(ISERROR(FIND("On Premise",X298)),((Y98*(1-$O$347))-Y250)/ROUND(Y250,$N$3),((Y98*(1-$O$346))-Y250)/ROUND(Y250,$N$3)),IFERROR((Y98/ROUND(Y250,$N$3))-1,0)),0)</f>
        <v>0</v>
      </c>
      <c r="Z259" s="140"/>
      <c r="AA259" s="140">
        <f ca="1">IFERROR(IF(AND($O$308="WA",$O$309=0),IF(ISERROR(FIND("On Premise",AA298)),((AA98*(1-$O$347))-AA250)/ROUND(AA250,$N$3),((AA98*(1-$O$346))-AA250)/ROUND(AA250,$N$3)),IFERROR((AA98/ROUND(AA250,$N$3))-1,0)),0)</f>
        <v>0</v>
      </c>
      <c r="AB259" s="140">
        <f>IFERROR(IF(AND($O$308="WA",$O$309=0),IF(ISERROR(FIND("On Premise",AA298)),((AB98*(1-$O$347))-AB250)/ROUND(AB250,$N$3),((AB98*(1-$O$346))-AB250)/ROUND(AB250,$N$3)),IFERROR((AB98/ROUND(AB250,$N$3))-1,0)),0)</f>
        <v>0</v>
      </c>
      <c r="AC259" s="140"/>
      <c r="AD259" s="140">
        <f ca="1">IFERROR(IF(AND($O$308="WA",$O$309=0),IF(ISERROR(FIND("On Premise",AD298)),((AD98*(1-$O$347))-AD250)/ROUND(AD250,$N$3),((AD98*(1-$O$346))-AD250)/ROUND(AD250,$N$3)),IFERROR((AD98/ROUND(AD250,$N$3))-1,0)),0)</f>
        <v>0</v>
      </c>
      <c r="AE259" s="140">
        <f>IFERROR(IF(AND($O$308="WA",$O$309=0),IF(ISERROR(FIND("On Premise",AD298)),((AE98*(1-$O$347))-AE250)/ROUND(AE250,$N$3),((AE98*(1-$O$346))-AE250)/ROUND(AE250,$N$3)),IFERROR((AE98/ROUND(AE250,$N$3))-1,0)),0)</f>
        <v>0</v>
      </c>
      <c r="AF259" s="140"/>
      <c r="AG259" s="140">
        <f ca="1">IFERROR(IF(AND($O$308="WA",$O$309=0),IF(ISERROR(FIND("On Premise",AG298)),((AG98*(1-$O$347))-AG250)/ROUND(AG250,$N$3),((AG98*(1-$O$346))-AG250)/ROUND(AG250,$N$3)),IFERROR((AG98/ROUND(AG250,$N$3))-1,0)),0)</f>
        <v>0</v>
      </c>
      <c r="AH259" s="140">
        <f>IFERROR(IF(AND($O$308="WA",$O$309=0),IF(ISERROR(FIND("On Premise",AG298)),((AH98*(1-$O$347))-AH250)/ROUND(AH250,$N$3),((AH98*(1-$O$346))-AH250)/ROUND(AH250,$N$3)),IFERROR((AH98/ROUND(AH250,$N$3))-1,0)),0)</f>
        <v>0</v>
      </c>
      <c r="AI259" s="140"/>
      <c r="AJ259" s="140">
        <f ca="1">IFERROR(IF(AND($O$308="WA",$O$309=0),IF(ISERROR(FIND("On Premise",AJ298)),((AJ98*(1-$O$347))-AJ250)/ROUND(AJ250,$N$3),((AJ98*(1-$O$346))-AJ250)/ROUND(AJ250,$N$3)),IFERROR((AJ98/ROUND(AJ250,$N$3))-1,0)),0)</f>
        <v>0</v>
      </c>
      <c r="AK259" s="140">
        <f>IFERROR(IF(AND($O$308="WA",$O$309=0),IF(ISERROR(FIND("On Premise",AJ298)),((AK98*(1-$O$347))-AK250)/ROUND(AK250,$N$3),((AK98*(1-$O$346))-AK250)/ROUND(AK250,$N$3)),IFERROR((AK98/ROUND(AK250,$N$3))-1,0)),0)</f>
        <v>0</v>
      </c>
      <c r="AL259" s="140"/>
      <c r="AM259" s="140">
        <f ca="1">IFERROR(IF(AND($O$308="WA",$O$309=0),IF(ISERROR(FIND("On Premise",AM298)),((AM98*(1-$O$347))-AM250)/ROUND(AM250,$N$3),((AM98*(1-$O$346))-AM250)/ROUND(AM250,$N$3)),IFERROR((AM98/ROUND(AM250,$N$3))-1,0)),0)</f>
        <v>0</v>
      </c>
      <c r="AN259" s="140">
        <f>IFERROR(IF(AND($O$308="WA",$O$309=0),IF(ISERROR(FIND("On Premise",AM298)),((AN98*(1-$O$347))-AN250)/ROUND(AN250,$N$3),((AN98*(1-$O$346))-AN250)/ROUND(AN250,$N$3)),IFERROR((AN98/ROUND(AN250,$N$3))-1,0)),0)</f>
        <v>0</v>
      </c>
      <c r="AO259" s="140"/>
      <c r="AP259" s="140">
        <f ca="1">IFERROR(IF(AND($O$308="WA",$O$309=0),IF(ISERROR(FIND("On Premise",AP298)),((AP98*(1-$O$347))-AP250)/ROUND(AP250,$N$3),((AP98*(1-$O$346))-AP250)/ROUND(AP250,$N$3)),IFERROR((AP98/ROUND(AP250,$N$3))-1,0)),0)</f>
        <v>0</v>
      </c>
      <c r="AQ259" s="140">
        <f>IFERROR(IF(AND($O$308="WA",$O$309=0),IF(ISERROR(FIND("On Premise",AP298)),((AQ98*(1-$O$347))-AQ250)/ROUND(AQ250,$N$3),((AQ98*(1-$O$346))-AQ250)/ROUND(AQ250,$N$3)),IFERROR((AQ98/ROUND(AQ250,$N$3))-1,0)),0)</f>
        <v>0</v>
      </c>
      <c r="AR259" s="140"/>
      <c r="AS259" s="140">
        <f ca="1">IFERROR(IF(AND($O$308="WA",$O$309=0),IF(ISERROR(FIND("On Premise",AS298)),((AS98*(1-$O$347))-AS250)/ROUND(AS250,$N$3),((AS98*(1-$O$346))-AS250)/ROUND(AS250,$N$3)),IFERROR((AS98/ROUND(AS250,$N$3))-1,0)),0)</f>
        <v>0</v>
      </c>
      <c r="AT259" s="140">
        <f>IFERROR(IF(AND($O$308="WA",$O$309=0),IF(ISERROR(FIND("On Premise",AS298)),((AT98*(1-$O$347))-AT250)/ROUND(AT250,$N$3),((AT98*(1-$O$346))-AT250)/ROUND(AT250,$N$3)),IFERROR((AT98/ROUND(AT250,$N$3))-1,0)),0)</f>
        <v>0</v>
      </c>
      <c r="AU259" s="140"/>
      <c r="AV259" s="140">
        <f ca="1">IFERROR(IF(AND($O$308="WA",$O$309=0),IF(ISERROR(FIND("On Premise",AV298)),((AV98*(1-$O$347))-AV250)/ROUND(AV250,$N$3),((AV98*(1-$O$346))-AV250)/ROUND(AV250,$N$3)),IFERROR((AV98/ROUND(AV250,$N$3))-1,0)),0)</f>
        <v>0</v>
      </c>
      <c r="AW259" s="140">
        <f>IFERROR(IF(AND($O$308="WA",$O$309=0),IF(ISERROR(FIND("On Premise",AV298)),((AW98*(1-$O$347))-AW250)/ROUND(AW250,$N$3),((AW98*(1-$O$346))-AW250)/ROUND(AW250,$N$3)),IFERROR((AW98/ROUND(AW250,$N$3))-1,0)),0)</f>
        <v>0</v>
      </c>
      <c r="AX259" s="140"/>
      <c r="AY259" s="140">
        <f ca="1">IFERROR(IF(AND($O$308="WA",$O$309=0),IF(ISERROR(FIND("On Premise",AY298)),((AY98*(1-$O$347))-AY250)/ROUND(AY250,$N$3),((AY98*(1-$O$346))-AY250)/ROUND(AY250,$N$3)),IFERROR((AY98/ROUND(AY250,$N$3))-1,0)),0)</f>
        <v>0</v>
      </c>
      <c r="AZ259" s="140">
        <f>IFERROR(IF(AND($O$308="WA",$O$309=0),IF(ISERROR(FIND("On Premise",AY298)),((AZ98*(1-$O$347))-AZ250)/ROUND(AZ250,$N$3),((AZ98*(1-$O$346))-AZ250)/ROUND(AZ250,$N$3)),IFERROR((AZ98/ROUND(AZ250,$N$3))-1,0)),0)</f>
        <v>0</v>
      </c>
      <c r="BA259" s="140"/>
      <c r="BB259" s="140">
        <f ca="1">IFERROR(IF(AND($O$308="WA",$O$309=0),IF(ISERROR(FIND("On Premise",BB298)),((BB98*(1-$O$347))-BB250)/ROUND(BB250,$N$3),((BB98*(1-$O$346))-BB250)/ROUND(BB250,$N$3)),IFERROR((BB98/ROUND(BB250,$N$3))-1,0)),0)</f>
        <v>0</v>
      </c>
      <c r="BC259" s="140">
        <f>IFERROR(IF(AND($O$308="WA",$O$309=0),IF(ISERROR(FIND("On Premise",BB298)),((BC98*(1-$O$347))-BC250)/ROUND(BC250,$N$3),((BC98*(1-$O$346))-BC250)/ROUND(BC250,$N$3)),IFERROR((BC98/ROUND(BC250,$N$3))-1,0)),0)</f>
        <v>0</v>
      </c>
      <c r="BD259" s="140"/>
      <c r="BE259" s="140">
        <f ca="1">IFERROR(IF(AND($O$308="WA",$O$309=0),IF(ISERROR(FIND("On Premise",BE298)),((BE98*(1-$O$347))-BE250)/ROUND(BE250,$N$3),((BE98*(1-$O$346))-BE250)/ROUND(BE250,$N$3)),IFERROR((BE98/ROUND(BE250,$N$3))-1,0)),0)</f>
        <v>0</v>
      </c>
      <c r="BF259" s="140">
        <f>IFERROR(IF(AND($O$308="WA",$O$309=0),IF(ISERROR(FIND("On Premise",BE298)),((BF98*(1-$O$347))-BF250)/ROUND(BF250,$N$3),((BF98*(1-$O$346))-BF250)/ROUND(BF250,$N$3)),IFERROR((BF98/ROUND(BF250,$N$3))-1,0)),0)</f>
        <v>0</v>
      </c>
      <c r="BG259" s="140"/>
      <c r="BH259" s="140">
        <f ca="1">IFERROR(IF(AND($O$308="WA",$O$309=0),IF(ISERROR(FIND("On Premise",BH298)),((BH98*(1-$O$347))-BH250)/ROUND(BH250,$N$3),((BH98*(1-$O$346))-BH250)/ROUND(BH250,$N$3)),IFERROR((BH98/ROUND(BH250,$N$3))-1,0)),0)</f>
        <v>0</v>
      </c>
      <c r="BI259" s="140">
        <f>IFERROR(IF(AND($O$308="WA",$O$309=0),IF(ISERROR(FIND("On Premise",BH298)),((BI98*(1-$O$347))-BI250)/ROUND(BI250,$N$3),((BI98*(1-$O$346))-BI250)/ROUND(BI250,$N$3)),IFERROR((BI98/ROUND(BI250,$N$3))-1,0)),0)</f>
        <v>0</v>
      </c>
      <c r="BJ259" s="140"/>
      <c r="BK259" s="140">
        <f ca="1">IFERROR(IF(AND($O$308="WA",$O$309=0),IF(ISERROR(FIND("On Premise",BK298)),((BK98*(1-$O$347))-BK250)/ROUND(BK250,$N$3),((BK98*(1-$O$346))-BK250)/ROUND(BK250,$N$3)),IFERROR((BK98/ROUND(BK250,$N$3))-1,0)),0)</f>
        <v>0</v>
      </c>
      <c r="BL259" s="140">
        <f>IFERROR(IF(AND($O$308="WA",$O$309=0),IF(ISERROR(FIND("On Premise",BK298)),((BL98*(1-$O$347))-BL250)/ROUND(BL250,$N$3),((BL98*(1-$O$346))-BL250)/ROUND(BL250,$N$3)),IFERROR((BL98/ROUND(BL250,$N$3))-1,0)),0)</f>
        <v>0</v>
      </c>
      <c r="BM259" s="140"/>
      <c r="BN259" s="140">
        <f ca="1">IFERROR(IF(AND($O$308="WA",$O$309=0),IF(ISERROR(FIND("On Premise",BN298)),((BN98*(1-$O$347))-BN250)/ROUND(BN250,$N$3),((BN98*(1-$O$346))-BN250)/ROUND(BN250,$N$3)),IFERROR((BN98/ROUND(BN250,$N$3))-1,0)),0)</f>
        <v>0</v>
      </c>
      <c r="BO259" s="140">
        <f>IFERROR(IF(AND($O$308="WA",$O$309=0),IF(ISERROR(FIND("On Premise",BN298)),((BO98*(1-$O$347))-BO250)/ROUND(BO250,$N$3),((BO98*(1-$O$346))-BO250)/ROUND(BO250,$N$3)),IFERROR((BO98/ROUND(BO250,$N$3))-1,0)),0)</f>
        <v>0</v>
      </c>
      <c r="BP259" s="140"/>
      <c r="BQ259" s="140">
        <f ca="1">IFERROR(IF(AND($O$308="WA",$O$309=0),IF(ISERROR(FIND("On Premise",BQ298)),((BQ98*(1-$O$347))-BQ250)/ROUND(BQ250,$N$3),((BQ98*(1-$O$346))-BQ250)/ROUND(BQ250,$N$3)),IFERROR((BQ98/ROUND(BQ250,$N$3))-1,0)),0)</f>
        <v>0</v>
      </c>
      <c r="BR259" s="140">
        <f>IFERROR(IF(AND($O$308="WA",$O$309=0),IF(ISERROR(FIND("On Premise",BQ298)),((BR98*(1-$O$347))-BR250)/ROUND(BR250,$N$3),((BR98*(1-$O$346))-BR250)/ROUND(BR250,$N$3)),IFERROR((BR98/ROUND(BR250,$N$3))-1,0)),0)</f>
        <v>0</v>
      </c>
      <c r="BS259" s="140"/>
      <c r="BT259" s="140">
        <f ca="1">IFERROR(IF(AND($O$308="WA",$O$309=0),IF(ISERROR(FIND("On Premise",BT298)),((BT98*(1-$O$347))-BT250)/ROUND(BT250,$N$3),((BT98*(1-$O$346))-BT250)/ROUND(BT250,$N$3)),IFERROR((BT98/ROUND(BT250,$N$3))-1,0)),0)</f>
        <v>0</v>
      </c>
      <c r="BU259" s="140">
        <f>IFERROR(IF(AND($O$308="WA",$O$309=0),IF(ISERROR(FIND("On Premise",BT298)),((BU98*(1-$O$347))-BU250)/ROUND(BU250,$N$3),((BU98*(1-$O$346))-BU250)/ROUND(BU250,$N$3)),IFERROR((BU98/ROUND(BU250,$N$3))-1,0)),0)</f>
        <v>0</v>
      </c>
      <c r="BV259" s="140"/>
      <c r="BW259" s="140">
        <f ca="1">IFERROR(IF(AND($O$308="WA",$O$309=0),IF(ISERROR(FIND("On Premise",BW298)),((BW98*(1-$O$347))-BW250)/ROUND(BW250,$N$3),((BW98*(1-$O$346))-BW250)/ROUND(BW250,$N$3)),IFERROR((BW98/ROUND(BW250,$N$3))-1,0)),0)</f>
        <v>0</v>
      </c>
      <c r="BX259" s="140">
        <f>IFERROR(IF(AND($O$308="WA",$O$309=0),IF(ISERROR(FIND("On Premise",BW298)),((BX98*(1-$O$347))-BX250)/ROUND(BX250,$N$3),((BX98*(1-$O$346))-BX250)/ROUND(BX250,$N$3)),IFERROR((BX98/ROUND(BX250,$N$3))-1,0)),0)</f>
        <v>0</v>
      </c>
      <c r="BY259" s="140"/>
      <c r="BZ259" s="140">
        <f ca="1">IFERROR(IF(AND($O$308="WA",$O$309=0),IF(ISERROR(FIND("On Premise",BZ298)),((BZ98*(1-$O$347))-BZ250)/ROUND(BZ250,$N$3),((BZ98*(1-$O$346))-BZ250)/ROUND(BZ250,$N$3)),IFERROR((BZ98/ROUND(BZ250,$N$3))-1,0)),0)</f>
        <v>0</v>
      </c>
      <c r="CA259" s="140">
        <f>IFERROR(IF(AND($O$308="WA",$O$309=0),IF(ISERROR(FIND("On Premise",BZ298)),((CA98*(1-$O$347))-CA250)/ROUND(CA250,$N$3),((CA98*(1-$O$346))-CA250)/ROUND(CA250,$N$3)),IFERROR((CA98/ROUND(CA250,$N$3))-1,0)),0)</f>
        <v>0</v>
      </c>
      <c r="CB259" s="140"/>
      <c r="CC259" s="140">
        <f ca="1">IFERROR(IF(AND($O$308="WA",$O$309=0),IF(ISERROR(FIND("On Premise",CC298)),((CC98*(1-$O$347))-CC250)/ROUND(CC250,$N$3),((CC98*(1-$O$346))-CC250)/ROUND(CC250,$N$3)),IFERROR((CC98/ROUND(CC250,$N$3))-1,0)),0)</f>
        <v>0</v>
      </c>
      <c r="CD259" s="140">
        <f>IFERROR(IF(AND($O$308="WA",$O$309=0),IF(ISERROR(FIND("On Premise",CC298)),((CD98*(1-$O$347))-CD250)/ROUND(CD250,$N$3),((CD98*(1-$O$346))-CD250)/ROUND(CD250,$N$3)),IFERROR((CD98/ROUND(CD250,$N$3))-1,0)),0)</f>
        <v>0</v>
      </c>
      <c r="CE259" s="140"/>
      <c r="CF259" s="140">
        <f ca="1">IFERROR(IF(AND($O$308="WA",$O$309=0),IF(ISERROR(FIND("On Premise",CF298)),((CF98*(1-$O$347))-CF250)/ROUND(CF250,$N$3),((CF98*(1-$O$346))-CF250)/ROUND(CF250,$N$3)),IFERROR((CF98/ROUND(CF250,$N$3))-1,0)),0)</f>
        <v>0</v>
      </c>
      <c r="CG259" s="140">
        <f>IFERROR(IF(AND($O$308="WA",$O$309=0),IF(ISERROR(FIND("On Premise",CF298)),((CG98*(1-$O$347))-CG250)/ROUND(CG250,$N$3),((CG98*(1-$O$346))-CG250)/ROUND(CG250,$N$3)),IFERROR((CG98/ROUND(CG250,$N$3))-1,0)),0)</f>
        <v>0</v>
      </c>
      <c r="CH259" s="140"/>
      <c r="CI259" s="140">
        <f ca="1">IFERROR(IF(AND($O$308="WA",$O$309=0),IF(ISERROR(FIND("On Premise",CI298)),((CI98*(1-$O$347))-CI250)/ROUND(CI250,$N$3),((CI98*(1-$O$346))-CI250)/ROUND(CI250,$N$3)),IFERROR((CI98/ROUND(CI250,$N$3))-1,0)),0)</f>
        <v>0</v>
      </c>
      <c r="CJ259" s="140">
        <f>IFERROR(IF(AND($O$308="WA",$O$309=0),IF(ISERROR(FIND("On Premise",CI298)),((CJ98*(1-$O$347))-CJ250)/ROUND(CJ250,$N$3),((CJ98*(1-$O$346))-CJ250)/ROUND(CJ250,$N$3)),IFERROR((CJ98/ROUND(CJ250,$N$3))-1,0)),0)</f>
        <v>0</v>
      </c>
      <c r="CK259" s="140"/>
      <c r="CL259" s="140">
        <f ca="1">IFERROR(IF(AND($O$308="WA",$O$309=0),IF(ISERROR(FIND("On Premise",CL298)),((CL98*(1-$O$347))-CL250)/ROUND(CL250,$N$3),((CL98*(1-$O$346))-CL250)/ROUND(CL250,$N$3)),IFERROR((CL98/ROUND(CL250,$N$3))-1,0)),0)</f>
        <v>0</v>
      </c>
      <c r="CM259" s="140">
        <f>IFERROR(IF(AND($O$308="WA",$O$309=0),IF(ISERROR(FIND("On Premise",CL298)),((CM98*(1-$O$347))-CM250)/ROUND(CM250,$N$3),((CM98*(1-$O$346))-CM250)/ROUND(CM250,$N$3)),IFERROR((CM98/ROUND(CM250,$N$3))-1,0)),0)</f>
        <v>0</v>
      </c>
      <c r="CN259" s="140"/>
      <c r="CO259" s="140">
        <f ca="1">IFERROR(IF(AND($O$308="WA",$O$309=0),IF(ISERROR(FIND("On Premise",CO298)),((CO98*(1-$O$347))-CO250)/ROUND(CO250,$N$3),((CO98*(1-$O$346))-CO250)/ROUND(CO250,$N$3)),IFERROR((CO98/ROUND(CO250,$N$3))-1,0)),0)</f>
        <v>0</v>
      </c>
      <c r="CP259" s="140">
        <f>IFERROR(IF(AND($O$308="WA",$O$309=0),IF(ISERROR(FIND("On Premise",CO298)),((CP98*(1-$O$347))-CP250)/ROUND(CP250,$N$3),((CP98*(1-$O$346))-CP250)/ROUND(CP250,$N$3)),IFERROR((CP98/ROUND(CP250,$N$3))-1,0)),0)</f>
        <v>0</v>
      </c>
      <c r="CQ259" s="140"/>
      <c r="CR259" s="140">
        <f ca="1">IFERROR(IF(AND($O$308="WA",$O$309=0),IF(ISERROR(FIND("On Premise",CR298)),((CR98*(1-$O$347))-CR250)/ROUND(CR250,$N$3),((CR98*(1-$O$346))-CR250)/ROUND(CR250,$N$3)),IFERROR((CR98/ROUND(CR250,$N$3))-1,0)),0)</f>
        <v>0</v>
      </c>
      <c r="CS259" s="140">
        <f>IFERROR(IF(AND($O$308="WA",$O$309=0),IF(ISERROR(FIND("On Premise",CR298)),((CS98*(1-$O$347))-CS250)/ROUND(CS250,$N$3),((CS98*(1-$O$346))-CS250)/ROUND(CS250,$N$3)),IFERROR((CS98/ROUND(CS250,$N$3))-1,0)),0)</f>
        <v>0</v>
      </c>
      <c r="CT259" s="140"/>
      <c r="CU259" s="140">
        <f ca="1">IFERROR(IF(AND($O$308="WA",$O$309=0),IF(ISERROR(FIND("On Premise",CU298)),((CU98*(1-$O$347))-CU250)/ROUND(CU250,$N$3),((CU98*(1-$O$346))-CU250)/ROUND(CU250,$N$3)),IFERROR((CU98/ROUND(CU250,$N$3))-1,0)),0)</f>
        <v>0</v>
      </c>
      <c r="CV259" s="140">
        <f>IFERROR(IF(AND($O$308="WA",$O$309=0),IF(ISERROR(FIND("On Premise",CU298)),((CV98*(1-$O$347))-CV250)/ROUND(CV250,$N$3),((CV98*(1-$O$346))-CV250)/ROUND(CV250,$N$3)),IFERROR((CV98/ROUND(CV250,$N$3))-1,0)),0)</f>
        <v>0</v>
      </c>
      <c r="CW259" s="140"/>
      <c r="CX259" s="140">
        <f ca="1">IFERROR(IF(AND($O$308="WA",$O$309=0),IF(ISERROR(FIND("On Premise",CX298)),((CX98*(1-$O$347))-CX250)/ROUND(CX250,$N$3),((CX98*(1-$O$346))-CX250)/ROUND(CX250,$N$3)),IFERROR((CX98/ROUND(CX250,$N$3))-1,0)),0)</f>
        <v>0</v>
      </c>
      <c r="CY259" s="140">
        <f>IFERROR(IF(AND($O$308="WA",$O$309=0),IF(ISERROR(FIND("On Premise",CX298)),((CY98*(1-$O$347))-CY250)/ROUND(CY250,$N$3),((CY98*(1-$O$346))-CY250)/ROUND(CY250,$N$3)),IFERROR((CY98/ROUND(CY250,$N$3))-1,0)),0)</f>
        <v>0</v>
      </c>
      <c r="CZ259" s="140"/>
      <c r="DA259" s="140">
        <f ca="1">IFERROR(IF(AND($O$308="WA",$O$309=0),IF(ISERROR(FIND("On Premise",DA298)),((DA98*(1-$O$347))-DA250)/ROUND(DA250,$N$3),((DA98*(1-$O$346))-DA250)/ROUND(DA250,$N$3)),IFERROR((DA98/ROUND(DA250,$N$3))-1,0)),0)</f>
        <v>0</v>
      </c>
      <c r="DB259" s="140">
        <f>IFERROR(IF(AND($O$308="WA",$O$309=0),IF(ISERROR(FIND("On Premise",DA298)),((DB98*(1-$O$347))-DB250)/ROUND(DB250,$N$3),((DB98*(1-$O$346))-DB250)/ROUND(DB250,$N$3)),IFERROR((DB98/ROUND(DB250,$N$3))-1,0)),0)</f>
        <v>0</v>
      </c>
      <c r="DC259" s="140"/>
      <c r="DD259" s="140">
        <f ca="1">IFERROR(IF(AND($O$308="WA",$O$309=0),IF(ISERROR(FIND("On Premise",DD298)),((DD98*(1-$O$347))-DD250)/ROUND(DD250,$N$3),((DD98*(1-$O$346))-DD250)/ROUND(DD250,$N$3)),IFERROR((DD98/ROUND(DD250,$N$3))-1,0)),0)</f>
        <v>0</v>
      </c>
      <c r="DE259" s="140">
        <f>IFERROR(IF(AND($O$308="WA",$O$309=0),IF(ISERROR(FIND("On Premise",DD298)),((DE98*(1-$O$347))-DE250)/ROUND(DE250,$N$3),((DE98*(1-$O$346))-DE250)/ROUND(DE250,$N$3)),IFERROR((DE98/ROUND(DE250,$N$3))-1,0)),0)</f>
        <v>0</v>
      </c>
      <c r="DF259" s="140"/>
      <c r="DG259" s="140">
        <f ca="1">IFERROR(IF(AND($O$308="WA",$O$309=0),IF(ISERROR(FIND("On Premise",DG298)),((DG98*(1-$O$347))-DG250)/ROUND(DG250,$N$3),((DG98*(1-$O$346))-DG250)/ROUND(DG250,$N$3)),IFERROR((DG98/ROUND(DG250,$N$3))-1,0)),0)</f>
        <v>0</v>
      </c>
      <c r="DH259" s="140">
        <f>IFERROR(IF(AND($O$308="WA",$O$309=0),IF(ISERROR(FIND("On Premise",DG298)),((DH98*(1-$O$347))-DH250)/ROUND(DH250,$N$3),((DH98*(1-$O$346))-DH250)/ROUND(DH250,$N$3)),IFERROR((DH98/ROUND(DH250,$N$3))-1,0)),0)</f>
        <v>0</v>
      </c>
      <c r="DI259" s="140"/>
      <c r="DJ259" s="140">
        <f ca="1">IFERROR(IF(AND($O$308="WA",$O$309=0),IF(ISERROR(FIND("On Premise",DJ298)),((DJ98*(1-$O$347))-DJ250)/ROUND(DJ250,$N$3),((DJ98*(1-$O$346))-DJ250)/ROUND(DJ250,$N$3)),IFERROR((DJ98/ROUND(DJ250,$N$3))-1,0)),0)</f>
        <v>0</v>
      </c>
      <c r="DK259" s="140">
        <f>IFERROR(IF(AND($O$308="WA",$O$309=0),IF(ISERROR(FIND("On Premise",DJ298)),((DK98*(1-$O$347))-DK250)/ROUND(DK250,$N$3),((DK98*(1-$O$346))-DK250)/ROUND(DK250,$N$3)),IFERROR((DK98/ROUND(DK250,$N$3))-1,0)),0)</f>
        <v>0</v>
      </c>
      <c r="DL259" s="140"/>
      <c r="DM259" s="140">
        <f ca="1">IFERROR(IF(AND($O$308="WA",$O$309=0),IF(ISERROR(FIND("On Premise",DM298)),((DM98*(1-$O$347))-DM250)/ROUND(DM250,$N$3),((DM98*(1-$O$346))-DM250)/ROUND(DM250,$N$3)),IFERROR((DM98/ROUND(DM250,$N$3))-1,0)),0)</f>
        <v>0</v>
      </c>
      <c r="DN259" s="140">
        <f>IFERROR(IF(AND($O$308="WA",$O$309=0),IF(ISERROR(FIND("On Premise",DM298)),((DN98*(1-$O$347))-DN250)/ROUND(DN250,$N$3),((DN98*(1-$O$346))-DN250)/ROUND(DN250,$N$3)),IFERROR((DN98/ROUND(DN250,$N$3))-1,0)),0)</f>
        <v>0</v>
      </c>
      <c r="DO259" s="140"/>
      <c r="DP259" s="140">
        <f ca="1">IFERROR(IF(AND($O$308="WA",$O$309=0),IF(ISERROR(FIND("On Premise",DP298)),((DP98*(1-$O$347))-DP250)/ROUND(DP250,$N$3),((DP98*(1-$O$346))-DP250)/ROUND(DP250,$N$3)),IFERROR((DP98/ROUND(DP250,$N$3))-1,0)),0)</f>
        <v>0</v>
      </c>
      <c r="DQ259" s="140">
        <f>IFERROR(IF(AND($O$308="WA",$O$309=0),IF(ISERROR(FIND("On Premise",DP298)),((DQ98*(1-$O$347))-DQ250)/ROUND(DQ250,$N$3),((DQ98*(1-$O$346))-DQ250)/ROUND(DQ250,$N$3)),IFERROR((DQ98/ROUND(DQ250,$N$3))-1,0)),0)</f>
        <v>0</v>
      </c>
      <c r="DR259" s="140"/>
      <c r="DS259" s="140">
        <f ca="1">IFERROR(IF(AND($O$308="WA",$O$309=0),IF(ISERROR(FIND("On Premise",DS298)),((DS98*(1-$O$347))-DS250)/ROUND(DS250,$N$3),((DS98*(1-$O$346))-DS250)/ROUND(DS250,$N$3)),IFERROR((DS98/ROUND(DS250,$N$3))-1,0)),0)</f>
        <v>0</v>
      </c>
      <c r="DT259" s="140">
        <f>IFERROR(IF(AND($O$308="WA",$O$309=0),IF(ISERROR(FIND("On Premise",DS298)),((DT98*(1-$O$347))-DT250)/ROUND(DT250,$N$3),((DT98*(1-$O$346))-DT250)/ROUND(DT250,$N$3)),IFERROR((DT98/ROUND(DT250,$N$3))-1,0)),0)</f>
        <v>0</v>
      </c>
      <c r="DU259" s="410"/>
      <c r="DV259" s="140">
        <f>IFERROR(IF(AND($O$308="WA",$O$309=0),IF(ISERROR(FIND("On Premise",DV298)),((DV98*(1-$O$347))-DV250)/ROUND(DV250,$N$3),((DV98*(1-$O$346))-DV250)/ROUND(DV250,$N$3)),IFERROR((DV98/ROUND(DV250,$N$3))-1,0)),0)</f>
        <v>0</v>
      </c>
      <c r="DW259" s="436"/>
      <c r="DY259" s="241"/>
      <c r="DZ259" s="241"/>
      <c r="EB259" s="146"/>
      <c r="EC259" s="146"/>
    </row>
    <row r="260" spans="1:135" ht="19.5" customHeight="1" x14ac:dyDescent="0.3">
      <c r="A260" s="83"/>
      <c r="D260" s="206"/>
      <c r="E260" s="206" t="s">
        <v>468</v>
      </c>
      <c r="F260" s="206">
        <v>0</v>
      </c>
      <c r="G260" s="206" t="s">
        <v>264</v>
      </c>
      <c r="H260" t="b">
        <v>1</v>
      </c>
      <c r="M260" s="306" t="s">
        <v>469</v>
      </c>
      <c r="N260" s="238" t="s">
        <v>40</v>
      </c>
      <c r="O260" s="198">
        <f ca="1">IFERROR(((R260*R44)+(U260*U44)+(X260*X44)+(AA260*AA44)+(AD260*AD44)+(AG260*AG44)+(AJ260*AJ44)+(AM260*AM44)+(AP260*AP44)+(AS260*AS44)+(AV260*AV44)+(AY260*AY44)+(BB260*BB44)+(BE260*BE44)+(BH260*BH44)+(BK260*BK44)+(BN260*BN44)+(BQ260*BQ44)+(BT260*BT44)+(BW260*BW44)+(BZ260*BZ44)+(CC260*CC44)+(CF260*CF44)+(CI260*CI44)+(CL260*CL44)+(CO260*CO44)+(CR260*CR44)+(CU260*CU44)+(CX260*CX44)+(DA260*DA44)+(DD260*DD44)+(DG260*DG44)+(DJ260*DJ44)+(DM260*DM44)+(DP260*DP44)+(DS260*DS44)+IF(O35="Actual",(DV260*DV44),0))/O44,0)</f>
        <v>0</v>
      </c>
      <c r="P260" s="198">
        <f>IFERROR(((S260*S44)+(V260*V44)+(Y260*Y44)+(AB260*AB44)+(AE260*AE44)+(AH260*AH44)+(AK260*AK44)+(AN260*AN44)+(AQ260*AQ44)+(AT260*AT44)+(AW260*AW44)+(AZ260*AZ44)+(BC260*BC44)+(BF260*BF44)+(BI260*BI44)+(BL260*BL44)+(BO260*BO44)+(BR260*BR44)+(BU260*BU44)+(BX260*BX44)+(CA260*CA44)+(CD260*CD44)+(CG260*CG44)+(CJ260*CJ44)+(CM260*CM44)+(CP260*CP44)+(CS260*CS44)+(CV260*CV44)+(CY260*CY44)+(DB260*DB44)+(DE260*DE44)+(DH260*DH44)+(DK260*DK44)+(DN260*DN44)+(DQ260*DQ44)+(DT260*DT44))/P44,0)</f>
        <v>0</v>
      </c>
      <c r="Q260" s="236"/>
      <c r="R260" s="199">
        <f>IFERROR(IF(IFERROR(VALUE(R98),0)=0,0,IF(AND($O$308="WA",$O$309=0),IF(IFERROR(FIND("On",R298)&gt;0,FALSE),(((1-$O$346)*R98)-R250-R255),(((1-$O$347)*R98)-R250-R255)),R98+R253-R250-R255)),0)</f>
        <v>0</v>
      </c>
      <c r="S260" s="199">
        <f>IFERROR(IF(IFERROR(VALUE(S98),0)=0,0,IF(AND($O$308="WA",$O$309=0),IF(IFERROR(FIND("On",R298)&gt;0,FALSE),(((1-$P$346)*S98)-S250-S255),(((1-$P$347)*S98)-S250-S255)),S98+S253-S250-S255)),0)</f>
        <v>0</v>
      </c>
      <c r="T260" s="301"/>
      <c r="U260" s="207">
        <f t="shared" ref="U260" si="615">IFERROR(IF(IFERROR(VALUE(U98),0)=0,0,IF(AND($O$308="WA",$O$309=0),IF(IFERROR(FIND("On",U298)&gt;0,FALSE),(((1-$O$346)*U98)-U250-U255),(((1-$O$347)*U98)-U250-U255)),U98+U253-U250-U255)),0)</f>
        <v>0</v>
      </c>
      <c r="V260" s="207">
        <f t="shared" ref="V260" si="616">IFERROR(IF(IFERROR(VALUE(V98),0)=0,0,IF(AND($O$308="WA",$O$309=0),IF(IFERROR(FIND("On",U298)&gt;0,FALSE),(((1-$P$346)*V98)-V250-V255),(((1-$P$347)*V98)-V250-V255)),V98+V253-V250-V255)),0)</f>
        <v>0</v>
      </c>
      <c r="W260" s="203"/>
      <c r="X260" s="207">
        <f t="shared" ref="X260" si="617">IFERROR(IF(IFERROR(VALUE(X98),0)=0,0,IF(AND($O$308="WA",$O$309=0),IF(IFERROR(FIND("On",X298)&gt;0,FALSE),(((1-$O$346)*X98)-X250-X255),(((1-$O$347)*X98)-X250-X255)),X98+X253-X250-X255)),0)</f>
        <v>0</v>
      </c>
      <c r="Y260" s="207">
        <f t="shared" ref="Y260" si="618">IFERROR(IF(IFERROR(VALUE(Y98),0)=0,0,IF(AND($O$308="WA",$O$309=0),IF(IFERROR(FIND("On",X298)&gt;0,FALSE),(((1-$P$346)*Y98)-Y250-Y255),(((1-$P$347)*Y98)-Y250-Y255)),Y98+Y253-Y250-Y255)),0)</f>
        <v>0</v>
      </c>
      <c r="Z260" s="203"/>
      <c r="AA260" s="207">
        <f t="shared" ref="AA260" si="619">IFERROR(IF(IFERROR(VALUE(AA98),0)=0,0,IF(AND($O$308="WA",$O$309=0),IF(IFERROR(FIND("On",AA298)&gt;0,FALSE),(((1-$O$346)*AA98)-AA250-AA255),(((1-$O$347)*AA98)-AA250-AA255)),AA98+AA253-AA250-AA255)),0)</f>
        <v>0</v>
      </c>
      <c r="AB260" s="207">
        <f t="shared" ref="AB260" si="620">IFERROR(IF(IFERROR(VALUE(AB98),0)=0,0,IF(AND($O$308="WA",$O$309=0),IF(IFERROR(FIND("On",AA298)&gt;0,FALSE),(((1-$P$346)*AB98)-AB250-AB255),(((1-$P$347)*AB98)-AB250-AB255)),AB98+AB253-AB250-AB255)),0)</f>
        <v>0</v>
      </c>
      <c r="AC260" s="203"/>
      <c r="AD260" s="207">
        <f t="shared" ref="AD260" si="621">IFERROR(IF(IFERROR(VALUE(AD98),0)=0,0,IF(AND($O$308="WA",$O$309=0),IF(IFERROR(FIND("On",AD298)&gt;0,FALSE),(((1-$O$346)*AD98)-AD250-AD255),(((1-$O$347)*AD98)-AD250-AD255)),AD98+AD253-AD250-AD255)),0)</f>
        <v>0</v>
      </c>
      <c r="AE260" s="207">
        <f t="shared" ref="AE260" si="622">IFERROR(IF(IFERROR(VALUE(AE98),0)=0,0,IF(AND($O$308="WA",$O$309=0),IF(IFERROR(FIND("On",AD298)&gt;0,FALSE),(((1-$P$346)*AE98)-AE250-AE255),(((1-$P$347)*AE98)-AE250-AE255)),AE98+AE253-AE250-AE255)),0)</f>
        <v>0</v>
      </c>
      <c r="AF260" s="203"/>
      <c r="AG260" s="207">
        <f t="shared" ref="AG260" si="623">IFERROR(IF(IFERROR(VALUE(AG98),0)=0,0,IF(AND($O$308="WA",$O$309=0),IF(IFERROR(FIND("On",AG298)&gt;0,FALSE),(((1-$O$346)*AG98)-AG250-AG255),(((1-$O$347)*AG98)-AG250-AG255)),AG98+AG253-AG250-AG255)),0)</f>
        <v>0</v>
      </c>
      <c r="AH260" s="207">
        <f t="shared" ref="AH260" si="624">IFERROR(IF(IFERROR(VALUE(AH98),0)=0,0,IF(AND($O$308="WA",$O$309=0),IF(IFERROR(FIND("On",AG298)&gt;0,FALSE),(((1-$P$346)*AH98)-AH250-AH255),(((1-$P$347)*AH98)-AH250-AH255)),AH98+AH253-AH250-AH255)),0)</f>
        <v>0</v>
      </c>
      <c r="AI260" s="203"/>
      <c r="AJ260" s="207">
        <f t="shared" ref="AJ260" si="625">IFERROR(IF(IFERROR(VALUE(AJ98),0)=0,0,IF(AND($O$308="WA",$O$309=0),IF(IFERROR(FIND("On",AJ298)&gt;0,FALSE),(((1-$O$346)*AJ98)-AJ250-AJ255),(((1-$O$347)*AJ98)-AJ250-AJ255)),AJ98+AJ253-AJ250-AJ255)),0)</f>
        <v>0</v>
      </c>
      <c r="AK260" s="207">
        <f t="shared" ref="AK260" si="626">IFERROR(IF(IFERROR(VALUE(AK98),0)=0,0,IF(AND($O$308="WA",$O$309=0),IF(IFERROR(FIND("On",AJ298)&gt;0,FALSE),(((1-$P$346)*AK98)-AK250-AK255),(((1-$P$347)*AK98)-AK250-AK255)),AK98+AK253-AK250-AK255)),0)</f>
        <v>0</v>
      </c>
      <c r="AL260" s="203"/>
      <c r="AM260" s="207">
        <f t="shared" ref="AM260" si="627">IFERROR(IF(IFERROR(VALUE(AM98),0)=0,0,IF(AND($O$308="WA",$O$309=0),IF(IFERROR(FIND("On",AM298)&gt;0,FALSE),(((1-$O$346)*AM98)-AM250-AM255),(((1-$O$347)*AM98)-AM250-AM255)),AM98+AM253-AM250-AM255)),0)</f>
        <v>0</v>
      </c>
      <c r="AN260" s="207">
        <f t="shared" ref="AN260" si="628">IFERROR(IF(IFERROR(VALUE(AN98),0)=0,0,IF(AND($O$308="WA",$O$309=0),IF(IFERROR(FIND("On",AM298)&gt;0,FALSE),(((1-$P$346)*AN98)-AN250-AN255),(((1-$P$347)*AN98)-AN250-AN255)),AN98+AN253-AN250-AN255)),0)</f>
        <v>0</v>
      </c>
      <c r="AO260" s="203"/>
      <c r="AP260" s="207">
        <f t="shared" ref="AP260" si="629">IFERROR(IF(IFERROR(VALUE(AP98),0)=0,0,IF(AND($O$308="WA",$O$309=0),IF(IFERROR(FIND("On",AP298)&gt;0,FALSE),(((1-$O$346)*AP98)-AP250-AP255),(((1-$O$347)*AP98)-AP250-AP255)),AP98+AP253-AP250-AP255)),0)</f>
        <v>0</v>
      </c>
      <c r="AQ260" s="207">
        <f t="shared" ref="AQ260" si="630">IFERROR(IF(IFERROR(VALUE(AQ98),0)=0,0,IF(AND($O$308="WA",$O$309=0),IF(IFERROR(FIND("On",AP298)&gt;0,FALSE),(((1-$P$346)*AQ98)-AQ250-AQ255),(((1-$P$347)*AQ98)-AQ250-AQ255)),AQ98+AQ253-AQ250-AQ255)),0)</f>
        <v>0</v>
      </c>
      <c r="AR260" s="203"/>
      <c r="AS260" s="207">
        <f t="shared" ref="AS260" si="631">IFERROR(IF(IFERROR(VALUE(AS98),0)=0,0,IF(AND($O$308="WA",$O$309=0),IF(IFERROR(FIND("On",AS298)&gt;0,FALSE),(((1-$O$346)*AS98)-AS250-AS255),(((1-$O$347)*AS98)-AS250-AS255)),AS98+AS253-AS250-AS255)),0)</f>
        <v>0</v>
      </c>
      <c r="AT260" s="207">
        <f t="shared" ref="AT260" si="632">IFERROR(IF(IFERROR(VALUE(AT98),0)=0,0,IF(AND($O$308="WA",$O$309=0),IF(IFERROR(FIND("On",AS298)&gt;0,FALSE),(((1-$P$346)*AT98)-AT250-AT255),(((1-$P$347)*AT98)-AT250-AT255)),AT98+AT253-AT250-AT255)),0)</f>
        <v>0</v>
      </c>
      <c r="AU260" s="203"/>
      <c r="AV260" s="207">
        <f t="shared" ref="AV260" si="633">IFERROR(IF(IFERROR(VALUE(AV98),0)=0,0,IF(AND($O$308="WA",$O$309=0),IF(IFERROR(FIND("On",AV298)&gt;0,FALSE),(((1-$O$346)*AV98)-AV250-AV255),(((1-$O$347)*AV98)-AV250-AV255)),AV98+AV253-AV250-AV255)),0)</f>
        <v>0</v>
      </c>
      <c r="AW260" s="207">
        <f t="shared" ref="AW260" si="634">IFERROR(IF(IFERROR(VALUE(AW98),0)=0,0,IF(AND($O$308="WA",$O$309=0),IF(IFERROR(FIND("On",AV298)&gt;0,FALSE),(((1-$P$346)*AW98)-AW250-AW255),(((1-$P$347)*AW98)-AW250-AW255)),AW98+AW253-AW250-AW255)),0)</f>
        <v>0</v>
      </c>
      <c r="AX260" s="203"/>
      <c r="AY260" s="207">
        <f t="shared" ref="AY260" si="635">IFERROR(IF(IFERROR(VALUE(AY98),0)=0,0,IF(AND($O$308="WA",$O$309=0),IF(IFERROR(FIND("On",AY298)&gt;0,FALSE),(((1-$O$346)*AY98)-AY250-AY255),(((1-$O$347)*AY98)-AY250-AY255)),AY98+AY253-AY250-AY255)),0)</f>
        <v>0</v>
      </c>
      <c r="AZ260" s="207">
        <f t="shared" ref="AZ260" si="636">IFERROR(IF(IFERROR(VALUE(AZ98),0)=0,0,IF(AND($O$308="WA",$O$309=0),IF(IFERROR(FIND("On",AY298)&gt;0,FALSE),(((1-$P$346)*AZ98)-AZ250-AZ255),(((1-$P$347)*AZ98)-AZ250-AZ255)),AZ98+AZ253-AZ250-AZ255)),0)</f>
        <v>0</v>
      </c>
      <c r="BA260" s="203"/>
      <c r="BB260" s="207">
        <f t="shared" ref="BB260" si="637">IFERROR(IF(IFERROR(VALUE(BB98),0)=0,0,IF(AND($O$308="WA",$O$309=0),IF(IFERROR(FIND("On",BB298)&gt;0,FALSE),(((1-$O$346)*BB98)-BB250-BB255),(((1-$O$347)*BB98)-BB250-BB255)),BB98+BB253-BB250-BB255)),0)</f>
        <v>0</v>
      </c>
      <c r="BC260" s="207">
        <f t="shared" ref="BC260" si="638">IFERROR(IF(IFERROR(VALUE(BC98),0)=0,0,IF(AND($O$308="WA",$O$309=0),IF(IFERROR(FIND("On",BB298)&gt;0,FALSE),(((1-$P$346)*BC98)-BC250-BC255),(((1-$P$347)*BC98)-BC250-BC255)),BC98+BC253-BC250-BC255)),0)</f>
        <v>0</v>
      </c>
      <c r="BD260" s="203"/>
      <c r="BE260" s="207">
        <f t="shared" ref="BE260" si="639">IFERROR(IF(IFERROR(VALUE(BE98),0)=0,0,IF(AND($O$308="WA",$O$309=0),IF(IFERROR(FIND("On",BE298)&gt;0,FALSE),(((1-$O$346)*BE98)-BE250-BE255),(((1-$O$347)*BE98)-BE250-BE255)),BE98+BE253-BE250-BE255)),0)</f>
        <v>0</v>
      </c>
      <c r="BF260" s="207">
        <f t="shared" ref="BF260" si="640">IFERROR(IF(IFERROR(VALUE(BF98),0)=0,0,IF(AND($O$308="WA",$O$309=0),IF(IFERROR(FIND("On",BE298)&gt;0,FALSE),(((1-$P$346)*BF98)-BF250-BF255),(((1-$P$347)*BF98)-BF250-BF255)),BF98+BF253-BF250-BF255)),0)</f>
        <v>0</v>
      </c>
      <c r="BG260" s="203"/>
      <c r="BH260" s="207">
        <f t="shared" ref="BH260" si="641">IFERROR(IF(IFERROR(VALUE(BH98),0)=0,0,IF(AND($O$308="WA",$O$309=0),IF(IFERROR(FIND("On",BH298)&gt;0,FALSE),(((1-$O$346)*BH98)-BH250-BH255),(((1-$O$347)*BH98)-BH250-BH255)),BH98+BH253-BH250-BH255)),0)</f>
        <v>0</v>
      </c>
      <c r="BI260" s="207">
        <f t="shared" ref="BI260" si="642">IFERROR(IF(IFERROR(VALUE(BI98),0)=0,0,IF(AND($O$308="WA",$O$309=0),IF(IFERROR(FIND("On",BH298)&gt;0,FALSE),(((1-$P$346)*BI98)-BI250-BI255),(((1-$P$347)*BI98)-BI250-BI255)),BI98+BI253-BI250-BI255)),0)</f>
        <v>0</v>
      </c>
      <c r="BJ260" s="203"/>
      <c r="BK260" s="207">
        <f t="shared" ref="BK260" si="643">IFERROR(IF(IFERROR(VALUE(BK98),0)=0,0,IF(AND($O$308="WA",$O$309=0),IF(IFERROR(FIND("On",BK298)&gt;0,FALSE),(((1-$O$346)*BK98)-BK250-BK255),(((1-$O$347)*BK98)-BK250-BK255)),BK98+BK253-BK250-BK255)),0)</f>
        <v>0</v>
      </c>
      <c r="BL260" s="207">
        <f t="shared" ref="BL260" si="644">IFERROR(IF(IFERROR(VALUE(BL98),0)=0,0,IF(AND($O$308="WA",$O$309=0),IF(IFERROR(FIND("On",BK298)&gt;0,FALSE),(((1-$P$346)*BL98)-BL250-BL255),(((1-$P$347)*BL98)-BL250-BL255)),BL98+BL253-BL250-BL255)),0)</f>
        <v>0</v>
      </c>
      <c r="BM260" s="203"/>
      <c r="BN260" s="207">
        <f t="shared" ref="BN260" si="645">IFERROR(IF(IFERROR(VALUE(BN98),0)=0,0,IF(AND($O$308="WA",$O$309=0),IF(IFERROR(FIND("On",BN298)&gt;0,FALSE),(((1-$O$346)*BN98)-BN250-BN255),(((1-$O$347)*BN98)-BN250-BN255)),BN98+BN253-BN250-BN255)),0)</f>
        <v>0</v>
      </c>
      <c r="BO260" s="207">
        <f t="shared" ref="BO260" si="646">IFERROR(IF(IFERROR(VALUE(BO98),0)=0,0,IF(AND($O$308="WA",$O$309=0),IF(IFERROR(FIND("On",BN298)&gt;0,FALSE),(((1-$P$346)*BO98)-BO250-BO255),(((1-$P$347)*BO98)-BO250-BO255)),BO98+BO253-BO250-BO255)),0)</f>
        <v>0</v>
      </c>
      <c r="BP260" s="203"/>
      <c r="BQ260" s="204">
        <f t="shared" ref="BQ260" si="647">IFERROR(IF(IFERROR(VALUE(BQ98),0)=0,0,IF(AND($O$308="WA",$O$309=0),IF(IFERROR(FIND("On",BQ298)&gt;0,FALSE),(((1-$O$346)*BQ98)-BQ250-BQ255),(((1-$O$347)*BQ98)-BQ250-BQ255)),BQ98+BQ253-BQ250-BQ255)),0)</f>
        <v>0</v>
      </c>
      <c r="BR260" s="204">
        <f t="shared" ref="BR260" si="648">IFERROR(IF(IFERROR(VALUE(BR98),0)=0,0,IF(AND($O$308="WA",$O$309=0),IF(IFERROR(FIND("On",BQ298)&gt;0,FALSE),(((1-$P$346)*BR98)-BR250-BR255),(((1-$P$347)*BR98)-BR250-BR255)),BR98+BR253-BR250-BR255)),0)</f>
        <v>0</v>
      </c>
      <c r="BS260" s="204"/>
      <c r="BT260" s="204">
        <f t="shared" ref="BT260" si="649">IFERROR(IF(IFERROR(VALUE(BT98),0)=0,0,IF(AND($O$308="WA",$O$309=0),IF(IFERROR(FIND("On",BT298)&gt;0,FALSE),(((1-$O$346)*BT98)-BT250-BT255),(((1-$O$347)*BT98)-BT250-BT255)),BT98+BT253-BT250-BT255)),0)</f>
        <v>0</v>
      </c>
      <c r="BU260" s="204">
        <f t="shared" ref="BU260" si="650">IFERROR(IF(IFERROR(VALUE(BU98),0)=0,0,IF(AND($O$308="WA",$O$309=0),IF(IFERROR(FIND("On",BT298)&gt;0,FALSE),(((1-$P$346)*BU98)-BU250-BU255),(((1-$P$347)*BU98)-BU250-BU255)),BU98+BU253-BU250-BU255)),0)</f>
        <v>0</v>
      </c>
      <c r="BV260" s="204"/>
      <c r="BW260" s="204">
        <f t="shared" ref="BW260" si="651">IFERROR(IF(IFERROR(VALUE(BW98),0)=0,0,IF(AND($O$308="WA",$O$309=0),IF(IFERROR(FIND("On",BW298)&gt;0,FALSE),(((1-$O$346)*BW98)-BW250-BW255),(((1-$O$347)*BW98)-BW250-BW255)),BW98+BW253-BW250-BW255)),0)</f>
        <v>0</v>
      </c>
      <c r="BX260" s="204">
        <f t="shared" ref="BX260" si="652">IFERROR(IF(IFERROR(VALUE(BX98),0)=0,0,IF(AND($O$308="WA",$O$309=0),IF(IFERROR(FIND("On",BW298)&gt;0,FALSE),(((1-$P$346)*BX98)-BX250-BX255),(((1-$P$347)*BX98)-BX250-BX255)),BX98+BX253-BX250-BX255)),0)</f>
        <v>0</v>
      </c>
      <c r="BY260" s="204"/>
      <c r="BZ260" s="204">
        <f t="shared" ref="BZ260" si="653">IFERROR(IF(IFERROR(VALUE(BZ98),0)=0,0,IF(AND($O$308="WA",$O$309=0),IF(IFERROR(FIND("On",BZ298)&gt;0,FALSE),(((1-$O$346)*BZ98)-BZ250-BZ255),(((1-$O$347)*BZ98)-BZ250-BZ255)),BZ98+BZ253-BZ250-BZ255)),0)</f>
        <v>0</v>
      </c>
      <c r="CA260" s="204">
        <f t="shared" ref="CA260" si="654">IFERROR(IF(IFERROR(VALUE(CA98),0)=0,0,IF(AND($O$308="WA",$O$309=0),IF(IFERROR(FIND("On",BZ298)&gt;0,FALSE),(((1-$P$346)*CA98)-CA250-CA255),(((1-$P$347)*CA98)-CA250-CA255)),CA98+CA253-CA250-CA255)),0)</f>
        <v>0</v>
      </c>
      <c r="CB260" s="203"/>
      <c r="CC260" s="207">
        <f t="shared" ref="CC260" si="655">IFERROR(IF(IFERROR(VALUE(CC98),0)=0,0,IF(AND($O$308="WA",$O$309=0),IF(IFERROR(FIND("On",CC298)&gt;0,FALSE),(((1-$O$346)*CC98)-CC250-CC255),(((1-$O$347)*CC98)-CC250-CC255)),CC98+CC253-CC250-CC255)),0)</f>
        <v>0</v>
      </c>
      <c r="CD260" s="207">
        <f t="shared" ref="CD260" si="656">IFERROR(IF(IFERROR(VALUE(CD98),0)=0,0,IF(AND($O$308="WA",$O$309=0),IF(IFERROR(FIND("On",CC298)&gt;0,FALSE),(((1-$P$346)*CD98)-CD250-CD255),(((1-$P$347)*CD98)-CD250-CD255)),CD98+CD253-CD250-CD255)),0)</f>
        <v>0</v>
      </c>
      <c r="CE260" s="203"/>
      <c r="CF260" s="207">
        <f t="shared" ref="CF260" si="657">IFERROR(IF(IFERROR(VALUE(CF98),0)=0,0,IF(AND($O$308="WA",$O$309=0),IF(IFERROR(FIND("On",CF298)&gt;0,FALSE),(((1-$O$346)*CF98)-CF250-CF255),(((1-$O$347)*CF98)-CF250-CF255)),CF98+CF253-CF250-CF255)),0)</f>
        <v>0</v>
      </c>
      <c r="CG260" s="207">
        <f t="shared" ref="CG260" si="658">IFERROR(IF(IFERROR(VALUE(CG98),0)=0,0,IF(AND($O$308="WA",$O$309=0),IF(IFERROR(FIND("On",CF298)&gt;0,FALSE),(((1-$P$346)*CG98)-CG250-CG255),(((1-$P$347)*CG98)-CG250-CG255)),CG98+CG253-CG250-CG255)),0)</f>
        <v>0</v>
      </c>
      <c r="CH260" s="203"/>
      <c r="CI260" s="207">
        <f t="shared" ref="CI260" si="659">IFERROR(IF(IFERROR(VALUE(CI98),0)=0,0,IF(AND($O$308="WA",$O$309=0),IF(IFERROR(FIND("On",CI298)&gt;0,FALSE),(((1-$O$346)*CI98)-CI250-CI255),(((1-$O$347)*CI98)-CI250-CI255)),CI98+CI253-CI250-CI255)),0)</f>
        <v>0</v>
      </c>
      <c r="CJ260" s="207">
        <f t="shared" ref="CJ260" si="660">IFERROR(IF(IFERROR(VALUE(CJ98),0)=0,0,IF(AND($O$308="WA",$O$309=0),IF(IFERROR(FIND("On",CI298)&gt;0,FALSE),(((1-$P$346)*CJ98)-CJ250-CJ255),(((1-$P$347)*CJ98)-CJ250-CJ255)),CJ98+CJ253-CJ250-CJ255)),0)</f>
        <v>0</v>
      </c>
      <c r="CK260" s="203"/>
      <c r="CL260" s="207">
        <f t="shared" ref="CL260" si="661">IFERROR(IF(IFERROR(VALUE(CL98),0)=0,0,IF(AND($O$308="WA",$O$309=0),IF(IFERROR(FIND("On",CL298)&gt;0,FALSE),(((1-$O$346)*CL98)-CL250-CL255),(((1-$O$347)*CL98)-CL250-CL255)),CL98+CL253-CL250-CL255)),0)</f>
        <v>0</v>
      </c>
      <c r="CM260" s="207">
        <f t="shared" ref="CM260" si="662">IFERROR(IF(IFERROR(VALUE(CM98),0)=0,0,IF(AND($O$308="WA",$O$309=0),IF(IFERROR(FIND("On",CL298)&gt;0,FALSE),(((1-$P$346)*CM98)-CM250-CM255),(((1-$P$347)*CM98)-CM250-CM255)),CM98+CM253-CM250-CM255)),0)</f>
        <v>0</v>
      </c>
      <c r="CN260" s="203"/>
      <c r="CO260" s="207">
        <f t="shared" ref="CO260" si="663">IFERROR(IF(IFERROR(VALUE(CO98),0)=0,0,IF(AND($O$308="WA",$O$309=0),IF(IFERROR(FIND("On",CO298)&gt;0,FALSE),(((1-$O$346)*CO98)-CO250-CO255),(((1-$O$347)*CO98)-CO250-CO255)),CO98+CO253-CO250-CO255)),0)</f>
        <v>0</v>
      </c>
      <c r="CP260" s="207">
        <f t="shared" ref="CP260" si="664">IFERROR(IF(IFERROR(VALUE(CP98),0)=0,0,IF(AND($O$308="WA",$O$309=0),IF(IFERROR(FIND("On",CO298)&gt;0,FALSE),(((1-$P$346)*CP98)-CP250-CP255),(((1-$P$347)*CP98)-CP250-CP255)),CP98+CP253-CP250-CP255)),0)</f>
        <v>0</v>
      </c>
      <c r="CQ260" s="203"/>
      <c r="CR260" s="207">
        <f t="shared" ref="CR260" si="665">IFERROR(IF(IFERROR(VALUE(CR98),0)=0,0,IF(AND($O$308="WA",$O$309=0),IF(IFERROR(FIND("On",CR298)&gt;0,FALSE),(((1-$O$346)*CR98)-CR250-CR255),(((1-$O$347)*CR98)-CR250-CR255)),CR98+CR253-CR250-CR255)),0)</f>
        <v>0</v>
      </c>
      <c r="CS260" s="207">
        <f t="shared" ref="CS260" si="666">IFERROR(IF(IFERROR(VALUE(CS98),0)=0,0,IF(AND($O$308="WA",$O$309=0),IF(IFERROR(FIND("On",CR298)&gt;0,FALSE),(((1-$P$346)*CS98)-CS250-CS255),(((1-$P$347)*CS98)-CS250-CS255)),CS98+CS253-CS250-CS255)),0)</f>
        <v>0</v>
      </c>
      <c r="CT260" s="203"/>
      <c r="CU260" s="207">
        <f t="shared" ref="CU260" si="667">IFERROR(IF(IFERROR(VALUE(CU98),0)=0,0,IF(AND($O$308="WA",$O$309=0),IF(IFERROR(FIND("On",CU298)&gt;0,FALSE),(((1-$O$346)*CU98)-CU250-CU255),(((1-$O$347)*CU98)-CU250-CU255)),CU98+CU253-CU250-CU255)),0)</f>
        <v>0</v>
      </c>
      <c r="CV260" s="207">
        <f t="shared" ref="CV260" si="668">IFERROR(IF(IFERROR(VALUE(CV98),0)=0,0,IF(AND($O$308="WA",$O$309=0),IF(IFERROR(FIND("On",CU298)&gt;0,FALSE),(((1-$P$346)*CV98)-CV250-CV255),(((1-$P$347)*CV98)-CV250-CV255)),CV98+CV253-CV250-CV255)),0)</f>
        <v>0</v>
      </c>
      <c r="CW260" s="203"/>
      <c r="CX260" s="207">
        <f t="shared" ref="CX260" si="669">IFERROR(IF(IFERROR(VALUE(CX98),0)=0,0,IF(AND($O$308="WA",$O$309=0),IF(IFERROR(FIND("On",CX298)&gt;0,FALSE),(((1-$O$346)*CX98)-CX250-CX255),(((1-$O$347)*CX98)-CX250-CX255)),CX98+CX253-CX250-CX255)),0)</f>
        <v>0</v>
      </c>
      <c r="CY260" s="207">
        <f t="shared" ref="CY260" si="670">IFERROR(IF(IFERROR(VALUE(CY98),0)=0,0,IF(AND($O$308="WA",$O$309=0),IF(IFERROR(FIND("On",CX298)&gt;0,FALSE),(((1-$P$346)*CY98)-CY250-CY255),(((1-$P$347)*CY98)-CY250-CY255)),CY98+CY253-CY250-CY255)),0)</f>
        <v>0</v>
      </c>
      <c r="CZ260" s="203"/>
      <c r="DA260" s="207">
        <f t="shared" ref="DA260" si="671">IFERROR(IF(IFERROR(VALUE(DA98),0)=0,0,IF(AND($O$308="WA",$O$309=0),IF(IFERROR(FIND("On",DA298)&gt;0,FALSE),(((1-$O$346)*DA98)-DA250-DA255),(((1-$O$347)*DA98)-DA250-DA255)),DA98+DA253-DA250-DA255)),0)</f>
        <v>0</v>
      </c>
      <c r="DB260" s="207">
        <f t="shared" ref="DB260" si="672">IFERROR(IF(IFERROR(VALUE(DB98),0)=0,0,IF(AND($O$308="WA",$O$309=0),IF(IFERROR(FIND("On",DA298)&gt;0,FALSE),(((1-$P$346)*DB98)-DB250-DB255),(((1-$P$347)*DB98)-DB250-DB255)),DB98+DB253-DB250-DB255)),0)</f>
        <v>0</v>
      </c>
      <c r="DC260" s="203"/>
      <c r="DD260" s="207">
        <f t="shared" ref="DD260" si="673">IFERROR(IF(IFERROR(VALUE(DD98),0)=0,0,IF(AND($O$308="WA",$O$309=0),IF(IFERROR(FIND("On",DD298)&gt;0,FALSE),(((1-$O$346)*DD98)-DD250-DD255),(((1-$O$347)*DD98)-DD250-DD255)),DD98+DD253-DD250-DD255)),0)</f>
        <v>0</v>
      </c>
      <c r="DE260" s="207">
        <f t="shared" ref="DE260" si="674">IFERROR(IF(IFERROR(VALUE(DE98),0)=0,0,IF(AND($O$308="WA",$O$309=0),IF(IFERROR(FIND("On",DD298)&gt;0,FALSE),(((1-$P$346)*DE98)-DE250-DE255),(((1-$P$347)*DE98)-DE250-DE255)),DE98+DE253-DE250-DE255)),0)</f>
        <v>0</v>
      </c>
      <c r="DF260" s="203"/>
      <c r="DG260" s="207">
        <f t="shared" ref="DG260" si="675">IFERROR(IF(IFERROR(VALUE(DG98),0)=0,0,IF(AND($O$308="WA",$O$309=0),IF(IFERROR(FIND("On",DG298)&gt;0,FALSE),(((1-$O$346)*DG98)-DG250-DG255),(((1-$O$347)*DG98)-DG250-DG255)),DG98+DG253-DG250-DG255)),0)</f>
        <v>0</v>
      </c>
      <c r="DH260" s="207">
        <f t="shared" ref="DH260" si="676">IFERROR(IF(IFERROR(VALUE(DH98),0)=0,0,IF(AND($O$308="WA",$O$309=0),IF(IFERROR(FIND("On",DG298)&gt;0,FALSE),(((1-$P$346)*DH98)-DH250-DH255),(((1-$P$347)*DH98)-DH250-DH255)),DH98+DH253-DH250-DH255)),0)</f>
        <v>0</v>
      </c>
      <c r="DI260" s="203"/>
      <c r="DJ260" s="207">
        <f t="shared" ref="DJ260" si="677">IFERROR(IF(IFERROR(VALUE(DJ98),0)=0,0,IF(AND($O$308="WA",$O$309=0),IF(IFERROR(FIND("On",DJ298)&gt;0,FALSE),(((1-$O$346)*DJ98)-DJ250-DJ255),(((1-$O$347)*DJ98)-DJ250-DJ255)),DJ98+DJ253-DJ250-DJ255)),0)</f>
        <v>0</v>
      </c>
      <c r="DK260" s="207">
        <f t="shared" ref="DK260" si="678">IFERROR(IF(IFERROR(VALUE(DK98),0)=0,0,IF(AND($O$308="WA",$O$309=0),IF(IFERROR(FIND("On",DJ298)&gt;0,FALSE),(((1-$P$346)*DK98)-DK250-DK255),(((1-$P$347)*DK98)-DK250-DK255)),DK98+DK253-DK250-DK255)),0)</f>
        <v>0</v>
      </c>
      <c r="DL260" s="203"/>
      <c r="DM260" s="207">
        <f t="shared" ref="DM260" si="679">IFERROR(IF(IFERROR(VALUE(DM98),0)=0,0,IF(AND($O$308="WA",$O$309=0),IF(IFERROR(FIND("On",DM298)&gt;0,FALSE),(((1-$O$346)*DM98)-DM250-DM255),(((1-$O$347)*DM98)-DM250-DM255)),DM98+DM253-DM250-DM255)),0)</f>
        <v>0</v>
      </c>
      <c r="DN260" s="207">
        <f t="shared" ref="DN260" si="680">IFERROR(IF(IFERROR(VALUE(DN98),0)=0,0,IF(AND($O$308="WA",$O$309=0),IF(IFERROR(FIND("On",DM298)&gt;0,FALSE),(((1-$P$346)*DN98)-DN250-DN255),(((1-$P$347)*DN98)-DN250-DN255)),DN98+DN253-DN250-DN255)),0)</f>
        <v>0</v>
      </c>
      <c r="DO260" s="203"/>
      <c r="DP260" s="207">
        <f t="shared" ref="DP260" si="681">IFERROR(IF(IFERROR(VALUE(DP98),0)=0,0,IF(AND($O$308="WA",$O$309=0),IF(IFERROR(FIND("On",DP298)&gt;0,FALSE),(((1-$O$346)*DP98)-DP250-DP255),(((1-$O$347)*DP98)-DP250-DP255)),DP98+DP253-DP250-DP255)),0)</f>
        <v>0</v>
      </c>
      <c r="DQ260" s="207">
        <f t="shared" ref="DQ260" si="682">IFERROR(IF(IFERROR(VALUE(DQ98),0)=0,0,IF(AND($O$308="WA",$O$309=0),IF(IFERROR(FIND("On",DP298)&gt;0,FALSE),(((1-$P$346)*DQ98)-DQ250-DQ255),(((1-$P$347)*DQ98)-DQ250-DQ255)),DQ98+DQ253-DQ250-DQ255)),0)</f>
        <v>0</v>
      </c>
      <c r="DR260" s="203"/>
      <c r="DS260" s="207">
        <f t="shared" ref="DS260" si="683">IFERROR(IF(IFERROR(VALUE(DS98),0)=0,0,IF(AND($O$308="WA",$O$309=0),IF(IFERROR(FIND("On",DS298)&gt;0,FALSE),(((1-$O$346)*DS98)-DS250-DS255),(((1-$O$347)*DS98)-DS250-DS255)),DS98+DS253-DS250-DS255)),0)</f>
        <v>0</v>
      </c>
      <c r="DT260" s="207">
        <f t="shared" ref="DT260" si="684">IFERROR(IF(IFERROR(VALUE(DT98),0)=0,0,IF(AND($O$308="WA",$O$309=0),IF(IFERROR(FIND("On",DS298)&gt;0,FALSE),(((1-$P$346)*DT98)-DT250-DT255),(((1-$P$347)*DT98)-DT250-DT255)),DT98+DT253-DT250-DT255)),0)</f>
        <v>0</v>
      </c>
      <c r="DU260" s="211"/>
      <c r="DV260" s="204">
        <f>IFERROR(IF(AND($O$308="WA",$O$309=0),IF(IFERROR(FIND("On",DW298)&gt;0,FALSE),(((1-$O$346)*DV98)-DV250),(((1-$O$347)*DV98)-DV250)),IF(AND(DV98&lt;&gt;"",DV98&lt;&gt;0),DV98+DV253-DV250,0)),0)</f>
        <v>0</v>
      </c>
      <c r="DW260" s="442"/>
      <c r="DY260" s="205"/>
      <c r="DZ260" s="205"/>
      <c r="EB260" s="196"/>
      <c r="EC260" s="196"/>
    </row>
    <row r="261" spans="1:135" ht="19.5" customHeight="1" x14ac:dyDescent="0.3">
      <c r="A261" s="83"/>
      <c r="E261" t="s">
        <v>315</v>
      </c>
      <c r="F261">
        <v>0</v>
      </c>
      <c r="G261" t="s">
        <v>264</v>
      </c>
      <c r="H261" t="b">
        <v>1</v>
      </c>
      <c r="I261" t="s">
        <v>470</v>
      </c>
      <c r="M261" s="235" t="s">
        <v>471</v>
      </c>
      <c r="N261" s="238" t="s">
        <v>40</v>
      </c>
      <c r="O261" s="198">
        <f ca="1">IFERROR(O98,0)</f>
        <v>0</v>
      </c>
      <c r="P261" s="198">
        <f>IFERROR(P98,0)</f>
        <v>0</v>
      </c>
      <c r="Q261" s="236"/>
      <c r="R261" s="207">
        <f>IFERROR(R98,0)</f>
        <v>0</v>
      </c>
      <c r="S261" s="207">
        <f>IFERROR(S98,0)</f>
        <v>0</v>
      </c>
      <c r="T261" s="203"/>
      <c r="U261" s="207">
        <f>IFERROR(U98,0)</f>
        <v>0</v>
      </c>
      <c r="V261" s="207">
        <f>IFERROR(V98,0)</f>
        <v>0</v>
      </c>
      <c r="W261" s="203"/>
      <c r="X261" s="207">
        <f>IFERROR(X98,0)</f>
        <v>0</v>
      </c>
      <c r="Y261" s="207">
        <f>IFERROR(Y98,0)</f>
        <v>0</v>
      </c>
      <c r="Z261" s="203"/>
      <c r="AA261" s="207">
        <f>IFERROR(AA98,0)</f>
        <v>0</v>
      </c>
      <c r="AB261" s="207">
        <f>IFERROR(AB98,0)</f>
        <v>0</v>
      </c>
      <c r="AC261" s="203"/>
      <c r="AD261" s="207">
        <f>IFERROR(AD98,0)</f>
        <v>0</v>
      </c>
      <c r="AE261" s="207">
        <f>IFERROR(AE98,0)</f>
        <v>0</v>
      </c>
      <c r="AF261" s="203"/>
      <c r="AG261" s="207">
        <f>IFERROR(AG98,0)</f>
        <v>0</v>
      </c>
      <c r="AH261" s="207">
        <f>IFERROR(AH98,0)</f>
        <v>0</v>
      </c>
      <c r="AI261" s="203"/>
      <c r="AJ261" s="207">
        <f>IFERROR(AJ98,0)</f>
        <v>0</v>
      </c>
      <c r="AK261" s="207">
        <f>IFERROR(AK98,0)</f>
        <v>0</v>
      </c>
      <c r="AL261" s="203"/>
      <c r="AM261" s="207">
        <f>IFERROR(AM98,0)</f>
        <v>0</v>
      </c>
      <c r="AN261" s="207">
        <f>IFERROR(AN98,0)</f>
        <v>0</v>
      </c>
      <c r="AO261" s="203"/>
      <c r="AP261" s="207">
        <f>IFERROR(AP98,0)</f>
        <v>0</v>
      </c>
      <c r="AQ261" s="207">
        <f>IFERROR(AQ98,0)</f>
        <v>0</v>
      </c>
      <c r="AR261" s="203"/>
      <c r="AS261" s="207">
        <f>IFERROR(AS98,0)</f>
        <v>0</v>
      </c>
      <c r="AT261" s="207">
        <f>IFERROR(AT98,0)</f>
        <v>0</v>
      </c>
      <c r="AU261" s="203"/>
      <c r="AV261" s="207">
        <f>IFERROR(AV98,0)</f>
        <v>0</v>
      </c>
      <c r="AW261" s="207">
        <f>IFERROR(AW98,0)</f>
        <v>0</v>
      </c>
      <c r="AX261" s="203"/>
      <c r="AY261" s="207">
        <f>IFERROR(AY98,0)</f>
        <v>0</v>
      </c>
      <c r="AZ261" s="207">
        <f>IFERROR(AZ98,0)</f>
        <v>0</v>
      </c>
      <c r="BA261" s="203"/>
      <c r="BB261" s="207">
        <f>IFERROR(BB98,0)</f>
        <v>0</v>
      </c>
      <c r="BC261" s="207">
        <f>IFERROR(BC98,0)</f>
        <v>0</v>
      </c>
      <c r="BD261" s="203"/>
      <c r="BE261" s="207">
        <f>IFERROR(BE98,0)</f>
        <v>0</v>
      </c>
      <c r="BF261" s="207">
        <f>IFERROR(BF98,0)</f>
        <v>0</v>
      </c>
      <c r="BG261" s="203"/>
      <c r="BH261" s="207">
        <f>IFERROR(BH98,0)</f>
        <v>0</v>
      </c>
      <c r="BI261" s="207">
        <f>IFERROR(BI98,0)</f>
        <v>0</v>
      </c>
      <c r="BJ261" s="203"/>
      <c r="BK261" s="207">
        <f>IFERROR(BK98,0)</f>
        <v>0</v>
      </c>
      <c r="BL261" s="207">
        <f>IFERROR(BL98,0)</f>
        <v>0</v>
      </c>
      <c r="BM261" s="203"/>
      <c r="BN261" s="207">
        <f>IFERROR(BN98,0)</f>
        <v>0</v>
      </c>
      <c r="BO261" s="207">
        <f>IFERROR(BO98,0)</f>
        <v>0</v>
      </c>
      <c r="BP261" s="203"/>
      <c r="BQ261" s="204">
        <f>IFERROR(BQ98,0)</f>
        <v>0</v>
      </c>
      <c r="BR261" s="204">
        <f>IFERROR(BR98,0)</f>
        <v>0</v>
      </c>
      <c r="BS261" s="204"/>
      <c r="BT261" s="204">
        <f>IFERROR(BT98,0)</f>
        <v>0</v>
      </c>
      <c r="BU261" s="204">
        <f>IFERROR(BU98,0)</f>
        <v>0</v>
      </c>
      <c r="BV261" s="204"/>
      <c r="BW261" s="204">
        <f>IFERROR(BW98,0)</f>
        <v>0</v>
      </c>
      <c r="BX261" s="204">
        <f>IFERROR(BX98,0)</f>
        <v>0</v>
      </c>
      <c r="BY261" s="204"/>
      <c r="BZ261" s="204">
        <f>IFERROR(BZ98,0)</f>
        <v>0</v>
      </c>
      <c r="CA261" s="204">
        <f>IFERROR(CA98,0)</f>
        <v>0</v>
      </c>
      <c r="CB261" s="203"/>
      <c r="CC261" s="207">
        <f>IFERROR(CC98,0)</f>
        <v>0</v>
      </c>
      <c r="CD261" s="207">
        <f>IFERROR(CD98,0)</f>
        <v>0</v>
      </c>
      <c r="CE261" s="203"/>
      <c r="CF261" s="207">
        <f>IFERROR(CF98,0)</f>
        <v>0</v>
      </c>
      <c r="CG261" s="207">
        <f>IFERROR(CG98,0)</f>
        <v>0</v>
      </c>
      <c r="CH261" s="203"/>
      <c r="CI261" s="207">
        <f>IFERROR(CI98,0)</f>
        <v>0</v>
      </c>
      <c r="CJ261" s="207">
        <f>IFERROR(CJ98,0)</f>
        <v>0</v>
      </c>
      <c r="CK261" s="203"/>
      <c r="CL261" s="207">
        <f>IFERROR(CL98,0)</f>
        <v>0</v>
      </c>
      <c r="CM261" s="207">
        <f>IFERROR(CM98,0)</f>
        <v>0</v>
      </c>
      <c r="CN261" s="203"/>
      <c r="CO261" s="207">
        <f>IFERROR(CO98,0)</f>
        <v>0</v>
      </c>
      <c r="CP261" s="207">
        <f>IFERROR(CP98,0)</f>
        <v>0</v>
      </c>
      <c r="CQ261" s="203"/>
      <c r="CR261" s="207">
        <f>IFERROR(CR98,0)</f>
        <v>0</v>
      </c>
      <c r="CS261" s="207">
        <f>IFERROR(CS98,0)</f>
        <v>0</v>
      </c>
      <c r="CT261" s="203"/>
      <c r="CU261" s="207">
        <f>IFERROR(CU98,0)</f>
        <v>0</v>
      </c>
      <c r="CV261" s="207">
        <f>IFERROR(CV98,0)</f>
        <v>0</v>
      </c>
      <c r="CW261" s="203"/>
      <c r="CX261" s="207">
        <f>IFERROR(CX98,0)</f>
        <v>0</v>
      </c>
      <c r="CY261" s="207">
        <f>IFERROR(CY98,0)</f>
        <v>0</v>
      </c>
      <c r="CZ261" s="203"/>
      <c r="DA261" s="207">
        <f>IFERROR(DA98,0)</f>
        <v>0</v>
      </c>
      <c r="DB261" s="207">
        <f>IFERROR(DB98,0)</f>
        <v>0</v>
      </c>
      <c r="DC261" s="203"/>
      <c r="DD261" s="207">
        <f>IFERROR(DD98,0)</f>
        <v>0</v>
      </c>
      <c r="DE261" s="207">
        <f>IFERROR(DE98,0)</f>
        <v>0</v>
      </c>
      <c r="DF261" s="203"/>
      <c r="DG261" s="207">
        <f>IFERROR(DG98,0)</f>
        <v>0</v>
      </c>
      <c r="DH261" s="207">
        <f>IFERROR(DH98,0)</f>
        <v>0</v>
      </c>
      <c r="DI261" s="203"/>
      <c r="DJ261" s="207">
        <f>IFERROR(DJ98,0)</f>
        <v>0</v>
      </c>
      <c r="DK261" s="207">
        <f>IFERROR(DK98,0)</f>
        <v>0</v>
      </c>
      <c r="DL261" s="203"/>
      <c r="DM261" s="207">
        <f>IFERROR(DM98,0)</f>
        <v>0</v>
      </c>
      <c r="DN261" s="207">
        <f>IFERROR(DN98,0)</f>
        <v>0</v>
      </c>
      <c r="DO261" s="203"/>
      <c r="DP261" s="207">
        <f>IFERROR(DP98,0)</f>
        <v>0</v>
      </c>
      <c r="DQ261" s="207">
        <f>IFERROR(DQ98,0)</f>
        <v>0</v>
      </c>
      <c r="DR261" s="203"/>
      <c r="DS261" s="207">
        <f>IFERROR(DS98,0)</f>
        <v>0</v>
      </c>
      <c r="DT261" s="207">
        <f>IFERROR(DT98,0)</f>
        <v>0</v>
      </c>
      <c r="DU261" s="211"/>
      <c r="DV261" s="204">
        <f>IFERROR(DV98,0)</f>
        <v>0</v>
      </c>
      <c r="DW261" s="442"/>
      <c r="DY261" s="205"/>
      <c r="DZ261" s="205"/>
      <c r="EB261" s="196"/>
      <c r="EC261" s="196"/>
      <c r="EE261" s="100"/>
    </row>
    <row r="262" spans="1:135" ht="19.5" customHeight="1" x14ac:dyDescent="0.3">
      <c r="A262" s="83"/>
      <c r="D262" s="206"/>
      <c r="E262" s="206" t="s">
        <v>472</v>
      </c>
      <c r="F262" s="206">
        <v>0</v>
      </c>
      <c r="G262" s="206" t="s">
        <v>264</v>
      </c>
      <c r="H262" t="b">
        <v>1</v>
      </c>
      <c r="M262" s="309" t="s">
        <v>473</v>
      </c>
      <c r="N262" s="238" t="s">
        <v>40</v>
      </c>
      <c r="O262" s="199">
        <f ca="1">IFERROR(((R262*R44)+(U262*U44)+(X262*X44)+(AA262*AA44)+(AD262*AD44)+(AG262*AG44)+(AJ262*AJ44)+(AM262*AM44)+(AP262*AP44)+(AS262*AS44)+(AV262*AV44)+(AY262*AY44)+(BB262*BB44)+(BE262*BE44)+(BH262*BH44)+(BK262*BK44)+(BN262*BN44)+(BQ262*BQ44)+(BT262*BT44)+(BW262*BW44)+(BZ262*BZ44)+(CC262*CC44)+(CF262*CF44)+(CI262*CI44)+(CL262*CL44)+(CO262*CO44)+(CR262*CR44)+(CU262*CU44)+(CX262*CX44)+(DA262*DA44)+(DD262*DD44)+(DG262*DG44)+(DJ262*DJ44)+(DM262*DM44)+(DP262*DP44)+(DS262*DS44)+IF(O35="Actual",(DV262*DV44),0))/O44,0)</f>
        <v>0</v>
      </c>
      <c r="P262" s="199">
        <f>IFERROR(((S262*S44)+(V262*V44)+(Y262*Y44)+(AB262*AB44)+(AE262*AE44)+(AH262*AH44)+(AK262*AK44)+(AN262*AN44)+(AQ262*AQ44)+(AT262*AT44)+(AW262*AW44)+(AZ262*AZ44)+(BC262*BC44)+(BF262*BF44)+(BI262*BI44)+(BL262*BL44)+(BO262*BO44)+(BR262*BR44)+(BU262*BU44)+(BX262*BX44)+(CA262*CA44)+(CD262*CD44)+(CG262*CG44)+(CJ262*CJ44)+(CM262*CM44)+(CP262*CP44)+(CS262*CS44)+(CV262*CV44)+(CY262*CY44)+(DB262*DB44)+(DE262*DE44)+(DH262*DH44)+(DK262*DK44)+(DN262*DN44)+(DQ262*DQ44)+(DT262*DT44))/P44,0)</f>
        <v>0</v>
      </c>
      <c r="Q262" s="307"/>
      <c r="R262" s="199"/>
      <c r="S262" s="199">
        <f>IF($AA$332="1",IF(IFERROR(FIND("On Premise",R298)&gt;0,FALSE),IFERROR(VALUE($AH$341),0),IF(IFERROR(FIND("Off Premise",R298)&gt;0,FALSE),IFERROR(VALUE($AH$342),0),IF(IFERROR(FIND("All Channels",R298)&gt;0,FALSE),IFERROR(VALUE($AH$343),0),0))),ROUND($P$361,2))</f>
        <v>0</v>
      </c>
      <c r="T262" s="301"/>
      <c r="U262" s="207"/>
      <c r="V262" s="207">
        <f>IF($AA$332="1",IF(IFERROR(FIND("On Premise",U298)&gt;0,FALSE),IFERROR(VALUE($AH$341),0),IF(IFERROR(FIND("Off Premise",U298)&gt;0,FALSE),IFERROR(VALUE($AH$342),0),IF(IFERROR(FIND("All Channels",U298)&gt;0,FALSE),IFERROR(VALUE($AH$343),0),0))),ROUND($P$361,2))</f>
        <v>0</v>
      </c>
      <c r="W262" s="203"/>
      <c r="X262" s="207"/>
      <c r="Y262" s="207">
        <f>IF($AA$332="1",IF(IFERROR(FIND("On Premise",X298)&gt;0,FALSE),IFERROR(VALUE($AH$341),0),IF(IFERROR(FIND("Off Premise",X298)&gt;0,FALSE),IFERROR(VALUE($AH$342),0),IF(IFERROR(FIND("All Channels",X298)&gt;0,FALSE),IFERROR(VALUE($AH$343),0),0))),ROUND($P$361,2))</f>
        <v>0</v>
      </c>
      <c r="Z262" s="203"/>
      <c r="AA262" s="207"/>
      <c r="AB262" s="207">
        <f>IF($AA$332="1",IF(IFERROR(FIND("On Premise",AA298)&gt;0,FALSE),IFERROR(VALUE($AH$341),0),IF(IFERROR(FIND("Off Premise",AA298)&gt;0,FALSE),IFERROR(VALUE($AH$342),0),IF(IFERROR(FIND("All Channels",AA298)&gt;0,FALSE),IFERROR(VALUE($AH$343),0),0))),ROUND($P$361,2))</f>
        <v>0</v>
      </c>
      <c r="AC262" s="203"/>
      <c r="AD262" s="207"/>
      <c r="AE262" s="207">
        <f>IF($AA$332="1",IF(IFERROR(FIND("On Premise",AD298)&gt;0,FALSE),IFERROR(VALUE($AH$341),0),IF(IFERROR(FIND("Off Premise",AD298)&gt;0,FALSE),IFERROR(VALUE($AH$342),0),IF(IFERROR(FIND("All Channels",AD298)&gt;0,FALSE),IFERROR(VALUE($AH$343),0),0))),ROUND($P$361,2))</f>
        <v>0</v>
      </c>
      <c r="AF262" s="203"/>
      <c r="AG262" s="207"/>
      <c r="AH262" s="207">
        <f>IF($AA$332="1",IF(IFERROR(FIND("On Premise",AG298)&gt;0,FALSE),IFERROR(VALUE($AH$341),0),IF(IFERROR(FIND("Off Premise",AG298)&gt;0,FALSE),IFERROR(VALUE($AH$342),0),IF(IFERROR(FIND("All Channels",AG298)&gt;0,FALSE),IFERROR(VALUE($AH$343),0),0))),ROUND($P$361,2))</f>
        <v>0</v>
      </c>
      <c r="AI262" s="203"/>
      <c r="AJ262" s="207"/>
      <c r="AK262" s="207">
        <f>IF($AA$332="1",IF(IFERROR(FIND("On Premise",AJ298)&gt;0,FALSE),IFERROR(VALUE($AH$341),0),IF(IFERROR(FIND("Off Premise",AJ298)&gt;0,FALSE),IFERROR(VALUE($AH$342),0),IF(IFERROR(FIND("All Channels",AJ298)&gt;0,FALSE),IFERROR(VALUE($AH$343),0),0))),ROUND($P$361,2))</f>
        <v>0</v>
      </c>
      <c r="AL262" s="203"/>
      <c r="AM262" s="207"/>
      <c r="AN262" s="207">
        <f>IF($AA$332="1",IF(IFERROR(FIND("On Premise",AM298)&gt;0,FALSE),IFERROR(VALUE($AH$341),0),IF(IFERROR(FIND("Off Premise",AM298)&gt;0,FALSE),IFERROR(VALUE($AH$342),0),IF(IFERROR(FIND("All Channels",AM298)&gt;0,FALSE),IFERROR(VALUE($AH$343),0),0))),ROUND($P$361,2))</f>
        <v>0</v>
      </c>
      <c r="AO262" s="203"/>
      <c r="AP262" s="207"/>
      <c r="AQ262" s="207">
        <f>IF($AA$332="1",IF(IFERROR(FIND("On Premise",AP298)&gt;0,FALSE),IFERROR(VALUE($AH$341),0),IF(IFERROR(FIND("Off Premise",AP298)&gt;0,FALSE),IFERROR(VALUE($AH$342),0),IF(IFERROR(FIND("All Channels",AP298)&gt;0,FALSE),IFERROR(VALUE($AH$343),0),0))),ROUND($P$361,2))</f>
        <v>0</v>
      </c>
      <c r="AR262" s="203"/>
      <c r="AS262" s="207"/>
      <c r="AT262" s="207">
        <f>IF($AA$332="1",IF(IFERROR(FIND("On Premise",AS298)&gt;0,FALSE),IFERROR(VALUE($AH$341),0),IF(IFERROR(FIND("Off Premise",AS298)&gt;0,FALSE),IFERROR(VALUE($AH$342),0),IF(IFERROR(FIND("All Channels",AS298)&gt;0,FALSE),IFERROR(VALUE($AH$343),0),0))),ROUND($P$361,2))</f>
        <v>0</v>
      </c>
      <c r="AU262" s="203"/>
      <c r="AV262" s="207"/>
      <c r="AW262" s="207">
        <f>IF($AA$332="1",IF(IFERROR(FIND("On Premise",AV298)&gt;0,FALSE),IFERROR(VALUE($AH$341),0),IF(IFERROR(FIND("Off Premise",AV298)&gt;0,FALSE),IFERROR(VALUE($AH$342),0),IF(IFERROR(FIND("All Channels",AV298)&gt;0,FALSE),IFERROR(VALUE($AH$343),0),0))),ROUND($P$361,2))</f>
        <v>0</v>
      </c>
      <c r="AX262" s="203"/>
      <c r="AY262" s="207"/>
      <c r="AZ262" s="207">
        <f>IF($AA$332="1",IF(IFERROR(FIND("On Premise",AY298)&gt;0,FALSE),IFERROR(VALUE($AH$341),0),IF(IFERROR(FIND("Off Premise",AY298)&gt;0,FALSE),IFERROR(VALUE($AH$342),0),IF(IFERROR(FIND("All Channels",AY298)&gt;0,FALSE),IFERROR(VALUE($AH$343),0),0))),ROUND($P$361,2))</f>
        <v>0</v>
      </c>
      <c r="BA262" s="203"/>
      <c r="BB262" s="207"/>
      <c r="BC262" s="207">
        <f>IF($AA$332="1",IF(IFERROR(FIND("On Premise",BB298)&gt;0,FALSE),IFERROR(VALUE($AH$341),0),IF(IFERROR(FIND("Off Premise",BB298)&gt;0,FALSE),IFERROR(VALUE($AH$342),0),IF(IFERROR(FIND("All Channels",BB298)&gt;0,FALSE),IFERROR(VALUE($AH$343),0),0))),ROUND($P$361,2))</f>
        <v>0</v>
      </c>
      <c r="BD262" s="203"/>
      <c r="BE262" s="207"/>
      <c r="BF262" s="207">
        <f>IF($AA$332="1",IF(IFERROR(FIND("On Premise",BE298)&gt;0,FALSE),IFERROR(VALUE($AH$341),0),IF(IFERROR(FIND("Off Premise",BE298)&gt;0,FALSE),IFERROR(VALUE($AH$342),0),IF(IFERROR(FIND("All Channels",BE298)&gt;0,FALSE),IFERROR(VALUE($AH$343),0),0))),ROUND($P$361,2))</f>
        <v>0</v>
      </c>
      <c r="BG262" s="203"/>
      <c r="BH262" s="207"/>
      <c r="BI262" s="207">
        <f>IF($AA$332="1",IF(IFERROR(FIND("On Premise",BH298)&gt;0,FALSE),IFERROR(VALUE($AH$341),0),IF(IFERROR(FIND("Off Premise",BH298)&gt;0,FALSE),IFERROR(VALUE($AH$342),0),IF(IFERROR(FIND("All Channels",BH298)&gt;0,FALSE),IFERROR(VALUE($AH$343),0),0))),ROUND($P$361,2))</f>
        <v>0</v>
      </c>
      <c r="BJ262" s="203"/>
      <c r="BK262" s="207"/>
      <c r="BL262" s="207">
        <f>IF($AA$332="1",IF(IFERROR(FIND("On Premise",BK298)&gt;0,FALSE),IFERROR(VALUE($AH$341),0),IF(IFERROR(FIND("Off Premise",BK298)&gt;0,FALSE),IFERROR(VALUE($AH$342),0),IF(IFERROR(FIND("All Channels",BK298)&gt;0,FALSE),IFERROR(VALUE($AH$343),0),0))),ROUND($P$361,2))</f>
        <v>0</v>
      </c>
      <c r="BM262" s="203"/>
      <c r="BN262" s="207"/>
      <c r="BO262" s="207">
        <f>IF($AA$332="1",IF(IFERROR(FIND("On Premise",BN298)&gt;0,FALSE),IFERROR(VALUE($AH$341),0),IF(IFERROR(FIND("Off Premise",BN298)&gt;0,FALSE),IFERROR(VALUE($AH$342),0),IF(IFERROR(FIND("All Channels",BN298)&gt;0,FALSE),IFERROR(VALUE($AH$343),0),0))),ROUND($P$361,2))</f>
        <v>0</v>
      </c>
      <c r="BP262" s="203"/>
      <c r="BQ262" s="204"/>
      <c r="BR262" s="204">
        <f>IF($AA$332="1",IF(IFERROR(FIND("On Premise",BQ298)&gt;0,FALSE),IFERROR(VALUE($AH$341),0),IF(IFERROR(FIND("Off Premise",BQ298)&gt;0,FALSE),IFERROR(VALUE($AH$342),0),IF(IFERROR(FIND("All Channels",BQ298)&gt;0,FALSE),IFERROR(VALUE($AH$343),0),0))),ROUND($P$361,2))</f>
        <v>0</v>
      </c>
      <c r="BS262" s="204"/>
      <c r="BT262" s="204"/>
      <c r="BU262" s="204">
        <f>IF($AA$332="1",IF(IFERROR(FIND("On Premise",BT298)&gt;0,FALSE),IFERROR(VALUE($AH$341),0),IF(IFERROR(FIND("Off Premise",BT298)&gt;0,FALSE),IFERROR(VALUE($AH$342),0),IF(IFERROR(FIND("All Channels",BT298)&gt;0,FALSE),IFERROR(VALUE($AH$343),0),0))),ROUND($P$361,2))</f>
        <v>0</v>
      </c>
      <c r="BV262" s="204"/>
      <c r="BW262" s="204"/>
      <c r="BX262" s="204">
        <f>IF($AA$332="1",IF(IFERROR(FIND("On Premise",BW298)&gt;0,FALSE),IFERROR(VALUE($AH$341),0),IF(IFERROR(FIND("Off Premise",BW298)&gt;0,FALSE),IFERROR(VALUE($AH$342),0),IF(IFERROR(FIND("All Channels",BW298)&gt;0,FALSE),IFERROR(VALUE($AH$343),0),0))),ROUND($P$361,2))</f>
        <v>0</v>
      </c>
      <c r="BY262" s="204"/>
      <c r="BZ262" s="204"/>
      <c r="CA262" s="204">
        <f>IF($AA$332="1",IF(IFERROR(FIND("On Premise",BZ298)&gt;0,FALSE),IFERROR(VALUE($AH$341),0),IF(IFERROR(FIND("Off Premise",BZ298)&gt;0,FALSE),IFERROR(VALUE($AH$342),0),IF(IFERROR(FIND("All Channels",BZ298)&gt;0,FALSE),IFERROR(VALUE($AH$343),0),0))),ROUND($P$361,2))</f>
        <v>0</v>
      </c>
      <c r="CB262" s="203"/>
      <c r="CC262" s="207"/>
      <c r="CD262" s="207">
        <f>IF($AA$332="1",IF(IFERROR(FIND("On Premise",CC298)&gt;0,FALSE),IFERROR(VALUE($AH$341),0),IF(IFERROR(FIND("Off Premise",CC298)&gt;0,FALSE),IFERROR(VALUE($AH$342),0),IF(IFERROR(FIND("All Channels",CC298)&gt;0,FALSE),IFERROR(VALUE($AH$343),0),0))),ROUND($P$361,2))</f>
        <v>0</v>
      </c>
      <c r="CE262" s="203"/>
      <c r="CF262" s="207"/>
      <c r="CG262" s="207">
        <f>IF($AA$332="1",IF(IFERROR(FIND("On Premise",CF298)&gt;0,FALSE),IFERROR(VALUE($AH$341),0),IF(IFERROR(FIND("Off Premise",CF298)&gt;0,FALSE),IFERROR(VALUE($AH$342),0),IF(IFERROR(FIND("All Channels",CF298)&gt;0,FALSE),IFERROR(VALUE($AH$343),0),0))),ROUND($P$361,2))</f>
        <v>0</v>
      </c>
      <c r="CH262" s="203"/>
      <c r="CI262" s="207"/>
      <c r="CJ262" s="207">
        <f>IF($AA$332="1",IF(IFERROR(FIND("On Premise",CI298)&gt;0,FALSE),IFERROR(VALUE($AH$341),0),IF(IFERROR(FIND("Off Premise",CI298)&gt;0,FALSE),IFERROR(VALUE($AH$342),0),IF(IFERROR(FIND("All Channels",CI298)&gt;0,FALSE),IFERROR(VALUE($AH$343),0),0))),ROUND($P$361,2))</f>
        <v>0</v>
      </c>
      <c r="CK262" s="203"/>
      <c r="CL262" s="207"/>
      <c r="CM262" s="207">
        <f>IF($AA$332="1",IF(IFERROR(FIND("On Premise",CL298)&gt;0,FALSE),IFERROR(VALUE($AH$341),0),IF(IFERROR(FIND("Off Premise",CL298)&gt;0,FALSE),IFERROR(VALUE($AH$342),0),IF(IFERROR(FIND("All Channels",CL298)&gt;0,FALSE),IFERROR(VALUE($AH$343),0),0))),ROUND($P$361,2))</f>
        <v>0</v>
      </c>
      <c r="CN262" s="203"/>
      <c r="CO262" s="207"/>
      <c r="CP262" s="207">
        <f>IF($AA$332="1",IF(IFERROR(FIND("On Premise",CO298)&gt;0,FALSE),IFERROR(VALUE($AH$341),0),IF(IFERROR(FIND("Off Premise",CO298)&gt;0,FALSE),IFERROR(VALUE($AH$342),0),IF(IFERROR(FIND("All Channels",CO298)&gt;0,FALSE),IFERROR(VALUE($AH$343),0),0))),ROUND($P$361,2))</f>
        <v>0</v>
      </c>
      <c r="CQ262" s="203"/>
      <c r="CR262" s="207"/>
      <c r="CS262" s="207">
        <f>IF($AA$332="1",IF(IFERROR(FIND("On Premise",CR298)&gt;0,FALSE),IFERROR(VALUE($AH$341),0),IF(IFERROR(FIND("Off Premise",CR298)&gt;0,FALSE),IFERROR(VALUE($AH$342),0),IF(IFERROR(FIND("All Channels",CR298)&gt;0,FALSE),IFERROR(VALUE($AH$343),0),0))),ROUND($P$361,2))</f>
        <v>0</v>
      </c>
      <c r="CT262" s="203"/>
      <c r="CU262" s="207"/>
      <c r="CV262" s="207">
        <f>IF($AA$332="1",IF(IFERROR(FIND("On Premise",CU298)&gt;0,FALSE),IFERROR(VALUE($AH$341),0),IF(IFERROR(FIND("Off Premise",CU298)&gt;0,FALSE),IFERROR(VALUE($AH$342),0),IF(IFERROR(FIND("All Channels",CU298)&gt;0,FALSE),IFERROR(VALUE($AH$343),0),0))),ROUND($P$361,2))</f>
        <v>0</v>
      </c>
      <c r="CW262" s="203"/>
      <c r="CX262" s="207"/>
      <c r="CY262" s="207">
        <f>IF($AA$332="1",IF(IFERROR(FIND("On Premise",CX298)&gt;0,FALSE),IFERROR(VALUE($AH$341),0),IF(IFERROR(FIND("Off Premise",CX298)&gt;0,FALSE),IFERROR(VALUE($AH$342),0),IF(IFERROR(FIND("All Channels",CX298)&gt;0,FALSE),IFERROR(VALUE($AH$343),0),0))),ROUND($P$361,2))</f>
        <v>0</v>
      </c>
      <c r="CZ262" s="203"/>
      <c r="DA262" s="207"/>
      <c r="DB262" s="207">
        <f>IF($AA$332="1",IF(IFERROR(FIND("On Premise",DA298)&gt;0,FALSE),IFERROR(VALUE($AH$341),0),IF(IFERROR(FIND("Off Premise",DA298)&gt;0,FALSE),IFERROR(VALUE($AH$342),0),IF(IFERROR(FIND("All Channels",DA298)&gt;0,FALSE),IFERROR(VALUE($AH$343),0),0))),ROUND($P$361,2))</f>
        <v>0</v>
      </c>
      <c r="DC262" s="203"/>
      <c r="DD262" s="207"/>
      <c r="DE262" s="207">
        <f>IF($AA$332="1",IF(IFERROR(FIND("On Premise",DD298)&gt;0,FALSE),IFERROR(VALUE($AH$341),0),IF(IFERROR(FIND("Off Premise",DD298)&gt;0,FALSE),IFERROR(VALUE($AH$342),0),IF(IFERROR(FIND("All Channels",DD298)&gt;0,FALSE),IFERROR(VALUE($AH$343),0),0))),ROUND($P$361,2))</f>
        <v>0</v>
      </c>
      <c r="DF262" s="203"/>
      <c r="DG262" s="207"/>
      <c r="DH262" s="207">
        <f>IF($AA$332="1",IF(IFERROR(FIND("On Premise",DG298)&gt;0,FALSE),IFERROR(VALUE($AH$341),0),IF(IFERROR(FIND("Off Premise",DG298)&gt;0,FALSE),IFERROR(VALUE($AH$342),0),IF(IFERROR(FIND("All Channels",DG298)&gt;0,FALSE),IFERROR(VALUE($AH$343),0),0))),ROUND($P$361,2))</f>
        <v>0</v>
      </c>
      <c r="DI262" s="203"/>
      <c r="DJ262" s="207"/>
      <c r="DK262" s="207">
        <f>IF($AA$332="1",IF(IFERROR(FIND("On Premise",DJ298)&gt;0,FALSE),IFERROR(VALUE($AH$341),0),IF(IFERROR(FIND("Off Premise",DJ298)&gt;0,FALSE),IFERROR(VALUE($AH$342),0),IF(IFERROR(FIND("All Channels",DJ298)&gt;0,FALSE),IFERROR(VALUE($AH$343),0),0))),ROUND($P$361,2))</f>
        <v>0</v>
      </c>
      <c r="DL262" s="203"/>
      <c r="DM262" s="207"/>
      <c r="DN262" s="207">
        <f>IF($AA$332="1",IF(IFERROR(FIND("On Premise",DM298)&gt;0,FALSE),IFERROR(VALUE($AH$341),0),IF(IFERROR(FIND("Off Premise",DM298)&gt;0,FALSE),IFERROR(VALUE($AH$342),0),IF(IFERROR(FIND("All Channels",DM298)&gt;0,FALSE),IFERROR(VALUE($AH$343),0),0))),ROUND($P$361,2))</f>
        <v>0</v>
      </c>
      <c r="DO262" s="203"/>
      <c r="DP262" s="207"/>
      <c r="DQ262" s="207">
        <f>IF($AA$332="1",IF(IFERROR(FIND("On Premise",DP298)&gt;0,FALSE),IFERROR(VALUE($AH$341),0),IF(IFERROR(FIND("Off Premise",DP298)&gt;0,FALSE),IFERROR(VALUE($AH$342),0),IF(IFERROR(FIND("All Channels",DP298)&gt;0,FALSE),IFERROR(VALUE($AH$343),0),0))),ROUND($P$361,2))</f>
        <v>0</v>
      </c>
      <c r="DR262" s="203"/>
      <c r="DS262" s="207"/>
      <c r="DT262" s="207">
        <f>IF($AA$332="1",IF(IFERROR(FIND("On Premise",DS298)&gt;0,FALSE),IFERROR(VALUE($AH$341),0),IF(IFERROR(FIND("Off Premise",DS298)&gt;0,FALSE),IFERROR(VALUE($AH$342),0),IF(IFERROR(FIND("All Channels",DS298)&gt;0,FALSE),IFERROR(VALUE($AH$343),0),0))),ROUND($P$361,2))</f>
        <v>0</v>
      </c>
      <c r="DU262" s="211"/>
      <c r="DV262" s="204"/>
      <c r="DW262" s="442"/>
      <c r="DY262" s="205"/>
      <c r="DZ262" s="205"/>
      <c r="EB262" s="196"/>
      <c r="EC262" s="196"/>
    </row>
    <row r="263" spans="1:135" ht="19.5" customHeight="1" x14ac:dyDescent="0.3">
      <c r="A263" s="83"/>
      <c r="C263">
        <v>1</v>
      </c>
      <c r="D263" s="206">
        <v>1</v>
      </c>
      <c r="E263" s="206"/>
      <c r="F263" s="206"/>
      <c r="G263" s="206" t="s">
        <v>264</v>
      </c>
      <c r="M263" s="309" t="s">
        <v>474</v>
      </c>
      <c r="N263" s="238"/>
      <c r="O263" s="199"/>
      <c r="P263" s="199"/>
      <c r="Q263" s="307"/>
      <c r="R263" s="199"/>
      <c r="S263" s="199"/>
      <c r="T263" s="301"/>
      <c r="U263" s="207"/>
      <c r="V263" s="207"/>
      <c r="W263" s="203"/>
      <c r="X263" s="207"/>
      <c r="Y263" s="207"/>
      <c r="Z263" s="203"/>
      <c r="AA263" s="207"/>
      <c r="AB263" s="207"/>
      <c r="AC263" s="203"/>
      <c r="AD263" s="207"/>
      <c r="AE263" s="207"/>
      <c r="AF263" s="203"/>
      <c r="AG263" s="207"/>
      <c r="AH263" s="207"/>
      <c r="AI263" s="203"/>
      <c r="AJ263" s="207"/>
      <c r="AK263" s="207"/>
      <c r="AL263" s="203"/>
      <c r="AM263" s="207"/>
      <c r="AN263" s="207"/>
      <c r="AO263" s="203"/>
      <c r="AP263" s="207"/>
      <c r="AQ263" s="207"/>
      <c r="AR263" s="203"/>
      <c r="AS263" s="207"/>
      <c r="AT263" s="207"/>
      <c r="AU263" s="203"/>
      <c r="AV263" s="207"/>
      <c r="AW263" s="207"/>
      <c r="AX263" s="203"/>
      <c r="AY263" s="207"/>
      <c r="AZ263" s="207"/>
      <c r="BA263" s="203"/>
      <c r="BB263" s="207"/>
      <c r="BC263" s="207"/>
      <c r="BD263" s="203"/>
      <c r="BE263" s="207"/>
      <c r="BF263" s="207"/>
      <c r="BG263" s="203"/>
      <c r="BH263" s="207"/>
      <c r="BI263" s="207"/>
      <c r="BJ263" s="203"/>
      <c r="BK263" s="207"/>
      <c r="BL263" s="207"/>
      <c r="BM263" s="203"/>
      <c r="BN263" s="207"/>
      <c r="BO263" s="207"/>
      <c r="BP263" s="203"/>
      <c r="BQ263" s="204"/>
      <c r="BR263" s="204"/>
      <c r="BS263" s="204"/>
      <c r="BT263" s="204"/>
      <c r="BU263" s="204"/>
      <c r="BV263" s="204"/>
      <c r="BW263" s="204"/>
      <c r="BX263" s="204"/>
      <c r="BY263" s="204"/>
      <c r="BZ263" s="204"/>
      <c r="CA263" s="204"/>
      <c r="CB263" s="203"/>
      <c r="CC263" s="207"/>
      <c r="CD263" s="207"/>
      <c r="CE263" s="203"/>
      <c r="CF263" s="207"/>
      <c r="CG263" s="207"/>
      <c r="CH263" s="203"/>
      <c r="CI263" s="207"/>
      <c r="CJ263" s="207"/>
      <c r="CK263" s="203"/>
      <c r="CL263" s="207"/>
      <c r="CM263" s="207"/>
      <c r="CN263" s="203"/>
      <c r="CO263" s="207"/>
      <c r="CP263" s="207"/>
      <c r="CQ263" s="203"/>
      <c r="CR263" s="207"/>
      <c r="CS263" s="207"/>
      <c r="CT263" s="203"/>
      <c r="CU263" s="207"/>
      <c r="CV263" s="207"/>
      <c r="CW263" s="203"/>
      <c r="CX263" s="207"/>
      <c r="CY263" s="207"/>
      <c r="CZ263" s="203"/>
      <c r="DA263" s="207"/>
      <c r="DB263" s="207"/>
      <c r="DC263" s="203"/>
      <c r="DD263" s="207"/>
      <c r="DE263" s="207"/>
      <c r="DF263" s="203"/>
      <c r="DG263" s="207"/>
      <c r="DH263" s="207"/>
      <c r="DI263" s="203"/>
      <c r="DJ263" s="207"/>
      <c r="DK263" s="207"/>
      <c r="DL263" s="203"/>
      <c r="DM263" s="207"/>
      <c r="DN263" s="207"/>
      <c r="DO263" s="203"/>
      <c r="DP263" s="207"/>
      <c r="DQ263" s="207"/>
      <c r="DR263" s="203"/>
      <c r="DS263" s="207"/>
      <c r="DT263" s="207"/>
      <c r="DU263" s="211"/>
      <c r="DV263" s="204"/>
      <c r="DW263" s="442"/>
      <c r="DY263" s="205"/>
      <c r="DZ263" s="205"/>
      <c r="EB263" s="196"/>
      <c r="EC263" s="196"/>
    </row>
    <row r="264" spans="1:135" ht="19.5" customHeight="1" x14ac:dyDescent="0.3">
      <c r="A264" s="83"/>
      <c r="C264">
        <v>1</v>
      </c>
      <c r="D264" s="206">
        <v>1</v>
      </c>
      <c r="E264" s="206" t="s">
        <v>475</v>
      </c>
      <c r="F264" s="206"/>
      <c r="G264" s="206" t="s">
        <v>264</v>
      </c>
      <c r="H264" t="b">
        <v>1</v>
      </c>
      <c r="M264" s="235" t="s">
        <v>476</v>
      </c>
      <c r="N264" s="238" t="s">
        <v>40</v>
      </c>
      <c r="O264" s="198">
        <f ca="1">IFERROR(((R264*R44)+(U264*U44)+(X264*X44)+(AA264*AA44)+(AD264*AD44)+(AG264*AG44)+(AJ264*AJ44)+(AM264*AM44)+(AP264*AP44)+(AS264*AS44)+(AV264*AV44)+(AY264*AY44)+(BB264*BB44)+(BE264*BE44)+(BH264*BH44)+(BK264*BK44)+(BN264*BN44)+(BQ264*BQ44)+(BT264*BT44)+(BW264*BW44)+(BZ264*BZ44)+(CC264*CC44)+(CF264*CF44)+(CI264*CI44)+(CL264*CL44)+(CO264*CO44)+(CR264*CR44)+(CU264*CU44)+(CX264*CX44)+(DA264*DA44)+(DD264*DD44)+(DG264*DG44)+(DJ264*DJ44)+(DM264*DM44)+(DP264*DP44)+(DS264*DS44)+IF(O35="Actual",(DV264*DV44),0))/O44,0)</f>
        <v>0</v>
      </c>
      <c r="P264" s="198">
        <f>IFERROR(((S264*S44)+(V264*V44)+(Y264*Y44)+(AB264*AB44)+(AE264*AE44)+(AH264*AH44)+(AK264*AK44)+(AN264*AN44)+(AQ264*AQ44)+(AT264*AT44)+(AW264*AW44)+(AZ264*AZ44)+(BC264*BC44)+(BF264*BF44)+(BI264*BI44)+(BL264*BL44)+(BO264*BO44)+(BR264*BR44)+(BU264*BU44)+(BX264*BX44)+(CA264*CA44)+(CD264*CD44)+(CG264*CG44)+(CJ264*CJ44)+(CM264*CM44)+(CP264*CP44)+(CS264*CS44)+(CV264*CV44)+(CY264*CY44)+(DB264*DB44)+(DE264*DE44)+(DH264*DH44)+(DK264*DK44)+(DN264*DN44)+(DQ264*DQ44)+(DT264*DT44))/P44,0)</f>
        <v>0</v>
      </c>
      <c r="Q264" s="236"/>
      <c r="R264" s="207">
        <f>IFERROR(R262/R388,0)</f>
        <v>0</v>
      </c>
      <c r="S264" s="207">
        <f>IFERROR(S262/S388,0)</f>
        <v>0</v>
      </c>
      <c r="T264" s="203"/>
      <c r="U264" s="207">
        <f>IFERROR(U262/U388,0)</f>
        <v>0</v>
      </c>
      <c r="V264" s="207">
        <f>IFERROR(V262/V388,0)</f>
        <v>0</v>
      </c>
      <c r="W264" s="203"/>
      <c r="X264" s="207">
        <f>IFERROR(X262/X388,0)</f>
        <v>0</v>
      </c>
      <c r="Y264" s="207">
        <f>IFERROR(Y262/Y388,0)</f>
        <v>0</v>
      </c>
      <c r="Z264" s="203"/>
      <c r="AA264" s="207">
        <f>IFERROR(AA262/AA388,0)</f>
        <v>0</v>
      </c>
      <c r="AB264" s="207">
        <f>IFERROR(AB262/AB388,0)</f>
        <v>0</v>
      </c>
      <c r="AC264" s="203"/>
      <c r="AD264" s="207">
        <f>IFERROR(AD262/AD388,0)</f>
        <v>0</v>
      </c>
      <c r="AE264" s="207">
        <f>IFERROR(AE262/AE388,0)</f>
        <v>0</v>
      </c>
      <c r="AF264" s="203"/>
      <c r="AG264" s="207">
        <f>IFERROR(AG262/AG388,0)</f>
        <v>0</v>
      </c>
      <c r="AH264" s="207">
        <f>IFERROR(AH262/AH388,0)</f>
        <v>0</v>
      </c>
      <c r="AI264" s="203"/>
      <c r="AJ264" s="207">
        <f>IFERROR(AJ262/AJ388,0)</f>
        <v>0</v>
      </c>
      <c r="AK264" s="207">
        <f>IFERROR(AK262/AK388,0)</f>
        <v>0</v>
      </c>
      <c r="AL264" s="203"/>
      <c r="AM264" s="207">
        <f>IFERROR(AM262/AM388,0)</f>
        <v>0</v>
      </c>
      <c r="AN264" s="207">
        <f>IFERROR(AN262/AN388,0)</f>
        <v>0</v>
      </c>
      <c r="AO264" s="203"/>
      <c r="AP264" s="207">
        <f>IFERROR(AP262/AP388,0)</f>
        <v>0</v>
      </c>
      <c r="AQ264" s="207">
        <f>IFERROR(AQ262/AQ388,0)</f>
        <v>0</v>
      </c>
      <c r="AR264" s="203"/>
      <c r="AS264" s="207">
        <f>IFERROR(AS262/AS388,0)</f>
        <v>0</v>
      </c>
      <c r="AT264" s="207">
        <f>IFERROR(AT262/AT388,0)</f>
        <v>0</v>
      </c>
      <c r="AU264" s="203"/>
      <c r="AV264" s="207">
        <f>IFERROR(AV262/AV388,0)</f>
        <v>0</v>
      </c>
      <c r="AW264" s="207">
        <f>IFERROR(AW262/AW388,0)</f>
        <v>0</v>
      </c>
      <c r="AX264" s="203"/>
      <c r="AY264" s="207">
        <f>IFERROR(AY262/AY388,0)</f>
        <v>0</v>
      </c>
      <c r="AZ264" s="207">
        <f>IFERROR(AZ262/AZ388,0)</f>
        <v>0</v>
      </c>
      <c r="BA264" s="203"/>
      <c r="BB264" s="207">
        <f>IFERROR(BB262/BB388,0)</f>
        <v>0</v>
      </c>
      <c r="BC264" s="207">
        <f>IFERROR(BC262/BC388,0)</f>
        <v>0</v>
      </c>
      <c r="BD264" s="203"/>
      <c r="BE264" s="207">
        <f>IFERROR(BE262/BE388,0)</f>
        <v>0</v>
      </c>
      <c r="BF264" s="207">
        <f>IFERROR(BF262/BF388,0)</f>
        <v>0</v>
      </c>
      <c r="BG264" s="203"/>
      <c r="BH264" s="207">
        <f>IFERROR(BH262/BH388,0)</f>
        <v>0</v>
      </c>
      <c r="BI264" s="207">
        <f>IFERROR(BI262/BI388,0)</f>
        <v>0</v>
      </c>
      <c r="BJ264" s="203"/>
      <c r="BK264" s="207">
        <f>IFERROR(BK262/BK388,0)</f>
        <v>0</v>
      </c>
      <c r="BL264" s="207">
        <f>IFERROR(BL262/BL388,0)</f>
        <v>0</v>
      </c>
      <c r="BM264" s="203"/>
      <c r="BN264" s="207">
        <f>IFERROR(BN262/BN388,0)</f>
        <v>0</v>
      </c>
      <c r="BO264" s="207">
        <f>IFERROR(BO262/BO388,0)</f>
        <v>0</v>
      </c>
      <c r="BP264" s="203"/>
      <c r="BQ264" s="204">
        <f>IFERROR(BQ262/BQ388,0)</f>
        <v>0</v>
      </c>
      <c r="BR264" s="204">
        <f>IFERROR(BR262/BR388,0)</f>
        <v>0</v>
      </c>
      <c r="BS264" s="204"/>
      <c r="BT264" s="204">
        <f>IFERROR(BT262/BT388,0)</f>
        <v>0</v>
      </c>
      <c r="BU264" s="204">
        <f>IFERROR(BU262/BU388,0)</f>
        <v>0</v>
      </c>
      <c r="BV264" s="204"/>
      <c r="BW264" s="204">
        <f>IFERROR(BW262/BW388,0)</f>
        <v>0</v>
      </c>
      <c r="BX264" s="204">
        <f>IFERROR(BX262/BX388,0)</f>
        <v>0</v>
      </c>
      <c r="BY264" s="204"/>
      <c r="BZ264" s="204">
        <f>IFERROR(BZ262/BZ388,0)</f>
        <v>0</v>
      </c>
      <c r="CA264" s="204">
        <f>IFERROR(CA262/CA388,0)</f>
        <v>0</v>
      </c>
      <c r="CB264" s="203"/>
      <c r="CC264" s="207">
        <f>IFERROR(CC262/CC388,0)</f>
        <v>0</v>
      </c>
      <c r="CD264" s="207">
        <f>IFERROR(CD262/CD388,0)</f>
        <v>0</v>
      </c>
      <c r="CE264" s="203"/>
      <c r="CF264" s="207">
        <f>IFERROR(CF262/CF388,0)</f>
        <v>0</v>
      </c>
      <c r="CG264" s="207">
        <f>IFERROR(CG262/CG388,0)</f>
        <v>0</v>
      </c>
      <c r="CH264" s="203"/>
      <c r="CI264" s="207">
        <f>IFERROR(CI262/CI388,0)</f>
        <v>0</v>
      </c>
      <c r="CJ264" s="207">
        <f>IFERROR(CJ262/CJ388,0)</f>
        <v>0</v>
      </c>
      <c r="CK264" s="203"/>
      <c r="CL264" s="207">
        <f>IFERROR(CL262/CL388,0)</f>
        <v>0</v>
      </c>
      <c r="CM264" s="207">
        <f>IFERROR(CM262/CM388,0)</f>
        <v>0</v>
      </c>
      <c r="CN264" s="203"/>
      <c r="CO264" s="207">
        <f>IFERROR(CO262/CO388,0)</f>
        <v>0</v>
      </c>
      <c r="CP264" s="207">
        <f>IFERROR(CP262/CP388,0)</f>
        <v>0</v>
      </c>
      <c r="CQ264" s="203"/>
      <c r="CR264" s="207">
        <f>IFERROR(CR262/CR388,0)</f>
        <v>0</v>
      </c>
      <c r="CS264" s="207">
        <f>IFERROR(CS262/CS388,0)</f>
        <v>0</v>
      </c>
      <c r="CT264" s="203"/>
      <c r="CU264" s="207">
        <f>IFERROR(CU262/CU388,0)</f>
        <v>0</v>
      </c>
      <c r="CV264" s="207">
        <f>IFERROR(CV262/CV388,0)</f>
        <v>0</v>
      </c>
      <c r="CW264" s="203"/>
      <c r="CX264" s="207">
        <f>IFERROR(CX262/CX388,0)</f>
        <v>0</v>
      </c>
      <c r="CY264" s="207">
        <f>IFERROR(CY262/CY388,0)</f>
        <v>0</v>
      </c>
      <c r="CZ264" s="203"/>
      <c r="DA264" s="207">
        <f>IFERROR(DA262/DA388,0)</f>
        <v>0</v>
      </c>
      <c r="DB264" s="207">
        <f>IFERROR(DB262/DB388,0)</f>
        <v>0</v>
      </c>
      <c r="DC264" s="203"/>
      <c r="DD264" s="207">
        <f>IFERROR(DD262/DD388,0)</f>
        <v>0</v>
      </c>
      <c r="DE264" s="207">
        <f>IFERROR(DE262/DE388,0)</f>
        <v>0</v>
      </c>
      <c r="DF264" s="203"/>
      <c r="DG264" s="207">
        <f>IFERROR(DG262/DG388,0)</f>
        <v>0</v>
      </c>
      <c r="DH264" s="207">
        <f>IFERROR(DH262/DH388,0)</f>
        <v>0</v>
      </c>
      <c r="DI264" s="203"/>
      <c r="DJ264" s="207">
        <f>IFERROR(DJ262/DJ388,0)</f>
        <v>0</v>
      </c>
      <c r="DK264" s="207">
        <f>IFERROR(DK262/DK388,0)</f>
        <v>0</v>
      </c>
      <c r="DL264" s="203"/>
      <c r="DM264" s="207">
        <f>IFERROR(DM262/DM388,0)</f>
        <v>0</v>
      </c>
      <c r="DN264" s="207">
        <f>IFERROR(DN262/DN388,0)</f>
        <v>0</v>
      </c>
      <c r="DO264" s="203"/>
      <c r="DP264" s="207">
        <f>IFERROR(DP262/DP388,0)</f>
        <v>0</v>
      </c>
      <c r="DQ264" s="207">
        <f>IFERROR(DQ262/DQ388,0)</f>
        <v>0</v>
      </c>
      <c r="DR264" s="203"/>
      <c r="DS264" s="207">
        <f>IFERROR(DS262/DS388,0)</f>
        <v>0</v>
      </c>
      <c r="DT264" s="207">
        <f>IFERROR(DT262/DT388,0)</f>
        <v>0</v>
      </c>
      <c r="DU264" s="211"/>
      <c r="DV264" s="204">
        <f>IFERROR(DV262/DV388,0)</f>
        <v>0</v>
      </c>
      <c r="DW264" s="442"/>
      <c r="DY264" s="205"/>
      <c r="DZ264" s="205"/>
      <c r="EB264" s="196"/>
      <c r="EC264" s="196"/>
      <c r="EE264" s="100"/>
    </row>
    <row r="265" spans="1:135" ht="19.5" customHeight="1" x14ac:dyDescent="0.3">
      <c r="A265" s="83"/>
      <c r="C265">
        <v>1</v>
      </c>
      <c r="D265" s="206">
        <v>1</v>
      </c>
      <c r="E265" s="206" t="s">
        <v>477</v>
      </c>
      <c r="F265" s="206">
        <v>0</v>
      </c>
      <c r="G265" s="206" t="s">
        <v>247</v>
      </c>
      <c r="H265" t="b">
        <v>1</v>
      </c>
      <c r="M265" s="250" t="s">
        <v>478</v>
      </c>
      <c r="N265" s="238" t="s">
        <v>40</v>
      </c>
      <c r="O265" s="199">
        <f ca="1">IFERROR(((R265*R44)+(U265*U44)+(X265*X44)+(AA265*AA44)+(AD265*AD44)+(AG265*AG44)+(AJ265*AJ44)+(AM265*AM44)+(AP265*AP44)+(AS265*AS44)+(AV265*AV44)+(AY265*AY44)+(BB265*BB44)+(BE265*BE44)+(BH265*BH44)+(BK265*BK44)+(BN265*BN44)+(BQ265*BQ44)+(BT265*BT44)+(BW265*BW44)+(BZ265*BZ44)+(CC265*CC44)+(CF265*CF44)+(CI265*CI44)+(CL265*CL44)+(CO265*CO44)+(CR265*CR44)+(CU265*CU44)+(CX265*CX44)+(DA265*DA44)+(DD265*DD44)+(DG265*DG44)+(DJ265*DJ44)+(DM265*DM44)+(DP265*DP44)+(DS265*DS44)+IF(O35="Actual",(DV265*DV44),0))/O44,0)</f>
        <v>0</v>
      </c>
      <c r="P265" s="199">
        <f>IFERROR(((S265*S44)+(V265*V44)+(Y265*Y44)+(AB265*AB44)+(AE265*AE44)+(AH265*AH44)+(AK265*AK44)+(AN265*AN44)+(AQ265*AQ44)+(AT265*AT44)+(AW265*AW44)+(AZ265*AZ44)+(BC265*BC44)+(BF265*BF44)+(BI265*BI44)+(BL265*BL44)+(BO265*BO44)+(BR265*BR44)+(BU265*BU44)+(BX265*BX44)+(CA265*CA44)+(CD265*CD44)+(CG265*CG44)+(CJ265*CJ44)+(CM265*CM44)+(CP265*CP44)+(CS265*CS44)+(CV265*CV44)+(CY265*CY44)+(DB265*DB44)+(DE265*DE44)+(DH265*DH44)+(DK265*DK44)+(DN265*DN44)+(DQ265*DQ44)+(DT265*DT44))/P44,0)</f>
        <v>0</v>
      </c>
      <c r="Q265" s="307"/>
      <c r="R265" s="199">
        <v>0</v>
      </c>
      <c r="S265" s="308">
        <v>0</v>
      </c>
      <c r="T265" s="301"/>
      <c r="U265" s="207">
        <v>0</v>
      </c>
      <c r="V265" s="262">
        <v>0</v>
      </c>
      <c r="W265" s="203"/>
      <c r="X265" s="207">
        <v>0</v>
      </c>
      <c r="Y265" s="262">
        <v>0</v>
      </c>
      <c r="Z265" s="203"/>
      <c r="AA265" s="207">
        <v>0</v>
      </c>
      <c r="AB265" s="262">
        <v>0</v>
      </c>
      <c r="AC265" s="203"/>
      <c r="AD265" s="207">
        <v>0</v>
      </c>
      <c r="AE265" s="262">
        <v>0</v>
      </c>
      <c r="AF265" s="203"/>
      <c r="AG265" s="207">
        <v>0</v>
      </c>
      <c r="AH265" s="262">
        <v>0</v>
      </c>
      <c r="AI265" s="203"/>
      <c r="AJ265" s="207">
        <v>0</v>
      </c>
      <c r="AK265" s="262">
        <v>0</v>
      </c>
      <c r="AL265" s="203"/>
      <c r="AM265" s="207">
        <v>0</v>
      </c>
      <c r="AN265" s="262">
        <v>0</v>
      </c>
      <c r="AO265" s="203"/>
      <c r="AP265" s="207">
        <v>0</v>
      </c>
      <c r="AQ265" s="262">
        <v>0</v>
      </c>
      <c r="AR265" s="203"/>
      <c r="AS265" s="207">
        <v>0</v>
      </c>
      <c r="AT265" s="262">
        <v>0</v>
      </c>
      <c r="AU265" s="203"/>
      <c r="AV265" s="207">
        <v>0</v>
      </c>
      <c r="AW265" s="262">
        <v>0</v>
      </c>
      <c r="AX265" s="203"/>
      <c r="AY265" s="207">
        <v>0</v>
      </c>
      <c r="AZ265" s="262">
        <v>0</v>
      </c>
      <c r="BA265" s="203"/>
      <c r="BB265" s="207">
        <v>0</v>
      </c>
      <c r="BC265" s="262">
        <v>0</v>
      </c>
      <c r="BD265" s="203"/>
      <c r="BE265" s="207">
        <v>0</v>
      </c>
      <c r="BF265" s="262">
        <v>0</v>
      </c>
      <c r="BG265" s="203"/>
      <c r="BH265" s="207">
        <v>0</v>
      </c>
      <c r="BI265" s="262">
        <v>0</v>
      </c>
      <c r="BJ265" s="203"/>
      <c r="BK265" s="207">
        <v>0</v>
      </c>
      <c r="BL265" s="262">
        <v>0</v>
      </c>
      <c r="BM265" s="203"/>
      <c r="BN265" s="207">
        <v>0</v>
      </c>
      <c r="BO265" s="262">
        <v>0</v>
      </c>
      <c r="BP265" s="203"/>
      <c r="BQ265" s="204">
        <v>0</v>
      </c>
      <c r="BR265" s="285">
        <v>0</v>
      </c>
      <c r="BS265" s="204"/>
      <c r="BT265" s="204">
        <v>0</v>
      </c>
      <c r="BU265" s="285">
        <v>0</v>
      </c>
      <c r="BV265" s="204"/>
      <c r="BW265" s="204">
        <v>0</v>
      </c>
      <c r="BX265" s="285">
        <v>0</v>
      </c>
      <c r="BY265" s="204"/>
      <c r="BZ265" s="204">
        <v>0</v>
      </c>
      <c r="CA265" s="285">
        <v>0</v>
      </c>
      <c r="CB265" s="203"/>
      <c r="CC265" s="207">
        <v>0</v>
      </c>
      <c r="CD265" s="262">
        <v>0</v>
      </c>
      <c r="CE265" s="203"/>
      <c r="CF265" s="207">
        <v>0</v>
      </c>
      <c r="CG265" s="262">
        <v>0</v>
      </c>
      <c r="CH265" s="203"/>
      <c r="CI265" s="207">
        <v>0</v>
      </c>
      <c r="CJ265" s="262">
        <v>0</v>
      </c>
      <c r="CK265" s="203"/>
      <c r="CL265" s="207">
        <v>0</v>
      </c>
      <c r="CM265" s="262">
        <v>0</v>
      </c>
      <c r="CN265" s="203"/>
      <c r="CO265" s="207">
        <v>0</v>
      </c>
      <c r="CP265" s="262">
        <v>0</v>
      </c>
      <c r="CQ265" s="203"/>
      <c r="CR265" s="207">
        <v>0</v>
      </c>
      <c r="CS265" s="262">
        <v>0</v>
      </c>
      <c r="CT265" s="203"/>
      <c r="CU265" s="207">
        <v>0</v>
      </c>
      <c r="CV265" s="262">
        <v>0</v>
      </c>
      <c r="CW265" s="203"/>
      <c r="CX265" s="207">
        <v>0</v>
      </c>
      <c r="CY265" s="262">
        <v>0</v>
      </c>
      <c r="CZ265" s="203"/>
      <c r="DA265" s="207">
        <v>0</v>
      </c>
      <c r="DB265" s="262">
        <v>0</v>
      </c>
      <c r="DC265" s="203"/>
      <c r="DD265" s="207">
        <v>0</v>
      </c>
      <c r="DE265" s="262">
        <v>0</v>
      </c>
      <c r="DF265" s="203"/>
      <c r="DG265" s="207">
        <v>0</v>
      </c>
      <c r="DH265" s="262">
        <v>0</v>
      </c>
      <c r="DI265" s="203"/>
      <c r="DJ265" s="207">
        <v>0</v>
      </c>
      <c r="DK265" s="262">
        <v>0</v>
      </c>
      <c r="DL265" s="203"/>
      <c r="DM265" s="207">
        <v>0</v>
      </c>
      <c r="DN265" s="262">
        <v>0</v>
      </c>
      <c r="DO265" s="203"/>
      <c r="DP265" s="207">
        <v>0</v>
      </c>
      <c r="DQ265" s="262">
        <v>0</v>
      </c>
      <c r="DR265" s="203"/>
      <c r="DS265" s="207">
        <v>0</v>
      </c>
      <c r="DT265" s="262">
        <v>0</v>
      </c>
      <c r="DU265" s="426"/>
      <c r="DV265" s="204">
        <v>0</v>
      </c>
      <c r="DW265" s="467"/>
      <c r="DY265" s="205"/>
      <c r="DZ265" s="286"/>
      <c r="EB265" s="196"/>
      <c r="EC265" s="196"/>
    </row>
    <row r="266" spans="1:135" ht="19.5" customHeight="1" x14ac:dyDescent="0.3">
      <c r="A266" s="83"/>
      <c r="D266" s="206"/>
      <c r="E266" s="206" t="s">
        <v>479</v>
      </c>
      <c r="F266" s="206">
        <v>0</v>
      </c>
      <c r="G266" s="206" t="s">
        <v>264</v>
      </c>
      <c r="H266" t="b">
        <v>1</v>
      </c>
      <c r="M266" s="310" t="s">
        <v>480</v>
      </c>
      <c r="N266" s="238"/>
      <c r="O266" s="140">
        <f ca="1">IFERROR(ROUND(O270/(O271+O253),$N$3),0)</f>
        <v>0</v>
      </c>
      <c r="P266" s="140">
        <f>IFERROR(ROUND(P270/(P271+P253),$N$3),0)</f>
        <v>0</v>
      </c>
      <c r="Q266" s="239"/>
      <c r="R266" s="140">
        <f ca="1">IFERROR(IF(AND($O$308="WA",$O$309=0),IF(IFERROR(FIND("On Premise",R298)&gt;0,FALSE),(1-((R250+R255)/ROUND((1-$O$346)*R271,$N$3))),(1-((R250+R255)/ROUND((1-$O$347)*R271,$N$3)))),(1-((R250+R255)/ROUND(R271+R253,$N$3)))),0)</f>
        <v>0</v>
      </c>
      <c r="S266" s="140">
        <f>IFERROR(IF(AND($O$308="WA",$O$309=0),IF(IFERROR(FIND("On Premise",R298)&gt;0,FALSE),(1-((S250+S255)/ROUND((1-$P$346)*S271,$N$3))),(1-((S250+S255)/ROUND((1-$P$347)*S271,$N$3)))),(1-((S250+S255)/ROUND(S271+S253,$N$3)))),0)</f>
        <v>0</v>
      </c>
      <c r="T266" s="311"/>
      <c r="U266" s="140">
        <f ca="1">IFERROR(IF(AND($O$308="WA",$O$309=0),IF(IFERROR(FIND("On Premise",U298)&gt;0,FALSE),(1-((U250+U255)/ROUND((1-$O$346)*U271,$N$3))),(1-((U250+U255)/ROUND((1-$O$347)*U271,$N$3)))),(1-((U250+U255)/ROUND(U271+U253,$N$3)))),0)</f>
        <v>0</v>
      </c>
      <c r="V266" s="140">
        <f>IFERROR(IF(AND($O$308="WA",$O$309=0),IF(IFERROR(FIND("On Premise",U298)&gt;0,FALSE),(1-((V250+V255)/ROUND((1-$P$346)*V271,$N$3))),(1-((V250+V255)/ROUND((1-$P$347)*V271,$N$3)))),(1-((V250+V255)/ROUND(V271+V253,$N$3)))),0)</f>
        <v>0</v>
      </c>
      <c r="W266" s="311"/>
      <c r="X266" s="140">
        <f ca="1">IFERROR(IF(AND($O$308="WA",$O$309=0),IF(IFERROR(FIND("On Premise",X298)&gt;0,FALSE),(1-((X250+X255)/ROUND((1-$O$346)*X271,$N$3))),(1-((X250+X255)/ROUND((1-$O$347)*X271,$N$3)))),(1-((X250+X255)/ROUND(X271+X253,$N$3)))),0)</f>
        <v>0</v>
      </c>
      <c r="Y266" s="140">
        <f>IFERROR(IF(AND($O$308="WA",$O$309=0),IF(IFERROR(FIND("On Premise",X298)&gt;0,FALSE),(1-((Y250+Y255)/ROUND((1-$P$346)*Y271,$N$3))),(1-((Y250+Y255)/ROUND((1-$P$347)*Y271,$N$3)))),(1-((Y250+Y255)/ROUND(Y271+Y253,$N$3)))),0)</f>
        <v>0</v>
      </c>
      <c r="Z266" s="311"/>
      <c r="AA266" s="140">
        <f ca="1">IFERROR(IF(AND($O$308="WA",$O$309=0),IF(IFERROR(FIND("On Premise",AA298)&gt;0,FALSE),(1-((AA250+AA255)/ROUND((1-$O$346)*AA271,$N$3))),(1-((AA250+AA255)/ROUND((1-$O$347)*AA271,$N$3)))),(1-((AA250+AA255)/ROUND(AA271+AA253,$N$3)))),0)</f>
        <v>0</v>
      </c>
      <c r="AB266" s="140">
        <f>IFERROR(IF(AND($O$308="WA",$O$309=0),IF(IFERROR(FIND("On Premise",AA298)&gt;0,FALSE),(1-((AB250+AB255)/ROUND((1-$P$346)*AB271,$N$3))),(1-((AB250+AB255)/ROUND((1-$P$347)*AB271,$N$3)))),(1-((AB250+AB255)/ROUND(AB271+AB253,$N$3)))),0)</f>
        <v>0</v>
      </c>
      <c r="AC266" s="311"/>
      <c r="AD266" s="140">
        <f ca="1">IFERROR(IF(AND($O$308="WA",$O$309=0),IF(IFERROR(FIND("On Premise",AD298)&gt;0,FALSE),(1-((AD250+AD255)/ROUND((1-$O$346)*AD271,$N$3))),(1-((AD250+AD255)/ROUND((1-$O$347)*AD271,$N$3)))),(1-((AD250+AD255)/ROUND(AD271+AD253,$N$3)))),0)</f>
        <v>0</v>
      </c>
      <c r="AE266" s="140">
        <f>IFERROR(IF(AND($O$308="WA",$O$309=0),IF(IFERROR(FIND("On Premise",AD298)&gt;0,FALSE),(1-((AE250+AE255)/ROUND((1-$P$346)*AE271,$N$3))),(1-((AE250+AE255)/ROUND((1-$P$347)*AE271,$N$3)))),(1-((AE250+AE255)/ROUND(AE271+AE253,$N$3)))),0)</f>
        <v>0</v>
      </c>
      <c r="AF266" s="311"/>
      <c r="AG266" s="140">
        <f ca="1">IFERROR(IF(AND($O$308="WA",$O$309=0),IF(IFERROR(FIND("On Premise",AG298)&gt;0,FALSE),(1-((AG250+AG255)/ROUND((1-$O$346)*AG271,$N$3))),(1-((AG250+AG255)/ROUND((1-$O$347)*AG271,$N$3)))),(1-((AG250+AG255)/ROUND(AG271+AG253,$N$3)))),0)</f>
        <v>0</v>
      </c>
      <c r="AH266" s="140">
        <f>IFERROR(IF(AND($O$308="WA",$O$309=0),IF(IFERROR(FIND("On Premise",AG298)&gt;0,FALSE),(1-((AH250+AH255)/ROUND((1-$P$346)*AH271,$N$3))),(1-((AH250+AH255)/ROUND((1-$P$347)*AH271,$N$3)))),(1-((AH250+AH255)/ROUND(AH271+AH253,$N$3)))),0)</f>
        <v>0</v>
      </c>
      <c r="AI266" s="311"/>
      <c r="AJ266" s="140">
        <f ca="1">IFERROR(IF(AND($O$308="WA",$O$309=0),IF(IFERROR(FIND("On Premise",AJ298)&gt;0,FALSE),(1-((AJ250+AJ255)/ROUND((1-$O$346)*AJ271,$N$3))),(1-((AJ250+AJ255)/ROUND((1-$O$347)*AJ271,$N$3)))),(1-((AJ250+AJ255)/ROUND(AJ271+AJ253,$N$3)))),0)</f>
        <v>0</v>
      </c>
      <c r="AK266" s="140">
        <f>IFERROR(IF(AND($O$308="WA",$O$309=0),IF(IFERROR(FIND("On Premise",AJ298)&gt;0,FALSE),(1-((AK250+AK255)/ROUND((1-$P$346)*AK271,$N$3))),(1-((AK250+AK255)/ROUND((1-$P$347)*AK271,$N$3)))),(1-((AK250+AK255)/ROUND(AK271+AK253,$N$3)))),0)</f>
        <v>0</v>
      </c>
      <c r="AL266" s="311"/>
      <c r="AM266" s="140">
        <f ca="1">IFERROR(IF(AND($O$308="WA",$O$309=0),IF(IFERROR(FIND("On Premise",AM298)&gt;0,FALSE),(1-((AM250+AM255)/ROUND((1-$O$346)*AM271,$N$3))),(1-((AM250+AM255)/ROUND((1-$O$347)*AM271,$N$3)))),(1-((AM250+AM255)/ROUND(AM271+AM253,$N$3)))),0)</f>
        <v>0</v>
      </c>
      <c r="AN266" s="140">
        <f>IFERROR(IF(AND($O$308="WA",$O$309=0),IF(IFERROR(FIND("On Premise",AM298)&gt;0,FALSE),(1-((AN250+AN255)/ROUND((1-$P$346)*AN271,$N$3))),(1-((AN250+AN255)/ROUND((1-$P$347)*AN271,$N$3)))),(1-((AN250+AN255)/ROUND(AN271+AN253,$N$3)))),0)</f>
        <v>0</v>
      </c>
      <c r="AO266" s="311"/>
      <c r="AP266" s="140">
        <f ca="1">IFERROR(IF(AND($O$308="WA",$O$309=0),IF(IFERROR(FIND("On Premise",AP298)&gt;0,FALSE),(1-((AP250+AP255)/ROUND((1-$O$346)*AP271,$N$3))),(1-((AP250+AP255)/ROUND((1-$O$347)*AP271,$N$3)))),(1-((AP250+AP255)/ROUND(AP271+AP253,$N$3)))),0)</f>
        <v>0</v>
      </c>
      <c r="AQ266" s="140">
        <f>IFERROR(IF(AND($O$308="WA",$O$309=0),IF(IFERROR(FIND("On Premise",AP298)&gt;0,FALSE),(1-((AQ250+AQ255)/ROUND((1-$P$346)*AQ271,$N$3))),(1-((AQ250+AQ255)/ROUND((1-$P$347)*AQ271,$N$3)))),(1-((AQ250+AQ255)/ROUND(AQ271+AQ253,$N$3)))),0)</f>
        <v>0</v>
      </c>
      <c r="AR266" s="311"/>
      <c r="AS266" s="140">
        <f ca="1">IFERROR(IF(AND($O$308="WA",$O$309=0),IF(IFERROR(FIND("On Premise",AS298)&gt;0,FALSE),(1-((AS250+AS255)/ROUND((1-$O$346)*AS271,$N$3))),(1-((AS250+AS255)/ROUND((1-$O$347)*AS271,$N$3)))),(1-((AS250+AS255)/ROUND(AS271+AS253,$N$3)))),0)</f>
        <v>0</v>
      </c>
      <c r="AT266" s="140">
        <f>IFERROR(IF(AND($O$308="WA",$O$309=0),IF(IFERROR(FIND("On Premise",AS298)&gt;0,FALSE),(1-((AT250+AT255)/ROUND((1-$P$346)*AT271,$N$3))),(1-((AT250+AT255)/ROUND((1-$P$347)*AT271,$N$3)))),(1-((AT250+AT255)/ROUND(AT271+AT253,$N$3)))),0)</f>
        <v>0</v>
      </c>
      <c r="AU266" s="311"/>
      <c r="AV266" s="140">
        <f ca="1">IFERROR(IF(AND($O$308="WA",$O$309=0),IF(IFERROR(FIND("On Premise",AV298)&gt;0,FALSE),(1-((AV250+AV255)/ROUND((1-$O$346)*AV271,$N$3))),(1-((AV250+AV255)/ROUND((1-$O$347)*AV271,$N$3)))),(1-((AV250+AV255)/ROUND(AV271+AV253,$N$3)))),0)</f>
        <v>0</v>
      </c>
      <c r="AW266" s="140">
        <f>IFERROR(IF(AND($O$308="WA",$O$309=0),IF(IFERROR(FIND("On Premise",AV298)&gt;0,FALSE),(1-((AW250+AW255)/ROUND((1-$P$346)*AW271,$N$3))),(1-((AW250+AW255)/ROUND((1-$P$347)*AW271,$N$3)))),(1-((AW250+AW255)/ROUND(AW271+AW253,$N$3)))),0)</f>
        <v>0</v>
      </c>
      <c r="AX266" s="311"/>
      <c r="AY266" s="140">
        <f ca="1">IFERROR(IF(AND($O$308="WA",$O$309=0),IF(IFERROR(FIND("On Premise",AY298)&gt;0,FALSE),(1-((AY250+AY255)/ROUND((1-$O$346)*AY271,$N$3))),(1-((AY250+AY255)/ROUND((1-$O$347)*AY271,$N$3)))),(1-((AY250+AY255)/ROUND(AY271+AY253,$N$3)))),0)</f>
        <v>0</v>
      </c>
      <c r="AZ266" s="140">
        <f>IFERROR(IF(AND($O$308="WA",$O$309=0),IF(IFERROR(FIND("On Premise",AY298)&gt;0,FALSE),(1-((AZ250+AZ255)/ROUND((1-$P$346)*AZ271,$N$3))),(1-((AZ250+AZ255)/ROUND((1-$P$347)*AZ271,$N$3)))),(1-((AZ250+AZ255)/ROUND(AZ271+AZ253,$N$3)))),0)</f>
        <v>0</v>
      </c>
      <c r="BA266" s="311"/>
      <c r="BB266" s="140">
        <f ca="1">IFERROR(IF(AND($O$308="WA",$O$309=0),IF(IFERROR(FIND("On Premise",BB298)&gt;0,FALSE),(1-((BB250+BB255)/ROUND((1-$O$346)*BB271,$N$3))),(1-((BB250+BB255)/ROUND((1-$O$347)*BB271,$N$3)))),(1-((BB250+BB255)/ROUND(BB271+BB253,$N$3)))),0)</f>
        <v>0</v>
      </c>
      <c r="BC266" s="140">
        <f>IFERROR(IF(AND($O$308="WA",$O$309=0),IF(IFERROR(FIND("On Premise",BB298)&gt;0,FALSE),(1-((BC250+BC255)/ROUND((1-$P$346)*BC271,$N$3))),(1-((BC250+BC255)/ROUND((1-$P$347)*BC271,$N$3)))),(1-((BC250+BC255)/ROUND(BC271+BC253,$N$3)))),0)</f>
        <v>0</v>
      </c>
      <c r="BD266" s="311"/>
      <c r="BE266" s="140">
        <f ca="1">IFERROR(IF(AND($O$308="WA",$O$309=0),IF(IFERROR(FIND("On Premise",BE298)&gt;0,FALSE),(1-((BE250+BE255)/ROUND((1-$O$346)*BE271,$N$3))),(1-((BE250+BE255)/ROUND((1-$O$347)*BE271,$N$3)))),(1-((BE250+BE255)/ROUND(BE271+BE253,$N$3)))),0)</f>
        <v>0</v>
      </c>
      <c r="BF266" s="140">
        <f>IFERROR(IF(AND($O$308="WA",$O$309=0),IF(IFERROR(FIND("On Premise",BE298)&gt;0,FALSE),(1-((BF250+BF255)/ROUND((1-$P$346)*BF271,$N$3))),(1-((BF250+BF255)/ROUND((1-$P$347)*BF271,$N$3)))),(1-((BF250+BF255)/ROUND(BF271+BF253,$N$3)))),0)</f>
        <v>0</v>
      </c>
      <c r="BG266" s="311"/>
      <c r="BH266" s="140">
        <f ca="1">IFERROR(IF(AND($O$308="WA",$O$309=0),IF(IFERROR(FIND("On Premise",BH298)&gt;0,FALSE),(1-((BH250+BH255)/ROUND((1-$O$346)*BH271,$N$3))),(1-((BH250+BH255)/ROUND((1-$O$347)*BH271,$N$3)))),(1-((BH250+BH255)/ROUND(BH271+BH253,$N$3)))),0)</f>
        <v>0</v>
      </c>
      <c r="BI266" s="140">
        <f>IFERROR(IF(AND($O$308="WA",$O$309=0),IF(IFERROR(FIND("On Premise",BH298)&gt;0,FALSE),(1-((BI250+BI255)/ROUND((1-$P$346)*BI271,$N$3))),(1-((BI250+BI255)/ROUND((1-$P$347)*BI271,$N$3)))),(1-((BI250+BI255)/ROUND(BI271+BI253,$N$3)))),0)</f>
        <v>0</v>
      </c>
      <c r="BJ266" s="311"/>
      <c r="BK266" s="140">
        <f ca="1">IFERROR(IF(AND($O$308="WA",$O$309=0),IF(IFERROR(FIND("On Premise",BK298)&gt;0,FALSE),(1-((BK250+BK255)/ROUND((1-$O$346)*BK271,$N$3))),(1-((BK250+BK255)/ROUND((1-$O$347)*BK271,$N$3)))),(1-((BK250+BK255)/ROUND(BK271+BK253,$N$3)))),0)</f>
        <v>0</v>
      </c>
      <c r="BL266" s="140">
        <f>IFERROR(IF(AND($O$308="WA",$O$309=0),IF(IFERROR(FIND("On Premise",BK298)&gt;0,FALSE),(1-((BL250+BL255)/ROUND((1-$P$346)*BL271,$N$3))),(1-((BL250+BL255)/ROUND((1-$P$347)*BL271,$N$3)))),(1-((BL250+BL255)/ROUND(BL271+BL253,$N$3)))),0)</f>
        <v>0</v>
      </c>
      <c r="BM266" s="311"/>
      <c r="BN266" s="140">
        <f ca="1">IFERROR(IF(AND($O$308="WA",$O$309=0),IF(IFERROR(FIND("On Premise",BN298)&gt;0,FALSE),(1-((BN250+BN255)/ROUND((1-$O$346)*BN271,$N$3))),(1-((BN250+BN255)/ROUND((1-$O$347)*BN271,$N$3)))),(1-((BN250+BN255)/ROUND(BN271+BN253,$N$3)))),0)</f>
        <v>0</v>
      </c>
      <c r="BO266" s="140">
        <f>IFERROR(IF(AND($O$308="WA",$O$309=0),IF(IFERROR(FIND("On Premise",BN298)&gt;0,FALSE),(1-((BO250+BO255)/ROUND((1-$P$346)*BO271,$N$3))),(1-((BO250+BO255)/ROUND((1-$P$347)*BO271,$N$3)))),(1-((BO250+BO255)/ROUND(BO271+BO253,$N$3)))),0)</f>
        <v>0</v>
      </c>
      <c r="BP266" s="311"/>
      <c r="BQ266" s="140">
        <f ca="1">IFERROR(IF(AND($O$308="WA",$O$309=0),IF(IFERROR(FIND("On Premise",BQ298)&gt;0,FALSE),(1-((BQ250+BQ255)/ROUND((1-$O$346)*BQ271,$N$3))),(1-((BQ250+BQ255)/ROUND((1-$O$347)*BQ271,$N$3)))),(1-((BQ250+BQ255)/ROUND(BQ271+BQ253,$N$3)))),0)</f>
        <v>0</v>
      </c>
      <c r="BR266" s="140">
        <f>IFERROR(IF(AND($O$308="WA",$O$309=0),IF(IFERROR(FIND("On Premise",BQ298)&gt;0,FALSE),(1-((BR250+BR255)/ROUND((1-$P$346)*BR271,$N$3))),(1-((BR250+BR255)/ROUND((1-$P$347)*BR271,$N$3)))),(1-((BR250+BR255)/ROUND(BR271+BR253,$N$3)))),0)</f>
        <v>0</v>
      </c>
      <c r="BS266" s="311"/>
      <c r="BT266" s="140">
        <f ca="1">IFERROR(IF(AND($O$308="WA",$O$309=0),IF(IFERROR(FIND("On Premise",BT298)&gt;0,FALSE),(1-((BT250+BT255)/ROUND((1-$O$346)*BT271,$N$3))),(1-((BT250+BT255)/ROUND((1-$O$347)*BT271,$N$3)))),(1-((BT250+BT255)/ROUND(BT271+BT253,$N$3)))),0)</f>
        <v>0</v>
      </c>
      <c r="BU266" s="140">
        <f>IFERROR(IF(AND($O$308="WA",$O$309=0),IF(IFERROR(FIND("On Premise",BT298)&gt;0,FALSE),(1-((BU250+BU255)/ROUND((1-$P$346)*BU271,$N$3))),(1-((BU250+BU255)/ROUND((1-$P$347)*BU271,$N$3)))),(1-((BU250+BU255)/ROUND(BU271+BU253,$N$3)))),0)</f>
        <v>0</v>
      </c>
      <c r="BV266" s="311"/>
      <c r="BW266" s="140">
        <f ca="1">IFERROR(IF(AND($O$308="WA",$O$309=0),IF(IFERROR(FIND("On Premise",BW298)&gt;0,FALSE),(1-((BW250+BW255)/ROUND((1-$O$346)*BW271,$N$3))),(1-((BW250+BW255)/ROUND((1-$O$347)*BW271,$N$3)))),(1-((BW250+BW255)/ROUND(BW271+BW253,$N$3)))),0)</f>
        <v>0</v>
      </c>
      <c r="BX266" s="140">
        <f>IFERROR(IF(AND($O$308="WA",$O$309=0),IF(IFERROR(FIND("On Premise",BW298)&gt;0,FALSE),(1-((BX250+BX255)/ROUND((1-$P$346)*BX271,$N$3))),(1-((BX250+BX255)/ROUND((1-$P$347)*BX271,$N$3)))),(1-((BX250+BX255)/ROUND(BX271+BX253,$N$3)))),0)</f>
        <v>0</v>
      </c>
      <c r="BY266" s="311"/>
      <c r="BZ266" s="140">
        <f ca="1">IFERROR(IF(AND($O$308="WA",$O$309=0),IF(IFERROR(FIND("On Premise",BZ298)&gt;0,FALSE),(1-((BZ250+BZ255)/ROUND((1-$O$346)*BZ271,$N$3))),(1-((BZ250+BZ255)/ROUND((1-$O$347)*BZ271,$N$3)))),(1-((BZ250+BZ255)/ROUND(BZ271+BZ253,$N$3)))),0)</f>
        <v>0</v>
      </c>
      <c r="CA266" s="140">
        <f>IFERROR(IF(AND($O$308="WA",$O$309=0),IF(IFERROR(FIND("On Premise",BZ298)&gt;0,FALSE),(1-((CA250+CA255)/ROUND((1-$P$346)*CA271,$N$3))),(1-((CA250+CA255)/ROUND((1-$P$347)*CA271,$N$3)))),(1-((CA250+CA255)/ROUND(CA271+CA253,$N$3)))),0)</f>
        <v>0</v>
      </c>
      <c r="CB266" s="311"/>
      <c r="CC266" s="140">
        <f ca="1">IFERROR(IF(AND($O$308="WA",$O$309=0),IF(IFERROR(FIND("On Premise",CC298)&gt;0,FALSE),(1-((CC250+CC255)/ROUND((1-$O$346)*CC271,$N$3))),(1-((CC250+CC255)/ROUND((1-$O$347)*CC271,$N$3)))),(1-((CC250+CC255)/ROUND(CC271+CC253,$N$3)))),0)</f>
        <v>0</v>
      </c>
      <c r="CD266" s="140">
        <f>IFERROR(IF(AND($O$308="WA",$O$309=0),IF(IFERROR(FIND("On Premise",CC298)&gt;0,FALSE),(1-((CD250+CD255)/ROUND((1-$P$346)*CD271,$N$3))),(1-((CD250+CD255)/ROUND((1-$P$347)*CD271,$N$3)))),(1-((CD250+CD255)/ROUND(CD271+CD253,$N$3)))),0)</f>
        <v>0</v>
      </c>
      <c r="CE266" s="311"/>
      <c r="CF266" s="140">
        <f ca="1">IFERROR(IF(AND($O$308="WA",$O$309=0),IF(IFERROR(FIND("On Premise",CF298)&gt;0,FALSE),(1-((CF250+CF255)/ROUND((1-$O$346)*CF271,$N$3))),(1-((CF250+CF255)/ROUND((1-$O$347)*CF271,$N$3)))),(1-((CF250+CF255)/ROUND(CF271+CF253,$N$3)))),0)</f>
        <v>0</v>
      </c>
      <c r="CG266" s="140">
        <f>IFERROR(IF(AND($O$308="WA",$O$309=0),IF(IFERROR(FIND("On Premise",CF298)&gt;0,FALSE),(1-((CG250+CG255)/ROUND((1-$P$346)*CG271,$N$3))),(1-((CG250+CG255)/ROUND((1-$P$347)*CG271,$N$3)))),(1-((CG250+CG255)/ROUND(CG271+CG253,$N$3)))),0)</f>
        <v>0</v>
      </c>
      <c r="CH266" s="311"/>
      <c r="CI266" s="140">
        <f ca="1">IFERROR(IF(AND($O$308="WA",$O$309=0),IF(IFERROR(FIND("On Premise",CI298)&gt;0,FALSE),(1-((CI250+CI255)/ROUND((1-$O$346)*CI271,$N$3))),(1-((CI250+CI255)/ROUND((1-$O$347)*CI271,$N$3)))),(1-((CI250+CI255)/ROUND(CI271+CI253,$N$3)))),0)</f>
        <v>0</v>
      </c>
      <c r="CJ266" s="140">
        <f>IFERROR(IF(AND($O$308="WA",$O$309=0),IF(IFERROR(FIND("On Premise",CI298)&gt;0,FALSE),(1-((CJ250+CJ255)/ROUND((1-$P$346)*CJ271,$N$3))),(1-((CJ250+CJ255)/ROUND((1-$P$347)*CJ271,$N$3)))),(1-((CJ250+CJ255)/ROUND(CJ271+CJ253,$N$3)))),0)</f>
        <v>0</v>
      </c>
      <c r="CK266" s="311"/>
      <c r="CL266" s="140">
        <f ca="1">IFERROR(IF(AND($O$308="WA",$O$309=0),IF(IFERROR(FIND("On Premise",CL298)&gt;0,FALSE),(1-((CL250+CL255)/ROUND((1-$O$346)*CL271,$N$3))),(1-((CL250+CL255)/ROUND((1-$O$347)*CL271,$N$3)))),(1-((CL250+CL255)/ROUND(CL271+CL253,$N$3)))),0)</f>
        <v>0</v>
      </c>
      <c r="CM266" s="140">
        <f>IFERROR(IF(AND($O$308="WA",$O$309=0),IF(IFERROR(FIND("On Premise",CL298)&gt;0,FALSE),(1-((CM250+CM255)/ROUND((1-$P$346)*CM271,$N$3))),(1-((CM250+CM255)/ROUND((1-$P$347)*CM271,$N$3)))),(1-((CM250+CM255)/ROUND(CM271+CM253,$N$3)))),0)</f>
        <v>0</v>
      </c>
      <c r="CN266" s="311"/>
      <c r="CO266" s="140">
        <f ca="1">IFERROR(IF(AND($O$308="WA",$O$309=0),IF(IFERROR(FIND("On Premise",CO298)&gt;0,FALSE),(1-((CO250+CO255)/ROUND((1-$O$346)*CO271,$N$3))),(1-((CO250+CO255)/ROUND((1-$O$347)*CO271,$N$3)))),(1-((CO250+CO255)/ROUND(CO271+CO253,$N$3)))),0)</f>
        <v>0</v>
      </c>
      <c r="CP266" s="140">
        <f>IFERROR(IF(AND($O$308="WA",$O$309=0),IF(IFERROR(FIND("On Premise",CO298)&gt;0,FALSE),(1-((CP250+CP255)/ROUND((1-$P$346)*CP271,$N$3))),(1-((CP250+CP255)/ROUND((1-$P$347)*CP271,$N$3)))),(1-((CP250+CP255)/ROUND(CP271+CP253,$N$3)))),0)</f>
        <v>0</v>
      </c>
      <c r="CQ266" s="311"/>
      <c r="CR266" s="140">
        <f ca="1">IFERROR(IF(AND($O$308="WA",$O$309=0),IF(IFERROR(FIND("On Premise",CR298)&gt;0,FALSE),(1-((CR250+CR255)/ROUND((1-$O$346)*CR271,$N$3))),(1-((CR250+CR255)/ROUND((1-$O$347)*CR271,$N$3)))),(1-((CR250+CR255)/ROUND(CR271+CR253,$N$3)))),0)</f>
        <v>0</v>
      </c>
      <c r="CS266" s="140">
        <f>IFERROR(IF(AND($O$308="WA",$O$309=0),IF(IFERROR(FIND("On Premise",CR298)&gt;0,FALSE),(1-((CS250+CS255)/ROUND((1-$P$346)*CS271,$N$3))),(1-((CS250+CS255)/ROUND((1-$P$347)*CS271,$N$3)))),(1-((CS250+CS255)/ROUND(CS271+CS253,$N$3)))),0)</f>
        <v>0</v>
      </c>
      <c r="CT266" s="311"/>
      <c r="CU266" s="140">
        <f ca="1">IFERROR(IF(AND($O$308="WA",$O$309=0),IF(IFERROR(FIND("On Premise",CU298)&gt;0,FALSE),(1-((CU250+CU255)/ROUND((1-$O$346)*CU271,$N$3))),(1-((CU250+CU255)/ROUND((1-$O$347)*CU271,$N$3)))),(1-((CU250+CU255)/ROUND(CU271+CU253,$N$3)))),0)</f>
        <v>0</v>
      </c>
      <c r="CV266" s="140">
        <f>IFERROR(IF(AND($O$308="WA",$O$309=0),IF(IFERROR(FIND("On Premise",CU298)&gt;0,FALSE),(1-((CV250+CV255)/ROUND((1-$P$346)*CV271,$N$3))),(1-((CV250+CV255)/ROUND((1-$P$347)*CV271,$N$3)))),(1-((CV250+CV255)/ROUND(CV271+CV253,$N$3)))),0)</f>
        <v>0</v>
      </c>
      <c r="CW266" s="311"/>
      <c r="CX266" s="140">
        <f ca="1">IFERROR(IF(AND($O$308="WA",$O$309=0),IF(IFERROR(FIND("On Premise",CX298)&gt;0,FALSE),(1-((CX250+CX255)/ROUND((1-$O$346)*CX271,$N$3))),(1-((CX250+CX255)/ROUND((1-$O$347)*CX271,$N$3)))),(1-((CX250+CX255)/ROUND(CX271+CX253,$N$3)))),0)</f>
        <v>0</v>
      </c>
      <c r="CY266" s="140">
        <f>IFERROR(IF(AND($O$308="WA",$O$309=0),IF(IFERROR(FIND("On Premise",CX298)&gt;0,FALSE),(1-((CY250+CY255)/ROUND((1-$P$346)*CY271,$N$3))),(1-((CY250+CY255)/ROUND((1-$P$347)*CY271,$N$3)))),(1-((CY250+CY255)/ROUND(CY271+CY253,$N$3)))),0)</f>
        <v>0</v>
      </c>
      <c r="CZ266" s="311"/>
      <c r="DA266" s="140">
        <f ca="1">IFERROR(IF(AND($O$308="WA",$O$309=0),IF(IFERROR(FIND("On Premise",DA298)&gt;0,FALSE),(1-((DA250+DA255)/ROUND((1-$O$346)*DA271,$N$3))),(1-((DA250+DA255)/ROUND((1-$O$347)*DA271,$N$3)))),(1-((DA250+DA255)/ROUND(DA271+DA253,$N$3)))),0)</f>
        <v>0</v>
      </c>
      <c r="DB266" s="140">
        <f>IFERROR(IF(AND($O$308="WA",$O$309=0),IF(IFERROR(FIND("On Premise",DA298)&gt;0,FALSE),(1-((DB250+DB255)/ROUND((1-$P$346)*DB271,$N$3))),(1-((DB250+DB255)/ROUND((1-$P$347)*DB271,$N$3)))),(1-((DB250+DB255)/ROUND(DB271+DB253,$N$3)))),0)</f>
        <v>0</v>
      </c>
      <c r="DC266" s="311"/>
      <c r="DD266" s="140">
        <f ca="1">IFERROR(IF(AND($O$308="WA",$O$309=0),IF(IFERROR(FIND("On Premise",DD298)&gt;0,FALSE),(1-((DD250+DD255)/ROUND((1-$O$346)*DD271,$N$3))),(1-((DD250+DD255)/ROUND((1-$O$347)*DD271,$N$3)))),(1-((DD250+DD255)/ROUND(DD271+DD253,$N$3)))),0)</f>
        <v>0</v>
      </c>
      <c r="DE266" s="140">
        <f>IFERROR(IF(AND($O$308="WA",$O$309=0),IF(IFERROR(FIND("On Premise",DD298)&gt;0,FALSE),(1-((DE250+DE255)/ROUND((1-$P$346)*DE271,$N$3))),(1-((DE250+DE255)/ROUND((1-$P$347)*DE271,$N$3)))),(1-((DE250+DE255)/ROUND(DE271+DE253,$N$3)))),0)</f>
        <v>0</v>
      </c>
      <c r="DF266" s="311"/>
      <c r="DG266" s="140">
        <f ca="1">IFERROR(IF(AND($O$308="WA",$O$309=0),IF(IFERROR(FIND("On Premise",DG298)&gt;0,FALSE),(1-((DG250+DG255)/ROUND((1-$O$346)*DG271,$N$3))),(1-((DG250+DG255)/ROUND((1-$O$347)*DG271,$N$3)))),(1-((DG250+DG255)/ROUND(DG271+DG253,$N$3)))),0)</f>
        <v>0</v>
      </c>
      <c r="DH266" s="140">
        <f>IFERROR(IF(AND($O$308="WA",$O$309=0),IF(IFERROR(FIND("On Premise",DG298)&gt;0,FALSE),(1-((DH250+DH255)/ROUND((1-$P$346)*DH271,$N$3))),(1-((DH250+DH255)/ROUND((1-$P$347)*DH271,$N$3)))),(1-((DH250+DH255)/ROUND(DH271+DH253,$N$3)))),0)</f>
        <v>0</v>
      </c>
      <c r="DI266" s="311"/>
      <c r="DJ266" s="140">
        <f ca="1">IFERROR(IF(AND($O$308="WA",$O$309=0),IF(IFERROR(FIND("On Premise",DJ298)&gt;0,FALSE),(1-((DJ250+DJ255)/ROUND((1-$O$346)*DJ271,$N$3))),(1-((DJ250+DJ255)/ROUND((1-$O$347)*DJ271,$N$3)))),(1-((DJ250+DJ255)/ROUND(DJ271+DJ253,$N$3)))),0)</f>
        <v>0</v>
      </c>
      <c r="DK266" s="140">
        <f>IFERROR(IF(AND($O$308="WA",$O$309=0),IF(IFERROR(FIND("On Premise",DJ298)&gt;0,FALSE),(1-((DK250+DK255)/ROUND((1-$P$346)*DK271,$N$3))),(1-((DK250+DK255)/ROUND((1-$P$347)*DK271,$N$3)))),(1-((DK250+DK255)/ROUND(DK271+DK253,$N$3)))),0)</f>
        <v>0</v>
      </c>
      <c r="DL266" s="311"/>
      <c r="DM266" s="140">
        <f ca="1">IFERROR(IF(AND($O$308="WA",$O$309=0),IF(IFERROR(FIND("On Premise",DM298)&gt;0,FALSE),(1-((DM250+DM255)/ROUND((1-$O$346)*DM271,$N$3))),(1-((DM250+DM255)/ROUND((1-$O$347)*DM271,$N$3)))),(1-((DM250+DM255)/ROUND(DM271+DM253,$N$3)))),0)</f>
        <v>0</v>
      </c>
      <c r="DN266" s="140">
        <f>IFERROR(IF(AND($O$308="WA",$O$309=0),IF(IFERROR(FIND("On Premise",DM298)&gt;0,FALSE),(1-((DN250+DN255)/ROUND((1-$P$346)*DN271,$N$3))),(1-((DN250+DN255)/ROUND((1-$P$347)*DN271,$N$3)))),(1-((DN250+DN255)/ROUND(DN271+DN253,$N$3)))),0)</f>
        <v>0</v>
      </c>
      <c r="DO266" s="311"/>
      <c r="DP266" s="140">
        <f ca="1">IFERROR(IF(AND($O$308="WA",$O$309=0),IF(IFERROR(FIND("On Premise",DP298)&gt;0,FALSE),(1-((DP250+DP255)/ROUND((1-$O$346)*DP271,$N$3))),(1-((DP250+DP255)/ROUND((1-$O$347)*DP271,$N$3)))),(1-((DP250+DP255)/ROUND(DP271+DP253,$N$3)))),0)</f>
        <v>0</v>
      </c>
      <c r="DQ266" s="140">
        <f>IFERROR(IF(AND($O$308="WA",$O$309=0),IF(IFERROR(FIND("On Premise",DP298)&gt;0,FALSE),(1-((DQ250+DQ255)/ROUND((1-$P$346)*DQ271,$N$3))),(1-((DQ250+DQ255)/ROUND((1-$P$347)*DQ271,$N$3)))),(1-((DQ250+DQ255)/ROUND(DQ271+DQ253,$N$3)))),0)</f>
        <v>0</v>
      </c>
      <c r="DR266" s="311"/>
      <c r="DS266" s="140">
        <f ca="1">IFERROR(IF(AND($O$308="WA",$O$309=0),IF(IFERROR(FIND("On Premise",DS298)&gt;0,FALSE),(1-((DS250+DS255)/ROUND((1-$O$346)*DS271,$N$3))),(1-((DS250+DS255)/ROUND((1-$O$347)*DS271,$N$3)))),(1-((DS250+DS255)/ROUND(DS271+DS253,$N$3)))),0)</f>
        <v>0</v>
      </c>
      <c r="DT266" s="140">
        <f>IFERROR(IF(AND($O$308="WA",$O$309=0),IF(IFERROR(FIND("On Premise",DS298)&gt;0,FALSE),(1-((DT250+DT255)/ROUND((1-$P$346)*DT271,$N$3))),(1-((DT250+DT255)/ROUND((1-$P$347)*DT271,$N$3)))),(1-((DT250+DT255)/ROUND(DT271+DT253,$N$3)))),0)</f>
        <v>0</v>
      </c>
      <c r="DU266" s="410"/>
      <c r="DV266" s="140">
        <f>IFERROR(IF(AND($O$308="WA",$O$309=0),IF(IFERROR(FIND("On Premise",DV298)&gt;0,FALSE),(1-(DV250/ROUND((1-$O$346)*DV271,$N$3))),(1-(DV250/ROUND((1-$O$347)*DV271,$N$3)))),(1-(DV250/ROUND((DV271+DV253),$N$3)))),0)</f>
        <v>0</v>
      </c>
      <c r="DW266" s="456"/>
      <c r="DY266" s="241"/>
      <c r="DZ266" s="242"/>
      <c r="EB266" s="146"/>
      <c r="EC266" s="242"/>
    </row>
    <row r="267" spans="1:135" ht="19.5" customHeight="1" x14ac:dyDescent="0.3">
      <c r="A267" s="83"/>
      <c r="B267" s="148"/>
      <c r="C267">
        <v>1</v>
      </c>
      <c r="D267" s="84">
        <v>1</v>
      </c>
      <c r="G267" s="206" t="s">
        <v>264</v>
      </c>
      <c r="M267" s="235" t="s">
        <v>481</v>
      </c>
      <c r="N267" s="238"/>
      <c r="O267" s="140">
        <f ca="1">IFERROR(IF($O$308="WA",(O271-O250)/ROUND(O271,$N$3),(O271-O250)/ROUND(O271,$N$3)),0)</f>
        <v>0</v>
      </c>
      <c r="P267" s="140">
        <f>IFERROR(IF($O$308="WA",(P271-P250)/ROUND(P271,$N$3),(P271-P250)/ROUND(P271,$N$3)),0)</f>
        <v>0</v>
      </c>
      <c r="Q267" s="236"/>
      <c r="R267" s="140">
        <f ca="1">IFERROR(IF(AND($O$308="WA",$O$309=0),IF(ISERROR(FIND("On Premise",R298)),(1-(R250/ROUND(((1-$O$347)*(R271)),$N$3))),(1-(R250/ROUND(((1-$O$346)*(R271)),$N$3)))),IFERROR(((1-R250/ROUND(R271,$N$3))),0)),0)</f>
        <v>0</v>
      </c>
      <c r="S267" s="140">
        <f>IFERROR(IF(AND($O$308="WA",$O$309=0),IF(ISERROR(FIND("On Premise",R298)),(1-(S250/ROUND(((1-$P$347)*(S271)),$N$3))),(1-(S250/ROUND(((1-$P$346)*(S271)),$N$3)))),IFERROR(((1-S250/ROUND(S271,$N$3))),0)),0)</f>
        <v>0</v>
      </c>
      <c r="T267" s="140"/>
      <c r="U267" s="140">
        <f ca="1">IFERROR(IF(AND($O$308="WA",$O$309=0),IF(ISERROR(FIND("On Premise",U298)),(1-(U250/ROUND(((1-$O$347)*(U271)),$N$3))),(1-(U250/ROUND(((1-$O$346)*(U271)),$N$3)))),IFERROR(((1-U250/ROUND(U271,$N$3))),0)),0)</f>
        <v>0</v>
      </c>
      <c r="V267" s="140">
        <f>IFERROR(IF(AND($O$308="WA",$O$309=0),IF(ISERROR(FIND("On Premise",U298)),(1-(V250/ROUND(((1-$P$347)*(V271)),$N$3))),(1-(V250/ROUND(((1-$P$346)*(V271)),$N$3)))),IFERROR(((1-V250/ROUND(V271,$N$3))),0)),0)</f>
        <v>0</v>
      </c>
      <c r="W267" s="140"/>
      <c r="X267" s="140">
        <f ca="1">IFERROR(IF(AND($O$308="WA",$O$309=0),IF(ISERROR(FIND("On Premise",X298)),(1-(X250/ROUND(((1-$O$347)*(X271)),$N$3))),(1-(X250/ROUND(((1-$O$346)*(X271)),$N$3)))),IFERROR(((1-X250/ROUND(X271,$N$3))),0)),0)</f>
        <v>0</v>
      </c>
      <c r="Y267" s="140">
        <f>IFERROR(IF(AND($O$308="WA",$O$309=0),IF(ISERROR(FIND("On Premise",X298)),(1-(Y250/ROUND(((1-$P$347)*(Y271)),$N$3))),(1-(Y250/ROUND(((1-$P$346)*(Y271)),$N$3)))),IFERROR(((1-Y250/ROUND(Y271,$N$3))),0)),0)</f>
        <v>0</v>
      </c>
      <c r="Z267" s="140"/>
      <c r="AA267" s="140">
        <f ca="1">IFERROR(IF(AND($O$308="WA",$O$309=0),IF(ISERROR(FIND("On Premise",AA298)),(1-(AA250/ROUND(((1-$O$347)*(AA271)),$N$3))),(1-(AA250/ROUND(((1-$O$346)*(AA271)),$N$3)))),IFERROR(((1-AA250/ROUND(AA271,$N$3))),0)),0)</f>
        <v>0</v>
      </c>
      <c r="AB267" s="140">
        <f>IFERROR(IF(AND($O$308="WA",$O$309=0),IF(ISERROR(FIND("On Premise",AA298)),(1-(AB250/ROUND(((1-$P$347)*(AB271)),$N$3))),(1-(AB250/ROUND(((1-$P$346)*(AB271)),$N$3)))),IFERROR(((1-AB250/ROUND(AB271,$N$3))),0)),0)</f>
        <v>0</v>
      </c>
      <c r="AC267" s="140"/>
      <c r="AD267" s="140">
        <f ca="1">IFERROR(IF(AND($O$308="WA",$O$309=0),IF(ISERROR(FIND("On Premise",AD298)),(1-(AD250/ROUND(((1-$O$347)*(AD271)),$N$3))),(1-(AD250/ROUND(((1-$O$346)*(AD271)),$N$3)))),IFERROR(((1-AD250/ROUND(AD271,$N$3))),0)),0)</f>
        <v>0</v>
      </c>
      <c r="AE267" s="140">
        <f>IFERROR(IF(AND($O$308="WA",$O$309=0),IF(ISERROR(FIND("On Premise",AD298)),(1-(AE250/ROUND(((1-$P$347)*(AE271)),$N$3))),(1-(AE250/ROUND(((1-$P$346)*(AE271)),$N$3)))),IFERROR(((1-AE250/ROUND(AE271,$N$3))),0)),0)</f>
        <v>0</v>
      </c>
      <c r="AF267" s="140"/>
      <c r="AG267" s="140">
        <f ca="1">IFERROR(IF(AND($O$308="WA",$O$309=0),IF(ISERROR(FIND("On Premise",AG298)),(1-(AG250/ROUND(((1-$O$347)*(AG271)),$N$3))),(1-(AG250/ROUND(((1-$O$346)*(AG271)),$N$3)))),IFERROR(((1-AG250/ROUND(AG271,$N$3))),0)),0)</f>
        <v>0</v>
      </c>
      <c r="AH267" s="140">
        <f>IFERROR(IF(AND($O$308="WA",$O$309=0),IF(ISERROR(FIND("On Premise",AG298)),(1-(AH250/ROUND(((1-$P$347)*(AH271)),$N$3))),(1-(AH250/ROUND(((1-$P$346)*(AH271)),$N$3)))),IFERROR(((1-AH250/ROUND(AH271,$N$3))),0)),0)</f>
        <v>0</v>
      </c>
      <c r="AI267" s="140"/>
      <c r="AJ267" s="140">
        <f ca="1">IFERROR(IF(AND($O$308="WA",$O$309=0),IF(ISERROR(FIND("On Premise",AJ298)),(1-(AJ250/ROUND(((1-$O$347)*(AJ271)),$N$3))),(1-(AJ250/ROUND(((1-$O$346)*(AJ271)),$N$3)))),IFERROR(((1-AJ250/ROUND(AJ271,$N$3))),0)),0)</f>
        <v>0</v>
      </c>
      <c r="AK267" s="140">
        <f>IFERROR(IF(AND($O$308="WA",$O$309=0),IF(ISERROR(FIND("On Premise",AJ298)),(1-(AK250/ROUND(((1-$P$347)*(AK271)),$N$3))),(1-(AK250/ROUND(((1-$P$346)*(AK271)),$N$3)))),IFERROR(((1-AK250/ROUND(AK271,$N$3))),0)),0)</f>
        <v>0</v>
      </c>
      <c r="AL267" s="140"/>
      <c r="AM267" s="140">
        <f ca="1">IFERROR(IF(AND($O$308="WA",$O$309=0),IF(ISERROR(FIND("On Premise",AM298)),(1-(AM250/ROUND(((1-$O$347)*(AM271)),$N$3))),(1-(AM250/ROUND(((1-$O$346)*(AM271)),$N$3)))),IFERROR(((1-AM250/ROUND(AM271,$N$3))),0)),0)</f>
        <v>0</v>
      </c>
      <c r="AN267" s="140">
        <f>IFERROR(IF(AND($O$308="WA",$O$309=0),IF(ISERROR(FIND("On Premise",AM298)),(1-(AN250/ROUND(((1-$P$347)*(AN271)),$N$3))),(1-(AN250/ROUND(((1-$P$346)*(AN271)),$N$3)))),IFERROR(((1-AN250/ROUND(AN271,$N$3))),0)),0)</f>
        <v>0</v>
      </c>
      <c r="AO267" s="140"/>
      <c r="AP267" s="140">
        <f ca="1">IFERROR(IF(AND($O$308="WA",$O$309=0),IF(ISERROR(FIND("On Premise",AP298)),(1-(AP250/ROUND(((1-$O$347)*(AP271)),$N$3))),(1-(AP250/ROUND(((1-$O$346)*(AP271)),$N$3)))),IFERROR(((1-AP250/ROUND(AP271,$N$3))),0)),0)</f>
        <v>0</v>
      </c>
      <c r="AQ267" s="140">
        <f>IFERROR(IF(AND($O$308="WA",$O$309=0),IF(ISERROR(FIND("On Premise",AP298)),(1-(AQ250/ROUND(((1-$P$347)*(AQ271)),$N$3))),(1-(AQ250/ROUND(((1-$P$346)*(AQ271)),$N$3)))),IFERROR(((1-AQ250/ROUND(AQ271,$N$3))),0)),0)</f>
        <v>0</v>
      </c>
      <c r="AR267" s="140"/>
      <c r="AS267" s="140">
        <f ca="1">IFERROR(IF(AND($O$308="WA",$O$309=0),IF(ISERROR(FIND("On Premise",AS298)),(1-(AS250/ROUND(((1-$O$347)*(AS271)),$N$3))),(1-(AS250/ROUND(((1-$O$346)*(AS271)),$N$3)))),IFERROR(((1-AS250/ROUND(AS271,$N$3))),0)),0)</f>
        <v>0</v>
      </c>
      <c r="AT267" s="140">
        <f>IFERROR(IF(AND($O$308="WA",$O$309=0),IF(ISERROR(FIND("On Premise",AS298)),(1-(AT250/ROUND(((1-$P$347)*(AT271)),$N$3))),(1-(AT250/ROUND(((1-$P$346)*(AT271)),$N$3)))),IFERROR(((1-AT250/ROUND(AT271,$N$3))),0)),0)</f>
        <v>0</v>
      </c>
      <c r="AU267" s="140"/>
      <c r="AV267" s="140">
        <f ca="1">IFERROR(IF(AND($O$308="WA",$O$309=0),IF(ISERROR(FIND("On Premise",AV298)),(1-(AV250/ROUND(((1-$O$347)*(AV271)),$N$3))),(1-(AV250/ROUND(((1-$O$346)*(AV271)),$N$3)))),IFERROR(((1-AV250/ROUND(AV271,$N$3))),0)),0)</f>
        <v>0</v>
      </c>
      <c r="AW267" s="140">
        <f>IFERROR(IF(AND($O$308="WA",$O$309=0),IF(ISERROR(FIND("On Premise",AV298)),(1-(AW250/ROUND(((1-$P$347)*(AW271)),$N$3))),(1-(AW250/ROUND(((1-$P$346)*(AW271)),$N$3)))),IFERROR(((1-AW250/ROUND(AW271,$N$3))),0)),0)</f>
        <v>0</v>
      </c>
      <c r="AX267" s="140"/>
      <c r="AY267" s="140">
        <f ca="1">IFERROR(IF(AND($O$308="WA",$O$309=0),IF(ISERROR(FIND("On Premise",AY298)),(1-(AY250/ROUND(((1-$O$347)*(AY271)),$N$3))),(1-(AY250/ROUND(((1-$O$346)*(AY271)),$N$3)))),IFERROR(((1-AY250/ROUND(AY271,$N$3))),0)),0)</f>
        <v>0</v>
      </c>
      <c r="AZ267" s="140">
        <f>IFERROR(IF(AND($O$308="WA",$O$309=0),IF(ISERROR(FIND("On Premise",AY298)),(1-(AZ250/ROUND(((1-$P$347)*(AZ271)),$N$3))),(1-(AZ250/ROUND(((1-$P$346)*(AZ271)),$N$3)))),IFERROR(((1-AZ250/ROUND(AZ271,$N$3))),0)),0)</f>
        <v>0</v>
      </c>
      <c r="BA267" s="140"/>
      <c r="BB267" s="140">
        <f ca="1">IFERROR(IF(AND($O$308="WA",$O$309=0),IF(ISERROR(FIND("On Premise",BB298)),(1-(BB250/ROUND(((1-$O$347)*(BB271)),$N$3))),(1-(BB250/ROUND(((1-$O$346)*(BB271)),$N$3)))),IFERROR(((1-BB250/ROUND(BB271,$N$3))),0)),0)</f>
        <v>0</v>
      </c>
      <c r="BC267" s="140">
        <f>IFERROR(IF(AND($O$308="WA",$O$309=0),IF(ISERROR(FIND("On Premise",BB298)),(1-(BC250/ROUND(((1-$P$347)*(BC271)),$N$3))),(1-(BC250/ROUND(((1-$P$346)*(BC271)),$N$3)))),IFERROR(((1-BC250/ROUND(BC271,$N$3))),0)),0)</f>
        <v>0</v>
      </c>
      <c r="BD267" s="140"/>
      <c r="BE267" s="140">
        <f ca="1">IFERROR(IF(AND($O$308="WA",$O$309=0),IF(ISERROR(FIND("On Premise",BE298)),(1-(BE250/ROUND(((1-$O$347)*(BE271)),$N$3))),(1-(BE250/ROUND(((1-$O$346)*(BE271)),$N$3)))),IFERROR(((1-BE250/ROUND(BE271,$N$3))),0)),0)</f>
        <v>0</v>
      </c>
      <c r="BF267" s="140">
        <f>IFERROR(IF(AND($O$308="WA",$O$309=0),IF(ISERROR(FIND("On Premise",BE298)),(1-(BF250/ROUND(((1-$P$347)*(BF271)),$N$3))),(1-(BF250/ROUND(((1-$P$346)*(BF271)),$N$3)))),IFERROR(((1-BF250/ROUND(BF271,$N$3))),0)),0)</f>
        <v>0</v>
      </c>
      <c r="BG267" s="140"/>
      <c r="BH267" s="140">
        <f ca="1">IFERROR(IF(AND($O$308="WA",$O$309=0),IF(ISERROR(FIND("On Premise",BH298)),(1-(BH250/ROUND(((1-$O$347)*(BH271)),$N$3))),(1-(BH250/ROUND(((1-$O$346)*(BH271)),$N$3)))),IFERROR(((1-BH250/ROUND(BH271,$N$3))),0)),0)</f>
        <v>0</v>
      </c>
      <c r="BI267" s="140">
        <f>IFERROR(IF(AND($O$308="WA",$O$309=0),IF(ISERROR(FIND("On Premise",BH298)),(1-(BI250/ROUND(((1-$P$347)*(BI271)),$N$3))),(1-(BI250/ROUND(((1-$P$346)*(BI271)),$N$3)))),IFERROR(((1-BI250/ROUND(BI271,$N$3))),0)),0)</f>
        <v>0</v>
      </c>
      <c r="BJ267" s="140"/>
      <c r="BK267" s="140">
        <f ca="1">IFERROR(IF(AND($O$308="WA",$O$309=0),IF(ISERROR(FIND("On Premise",BK298)),(1-(BK250/ROUND(((1-$O$347)*(BK271)),$N$3))),(1-(BK250/ROUND(((1-$O$346)*(BK271)),$N$3)))),IFERROR(((1-BK250/ROUND(BK271,$N$3))),0)),0)</f>
        <v>0</v>
      </c>
      <c r="BL267" s="140">
        <f>IFERROR(IF(AND($O$308="WA",$O$309=0),IF(ISERROR(FIND("On Premise",BK298)),(1-(BL250/ROUND(((1-$P$347)*(BL271)),$N$3))),(1-(BL250/ROUND(((1-$P$346)*(BL271)),$N$3)))),IFERROR(((1-BL250/ROUND(BL271,$N$3))),0)),0)</f>
        <v>0</v>
      </c>
      <c r="BM267" s="140"/>
      <c r="BN267" s="140">
        <f ca="1">IFERROR(IF(AND($O$308="WA",$O$309=0),IF(ISERROR(FIND("On Premise",BN298)),(1-(BN250/ROUND(((1-$O$347)*(BN271)),$N$3))),(1-(BN250/ROUND(((1-$O$346)*(BN271)),$N$3)))),IFERROR(((1-BN250/ROUND(BN271,$N$3))),0)),0)</f>
        <v>0</v>
      </c>
      <c r="BO267" s="140">
        <f>IFERROR(IF(AND($O$308="WA",$O$309=0),IF(ISERROR(FIND("On Premise",BN298)),(1-(BO250/ROUND(((1-$P$347)*(BO271)),$N$3))),(1-(BO250/ROUND(((1-$P$346)*(BO271)),$N$3)))),IFERROR(((1-BO250/ROUND(BO271,$N$3))),0)),0)</f>
        <v>0</v>
      </c>
      <c r="BP267" s="140"/>
      <c r="BQ267" s="140">
        <f ca="1">IFERROR(IF(AND($O$308="WA",$O$309=0),IF(ISERROR(FIND("On Premise",BQ298)),(1-(BQ250/ROUND(((1-$O$347)*(BQ271)),$N$3))),(1-(BQ250/ROUND(((1-$O$346)*(BQ271)),$N$3)))),IFERROR(((1-BQ250/ROUND(BQ271,$N$3))),0)),0)</f>
        <v>0</v>
      </c>
      <c r="BR267" s="140">
        <f>IFERROR(IF(AND($O$308="WA",$O$309=0),IF(ISERROR(FIND("On Premise",BQ298)),(1-(BR250/ROUND(((1-$P$347)*(BR271)),$N$3))),(1-(BR250/ROUND(((1-$P$346)*(BR271)),$N$3)))),IFERROR(((1-BR250/ROUND(BR271,$N$3))),0)),0)</f>
        <v>0</v>
      </c>
      <c r="BS267" s="140"/>
      <c r="BT267" s="140">
        <f ca="1">IFERROR(IF(AND($O$308="WA",$O$309=0),IF(ISERROR(FIND("On Premise",BT298)),(1-(BT250/ROUND(((1-$O$347)*(BT271)),$N$3))),(1-(BT250/ROUND(((1-$O$346)*(BT271)),$N$3)))),IFERROR(((1-BT250/ROUND(BT271,$N$3))),0)),0)</f>
        <v>0</v>
      </c>
      <c r="BU267" s="140">
        <f>IFERROR(IF(AND($O$308="WA",$O$309=0),IF(ISERROR(FIND("On Premise",BT298)),(1-(BU250/ROUND(((1-$P$347)*(BU271)),$N$3))),(1-(BU250/ROUND(((1-$P$346)*(BU271)),$N$3)))),IFERROR(((1-BU250/ROUND(BU271,$N$3))),0)),0)</f>
        <v>0</v>
      </c>
      <c r="BV267" s="140"/>
      <c r="BW267" s="140">
        <f ca="1">IFERROR(IF(AND($O$308="WA",$O$309=0),IF(ISERROR(FIND("On Premise",BW298)),(1-(BW250/ROUND(((1-$O$347)*(BW271)),$N$3))),(1-(BW250/ROUND(((1-$O$346)*(BW271)),$N$3)))),IFERROR(((1-BW250/ROUND(BW271,$N$3))),0)),0)</f>
        <v>0</v>
      </c>
      <c r="BX267" s="140">
        <f>IFERROR(IF(AND($O$308="WA",$O$309=0),IF(ISERROR(FIND("On Premise",BW298)),(1-(BX250/ROUND(((1-$P$347)*(BX271)),$N$3))),(1-(BX250/ROUND(((1-$P$346)*(BX271)),$N$3)))),IFERROR(((1-BX250/ROUND(BX271,$N$3))),0)),0)</f>
        <v>0</v>
      </c>
      <c r="BY267" s="140"/>
      <c r="BZ267" s="140">
        <f ca="1">IFERROR(IF(AND($O$308="WA",$O$309=0),IF(ISERROR(FIND("On Premise",BZ298)),(1-(BZ250/ROUND(((1-$O$347)*(BZ271)),$N$3))),(1-(BZ250/ROUND(((1-$O$346)*(BZ271)),$N$3)))),IFERROR(((1-BZ250/ROUND(BZ271,$N$3))),0)),0)</f>
        <v>0</v>
      </c>
      <c r="CA267" s="140">
        <f>IFERROR(IF(AND($O$308="WA",$O$309=0),IF(ISERROR(FIND("On Premise",BZ298)),(1-(CA250/ROUND(((1-$P$347)*(CA271)),$N$3))),(1-(CA250/ROUND(((1-$P$346)*(CA271)),$N$3)))),IFERROR(((1-CA250/ROUND(CA271,$N$3))),0)),0)</f>
        <v>0</v>
      </c>
      <c r="CB267" s="140"/>
      <c r="CC267" s="140">
        <f ca="1">IFERROR(IF(AND($O$308="WA",$O$309=0),IF(ISERROR(FIND("On Premise",CC298)),(1-(CC250/ROUND(((1-$O$347)*(CC271)),$N$3))),(1-(CC250/ROUND(((1-$O$346)*(CC271)),$N$3)))),IFERROR(((1-CC250/ROUND(CC271,$N$3))),0)),0)</f>
        <v>0</v>
      </c>
      <c r="CD267" s="140">
        <f>IFERROR(IF(AND($O$308="WA",$O$309=0),IF(ISERROR(FIND("On Premise",CC298)),(1-(CD250/ROUND(((1-$P$347)*(CD271)),$N$3))),(1-(CD250/ROUND(((1-$P$346)*(CD271)),$N$3)))),IFERROR(((1-CD250/ROUND(CD271,$N$3))),0)),0)</f>
        <v>0</v>
      </c>
      <c r="CE267" s="140"/>
      <c r="CF267" s="140">
        <f ca="1">IFERROR(IF(AND($O$308="WA",$O$309=0),IF(ISERROR(FIND("On Premise",CF298)),(1-(CF250/ROUND(((1-$O$347)*(CF271)),$N$3))),(1-(CF250/ROUND(((1-$O$346)*(CF271)),$N$3)))),IFERROR(((1-CF250/ROUND(CF271,$N$3))),0)),0)</f>
        <v>0</v>
      </c>
      <c r="CG267" s="140">
        <f>IFERROR(IF(AND($O$308="WA",$O$309=0),IF(ISERROR(FIND("On Premise",CF298)),(1-(CG250/ROUND(((1-$P$347)*(CG271)),$N$3))),(1-(CG250/ROUND(((1-$P$346)*(CG271)),$N$3)))),IFERROR(((1-CG250/ROUND(CG271,$N$3))),0)),0)</f>
        <v>0</v>
      </c>
      <c r="CH267" s="140"/>
      <c r="CI267" s="140">
        <f ca="1">IFERROR(IF(AND($O$308="WA",$O$309=0),IF(ISERROR(FIND("On Premise",CI298)),(1-(CI250/ROUND(((1-$O$347)*(CI271)),$N$3))),(1-(CI250/ROUND(((1-$O$346)*(CI271)),$N$3)))),IFERROR(((1-CI250/ROUND(CI271,$N$3))),0)),0)</f>
        <v>0</v>
      </c>
      <c r="CJ267" s="140">
        <f>IFERROR(IF(AND($O$308="WA",$O$309=0),IF(ISERROR(FIND("On Premise",CI298)),(1-(CJ250/ROUND(((1-$P$347)*(CJ271)),$N$3))),(1-(CJ250/ROUND(((1-$P$346)*(CJ271)),$N$3)))),IFERROR(((1-CJ250/ROUND(CJ271,$N$3))),0)),0)</f>
        <v>0</v>
      </c>
      <c r="CK267" s="140"/>
      <c r="CL267" s="140">
        <f ca="1">IFERROR(IF(AND($O$308="WA",$O$309=0),IF(ISERROR(FIND("On Premise",CL298)),(1-(CL250/ROUND(((1-$O$347)*(CL271)),$N$3))),(1-(CL250/ROUND(((1-$O$346)*(CL271)),$N$3)))),IFERROR(((1-CL250/ROUND(CL271,$N$3))),0)),0)</f>
        <v>0</v>
      </c>
      <c r="CM267" s="140">
        <f>IFERROR(IF(AND($O$308="WA",$O$309=0),IF(ISERROR(FIND("On Premise",CL298)),(1-(CM250/ROUND(((1-$P$347)*(CM271)),$N$3))),(1-(CM250/ROUND(((1-$P$346)*(CM271)),$N$3)))),IFERROR(((1-CM250/ROUND(CM271,$N$3))),0)),0)</f>
        <v>0</v>
      </c>
      <c r="CN267" s="140"/>
      <c r="CO267" s="140">
        <f ca="1">IFERROR(IF(AND($O$308="WA",$O$309=0),IF(ISERROR(FIND("On Premise",CO298)),(1-(CO250/ROUND(((1-$O$347)*(CO271)),$N$3))),(1-(CO250/ROUND(((1-$O$346)*(CO271)),$N$3)))),IFERROR(((1-CO250/ROUND(CO271,$N$3))),0)),0)</f>
        <v>0</v>
      </c>
      <c r="CP267" s="140">
        <f>IFERROR(IF(AND($O$308="WA",$O$309=0),IF(ISERROR(FIND("On Premise",CO298)),(1-(CP250/ROUND(((1-$P$347)*(CP271)),$N$3))),(1-(CP250/ROUND(((1-$P$346)*(CP271)),$N$3)))),IFERROR(((1-CP250/ROUND(CP271,$N$3))),0)),0)</f>
        <v>0</v>
      </c>
      <c r="CQ267" s="140"/>
      <c r="CR267" s="140">
        <f ca="1">IFERROR(IF(AND($O$308="WA",$O$309=0),IF(ISERROR(FIND("On Premise",CR298)),(1-(CR250/ROUND(((1-$O$347)*(CR271)),$N$3))),(1-(CR250/ROUND(((1-$O$346)*(CR271)),$N$3)))),IFERROR(((1-CR250/ROUND(CR271,$N$3))),0)),0)</f>
        <v>0</v>
      </c>
      <c r="CS267" s="140">
        <f>IFERROR(IF(AND($O$308="WA",$O$309=0),IF(ISERROR(FIND("On Premise",CR298)),(1-(CS250/ROUND(((1-$P$347)*(CS271)),$N$3))),(1-(CS250/ROUND(((1-$P$346)*(CS271)),$N$3)))),IFERROR(((1-CS250/ROUND(CS271,$N$3))),0)),0)</f>
        <v>0</v>
      </c>
      <c r="CT267" s="140"/>
      <c r="CU267" s="140">
        <f ca="1">IFERROR(IF(AND($O$308="WA",$O$309=0),IF(ISERROR(FIND("On Premise",CU298)),(1-(CU250/ROUND(((1-$O$347)*(CU271)),$N$3))),(1-(CU250/ROUND(((1-$O$346)*(CU271)),$N$3)))),IFERROR(((1-CU250/ROUND(CU271,$N$3))),0)),0)</f>
        <v>0</v>
      </c>
      <c r="CV267" s="140">
        <f>IFERROR(IF(AND($O$308="WA",$O$309=0),IF(ISERROR(FIND("On Premise",CU298)),(1-(CV250/ROUND(((1-$P$347)*(CV271)),$N$3))),(1-(CV250/ROUND(((1-$P$346)*(CV271)),$N$3)))),IFERROR(((1-CV250/ROUND(CV271,$N$3))),0)),0)</f>
        <v>0</v>
      </c>
      <c r="CW267" s="140"/>
      <c r="CX267" s="140">
        <f ca="1">IFERROR(IF(AND($O$308="WA",$O$309=0),IF(ISERROR(FIND("On Premise",CX298)),(1-(CX250/ROUND(((1-$O$347)*(CX271)),$N$3))),(1-(CX250/ROUND(((1-$O$346)*(CX271)),$N$3)))),IFERROR(((1-CX250/ROUND(CX271,$N$3))),0)),0)</f>
        <v>0</v>
      </c>
      <c r="CY267" s="140">
        <f>IFERROR(IF(AND($O$308="WA",$O$309=0),IF(ISERROR(FIND("On Premise",CX298)),(1-(CY250/ROUND(((1-$P$347)*(CY271)),$N$3))),(1-(CY250/ROUND(((1-$P$346)*(CY271)),$N$3)))),IFERROR(((1-CY250/ROUND(CY271,$N$3))),0)),0)</f>
        <v>0</v>
      </c>
      <c r="CZ267" s="140"/>
      <c r="DA267" s="140">
        <f ca="1">IFERROR(IF(AND($O$308="WA",$O$309=0),IF(ISERROR(FIND("On Premise",DA298)),(1-(DA250/ROUND(((1-$O$347)*(DA271)),$N$3))),(1-(DA250/ROUND(((1-$O$346)*(DA271)),$N$3)))),IFERROR(((1-DA250/ROUND(DA271,$N$3))),0)),0)</f>
        <v>0</v>
      </c>
      <c r="DB267" s="140">
        <f>IFERROR(IF(AND($O$308="WA",$O$309=0),IF(ISERROR(FIND("On Premise",DA298)),(1-(DB250/ROUND(((1-$P$347)*(DB271)),$N$3))),(1-(DB250/ROUND(((1-$P$346)*(DB271)),$N$3)))),IFERROR(((1-DB250/ROUND(DB271,$N$3))),0)),0)</f>
        <v>0</v>
      </c>
      <c r="DC267" s="140"/>
      <c r="DD267" s="140">
        <f ca="1">IFERROR(IF(AND($O$308="WA",$O$309=0),IF(ISERROR(FIND("On Premise",DD298)),(1-(DD250/ROUND(((1-$O$347)*(DD271)),$N$3))),(1-(DD250/ROUND(((1-$O$346)*(DD271)),$N$3)))),IFERROR(((1-DD250/ROUND(DD271,$N$3))),0)),0)</f>
        <v>0</v>
      </c>
      <c r="DE267" s="140">
        <f>IFERROR(IF(AND($O$308="WA",$O$309=0),IF(ISERROR(FIND("On Premise",DD298)),(1-(DE250/ROUND(((1-$P$347)*(DE271)),$N$3))),(1-(DE250/ROUND(((1-$P$346)*(DE271)),$N$3)))),IFERROR(((1-DE250/ROUND(DE271,$N$3))),0)),0)</f>
        <v>0</v>
      </c>
      <c r="DF267" s="140"/>
      <c r="DG267" s="140">
        <f ca="1">IFERROR(IF(AND($O$308="WA",$O$309=0),IF(ISERROR(FIND("On Premise",DG298)),(1-(DG250/ROUND(((1-$O$347)*(DG271)),$N$3))),(1-(DG250/ROUND(((1-$O$346)*(DG271)),$N$3)))),IFERROR(((1-DG250/ROUND(DG271,$N$3))),0)),0)</f>
        <v>0</v>
      </c>
      <c r="DH267" s="140">
        <f>IFERROR(IF(AND($O$308="WA",$O$309=0),IF(ISERROR(FIND("On Premise",DG298)),(1-(DH250/ROUND(((1-$P$347)*(DH271)),$N$3))),(1-(DH250/ROUND(((1-$P$346)*(DH271)),$N$3)))),IFERROR(((1-DH250/ROUND(DH271,$N$3))),0)),0)</f>
        <v>0</v>
      </c>
      <c r="DI267" s="140"/>
      <c r="DJ267" s="140">
        <f ca="1">IFERROR(IF(AND($O$308="WA",$O$309=0),IF(ISERROR(FIND("On Premise",DJ298)),(1-(DJ250/ROUND(((1-$O$347)*(DJ271)),$N$3))),(1-(DJ250/ROUND(((1-$O$346)*(DJ271)),$N$3)))),IFERROR(((1-DJ250/ROUND(DJ271,$N$3))),0)),0)</f>
        <v>0</v>
      </c>
      <c r="DK267" s="140">
        <f>IFERROR(IF(AND($O$308="WA",$O$309=0),IF(ISERROR(FIND("On Premise",DJ298)),(1-(DK250/ROUND(((1-$P$347)*(DK271)),$N$3))),(1-(DK250/ROUND(((1-$P$346)*(DK271)),$N$3)))),IFERROR(((1-DK250/ROUND(DK271,$N$3))),0)),0)</f>
        <v>0</v>
      </c>
      <c r="DL267" s="140"/>
      <c r="DM267" s="140">
        <f ca="1">IFERROR(IF(AND($O$308="WA",$O$309=0),IF(ISERROR(FIND("On Premise",DM298)),(1-(DM250/ROUND(((1-$O$347)*(DM271)),$N$3))),(1-(DM250/ROUND(((1-$O$346)*(DM271)),$N$3)))),IFERROR(((1-DM250/ROUND(DM271,$N$3))),0)),0)</f>
        <v>0</v>
      </c>
      <c r="DN267" s="140">
        <f>IFERROR(IF(AND($O$308="WA",$O$309=0),IF(ISERROR(FIND("On Premise",DM298)),(1-(DN250/ROUND(((1-$P$347)*(DN271)),$N$3))),(1-(DN250/ROUND(((1-$P$346)*(DN271)),$N$3)))),IFERROR(((1-DN250/ROUND(DN271,$N$3))),0)),0)</f>
        <v>0</v>
      </c>
      <c r="DO267" s="140"/>
      <c r="DP267" s="140">
        <f ca="1">IFERROR(IF(AND($O$308="WA",$O$309=0),IF(ISERROR(FIND("On Premise",DP298)),(1-(DP250/ROUND(((1-$O$347)*(DP271)),$N$3))),(1-(DP250/ROUND(((1-$O$346)*(DP271)),$N$3)))),IFERROR(((1-DP250/ROUND(DP271,$N$3))),0)),0)</f>
        <v>0</v>
      </c>
      <c r="DQ267" s="140">
        <f>IFERROR(IF(AND($O$308="WA",$O$309=0),IF(ISERROR(FIND("On Premise",DP298)),(1-(DQ250/ROUND(((1-$P$347)*(DQ271)),$N$3))),(1-(DQ250/ROUND(((1-$P$346)*(DQ271)),$N$3)))),IFERROR(((1-DQ250/ROUND(DQ271,$N$3))),0)),0)</f>
        <v>0</v>
      </c>
      <c r="DR267" s="140"/>
      <c r="DS267" s="140">
        <f ca="1">IFERROR(IF(AND($O$308="WA",$O$309=0),IF(ISERROR(FIND("On Premise",DS298)),(1-(DS250/ROUND(((1-$O$347)*(DS271)),$N$3))),(1-(DS250/ROUND(((1-$O$346)*(DS271)),$N$3)))),IFERROR(((1-DS250/ROUND(DS271,$N$3))),0)),0)</f>
        <v>0</v>
      </c>
      <c r="DT267" s="140">
        <f>IFERROR(IF(AND($O$308="WA",$O$309=0),IF(ISERROR(FIND("On Premise",DS298)),(1-(DT250/ROUND(((1-$P$347)*(DT271)),$N$3))),(1-(DT250/ROUND(((1-$P$346)*(DT271)),$N$3)))),IFERROR(((1-DT250/ROUND(DT271,$N$3))),0)),0)</f>
        <v>0</v>
      </c>
      <c r="DU267" s="410"/>
      <c r="DV267" s="140">
        <f>IFERROR(IF(AND($O$308="WA",$O$309=0),IF(ISERROR(FIND("On Premise",DV298)),(1-(DV250/ROUND(((1-$O$347)*(DV271)),$N$3))),(1-(DV250/ROUND(((1-$O$346)*(DV271)),$N$3)))),IFERROR(((1-DV250/ROUND(DV271,$N$3))),0)),0)</f>
        <v>0</v>
      </c>
      <c r="DW267" s="436"/>
      <c r="DY267" s="241"/>
      <c r="DZ267" s="241"/>
      <c r="EB267" s="146"/>
      <c r="EC267" s="146"/>
      <c r="EE267" s="100"/>
    </row>
    <row r="268" spans="1:135" ht="19.5" customHeight="1" x14ac:dyDescent="0.3">
      <c r="A268" s="83"/>
      <c r="D268" s="206"/>
      <c r="E268" s="206" t="s">
        <v>482</v>
      </c>
      <c r="F268" s="206">
        <v>0</v>
      </c>
      <c r="G268" s="206" t="s">
        <v>264</v>
      </c>
      <c r="H268" t="b">
        <v>1</v>
      </c>
      <c r="M268" s="310" t="s">
        <v>483</v>
      </c>
      <c r="N268" s="238"/>
      <c r="O268" s="140">
        <f ca="1">IFERROR(IF(O271&lt;&gt;0,ROUND(O270/O250,$N$3),0),0)</f>
        <v>0</v>
      </c>
      <c r="P268" s="140">
        <f>IFERROR(IF(P271&lt;&gt;0,ROUND(P270/P250,$N$3),0),0)</f>
        <v>0</v>
      </c>
      <c r="Q268" s="239"/>
      <c r="R268" s="140">
        <f ca="1">IFERROR(IF(AND($O$308="WA",$O$309=0),IF(IFERROR(FIND("On Premise",R298)&gt;0,FALSE),(((R271*(1-$O$346))/ROUND((R250+R255),$N$3))-1),(((R271*(1-$O$347))/ROUND((R250+R255),$N$3))-1)),(((R271+R253)-(R250+R255))/ROUND((R250+R255),$N$3))),0)</f>
        <v>0</v>
      </c>
      <c r="S268" s="140">
        <f>IFERROR(IF(AND($O$308="WA",$O$309=0),IF(IFERROR(FIND("On Premise",R298)&gt;0,FALSE),(((S271*(1-$P$346))/ROUND((S250+S255),$N$3))-1),(((S271*(1-$P$347))/ROUND((S250+S255),$N$3))-1)),(((S271+S253)-(S250+S255))/ROUND((S250+S255),$N$3))),0)</f>
        <v>0</v>
      </c>
      <c r="T268" s="311"/>
      <c r="U268" s="140">
        <f ca="1">IFERROR(IF(AND($O$308="WA",$O$309=0),IF(IFERROR(FIND("On Premise",U298)&gt;0,FALSE),(((U271*(1-$O$346))/ROUND((U250+U255),$N$3))-1),(((U271*(1-$O$347))/ROUND((U250+U255),$N$3))-1)),(((U271+U253)-(U250+U255))/ROUND((U250+U255),$N$3))),0)</f>
        <v>0</v>
      </c>
      <c r="V268" s="140">
        <f>IFERROR(IF(AND($O$308="WA",$O$309=0),IF(IFERROR(FIND("On Premise",U298)&gt;0,FALSE),(((V271*(1-$P$346))/ROUND((V250+V255),$N$3))-1),(((V271*(1-$P$347))/ROUND((V250+V255),$N$3))-1)),(((V271+V253)-(V250+V255))/ROUND((V250+V255),$N$3))),0)</f>
        <v>0</v>
      </c>
      <c r="W268" s="311"/>
      <c r="X268" s="140">
        <f ca="1">IFERROR(IF(AND($O$308="WA",$O$309=0),IF(IFERROR(FIND("On Premise",X298)&gt;0,FALSE),(((X271*(1-$O$346))/ROUND((X250+X255),$N$3))-1),(((X271*(1-$O$347))/ROUND((X250+X255),$N$3))-1)),(((X271+X253)-(X250+X255))/ROUND((X250+X255),$N$3))),0)</f>
        <v>0</v>
      </c>
      <c r="Y268" s="140">
        <f>IFERROR(IF(AND($O$308="WA",$O$309=0),IF(IFERROR(FIND("On Premise",X298)&gt;0,FALSE),(((Y271*(1-$P$346))/ROUND((Y250+Y255),$N$3))-1),(((Y271*(1-$P$347))/ROUND((Y250+Y255),$N$3))-1)),(((Y271+Y253)-(Y250+Y255))/ROUND((Y250+Y255),$N$3))),0)</f>
        <v>0</v>
      </c>
      <c r="Z268" s="311"/>
      <c r="AA268" s="140">
        <f ca="1">IFERROR(IF(AND($O$308="WA",$O$309=0),IF(IFERROR(FIND("On Premise",AA298)&gt;0,FALSE),(((AA271*(1-$O$346))/ROUND((AA250+AA255),$N$3))-1),(((AA271*(1-$O$347))/ROUND((AA250+AA255),$N$3))-1)),(((AA271+AA253)-(AA250+AA255))/ROUND((AA250+AA255),$N$3))),0)</f>
        <v>0</v>
      </c>
      <c r="AB268" s="140">
        <f>IFERROR(IF(AND($O$308="WA",$O$309=0),IF(IFERROR(FIND("On Premise",AA298)&gt;0,FALSE),(((AB271*(1-$P$346))/ROUND((AB250+AB255),$N$3))-1),(((AB271*(1-$P$347))/ROUND((AB250+AB255),$N$3))-1)),(((AB271+AB253)-(AB250+AB255))/ROUND((AB250+AB255),$N$3))),0)</f>
        <v>0</v>
      </c>
      <c r="AC268" s="311"/>
      <c r="AD268" s="140">
        <f ca="1">IFERROR(IF(AND($O$308="WA",$O$309=0),IF(IFERROR(FIND("On Premise",AD298)&gt;0,FALSE),(((AD271*(1-$O$346))/ROUND((AD250+AD255),$N$3))-1),(((AD271*(1-$O$347))/ROUND((AD250+AD255),$N$3))-1)),(((AD271+AD253)-(AD250+AD255))/ROUND((AD250+AD255),$N$3))),0)</f>
        <v>0</v>
      </c>
      <c r="AE268" s="140">
        <f>IFERROR(IF(AND($O$308="WA",$O$309=0),IF(IFERROR(FIND("On Premise",AD298)&gt;0,FALSE),(((AE271*(1-$P$346))/ROUND((AE250+AE255),$N$3))-1),(((AE271*(1-$P$347))/ROUND((AE250+AE255),$N$3))-1)),(((AE271+AE253)-(AE250+AE255))/ROUND((AE250+AE255),$N$3))),0)</f>
        <v>0</v>
      </c>
      <c r="AF268" s="311"/>
      <c r="AG268" s="140">
        <f ca="1">IFERROR(IF(AND($O$308="WA",$O$309=0),IF(IFERROR(FIND("On Premise",AG298)&gt;0,FALSE),(((AG271*(1-$O$346))/ROUND((AG250+AG255),$N$3))-1),(((AG271*(1-$O$347))/ROUND((AG250+AG255),$N$3))-1)),(((AG271+AG253)-(AG250+AG255))/ROUND((AG250+AG255),$N$3))),0)</f>
        <v>0</v>
      </c>
      <c r="AH268" s="140">
        <f>IFERROR(IF(AND($O$308="WA",$O$309=0),IF(IFERROR(FIND("On Premise",AG298)&gt;0,FALSE),(((AH271*(1-$P$346))/ROUND((AH250+AH255),$N$3))-1),(((AH271*(1-$P$347))/ROUND((AH250+AH255),$N$3))-1)),(((AH271+AH253)-(AH250+AH255))/ROUND((AH250+AH255),$N$3))),0)</f>
        <v>0</v>
      </c>
      <c r="AI268" s="311"/>
      <c r="AJ268" s="140">
        <f ca="1">IFERROR(IF(AND($O$308="WA",$O$309=0),IF(IFERROR(FIND("On Premise",AJ298)&gt;0,FALSE),(((AJ271*(1-$O$346))/ROUND((AJ250+AJ255),$N$3))-1),(((AJ271*(1-$O$347))/ROUND((AJ250+AJ255),$N$3))-1)),(((AJ271+AJ253)-(AJ250+AJ255))/ROUND((AJ250+AJ255),$N$3))),0)</f>
        <v>0</v>
      </c>
      <c r="AK268" s="140">
        <f>IFERROR(IF(AND($O$308="WA",$O$309=0),IF(IFERROR(FIND("On Premise",AJ298)&gt;0,FALSE),(((AK271*(1-$P$346))/ROUND((AK250+AK255),$N$3))-1),(((AK271*(1-$P$347))/ROUND((AK250+AK255),$N$3))-1)),(((AK271+AK253)-(AK250+AK255))/ROUND((AK250+AK255),$N$3))),0)</f>
        <v>0</v>
      </c>
      <c r="AL268" s="311"/>
      <c r="AM268" s="140">
        <f ca="1">IFERROR(IF(AND($O$308="WA",$O$309=0),IF(IFERROR(FIND("On Premise",AM298)&gt;0,FALSE),(((AM271*(1-$O$346))/ROUND((AM250+AM255),$N$3))-1),(((AM271*(1-$O$347))/ROUND((AM250+AM255),$N$3))-1)),(((AM271+AM253)-(AM250+AM255))/ROUND((AM250+AM255),$N$3))),0)</f>
        <v>0</v>
      </c>
      <c r="AN268" s="140">
        <f>IFERROR(IF(AND($O$308="WA",$O$309=0),IF(IFERROR(FIND("On Premise",AM298)&gt;0,FALSE),(((AN271*(1-$P$346))/ROUND((AN250+AN255),$N$3))-1),(((AN271*(1-$P$347))/ROUND((AN250+AN255),$N$3))-1)),(((AN271+AN253)-(AN250+AN255))/ROUND((AN250+AN255),$N$3))),0)</f>
        <v>0</v>
      </c>
      <c r="AO268" s="311"/>
      <c r="AP268" s="140">
        <f ca="1">IFERROR(IF(AND($O$308="WA",$O$309=0),IF(IFERROR(FIND("On Premise",AP298)&gt;0,FALSE),(((AP271*(1-$O$346))/ROUND((AP250+AP255),$N$3))-1),(((AP271*(1-$O$347))/ROUND((AP250+AP255),$N$3))-1)),(((AP271+AP253)-(AP250+AP255))/ROUND((AP250+AP255),$N$3))),0)</f>
        <v>0</v>
      </c>
      <c r="AQ268" s="140">
        <f>IFERROR(IF(AND($O$308="WA",$O$309=0),IF(IFERROR(FIND("On Premise",AP298)&gt;0,FALSE),(((AQ271*(1-$P$346))/ROUND((AQ250+AQ255),$N$3))-1),(((AQ271*(1-$P$347))/ROUND((AQ250+AQ255),$N$3))-1)),(((AQ271+AQ253)-(AQ250+AQ255))/ROUND((AQ250+AQ255),$N$3))),0)</f>
        <v>0</v>
      </c>
      <c r="AR268" s="311"/>
      <c r="AS268" s="140">
        <f ca="1">IFERROR(IF(AND($O$308="WA",$O$309=0),IF(IFERROR(FIND("On Premise",AS298)&gt;0,FALSE),(((AS271*(1-$O$346))/ROUND((AS250+AS255),$N$3))-1),(((AS271*(1-$O$347))/ROUND((AS250+AS255),$N$3))-1)),(((AS271+AS253)-(AS250+AS255))/ROUND((AS250+AS255),$N$3))),0)</f>
        <v>0</v>
      </c>
      <c r="AT268" s="140">
        <f>IFERROR(IF(AND($O$308="WA",$O$309=0),IF(IFERROR(FIND("On Premise",AS298)&gt;0,FALSE),(((AT271*(1-$P$346))/ROUND((AT250+AT255),$N$3))-1),(((AT271*(1-$P$347))/ROUND((AT250+AT255),$N$3))-1)),(((AT271+AT253)-(AT250+AT255))/ROUND((AT250+AT255),$N$3))),0)</f>
        <v>0</v>
      </c>
      <c r="AU268" s="311"/>
      <c r="AV268" s="140">
        <f ca="1">IFERROR(IF(AND($O$308="WA",$O$309=0),IF(IFERROR(FIND("On Premise",AV298)&gt;0,FALSE),(((AV271*(1-$O$346))/ROUND((AV250+AV255),$N$3))-1),(((AV271*(1-$O$347))/ROUND((AV250+AV255),$N$3))-1)),(((AV271+AV253)-(AV250+AV255))/ROUND((AV250+AV255),$N$3))),0)</f>
        <v>0</v>
      </c>
      <c r="AW268" s="140">
        <f>IFERROR(IF(AND($O$308="WA",$O$309=0),IF(IFERROR(FIND("On Premise",AV298)&gt;0,FALSE),(((AW271*(1-$P$346))/ROUND((AW250+AW255),$N$3))-1),(((AW271*(1-$P$347))/ROUND((AW250+AW255),$N$3))-1)),(((AW271+AW253)-(AW250+AW255))/ROUND((AW250+AW255),$N$3))),0)</f>
        <v>0</v>
      </c>
      <c r="AX268" s="311"/>
      <c r="AY268" s="140">
        <f ca="1">IFERROR(IF(AND($O$308="WA",$O$309=0),IF(IFERROR(FIND("On Premise",AY298)&gt;0,FALSE),(((AY271*(1-$O$346))/ROUND((AY250+AY255),$N$3))-1),(((AY271*(1-$O$347))/ROUND((AY250+AY255),$N$3))-1)),(((AY271+AY253)-(AY250+AY255))/ROUND((AY250+AY255),$N$3))),0)</f>
        <v>0</v>
      </c>
      <c r="AZ268" s="140">
        <f>IFERROR(IF(AND($O$308="WA",$O$309=0),IF(IFERROR(FIND("On Premise",AY298)&gt;0,FALSE),(((AZ271*(1-$P$346))/ROUND((AZ250+AZ255),$N$3))-1),(((AZ271*(1-$P$347))/ROUND((AZ250+AZ255),$N$3))-1)),(((AZ271+AZ253)-(AZ250+AZ255))/ROUND((AZ250+AZ255),$N$3))),0)</f>
        <v>0</v>
      </c>
      <c r="BA268" s="311"/>
      <c r="BB268" s="140">
        <f ca="1">IFERROR(IF(AND($O$308="WA",$O$309=0),IF(IFERROR(FIND("On Premise",BB298)&gt;0,FALSE),(((BB271*(1-$O$346))/ROUND((BB250+BB255),$N$3))-1),(((BB271*(1-$O$347))/ROUND((BB250+BB255),$N$3))-1)),(((BB271+BB253)-(BB250+BB255))/ROUND((BB250+BB255),$N$3))),0)</f>
        <v>0</v>
      </c>
      <c r="BC268" s="140">
        <f>IFERROR(IF(AND($O$308="WA",$O$309=0),IF(IFERROR(FIND("On Premise",BB298)&gt;0,FALSE),(((BC271*(1-$P$346))/ROUND((BC250+BC255),$N$3))-1),(((BC271*(1-$P$347))/ROUND((BC250+BC255),$N$3))-1)),(((BC271+BC253)-(BC250+BC255))/ROUND((BC250+BC255),$N$3))),0)</f>
        <v>0</v>
      </c>
      <c r="BD268" s="311"/>
      <c r="BE268" s="140">
        <f ca="1">IFERROR(IF(AND($O$308="WA",$O$309=0),IF(IFERROR(FIND("On Premise",BE298)&gt;0,FALSE),(((BE271*(1-$O$346))/ROUND((BE250+BE255),$N$3))-1),(((BE271*(1-$O$347))/ROUND((BE250+BE255),$N$3))-1)),(((BE271+BE253)-(BE250+BE255))/ROUND((BE250+BE255),$N$3))),0)</f>
        <v>0</v>
      </c>
      <c r="BF268" s="140">
        <f>IFERROR(IF(AND($O$308="WA",$O$309=0),IF(IFERROR(FIND("On Premise",BE298)&gt;0,FALSE),(((BF271*(1-$P$346))/ROUND((BF250+BF255),$N$3))-1),(((BF271*(1-$P$347))/ROUND((BF250+BF255),$N$3))-1)),(((BF271+BF253)-(BF250+BF255))/ROUND((BF250+BF255),$N$3))),0)</f>
        <v>0</v>
      </c>
      <c r="BG268" s="311"/>
      <c r="BH268" s="140">
        <f ca="1">IFERROR(IF(AND($O$308="WA",$O$309=0),IF(IFERROR(FIND("On Premise",BH298)&gt;0,FALSE),(((BH271*(1-$O$346))/ROUND((BH250+BH255),$N$3))-1),(((BH271*(1-$O$347))/ROUND((BH250+BH255),$N$3))-1)),(((BH271+BH253)-(BH250+BH255))/ROUND((BH250+BH255),$N$3))),0)</f>
        <v>0</v>
      </c>
      <c r="BI268" s="140">
        <f>IFERROR(IF(AND($O$308="WA",$O$309=0),IF(IFERROR(FIND("On Premise",BH298)&gt;0,FALSE),(((BI271*(1-$P$346))/ROUND((BI250+BI255),$N$3))-1),(((BI271*(1-$P$347))/ROUND((BI250+BI255),$N$3))-1)),(((BI271+BI253)-(BI250+BI255))/ROUND((BI250+BI255),$N$3))),0)</f>
        <v>0</v>
      </c>
      <c r="BJ268" s="311"/>
      <c r="BK268" s="140">
        <f ca="1">IFERROR(IF(AND($O$308="WA",$O$309=0),IF(IFERROR(FIND("On Premise",BK298)&gt;0,FALSE),(((BK271*(1-$O$346))/ROUND((BK250+BK255),$N$3))-1),(((BK271*(1-$O$347))/ROUND((BK250+BK255),$N$3))-1)),(((BK271+BK253)-(BK250+BK255))/ROUND((BK250+BK255),$N$3))),0)</f>
        <v>0</v>
      </c>
      <c r="BL268" s="140">
        <f>IFERROR(IF(AND($O$308="WA",$O$309=0),IF(IFERROR(FIND("On Premise",BK298)&gt;0,FALSE),(((BL271*(1-$P$346))/ROUND((BL250+BL255),$N$3))-1),(((BL271*(1-$P$347))/ROUND((BL250+BL255),$N$3))-1)),(((BL271+BL253)-(BL250+BL255))/ROUND((BL250+BL255),$N$3))),0)</f>
        <v>0</v>
      </c>
      <c r="BM268" s="311"/>
      <c r="BN268" s="140">
        <f ca="1">IFERROR(IF(AND($O$308="WA",$O$309=0),IF(IFERROR(FIND("On Premise",BN298)&gt;0,FALSE),(((BN271*(1-$O$346))/ROUND((BN250+BN255),$N$3))-1),(((BN271*(1-$O$347))/ROUND((BN250+BN255),$N$3))-1)),(((BN271+BN253)-(BN250+BN255))/ROUND((BN250+BN255),$N$3))),0)</f>
        <v>0</v>
      </c>
      <c r="BO268" s="140">
        <f>IFERROR(IF(AND($O$308="WA",$O$309=0),IF(IFERROR(FIND("On Premise",BN298)&gt;0,FALSE),(((BO271*(1-$P$346))/ROUND((BO250+BO255),$N$3))-1),(((BO271*(1-$P$347))/ROUND((BO250+BO255),$N$3))-1)),(((BO271+BO253)-(BO250+BO255))/ROUND((BO250+BO255),$N$3))),0)</f>
        <v>0</v>
      </c>
      <c r="BP268" s="311"/>
      <c r="BQ268" s="140">
        <f ca="1">IFERROR(IF(AND($O$308="WA",$O$309=0),IF(IFERROR(FIND("On Premise",BQ298)&gt;0,FALSE),(((BQ271*(1-$O$346))/ROUND((BQ250+BQ255),$N$3))-1),(((BQ271*(1-$O$347))/ROUND((BQ250+BQ255),$N$3))-1)),(((BQ271+BQ253)-(BQ250+BQ255))/ROUND((BQ250+BQ255),$N$3))),0)</f>
        <v>0</v>
      </c>
      <c r="BR268" s="140">
        <f>IFERROR(IF(AND($O$308="WA",$O$309=0),IF(IFERROR(FIND("On Premise",BQ298)&gt;0,FALSE),(((BR271*(1-$P$346))/ROUND((BR250+BR255),$N$3))-1),(((BR271*(1-$P$347))/ROUND((BR250+BR255),$N$3))-1)),(((BR271+BR253)-(BR250+BR255))/ROUND((BR250+BR255),$N$3))),0)</f>
        <v>0</v>
      </c>
      <c r="BS268" s="311"/>
      <c r="BT268" s="140">
        <f ca="1">IFERROR(IF(AND($O$308="WA",$O$309=0),IF(IFERROR(FIND("On Premise",BT298)&gt;0,FALSE),(((BT271*(1-$O$346))/ROUND((BT250+BT255),$N$3))-1),(((BT271*(1-$O$347))/ROUND((BT250+BT255),$N$3))-1)),(((BT271+BT253)-(BT250+BT255))/ROUND((BT250+BT255),$N$3))),0)</f>
        <v>0</v>
      </c>
      <c r="BU268" s="140">
        <f>IFERROR(IF(AND($O$308="WA",$O$309=0),IF(IFERROR(FIND("On Premise",BT298)&gt;0,FALSE),(((BU271*(1-$P$346))/ROUND((BU250+BU255),$N$3))-1),(((BU271*(1-$P$347))/ROUND((BU250+BU255),$N$3))-1)),(((BU271+BU253)-(BU250+BU255))/ROUND((BU250+BU255),$N$3))),0)</f>
        <v>0</v>
      </c>
      <c r="BV268" s="311"/>
      <c r="BW268" s="140">
        <f ca="1">IFERROR(IF(AND($O$308="WA",$O$309=0),IF(IFERROR(FIND("On Premise",BW298)&gt;0,FALSE),(((BW271*(1-$O$346))/ROUND((BW250+BW255),$N$3))-1),(((BW271*(1-$O$347))/ROUND((BW250+BW255),$N$3))-1)),(((BW271+BW253)-(BW250+BW255))/ROUND((BW250+BW255),$N$3))),0)</f>
        <v>0</v>
      </c>
      <c r="BX268" s="140">
        <f>IFERROR(IF(AND($O$308="WA",$O$309=0),IF(IFERROR(FIND("On Premise",BW298)&gt;0,FALSE),(((BX271*(1-$P$346))/ROUND((BX250+BX255),$N$3))-1),(((BX271*(1-$P$347))/ROUND((BX250+BX255),$N$3))-1)),(((BX271+BX253)-(BX250+BX255))/ROUND((BX250+BX255),$N$3))),0)</f>
        <v>0</v>
      </c>
      <c r="BY268" s="311"/>
      <c r="BZ268" s="140">
        <f ca="1">IFERROR(IF(AND($O$308="WA",$O$309=0),IF(IFERROR(FIND("On Premise",BZ298)&gt;0,FALSE),(((BZ271*(1-$O$346))/ROUND((BZ250+BZ255),$N$3))-1),(((BZ271*(1-$O$347))/ROUND((BZ250+BZ255),$N$3))-1)),(((BZ271+BZ253)-(BZ250+BZ255))/ROUND((BZ250+BZ255),$N$3))),0)</f>
        <v>0</v>
      </c>
      <c r="CA268" s="140">
        <f>IFERROR(IF(AND($O$308="WA",$O$309=0),IF(IFERROR(FIND("On Premise",BZ298)&gt;0,FALSE),(((CA271*(1-$P$346))/ROUND((CA250+CA255),$N$3))-1),(((CA271*(1-$P$347))/ROUND((CA250+CA255),$N$3))-1)),(((CA271+CA253)-(CA250+CA255))/ROUND((CA250+CA255),$N$3))),0)</f>
        <v>0</v>
      </c>
      <c r="CB268" s="311"/>
      <c r="CC268" s="140">
        <f ca="1">IFERROR(IF(AND($O$308="WA",$O$309=0),IF(IFERROR(FIND("On Premise",CC298)&gt;0,FALSE),(((CC271*(1-$O$346))/ROUND((CC250+CC255),$N$3))-1),(((CC271*(1-$O$347))/ROUND((CC250+CC255),$N$3))-1)),(((CC271+CC253)-(CC250+CC255))/ROUND((CC250+CC255),$N$3))),0)</f>
        <v>0</v>
      </c>
      <c r="CD268" s="140">
        <f>IFERROR(IF(AND($O$308="WA",$O$309=0),IF(IFERROR(FIND("On Premise",CC298)&gt;0,FALSE),(((CD271*(1-$P$346))/ROUND((CD250+CD255),$N$3))-1),(((CD271*(1-$P$347))/ROUND((CD250+CD255),$N$3))-1)),(((CD271+CD253)-(CD250+CD255))/ROUND((CD250+CD255),$N$3))),0)</f>
        <v>0</v>
      </c>
      <c r="CE268" s="311"/>
      <c r="CF268" s="140">
        <f ca="1">IFERROR(IF(AND($O$308="WA",$O$309=0),IF(IFERROR(FIND("On Premise",CF298)&gt;0,FALSE),(((CF271*(1-$O$346))/ROUND((CF250+CF255),$N$3))-1),(((CF271*(1-$O$347))/ROUND((CF250+CF255),$N$3))-1)),(((CF271+CF253)-(CF250+CF255))/ROUND((CF250+CF255),$N$3))),0)</f>
        <v>0</v>
      </c>
      <c r="CG268" s="140">
        <f>IFERROR(IF(AND($O$308="WA",$O$309=0),IF(IFERROR(FIND("On Premise",CF298)&gt;0,FALSE),(((CG271*(1-$P$346))/ROUND((CG250+CG255),$N$3))-1),(((CG271*(1-$P$347))/ROUND((CG250+CG255),$N$3))-1)),(((CG271+CG253)-(CG250+CG255))/ROUND((CG250+CG255),$N$3))),0)</f>
        <v>0</v>
      </c>
      <c r="CH268" s="311"/>
      <c r="CI268" s="140">
        <f ca="1">IFERROR(IF(AND($O$308="WA",$O$309=0),IF(IFERROR(FIND("On Premise",CI298)&gt;0,FALSE),(((CI271*(1-$O$346))/ROUND((CI250+CI255),$N$3))-1),(((CI271*(1-$O$347))/ROUND((CI250+CI255),$N$3))-1)),(((CI271+CI253)-(CI250+CI255))/ROUND((CI250+CI255),$N$3))),0)</f>
        <v>0</v>
      </c>
      <c r="CJ268" s="140">
        <f>IFERROR(IF(AND($O$308="WA",$O$309=0),IF(IFERROR(FIND("On Premise",CI298)&gt;0,FALSE),(((CJ271*(1-$P$346))/ROUND((CJ250+CJ255),$N$3))-1),(((CJ271*(1-$P$347))/ROUND((CJ250+CJ255),$N$3))-1)),(((CJ271+CJ253)-(CJ250+CJ255))/ROUND((CJ250+CJ255),$N$3))),0)</f>
        <v>0</v>
      </c>
      <c r="CK268" s="311"/>
      <c r="CL268" s="140">
        <f ca="1">IFERROR(IF(AND($O$308="WA",$O$309=0),IF(IFERROR(FIND("On Premise",CL298)&gt;0,FALSE),(((CL271*(1-$O$346))/ROUND((CL250+CL255),$N$3))-1),(((CL271*(1-$O$347))/ROUND((CL250+CL255),$N$3))-1)),(((CL271+CL253)-(CL250+CL255))/ROUND((CL250+CL255),$N$3))),0)</f>
        <v>0</v>
      </c>
      <c r="CM268" s="140">
        <f>IFERROR(IF(AND($O$308="WA",$O$309=0),IF(IFERROR(FIND("On Premise",CL298)&gt;0,FALSE),(((CM271*(1-$P$346))/ROUND((CM250+CM255),$N$3))-1),(((CM271*(1-$P$347))/ROUND((CM250+CM255),$N$3))-1)),(((CM271+CM253)-(CM250+CM255))/ROUND((CM250+CM255),$N$3))),0)</f>
        <v>0</v>
      </c>
      <c r="CN268" s="311"/>
      <c r="CO268" s="140">
        <f ca="1">IFERROR(IF(AND($O$308="WA",$O$309=0),IF(IFERROR(FIND("On Premise",CO298)&gt;0,FALSE),(((CO271*(1-$O$346))/ROUND((CO250+CO255),$N$3))-1),(((CO271*(1-$O$347))/ROUND((CO250+CO255),$N$3))-1)),(((CO271+CO253)-(CO250+CO255))/ROUND((CO250+CO255),$N$3))),0)</f>
        <v>0</v>
      </c>
      <c r="CP268" s="140">
        <f>IFERROR(IF(AND($O$308="WA",$O$309=0),IF(IFERROR(FIND("On Premise",CO298)&gt;0,FALSE),(((CP271*(1-$P$346))/ROUND((CP250+CP255),$N$3))-1),(((CP271*(1-$P$347))/ROUND((CP250+CP255),$N$3))-1)),(((CP271+CP253)-(CP250+CP255))/ROUND((CP250+CP255),$N$3))),0)</f>
        <v>0</v>
      </c>
      <c r="CQ268" s="311"/>
      <c r="CR268" s="140">
        <f ca="1">IFERROR(IF(AND($O$308="WA",$O$309=0),IF(IFERROR(FIND("On Premise",CR298)&gt;0,FALSE),(((CR271*(1-$O$346))/ROUND((CR250+CR255),$N$3))-1),(((CR271*(1-$O$347))/ROUND((CR250+CR255),$N$3))-1)),(((CR271+CR253)-(CR250+CR255))/ROUND((CR250+CR255),$N$3))),0)</f>
        <v>0</v>
      </c>
      <c r="CS268" s="140">
        <f>IFERROR(IF(AND($O$308="WA",$O$309=0),IF(IFERROR(FIND("On Premise",CR298)&gt;0,FALSE),(((CS271*(1-$P$346))/ROUND((CS250+CS255),$N$3))-1),(((CS271*(1-$P$347))/ROUND((CS250+CS255),$N$3))-1)),(((CS271+CS253)-(CS250+CS255))/ROUND((CS250+CS255),$N$3))),0)</f>
        <v>0</v>
      </c>
      <c r="CT268" s="311"/>
      <c r="CU268" s="140">
        <f ca="1">IFERROR(IF(AND($O$308="WA",$O$309=0),IF(IFERROR(FIND("On Premise",CU298)&gt;0,FALSE),(((CU271*(1-$O$346))/ROUND((CU250+CU255),$N$3))-1),(((CU271*(1-$O$347))/ROUND((CU250+CU255),$N$3))-1)),(((CU271+CU253)-(CU250+CU255))/ROUND((CU250+CU255),$N$3))),0)</f>
        <v>0</v>
      </c>
      <c r="CV268" s="140">
        <f>IFERROR(IF(AND($O$308="WA",$O$309=0),IF(IFERROR(FIND("On Premise",CU298)&gt;0,FALSE),(((CV271*(1-$P$346))/ROUND((CV250+CV255),$N$3))-1),(((CV271*(1-$P$347))/ROUND((CV250+CV255),$N$3))-1)),(((CV271+CV253)-(CV250+CV255))/ROUND((CV250+CV255),$N$3))),0)</f>
        <v>0</v>
      </c>
      <c r="CW268" s="311"/>
      <c r="CX268" s="140">
        <f ca="1">IFERROR(IF(AND($O$308="WA",$O$309=0),IF(IFERROR(FIND("On Premise",CX298)&gt;0,FALSE),(((CX271*(1-$O$346))/ROUND((CX250+CX255),$N$3))-1),(((CX271*(1-$O$347))/ROUND((CX250+CX255),$N$3))-1)),(((CX271+CX253)-(CX250+CX255))/ROUND((CX250+CX255),$N$3))),0)</f>
        <v>0</v>
      </c>
      <c r="CY268" s="140">
        <f>IFERROR(IF(AND($O$308="WA",$O$309=0),IF(IFERROR(FIND("On Premise",CX298)&gt;0,FALSE),(((CY271*(1-$P$346))/ROUND((CY250+CY255),$N$3))-1),(((CY271*(1-$P$347))/ROUND((CY250+CY255),$N$3))-1)),(((CY271+CY253)-(CY250+CY255))/ROUND((CY250+CY255),$N$3))),0)</f>
        <v>0</v>
      </c>
      <c r="CZ268" s="311"/>
      <c r="DA268" s="140">
        <f ca="1">IFERROR(IF(AND($O$308="WA",$O$309=0),IF(IFERROR(FIND("On Premise",DA298)&gt;0,FALSE),(((DA271*(1-$O$346))/ROUND((DA250+DA255),$N$3))-1),(((DA271*(1-$O$347))/ROUND((DA250+DA255),$N$3))-1)),(((DA271+DA253)-(DA250+DA255))/ROUND((DA250+DA255),$N$3))),0)</f>
        <v>0</v>
      </c>
      <c r="DB268" s="140">
        <f>IFERROR(IF(AND($O$308="WA",$O$309=0),IF(IFERROR(FIND("On Premise",DA298)&gt;0,FALSE),(((DB271*(1-$P$346))/ROUND((DB250+DB255),$N$3))-1),(((DB271*(1-$P$347))/ROUND((DB250+DB255),$N$3))-1)),(((DB271+DB253)-(DB250+DB255))/ROUND((DB250+DB255),$N$3))),0)</f>
        <v>0</v>
      </c>
      <c r="DC268" s="311"/>
      <c r="DD268" s="140">
        <f ca="1">IFERROR(IF(AND($O$308="WA",$O$309=0),IF(IFERROR(FIND("On Premise",DD298)&gt;0,FALSE),(((DD271*(1-$O$346))/ROUND((DD250+DD255),$N$3))-1),(((DD271*(1-$O$347))/ROUND((DD250+DD255),$N$3))-1)),(((DD271+DD253)-(DD250+DD255))/ROUND((DD250+DD255),$N$3))),0)</f>
        <v>0</v>
      </c>
      <c r="DE268" s="140">
        <f>IFERROR(IF(AND($O$308="WA",$O$309=0),IF(IFERROR(FIND("On Premise",DD298)&gt;0,FALSE),(((DE271*(1-$P$346))/ROUND((DE250+DE255),$N$3))-1),(((DE271*(1-$P$347))/ROUND((DE250+DE255),$N$3))-1)),(((DE271+DE253)-(DE250+DE255))/ROUND((DE250+DE255),$N$3))),0)</f>
        <v>0</v>
      </c>
      <c r="DF268" s="311"/>
      <c r="DG268" s="140">
        <f ca="1">IFERROR(IF(AND($O$308="WA",$O$309=0),IF(IFERROR(FIND("On Premise",DG298)&gt;0,FALSE),(((DG271*(1-$O$346))/ROUND((DG250+DG255),$N$3))-1),(((DG271*(1-$O$347))/ROUND((DG250+DG255),$N$3))-1)),(((DG271+DG253)-(DG250+DG255))/ROUND((DG250+DG255),$N$3))),0)</f>
        <v>0</v>
      </c>
      <c r="DH268" s="140">
        <f>IFERROR(IF(AND($O$308="WA",$O$309=0),IF(IFERROR(FIND("On Premise",DG298)&gt;0,FALSE),(((DH271*(1-$P$346))/ROUND((DH250+DH255),$N$3))-1),(((DH271*(1-$P$347))/ROUND((DH250+DH255),$N$3))-1)),(((DH271+DH253)-(DH250+DH255))/ROUND((DH250+DH255),$N$3))),0)</f>
        <v>0</v>
      </c>
      <c r="DI268" s="311"/>
      <c r="DJ268" s="140">
        <f ca="1">IFERROR(IF(AND($O$308="WA",$O$309=0),IF(IFERROR(FIND("On Premise",DJ298)&gt;0,FALSE),(((DJ271*(1-$O$346))/ROUND((DJ250+DJ255),$N$3))-1),(((DJ271*(1-$O$347))/ROUND((DJ250+DJ255),$N$3))-1)),(((DJ271+DJ253)-(DJ250+DJ255))/ROUND((DJ250+DJ255),$N$3))),0)</f>
        <v>0</v>
      </c>
      <c r="DK268" s="140">
        <f>IFERROR(IF(AND($O$308="WA",$O$309=0),IF(IFERROR(FIND("On Premise",DJ298)&gt;0,FALSE),(((DK271*(1-$P$346))/ROUND((DK250+DK255),$N$3))-1),(((DK271*(1-$P$347))/ROUND((DK250+DK255),$N$3))-1)),(((DK271+DK253)-(DK250+DK255))/ROUND((DK250+DK255),$N$3))),0)</f>
        <v>0</v>
      </c>
      <c r="DL268" s="311"/>
      <c r="DM268" s="140">
        <f ca="1">IFERROR(IF(AND($O$308="WA",$O$309=0),IF(IFERROR(FIND("On Premise",DM298)&gt;0,FALSE),(((DM271*(1-$O$346))/ROUND((DM250+DM255),$N$3))-1),(((DM271*(1-$O$347))/ROUND((DM250+DM255),$N$3))-1)),(((DM271+DM253)-(DM250+DM255))/ROUND((DM250+DM255),$N$3))),0)</f>
        <v>0</v>
      </c>
      <c r="DN268" s="140">
        <f>IFERROR(IF(AND($O$308="WA",$O$309=0),IF(IFERROR(FIND("On Premise",DM298)&gt;0,FALSE),(((DN271*(1-$P$346))/ROUND((DN250+DN255),$N$3))-1),(((DN271*(1-$P$347))/ROUND((DN250+DN255),$N$3))-1)),(((DN271+DN253)-(DN250+DN255))/ROUND((DN250+DN255),$N$3))),0)</f>
        <v>0</v>
      </c>
      <c r="DO268" s="311"/>
      <c r="DP268" s="140">
        <f ca="1">IFERROR(IF(AND($O$308="WA",$O$309=0),IF(IFERROR(FIND("On Premise",DP298)&gt;0,FALSE),(((DP271*(1-$O$346))/ROUND((DP250+DP255),$N$3))-1),(((DP271*(1-$O$347))/ROUND((DP250+DP255),$N$3))-1)),(((DP271+DP253)-(DP250+DP255))/ROUND((DP250+DP255),$N$3))),0)</f>
        <v>0</v>
      </c>
      <c r="DQ268" s="140">
        <f>IFERROR(IF(AND($O$308="WA",$O$309=0),IF(IFERROR(FIND("On Premise",DP298)&gt;0,FALSE),(((DQ271*(1-$P$346))/ROUND((DQ250+DQ255),$N$3))-1),(((DQ271*(1-$P$347))/ROUND((DQ250+DQ255),$N$3))-1)),(((DQ271+DQ253)-(DQ250+DQ255))/ROUND((DQ250+DQ255),$N$3))),0)</f>
        <v>0</v>
      </c>
      <c r="DR268" s="311"/>
      <c r="DS268" s="140">
        <f ca="1">IFERROR(IF(AND($O$308="WA",$O$309=0),IF(IFERROR(FIND("On Premise",DS298)&gt;0,FALSE),(((DS271*(1-$O$346))/ROUND((DS250+DS255),$N$3))-1),(((DS271*(1-$O$347))/ROUND((DS250+DS255),$N$3))-1)),(((DS271+DS253)-(DS250+DS255))/ROUND((DS250+DS255),$N$3))),0)</f>
        <v>0</v>
      </c>
      <c r="DT268" s="140">
        <f>IFERROR(IF(AND($O$308="WA",$O$309=0),IF(IFERROR(FIND("On Premise",DS298)&gt;0,FALSE),(((DT271*(1-$P$346))/ROUND((DT250+DT255),$N$3))-1),(((DT271*(1-$P$347))/ROUND((DT250+DT255),$N$3))-1)),(((DT271+DT253)-(DT250+DT255))/ROUND((DT250+DT255),$N$3))),0)</f>
        <v>0</v>
      </c>
      <c r="DU268" s="410"/>
      <c r="DV268" s="140">
        <f>IFERROR(IF(AND($O$308="WA",$O$309=0),IF(IFERROR(FIND("On Premise",DV298)&gt;0,FALSE),(((DV271*(1-$O$346))/ROUND(DV250,$N$3))-1),(((DV271*(1-$O$347))/ROUND(DV250,$N$3))-1)),(((DV271+DV253)-DV250)/ROUND(DV250,$N$3))),0)</f>
        <v>0</v>
      </c>
      <c r="DW268" s="456"/>
      <c r="DY268" s="241"/>
      <c r="DZ268" s="242"/>
      <c r="EB268" s="146"/>
      <c r="EC268" s="242"/>
    </row>
    <row r="269" spans="1:135" ht="19.5" customHeight="1" x14ac:dyDescent="0.3">
      <c r="A269" s="83"/>
      <c r="B269" s="148"/>
      <c r="C269">
        <v>1</v>
      </c>
      <c r="D269" s="84">
        <v>1</v>
      </c>
      <c r="G269" s="206" t="s">
        <v>264</v>
      </c>
      <c r="M269" s="235" t="s">
        <v>484</v>
      </c>
      <c r="N269" s="238"/>
      <c r="O269" s="140">
        <f ca="1">IFERROR(IF($O$308="WA",IF(O271&lt;&gt;0,((O271-O250)/ROUND(O250,$N$3)),0),IF(O271&lt;&gt;0,((O271-O250)/ROUND(O250,$N$3)),0)),0)</f>
        <v>0</v>
      </c>
      <c r="P269" s="140">
        <f>IFERROR(IF($O$308="WA",IF(P271&lt;&gt;0,((P271-P250)/ROUND(P250,$N$3)),0),IF(P271&lt;&gt;0,((P271-P250)/ROUND(P250,$N$3)),0)),0)</f>
        <v>0</v>
      </c>
      <c r="Q269" s="236"/>
      <c r="R269" s="140">
        <f ca="1">IFERROR(IF(AND($O$308="WA",$O$309=0),IF(ISERROR(FIND("On Premise",R298)),((R271*(1-$O$347))-R250)/ROUND(R250,$N$3),((R271*(1-$O$346))-R250)/ROUND(R250,$N$3)),IFERROR((R271/ROUND(R250,$N$3))-1,0)),0)</f>
        <v>0</v>
      </c>
      <c r="S269" s="140">
        <f>IFERROR(IF(AND($O$308="WA",$O$309=0),IF(ISERROR(FIND("On Premise",R298)),((S271*(1-$P$347))-S250)/ROUND(S250,$N$3),((S271*(1-$P$346))-S250)/ROUND(S250,$N$3)),IFERROR((S271/ROUND(S250,$N$3))-1,0)),0)</f>
        <v>0</v>
      </c>
      <c r="T269" s="140"/>
      <c r="U269" s="140">
        <f ca="1">IFERROR(IF(AND($O$308="WA",$O$309=0),IF(ISERROR(FIND("On Premise",U298)),((U271*(1-$O$347))-U250)/ROUND(U250,$N$3),((U271*(1-$O$346))-U250)/ROUND(U250,$N$3)),IFERROR((U271/ROUND(U250,$N$3))-1,0)),0)</f>
        <v>0</v>
      </c>
      <c r="V269" s="140">
        <f>IFERROR(IF(AND($O$308="WA",$O$309=0),IF(ISERROR(FIND("On Premise",U298)),((V271*(1-$P$347))-V250)/ROUND(V250,$N$3),((V271*(1-$P$346))-V250)/ROUND(V250,$N$3)),IFERROR((V271/ROUND(V250,$N$3))-1,0)),0)</f>
        <v>0</v>
      </c>
      <c r="W269" s="140"/>
      <c r="X269" s="140">
        <f ca="1">IFERROR(IF(AND($O$308="WA",$O$309=0),IF(ISERROR(FIND("On Premise",X298)),((X271*(1-$O$347))-X250)/ROUND(X250,$N$3),((X271*(1-$O$346))-X250)/ROUND(X250,$N$3)),IFERROR((X271/ROUND(X250,$N$3))-1,0)),0)</f>
        <v>0</v>
      </c>
      <c r="Y269" s="140">
        <f>IFERROR(IF(AND($O$308="WA",$O$309=0),IF(ISERROR(FIND("On Premise",X298)),((Y271*(1-$P$347))-Y250)/ROUND(Y250,$N$3),((Y271*(1-$P$346))-Y250)/ROUND(Y250,$N$3)),IFERROR((Y271/ROUND(Y250,$N$3))-1,0)),0)</f>
        <v>0</v>
      </c>
      <c r="Z269" s="140"/>
      <c r="AA269" s="140">
        <f ca="1">IFERROR(IF(AND($O$308="WA",$O$309=0),IF(ISERROR(FIND("On Premise",AA298)),((AA271*(1-$O$347))-AA250)/ROUND(AA250,$N$3),((AA271*(1-$O$346))-AA250)/ROUND(AA250,$N$3)),IFERROR((AA271/ROUND(AA250,$N$3))-1,0)),0)</f>
        <v>0</v>
      </c>
      <c r="AB269" s="140">
        <f>IFERROR(IF(AND($O$308="WA",$O$309=0),IF(ISERROR(FIND("On Premise",AA298)),((AB271*(1-$P$347))-AB250)/ROUND(AB250,$N$3),((AB271*(1-$P$346))-AB250)/ROUND(AB250,$N$3)),IFERROR((AB271/ROUND(AB250,$N$3))-1,0)),0)</f>
        <v>0</v>
      </c>
      <c r="AC269" s="140"/>
      <c r="AD269" s="140">
        <f ca="1">IFERROR(IF(AND($O$308="WA",$O$309=0),IF(ISERROR(FIND("On Premise",AD298)),((AD271*(1-$O$347))-AD250)/ROUND(AD250,$N$3),((AD271*(1-$O$346))-AD250)/ROUND(AD250,$N$3)),IFERROR((AD271/ROUND(AD250,$N$3))-1,0)),0)</f>
        <v>0</v>
      </c>
      <c r="AE269" s="140">
        <f>IFERROR(IF(AND($O$308="WA",$O$309=0),IF(ISERROR(FIND("On Premise",AD298)),((AE271*(1-$P$347))-AE250)/ROUND(AE250,$N$3),((AE271*(1-$P$346))-AE250)/ROUND(AE250,$N$3)),IFERROR((AE271/ROUND(AE250,$N$3))-1,0)),0)</f>
        <v>0</v>
      </c>
      <c r="AF269" s="140"/>
      <c r="AG269" s="140">
        <f ca="1">IFERROR(IF(AND($O$308="WA",$O$309=0),IF(ISERROR(FIND("On Premise",AG298)),((AG271*(1-$O$347))-AG250)/ROUND(AG250,$N$3),((AG271*(1-$O$346))-AG250)/ROUND(AG250,$N$3)),IFERROR((AG271/ROUND(AG250,$N$3))-1,0)),0)</f>
        <v>0</v>
      </c>
      <c r="AH269" s="140">
        <f>IFERROR(IF(AND($O$308="WA",$O$309=0),IF(ISERROR(FIND("On Premise",AG298)),((AH271*(1-$P$347))-AH250)/ROUND(AH250,$N$3),((AH271*(1-$P$346))-AH250)/ROUND(AH250,$N$3)),IFERROR((AH271/ROUND(AH250,$N$3))-1,0)),0)</f>
        <v>0</v>
      </c>
      <c r="AI269" s="140"/>
      <c r="AJ269" s="140">
        <f ca="1">IFERROR(IF(AND($O$308="WA",$O$309=0),IF(ISERROR(FIND("On Premise",AJ298)),((AJ271*(1-$O$347))-AJ250)/ROUND(AJ250,$N$3),((AJ271*(1-$O$346))-AJ250)/ROUND(AJ250,$N$3)),IFERROR((AJ271/ROUND(AJ250,$N$3))-1,0)),0)</f>
        <v>0</v>
      </c>
      <c r="AK269" s="140">
        <f>IFERROR(IF(AND($O$308="WA",$O$309=0),IF(ISERROR(FIND("On Premise",AJ298)),((AK271*(1-$P$347))-AK250)/ROUND(AK250,$N$3),((AK271*(1-$P$346))-AK250)/ROUND(AK250,$N$3)),IFERROR((AK271/ROUND(AK250,$N$3))-1,0)),0)</f>
        <v>0</v>
      </c>
      <c r="AL269" s="140"/>
      <c r="AM269" s="140">
        <f ca="1">IFERROR(IF(AND($O$308="WA",$O$309=0),IF(ISERROR(FIND("On Premise",AM298)),((AM271*(1-$O$347))-AM250)/ROUND(AM250,$N$3),((AM271*(1-$O$346))-AM250)/ROUND(AM250,$N$3)),IFERROR((AM271/ROUND(AM250,$N$3))-1,0)),0)</f>
        <v>0</v>
      </c>
      <c r="AN269" s="140">
        <f>IFERROR(IF(AND($O$308="WA",$O$309=0),IF(ISERROR(FIND("On Premise",AM298)),((AN271*(1-$P$347))-AN250)/ROUND(AN250,$N$3),((AN271*(1-$P$346))-AN250)/ROUND(AN250,$N$3)),IFERROR((AN271/ROUND(AN250,$N$3))-1,0)),0)</f>
        <v>0</v>
      </c>
      <c r="AO269" s="140"/>
      <c r="AP269" s="140">
        <f ca="1">IFERROR(IF(AND($O$308="WA",$O$309=0),IF(ISERROR(FIND("On Premise",AP298)),((AP271*(1-$O$347))-AP250)/ROUND(AP250,$N$3),((AP271*(1-$O$346))-AP250)/ROUND(AP250,$N$3)),IFERROR((AP271/ROUND(AP250,$N$3))-1,0)),0)</f>
        <v>0</v>
      </c>
      <c r="AQ269" s="140">
        <f>IFERROR(IF(AND($O$308="WA",$O$309=0),IF(ISERROR(FIND("On Premise",AP298)),((AQ271*(1-$P$347))-AQ250)/ROUND(AQ250,$N$3),((AQ271*(1-$P$346))-AQ250)/ROUND(AQ250,$N$3)),IFERROR((AQ271/ROUND(AQ250,$N$3))-1,0)),0)</f>
        <v>0</v>
      </c>
      <c r="AR269" s="140"/>
      <c r="AS269" s="140">
        <f ca="1">IFERROR(IF(AND($O$308="WA",$O$309=0),IF(ISERROR(FIND("On Premise",AS298)),((AS271*(1-$O$347))-AS250)/ROUND(AS250,$N$3),((AS271*(1-$O$346))-AS250)/ROUND(AS250,$N$3)),IFERROR((AS271/ROUND(AS250,$N$3))-1,0)),0)</f>
        <v>0</v>
      </c>
      <c r="AT269" s="140">
        <f>IFERROR(IF(AND($O$308="WA",$O$309=0),IF(ISERROR(FIND("On Premise",AS298)),((AT271*(1-$P$347))-AT250)/ROUND(AT250,$N$3),((AT271*(1-$P$346))-AT250)/ROUND(AT250,$N$3)),IFERROR((AT271/ROUND(AT250,$N$3))-1,0)),0)</f>
        <v>0</v>
      </c>
      <c r="AU269" s="140"/>
      <c r="AV269" s="140">
        <f ca="1">IFERROR(IF(AND($O$308="WA",$O$309=0),IF(ISERROR(FIND("On Premise",AV298)),((AV271*(1-$O$347))-AV250)/ROUND(AV250,$N$3),((AV271*(1-$O$346))-AV250)/ROUND(AV250,$N$3)),IFERROR((AV271/ROUND(AV250,$N$3))-1,0)),0)</f>
        <v>0</v>
      </c>
      <c r="AW269" s="140">
        <f>IFERROR(IF(AND($O$308="WA",$O$309=0),IF(ISERROR(FIND("On Premise",AV298)),((AW271*(1-$P$347))-AW250)/ROUND(AW250,$N$3),((AW271*(1-$P$346))-AW250)/ROUND(AW250,$N$3)),IFERROR((AW271/ROUND(AW250,$N$3))-1,0)),0)</f>
        <v>0</v>
      </c>
      <c r="AX269" s="140"/>
      <c r="AY269" s="140">
        <f ca="1">IFERROR(IF(AND($O$308="WA",$O$309=0),IF(ISERROR(FIND("On Premise",AY298)),((AY271*(1-$O$347))-AY250)/ROUND(AY250,$N$3),((AY271*(1-$O$346))-AY250)/ROUND(AY250,$N$3)),IFERROR((AY271/ROUND(AY250,$N$3))-1,0)),0)</f>
        <v>0</v>
      </c>
      <c r="AZ269" s="140">
        <f>IFERROR(IF(AND($O$308="WA",$O$309=0),IF(ISERROR(FIND("On Premise",AY298)),((AZ271*(1-$P$347))-AZ250)/ROUND(AZ250,$N$3),((AZ271*(1-$P$346))-AZ250)/ROUND(AZ250,$N$3)),IFERROR((AZ271/ROUND(AZ250,$N$3))-1,0)),0)</f>
        <v>0</v>
      </c>
      <c r="BA269" s="140"/>
      <c r="BB269" s="140">
        <f ca="1">IFERROR(IF(AND($O$308="WA",$O$309=0),IF(ISERROR(FIND("On Premise",BB298)),((BB271*(1-$O$347))-BB250)/ROUND(BB250,$N$3),((BB271*(1-$O$346))-BB250)/ROUND(BB250,$N$3)),IFERROR((BB271/ROUND(BB250,$N$3))-1,0)),0)</f>
        <v>0</v>
      </c>
      <c r="BC269" s="140">
        <f>IFERROR(IF(AND($O$308="WA",$O$309=0),IF(ISERROR(FIND("On Premise",BB298)),((BC271*(1-$P$347))-BC250)/ROUND(BC250,$N$3),((BC271*(1-$P$346))-BC250)/ROUND(BC250,$N$3)),IFERROR((BC271/ROUND(BC250,$N$3))-1,0)),0)</f>
        <v>0</v>
      </c>
      <c r="BD269" s="140"/>
      <c r="BE269" s="140">
        <f ca="1">IFERROR(IF(AND($O$308="WA",$O$309=0),IF(ISERROR(FIND("On Premise",BE298)),((BE271*(1-$O$347))-BE250)/ROUND(BE250,$N$3),((BE271*(1-$O$346))-BE250)/ROUND(BE250,$N$3)),IFERROR((BE271/ROUND(BE250,$N$3))-1,0)),0)</f>
        <v>0</v>
      </c>
      <c r="BF269" s="140">
        <f>IFERROR(IF(AND($O$308="WA",$O$309=0),IF(ISERROR(FIND("On Premise",BE298)),((BF271*(1-$P$347))-BF250)/ROUND(BF250,$N$3),((BF271*(1-$P$346))-BF250)/ROUND(BF250,$N$3)),IFERROR((BF271/ROUND(BF250,$N$3))-1,0)),0)</f>
        <v>0</v>
      </c>
      <c r="BG269" s="140"/>
      <c r="BH269" s="140">
        <f ca="1">IFERROR(IF(AND($O$308="WA",$O$309=0),IF(ISERROR(FIND("On Premise",BH298)),((BH271*(1-$O$347))-BH250)/ROUND(BH250,$N$3),((BH271*(1-$O$346))-BH250)/ROUND(BH250,$N$3)),IFERROR((BH271/ROUND(BH250,$N$3))-1,0)),0)</f>
        <v>0</v>
      </c>
      <c r="BI269" s="140">
        <f>IFERROR(IF(AND($O$308="WA",$O$309=0),IF(ISERROR(FIND("On Premise",BH298)),((BI271*(1-$P$347))-BI250)/ROUND(BI250,$N$3),((BI271*(1-$P$346))-BI250)/ROUND(BI250,$N$3)),IFERROR((BI271/ROUND(BI250,$N$3))-1,0)),0)</f>
        <v>0</v>
      </c>
      <c r="BJ269" s="140"/>
      <c r="BK269" s="140">
        <f ca="1">IFERROR(IF(AND($O$308="WA",$O$309=0),IF(ISERROR(FIND("On Premise",BK298)),((BK271*(1-$O$347))-BK250)/ROUND(BK250,$N$3),((BK271*(1-$O$346))-BK250)/ROUND(BK250,$N$3)),IFERROR((BK271/ROUND(BK250,$N$3))-1,0)),0)</f>
        <v>0</v>
      </c>
      <c r="BL269" s="140">
        <f>IFERROR(IF(AND($O$308="WA",$O$309=0),IF(ISERROR(FIND("On Premise",BK298)),((BL271*(1-$P$347))-BL250)/ROUND(BL250,$N$3),((BL271*(1-$P$346))-BL250)/ROUND(BL250,$N$3)),IFERROR((BL271/ROUND(BL250,$N$3))-1,0)),0)</f>
        <v>0</v>
      </c>
      <c r="BM269" s="140"/>
      <c r="BN269" s="140">
        <f ca="1">IFERROR(IF(AND($O$308="WA",$O$309=0),IF(ISERROR(FIND("On Premise",BN298)),((BN271*(1-$O$347))-BN250)/ROUND(BN250,$N$3),((BN271*(1-$O$346))-BN250)/ROUND(BN250,$N$3)),IFERROR((BN271/ROUND(BN250,$N$3))-1,0)),0)</f>
        <v>0</v>
      </c>
      <c r="BO269" s="140">
        <f>IFERROR(IF(AND($O$308="WA",$O$309=0),IF(ISERROR(FIND("On Premise",BN298)),((BO271*(1-$P$347))-BO250)/ROUND(BO250,$N$3),((BO271*(1-$P$346))-BO250)/ROUND(BO250,$N$3)),IFERROR((BO271/ROUND(BO250,$N$3))-1,0)),0)</f>
        <v>0</v>
      </c>
      <c r="BP269" s="140"/>
      <c r="BQ269" s="140">
        <f ca="1">IFERROR(IF(AND($O$308="WA",$O$309=0),IF(ISERROR(FIND("On Premise",BQ298)),((BQ271*(1-$O$347))-BQ250)/ROUND(BQ250,$N$3),((BQ271*(1-$O$346))-BQ250)/ROUND(BQ250,$N$3)),IFERROR((BQ271/ROUND(BQ250,$N$3))-1,0)),0)</f>
        <v>0</v>
      </c>
      <c r="BR269" s="140">
        <f>IFERROR(IF(AND($O$308="WA",$O$309=0),IF(ISERROR(FIND("On Premise",BQ298)),((BR271*(1-$P$347))-BR250)/ROUND(BR250,$N$3),((BR271*(1-$P$346))-BR250)/ROUND(BR250,$N$3)),IFERROR((BR271/ROUND(BR250,$N$3))-1,0)),0)</f>
        <v>0</v>
      </c>
      <c r="BS269" s="140"/>
      <c r="BT269" s="140">
        <f ca="1">IFERROR(IF(AND($O$308="WA",$O$309=0),IF(ISERROR(FIND("On Premise",BT298)),((BT271*(1-$O$347))-BT250)/ROUND(BT250,$N$3),((BT271*(1-$O$346))-BT250)/ROUND(BT250,$N$3)),IFERROR((BT271/ROUND(BT250,$N$3))-1,0)),0)</f>
        <v>0</v>
      </c>
      <c r="BU269" s="140">
        <f>IFERROR(IF(AND($O$308="WA",$O$309=0),IF(ISERROR(FIND("On Premise",BT298)),((BU271*(1-$P$347))-BU250)/ROUND(BU250,$N$3),((BU271*(1-$P$346))-BU250)/ROUND(BU250,$N$3)),IFERROR((BU271/ROUND(BU250,$N$3))-1,0)),0)</f>
        <v>0</v>
      </c>
      <c r="BV269" s="140"/>
      <c r="BW269" s="140">
        <f ca="1">IFERROR(IF(AND($O$308="WA",$O$309=0),IF(ISERROR(FIND("On Premise",BW298)),((BW271*(1-$O$347))-BW250)/ROUND(BW250,$N$3),((BW271*(1-$O$346))-BW250)/ROUND(BW250,$N$3)),IFERROR((BW271/ROUND(BW250,$N$3))-1,0)),0)</f>
        <v>0</v>
      </c>
      <c r="BX269" s="140">
        <f>IFERROR(IF(AND($O$308="WA",$O$309=0),IF(ISERROR(FIND("On Premise",BW298)),((BX271*(1-$P$347))-BX250)/ROUND(BX250,$N$3),((BX271*(1-$P$346))-BX250)/ROUND(BX250,$N$3)),IFERROR((BX271/ROUND(BX250,$N$3))-1,0)),0)</f>
        <v>0</v>
      </c>
      <c r="BY269" s="140"/>
      <c r="BZ269" s="140">
        <f ca="1">IFERROR(IF(AND($O$308="WA",$O$309=0),IF(ISERROR(FIND("On Premise",BZ298)),((BZ271*(1-$O$347))-BZ250)/ROUND(BZ250,$N$3),((BZ271*(1-$O$346))-BZ250)/ROUND(BZ250,$N$3)),IFERROR((BZ271/ROUND(BZ250,$N$3))-1,0)),0)</f>
        <v>0</v>
      </c>
      <c r="CA269" s="140">
        <f>IFERROR(IF(AND($O$308="WA",$O$309=0),IF(ISERROR(FIND("On Premise",BZ298)),((CA271*(1-$P$347))-CA250)/ROUND(CA250,$N$3),((CA271*(1-$P$346))-CA250)/ROUND(CA250,$N$3)),IFERROR((CA271/ROUND(CA250,$N$3))-1,0)),0)</f>
        <v>0</v>
      </c>
      <c r="CB269" s="140"/>
      <c r="CC269" s="140">
        <f ca="1">IFERROR(IF(AND($O$308="WA",$O$309=0),IF(ISERROR(FIND("On Premise",CC298)),((CC271*(1-$O$347))-CC250)/ROUND(CC250,$N$3),((CC271*(1-$O$346))-CC250)/ROUND(CC250,$N$3)),IFERROR((CC271/ROUND(CC250,$N$3))-1,0)),0)</f>
        <v>0</v>
      </c>
      <c r="CD269" s="140">
        <f>IFERROR(IF(AND($O$308="WA",$O$309=0),IF(ISERROR(FIND("On Premise",CC298)),((CD271*(1-$P$347))-CD250)/ROUND(CD250,$N$3),((CD271*(1-$P$346))-CD250)/ROUND(CD250,$N$3)),IFERROR((CD271/ROUND(CD250,$N$3))-1,0)),0)</f>
        <v>0</v>
      </c>
      <c r="CE269" s="140"/>
      <c r="CF269" s="140">
        <f ca="1">IFERROR(IF(AND($O$308="WA",$O$309=0),IF(ISERROR(FIND("On Premise",CF298)),((CF271*(1-$O$347))-CF250)/ROUND(CF250,$N$3),((CF271*(1-$O$346))-CF250)/ROUND(CF250,$N$3)),IFERROR((CF271/ROUND(CF250,$N$3))-1,0)),0)</f>
        <v>0</v>
      </c>
      <c r="CG269" s="140">
        <f>IFERROR(IF(AND($O$308="WA",$O$309=0),IF(ISERROR(FIND("On Premise",CF298)),((CG271*(1-$P$347))-CG250)/ROUND(CG250,$N$3),((CG271*(1-$P$346))-CG250)/ROUND(CG250,$N$3)),IFERROR((CG271/ROUND(CG250,$N$3))-1,0)),0)</f>
        <v>0</v>
      </c>
      <c r="CH269" s="140"/>
      <c r="CI269" s="140">
        <f ca="1">IFERROR(IF(AND($O$308="WA",$O$309=0),IF(ISERROR(FIND("On Premise",CI298)),((CI271*(1-$O$347))-CI250)/ROUND(CI250,$N$3),((CI271*(1-$O$346))-CI250)/ROUND(CI250,$N$3)),IFERROR((CI271/ROUND(CI250,$N$3))-1,0)),0)</f>
        <v>0</v>
      </c>
      <c r="CJ269" s="140">
        <f>IFERROR(IF(AND($O$308="WA",$O$309=0),IF(ISERROR(FIND("On Premise",CI298)),((CJ271*(1-$P$347))-CJ250)/ROUND(CJ250,$N$3),((CJ271*(1-$P$346))-CJ250)/ROUND(CJ250,$N$3)),IFERROR((CJ271/ROUND(CJ250,$N$3))-1,0)),0)</f>
        <v>0</v>
      </c>
      <c r="CK269" s="140"/>
      <c r="CL269" s="140">
        <f ca="1">IFERROR(IF(AND($O$308="WA",$O$309=0),IF(ISERROR(FIND("On Premise",CL298)),((CL271*(1-$O$347))-CL250)/ROUND(CL250,$N$3),((CL271*(1-$O$346))-CL250)/ROUND(CL250,$N$3)),IFERROR((CL271/ROUND(CL250,$N$3))-1,0)),0)</f>
        <v>0</v>
      </c>
      <c r="CM269" s="140">
        <f>IFERROR(IF(AND($O$308="WA",$O$309=0),IF(ISERROR(FIND("On Premise",CL298)),((CM271*(1-$P$347))-CM250)/ROUND(CM250,$N$3),((CM271*(1-$P$346))-CM250)/ROUND(CM250,$N$3)),IFERROR((CM271/ROUND(CM250,$N$3))-1,0)),0)</f>
        <v>0</v>
      </c>
      <c r="CN269" s="140"/>
      <c r="CO269" s="140">
        <f ca="1">IFERROR(IF(AND($O$308="WA",$O$309=0),IF(ISERROR(FIND("On Premise",CO298)),((CO271*(1-$O$347))-CO250)/ROUND(CO250,$N$3),((CO271*(1-$O$346))-CO250)/ROUND(CO250,$N$3)),IFERROR((CO271/ROUND(CO250,$N$3))-1,0)),0)</f>
        <v>0</v>
      </c>
      <c r="CP269" s="140">
        <f>IFERROR(IF(AND($O$308="WA",$O$309=0),IF(ISERROR(FIND("On Premise",CO298)),((CP271*(1-$P$347))-CP250)/ROUND(CP250,$N$3),((CP271*(1-$P$346))-CP250)/ROUND(CP250,$N$3)),IFERROR((CP271/ROUND(CP250,$N$3))-1,0)),0)</f>
        <v>0</v>
      </c>
      <c r="CQ269" s="140"/>
      <c r="CR269" s="140">
        <f ca="1">IFERROR(IF(AND($O$308="WA",$O$309=0),IF(ISERROR(FIND("On Premise",CR298)),((CR271*(1-$O$347))-CR250)/ROUND(CR250,$N$3),((CR271*(1-$O$346))-CR250)/ROUND(CR250,$N$3)),IFERROR((CR271/ROUND(CR250,$N$3))-1,0)),0)</f>
        <v>0</v>
      </c>
      <c r="CS269" s="140">
        <f>IFERROR(IF(AND($O$308="WA",$O$309=0),IF(ISERROR(FIND("On Premise",CR298)),((CS271*(1-$P$347))-CS250)/ROUND(CS250,$N$3),((CS271*(1-$P$346))-CS250)/ROUND(CS250,$N$3)),IFERROR((CS271/ROUND(CS250,$N$3))-1,0)),0)</f>
        <v>0</v>
      </c>
      <c r="CT269" s="140"/>
      <c r="CU269" s="140">
        <f ca="1">IFERROR(IF(AND($O$308="WA",$O$309=0),IF(ISERROR(FIND("On Premise",CU298)),((CU271*(1-$O$347))-CU250)/ROUND(CU250,$N$3),((CU271*(1-$O$346))-CU250)/ROUND(CU250,$N$3)),IFERROR((CU271/ROUND(CU250,$N$3))-1,0)),0)</f>
        <v>0</v>
      </c>
      <c r="CV269" s="140">
        <f>IFERROR(IF(AND($O$308="WA",$O$309=0),IF(ISERROR(FIND("On Premise",CU298)),((CV271*(1-$P$347))-CV250)/ROUND(CV250,$N$3),((CV271*(1-$P$346))-CV250)/ROUND(CV250,$N$3)),IFERROR((CV271/ROUND(CV250,$N$3))-1,0)),0)</f>
        <v>0</v>
      </c>
      <c r="CW269" s="140"/>
      <c r="CX269" s="140">
        <f ca="1">IFERROR(IF(AND($O$308="WA",$O$309=0),IF(ISERROR(FIND("On Premise",CX298)),((CX271*(1-$O$347))-CX250)/ROUND(CX250,$N$3),((CX271*(1-$O$346))-CX250)/ROUND(CX250,$N$3)),IFERROR((CX271/ROUND(CX250,$N$3))-1,0)),0)</f>
        <v>0</v>
      </c>
      <c r="CY269" s="140">
        <f>IFERROR(IF(AND($O$308="WA",$O$309=0),IF(ISERROR(FIND("On Premise",CX298)),((CY271*(1-$P$347))-CY250)/ROUND(CY250,$N$3),((CY271*(1-$P$346))-CY250)/ROUND(CY250,$N$3)),IFERROR((CY271/ROUND(CY250,$N$3))-1,0)),0)</f>
        <v>0</v>
      </c>
      <c r="CZ269" s="140"/>
      <c r="DA269" s="140">
        <f ca="1">IFERROR(IF(AND($O$308="WA",$O$309=0),IF(ISERROR(FIND("On Premise",DA298)),((DA271*(1-$O$347))-DA250)/ROUND(DA250,$N$3),((DA271*(1-$O$346))-DA250)/ROUND(DA250,$N$3)),IFERROR((DA271/ROUND(DA250,$N$3))-1,0)),0)</f>
        <v>0</v>
      </c>
      <c r="DB269" s="140">
        <f>IFERROR(IF(AND($O$308="WA",$O$309=0),IF(ISERROR(FIND("On Premise",DA298)),((DB271*(1-$P$347))-DB250)/ROUND(DB250,$N$3),((DB271*(1-$P$346))-DB250)/ROUND(DB250,$N$3)),IFERROR((DB271/ROUND(DB250,$N$3))-1,0)),0)</f>
        <v>0</v>
      </c>
      <c r="DC269" s="140"/>
      <c r="DD269" s="140">
        <f ca="1">IFERROR(IF(AND($O$308="WA",$O$309=0),IF(ISERROR(FIND("On Premise",DD298)),((DD271*(1-$O$347))-DD250)/ROUND(DD250,$N$3),((DD271*(1-$O$346))-DD250)/ROUND(DD250,$N$3)),IFERROR((DD271/ROUND(DD250,$N$3))-1,0)),0)</f>
        <v>0</v>
      </c>
      <c r="DE269" s="140">
        <f>IFERROR(IF(AND($O$308="WA",$O$309=0),IF(ISERROR(FIND("On Premise",DD298)),((DE271*(1-$P$347))-DE250)/ROUND(DE250,$N$3),((DE271*(1-$P$346))-DE250)/ROUND(DE250,$N$3)),IFERROR((DE271/ROUND(DE250,$N$3))-1,0)),0)</f>
        <v>0</v>
      </c>
      <c r="DF269" s="140"/>
      <c r="DG269" s="140">
        <f ca="1">IFERROR(IF(AND($O$308="WA",$O$309=0),IF(ISERROR(FIND("On Premise",DG298)),((DG271*(1-$O$347))-DG250)/ROUND(DG250,$N$3),((DG271*(1-$O$346))-DG250)/ROUND(DG250,$N$3)),IFERROR((DG271/ROUND(DG250,$N$3))-1,0)),0)</f>
        <v>0</v>
      </c>
      <c r="DH269" s="140">
        <f>IFERROR(IF(AND($O$308="WA",$O$309=0),IF(ISERROR(FIND("On Premise",DG298)),((DH271*(1-$P$347))-DH250)/ROUND(DH250,$N$3),((DH271*(1-$P$346))-DH250)/ROUND(DH250,$N$3)),IFERROR((DH271/ROUND(DH250,$N$3))-1,0)),0)</f>
        <v>0</v>
      </c>
      <c r="DI269" s="140"/>
      <c r="DJ269" s="140">
        <f ca="1">IFERROR(IF(AND($O$308="WA",$O$309=0),IF(ISERROR(FIND("On Premise",DJ298)),((DJ271*(1-$O$347))-DJ250)/ROUND(DJ250,$N$3),((DJ271*(1-$O$346))-DJ250)/ROUND(DJ250,$N$3)),IFERROR((DJ271/ROUND(DJ250,$N$3))-1,0)),0)</f>
        <v>0</v>
      </c>
      <c r="DK269" s="140">
        <f>IFERROR(IF(AND($O$308="WA",$O$309=0),IF(ISERROR(FIND("On Premise",DJ298)),((DK271*(1-$P$347))-DK250)/ROUND(DK250,$N$3),((DK271*(1-$P$346))-DK250)/ROUND(DK250,$N$3)),IFERROR((DK271/ROUND(DK250,$N$3))-1,0)),0)</f>
        <v>0</v>
      </c>
      <c r="DL269" s="140"/>
      <c r="DM269" s="140">
        <f ca="1">IFERROR(IF(AND($O$308="WA",$O$309=0),IF(ISERROR(FIND("On Premise",DM298)),((DM271*(1-$O$347))-DM250)/ROUND(DM250,$N$3),((DM271*(1-$O$346))-DM250)/ROUND(DM250,$N$3)),IFERROR((DM271/ROUND(DM250,$N$3))-1,0)),0)</f>
        <v>0</v>
      </c>
      <c r="DN269" s="140">
        <f>IFERROR(IF(AND($O$308="WA",$O$309=0),IF(ISERROR(FIND("On Premise",DM298)),((DN271*(1-$P$347))-DN250)/ROUND(DN250,$N$3),((DN271*(1-$P$346))-DN250)/ROUND(DN250,$N$3)),IFERROR((DN271/ROUND(DN250,$N$3))-1,0)),0)</f>
        <v>0</v>
      </c>
      <c r="DO269" s="140"/>
      <c r="DP269" s="140">
        <f ca="1">IFERROR(IF(AND($O$308="WA",$O$309=0),IF(ISERROR(FIND("On Premise",DP298)),((DP271*(1-$O$347))-DP250)/ROUND(DP250,$N$3),((DP271*(1-$O$346))-DP250)/ROUND(DP250,$N$3)),IFERROR((DP271/ROUND(DP250,$N$3))-1,0)),0)</f>
        <v>0</v>
      </c>
      <c r="DQ269" s="140">
        <f>IFERROR(IF(AND($O$308="WA",$O$309=0),IF(ISERROR(FIND("On Premise",DP298)),((DQ271*(1-$P$347))-DQ250)/ROUND(DQ250,$N$3),((DQ271*(1-$P$346))-DQ250)/ROUND(DQ250,$N$3)),IFERROR((DQ271/ROUND(DQ250,$N$3))-1,0)),0)</f>
        <v>0</v>
      </c>
      <c r="DR269" s="140"/>
      <c r="DS269" s="140">
        <f ca="1">IFERROR(IF(AND($O$308="WA",$O$309=0),IF(ISERROR(FIND("On Premise",DS298)),((DS271*(1-$O$347))-DS250)/ROUND(DS250,$N$3),((DS271*(1-$O$346))-DS250)/ROUND(DS250,$N$3)),IFERROR((DS271/ROUND(DS250,$N$3))-1,0)),0)</f>
        <v>0</v>
      </c>
      <c r="DT269" s="140">
        <f>IFERROR(IF(AND($O$308="WA",$O$309=0),IF(ISERROR(FIND("On Premise",DS298)),((DT271*(1-$P$347))-DT250)/ROUND(DT250,$N$3),((DT271*(1-$P$346))-DT250)/ROUND(DT250,$N$3)),IFERROR((DT271/ROUND(DT250,$N$3))-1,0)),0)</f>
        <v>0</v>
      </c>
      <c r="DU269" s="410"/>
      <c r="DV269" s="140">
        <f>IFERROR(IF(AND($O$308="WA",$O$309=0),IF(ISERROR(FIND("On Premise",DV298)),((DV271*(1-$O$347))-DV250)/ROUND(DV250,$N$3),((DV271*(1-$O$346))-DV250)/ROUND(DV250,$N$3)),IFERROR((DV271/ROUND(DV250,$N$3))-1,0)),0)</f>
        <v>0</v>
      </c>
      <c r="DW269" s="436"/>
      <c r="DY269" s="241"/>
      <c r="DZ269" s="241"/>
      <c r="EB269" s="146"/>
      <c r="EC269" s="146"/>
    </row>
    <row r="270" spans="1:135" ht="19.5" customHeight="1" x14ac:dyDescent="0.3">
      <c r="A270" s="83"/>
      <c r="D270" s="206"/>
      <c r="E270" s="206" t="s">
        <v>485</v>
      </c>
      <c r="F270" s="206">
        <v>0</v>
      </c>
      <c r="G270" s="206" t="s">
        <v>264</v>
      </c>
      <c r="H270" t="b">
        <v>1</v>
      </c>
      <c r="M270" s="235" t="s">
        <v>486</v>
      </c>
      <c r="N270" s="238" t="s">
        <v>40</v>
      </c>
      <c r="O270" s="198">
        <f ca="1">IFERROR(((R270*R44)+(U270*U44)+(X270*X44)+(AA270*AA44)+(AD270*AD44)+(AG270*AG44)+(AJ270*AJ44)+(AM270*AM44)+(AP270*AP44)+(AS270*AS44)+(AV270*AV44)+(AY270*AY44)+(BB270*BB44)+(BE270*BE44)+(BH270*BH44)+(BK270*BK44)+(BN270*BN44)+(BQ270*BQ44)+(BT270*BT44)+(BW270*BW44)+(BZ270*BZ44)+(CC270*CC44)+(CF270*CF44)+(CI270*CI44)+(CL270*CL44)+(CO270*CO44)+(CR270*CR44)+(CU270*CU44)+(CX270*CX44)+(DA270*DA44)+(DD270*DD44)+(DG270*DG44)+(DJ270*DJ44)+(DM270*DM44)+(DP270*DP44)+(DS270*DS44)+IF(O35="Actual",(DV270*DV44),0))/O44,0)</f>
        <v>0</v>
      </c>
      <c r="P270" s="198">
        <f>IFERROR(((S270*S44)+(V270*V44)+(Y270*Y44)+(AB270*AB44)+(AE270*AE44)+(AH270*AH44)+(AK270*AK44)+(AN270*AN44)+(AQ270*AQ44)+(AT270*AT44)+(AW270*AW44)+(AZ270*AZ44)+(BC270*BC44)+(BF270*BF44)+(BI270*BI44)+(BL270*BL44)+(BO270*BO44)+(BR270*BR44)+(BU270*BU44)+(BX270*BX44)+(CA270*CA44)+(CD270*CD44)+(CG270*CG44)+(CJ270*CJ44)+(CM270*CM44)+(CP270*CP44)+(CS270*CS44)+(CV270*CV44)+(CY270*CY44)+(DB270*DB44)+(DE270*DE44)+(DH270*DH44)+(DK270*DK44)+(DN270*DN44)+(DQ270*DQ44)+(DT270*DT44))/P44,0)</f>
        <v>0</v>
      </c>
      <c r="Q270" s="236"/>
      <c r="R270" s="207">
        <f>IFERROR(IF(IFERROR(VALUE(R271),0)=0,0,IF(AND($O$308="WA",$O$309=0),IF(IFERROR(FIND("On",R298)&gt;0,FALSE),(((1-$O$346)*R271)-R250-R255),(((1-$O$347)*R271)-R250-R255)),R271+R253-R250-R255)),0)</f>
        <v>0</v>
      </c>
      <c r="S270" s="207">
        <f>IFERROR(IF(IFERROR(VALUE(S271),0)=0,0,IF(AND($O$308="WA",$O$309=0),IF(IFERROR(FIND("On",R298)&gt;0,FALSE),(((1-$P$346)*S271)-S250-S255),(((1-$P$347)*S271)-S250-S255)),S271+S253-S250-S255)),0)</f>
        <v>0</v>
      </c>
      <c r="T270" s="203"/>
      <c r="U270" s="207">
        <f t="shared" ref="U270" si="685">IFERROR(IF(IFERROR(VALUE(U271),0)=0,0,IF(AND($O$308="WA",$O$309=0),IF(IFERROR(FIND("On",U298)&gt;0,FALSE),(((1-$O$346)*U271)-U250-U255),(((1-$O$347)*U271)-U250-U255)),U271+U253-U250-U255)),0)</f>
        <v>0</v>
      </c>
      <c r="V270" s="207">
        <f t="shared" ref="V270" si="686">IFERROR(IF(IFERROR(VALUE(V271),0)=0,0,IF(AND($O$308="WA",$O$309=0),IF(IFERROR(FIND("On",U298)&gt;0,FALSE),(((1-$P$346)*V271)-V250-V255),(((1-$P$347)*V271)-V250-V255)),V271+V253-V250-V255)),0)</f>
        <v>0</v>
      </c>
      <c r="W270" s="203"/>
      <c r="X270" s="207">
        <f t="shared" ref="X270" si="687">IFERROR(IF(IFERROR(VALUE(X271),0)=0,0,IF(AND($O$308="WA",$O$309=0),IF(IFERROR(FIND("On",X298)&gt;0,FALSE),(((1-$O$346)*X271)-X250-X255),(((1-$O$347)*X271)-X250-X255)),X271+X253-X250-X255)),0)</f>
        <v>0</v>
      </c>
      <c r="Y270" s="207">
        <f t="shared" ref="Y270" si="688">IFERROR(IF(IFERROR(VALUE(Y271),0)=0,0,IF(AND($O$308="WA",$O$309=0),IF(IFERROR(FIND("On",X298)&gt;0,FALSE),(((1-$P$346)*Y271)-Y250-Y255),(((1-$P$347)*Y271)-Y250-Y255)),Y271+Y253-Y250-Y255)),0)</f>
        <v>0</v>
      </c>
      <c r="Z270" s="203"/>
      <c r="AA270" s="207">
        <f t="shared" ref="AA270" si="689">IFERROR(IF(IFERROR(VALUE(AA271),0)=0,0,IF(AND($O$308="WA",$O$309=0),IF(IFERROR(FIND("On",AA298)&gt;0,FALSE),(((1-$O$346)*AA271)-AA250-AA255),(((1-$O$347)*AA271)-AA250-AA255)),AA271+AA253-AA250-AA255)),0)</f>
        <v>0</v>
      </c>
      <c r="AB270" s="207">
        <f t="shared" ref="AB270" si="690">IFERROR(IF(IFERROR(VALUE(AB271),0)=0,0,IF(AND($O$308="WA",$O$309=0),IF(IFERROR(FIND("On",AA298)&gt;0,FALSE),(((1-$P$346)*AB271)-AB250-AB255),(((1-$P$347)*AB271)-AB250-AB255)),AB271+AB253-AB250-AB255)),0)</f>
        <v>0</v>
      </c>
      <c r="AC270" s="203"/>
      <c r="AD270" s="207">
        <f t="shared" ref="AD270" si="691">IFERROR(IF(IFERROR(VALUE(AD271),0)=0,0,IF(AND($O$308="WA",$O$309=0),IF(IFERROR(FIND("On",AD298)&gt;0,FALSE),(((1-$O$346)*AD271)-AD250-AD255),(((1-$O$347)*AD271)-AD250-AD255)),AD271+AD253-AD250-AD255)),0)</f>
        <v>0</v>
      </c>
      <c r="AE270" s="207">
        <f t="shared" ref="AE270" si="692">IFERROR(IF(IFERROR(VALUE(AE271),0)=0,0,IF(AND($O$308="WA",$O$309=0),IF(IFERROR(FIND("On",AD298)&gt;0,FALSE),(((1-$P$346)*AE271)-AE250-AE255),(((1-$P$347)*AE271)-AE250-AE255)),AE271+AE253-AE250-AE255)),0)</f>
        <v>0</v>
      </c>
      <c r="AF270" s="203"/>
      <c r="AG270" s="207">
        <f t="shared" ref="AG270" si="693">IFERROR(IF(IFERROR(VALUE(AG271),0)=0,0,IF(AND($O$308="WA",$O$309=0),IF(IFERROR(FIND("On",AG298)&gt;0,FALSE),(((1-$O$346)*AG271)-AG250-AG255),(((1-$O$347)*AG271)-AG250-AG255)),AG271+AG253-AG250-AG255)),0)</f>
        <v>0</v>
      </c>
      <c r="AH270" s="207">
        <f t="shared" ref="AH270" si="694">IFERROR(IF(IFERROR(VALUE(AH271),0)=0,0,IF(AND($O$308="WA",$O$309=0),IF(IFERROR(FIND("On",AG298)&gt;0,FALSE),(((1-$P$346)*AH271)-AH250-AH255),(((1-$P$347)*AH271)-AH250-AH255)),AH271+AH253-AH250-AH255)),0)</f>
        <v>0</v>
      </c>
      <c r="AI270" s="203"/>
      <c r="AJ270" s="207">
        <f t="shared" ref="AJ270" si="695">IFERROR(IF(IFERROR(VALUE(AJ271),0)=0,0,IF(AND($O$308="WA",$O$309=0),IF(IFERROR(FIND("On",AJ298)&gt;0,FALSE),(((1-$O$346)*AJ271)-AJ250-AJ255),(((1-$O$347)*AJ271)-AJ250-AJ255)),AJ271+AJ253-AJ250-AJ255)),0)</f>
        <v>0</v>
      </c>
      <c r="AK270" s="207">
        <f t="shared" ref="AK270" si="696">IFERROR(IF(IFERROR(VALUE(AK271),0)=0,0,IF(AND($O$308="WA",$O$309=0),IF(IFERROR(FIND("On",AJ298)&gt;0,FALSE),(((1-$P$346)*AK271)-AK250-AK255),(((1-$P$347)*AK271)-AK250-AK255)),AK271+AK253-AK250-AK255)),0)</f>
        <v>0</v>
      </c>
      <c r="AL270" s="203"/>
      <c r="AM270" s="207">
        <f t="shared" ref="AM270" si="697">IFERROR(IF(IFERROR(VALUE(AM271),0)=0,0,IF(AND($O$308="WA",$O$309=0),IF(IFERROR(FIND("On",AM298)&gt;0,FALSE),(((1-$O$346)*AM271)-AM250-AM255),(((1-$O$347)*AM271)-AM250-AM255)),AM271+AM253-AM250-AM255)),0)</f>
        <v>0</v>
      </c>
      <c r="AN270" s="207">
        <f t="shared" ref="AN270" si="698">IFERROR(IF(IFERROR(VALUE(AN271),0)=0,0,IF(AND($O$308="WA",$O$309=0),IF(IFERROR(FIND("On",AM298)&gt;0,FALSE),(((1-$P$346)*AN271)-AN250-AN255),(((1-$P$347)*AN271)-AN250-AN255)),AN271+AN253-AN250-AN255)),0)</f>
        <v>0</v>
      </c>
      <c r="AO270" s="203"/>
      <c r="AP270" s="207">
        <f t="shared" ref="AP270" si="699">IFERROR(IF(IFERROR(VALUE(AP271),0)=0,0,IF(AND($O$308="WA",$O$309=0),IF(IFERROR(FIND("On",AP298)&gt;0,FALSE),(((1-$O$346)*AP271)-AP250-AP255),(((1-$O$347)*AP271)-AP250-AP255)),AP271+AP253-AP250-AP255)),0)</f>
        <v>0</v>
      </c>
      <c r="AQ270" s="207">
        <f t="shared" ref="AQ270" si="700">IFERROR(IF(IFERROR(VALUE(AQ271),0)=0,0,IF(AND($O$308="WA",$O$309=0),IF(IFERROR(FIND("On",AP298)&gt;0,FALSE),(((1-$P$346)*AQ271)-AQ250-AQ255),(((1-$P$347)*AQ271)-AQ250-AQ255)),AQ271+AQ253-AQ250-AQ255)),0)</f>
        <v>0</v>
      </c>
      <c r="AR270" s="203"/>
      <c r="AS270" s="207">
        <f t="shared" ref="AS270" si="701">IFERROR(IF(IFERROR(VALUE(AS271),0)=0,0,IF(AND($O$308="WA",$O$309=0),IF(IFERROR(FIND("On",AS298)&gt;0,FALSE),(((1-$O$346)*AS271)-AS250-AS255),(((1-$O$347)*AS271)-AS250-AS255)),AS271+AS253-AS250-AS255)),0)</f>
        <v>0</v>
      </c>
      <c r="AT270" s="207">
        <f t="shared" ref="AT270" si="702">IFERROR(IF(IFERROR(VALUE(AT271),0)=0,0,IF(AND($O$308="WA",$O$309=0),IF(IFERROR(FIND("On",AS298)&gt;0,FALSE),(((1-$P$346)*AT271)-AT250-AT255),(((1-$P$347)*AT271)-AT250-AT255)),AT271+AT253-AT250-AT255)),0)</f>
        <v>0</v>
      </c>
      <c r="AU270" s="203"/>
      <c r="AV270" s="207">
        <f t="shared" ref="AV270" si="703">IFERROR(IF(IFERROR(VALUE(AV271),0)=0,0,IF(AND($O$308="WA",$O$309=0),IF(IFERROR(FIND("On",AV298)&gt;0,FALSE),(((1-$O$346)*AV271)-AV250-AV255),(((1-$O$347)*AV271)-AV250-AV255)),AV271+AV253-AV250-AV255)),0)</f>
        <v>0</v>
      </c>
      <c r="AW270" s="207">
        <f t="shared" ref="AW270" si="704">IFERROR(IF(IFERROR(VALUE(AW271),0)=0,0,IF(AND($O$308="WA",$O$309=0),IF(IFERROR(FIND("On",AV298)&gt;0,FALSE),(((1-$P$346)*AW271)-AW250-AW255),(((1-$P$347)*AW271)-AW250-AW255)),AW271+AW253-AW250-AW255)),0)</f>
        <v>0</v>
      </c>
      <c r="AX270" s="203"/>
      <c r="AY270" s="207">
        <f t="shared" ref="AY270" si="705">IFERROR(IF(IFERROR(VALUE(AY271),0)=0,0,IF(AND($O$308="WA",$O$309=0),IF(IFERROR(FIND("On",AY298)&gt;0,FALSE),(((1-$O$346)*AY271)-AY250-AY255),(((1-$O$347)*AY271)-AY250-AY255)),AY271+AY253-AY250-AY255)),0)</f>
        <v>0</v>
      </c>
      <c r="AZ270" s="207">
        <f t="shared" ref="AZ270" si="706">IFERROR(IF(IFERROR(VALUE(AZ271),0)=0,0,IF(AND($O$308="WA",$O$309=0),IF(IFERROR(FIND("On",AY298)&gt;0,FALSE),(((1-$P$346)*AZ271)-AZ250-AZ255),(((1-$P$347)*AZ271)-AZ250-AZ255)),AZ271+AZ253-AZ250-AZ255)),0)</f>
        <v>0</v>
      </c>
      <c r="BA270" s="203"/>
      <c r="BB270" s="207">
        <f t="shared" ref="BB270" si="707">IFERROR(IF(IFERROR(VALUE(BB271),0)=0,0,IF(AND($O$308="WA",$O$309=0),IF(IFERROR(FIND("On",BB298)&gt;0,FALSE),(((1-$O$346)*BB271)-BB250-BB255),(((1-$O$347)*BB271)-BB250-BB255)),BB271+BB253-BB250-BB255)),0)</f>
        <v>0</v>
      </c>
      <c r="BC270" s="207">
        <f t="shared" ref="BC270" si="708">IFERROR(IF(IFERROR(VALUE(BC271),0)=0,0,IF(AND($O$308="WA",$O$309=0),IF(IFERROR(FIND("On",BB298)&gt;0,FALSE),(((1-$P$346)*BC271)-BC250-BC255),(((1-$P$347)*BC271)-BC250-BC255)),BC271+BC253-BC250-BC255)),0)</f>
        <v>0</v>
      </c>
      <c r="BD270" s="203"/>
      <c r="BE270" s="207">
        <f t="shared" ref="BE270" si="709">IFERROR(IF(IFERROR(VALUE(BE271),0)=0,0,IF(AND($O$308="WA",$O$309=0),IF(IFERROR(FIND("On",BE298)&gt;0,FALSE),(((1-$O$346)*BE271)-BE250-BE255),(((1-$O$347)*BE271)-BE250-BE255)),BE271+BE253-BE250-BE255)),0)</f>
        <v>0</v>
      </c>
      <c r="BF270" s="207">
        <f t="shared" ref="BF270" si="710">IFERROR(IF(IFERROR(VALUE(BF271),0)=0,0,IF(AND($O$308="WA",$O$309=0),IF(IFERROR(FIND("On",BE298)&gt;0,FALSE),(((1-$P$346)*BF271)-BF250-BF255),(((1-$P$347)*BF271)-BF250-BF255)),BF271+BF253-BF250-BF255)),0)</f>
        <v>0</v>
      </c>
      <c r="BG270" s="203"/>
      <c r="BH270" s="207">
        <f t="shared" ref="BH270" si="711">IFERROR(IF(IFERROR(VALUE(BH271),0)=0,0,IF(AND($O$308="WA",$O$309=0),IF(IFERROR(FIND("On",BH298)&gt;0,FALSE),(((1-$O$346)*BH271)-BH250-BH255),(((1-$O$347)*BH271)-BH250-BH255)),BH271+BH253-BH250-BH255)),0)</f>
        <v>0</v>
      </c>
      <c r="BI270" s="207">
        <f t="shared" ref="BI270" si="712">IFERROR(IF(IFERROR(VALUE(BI271),0)=0,0,IF(AND($O$308="WA",$O$309=0),IF(IFERROR(FIND("On",BH298)&gt;0,FALSE),(((1-$P$346)*BI271)-BI250-BI255),(((1-$P$347)*BI271)-BI250-BI255)),BI271+BI253-BI250-BI255)),0)</f>
        <v>0</v>
      </c>
      <c r="BJ270" s="203"/>
      <c r="BK270" s="207">
        <f t="shared" ref="BK270" si="713">IFERROR(IF(IFERROR(VALUE(BK271),0)=0,0,IF(AND($O$308="WA",$O$309=0),IF(IFERROR(FIND("On",BK298)&gt;0,FALSE),(((1-$O$346)*BK271)-BK250-BK255),(((1-$O$347)*BK271)-BK250-BK255)),BK271+BK253-BK250-BK255)),0)</f>
        <v>0</v>
      </c>
      <c r="BL270" s="207">
        <f t="shared" ref="BL270" si="714">IFERROR(IF(IFERROR(VALUE(BL271),0)=0,0,IF(AND($O$308="WA",$O$309=0),IF(IFERROR(FIND("On",BK298)&gt;0,FALSE),(((1-$P$346)*BL271)-BL250-BL255),(((1-$P$347)*BL271)-BL250-BL255)),BL271+BL253-BL250-BL255)),0)</f>
        <v>0</v>
      </c>
      <c r="BM270" s="203"/>
      <c r="BN270" s="207">
        <f t="shared" ref="BN270" si="715">IFERROR(IF(IFERROR(VALUE(BN271),0)=0,0,IF(AND($O$308="WA",$O$309=0),IF(IFERROR(FIND("On",BN298)&gt;0,FALSE),(((1-$O$346)*BN271)-BN250-BN255),(((1-$O$347)*BN271)-BN250-BN255)),BN271+BN253-BN250-BN255)),0)</f>
        <v>0</v>
      </c>
      <c r="BO270" s="207">
        <f t="shared" ref="BO270" si="716">IFERROR(IF(IFERROR(VALUE(BO271),0)=0,0,IF(AND($O$308="WA",$O$309=0),IF(IFERROR(FIND("On",BN298)&gt;0,FALSE),(((1-$P$346)*BO271)-BO250-BO255),(((1-$P$347)*BO271)-BO250-BO255)),BO271+BO253-BO250-BO255)),0)</f>
        <v>0</v>
      </c>
      <c r="BP270" s="203"/>
      <c r="BQ270" s="204">
        <f t="shared" ref="BQ270" si="717">IFERROR(IF(IFERROR(VALUE(BQ271),0)=0,0,IF(AND($O$308="WA",$O$309=0),IF(IFERROR(FIND("On",BQ298)&gt;0,FALSE),(((1-$O$346)*BQ271)-BQ250-BQ255),(((1-$O$347)*BQ271)-BQ250-BQ255)),BQ271+BQ253-BQ250-BQ255)),0)</f>
        <v>0</v>
      </c>
      <c r="BR270" s="204">
        <f t="shared" ref="BR270" si="718">IFERROR(IF(IFERROR(VALUE(BR271),0)=0,0,IF(AND($O$308="WA",$O$309=0),IF(IFERROR(FIND("On",BQ298)&gt;0,FALSE),(((1-$P$346)*BR271)-BR250-BR255),(((1-$P$347)*BR271)-BR250-BR255)),BR271+BR253-BR250-BR255)),0)</f>
        <v>0</v>
      </c>
      <c r="BS270" s="204"/>
      <c r="BT270" s="204">
        <f t="shared" ref="BT270" si="719">IFERROR(IF(IFERROR(VALUE(BT271),0)=0,0,IF(AND($O$308="WA",$O$309=0),IF(IFERROR(FIND("On",BT298)&gt;0,FALSE),(((1-$O$346)*BT271)-BT250-BT255),(((1-$O$347)*BT271)-BT250-BT255)),BT271+BT253-BT250-BT255)),0)</f>
        <v>0</v>
      </c>
      <c r="BU270" s="204">
        <f t="shared" ref="BU270" si="720">IFERROR(IF(IFERROR(VALUE(BU271),0)=0,0,IF(AND($O$308="WA",$O$309=0),IF(IFERROR(FIND("On",BT298)&gt;0,FALSE),(((1-$P$346)*BU271)-BU250-BU255),(((1-$P$347)*BU271)-BU250-BU255)),BU271+BU253-BU250-BU255)),0)</f>
        <v>0</v>
      </c>
      <c r="BV270" s="204"/>
      <c r="BW270" s="204">
        <f t="shared" ref="BW270" si="721">IFERROR(IF(IFERROR(VALUE(BW271),0)=0,0,IF(AND($O$308="WA",$O$309=0),IF(IFERROR(FIND("On",BW298)&gt;0,FALSE),(((1-$O$346)*BW271)-BW250-BW255),(((1-$O$347)*BW271)-BW250-BW255)),BW271+BW253-BW250-BW255)),0)</f>
        <v>0</v>
      </c>
      <c r="BX270" s="204">
        <f t="shared" ref="BX270" si="722">IFERROR(IF(IFERROR(VALUE(BX271),0)=0,0,IF(AND($O$308="WA",$O$309=0),IF(IFERROR(FIND("On",BW298)&gt;0,FALSE),(((1-$P$346)*BX271)-BX250-BX255),(((1-$P$347)*BX271)-BX250-BX255)),BX271+BX253-BX250-BX255)),0)</f>
        <v>0</v>
      </c>
      <c r="BY270" s="204"/>
      <c r="BZ270" s="204">
        <f t="shared" ref="BZ270" si="723">IFERROR(IF(IFERROR(VALUE(BZ271),0)=0,0,IF(AND($O$308="WA",$O$309=0),IF(IFERROR(FIND("On",BZ298)&gt;0,FALSE),(((1-$O$346)*BZ271)-BZ250-BZ255),(((1-$O$347)*BZ271)-BZ250-BZ255)),BZ271+BZ253-BZ250-BZ255)),0)</f>
        <v>0</v>
      </c>
      <c r="CA270" s="204">
        <f t="shared" ref="CA270" si="724">IFERROR(IF(IFERROR(VALUE(CA271),0)=0,0,IF(AND($O$308="WA",$O$309=0),IF(IFERROR(FIND("On",BZ298)&gt;0,FALSE),(((1-$P$346)*CA271)-CA250-CA255),(((1-$P$347)*CA271)-CA250-CA255)),CA271+CA253-CA250-CA255)),0)</f>
        <v>0</v>
      </c>
      <c r="CB270" s="203"/>
      <c r="CC270" s="207">
        <f t="shared" ref="CC270" si="725">IFERROR(IF(IFERROR(VALUE(CC271),0)=0,0,IF(AND($O$308="WA",$O$309=0),IF(IFERROR(FIND("On",CC298)&gt;0,FALSE),(((1-$O$346)*CC271)-CC250-CC255),(((1-$O$347)*CC271)-CC250-CC255)),CC271+CC253-CC250-CC255)),0)</f>
        <v>0</v>
      </c>
      <c r="CD270" s="207">
        <f t="shared" ref="CD270" si="726">IFERROR(IF(IFERROR(VALUE(CD271),0)=0,0,IF(AND($O$308="WA",$O$309=0),IF(IFERROR(FIND("On",CC298)&gt;0,FALSE),(((1-$P$346)*CD271)-CD250-CD255),(((1-$P$347)*CD271)-CD250-CD255)),CD271+CD253-CD250-CD255)),0)</f>
        <v>0</v>
      </c>
      <c r="CE270" s="203"/>
      <c r="CF270" s="207">
        <f t="shared" ref="CF270" si="727">IFERROR(IF(IFERROR(VALUE(CF271),0)=0,0,IF(AND($O$308="WA",$O$309=0),IF(IFERROR(FIND("On",CF298)&gt;0,FALSE),(((1-$O$346)*CF271)-CF250-CF255),(((1-$O$347)*CF271)-CF250-CF255)),CF271+CF253-CF250-CF255)),0)</f>
        <v>0</v>
      </c>
      <c r="CG270" s="207">
        <f t="shared" ref="CG270" si="728">IFERROR(IF(IFERROR(VALUE(CG271),0)=0,0,IF(AND($O$308="WA",$O$309=0),IF(IFERROR(FIND("On",CF298)&gt;0,FALSE),(((1-$P$346)*CG271)-CG250-CG255),(((1-$P$347)*CG271)-CG250-CG255)),CG271+CG253-CG250-CG255)),0)</f>
        <v>0</v>
      </c>
      <c r="CH270" s="203"/>
      <c r="CI270" s="207">
        <f t="shared" ref="CI270" si="729">IFERROR(IF(IFERROR(VALUE(CI271),0)=0,0,IF(AND($O$308="WA",$O$309=0),IF(IFERROR(FIND("On",CI298)&gt;0,FALSE),(((1-$O$346)*CI271)-CI250-CI255),(((1-$O$347)*CI271)-CI250-CI255)),CI271+CI253-CI250-CI255)),0)</f>
        <v>0</v>
      </c>
      <c r="CJ270" s="207">
        <f t="shared" ref="CJ270" si="730">IFERROR(IF(IFERROR(VALUE(CJ271),0)=0,0,IF(AND($O$308="WA",$O$309=0),IF(IFERROR(FIND("On",CI298)&gt;0,FALSE),(((1-$P$346)*CJ271)-CJ250-CJ255),(((1-$P$347)*CJ271)-CJ250-CJ255)),CJ271+CJ253-CJ250-CJ255)),0)</f>
        <v>0</v>
      </c>
      <c r="CK270" s="203"/>
      <c r="CL270" s="207">
        <f t="shared" ref="CL270" si="731">IFERROR(IF(IFERROR(VALUE(CL271),0)=0,0,IF(AND($O$308="WA",$O$309=0),IF(IFERROR(FIND("On",CL298)&gt;0,FALSE),(((1-$O$346)*CL271)-CL250-CL255),(((1-$O$347)*CL271)-CL250-CL255)),CL271+CL253-CL250-CL255)),0)</f>
        <v>0</v>
      </c>
      <c r="CM270" s="207">
        <f t="shared" ref="CM270" si="732">IFERROR(IF(IFERROR(VALUE(CM271),0)=0,0,IF(AND($O$308="WA",$O$309=0),IF(IFERROR(FIND("On",CL298)&gt;0,FALSE),(((1-$P$346)*CM271)-CM250-CM255),(((1-$P$347)*CM271)-CM250-CM255)),CM271+CM253-CM250-CM255)),0)</f>
        <v>0</v>
      </c>
      <c r="CN270" s="203"/>
      <c r="CO270" s="207">
        <f t="shared" ref="CO270" si="733">IFERROR(IF(IFERROR(VALUE(CO271),0)=0,0,IF(AND($O$308="WA",$O$309=0),IF(IFERROR(FIND("On",CO298)&gt;0,FALSE),(((1-$O$346)*CO271)-CO250-CO255),(((1-$O$347)*CO271)-CO250-CO255)),CO271+CO253-CO250-CO255)),0)</f>
        <v>0</v>
      </c>
      <c r="CP270" s="207">
        <f t="shared" ref="CP270" si="734">IFERROR(IF(IFERROR(VALUE(CP271),0)=0,0,IF(AND($O$308="WA",$O$309=0),IF(IFERROR(FIND("On",CO298)&gt;0,FALSE),(((1-$P$346)*CP271)-CP250-CP255),(((1-$P$347)*CP271)-CP250-CP255)),CP271+CP253-CP250-CP255)),0)</f>
        <v>0</v>
      </c>
      <c r="CQ270" s="203"/>
      <c r="CR270" s="207">
        <f t="shared" ref="CR270" si="735">IFERROR(IF(IFERROR(VALUE(CR271),0)=0,0,IF(AND($O$308="WA",$O$309=0),IF(IFERROR(FIND("On",CR298)&gt;0,FALSE),(((1-$O$346)*CR271)-CR250-CR255),(((1-$O$347)*CR271)-CR250-CR255)),CR271+CR253-CR250-CR255)),0)</f>
        <v>0</v>
      </c>
      <c r="CS270" s="207">
        <f t="shared" ref="CS270" si="736">IFERROR(IF(IFERROR(VALUE(CS271),0)=0,0,IF(AND($O$308="WA",$O$309=0),IF(IFERROR(FIND("On",CR298)&gt;0,FALSE),(((1-$P$346)*CS271)-CS250-CS255),(((1-$P$347)*CS271)-CS250-CS255)),CS271+CS253-CS250-CS255)),0)</f>
        <v>0</v>
      </c>
      <c r="CT270" s="203"/>
      <c r="CU270" s="207">
        <f t="shared" ref="CU270" si="737">IFERROR(IF(IFERROR(VALUE(CU271),0)=0,0,IF(AND($O$308="WA",$O$309=0),IF(IFERROR(FIND("On",CU298)&gt;0,FALSE),(((1-$O$346)*CU271)-CU250-CU255),(((1-$O$347)*CU271)-CU250-CU255)),CU271+CU253-CU250-CU255)),0)</f>
        <v>0</v>
      </c>
      <c r="CV270" s="207">
        <f t="shared" ref="CV270" si="738">IFERROR(IF(IFERROR(VALUE(CV271),0)=0,0,IF(AND($O$308="WA",$O$309=0),IF(IFERROR(FIND("On",CU298)&gt;0,FALSE),(((1-$P$346)*CV271)-CV250-CV255),(((1-$P$347)*CV271)-CV250-CV255)),CV271+CV253-CV250-CV255)),0)</f>
        <v>0</v>
      </c>
      <c r="CW270" s="203"/>
      <c r="CX270" s="207">
        <f t="shared" ref="CX270" si="739">IFERROR(IF(IFERROR(VALUE(CX271),0)=0,0,IF(AND($O$308="WA",$O$309=0),IF(IFERROR(FIND("On",CX298)&gt;0,FALSE),(((1-$O$346)*CX271)-CX250-CX255),(((1-$O$347)*CX271)-CX250-CX255)),CX271+CX253-CX250-CX255)),0)</f>
        <v>0</v>
      </c>
      <c r="CY270" s="207">
        <f t="shared" ref="CY270" si="740">IFERROR(IF(IFERROR(VALUE(CY271),0)=0,0,IF(AND($O$308="WA",$O$309=0),IF(IFERROR(FIND("On",CX298)&gt;0,FALSE),(((1-$P$346)*CY271)-CY250-CY255),(((1-$P$347)*CY271)-CY250-CY255)),CY271+CY253-CY250-CY255)),0)</f>
        <v>0</v>
      </c>
      <c r="CZ270" s="203"/>
      <c r="DA270" s="207">
        <f t="shared" ref="DA270" si="741">IFERROR(IF(IFERROR(VALUE(DA271),0)=0,0,IF(AND($O$308="WA",$O$309=0),IF(IFERROR(FIND("On",DA298)&gt;0,FALSE),(((1-$O$346)*DA271)-DA250-DA255),(((1-$O$347)*DA271)-DA250-DA255)),DA271+DA253-DA250-DA255)),0)</f>
        <v>0</v>
      </c>
      <c r="DB270" s="207">
        <f t="shared" ref="DB270" si="742">IFERROR(IF(IFERROR(VALUE(DB271),0)=0,0,IF(AND($O$308="WA",$O$309=0),IF(IFERROR(FIND("On",DA298)&gt;0,FALSE),(((1-$P$346)*DB271)-DB250-DB255),(((1-$P$347)*DB271)-DB250-DB255)),DB271+DB253-DB250-DB255)),0)</f>
        <v>0</v>
      </c>
      <c r="DC270" s="203"/>
      <c r="DD270" s="207">
        <f t="shared" ref="DD270" si="743">IFERROR(IF(IFERROR(VALUE(DD271),0)=0,0,IF(AND($O$308="WA",$O$309=0),IF(IFERROR(FIND("On",DD298)&gt;0,FALSE),(((1-$O$346)*DD271)-DD250-DD255),(((1-$O$347)*DD271)-DD250-DD255)),DD271+DD253-DD250-DD255)),0)</f>
        <v>0</v>
      </c>
      <c r="DE270" s="207">
        <f t="shared" ref="DE270" si="744">IFERROR(IF(IFERROR(VALUE(DE271),0)=0,0,IF(AND($O$308="WA",$O$309=0),IF(IFERROR(FIND("On",DD298)&gt;0,FALSE),(((1-$P$346)*DE271)-DE250-DE255),(((1-$P$347)*DE271)-DE250-DE255)),DE271+DE253-DE250-DE255)),0)</f>
        <v>0</v>
      </c>
      <c r="DF270" s="203"/>
      <c r="DG270" s="207">
        <f t="shared" ref="DG270" si="745">IFERROR(IF(IFERROR(VALUE(DG271),0)=0,0,IF(AND($O$308="WA",$O$309=0),IF(IFERROR(FIND("On",DG298)&gt;0,FALSE),(((1-$O$346)*DG271)-DG250-DG255),(((1-$O$347)*DG271)-DG250-DG255)),DG271+DG253-DG250-DG255)),0)</f>
        <v>0</v>
      </c>
      <c r="DH270" s="207">
        <f t="shared" ref="DH270" si="746">IFERROR(IF(IFERROR(VALUE(DH271),0)=0,0,IF(AND($O$308="WA",$O$309=0),IF(IFERROR(FIND("On",DG298)&gt;0,FALSE),(((1-$P$346)*DH271)-DH250-DH255),(((1-$P$347)*DH271)-DH250-DH255)),DH271+DH253-DH250-DH255)),0)</f>
        <v>0</v>
      </c>
      <c r="DI270" s="203"/>
      <c r="DJ270" s="207">
        <f t="shared" ref="DJ270" si="747">IFERROR(IF(IFERROR(VALUE(DJ271),0)=0,0,IF(AND($O$308="WA",$O$309=0),IF(IFERROR(FIND("On",DJ298)&gt;0,FALSE),(((1-$O$346)*DJ271)-DJ250-DJ255),(((1-$O$347)*DJ271)-DJ250-DJ255)),DJ271+DJ253-DJ250-DJ255)),0)</f>
        <v>0</v>
      </c>
      <c r="DK270" s="207">
        <f t="shared" ref="DK270" si="748">IFERROR(IF(IFERROR(VALUE(DK271),0)=0,0,IF(AND($O$308="WA",$O$309=0),IF(IFERROR(FIND("On",DJ298)&gt;0,FALSE),(((1-$P$346)*DK271)-DK250-DK255),(((1-$P$347)*DK271)-DK250-DK255)),DK271+DK253-DK250-DK255)),0)</f>
        <v>0</v>
      </c>
      <c r="DL270" s="203"/>
      <c r="DM270" s="207">
        <f t="shared" ref="DM270" si="749">IFERROR(IF(IFERROR(VALUE(DM271),0)=0,0,IF(AND($O$308="WA",$O$309=0),IF(IFERROR(FIND("On",DM298)&gt;0,FALSE),(((1-$O$346)*DM271)-DM250-DM255),(((1-$O$347)*DM271)-DM250-DM255)),DM271+DM253-DM250-DM255)),0)</f>
        <v>0</v>
      </c>
      <c r="DN270" s="207">
        <f t="shared" ref="DN270" si="750">IFERROR(IF(IFERROR(VALUE(DN271),0)=0,0,IF(AND($O$308="WA",$O$309=0),IF(IFERROR(FIND("On",DM298)&gt;0,FALSE),(((1-$P$346)*DN271)-DN250-DN255),(((1-$P$347)*DN271)-DN250-DN255)),DN271+DN253-DN250-DN255)),0)</f>
        <v>0</v>
      </c>
      <c r="DO270" s="203"/>
      <c r="DP270" s="207">
        <f t="shared" ref="DP270" si="751">IFERROR(IF(IFERROR(VALUE(DP271),0)=0,0,IF(AND($O$308="WA",$O$309=0),IF(IFERROR(FIND("On",DP298)&gt;0,FALSE),(((1-$O$346)*DP271)-DP250-DP255),(((1-$O$347)*DP271)-DP250-DP255)),DP271+DP253-DP250-DP255)),0)</f>
        <v>0</v>
      </c>
      <c r="DQ270" s="207">
        <f t="shared" ref="DQ270" si="752">IFERROR(IF(IFERROR(VALUE(DQ271),0)=0,0,IF(AND($O$308="WA",$O$309=0),IF(IFERROR(FIND("On",DP298)&gt;0,FALSE),(((1-$P$346)*DQ271)-DQ250-DQ255),(((1-$P$347)*DQ271)-DQ250-DQ255)),DQ271+DQ253-DQ250-DQ255)),0)</f>
        <v>0</v>
      </c>
      <c r="DR270" s="203"/>
      <c r="DS270" s="207">
        <f t="shared" ref="DS270" si="753">IFERROR(IF(IFERROR(VALUE(DS271),0)=0,0,IF(AND($O$308="WA",$O$309=0),IF(IFERROR(FIND("On",DS298)&gt;0,FALSE),(((1-$O$346)*DS271)-DS250-DS255),(((1-$O$347)*DS271)-DS250-DS255)),DS271+DS253-DS250-DS255)),0)</f>
        <v>0</v>
      </c>
      <c r="DT270" s="207">
        <f t="shared" ref="DT270" si="754">IFERROR(IF(IFERROR(VALUE(DT271),0)=0,0,IF(AND($O$308="WA",$O$309=0),IF(IFERROR(FIND("On",DS298)&gt;0,FALSE),(((1-$P$346)*DT271)-DT250-DT255),(((1-$P$347)*DT271)-DT250-DT255)),DT271+DT253-DT250-DT255)),0)</f>
        <v>0</v>
      </c>
      <c r="DU270" s="211"/>
      <c r="DV270" s="204">
        <f>IFERROR(IF(DV271&lt;&gt;"",IF(DV271&lt;&gt;0,DV271+DV253-DV250,0),0),0)</f>
        <v>0</v>
      </c>
      <c r="DW270" s="442"/>
      <c r="DY270" s="205"/>
      <c r="DZ270" s="205"/>
      <c r="EB270" s="196"/>
      <c r="EC270" s="196"/>
      <c r="EE270" s="100"/>
    </row>
    <row r="271" spans="1:135" ht="19.5" customHeight="1" x14ac:dyDescent="0.3">
      <c r="A271" s="83"/>
      <c r="D271" s="206"/>
      <c r="E271" s="206" t="s">
        <v>487</v>
      </c>
      <c r="F271" s="206"/>
      <c r="G271" s="206" t="s">
        <v>264</v>
      </c>
      <c r="H271" t="b">
        <v>1</v>
      </c>
      <c r="M271" s="250" t="s">
        <v>488</v>
      </c>
      <c r="N271" s="238" t="s">
        <v>40</v>
      </c>
      <c r="O271" s="198">
        <f ca="1">IFERROR(((R271*R44)+(U271*U44)+(X271*X44)+(AA271*AA44)+(AD271*AD44)+(AG271*AG44)+(AJ271*AJ44)+(AM271*AM44)+(AP271*AP44)+(AS271*AS44)+(AV271*AV44)+(AY271*AY44)+(BB271*BB44)+(BE271*BE44)+(BH271*BH44)+(BK271*BK44)+(BN271*BN44)+(BQ271*BQ44)+(BT271*BT44)+(BW271*BW44)+(BZ271*BZ44)+(CC271*CC44)+(CF271*CF44)+(CI271*CI44)+(CL271*CL44)+(CO271*CO44)+(CR271*CR44)+(CU271*CU44)+(CX271*CX44)+(DA271*DA44)+(DD271*DD44)+(DG271*DG44)+(DJ271*DJ44)+(DM271*DM44)+(DP271*DP44)+(DS271*DS44)+IF(O35="Actual",(DV271*DV44),0))/$AA$351,0)</f>
        <v>0</v>
      </c>
      <c r="P271" s="198">
        <f>IFERROR(((S271*S44)+(V271*V44)+(Y271*Y44)+(AB271*AB44)+(AE271*AE44)+(AH271*AH44)+(AK271*AK44)+(AN271*AN44)+(AQ271*AQ44)+(AT271*AT44)+(AW271*AW44)+(AZ271*AZ44)+(BC271*BC44)+(BF271*BF44)+(BI271*BI44)+(BL271*BL44)+(BO271*BO44)+(BR271*BR44)+(BU271*BU44)+(BX271*BX44)+(CA271*CA44)+(CD271*CD44)+(CG271*CG44)+(CJ271*CJ44)+(CM271*CM44)+(CP271*CP44)+(CS271*CS44)+(CV271*CV44)+(CY271*CY44)+(DB271*DB44)+(DE271*DE44)+(DH271*DH44)+(DK271*DK44)+(DN271*DN44)+(DQ271*DQ44)+(DT271*DT44))/$AB$351,0)</f>
        <v>0</v>
      </c>
      <c r="Q271" s="236"/>
      <c r="R271" s="207"/>
      <c r="S271" s="262">
        <v>0</v>
      </c>
      <c r="T271" s="203"/>
      <c r="U271" s="207"/>
      <c r="V271" s="262">
        <v>0</v>
      </c>
      <c r="W271" s="203"/>
      <c r="X271" s="207"/>
      <c r="Y271" s="262"/>
      <c r="Z271" s="203"/>
      <c r="AA271" s="207"/>
      <c r="AB271" s="262"/>
      <c r="AC271" s="203"/>
      <c r="AD271" s="207"/>
      <c r="AE271" s="262"/>
      <c r="AF271" s="203"/>
      <c r="AG271" s="207"/>
      <c r="AH271" s="262"/>
      <c r="AI271" s="203"/>
      <c r="AJ271" s="207"/>
      <c r="AK271" s="262"/>
      <c r="AL271" s="203"/>
      <c r="AM271" s="207"/>
      <c r="AN271" s="262"/>
      <c r="AO271" s="203"/>
      <c r="AP271" s="207"/>
      <c r="AQ271" s="262"/>
      <c r="AR271" s="203"/>
      <c r="AS271" s="207"/>
      <c r="AT271" s="262"/>
      <c r="AU271" s="203"/>
      <c r="AV271" s="207"/>
      <c r="AW271" s="262"/>
      <c r="AX271" s="203"/>
      <c r="AY271" s="207"/>
      <c r="AZ271" s="262"/>
      <c r="BA271" s="203"/>
      <c r="BB271" s="207"/>
      <c r="BC271" s="262"/>
      <c r="BD271" s="203"/>
      <c r="BE271" s="207"/>
      <c r="BF271" s="262"/>
      <c r="BG271" s="203"/>
      <c r="BH271" s="207"/>
      <c r="BI271" s="262"/>
      <c r="BJ271" s="203"/>
      <c r="BK271" s="207"/>
      <c r="BL271" s="262"/>
      <c r="BM271" s="203"/>
      <c r="BN271" s="207"/>
      <c r="BO271" s="262"/>
      <c r="BP271" s="203"/>
      <c r="BQ271" s="204"/>
      <c r="BR271" s="262"/>
      <c r="BS271" s="204"/>
      <c r="BT271" s="204"/>
      <c r="BU271" s="262"/>
      <c r="BV271" s="204"/>
      <c r="BW271" s="204"/>
      <c r="BX271" s="262"/>
      <c r="BY271" s="204"/>
      <c r="BZ271" s="204"/>
      <c r="CA271" s="262"/>
      <c r="CB271" s="203"/>
      <c r="CC271" s="207"/>
      <c r="CD271" s="262">
        <v>0</v>
      </c>
      <c r="CE271" s="203"/>
      <c r="CF271" s="207"/>
      <c r="CG271" s="262">
        <v>0</v>
      </c>
      <c r="CH271" s="203"/>
      <c r="CI271" s="207"/>
      <c r="CJ271" s="262">
        <v>0</v>
      </c>
      <c r="CK271" s="203"/>
      <c r="CL271" s="207"/>
      <c r="CM271" s="262">
        <v>0</v>
      </c>
      <c r="CN271" s="203"/>
      <c r="CO271" s="207"/>
      <c r="CP271" s="262">
        <v>0</v>
      </c>
      <c r="CQ271" s="203"/>
      <c r="CR271" s="207"/>
      <c r="CS271" s="262">
        <v>0</v>
      </c>
      <c r="CT271" s="203"/>
      <c r="CU271" s="207"/>
      <c r="CV271" s="262">
        <v>0</v>
      </c>
      <c r="CW271" s="203"/>
      <c r="CX271" s="207"/>
      <c r="CY271" s="262">
        <v>0</v>
      </c>
      <c r="CZ271" s="203"/>
      <c r="DA271" s="207"/>
      <c r="DB271" s="262">
        <v>0</v>
      </c>
      <c r="DC271" s="203"/>
      <c r="DD271" s="207"/>
      <c r="DE271" s="262">
        <v>0</v>
      </c>
      <c r="DF271" s="203"/>
      <c r="DG271" s="207"/>
      <c r="DH271" s="262">
        <v>0</v>
      </c>
      <c r="DI271" s="203"/>
      <c r="DJ271" s="207"/>
      <c r="DK271" s="262">
        <v>0</v>
      </c>
      <c r="DL271" s="203"/>
      <c r="DM271" s="207"/>
      <c r="DN271" s="262">
        <v>0</v>
      </c>
      <c r="DO271" s="203"/>
      <c r="DP271" s="207"/>
      <c r="DQ271" s="262">
        <v>0</v>
      </c>
      <c r="DR271" s="203"/>
      <c r="DS271" s="207"/>
      <c r="DT271" s="262">
        <v>0</v>
      </c>
      <c r="DU271" s="426"/>
      <c r="DV271" s="204">
        <f>IFERROR(IF(AND($O$336="Actual",OR(DV141=0,DV141="")),0,R271),0)</f>
        <v>0</v>
      </c>
      <c r="DW271" s="442"/>
      <c r="DY271" s="205"/>
      <c r="DZ271" s="205"/>
      <c r="EB271" s="196"/>
      <c r="EC271" s="196"/>
    </row>
    <row r="272" spans="1:135" ht="19.5" customHeight="1" x14ac:dyDescent="0.3">
      <c r="A272" s="83"/>
      <c r="D272" s="206"/>
      <c r="E272" s="206" t="s">
        <v>489</v>
      </c>
      <c r="F272" s="206">
        <v>0</v>
      </c>
      <c r="G272" s="206" t="s">
        <v>264</v>
      </c>
      <c r="H272" t="b">
        <v>1</v>
      </c>
      <c r="M272" s="310" t="s">
        <v>490</v>
      </c>
      <c r="N272" s="238"/>
      <c r="O272" s="140">
        <f ca="1">IFERROR(ROUND(O276/(O277+O253),$N$3),0)</f>
        <v>0</v>
      </c>
      <c r="P272" s="140">
        <f>IFERROR(ROUND(P276/(P277+P253),$N$3),0)</f>
        <v>0</v>
      </c>
      <c r="Q272" s="239"/>
      <c r="R272" s="140">
        <f ca="1">IFERROR(IF(AND($O$308="WA",$O$309=0),IF(IFERROR(FIND("On Premise",R298)&gt;0,FALSE),(1-((R250+R255)/ROUND((1-$O$346)*R277,$N$3))),(1-((R250+R255)/ROUND((1-$O$347)*R277,$N$3)))),(1-((R250+R255)/ROUND(R277+R253,$N$3)))),0)</f>
        <v>0</v>
      </c>
      <c r="S272" s="140">
        <f>IFERROR(IF(AND($O$308="WA",$O$309=0),IF(IFERROR(FIND("On Premise",R298)&gt;0,FALSE),(1-((S250+S255)/ROUND((1-$P$346)*S277,$N$3))),(1-((S250+S255)/ROUND((1-$P$347)*S277,$N$3)))),(1-((S250+S255)/ROUND(S277+S253,$N$3)))),0)</f>
        <v>0</v>
      </c>
      <c r="T272" s="311"/>
      <c r="U272" s="140">
        <f ca="1">IFERROR(IF(AND($O$308="WA",$O$309=0),IF(IFERROR(FIND("On Premise",U298)&gt;0,FALSE),(1-((U250+U255)/ROUND((1-$O$346)*U277,$N$3))),(1-((U250+U255)/ROUND((1-$O$347)*U277,$N$3)))),(1-((U250+U255)/ROUND(U277+U253,$N$3)))),0)</f>
        <v>0</v>
      </c>
      <c r="V272" s="140">
        <f>IFERROR(IF(AND($O$308="WA",$O$309=0),IF(IFERROR(FIND("On Premise",U298)&gt;0,FALSE),(1-((V250+V255)/ROUND((1-$P$346)*V277,$N$3))),(1-((V250+V255)/ROUND((1-$P$347)*V277,$N$3)))),(1-((V250+V255)/ROUND(V277+V253,$N$3)))),0)</f>
        <v>0</v>
      </c>
      <c r="W272" s="311"/>
      <c r="X272" s="140">
        <f ca="1">IFERROR(IF(AND($O$308="WA",$O$309=0),IF(IFERROR(FIND("On Premise",X298)&gt;0,FALSE),(1-((X250+X255)/ROUND((1-$O$346)*X277,$N$3))),(1-((X250+X255)/ROUND((1-$O$347)*X277,$N$3)))),(1-((X250+X255)/ROUND(X277+X253,$N$3)))),0)</f>
        <v>0</v>
      </c>
      <c r="Y272" s="140">
        <f>IFERROR(IF(AND($O$308="WA",$O$309=0),IF(IFERROR(FIND("On Premise",X298)&gt;0,FALSE),(1-((Y250+Y255)/ROUND((1-$P$346)*Y277,$N$3))),(1-((Y250+Y255)/ROUND((1-$P$347)*Y277,$N$3)))),(1-((Y250+Y255)/ROUND(Y277+Y253,$N$3)))),0)</f>
        <v>0</v>
      </c>
      <c r="Z272" s="311"/>
      <c r="AA272" s="140">
        <f ca="1">IFERROR(IF(AND($O$308="WA",$O$309=0),IF(IFERROR(FIND("On Premise",AA298)&gt;0,FALSE),(1-((AA250+AA255)/ROUND((1-$O$346)*AA277,$N$3))),(1-((AA250+AA255)/ROUND((1-$O$347)*AA277,$N$3)))),(1-((AA250+AA255)/ROUND(AA277+AA253,$N$3)))),0)</f>
        <v>0</v>
      </c>
      <c r="AB272" s="140">
        <f>IFERROR(IF(AND($O$308="WA",$O$309=0),IF(IFERROR(FIND("On Premise",AA298)&gt;0,FALSE),(1-((AB250+AB255)/ROUND((1-$P$346)*AB277,$N$3))),(1-((AB250+AB255)/ROUND((1-$P$347)*AB277,$N$3)))),(1-((AB250+AB255)/ROUND(AB277+AB253,$N$3)))),0)</f>
        <v>0</v>
      </c>
      <c r="AC272" s="311"/>
      <c r="AD272" s="140">
        <f ca="1">IFERROR(IF(AND($O$308="WA",$O$309=0),IF(IFERROR(FIND("On Premise",AD298)&gt;0,FALSE),(1-((AD250+AD255)/ROUND((1-$O$346)*AD277,$N$3))),(1-((AD250+AD255)/ROUND((1-$O$347)*AD277,$N$3)))),(1-((AD250+AD255)/ROUND(AD277+AD253,$N$3)))),0)</f>
        <v>0</v>
      </c>
      <c r="AE272" s="140">
        <f>IFERROR(IF(AND($O$308="WA",$O$309=0),IF(IFERROR(FIND("On Premise",AD298)&gt;0,FALSE),(1-((AE250+AE255)/ROUND((1-$P$346)*AE277,$N$3))),(1-((AE250+AE255)/ROUND((1-$P$347)*AE277,$N$3)))),(1-((AE250+AE255)/ROUND(AE277+AE253,$N$3)))),0)</f>
        <v>0</v>
      </c>
      <c r="AF272" s="311"/>
      <c r="AG272" s="140">
        <f ca="1">IFERROR(IF(AND($O$308="WA",$O$309=0),IF(IFERROR(FIND("On Premise",AG298)&gt;0,FALSE),(1-((AG250+AG255)/ROUND((1-$O$346)*AG277,$N$3))),(1-((AG250+AG255)/ROUND((1-$O$347)*AG277,$N$3)))),(1-((AG250+AG255)/ROUND(AG277+AG253,$N$3)))),0)</f>
        <v>0</v>
      </c>
      <c r="AH272" s="140">
        <f>IFERROR(IF(AND($O$308="WA",$O$309=0),IF(IFERROR(FIND("On Premise",AG298)&gt;0,FALSE),(1-((AH250+AH255)/ROUND((1-$P$346)*AH277,$N$3))),(1-((AH250+AH255)/ROUND((1-$P$347)*AH277,$N$3)))),(1-((AH250+AH255)/ROUND(AH277+AH253,$N$3)))),0)</f>
        <v>0</v>
      </c>
      <c r="AI272" s="311"/>
      <c r="AJ272" s="140">
        <f ca="1">IFERROR(IF(AND($O$308="WA",$O$309=0),IF(IFERROR(FIND("On Premise",AJ298)&gt;0,FALSE),(1-((AJ250+AJ255)/ROUND((1-$O$346)*AJ277,$N$3))),(1-((AJ250+AJ255)/ROUND((1-$O$347)*AJ277,$N$3)))),(1-((AJ250+AJ255)/ROUND(AJ277+AJ253,$N$3)))),0)</f>
        <v>0</v>
      </c>
      <c r="AK272" s="140">
        <f>IFERROR(IF(AND($O$308="WA",$O$309=0),IF(IFERROR(FIND("On Premise",AJ298)&gt;0,FALSE),(1-((AK250+AK255)/ROUND((1-$P$346)*AK277,$N$3))),(1-((AK250+AK255)/ROUND((1-$P$347)*AK277,$N$3)))),(1-((AK250+AK255)/ROUND(AK277+AK253,$N$3)))),0)</f>
        <v>0</v>
      </c>
      <c r="AL272" s="311"/>
      <c r="AM272" s="140">
        <f ca="1">IFERROR(IF(AND($O$308="WA",$O$309=0),IF(IFERROR(FIND("On Premise",AM298)&gt;0,FALSE),(1-((AM250+AM255)/ROUND((1-$O$346)*AM277,$N$3))),(1-((AM250+AM255)/ROUND((1-$O$347)*AM277,$N$3)))),(1-((AM250+AM255)/ROUND(AM277+AM253,$N$3)))),0)</f>
        <v>0</v>
      </c>
      <c r="AN272" s="140">
        <f>IFERROR(IF(AND($O$308="WA",$O$309=0),IF(IFERROR(FIND("On Premise",AM298)&gt;0,FALSE),(1-((AN250+AN255)/ROUND((1-$P$346)*AN277,$N$3))),(1-((AN250+AN255)/ROUND((1-$P$347)*AN277,$N$3)))),(1-((AN250+AN255)/ROUND(AN277+AN253,$N$3)))),0)</f>
        <v>0</v>
      </c>
      <c r="AO272" s="311"/>
      <c r="AP272" s="140">
        <f ca="1">IFERROR(IF(AND($O$308="WA",$O$309=0),IF(IFERROR(FIND("On Premise",AP298)&gt;0,FALSE),(1-((AP250+AP255)/ROUND((1-$O$346)*AP277,$N$3))),(1-((AP250+AP255)/ROUND((1-$O$347)*AP277,$N$3)))),(1-((AP250+AP255)/ROUND(AP277+AP253,$N$3)))),0)</f>
        <v>0</v>
      </c>
      <c r="AQ272" s="140">
        <f>IFERROR(IF(AND($O$308="WA",$O$309=0),IF(IFERROR(FIND("On Premise",AP298)&gt;0,FALSE),(1-((AQ250+AQ255)/ROUND((1-$P$346)*AQ277,$N$3))),(1-((AQ250+AQ255)/ROUND((1-$P$347)*AQ277,$N$3)))),(1-((AQ250+AQ255)/ROUND(AQ277+AQ253,$N$3)))),0)</f>
        <v>0</v>
      </c>
      <c r="AR272" s="311"/>
      <c r="AS272" s="140">
        <f ca="1">IFERROR(IF(AND($O$308="WA",$O$309=0),IF(IFERROR(FIND("On Premise",AS298)&gt;0,FALSE),(1-((AS250+AS255)/ROUND((1-$O$346)*AS277,$N$3))),(1-((AS250+AS255)/ROUND((1-$O$347)*AS277,$N$3)))),(1-((AS250+AS255)/ROUND(AS277+AS253,$N$3)))),0)</f>
        <v>0</v>
      </c>
      <c r="AT272" s="140">
        <f>IFERROR(IF(AND($O$308="WA",$O$309=0),IF(IFERROR(FIND("On Premise",AS298)&gt;0,FALSE),(1-((AT250+AT255)/ROUND((1-$P$346)*AT277,$N$3))),(1-((AT250+AT255)/ROUND((1-$P$347)*AT277,$N$3)))),(1-((AT250+AT255)/ROUND(AT277+AT253,$N$3)))),0)</f>
        <v>0</v>
      </c>
      <c r="AU272" s="311"/>
      <c r="AV272" s="140">
        <f ca="1">IFERROR(IF(AND($O$308="WA",$O$309=0),IF(IFERROR(FIND("On Premise",AV298)&gt;0,FALSE),(1-((AV250+AV255)/ROUND((1-$O$346)*AV277,$N$3))),(1-((AV250+AV255)/ROUND((1-$O$347)*AV277,$N$3)))),(1-((AV250+AV255)/ROUND(AV277+AV253,$N$3)))),0)</f>
        <v>0</v>
      </c>
      <c r="AW272" s="140">
        <f>IFERROR(IF(AND($O$308="WA",$O$309=0),IF(IFERROR(FIND("On Premise",AV298)&gt;0,FALSE),(1-((AW250+AW255)/ROUND((1-$P$346)*AW277,$N$3))),(1-((AW250+AW255)/ROUND((1-$P$347)*AW277,$N$3)))),(1-((AW250+AW255)/ROUND(AW277+AW253,$N$3)))),0)</f>
        <v>0</v>
      </c>
      <c r="AX272" s="311"/>
      <c r="AY272" s="140">
        <f ca="1">IFERROR(IF(AND($O$308="WA",$O$309=0),IF(IFERROR(FIND("On Premise",AY298)&gt;0,FALSE),(1-((AY250+AY255)/ROUND((1-$O$346)*AY277,$N$3))),(1-((AY250+AY255)/ROUND((1-$O$347)*AY277,$N$3)))),(1-((AY250+AY255)/ROUND(AY277+AY253,$N$3)))),0)</f>
        <v>0</v>
      </c>
      <c r="AZ272" s="140">
        <f>IFERROR(IF(AND($O$308="WA",$O$309=0),IF(IFERROR(FIND("On Premise",AY298)&gt;0,FALSE),(1-((AZ250+AZ255)/ROUND((1-$P$346)*AZ277,$N$3))),(1-((AZ250+AZ255)/ROUND((1-$P$347)*AZ277,$N$3)))),(1-((AZ250+AZ255)/ROUND(AZ277+AZ253,$N$3)))),0)</f>
        <v>0</v>
      </c>
      <c r="BA272" s="311"/>
      <c r="BB272" s="140">
        <f ca="1">IFERROR(IF(AND($O$308="WA",$O$309=0),IF(IFERROR(FIND("On Premise",BB298)&gt;0,FALSE),(1-((BB250+BB255)/ROUND((1-$O$346)*BB277,$N$3))),(1-((BB250+BB255)/ROUND((1-$O$347)*BB277,$N$3)))),(1-((BB250+BB255)/ROUND(BB277+BB253,$N$3)))),0)</f>
        <v>0</v>
      </c>
      <c r="BC272" s="140">
        <f>IFERROR(IF(AND($O$308="WA",$O$309=0),IF(IFERROR(FIND("On Premise",BB298)&gt;0,FALSE),(1-((BC250+BC255)/ROUND((1-$P$346)*BC277,$N$3))),(1-((BC250+BC255)/ROUND((1-$P$347)*BC277,$N$3)))),(1-((BC250+BC255)/ROUND(BC277+BC253,$N$3)))),0)</f>
        <v>0</v>
      </c>
      <c r="BD272" s="311"/>
      <c r="BE272" s="140">
        <f ca="1">IFERROR(IF(AND($O$308="WA",$O$309=0),IF(IFERROR(FIND("On Premise",BE298)&gt;0,FALSE),(1-((BE250+BE255)/ROUND((1-$O$346)*BE277,$N$3))),(1-((BE250+BE255)/ROUND((1-$O$347)*BE277,$N$3)))),(1-((BE250+BE255)/ROUND(BE277+BE253,$N$3)))),0)</f>
        <v>0</v>
      </c>
      <c r="BF272" s="140">
        <f>IFERROR(IF(AND($O$308="WA",$O$309=0),IF(IFERROR(FIND("On Premise",BE298)&gt;0,FALSE),(1-((BF250+BF255)/ROUND((1-$P$346)*BF277,$N$3))),(1-((BF250+BF255)/ROUND((1-$P$347)*BF277,$N$3)))),(1-((BF250+BF255)/ROUND(BF277+BF253,$N$3)))),0)</f>
        <v>0</v>
      </c>
      <c r="BG272" s="311"/>
      <c r="BH272" s="140">
        <f ca="1">IFERROR(IF(AND($O$308="WA",$O$309=0),IF(IFERROR(FIND("On Premise",BH298)&gt;0,FALSE),(1-((BH250+BH255)/ROUND((1-$O$346)*BH277,$N$3))),(1-((BH250+BH255)/ROUND((1-$O$347)*BH277,$N$3)))),(1-((BH250+BH255)/ROUND(BH277+BH253,$N$3)))),0)</f>
        <v>0</v>
      </c>
      <c r="BI272" s="140">
        <f>IFERROR(IF(AND($O$308="WA",$O$309=0),IF(IFERROR(FIND("On Premise",BH298)&gt;0,FALSE),(1-((BI250+BI255)/ROUND((1-$P$346)*BI277,$N$3))),(1-((BI250+BI255)/ROUND((1-$P$347)*BI277,$N$3)))),(1-((BI250+BI255)/ROUND(BI277+BI253,$N$3)))),0)</f>
        <v>0</v>
      </c>
      <c r="BJ272" s="311"/>
      <c r="BK272" s="140">
        <f ca="1">IFERROR(IF(AND($O$308="WA",$O$309=0),IF(IFERROR(FIND("On Premise",BK298)&gt;0,FALSE),(1-((BK250+BK255)/ROUND((1-$O$346)*BK277,$N$3))),(1-((BK250+BK255)/ROUND((1-$O$347)*BK277,$N$3)))),(1-((BK250+BK255)/ROUND(BK277+BK253,$N$3)))),0)</f>
        <v>0</v>
      </c>
      <c r="BL272" s="140">
        <f>IFERROR(IF(AND($O$308="WA",$O$309=0),IF(IFERROR(FIND("On Premise",BK298)&gt;0,FALSE),(1-((BL250+BL255)/ROUND((1-$P$346)*BL277,$N$3))),(1-((BL250+BL255)/ROUND((1-$P$347)*BL277,$N$3)))),(1-((BL250+BL255)/ROUND(BL277+BL253,$N$3)))),0)</f>
        <v>0</v>
      </c>
      <c r="BM272" s="311"/>
      <c r="BN272" s="140">
        <f ca="1">IFERROR(IF(AND($O$308="WA",$O$309=0),IF(IFERROR(FIND("On Premise",BN298)&gt;0,FALSE),(1-((BN250+BN255)/ROUND((1-$O$346)*BN277,$N$3))),(1-((BN250+BN255)/ROUND((1-$O$347)*BN277,$N$3)))),(1-((BN250+BN255)/ROUND(BN277+BN253,$N$3)))),0)</f>
        <v>0</v>
      </c>
      <c r="BO272" s="140">
        <f>IFERROR(IF(AND($O$308="WA",$O$309=0),IF(IFERROR(FIND("On Premise",BN298)&gt;0,FALSE),(1-((BO250+BO255)/ROUND((1-$P$346)*BO277,$N$3))),(1-((BO250+BO255)/ROUND((1-$P$347)*BO277,$N$3)))),(1-((BO250+BO255)/ROUND(BO277+BO253,$N$3)))),0)</f>
        <v>0</v>
      </c>
      <c r="BP272" s="311"/>
      <c r="BQ272" s="140">
        <f ca="1">IFERROR(IF(AND($O$308="WA",$O$309=0),IF(IFERROR(FIND("On Premise",BQ298)&gt;0,FALSE),(1-((BQ250+BQ255)/ROUND((1-$O$346)*BQ277,$N$3))),(1-((BQ250+BQ255)/ROUND((1-$O$347)*BQ277,$N$3)))),(1-((BQ250+BQ255)/ROUND(BQ277+BQ253,$N$3)))),0)</f>
        <v>0</v>
      </c>
      <c r="BR272" s="140">
        <f>IFERROR(IF(AND($O$308="WA",$O$309=0),IF(IFERROR(FIND("On Premise",BQ298)&gt;0,FALSE),(1-((BR250+BR255)/ROUND((1-$P$346)*BR277,$N$3))),(1-((BR250+BR255)/ROUND((1-$P$347)*BR277,$N$3)))),(1-((BR250+BR255)/ROUND(BR277+BR253,$N$3)))),0)</f>
        <v>0</v>
      </c>
      <c r="BS272" s="311"/>
      <c r="BT272" s="140">
        <f ca="1">IFERROR(IF(AND($O$308="WA",$O$309=0),IF(IFERROR(FIND("On Premise",BT298)&gt;0,FALSE),(1-((BT250+BT255)/ROUND((1-$O$346)*BT277,$N$3))),(1-((BT250+BT255)/ROUND((1-$O$347)*BT277,$N$3)))),(1-((BT250+BT255)/ROUND(BT277+BT253,$N$3)))),0)</f>
        <v>0</v>
      </c>
      <c r="BU272" s="140">
        <f>IFERROR(IF(AND($O$308="WA",$O$309=0),IF(IFERROR(FIND("On Premise",BT298)&gt;0,FALSE),(1-((BU250+BU255)/ROUND((1-$P$346)*BU277,$N$3))),(1-((BU250+BU255)/ROUND((1-$P$347)*BU277,$N$3)))),(1-((BU250+BU255)/ROUND(BU277+BU253,$N$3)))),0)</f>
        <v>0</v>
      </c>
      <c r="BV272" s="311"/>
      <c r="BW272" s="140">
        <f ca="1">IFERROR(IF(AND($O$308="WA",$O$309=0),IF(IFERROR(FIND("On Premise",BW298)&gt;0,FALSE),(1-((BW250+BW255)/ROUND((1-$O$346)*BW277,$N$3))),(1-((BW250+BW255)/ROUND((1-$O$347)*BW277,$N$3)))),(1-((BW250+BW255)/ROUND(BW277+BW253,$N$3)))),0)</f>
        <v>0</v>
      </c>
      <c r="BX272" s="140">
        <f>IFERROR(IF(AND($O$308="WA",$O$309=0),IF(IFERROR(FIND("On Premise",BW298)&gt;0,FALSE),(1-((BX250+BX255)/ROUND((1-$P$346)*BX277,$N$3))),(1-((BX250+BX255)/ROUND((1-$P$347)*BX277,$N$3)))),(1-((BX250+BX255)/ROUND(BX277+BX253,$N$3)))),0)</f>
        <v>0</v>
      </c>
      <c r="BY272" s="311"/>
      <c r="BZ272" s="140">
        <f ca="1">IFERROR(IF(AND($O$308="WA",$O$309=0),IF(IFERROR(FIND("On Premise",BZ298)&gt;0,FALSE),(1-((BZ250+BZ255)/ROUND((1-$O$346)*BZ277,$N$3))),(1-((BZ250+BZ255)/ROUND((1-$O$347)*BZ277,$N$3)))),(1-((BZ250+BZ255)/ROUND(BZ277+BZ253,$N$3)))),0)</f>
        <v>0</v>
      </c>
      <c r="CA272" s="140">
        <f>IFERROR(IF(AND($O$308="WA",$O$309=0),IF(IFERROR(FIND("On Premise",BZ298)&gt;0,FALSE),(1-((CA250+CA255)/ROUND((1-$P$346)*CA277,$N$3))),(1-((CA250+CA255)/ROUND((1-$P$347)*CA277,$N$3)))),(1-((CA250+CA255)/ROUND(CA277+CA253,$N$3)))),0)</f>
        <v>0</v>
      </c>
      <c r="CB272" s="311"/>
      <c r="CC272" s="140">
        <f ca="1">IFERROR(IF(AND($O$308="WA",$O$309=0),IF(IFERROR(FIND("On Premise",CC298)&gt;0,FALSE),(1-((CC250+CC255)/ROUND((1-$O$346)*CC277,$N$3))),(1-((CC250+CC255)/ROUND((1-$O$347)*CC277,$N$3)))),(1-((CC250+CC255)/ROUND(CC277+CC253,$N$3)))),0)</f>
        <v>0</v>
      </c>
      <c r="CD272" s="140">
        <f>IFERROR(IF(AND($O$308="WA",$O$309=0),IF(IFERROR(FIND("On Premise",CC298)&gt;0,FALSE),(1-((CD250+CD255)/ROUND((1-$P$346)*CD277,$N$3))),(1-((CD250+CD255)/ROUND((1-$P$347)*CD277,$N$3)))),(1-((CD250+CD255)/ROUND(CD277+CD253,$N$3)))),0)</f>
        <v>0</v>
      </c>
      <c r="CE272" s="311"/>
      <c r="CF272" s="140">
        <f ca="1">IFERROR(IF(AND($O$308="WA",$O$309=0),IF(IFERROR(FIND("On Premise",CF298)&gt;0,FALSE),(1-((CF250+CF255)/ROUND((1-$O$346)*CF277,$N$3))),(1-((CF250+CF255)/ROUND((1-$O$347)*CF277,$N$3)))),(1-((CF250+CF255)/ROUND(CF277+CF253,$N$3)))),0)</f>
        <v>0</v>
      </c>
      <c r="CG272" s="140">
        <f>IFERROR(IF(AND($O$308="WA",$O$309=0),IF(IFERROR(FIND("On Premise",CF298)&gt;0,FALSE),(1-((CG250+CG255)/ROUND((1-$P$346)*CG277,$N$3))),(1-((CG250+CG255)/ROUND((1-$P$347)*CG277,$N$3)))),(1-((CG250+CG255)/ROUND(CG277+CG253,$N$3)))),0)</f>
        <v>0</v>
      </c>
      <c r="CH272" s="311"/>
      <c r="CI272" s="140">
        <f ca="1">IFERROR(IF(AND($O$308="WA",$O$309=0),IF(IFERROR(FIND("On Premise",CI298)&gt;0,FALSE),(1-((CI250+CI255)/ROUND((1-$O$346)*CI277,$N$3))),(1-((CI250+CI255)/ROUND((1-$O$347)*CI277,$N$3)))),(1-((CI250+CI255)/ROUND(CI277+CI253,$N$3)))),0)</f>
        <v>0</v>
      </c>
      <c r="CJ272" s="140">
        <f>IFERROR(IF(AND($O$308="WA",$O$309=0),IF(IFERROR(FIND("On Premise",CI298)&gt;0,FALSE),(1-((CJ250+CJ255)/ROUND((1-$P$346)*CJ277,$N$3))),(1-((CJ250+CJ255)/ROUND((1-$P$347)*CJ277,$N$3)))),(1-((CJ250+CJ255)/ROUND(CJ277+CJ253,$N$3)))),0)</f>
        <v>0</v>
      </c>
      <c r="CK272" s="311"/>
      <c r="CL272" s="140">
        <f ca="1">IFERROR(IF(AND($O$308="WA",$O$309=0),IF(IFERROR(FIND("On Premise",CL298)&gt;0,FALSE),(1-((CL250+CL255)/ROUND((1-$O$346)*CL277,$N$3))),(1-((CL250+CL255)/ROUND((1-$O$347)*CL277,$N$3)))),(1-((CL250+CL255)/ROUND(CL277+CL253,$N$3)))),0)</f>
        <v>0</v>
      </c>
      <c r="CM272" s="140">
        <f>IFERROR(IF(AND($O$308="WA",$O$309=0),IF(IFERROR(FIND("On Premise",CL298)&gt;0,FALSE),(1-((CM250+CM255)/ROUND((1-$P$346)*CM277,$N$3))),(1-((CM250+CM255)/ROUND((1-$P$347)*CM277,$N$3)))),(1-((CM250+CM255)/ROUND(CM277+CM253,$N$3)))),0)</f>
        <v>0</v>
      </c>
      <c r="CN272" s="311"/>
      <c r="CO272" s="140">
        <f ca="1">IFERROR(IF(AND($O$308="WA",$O$309=0),IF(IFERROR(FIND("On Premise",CO298)&gt;0,FALSE),(1-((CO250+CO255)/ROUND((1-$O$346)*CO277,$N$3))),(1-((CO250+CO255)/ROUND((1-$O$347)*CO277,$N$3)))),(1-((CO250+CO255)/ROUND(CO277+CO253,$N$3)))),0)</f>
        <v>0</v>
      </c>
      <c r="CP272" s="140">
        <f>IFERROR(IF(AND($O$308="WA",$O$309=0),IF(IFERROR(FIND("On Premise",CO298)&gt;0,FALSE),(1-((CP250+CP255)/ROUND((1-$P$346)*CP277,$N$3))),(1-((CP250+CP255)/ROUND((1-$P$347)*CP277,$N$3)))),(1-((CP250+CP255)/ROUND(CP277+CP253,$N$3)))),0)</f>
        <v>0</v>
      </c>
      <c r="CQ272" s="311"/>
      <c r="CR272" s="140">
        <f ca="1">IFERROR(IF(AND($O$308="WA",$O$309=0),IF(IFERROR(FIND("On Premise",CR298)&gt;0,FALSE),(1-((CR250+CR255)/ROUND((1-$O$346)*CR277,$N$3))),(1-((CR250+CR255)/ROUND((1-$O$347)*CR277,$N$3)))),(1-((CR250+CR255)/ROUND(CR277+CR253,$N$3)))),0)</f>
        <v>0</v>
      </c>
      <c r="CS272" s="140">
        <f>IFERROR(IF(AND($O$308="WA",$O$309=0),IF(IFERROR(FIND("On Premise",CR298)&gt;0,FALSE),(1-((CS250+CS255)/ROUND((1-$P$346)*CS277,$N$3))),(1-((CS250+CS255)/ROUND((1-$P$347)*CS277,$N$3)))),(1-((CS250+CS255)/ROUND(CS277+CS253,$N$3)))),0)</f>
        <v>0</v>
      </c>
      <c r="CT272" s="311"/>
      <c r="CU272" s="140">
        <f ca="1">IFERROR(IF(AND($O$308="WA",$O$309=0),IF(IFERROR(FIND("On Premise",CU298)&gt;0,FALSE),(1-((CU250+CU255)/ROUND((1-$O$346)*CU277,$N$3))),(1-((CU250+CU255)/ROUND((1-$O$347)*CU277,$N$3)))),(1-((CU250+CU255)/ROUND(CU277+CU253,$N$3)))),0)</f>
        <v>0</v>
      </c>
      <c r="CV272" s="140">
        <f>IFERROR(IF(AND($O$308="WA",$O$309=0),IF(IFERROR(FIND("On Premise",CU298)&gt;0,FALSE),(1-((CV250+CV255)/ROUND((1-$P$346)*CV277,$N$3))),(1-((CV250+CV255)/ROUND((1-$P$347)*CV277,$N$3)))),(1-((CV250+CV255)/ROUND(CV277+CV253,$N$3)))),0)</f>
        <v>0</v>
      </c>
      <c r="CW272" s="311"/>
      <c r="CX272" s="140">
        <f ca="1">IFERROR(IF(AND($O$308="WA",$O$309=0),IF(IFERROR(FIND("On Premise",CX298)&gt;0,FALSE),(1-((CX250+CX255)/ROUND((1-$O$346)*CX277,$N$3))),(1-((CX250+CX255)/ROUND((1-$O$347)*CX277,$N$3)))),(1-((CX250+CX255)/ROUND(CX277+CX253,$N$3)))),0)</f>
        <v>0</v>
      </c>
      <c r="CY272" s="140">
        <f>IFERROR(IF(AND($O$308="WA",$O$309=0),IF(IFERROR(FIND("On Premise",CX298)&gt;0,FALSE),(1-((CY250+CY255)/ROUND((1-$P$346)*CY277,$N$3))),(1-((CY250+CY255)/ROUND((1-$P$347)*CY277,$N$3)))),(1-((CY250+CY255)/ROUND(CY277+CY253,$N$3)))),0)</f>
        <v>0</v>
      </c>
      <c r="CZ272" s="311"/>
      <c r="DA272" s="140">
        <f ca="1">IFERROR(IF(AND($O$308="WA",$O$309=0),IF(IFERROR(FIND("On Premise",DA298)&gt;0,FALSE),(1-((DA250+DA255)/ROUND((1-$O$346)*DA277,$N$3))),(1-((DA250+DA255)/ROUND((1-$O$347)*DA277,$N$3)))),(1-((DA250+DA255)/ROUND(DA277+DA253,$N$3)))),0)</f>
        <v>0</v>
      </c>
      <c r="DB272" s="140">
        <f>IFERROR(IF(AND($O$308="WA",$O$309=0),IF(IFERROR(FIND("On Premise",DA298)&gt;0,FALSE),(1-((DB250+DB255)/ROUND((1-$P$346)*DB277,$N$3))),(1-((DB250+DB255)/ROUND((1-$P$347)*DB277,$N$3)))),(1-((DB250+DB255)/ROUND(DB277+DB253,$N$3)))),0)</f>
        <v>0</v>
      </c>
      <c r="DC272" s="311"/>
      <c r="DD272" s="140">
        <f ca="1">IFERROR(IF(AND($O$308="WA",$O$309=0),IF(IFERROR(FIND("On Premise",DD298)&gt;0,FALSE),(1-((DD250+DD255)/ROUND((1-$O$346)*DD277,$N$3))),(1-((DD250+DD255)/ROUND((1-$O$347)*DD277,$N$3)))),(1-((DD250+DD255)/ROUND(DD277+DD253,$N$3)))),0)</f>
        <v>0</v>
      </c>
      <c r="DE272" s="140">
        <f>IFERROR(IF(AND($O$308="WA",$O$309=0),IF(IFERROR(FIND("On Premise",DD298)&gt;0,FALSE),(1-((DE250+DE255)/ROUND((1-$P$346)*DE277,$N$3))),(1-((DE250+DE255)/ROUND((1-$P$347)*DE277,$N$3)))),(1-((DE250+DE255)/ROUND(DE277+DE253,$N$3)))),0)</f>
        <v>0</v>
      </c>
      <c r="DF272" s="311"/>
      <c r="DG272" s="140">
        <f ca="1">IFERROR(IF(AND($O$308="WA",$O$309=0),IF(IFERROR(FIND("On Premise",DG298)&gt;0,FALSE),(1-((DG250+DG255)/ROUND((1-$O$346)*DG277,$N$3))),(1-((DG250+DG255)/ROUND((1-$O$347)*DG277,$N$3)))),(1-((DG250+DG255)/ROUND(DG277+DG253,$N$3)))),0)</f>
        <v>0</v>
      </c>
      <c r="DH272" s="140">
        <f>IFERROR(IF(AND($O$308="WA",$O$309=0),IF(IFERROR(FIND("On Premise",DG298)&gt;0,FALSE),(1-((DH250+DH255)/ROUND((1-$P$346)*DH277,$N$3))),(1-((DH250+DH255)/ROUND((1-$P$347)*DH277,$N$3)))),(1-((DH250+DH255)/ROUND(DH277+DH253,$N$3)))),0)</f>
        <v>0</v>
      </c>
      <c r="DI272" s="311"/>
      <c r="DJ272" s="140">
        <f ca="1">IFERROR(IF(AND($O$308="WA",$O$309=0),IF(IFERROR(FIND("On Premise",DJ298)&gt;0,FALSE),(1-((DJ250+DJ255)/ROUND((1-$O$346)*DJ277,$N$3))),(1-((DJ250+DJ255)/ROUND((1-$O$347)*DJ277,$N$3)))),(1-((DJ250+DJ255)/ROUND(DJ277+DJ253,$N$3)))),0)</f>
        <v>0</v>
      </c>
      <c r="DK272" s="140">
        <f>IFERROR(IF(AND($O$308="WA",$O$309=0),IF(IFERROR(FIND("On Premise",DJ298)&gt;0,FALSE),(1-((DK250+DK255)/ROUND((1-$P$346)*DK277,$N$3))),(1-((DK250+DK255)/ROUND((1-$P$347)*DK277,$N$3)))),(1-((DK250+DK255)/ROUND(DK277+DK253,$N$3)))),0)</f>
        <v>0</v>
      </c>
      <c r="DL272" s="311"/>
      <c r="DM272" s="140">
        <f ca="1">IFERROR(IF(AND($O$308="WA",$O$309=0),IF(IFERROR(FIND("On Premise",DM298)&gt;0,FALSE),(1-((DM250+DM255)/ROUND((1-$O$346)*DM277,$N$3))),(1-((DM250+DM255)/ROUND((1-$O$347)*DM277,$N$3)))),(1-((DM250+DM255)/ROUND(DM277+DM253,$N$3)))),0)</f>
        <v>0</v>
      </c>
      <c r="DN272" s="140">
        <f>IFERROR(IF(AND($O$308="WA",$O$309=0),IF(IFERROR(FIND("On Premise",DM298)&gt;0,FALSE),(1-((DN250+DN255)/ROUND((1-$P$346)*DN277,$N$3))),(1-((DN250+DN255)/ROUND((1-$P$347)*DN277,$N$3)))),(1-((DN250+DN255)/ROUND(DN277+DN253,$N$3)))),0)</f>
        <v>0</v>
      </c>
      <c r="DO272" s="311"/>
      <c r="DP272" s="140">
        <f ca="1">IFERROR(IF(AND($O$308="WA",$O$309=0),IF(IFERROR(FIND("On Premise",DP298)&gt;0,FALSE),(1-((DP250+DP255)/ROUND((1-$O$346)*DP277,$N$3))),(1-((DP250+DP255)/ROUND((1-$O$347)*DP277,$N$3)))),(1-((DP250+DP255)/ROUND(DP277+DP253,$N$3)))),0)</f>
        <v>0</v>
      </c>
      <c r="DQ272" s="140">
        <f>IFERROR(IF(AND($O$308="WA",$O$309=0),IF(IFERROR(FIND("On Premise",DP298)&gt;0,FALSE),(1-((DQ250+DQ255)/ROUND((1-$P$346)*DQ277,$N$3))),(1-((DQ250+DQ255)/ROUND((1-$P$347)*DQ277,$N$3)))),(1-((DQ250+DQ255)/ROUND(DQ277+DQ253,$N$3)))),0)</f>
        <v>0</v>
      </c>
      <c r="DR272" s="311"/>
      <c r="DS272" s="140">
        <f ca="1">IFERROR(IF(AND($O$308="WA",$O$309=0),IF(IFERROR(FIND("On Premise",DS298)&gt;0,FALSE),(1-((DS250+DS255)/ROUND((1-$O$346)*DS277,$N$3))),(1-((DS250+DS255)/ROUND((1-$O$347)*DS277,$N$3)))),(1-((DS250+DS255)/ROUND(DS277+DS253,$N$3)))),0)</f>
        <v>0</v>
      </c>
      <c r="DT272" s="140">
        <f>IFERROR(IF(AND($O$308="WA",$O$309=0),IF(IFERROR(FIND("On Premise",DS298)&gt;0,FALSE),(1-((DT250+DT255)/ROUND((1-$P$346)*DT277,$N$3))),(1-((DT250+DT255)/ROUND((1-$P$347)*DT277,$N$3)))),(1-((DT250+DT255)/ROUND(DT277+DT253,$N$3)))),0)</f>
        <v>0</v>
      </c>
      <c r="DU272" s="410"/>
      <c r="DV272" s="140">
        <f>IFERROR(IF(AND($O$308="WA",$O$309=0),IF(IFERROR(FIND("On Premise",DV298)&gt;0,FALSE),(1-(DV250/ROUND((1-$O$346)*DV277,$N$3))),(1-(DV250/ROUND((1-$O$347)*DV277,$N$3)))),(1-(DV250/ROUND((DV277+DV253),$N$3)))),0)</f>
        <v>0</v>
      </c>
      <c r="DW272" s="456"/>
      <c r="DY272" s="241"/>
      <c r="DZ272" s="242"/>
      <c r="EB272" s="146"/>
      <c r="EC272" s="242"/>
    </row>
    <row r="273" spans="1:135" ht="19.5" customHeight="1" x14ac:dyDescent="0.3">
      <c r="A273" s="83"/>
      <c r="B273" s="148"/>
      <c r="C273">
        <v>1</v>
      </c>
      <c r="D273" s="84">
        <v>1</v>
      </c>
      <c r="G273" s="206" t="s">
        <v>264</v>
      </c>
      <c r="M273" s="235" t="s">
        <v>491</v>
      </c>
      <c r="N273" s="238"/>
      <c r="O273" s="140">
        <f ca="1">IFERROR(IF($O$308="WA",(O277-O250)/ROUND(O277,$N$3),(O277-O250)/ROUND(O277,$N$3)),0)</f>
        <v>0</v>
      </c>
      <c r="P273" s="140">
        <f>IFERROR(IF($O$308="WA",(P277-P250)/ROUND(P277,$N$3),(P277-P250)/ROUND(P277,$N$3)),0)</f>
        <v>0</v>
      </c>
      <c r="Q273" s="236"/>
      <c r="R273" s="140">
        <f ca="1">IFERROR(IF(AND($O$308="WA",$O$309=0),IF(ISERROR(FIND("On Premise",R298)),(1-(R250/ROUND(((1-$O$347)*(R277)),$N$3))),(1-(R250/ROUND(((1-$O$346)*(R277)),$N$3)))),IFERROR(((1-R250/ROUND(R277,$N$3))),0)),0)</f>
        <v>0</v>
      </c>
      <c r="S273" s="140">
        <f>IFERROR(IF(AND($O$308="WA",$O$309=0),IF(ISERROR(FIND("On Premise",R298)),(1-(S250/ROUND(((1-$P$347)*(S277)),$N$3))),(1-(S250/ROUND(((1-$P$346)*(S277)),$N$3)))),IFERROR(((1-S250/ROUND(S277,$N$3))),0)),0)</f>
        <v>0</v>
      </c>
      <c r="T273" s="140"/>
      <c r="U273" s="140">
        <f ca="1">IFERROR(IF(AND($O$308="WA",$O$309=0),IF(ISERROR(FIND("On Premise",U298)),(1-(U250/ROUND(((1-$O$347)*(U277)),$N$3))),(1-(U250/ROUND(((1-$O$346)*(U277)),$N$3)))),IFERROR(((1-U250/ROUND(U277,$N$3))),0)),0)</f>
        <v>0</v>
      </c>
      <c r="V273" s="140">
        <f>IFERROR(IF(AND($O$308="WA",$O$309=0),IF(ISERROR(FIND("On Premise",U298)),(1-(V250/ROUND(((1-$P$347)*(V277)),$N$3))),(1-(V250/ROUND(((1-$P$346)*(V277)),$N$3)))),IFERROR(((1-V250/ROUND(V277,$N$3))),0)),0)</f>
        <v>0</v>
      </c>
      <c r="W273" s="140"/>
      <c r="X273" s="140">
        <f ca="1">IFERROR(IF(AND($O$308="WA",$O$309=0),IF(ISERROR(FIND("On Premise",X298)),(1-(X250/ROUND(((1-$O$347)*(X277)),$N$3))),(1-(X250/ROUND(((1-$O$346)*(X277)),$N$3)))),IFERROR(((1-X250/ROUND(X277,$N$3))),0)),0)</f>
        <v>0</v>
      </c>
      <c r="Y273" s="140">
        <f>IFERROR(IF(AND($O$308="WA",$O$309=0),IF(ISERROR(FIND("On Premise",X298)),(1-(Y250/ROUND(((1-$P$347)*(Y277)),$N$3))),(1-(Y250/ROUND(((1-$P$346)*(Y277)),$N$3)))),IFERROR(((1-Y250/ROUND(Y277,$N$3))),0)),0)</f>
        <v>0</v>
      </c>
      <c r="Z273" s="140"/>
      <c r="AA273" s="140">
        <f ca="1">IFERROR(IF(AND($O$308="WA",$O$309=0),IF(ISERROR(FIND("On Premise",AA298)),(1-(AA250/ROUND(((1-$O$347)*(AA277)),$N$3))),(1-(AA250/ROUND(((1-$O$346)*(AA277)),$N$3)))),IFERROR(((1-AA250/ROUND(AA277,$N$3))),0)),0)</f>
        <v>0</v>
      </c>
      <c r="AB273" s="140">
        <f>IFERROR(IF(AND($O$308="WA",$O$309=0),IF(ISERROR(FIND("On Premise",AA298)),(1-(AB250/ROUND(((1-$P$347)*(AB277)),$N$3))),(1-(AB250/ROUND(((1-$P$346)*(AB277)),$N$3)))),IFERROR(((1-AB250/ROUND(AB277,$N$3))),0)),0)</f>
        <v>0</v>
      </c>
      <c r="AC273" s="140"/>
      <c r="AD273" s="140">
        <f ca="1">IFERROR(IF(AND($O$308="WA",$O$309=0),IF(ISERROR(FIND("On Premise",AD298)),(1-(AD250/ROUND(((1-$O$347)*(AD277)),$N$3))),(1-(AD250/ROUND(((1-$O$346)*(AD277)),$N$3)))),IFERROR(((1-AD250/ROUND(AD277,$N$3))),0)),0)</f>
        <v>0</v>
      </c>
      <c r="AE273" s="140">
        <f>IFERROR(IF(AND($O$308="WA",$O$309=0),IF(ISERROR(FIND("On Premise",AD298)),(1-(AE250/ROUND(((1-$P$347)*(AE277)),$N$3))),(1-(AE250/ROUND(((1-$P$346)*(AE277)),$N$3)))),IFERROR(((1-AE250/ROUND(AE277,$N$3))),0)),0)</f>
        <v>0</v>
      </c>
      <c r="AF273" s="140"/>
      <c r="AG273" s="140">
        <f ca="1">IFERROR(IF(AND($O$308="WA",$O$309=0),IF(ISERROR(FIND("On Premise",AG298)),(1-(AG250/ROUND(((1-$O$347)*(AG277)),$N$3))),(1-(AG250/ROUND(((1-$O$346)*(AG277)),$N$3)))),IFERROR(((1-AG250/ROUND(AG277,$N$3))),0)),0)</f>
        <v>0</v>
      </c>
      <c r="AH273" s="140">
        <f>IFERROR(IF(AND($O$308="WA",$O$309=0),IF(ISERROR(FIND("On Premise",AG298)),(1-(AH250/ROUND(((1-$P$347)*(AH277)),$N$3))),(1-(AH250/ROUND(((1-$P$346)*(AH277)),$N$3)))),IFERROR(((1-AH250/ROUND(AH277,$N$3))),0)),0)</f>
        <v>0</v>
      </c>
      <c r="AI273" s="140"/>
      <c r="AJ273" s="140">
        <f ca="1">IFERROR(IF(AND($O$308="WA",$O$309=0),IF(ISERROR(FIND("On Premise",AJ298)),(1-(AJ250/ROUND(((1-$O$347)*(AJ277)),$N$3))),(1-(AJ250/ROUND(((1-$O$346)*(AJ277)),$N$3)))),IFERROR(((1-AJ250/ROUND(AJ277,$N$3))),0)),0)</f>
        <v>0</v>
      </c>
      <c r="AK273" s="140">
        <f>IFERROR(IF(AND($O$308="WA",$O$309=0),IF(ISERROR(FIND("On Premise",AJ298)),(1-(AK250/ROUND(((1-$P$347)*(AK277)),$N$3))),(1-(AK250/ROUND(((1-$P$346)*(AK277)),$N$3)))),IFERROR(((1-AK250/ROUND(AK277,$N$3))),0)),0)</f>
        <v>0</v>
      </c>
      <c r="AL273" s="140"/>
      <c r="AM273" s="140">
        <f ca="1">IFERROR(IF(AND($O$308="WA",$O$309=0),IF(ISERROR(FIND("On Premise",AM298)),(1-(AM250/ROUND(((1-$O$347)*(AM277)),$N$3))),(1-(AM250/ROUND(((1-$O$346)*(AM277)),$N$3)))),IFERROR(((1-AM250/ROUND(AM277,$N$3))),0)),0)</f>
        <v>0</v>
      </c>
      <c r="AN273" s="140">
        <f>IFERROR(IF(AND($O$308="WA",$O$309=0),IF(ISERROR(FIND("On Premise",AM298)),(1-(AN250/ROUND(((1-$P$347)*(AN277)),$N$3))),(1-(AN250/ROUND(((1-$P$346)*(AN277)),$N$3)))),IFERROR(((1-AN250/ROUND(AN277,$N$3))),0)),0)</f>
        <v>0</v>
      </c>
      <c r="AO273" s="140"/>
      <c r="AP273" s="140">
        <f ca="1">IFERROR(IF(AND($O$308="WA",$O$309=0),IF(ISERROR(FIND("On Premise",AP298)),(1-(AP250/ROUND(((1-$O$347)*(AP277)),$N$3))),(1-(AP250/ROUND(((1-$O$346)*(AP277)),$N$3)))),IFERROR(((1-AP250/ROUND(AP277,$N$3))),0)),0)</f>
        <v>0</v>
      </c>
      <c r="AQ273" s="140">
        <f>IFERROR(IF(AND($O$308="WA",$O$309=0),IF(ISERROR(FIND("On Premise",AP298)),(1-(AQ250/ROUND(((1-$P$347)*(AQ277)),$N$3))),(1-(AQ250/ROUND(((1-$P$346)*(AQ277)),$N$3)))),IFERROR(((1-AQ250/ROUND(AQ277,$N$3))),0)),0)</f>
        <v>0</v>
      </c>
      <c r="AR273" s="140"/>
      <c r="AS273" s="140">
        <f ca="1">IFERROR(IF(AND($O$308="WA",$O$309=0),IF(ISERROR(FIND("On Premise",AS298)),(1-(AS250/ROUND(((1-$O$347)*(AS277)),$N$3))),(1-(AS250/ROUND(((1-$O$346)*(AS277)),$N$3)))),IFERROR(((1-AS250/ROUND(AS277,$N$3))),0)),0)</f>
        <v>0</v>
      </c>
      <c r="AT273" s="140">
        <f>IFERROR(IF(AND($O$308="WA",$O$309=0),IF(ISERROR(FIND("On Premise",AS298)),(1-(AT250/ROUND(((1-$P$347)*(AT277)),$N$3))),(1-(AT250/ROUND(((1-$P$346)*(AT277)),$N$3)))),IFERROR(((1-AT250/ROUND(AT277,$N$3))),0)),0)</f>
        <v>0</v>
      </c>
      <c r="AU273" s="140"/>
      <c r="AV273" s="140">
        <f ca="1">IFERROR(IF(AND($O$308="WA",$O$309=0),IF(ISERROR(FIND("On Premise",AV298)),(1-(AV250/ROUND(((1-$O$347)*(AV277)),$N$3))),(1-(AV250/ROUND(((1-$O$346)*(AV277)),$N$3)))),IFERROR(((1-AV250/ROUND(AV277,$N$3))),0)),0)</f>
        <v>0</v>
      </c>
      <c r="AW273" s="140">
        <f>IFERROR(IF(AND($O$308="WA",$O$309=0),IF(ISERROR(FIND("On Premise",AV298)),(1-(AW250/ROUND(((1-$P$347)*(AW277)),$N$3))),(1-(AW250/ROUND(((1-$P$346)*(AW277)),$N$3)))),IFERROR(((1-AW250/ROUND(AW277,$N$3))),0)),0)</f>
        <v>0</v>
      </c>
      <c r="AX273" s="140"/>
      <c r="AY273" s="140">
        <f ca="1">IFERROR(IF(AND($O$308="WA",$O$309=0),IF(ISERROR(FIND("On Premise",AY298)),(1-(AY250/ROUND(((1-$O$347)*(AY277)),$N$3))),(1-(AY250/ROUND(((1-$O$346)*(AY277)),$N$3)))),IFERROR(((1-AY250/ROUND(AY277,$N$3))),0)),0)</f>
        <v>0</v>
      </c>
      <c r="AZ273" s="140">
        <f>IFERROR(IF(AND($O$308="WA",$O$309=0),IF(ISERROR(FIND("On Premise",AY298)),(1-(AZ250/ROUND(((1-$P$347)*(AZ277)),$N$3))),(1-(AZ250/ROUND(((1-$P$346)*(AZ277)),$N$3)))),IFERROR(((1-AZ250/ROUND(AZ277,$N$3))),0)),0)</f>
        <v>0</v>
      </c>
      <c r="BA273" s="140"/>
      <c r="BB273" s="140">
        <f ca="1">IFERROR(IF(AND($O$308="WA",$O$309=0),IF(ISERROR(FIND("On Premise",BB298)),(1-(BB250/ROUND(((1-$O$347)*(BB277)),$N$3))),(1-(BB250/ROUND(((1-$O$346)*(BB277)),$N$3)))),IFERROR(((1-BB250/ROUND(BB277,$N$3))),0)),0)</f>
        <v>0</v>
      </c>
      <c r="BC273" s="140">
        <f>IFERROR(IF(AND($O$308="WA",$O$309=0),IF(ISERROR(FIND("On Premise",BB298)),(1-(BC250/ROUND(((1-$P$347)*(BC277)),$N$3))),(1-(BC250/ROUND(((1-$P$346)*(BC277)),$N$3)))),IFERROR(((1-BC250/ROUND(BC277,$N$3))),0)),0)</f>
        <v>0</v>
      </c>
      <c r="BD273" s="140"/>
      <c r="BE273" s="140">
        <f ca="1">IFERROR(IF(AND($O$308="WA",$O$309=0),IF(ISERROR(FIND("On Premise",BE298)),(1-(BE250/ROUND(((1-$O$347)*(BE277)),$N$3))),(1-(BE250/ROUND(((1-$O$346)*(BE277)),$N$3)))),IFERROR(((1-BE250/ROUND(BE277,$N$3))),0)),0)</f>
        <v>0</v>
      </c>
      <c r="BF273" s="140">
        <f>IFERROR(IF(AND($O$308="WA",$O$309=0),IF(ISERROR(FIND("On Premise",BE298)),(1-(BF250/ROUND(((1-$P$347)*(BF277)),$N$3))),(1-(BF250/ROUND(((1-$P$346)*(BF277)),$N$3)))),IFERROR(((1-BF250/ROUND(BF277,$N$3))),0)),0)</f>
        <v>0</v>
      </c>
      <c r="BG273" s="140"/>
      <c r="BH273" s="140">
        <f ca="1">IFERROR(IF(AND($O$308="WA",$O$309=0),IF(ISERROR(FIND("On Premise",BH298)),(1-(BH250/ROUND(((1-$O$347)*(BH277)),$N$3))),(1-(BH250/ROUND(((1-$O$346)*(BH277)),$N$3)))),IFERROR(((1-BH250/ROUND(BH277,$N$3))),0)),0)</f>
        <v>0</v>
      </c>
      <c r="BI273" s="140">
        <f>IFERROR(IF(AND($O$308="WA",$O$309=0),IF(ISERROR(FIND("On Premise",BH298)),(1-(BI250/ROUND(((1-$P$347)*(BI277)),$N$3))),(1-(BI250/ROUND(((1-$P$346)*(BI277)),$N$3)))),IFERROR(((1-BI250/ROUND(BI277,$N$3))),0)),0)</f>
        <v>0</v>
      </c>
      <c r="BJ273" s="140"/>
      <c r="BK273" s="140">
        <f ca="1">IFERROR(IF(AND($O$308="WA",$O$309=0),IF(ISERROR(FIND("On Premise",BK298)),(1-(BK250/ROUND(((1-$O$347)*(BK277)),$N$3))),(1-(BK250/ROUND(((1-$O$346)*(BK277)),$N$3)))),IFERROR(((1-BK250/ROUND(BK277,$N$3))),0)),0)</f>
        <v>0</v>
      </c>
      <c r="BL273" s="140">
        <f>IFERROR(IF(AND($O$308="WA",$O$309=0),IF(ISERROR(FIND("On Premise",BK298)),(1-(BL250/ROUND(((1-$P$347)*(BL277)),$N$3))),(1-(BL250/ROUND(((1-$P$346)*(BL277)),$N$3)))),IFERROR(((1-BL250/ROUND(BL277,$N$3))),0)),0)</f>
        <v>0</v>
      </c>
      <c r="BM273" s="140"/>
      <c r="BN273" s="140">
        <f ca="1">IFERROR(IF(AND($O$308="WA",$O$309=0),IF(ISERROR(FIND("On Premise",BN298)),(1-(BN250/ROUND(((1-$O$347)*(BN277)),$N$3))),(1-(BN250/ROUND(((1-$O$346)*(BN277)),$N$3)))),IFERROR(((1-BN250/ROUND(BN277,$N$3))),0)),0)</f>
        <v>0</v>
      </c>
      <c r="BO273" s="140">
        <f>IFERROR(IF(AND($O$308="WA",$O$309=0),IF(ISERROR(FIND("On Premise",BN298)),(1-(BO250/ROUND(((1-$P$347)*(BO277)),$N$3))),(1-(BO250/ROUND(((1-$P$346)*(BO277)),$N$3)))),IFERROR(((1-BO250/ROUND(BO277,$N$3))),0)),0)</f>
        <v>0</v>
      </c>
      <c r="BP273" s="140"/>
      <c r="BQ273" s="140">
        <f ca="1">IFERROR(IF(AND($O$308="WA",$O$309=0),IF(ISERROR(FIND("On Premise",BQ298)),(1-(BQ250/ROUND(((1-$O$347)*(BQ277)),$N$3))),(1-(BQ250/ROUND(((1-$O$346)*(BQ277)),$N$3)))),IFERROR(((1-BQ250/ROUND(BQ277,$N$3))),0)),0)</f>
        <v>0</v>
      </c>
      <c r="BR273" s="140">
        <f>IFERROR(IF(AND($O$308="WA",$O$309=0),IF(ISERROR(FIND("On Premise",BQ298)),(1-(BR250/ROUND(((1-$P$347)*(BR277)),$N$3))),(1-(BR250/ROUND(((1-$P$346)*(BR277)),$N$3)))),IFERROR(((1-BR250/ROUND(BR277,$N$3))),0)),0)</f>
        <v>0</v>
      </c>
      <c r="BS273" s="140"/>
      <c r="BT273" s="140">
        <f ca="1">IFERROR(IF(AND($O$308="WA",$O$309=0),IF(ISERROR(FIND("On Premise",BT298)),(1-(BT250/ROUND(((1-$O$347)*(BT277)),$N$3))),(1-(BT250/ROUND(((1-$O$346)*(BT277)),$N$3)))),IFERROR(((1-BT250/ROUND(BT277,$N$3))),0)),0)</f>
        <v>0</v>
      </c>
      <c r="BU273" s="140">
        <f>IFERROR(IF(AND($O$308="WA",$O$309=0),IF(ISERROR(FIND("On Premise",BT298)),(1-(BU250/ROUND(((1-$P$347)*(BU277)),$N$3))),(1-(BU250/ROUND(((1-$P$346)*(BU277)),$N$3)))),IFERROR(((1-BU250/ROUND(BU277,$N$3))),0)),0)</f>
        <v>0</v>
      </c>
      <c r="BV273" s="140"/>
      <c r="BW273" s="140">
        <f ca="1">IFERROR(IF(AND($O$308="WA",$O$309=0),IF(ISERROR(FIND("On Premise",BW298)),(1-(BW250/ROUND(((1-$O$347)*(BW277)),$N$3))),(1-(BW250/ROUND(((1-$O$346)*(BW277)),$N$3)))),IFERROR(((1-BW250/ROUND(BW277,$N$3))),0)),0)</f>
        <v>0</v>
      </c>
      <c r="BX273" s="140">
        <f>IFERROR(IF(AND($O$308="WA",$O$309=0),IF(ISERROR(FIND("On Premise",BW298)),(1-(BX250/ROUND(((1-$P$347)*(BX277)),$N$3))),(1-(BX250/ROUND(((1-$P$346)*(BX277)),$N$3)))),IFERROR(((1-BX250/ROUND(BX277,$N$3))),0)),0)</f>
        <v>0</v>
      </c>
      <c r="BY273" s="140"/>
      <c r="BZ273" s="140">
        <f ca="1">IFERROR(IF(AND($O$308="WA",$O$309=0),IF(ISERROR(FIND("On Premise",BZ298)),(1-(BZ250/ROUND(((1-$O$347)*(BZ277)),$N$3))),(1-(BZ250/ROUND(((1-$O$346)*(BZ277)),$N$3)))),IFERROR(((1-BZ250/ROUND(BZ277,$N$3))),0)),0)</f>
        <v>0</v>
      </c>
      <c r="CA273" s="140">
        <f>IFERROR(IF(AND($O$308="WA",$O$309=0),IF(ISERROR(FIND("On Premise",BZ298)),(1-(CA250/ROUND(((1-$P$347)*(CA277)),$N$3))),(1-(CA250/ROUND(((1-$P$346)*(CA277)),$N$3)))),IFERROR(((1-CA250/ROUND(CA277,$N$3))),0)),0)</f>
        <v>0</v>
      </c>
      <c r="CB273" s="140"/>
      <c r="CC273" s="140">
        <f ca="1">IFERROR(IF(AND($O$308="WA",$O$309=0),IF(ISERROR(FIND("On Premise",CC298)),(1-(CC250/ROUND(((1-$O$347)*(CC277)),$N$3))),(1-(CC250/ROUND(((1-$O$346)*(CC277)),$N$3)))),IFERROR(((1-CC250/ROUND(CC277,$N$3))),0)),0)</f>
        <v>0</v>
      </c>
      <c r="CD273" s="140">
        <f>IFERROR(IF(AND($O$308="WA",$O$309=0),IF(ISERROR(FIND("On Premise",CC298)),(1-(CD250/ROUND(((1-$P$347)*(CD277)),$N$3))),(1-(CD250/ROUND(((1-$P$346)*(CD277)),$N$3)))),IFERROR(((1-CD250/ROUND(CD277,$N$3))),0)),0)</f>
        <v>0</v>
      </c>
      <c r="CE273" s="140"/>
      <c r="CF273" s="140">
        <f ca="1">IFERROR(IF(AND($O$308="WA",$O$309=0),IF(ISERROR(FIND("On Premise",CF298)),(1-(CF250/ROUND(((1-$O$347)*(CF277)),$N$3))),(1-(CF250/ROUND(((1-$O$346)*(CF277)),$N$3)))),IFERROR(((1-CF250/ROUND(CF277,$N$3))),0)),0)</f>
        <v>0</v>
      </c>
      <c r="CG273" s="140">
        <f>IFERROR(IF(AND($O$308="WA",$O$309=0),IF(ISERROR(FIND("On Premise",CF298)),(1-(CG250/ROUND(((1-$P$347)*(CG277)),$N$3))),(1-(CG250/ROUND(((1-$P$346)*(CG277)),$N$3)))),IFERROR(((1-CG250/ROUND(CG277,$N$3))),0)),0)</f>
        <v>0</v>
      </c>
      <c r="CH273" s="140"/>
      <c r="CI273" s="140">
        <f ca="1">IFERROR(IF(AND($O$308="WA",$O$309=0),IF(ISERROR(FIND("On Premise",CI298)),(1-(CI250/ROUND(((1-$O$347)*(CI277)),$N$3))),(1-(CI250/ROUND(((1-$O$346)*(CI277)),$N$3)))),IFERROR(((1-CI250/ROUND(CI277,$N$3))),0)),0)</f>
        <v>0</v>
      </c>
      <c r="CJ273" s="140">
        <f>IFERROR(IF(AND($O$308="WA",$O$309=0),IF(ISERROR(FIND("On Premise",CI298)),(1-(CJ250/ROUND(((1-$P$347)*(CJ277)),$N$3))),(1-(CJ250/ROUND(((1-$P$346)*(CJ277)),$N$3)))),IFERROR(((1-CJ250/ROUND(CJ277,$N$3))),0)),0)</f>
        <v>0</v>
      </c>
      <c r="CK273" s="140"/>
      <c r="CL273" s="140">
        <f ca="1">IFERROR(IF(AND($O$308="WA",$O$309=0),IF(ISERROR(FIND("On Premise",CL298)),(1-(CL250/ROUND(((1-$O$347)*(CL277)),$N$3))),(1-(CL250/ROUND(((1-$O$346)*(CL277)),$N$3)))),IFERROR(((1-CL250/ROUND(CL277,$N$3))),0)),0)</f>
        <v>0</v>
      </c>
      <c r="CM273" s="140">
        <f>IFERROR(IF(AND($O$308="WA",$O$309=0),IF(ISERROR(FIND("On Premise",CL298)),(1-(CM250/ROUND(((1-$P$347)*(CM277)),$N$3))),(1-(CM250/ROUND(((1-$P$346)*(CM277)),$N$3)))),IFERROR(((1-CM250/ROUND(CM277,$N$3))),0)),0)</f>
        <v>0</v>
      </c>
      <c r="CN273" s="140"/>
      <c r="CO273" s="140">
        <f ca="1">IFERROR(IF(AND($O$308="WA",$O$309=0),IF(ISERROR(FIND("On Premise",CO298)),(1-(CO250/ROUND(((1-$O$347)*(CO277)),$N$3))),(1-(CO250/ROUND(((1-$O$346)*(CO277)),$N$3)))),IFERROR(((1-CO250/ROUND(CO277,$N$3))),0)),0)</f>
        <v>0</v>
      </c>
      <c r="CP273" s="140">
        <f>IFERROR(IF(AND($O$308="WA",$O$309=0),IF(ISERROR(FIND("On Premise",CO298)),(1-(CP250/ROUND(((1-$P$347)*(CP277)),$N$3))),(1-(CP250/ROUND(((1-$P$346)*(CP277)),$N$3)))),IFERROR(((1-CP250/ROUND(CP277,$N$3))),0)),0)</f>
        <v>0</v>
      </c>
      <c r="CQ273" s="140"/>
      <c r="CR273" s="140">
        <f ca="1">IFERROR(IF(AND($O$308="WA",$O$309=0),IF(ISERROR(FIND("On Premise",CR298)),(1-(CR250/ROUND(((1-$O$347)*(CR277)),$N$3))),(1-(CR250/ROUND(((1-$O$346)*(CR277)),$N$3)))),IFERROR(((1-CR250/ROUND(CR277,$N$3))),0)),0)</f>
        <v>0</v>
      </c>
      <c r="CS273" s="140">
        <f>IFERROR(IF(AND($O$308="WA",$O$309=0),IF(ISERROR(FIND("On Premise",CR298)),(1-(CS250/ROUND(((1-$P$347)*(CS277)),$N$3))),(1-(CS250/ROUND(((1-$P$346)*(CS277)),$N$3)))),IFERROR(((1-CS250/ROUND(CS277,$N$3))),0)),0)</f>
        <v>0</v>
      </c>
      <c r="CT273" s="140"/>
      <c r="CU273" s="140">
        <f ca="1">IFERROR(IF(AND($O$308="WA",$O$309=0),IF(ISERROR(FIND("On Premise",CU298)),(1-(CU250/ROUND(((1-$O$347)*(CU277)),$N$3))),(1-(CU250/ROUND(((1-$O$346)*(CU277)),$N$3)))),IFERROR(((1-CU250/ROUND(CU277,$N$3))),0)),0)</f>
        <v>0</v>
      </c>
      <c r="CV273" s="140">
        <f>IFERROR(IF(AND($O$308="WA",$O$309=0),IF(ISERROR(FIND("On Premise",CU298)),(1-(CV250/ROUND(((1-$P$347)*(CV277)),$N$3))),(1-(CV250/ROUND(((1-$P$346)*(CV277)),$N$3)))),IFERROR(((1-CV250/ROUND(CV277,$N$3))),0)),0)</f>
        <v>0</v>
      </c>
      <c r="CW273" s="140"/>
      <c r="CX273" s="140">
        <f ca="1">IFERROR(IF(AND($O$308="WA",$O$309=0),IF(ISERROR(FIND("On Premise",CX298)),(1-(CX250/ROUND(((1-$O$347)*(CX277)),$N$3))),(1-(CX250/ROUND(((1-$O$346)*(CX277)),$N$3)))),IFERROR(((1-CX250/ROUND(CX277,$N$3))),0)),0)</f>
        <v>0</v>
      </c>
      <c r="CY273" s="140">
        <f>IFERROR(IF(AND($O$308="WA",$O$309=0),IF(ISERROR(FIND("On Premise",CX298)),(1-(CY250/ROUND(((1-$P$347)*(CY277)),$N$3))),(1-(CY250/ROUND(((1-$P$346)*(CY277)),$N$3)))),IFERROR(((1-CY250/ROUND(CY277,$N$3))),0)),0)</f>
        <v>0</v>
      </c>
      <c r="CZ273" s="140"/>
      <c r="DA273" s="140">
        <f ca="1">IFERROR(IF(AND($O$308="WA",$O$309=0),IF(ISERROR(FIND("On Premise",DA298)),(1-(DA250/ROUND(((1-$O$347)*(DA277)),$N$3))),(1-(DA250/ROUND(((1-$O$346)*(DA277)),$N$3)))),IFERROR(((1-DA250/ROUND(DA277,$N$3))),0)),0)</f>
        <v>0</v>
      </c>
      <c r="DB273" s="140">
        <f>IFERROR(IF(AND($O$308="WA",$O$309=0),IF(ISERROR(FIND("On Premise",DA298)),(1-(DB250/ROUND(((1-$P$347)*(DB277)),$N$3))),(1-(DB250/ROUND(((1-$P$346)*(DB277)),$N$3)))),IFERROR(((1-DB250/ROUND(DB277,$N$3))),0)),0)</f>
        <v>0</v>
      </c>
      <c r="DC273" s="140"/>
      <c r="DD273" s="140">
        <f ca="1">IFERROR(IF(AND($O$308="WA",$O$309=0),IF(ISERROR(FIND("On Premise",DD298)),(1-(DD250/ROUND(((1-$O$347)*(DD277)),$N$3))),(1-(DD250/ROUND(((1-$O$346)*(DD277)),$N$3)))),IFERROR(((1-DD250/ROUND(DD277,$N$3))),0)),0)</f>
        <v>0</v>
      </c>
      <c r="DE273" s="140">
        <f>IFERROR(IF(AND($O$308="WA",$O$309=0),IF(ISERROR(FIND("On Premise",DD298)),(1-(DE250/ROUND(((1-$P$347)*(DE277)),$N$3))),(1-(DE250/ROUND(((1-$P$346)*(DE277)),$N$3)))),IFERROR(((1-DE250/ROUND(DE277,$N$3))),0)),0)</f>
        <v>0</v>
      </c>
      <c r="DF273" s="140"/>
      <c r="DG273" s="140">
        <f ca="1">IFERROR(IF(AND($O$308="WA",$O$309=0),IF(ISERROR(FIND("On Premise",DG298)),(1-(DG250/ROUND(((1-$O$347)*(DG277)),$N$3))),(1-(DG250/ROUND(((1-$O$346)*(DG277)),$N$3)))),IFERROR(((1-DG250/ROUND(DG277,$N$3))),0)),0)</f>
        <v>0</v>
      </c>
      <c r="DH273" s="140">
        <f>IFERROR(IF(AND($O$308="WA",$O$309=0),IF(ISERROR(FIND("On Premise",DG298)),(1-(DH250/ROUND(((1-$P$347)*(DH277)),$N$3))),(1-(DH250/ROUND(((1-$P$346)*(DH277)),$N$3)))),IFERROR(((1-DH250/ROUND(DH277,$N$3))),0)),0)</f>
        <v>0</v>
      </c>
      <c r="DI273" s="140"/>
      <c r="DJ273" s="140">
        <f ca="1">IFERROR(IF(AND($O$308="WA",$O$309=0),IF(ISERROR(FIND("On Premise",DJ298)),(1-(DJ250/ROUND(((1-$O$347)*(DJ277)),$N$3))),(1-(DJ250/ROUND(((1-$O$346)*(DJ277)),$N$3)))),IFERROR(((1-DJ250/ROUND(DJ277,$N$3))),0)),0)</f>
        <v>0</v>
      </c>
      <c r="DK273" s="140">
        <f>IFERROR(IF(AND($O$308="WA",$O$309=0),IF(ISERROR(FIND("On Premise",DJ298)),(1-(DK250/ROUND(((1-$P$347)*(DK277)),$N$3))),(1-(DK250/ROUND(((1-$P$346)*(DK277)),$N$3)))),IFERROR(((1-DK250/ROUND(DK277,$N$3))),0)),0)</f>
        <v>0</v>
      </c>
      <c r="DL273" s="140"/>
      <c r="DM273" s="140">
        <f ca="1">IFERROR(IF(AND($O$308="WA",$O$309=0),IF(ISERROR(FIND("On Premise",DM298)),(1-(DM250/ROUND(((1-$O$347)*(DM277)),$N$3))),(1-(DM250/ROUND(((1-$O$346)*(DM277)),$N$3)))),IFERROR(((1-DM250/ROUND(DM277,$N$3))),0)),0)</f>
        <v>0</v>
      </c>
      <c r="DN273" s="140">
        <f>IFERROR(IF(AND($O$308="WA",$O$309=0),IF(ISERROR(FIND("On Premise",DM298)),(1-(DN250/ROUND(((1-$P$347)*(DN277)),$N$3))),(1-(DN250/ROUND(((1-$P$346)*(DN277)),$N$3)))),IFERROR(((1-DN250/ROUND(DN277,$N$3))),0)),0)</f>
        <v>0</v>
      </c>
      <c r="DO273" s="140"/>
      <c r="DP273" s="140">
        <f ca="1">IFERROR(IF(AND($O$308="WA",$O$309=0),IF(ISERROR(FIND("On Premise",DP298)),(1-(DP250/ROUND(((1-$O$347)*(DP277)),$N$3))),(1-(DP250/ROUND(((1-$O$346)*(DP277)),$N$3)))),IFERROR(((1-DP250/ROUND(DP277,$N$3))),0)),0)</f>
        <v>0</v>
      </c>
      <c r="DQ273" s="140">
        <f>IFERROR(IF(AND($O$308="WA",$O$309=0),IF(ISERROR(FIND("On Premise",DP298)),(1-(DQ250/ROUND(((1-$P$347)*(DQ277)),$N$3))),(1-(DQ250/ROUND(((1-$P$346)*(DQ277)),$N$3)))),IFERROR(((1-DQ250/ROUND(DQ277,$N$3))),0)),0)</f>
        <v>0</v>
      </c>
      <c r="DR273" s="140"/>
      <c r="DS273" s="140">
        <f ca="1">IFERROR(IF(AND($O$308="WA",$O$309=0),IF(ISERROR(FIND("On Premise",DS298)),(1-(DS250/ROUND(((1-$O$347)*(DS277)),$N$3))),(1-(DS250/ROUND(((1-$O$346)*(DS277)),$N$3)))),IFERROR(((1-DS250/ROUND(DS277,$N$3))),0)),0)</f>
        <v>0</v>
      </c>
      <c r="DT273" s="140">
        <f>IFERROR(IF(AND($O$308="WA",$O$309=0),IF(ISERROR(FIND("On Premise",DS298)),(1-(DT250/ROUND(((1-$P$347)*(DT277)),$N$3))),(1-(DT250/ROUND(((1-$P$346)*(DT277)),$N$3)))),IFERROR(((1-DT250/ROUND(DT277,$N$3))),0)),0)</f>
        <v>0</v>
      </c>
      <c r="DU273" s="410"/>
      <c r="DV273" s="140">
        <f>IFERROR(IF(AND($O$308="WA",$O$309=0),IF(ISERROR(FIND("On Premise",DV298)),(1-(DV250/ROUND(((1-$O$347)*(DV277)),$N$3))),(1-(DV250/ROUND(((1-$O$346)*(DV277)),$N$3)))),IFERROR(((1-DV250/ROUND(DV277,$N$3))),0)),0)</f>
        <v>0</v>
      </c>
      <c r="DW273" s="436"/>
      <c r="DY273" s="241"/>
      <c r="DZ273" s="241"/>
      <c r="EB273" s="146"/>
      <c r="EC273" s="146"/>
      <c r="EE273" s="100"/>
    </row>
    <row r="274" spans="1:135" ht="19.5" customHeight="1" x14ac:dyDescent="0.3">
      <c r="A274" s="83"/>
      <c r="D274" s="206"/>
      <c r="E274" s="206" t="s">
        <v>492</v>
      </c>
      <c r="F274" s="206">
        <v>0</v>
      </c>
      <c r="G274" s="206" t="s">
        <v>264</v>
      </c>
      <c r="H274" t="b">
        <v>1</v>
      </c>
      <c r="M274" s="310" t="s">
        <v>493</v>
      </c>
      <c r="N274" s="238"/>
      <c r="O274" s="140">
        <f ca="1">IFERROR(IF(O277&lt;&gt;0,ROUND(O276/O250,$N$3),0),0)</f>
        <v>0</v>
      </c>
      <c r="P274" s="140">
        <f>IFERROR(IF(P277&lt;&gt;0,ROUND(P276/P250,$N$3),0),0)</f>
        <v>0</v>
      </c>
      <c r="Q274" s="239"/>
      <c r="R274" s="140">
        <f ca="1">IFERROR(IF(AND($O$308="WA",$O$309=0),IF(IFERROR(FIND("On Premise",R298)&gt;0,FALSE),(((R277*(1-$O$346))/ROUND((R250+R255),$N$3))-1),(((R277*(1-$O$347))/ROUND((R250+R255),$N$3))-1)),(((R277+R253)-(R250+R255))/ROUND((R250+R255),$N$3))),0)</f>
        <v>0</v>
      </c>
      <c r="S274" s="140">
        <f>IFERROR(IF(AND($O$308="WA",$O$309=0),IF(IFERROR(FIND("On Premise",R298)&gt;0,FALSE),(((S277*(1-$P$346))/ROUND((S250+S255),$N$3))-1),(((S277*(1-$P$347))/ROUND((S250+S255),$N$3))-1)),(((S277+S253)-(S250+S255))/ROUND((S250+S255),$N$3))),0)</f>
        <v>0</v>
      </c>
      <c r="T274" s="311"/>
      <c r="U274" s="140">
        <f ca="1">IFERROR(IF(AND($O$308="WA",$O$309=0),IF(IFERROR(FIND("On Premise",U298)&gt;0,FALSE),(((U277*(1-$O$346))/ROUND((U250+U255),$N$3))-1),(((U277*(1-$O$347))/ROUND((U250+U255),$N$3))-1)),(((U277+U253)-(U250+U255))/ROUND((U250+U255),$N$3))),0)</f>
        <v>0</v>
      </c>
      <c r="V274" s="140">
        <f>IFERROR(IF(AND($O$308="WA",$O$309=0),IF(IFERROR(FIND("On Premise",U298)&gt;0,FALSE),(((V277*(1-$P$346))/ROUND((V250+V255),$N$3))-1),(((V277*(1-$P$347))/ROUND((V250+V255),$N$3))-1)),(((V277+V253)-(V250+V255))/ROUND((V250+V255),$N$3))),0)</f>
        <v>0</v>
      </c>
      <c r="W274" s="311"/>
      <c r="X274" s="140">
        <f ca="1">IFERROR(IF(AND($O$308="WA",$O$309=0),IF(IFERROR(FIND("On Premise",X298)&gt;0,FALSE),(((X277*(1-$O$346))/ROUND((X250+X255),$N$3))-1),(((X277*(1-$O$347))/ROUND((X250+X255),$N$3))-1)),(((X277+X253)-(X250+X255))/ROUND((X250+X255),$N$3))),0)</f>
        <v>0</v>
      </c>
      <c r="Y274" s="140">
        <f>IFERROR(IF(AND($O$308="WA",$O$309=0),IF(IFERROR(FIND("On Premise",X298)&gt;0,FALSE),(((Y277*(1-$P$346))/ROUND((Y250+Y255),$N$3))-1),(((Y277*(1-$P$347))/ROUND((Y250+Y255),$N$3))-1)),(((Y277+Y253)-(Y250+Y255))/ROUND((Y250+Y255),$N$3))),0)</f>
        <v>0</v>
      </c>
      <c r="Z274" s="311"/>
      <c r="AA274" s="140">
        <f ca="1">IFERROR(IF(AND($O$308="WA",$O$309=0),IF(IFERROR(FIND("On Premise",AA298)&gt;0,FALSE),(((AA277*(1-$O$346))/ROUND((AA250+AA255),$N$3))-1),(((AA277*(1-$O$347))/ROUND((AA250+AA255),$N$3))-1)),(((AA277+AA253)-(AA250+AA255))/ROUND((AA250+AA255),$N$3))),0)</f>
        <v>0</v>
      </c>
      <c r="AB274" s="140">
        <f>IFERROR(IF(AND($O$308="WA",$O$309=0),IF(IFERROR(FIND("On Premise",AA298)&gt;0,FALSE),(((AB277*(1-$P$346))/ROUND((AB250+AB255),$N$3))-1),(((AB277*(1-$P$347))/ROUND((AB250+AB255),$N$3))-1)),(((AB277+AB253)-(AB250+AB255))/ROUND((AB250+AB255),$N$3))),0)</f>
        <v>0</v>
      </c>
      <c r="AC274" s="311"/>
      <c r="AD274" s="140">
        <f ca="1">IFERROR(IF(AND($O$308="WA",$O$309=0),IF(IFERROR(FIND("On Premise",AD298)&gt;0,FALSE),(((AD277*(1-$O$346))/ROUND((AD250+AD255),$N$3))-1),(((AD277*(1-$O$347))/ROUND((AD250+AD255),$N$3))-1)),(((AD277+AD253)-(AD250+AD255))/ROUND((AD250+AD255),$N$3))),0)</f>
        <v>0</v>
      </c>
      <c r="AE274" s="140">
        <f>IFERROR(IF(AND($O$308="WA",$O$309=0),IF(IFERROR(FIND("On Premise",AD298)&gt;0,FALSE),(((AE277*(1-$P$346))/ROUND((AE250+AE255),$N$3))-1),(((AE277*(1-$P$347))/ROUND((AE250+AE255),$N$3))-1)),(((AE277+AE253)-(AE250+AE255))/ROUND((AE250+AE255),$N$3))),0)</f>
        <v>0</v>
      </c>
      <c r="AF274" s="311"/>
      <c r="AG274" s="140">
        <f ca="1">IFERROR(IF(AND($O$308="WA",$O$309=0),IF(IFERROR(FIND("On Premise",AG298)&gt;0,FALSE),(((AG277*(1-$O$346))/ROUND((AG250+AG255),$N$3))-1),(((AG277*(1-$O$347))/ROUND((AG250+AG255),$N$3))-1)),(((AG277+AG253)-(AG250+AG255))/ROUND((AG250+AG255),$N$3))),0)</f>
        <v>0</v>
      </c>
      <c r="AH274" s="140">
        <f>IFERROR(IF(AND($O$308="WA",$O$309=0),IF(IFERROR(FIND("On Premise",AG298)&gt;0,FALSE),(((AH277*(1-$P$346))/ROUND((AH250+AH255),$N$3))-1),(((AH277*(1-$P$347))/ROUND((AH250+AH255),$N$3))-1)),(((AH277+AH253)-(AH250+AH255))/ROUND((AH250+AH255),$N$3))),0)</f>
        <v>0</v>
      </c>
      <c r="AI274" s="311"/>
      <c r="AJ274" s="140">
        <f ca="1">IFERROR(IF(AND($O$308="WA",$O$309=0),IF(IFERROR(FIND("On Premise",AJ298)&gt;0,FALSE),(((AJ277*(1-$O$346))/ROUND((AJ250+AJ255),$N$3))-1),(((AJ277*(1-$O$347))/ROUND((AJ250+AJ255),$N$3))-1)),(((AJ277+AJ253)-(AJ250+AJ255))/ROUND((AJ250+AJ255),$N$3))),0)</f>
        <v>0</v>
      </c>
      <c r="AK274" s="140">
        <f>IFERROR(IF(AND($O$308="WA",$O$309=0),IF(IFERROR(FIND("On Premise",AJ298)&gt;0,FALSE),(((AK277*(1-$P$346))/ROUND((AK250+AK255),$N$3))-1),(((AK277*(1-$P$347))/ROUND((AK250+AK255),$N$3))-1)),(((AK277+AK253)-(AK250+AK255))/ROUND((AK250+AK255),$N$3))),0)</f>
        <v>0</v>
      </c>
      <c r="AL274" s="311"/>
      <c r="AM274" s="140">
        <f ca="1">IFERROR(IF(AND($O$308="WA",$O$309=0),IF(IFERROR(FIND("On Premise",AM298)&gt;0,FALSE),(((AM277*(1-$O$346))/ROUND((AM250+AM255),$N$3))-1),(((AM277*(1-$O$347))/ROUND((AM250+AM255),$N$3))-1)),(((AM277+AM253)-(AM250+AM255))/ROUND((AM250+AM255),$N$3))),0)</f>
        <v>0</v>
      </c>
      <c r="AN274" s="140">
        <f>IFERROR(IF(AND($O$308="WA",$O$309=0),IF(IFERROR(FIND("On Premise",AM298)&gt;0,FALSE),(((AN277*(1-$P$346))/ROUND((AN250+AN255),$N$3))-1),(((AN277*(1-$P$347))/ROUND((AN250+AN255),$N$3))-1)),(((AN277+AN253)-(AN250+AN255))/ROUND((AN250+AN255),$N$3))),0)</f>
        <v>0</v>
      </c>
      <c r="AO274" s="311"/>
      <c r="AP274" s="140">
        <f ca="1">IFERROR(IF(AND($O$308="WA",$O$309=0),IF(IFERROR(FIND("On Premise",AP298)&gt;0,FALSE),(((AP277*(1-$O$346))/ROUND((AP250+AP255),$N$3))-1),(((AP277*(1-$O$347))/ROUND((AP250+AP255),$N$3))-1)),(((AP277+AP253)-(AP250+AP255))/ROUND((AP250+AP255),$N$3))),0)</f>
        <v>0</v>
      </c>
      <c r="AQ274" s="140">
        <f>IFERROR(IF(AND($O$308="WA",$O$309=0),IF(IFERROR(FIND("On Premise",AP298)&gt;0,FALSE),(((AQ277*(1-$P$346))/ROUND((AQ250+AQ255),$N$3))-1),(((AQ277*(1-$P$347))/ROUND((AQ250+AQ255),$N$3))-1)),(((AQ277+AQ253)-(AQ250+AQ255))/ROUND((AQ250+AQ255),$N$3))),0)</f>
        <v>0</v>
      </c>
      <c r="AR274" s="311"/>
      <c r="AS274" s="140">
        <f ca="1">IFERROR(IF(AND($O$308="WA",$O$309=0),IF(IFERROR(FIND("On Premise",AS298)&gt;0,FALSE),(((AS277*(1-$O$346))/ROUND((AS250+AS255),$N$3))-1),(((AS277*(1-$O$347))/ROUND((AS250+AS255),$N$3))-1)),(((AS277+AS253)-(AS250+AS255))/ROUND((AS250+AS255),$N$3))),0)</f>
        <v>0</v>
      </c>
      <c r="AT274" s="140">
        <f>IFERROR(IF(AND($O$308="WA",$O$309=0),IF(IFERROR(FIND("On Premise",AS298)&gt;0,FALSE),(((AT277*(1-$P$346))/ROUND((AT250+AT255),$N$3))-1),(((AT277*(1-$P$347))/ROUND((AT250+AT255),$N$3))-1)),(((AT277+AT253)-(AT250+AT255))/ROUND((AT250+AT255),$N$3))),0)</f>
        <v>0</v>
      </c>
      <c r="AU274" s="311"/>
      <c r="AV274" s="140">
        <f ca="1">IFERROR(IF(AND($O$308="WA",$O$309=0),IF(IFERROR(FIND("On Premise",AV298)&gt;0,FALSE),(((AV277*(1-$O$346))/ROUND((AV250+AV255),$N$3))-1),(((AV277*(1-$O$347))/ROUND((AV250+AV255),$N$3))-1)),(((AV277+AV253)-(AV250+AV255))/ROUND((AV250+AV255),$N$3))),0)</f>
        <v>0</v>
      </c>
      <c r="AW274" s="140">
        <f>IFERROR(IF(AND($O$308="WA",$O$309=0),IF(IFERROR(FIND("On Premise",AV298)&gt;0,FALSE),(((AW277*(1-$P$346))/ROUND((AW250+AW255),$N$3))-1),(((AW277*(1-$P$347))/ROUND((AW250+AW255),$N$3))-1)),(((AW277+AW253)-(AW250+AW255))/ROUND((AW250+AW255),$N$3))),0)</f>
        <v>0</v>
      </c>
      <c r="AX274" s="311"/>
      <c r="AY274" s="140">
        <f ca="1">IFERROR(IF(AND($O$308="WA",$O$309=0),IF(IFERROR(FIND("On Premise",AY298)&gt;0,FALSE),(((AY277*(1-$O$346))/ROUND((AY250+AY255),$N$3))-1),(((AY277*(1-$O$347))/ROUND((AY250+AY255),$N$3))-1)),(((AY277+AY253)-(AY250+AY255))/ROUND((AY250+AY255),$N$3))),0)</f>
        <v>0</v>
      </c>
      <c r="AZ274" s="140">
        <f>IFERROR(IF(AND($O$308="WA",$O$309=0),IF(IFERROR(FIND("On Premise",AY298)&gt;0,FALSE),(((AZ277*(1-$P$346))/ROUND((AZ250+AZ255),$N$3))-1),(((AZ277*(1-$P$347))/ROUND((AZ250+AZ255),$N$3))-1)),(((AZ277+AZ253)-(AZ250+AZ255))/ROUND((AZ250+AZ255),$N$3))),0)</f>
        <v>0</v>
      </c>
      <c r="BA274" s="311"/>
      <c r="BB274" s="140">
        <f ca="1">IFERROR(IF(AND($O$308="WA",$O$309=0),IF(IFERROR(FIND("On Premise",BB298)&gt;0,FALSE),(((BB277*(1-$O$346))/ROUND((BB250+BB255),$N$3))-1),(((BB277*(1-$O$347))/ROUND((BB250+BB255),$N$3))-1)),(((BB277+BB253)-(BB250+BB255))/ROUND((BB250+BB255),$N$3))),0)</f>
        <v>0</v>
      </c>
      <c r="BC274" s="140">
        <f>IFERROR(IF(AND($O$308="WA",$O$309=0),IF(IFERROR(FIND("On Premise",BB298)&gt;0,FALSE),(((BC277*(1-$P$346))/ROUND((BC250+BC255),$N$3))-1),(((BC277*(1-$P$347))/ROUND((BC250+BC255),$N$3))-1)),(((BC277+BC253)-(BC250+BC255))/ROUND((BC250+BC255),$N$3))),0)</f>
        <v>0</v>
      </c>
      <c r="BD274" s="311"/>
      <c r="BE274" s="140">
        <f ca="1">IFERROR(IF(AND($O$308="WA",$O$309=0),IF(IFERROR(FIND("On Premise",BE298)&gt;0,FALSE),(((BE277*(1-$O$346))/ROUND((BE250+BE255),$N$3))-1),(((BE277*(1-$O$347))/ROUND((BE250+BE255),$N$3))-1)),(((BE277+BE253)-(BE250+BE255))/ROUND((BE250+BE255),$N$3))),0)</f>
        <v>0</v>
      </c>
      <c r="BF274" s="140">
        <f>IFERROR(IF(AND($O$308="WA",$O$309=0),IF(IFERROR(FIND("On Premise",BE298)&gt;0,FALSE),(((BF277*(1-$P$346))/ROUND((BF250+BF255),$N$3))-1),(((BF277*(1-$P$347))/ROUND((BF250+BF255),$N$3))-1)),(((BF277+BF253)-(BF250+BF255))/ROUND((BF250+BF255),$N$3))),0)</f>
        <v>0</v>
      </c>
      <c r="BG274" s="311"/>
      <c r="BH274" s="140">
        <f ca="1">IFERROR(IF(AND($O$308="WA",$O$309=0),IF(IFERROR(FIND("On Premise",BH298)&gt;0,FALSE),(((BH277*(1-$O$346))/ROUND((BH250+BH255),$N$3))-1),(((BH277*(1-$O$347))/ROUND((BH250+BH255),$N$3))-1)),(((BH277+BH253)-(BH250+BH255))/ROUND((BH250+BH255),$N$3))),0)</f>
        <v>0</v>
      </c>
      <c r="BI274" s="140">
        <f>IFERROR(IF(AND($O$308="WA",$O$309=0),IF(IFERROR(FIND("On Premise",BH298)&gt;0,FALSE),(((BI277*(1-$P$346))/ROUND((BI250+BI255),$N$3))-1),(((BI277*(1-$P$347))/ROUND((BI250+BI255),$N$3))-1)),(((BI277+BI253)-(BI250+BI255))/ROUND((BI250+BI255),$N$3))),0)</f>
        <v>0</v>
      </c>
      <c r="BJ274" s="311"/>
      <c r="BK274" s="140">
        <f ca="1">IFERROR(IF(AND($O$308="WA",$O$309=0),IF(IFERROR(FIND("On Premise",BK298)&gt;0,FALSE),(((BK277*(1-$O$346))/ROUND((BK250+BK255),$N$3))-1),(((BK277*(1-$O$347))/ROUND((BK250+BK255),$N$3))-1)),(((BK277+BK253)-(BK250+BK255))/ROUND((BK250+BK255),$N$3))),0)</f>
        <v>0</v>
      </c>
      <c r="BL274" s="140">
        <f>IFERROR(IF(AND($O$308="WA",$O$309=0),IF(IFERROR(FIND("On Premise",BK298)&gt;0,FALSE),(((BL277*(1-$P$346))/ROUND((BL250+BL255),$N$3))-1),(((BL277*(1-$P$347))/ROUND((BL250+BL255),$N$3))-1)),(((BL277+BL253)-(BL250+BL255))/ROUND((BL250+BL255),$N$3))),0)</f>
        <v>0</v>
      </c>
      <c r="BM274" s="311"/>
      <c r="BN274" s="140">
        <f ca="1">IFERROR(IF(AND($O$308="WA",$O$309=0),IF(IFERROR(FIND("On Premise",BN298)&gt;0,FALSE),(((BN277*(1-$O$346))/ROUND((BN250+BN255),$N$3))-1),(((BN277*(1-$O$347))/ROUND((BN250+BN255),$N$3))-1)),(((BN277+BN253)-(BN250+BN255))/ROUND((BN250+BN255),$N$3))),0)</f>
        <v>0</v>
      </c>
      <c r="BO274" s="140">
        <f>IFERROR(IF(AND($O$308="WA",$O$309=0),IF(IFERROR(FIND("On Premise",BN298)&gt;0,FALSE),(((BO277*(1-$P$346))/ROUND((BO250+BO255),$N$3))-1),(((BO277*(1-$P$347))/ROUND((BO250+BO255),$N$3))-1)),(((BO277+BO253)-(BO250+BO255))/ROUND((BO250+BO255),$N$3))),0)</f>
        <v>0</v>
      </c>
      <c r="BP274" s="311"/>
      <c r="BQ274" s="140">
        <f ca="1">IFERROR(IF(AND($O$308="WA",$O$309=0),IF(IFERROR(FIND("On Premise",BQ298)&gt;0,FALSE),(((BQ277*(1-$O$346))/ROUND((BQ250+BQ255),$N$3))-1),(((BQ277*(1-$O$347))/ROUND((BQ250+BQ255),$N$3))-1)),(((BQ277+BQ253)-(BQ250+BQ255))/ROUND((BQ250+BQ255),$N$3))),0)</f>
        <v>0</v>
      </c>
      <c r="BR274" s="140">
        <f>IFERROR(IF(AND($O$308="WA",$O$309=0),IF(IFERROR(FIND("On Premise",BQ298)&gt;0,FALSE),(((BR277*(1-$P$346))/ROUND((BR250+BR255),$N$3))-1),(((BR277*(1-$P$347))/ROUND((BR250+BR255),$N$3))-1)),(((BR277+BR253)-(BR250+BR255))/ROUND((BR250+BR255),$N$3))),0)</f>
        <v>0</v>
      </c>
      <c r="BS274" s="311"/>
      <c r="BT274" s="140">
        <f ca="1">IFERROR(IF(AND($O$308="WA",$O$309=0),IF(IFERROR(FIND("On Premise",BT298)&gt;0,FALSE),(((BT277*(1-$O$346))/ROUND((BT250+BT255),$N$3))-1),(((BT277*(1-$O$347))/ROUND((BT250+BT255),$N$3))-1)),(((BT277+BT253)-(BT250+BT255))/ROUND((BT250+BT255),$N$3))),0)</f>
        <v>0</v>
      </c>
      <c r="BU274" s="140">
        <f>IFERROR(IF(AND($O$308="WA",$O$309=0),IF(IFERROR(FIND("On Premise",BT298)&gt;0,FALSE),(((BU277*(1-$P$346))/ROUND((BU250+BU255),$N$3))-1),(((BU277*(1-$P$347))/ROUND((BU250+BU255),$N$3))-1)),(((BU277+BU253)-(BU250+BU255))/ROUND((BU250+BU255),$N$3))),0)</f>
        <v>0</v>
      </c>
      <c r="BV274" s="311"/>
      <c r="BW274" s="140">
        <f ca="1">IFERROR(IF(AND($O$308="WA",$O$309=0),IF(IFERROR(FIND("On Premise",BW298)&gt;0,FALSE),(((BW277*(1-$O$346))/ROUND((BW250+BW255),$N$3))-1),(((BW277*(1-$O$347))/ROUND((BW250+BW255),$N$3))-1)),(((BW277+BW253)-(BW250+BW255))/ROUND((BW250+BW255),$N$3))),0)</f>
        <v>0</v>
      </c>
      <c r="BX274" s="140">
        <f>IFERROR(IF(AND($O$308="WA",$O$309=0),IF(IFERROR(FIND("On Premise",BW298)&gt;0,FALSE),(((BX277*(1-$P$346))/ROUND((BX250+BX255),$N$3))-1),(((BX277*(1-$P$347))/ROUND((BX250+BX255),$N$3))-1)),(((BX277+BX253)-(BX250+BX255))/ROUND((BX250+BX255),$N$3))),0)</f>
        <v>0</v>
      </c>
      <c r="BY274" s="311"/>
      <c r="BZ274" s="140">
        <f ca="1">IFERROR(IF(AND($O$308="WA",$O$309=0),IF(IFERROR(FIND("On Premise",BZ298)&gt;0,FALSE),(((BZ277*(1-$O$346))/ROUND((BZ250+BZ255),$N$3))-1),(((BZ277*(1-$O$347))/ROUND((BZ250+BZ255),$N$3))-1)),(((BZ277+BZ253)-(BZ250+BZ255))/ROUND((BZ250+BZ255),$N$3))),0)</f>
        <v>0</v>
      </c>
      <c r="CA274" s="140">
        <f>IFERROR(IF(AND($O$308="WA",$O$309=0),IF(IFERROR(FIND("On Premise",BZ298)&gt;0,FALSE),(((CA277*(1-$P$346))/ROUND((CA250+CA255),$N$3))-1),(((CA277*(1-$P$347))/ROUND((CA250+CA255),$N$3))-1)),(((CA277+CA253)-(CA250+CA255))/ROUND((CA250+CA255),$N$3))),0)</f>
        <v>0</v>
      </c>
      <c r="CB274" s="311"/>
      <c r="CC274" s="140">
        <f ca="1">IFERROR(IF(AND($O$308="WA",$O$309=0),IF(IFERROR(FIND("On Premise",CC298)&gt;0,FALSE),(((CC277*(1-$O$346))/ROUND((CC250+CC255),$N$3))-1),(((CC277*(1-$O$347))/ROUND((CC250+CC255),$N$3))-1)),(((CC277+CC253)-(CC250+CC255))/ROUND((CC250+CC255),$N$3))),0)</f>
        <v>0</v>
      </c>
      <c r="CD274" s="140">
        <f>IFERROR(IF(AND($O$308="WA",$O$309=0),IF(IFERROR(FIND("On Premise",CC298)&gt;0,FALSE),(((CD277*(1-$P$346))/ROUND((CD250+CD255),$N$3))-1),(((CD277*(1-$P$347))/ROUND((CD250+CD255),$N$3))-1)),(((CD277+CD253)-(CD250+CD255))/ROUND((CD250+CD255),$N$3))),0)</f>
        <v>0</v>
      </c>
      <c r="CE274" s="311"/>
      <c r="CF274" s="140">
        <f ca="1">IFERROR(IF(AND($O$308="WA",$O$309=0),IF(IFERROR(FIND("On Premise",CF298)&gt;0,FALSE),(((CF277*(1-$O$346))/ROUND((CF250+CF255),$N$3))-1),(((CF277*(1-$O$347))/ROUND((CF250+CF255),$N$3))-1)),(((CF277+CF253)-(CF250+CF255))/ROUND((CF250+CF255),$N$3))),0)</f>
        <v>0</v>
      </c>
      <c r="CG274" s="140">
        <f>IFERROR(IF(AND($O$308="WA",$O$309=0),IF(IFERROR(FIND("On Premise",CF298)&gt;0,FALSE),(((CG277*(1-$P$346))/ROUND((CG250+CG255),$N$3))-1),(((CG277*(1-$P$347))/ROUND((CG250+CG255),$N$3))-1)),(((CG277+CG253)-(CG250+CG255))/ROUND((CG250+CG255),$N$3))),0)</f>
        <v>0</v>
      </c>
      <c r="CH274" s="311"/>
      <c r="CI274" s="140">
        <f ca="1">IFERROR(IF(AND($O$308="WA",$O$309=0),IF(IFERROR(FIND("On Premise",CI298)&gt;0,FALSE),(((CI277*(1-$O$346))/ROUND((CI250+CI255),$N$3))-1),(((CI277*(1-$O$347))/ROUND((CI250+CI255),$N$3))-1)),(((CI277+CI253)-(CI250+CI255))/ROUND((CI250+CI255),$N$3))),0)</f>
        <v>0</v>
      </c>
      <c r="CJ274" s="140">
        <f>IFERROR(IF(AND($O$308="WA",$O$309=0),IF(IFERROR(FIND("On Premise",CI298)&gt;0,FALSE),(((CJ277*(1-$P$346))/ROUND((CJ250+CJ255),$N$3))-1),(((CJ277*(1-$P$347))/ROUND((CJ250+CJ255),$N$3))-1)),(((CJ277+CJ253)-(CJ250+CJ255))/ROUND((CJ250+CJ255),$N$3))),0)</f>
        <v>0</v>
      </c>
      <c r="CK274" s="311"/>
      <c r="CL274" s="140">
        <f ca="1">IFERROR(IF(AND($O$308="WA",$O$309=0),IF(IFERROR(FIND("On Premise",CL298)&gt;0,FALSE),(((CL277*(1-$O$346))/ROUND((CL250+CL255),$N$3))-1),(((CL277*(1-$O$347))/ROUND((CL250+CL255),$N$3))-1)),(((CL277+CL253)-(CL250+CL255))/ROUND((CL250+CL255),$N$3))),0)</f>
        <v>0</v>
      </c>
      <c r="CM274" s="140">
        <f>IFERROR(IF(AND($O$308="WA",$O$309=0),IF(IFERROR(FIND("On Premise",CL298)&gt;0,FALSE),(((CM277*(1-$P$346))/ROUND((CM250+CM255),$N$3))-1),(((CM277*(1-$P$347))/ROUND((CM250+CM255),$N$3))-1)),(((CM277+CM253)-(CM250+CM255))/ROUND((CM250+CM255),$N$3))),0)</f>
        <v>0</v>
      </c>
      <c r="CN274" s="311"/>
      <c r="CO274" s="140">
        <f ca="1">IFERROR(IF(AND($O$308="WA",$O$309=0),IF(IFERROR(FIND("On Premise",CO298)&gt;0,FALSE),(((CO277*(1-$O$346))/ROUND((CO250+CO255),$N$3))-1),(((CO277*(1-$O$347))/ROUND((CO250+CO255),$N$3))-1)),(((CO277+CO253)-(CO250+CO255))/ROUND((CO250+CO255),$N$3))),0)</f>
        <v>0</v>
      </c>
      <c r="CP274" s="140">
        <f>IFERROR(IF(AND($O$308="WA",$O$309=0),IF(IFERROR(FIND("On Premise",CO298)&gt;0,FALSE),(((CP277*(1-$P$346))/ROUND((CP250+CP255),$N$3))-1),(((CP277*(1-$P$347))/ROUND((CP250+CP255),$N$3))-1)),(((CP277+CP253)-(CP250+CP255))/ROUND((CP250+CP255),$N$3))),0)</f>
        <v>0</v>
      </c>
      <c r="CQ274" s="311"/>
      <c r="CR274" s="140">
        <f ca="1">IFERROR(IF(AND($O$308="WA",$O$309=0),IF(IFERROR(FIND("On Premise",CR298)&gt;0,FALSE),(((CR277*(1-$O$346))/ROUND((CR250+CR255),$N$3))-1),(((CR277*(1-$O$347))/ROUND((CR250+CR255),$N$3))-1)),(((CR277+CR253)-(CR250+CR255))/ROUND((CR250+CR255),$N$3))),0)</f>
        <v>0</v>
      </c>
      <c r="CS274" s="140">
        <f>IFERROR(IF(AND($O$308="WA",$O$309=0),IF(IFERROR(FIND("On Premise",CR298)&gt;0,FALSE),(((CS277*(1-$P$346))/ROUND((CS250+CS255),$N$3))-1),(((CS277*(1-$P$347))/ROUND((CS250+CS255),$N$3))-1)),(((CS277+CS253)-(CS250+CS255))/ROUND((CS250+CS255),$N$3))),0)</f>
        <v>0</v>
      </c>
      <c r="CT274" s="311"/>
      <c r="CU274" s="140">
        <f ca="1">IFERROR(IF(AND($O$308="WA",$O$309=0),IF(IFERROR(FIND("On Premise",CU298)&gt;0,FALSE),(((CU277*(1-$O$346))/ROUND((CU250+CU255),$N$3))-1),(((CU277*(1-$O$347))/ROUND((CU250+CU255),$N$3))-1)),(((CU277+CU253)-(CU250+CU255))/ROUND((CU250+CU255),$N$3))),0)</f>
        <v>0</v>
      </c>
      <c r="CV274" s="140">
        <f>IFERROR(IF(AND($O$308="WA",$O$309=0),IF(IFERROR(FIND("On Premise",CU298)&gt;0,FALSE),(((CV277*(1-$P$346))/ROUND((CV250+CV255),$N$3))-1),(((CV277*(1-$P$347))/ROUND((CV250+CV255),$N$3))-1)),(((CV277+CV253)-(CV250+CV255))/ROUND((CV250+CV255),$N$3))),0)</f>
        <v>0</v>
      </c>
      <c r="CW274" s="311"/>
      <c r="CX274" s="140">
        <f ca="1">IFERROR(IF(AND($O$308="WA",$O$309=0),IF(IFERROR(FIND("On Premise",CX298)&gt;0,FALSE),(((CX277*(1-$O$346))/ROUND((CX250+CX255),$N$3))-1),(((CX277*(1-$O$347))/ROUND((CX250+CX255),$N$3))-1)),(((CX277+CX253)-(CX250+CX255))/ROUND((CX250+CX255),$N$3))),0)</f>
        <v>0</v>
      </c>
      <c r="CY274" s="140">
        <f>IFERROR(IF(AND($O$308="WA",$O$309=0),IF(IFERROR(FIND("On Premise",CX298)&gt;0,FALSE),(((CY277*(1-$P$346))/ROUND((CY250+CY255),$N$3))-1),(((CY277*(1-$P$347))/ROUND((CY250+CY255),$N$3))-1)),(((CY277+CY253)-(CY250+CY255))/ROUND((CY250+CY255),$N$3))),0)</f>
        <v>0</v>
      </c>
      <c r="CZ274" s="311"/>
      <c r="DA274" s="140">
        <f ca="1">IFERROR(IF(AND($O$308="WA",$O$309=0),IF(IFERROR(FIND("On Premise",DA298)&gt;0,FALSE),(((DA277*(1-$O$346))/ROUND((DA250+DA255),$N$3))-1),(((DA277*(1-$O$347))/ROUND((DA250+DA255),$N$3))-1)),(((DA277+DA253)-(DA250+DA255))/ROUND((DA250+DA255),$N$3))),0)</f>
        <v>0</v>
      </c>
      <c r="DB274" s="140">
        <f>IFERROR(IF(AND($O$308="WA",$O$309=0),IF(IFERROR(FIND("On Premise",DA298)&gt;0,FALSE),(((DB277*(1-$P$346))/ROUND((DB250+DB255),$N$3))-1),(((DB277*(1-$P$347))/ROUND((DB250+DB255),$N$3))-1)),(((DB277+DB253)-(DB250+DB255))/ROUND((DB250+DB255),$N$3))),0)</f>
        <v>0</v>
      </c>
      <c r="DC274" s="311"/>
      <c r="DD274" s="140">
        <f ca="1">IFERROR(IF(AND($O$308="WA",$O$309=0),IF(IFERROR(FIND("On Premise",DD298)&gt;0,FALSE),(((DD277*(1-$O$346))/ROUND((DD250+DD255),$N$3))-1),(((DD277*(1-$O$347))/ROUND((DD250+DD255),$N$3))-1)),(((DD277+DD253)-(DD250+DD255))/ROUND((DD250+DD255),$N$3))),0)</f>
        <v>0</v>
      </c>
      <c r="DE274" s="140">
        <f>IFERROR(IF(AND($O$308="WA",$O$309=0),IF(IFERROR(FIND("On Premise",DD298)&gt;0,FALSE),(((DE277*(1-$P$346))/ROUND((DE250+DE255),$N$3))-1),(((DE277*(1-$P$347))/ROUND((DE250+DE255),$N$3))-1)),(((DE277+DE253)-(DE250+DE255))/ROUND((DE250+DE255),$N$3))),0)</f>
        <v>0</v>
      </c>
      <c r="DF274" s="311"/>
      <c r="DG274" s="140">
        <f ca="1">IFERROR(IF(AND($O$308="WA",$O$309=0),IF(IFERROR(FIND("On Premise",DG298)&gt;0,FALSE),(((DG277*(1-$O$346))/ROUND((DG250+DG255),$N$3))-1),(((DG277*(1-$O$347))/ROUND((DG250+DG255),$N$3))-1)),(((DG277+DG253)-(DG250+DG255))/ROUND((DG250+DG255),$N$3))),0)</f>
        <v>0</v>
      </c>
      <c r="DH274" s="140">
        <f>IFERROR(IF(AND($O$308="WA",$O$309=0),IF(IFERROR(FIND("On Premise",DG298)&gt;0,FALSE),(((DH277*(1-$P$346))/ROUND((DH250+DH255),$N$3))-1),(((DH277*(1-$P$347))/ROUND((DH250+DH255),$N$3))-1)),(((DH277+DH253)-(DH250+DH255))/ROUND((DH250+DH255),$N$3))),0)</f>
        <v>0</v>
      </c>
      <c r="DI274" s="311"/>
      <c r="DJ274" s="140">
        <f ca="1">IFERROR(IF(AND($O$308="WA",$O$309=0),IF(IFERROR(FIND("On Premise",DJ298)&gt;0,FALSE),(((DJ277*(1-$O$346))/ROUND((DJ250+DJ255),$N$3))-1),(((DJ277*(1-$O$347))/ROUND((DJ250+DJ255),$N$3))-1)),(((DJ277+DJ253)-(DJ250+DJ255))/ROUND((DJ250+DJ255),$N$3))),0)</f>
        <v>0</v>
      </c>
      <c r="DK274" s="140">
        <f>IFERROR(IF(AND($O$308="WA",$O$309=0),IF(IFERROR(FIND("On Premise",DJ298)&gt;0,FALSE),(((DK277*(1-$P$346))/ROUND((DK250+DK255),$N$3))-1),(((DK277*(1-$P$347))/ROUND((DK250+DK255),$N$3))-1)),(((DK277+DK253)-(DK250+DK255))/ROUND((DK250+DK255),$N$3))),0)</f>
        <v>0</v>
      </c>
      <c r="DL274" s="311"/>
      <c r="DM274" s="140">
        <f ca="1">IFERROR(IF(AND($O$308="WA",$O$309=0),IF(IFERROR(FIND("On Premise",DM298)&gt;0,FALSE),(((DM277*(1-$O$346))/ROUND((DM250+DM255),$N$3))-1),(((DM277*(1-$O$347))/ROUND((DM250+DM255),$N$3))-1)),(((DM277+DM253)-(DM250+DM255))/ROUND((DM250+DM255),$N$3))),0)</f>
        <v>0</v>
      </c>
      <c r="DN274" s="140">
        <f>IFERROR(IF(AND($O$308="WA",$O$309=0),IF(IFERROR(FIND("On Premise",DM298)&gt;0,FALSE),(((DN277*(1-$P$346))/ROUND((DN250+DN255),$N$3))-1),(((DN277*(1-$P$347))/ROUND((DN250+DN255),$N$3))-1)),(((DN277+DN253)-(DN250+DN255))/ROUND((DN250+DN255),$N$3))),0)</f>
        <v>0</v>
      </c>
      <c r="DO274" s="311"/>
      <c r="DP274" s="140">
        <f ca="1">IFERROR(IF(AND($O$308="WA",$O$309=0),IF(IFERROR(FIND("On Premise",DP298)&gt;0,FALSE),(((DP277*(1-$O$346))/ROUND((DP250+DP255),$N$3))-1),(((DP277*(1-$O$347))/ROUND((DP250+DP255),$N$3))-1)),(((DP277+DP253)-(DP250+DP255))/ROUND((DP250+DP255),$N$3))),0)</f>
        <v>0</v>
      </c>
      <c r="DQ274" s="140">
        <f>IFERROR(IF(AND($O$308="WA",$O$309=0),IF(IFERROR(FIND("On Premise",DP298)&gt;0,FALSE),(((DQ277*(1-$P$346))/ROUND((DQ250+DQ255),$N$3))-1),(((DQ277*(1-$P$347))/ROUND((DQ250+DQ255),$N$3))-1)),(((DQ277+DQ253)-(DQ250+DQ255))/ROUND((DQ250+DQ255),$N$3))),0)</f>
        <v>0</v>
      </c>
      <c r="DR274" s="311"/>
      <c r="DS274" s="140">
        <f ca="1">IFERROR(IF(AND($O$308="WA",$O$309=0),IF(IFERROR(FIND("On Premise",DS298)&gt;0,FALSE),(((DS277*(1-$O$346))/ROUND((DS250+DS255),$N$3))-1),(((DS277*(1-$O$347))/ROUND((DS250+DS255),$N$3))-1)),(((DS277+DS253)-(DS250+DS255))/ROUND((DS250+DS255),$N$3))),0)</f>
        <v>0</v>
      </c>
      <c r="DT274" s="140">
        <f>IFERROR(IF(AND($O$308="WA",$O$309=0),IF(IFERROR(FIND("On Premise",DS298)&gt;0,FALSE),(((DT277*(1-$P$346))/ROUND((DT250+DT255),$N$3))-1),(((DT277*(1-$P$347))/ROUND((DT250+DT255),$N$3))-1)),(((DT277+DT253)-(DT250+DT255))/ROUND((DT250+DT255),$N$3))),0)</f>
        <v>0</v>
      </c>
      <c r="DU274" s="410"/>
      <c r="DV274" s="140">
        <f>IFERROR(IF(AND($O$308="WA",$O$309=0),IF(IFERROR(FIND("On Premise",DV298)&gt;0,FALSE),(((DV277*(1-$O$346))/ROUND(DV250,$N$3))-1),(((DV277*(1-$O$347))/ROUND(DV250,$N$3))-1)),(((DV277+DV253)-DV250)/ROUND(DV250,$N$3))),0)</f>
        <v>0</v>
      </c>
      <c r="DW274" s="456"/>
      <c r="DY274" s="241"/>
      <c r="DZ274" s="242"/>
      <c r="EB274" s="146"/>
      <c r="EC274" s="242"/>
    </row>
    <row r="275" spans="1:135" ht="19.5" customHeight="1" x14ac:dyDescent="0.3">
      <c r="A275" s="83"/>
      <c r="B275" s="148"/>
      <c r="C275">
        <v>1</v>
      </c>
      <c r="D275" s="84">
        <v>1</v>
      </c>
      <c r="G275" s="206" t="s">
        <v>264</v>
      </c>
      <c r="M275" s="235" t="s">
        <v>494</v>
      </c>
      <c r="N275" s="238"/>
      <c r="O275" s="140">
        <f ca="1">IFERROR(IF($O$308="WA",IF(O277&lt;&gt;0,((O277-O250)/ROUND(O250,$N$3)),0),IF(O277&lt;&gt;0,((O277-O250)/ROUND(O250,$N$3)),0)),0)</f>
        <v>0</v>
      </c>
      <c r="P275" s="140">
        <f>IFERROR(IF($O$308="WA",IF(P277&lt;&gt;0,((P277-P250)/ROUND(P250,$N$3)),0),IF(P277&lt;&gt;0,((P277-P250)/ROUND(P250,$N$3)),0)),0)</f>
        <v>0</v>
      </c>
      <c r="Q275" s="236"/>
      <c r="R275" s="140">
        <f ca="1">IFERROR(IF(AND($O$308="WA",$O$309=0),IF(ISERROR(FIND("On Premise",R298)),((R277*(1-$O$347))-R250)/ROUND(R250,$N$3),((R277*(1-$O$346))-R250)/ROUND(R250,$N$3)),IFERROR((R277/ROUND(R250,$N$3))-1,0)),0)</f>
        <v>0</v>
      </c>
      <c r="S275" s="140">
        <f>IFERROR(IF(AND($O$308="WA",$O$309=0),IF(ISERROR(FIND("On Premise",R298)),((S277*(1-$P$347))-S250)/ROUND(S250,$N$3),((S277*(1-$P$346))-S250)/ROUND(S250,$N$3)),IFERROR((S277/ROUND(S250,$N$3))-1,0)),0)</f>
        <v>0</v>
      </c>
      <c r="T275" s="140"/>
      <c r="U275" s="140">
        <f ca="1">IFERROR(IF(AND($O$308="WA",$O$309=0),IF(ISERROR(FIND("On Premise",U298)),((U277*(1-$O$347))-U250)/ROUND(U250,$N$3),((U277*(1-$O$346))-U250)/ROUND(U250,$N$3)),IFERROR((U277/ROUND(U250,$N$3))-1,0)),0)</f>
        <v>0</v>
      </c>
      <c r="V275" s="140">
        <f>IFERROR(IF(AND($O$308="WA",$O$309=0),IF(ISERROR(FIND("On Premise",U298)),((V277*(1-$P$347))-V250)/ROUND(V250,$N$3),((V277*(1-$P$346))-V250)/ROUND(V250,$N$3)),IFERROR((V277/ROUND(V250,$N$3))-1,0)),0)</f>
        <v>0</v>
      </c>
      <c r="W275" s="140"/>
      <c r="X275" s="140">
        <f ca="1">IFERROR(IF(AND($O$308="WA",$O$309=0),IF(ISERROR(FIND("On Premise",X298)),((X277*(1-$O$347))-X250)/ROUND(X250,$N$3),((X277*(1-$O$346))-X250)/ROUND(X250,$N$3)),IFERROR((X277/ROUND(X250,$N$3))-1,0)),0)</f>
        <v>0</v>
      </c>
      <c r="Y275" s="140">
        <f>IFERROR(IF(AND($O$308="WA",$O$309=0),IF(ISERROR(FIND("On Premise",X298)),((Y277*(1-$P$347))-Y250)/ROUND(Y250,$N$3),((Y277*(1-$P$346))-Y250)/ROUND(Y250,$N$3)),IFERROR((Y277/ROUND(Y250,$N$3))-1,0)),0)</f>
        <v>0</v>
      </c>
      <c r="Z275" s="140"/>
      <c r="AA275" s="140">
        <f ca="1">IFERROR(IF(AND($O$308="WA",$O$309=0),IF(ISERROR(FIND("On Premise",AA298)),((AA277*(1-$O$347))-AA250)/ROUND(AA250,$N$3),((AA277*(1-$O$346))-AA250)/ROUND(AA250,$N$3)),IFERROR((AA277/ROUND(AA250,$N$3))-1,0)),0)</f>
        <v>0</v>
      </c>
      <c r="AB275" s="140">
        <f>IFERROR(IF(AND($O$308="WA",$O$309=0),IF(ISERROR(FIND("On Premise",AA298)),((AB277*(1-$P$347))-AB250)/ROUND(AB250,$N$3),((AB277*(1-$P$346))-AB250)/ROUND(AB250,$N$3)),IFERROR((AB277/ROUND(AB250,$N$3))-1,0)),0)</f>
        <v>0</v>
      </c>
      <c r="AC275" s="140"/>
      <c r="AD275" s="140">
        <f ca="1">IFERROR(IF(AND($O$308="WA",$O$309=0),IF(ISERROR(FIND("On Premise",AD298)),((AD277*(1-$O$347))-AD250)/ROUND(AD250,$N$3),((AD277*(1-$O$346))-AD250)/ROUND(AD250,$N$3)),IFERROR((AD277/ROUND(AD250,$N$3))-1,0)),0)</f>
        <v>0</v>
      </c>
      <c r="AE275" s="140">
        <f>IFERROR(IF(AND($O$308="WA",$O$309=0),IF(ISERROR(FIND("On Premise",AD298)),((AE277*(1-$P$347))-AE250)/ROUND(AE250,$N$3),((AE277*(1-$P$346))-AE250)/ROUND(AE250,$N$3)),IFERROR((AE277/ROUND(AE250,$N$3))-1,0)),0)</f>
        <v>0</v>
      </c>
      <c r="AF275" s="140"/>
      <c r="AG275" s="140">
        <f ca="1">IFERROR(IF(AND($O$308="WA",$O$309=0),IF(ISERROR(FIND("On Premise",AG298)),((AG277*(1-$O$347))-AG250)/ROUND(AG250,$N$3),((AG277*(1-$O$346))-AG250)/ROUND(AG250,$N$3)),IFERROR((AG277/ROUND(AG250,$N$3))-1,0)),0)</f>
        <v>0</v>
      </c>
      <c r="AH275" s="140">
        <f>IFERROR(IF(AND($O$308="WA",$O$309=0),IF(ISERROR(FIND("On Premise",AG298)),((AH277*(1-$P$347))-AH250)/ROUND(AH250,$N$3),((AH277*(1-$P$346))-AH250)/ROUND(AH250,$N$3)),IFERROR((AH277/ROUND(AH250,$N$3))-1,0)),0)</f>
        <v>0</v>
      </c>
      <c r="AI275" s="140"/>
      <c r="AJ275" s="140">
        <f ca="1">IFERROR(IF(AND($O$308="WA",$O$309=0),IF(ISERROR(FIND("On Premise",AJ298)),((AJ277*(1-$O$347))-AJ250)/ROUND(AJ250,$N$3),((AJ277*(1-$O$346))-AJ250)/ROUND(AJ250,$N$3)),IFERROR((AJ277/ROUND(AJ250,$N$3))-1,0)),0)</f>
        <v>0</v>
      </c>
      <c r="AK275" s="140">
        <f>IFERROR(IF(AND($O$308="WA",$O$309=0),IF(ISERROR(FIND("On Premise",AJ298)),((AK277*(1-$P$347))-AK250)/ROUND(AK250,$N$3),((AK277*(1-$P$346))-AK250)/ROUND(AK250,$N$3)),IFERROR((AK277/ROUND(AK250,$N$3))-1,0)),0)</f>
        <v>0</v>
      </c>
      <c r="AL275" s="140"/>
      <c r="AM275" s="140">
        <f ca="1">IFERROR(IF(AND($O$308="WA",$O$309=0),IF(ISERROR(FIND("On Premise",AM298)),((AM277*(1-$O$347))-AM250)/ROUND(AM250,$N$3),((AM277*(1-$O$346))-AM250)/ROUND(AM250,$N$3)),IFERROR((AM277/ROUND(AM250,$N$3))-1,0)),0)</f>
        <v>0</v>
      </c>
      <c r="AN275" s="140">
        <f>IFERROR(IF(AND($O$308="WA",$O$309=0),IF(ISERROR(FIND("On Premise",AM298)),((AN277*(1-$P$347))-AN250)/ROUND(AN250,$N$3),((AN277*(1-$P$346))-AN250)/ROUND(AN250,$N$3)),IFERROR((AN277/ROUND(AN250,$N$3))-1,0)),0)</f>
        <v>0</v>
      </c>
      <c r="AO275" s="140"/>
      <c r="AP275" s="140">
        <f ca="1">IFERROR(IF(AND($O$308="WA",$O$309=0),IF(ISERROR(FIND("On Premise",AP298)),((AP277*(1-$O$347))-AP250)/ROUND(AP250,$N$3),((AP277*(1-$O$346))-AP250)/ROUND(AP250,$N$3)),IFERROR((AP277/ROUND(AP250,$N$3))-1,0)),0)</f>
        <v>0</v>
      </c>
      <c r="AQ275" s="140">
        <f>IFERROR(IF(AND($O$308="WA",$O$309=0),IF(ISERROR(FIND("On Premise",AP298)),((AQ277*(1-$P$347))-AQ250)/ROUND(AQ250,$N$3),((AQ277*(1-$P$346))-AQ250)/ROUND(AQ250,$N$3)),IFERROR((AQ277/ROUND(AQ250,$N$3))-1,0)),0)</f>
        <v>0</v>
      </c>
      <c r="AR275" s="140"/>
      <c r="AS275" s="140">
        <f ca="1">IFERROR(IF(AND($O$308="WA",$O$309=0),IF(ISERROR(FIND("On Premise",AS298)),((AS277*(1-$O$347))-AS250)/ROUND(AS250,$N$3),((AS277*(1-$O$346))-AS250)/ROUND(AS250,$N$3)),IFERROR((AS277/ROUND(AS250,$N$3))-1,0)),0)</f>
        <v>0</v>
      </c>
      <c r="AT275" s="140">
        <f>IFERROR(IF(AND($O$308="WA",$O$309=0),IF(ISERROR(FIND("On Premise",AS298)),((AT277*(1-$P$347))-AT250)/ROUND(AT250,$N$3),((AT277*(1-$P$346))-AT250)/ROUND(AT250,$N$3)),IFERROR((AT277/ROUND(AT250,$N$3))-1,0)),0)</f>
        <v>0</v>
      </c>
      <c r="AU275" s="140"/>
      <c r="AV275" s="140">
        <f ca="1">IFERROR(IF(AND($O$308="WA",$O$309=0),IF(ISERROR(FIND("On Premise",AV298)),((AV277*(1-$O$347))-AV250)/ROUND(AV250,$N$3),((AV277*(1-$O$346))-AV250)/ROUND(AV250,$N$3)),IFERROR((AV277/ROUND(AV250,$N$3))-1,0)),0)</f>
        <v>0</v>
      </c>
      <c r="AW275" s="140">
        <f>IFERROR(IF(AND($O$308="WA",$O$309=0),IF(ISERROR(FIND("On Premise",AV298)),((AW277*(1-$P$347))-AW250)/ROUND(AW250,$N$3),((AW277*(1-$P$346))-AW250)/ROUND(AW250,$N$3)),IFERROR((AW277/ROUND(AW250,$N$3))-1,0)),0)</f>
        <v>0</v>
      </c>
      <c r="AX275" s="140"/>
      <c r="AY275" s="140">
        <f ca="1">IFERROR(IF(AND($O$308="WA",$O$309=0),IF(ISERROR(FIND("On Premise",AY298)),((AY277*(1-$O$347))-AY250)/ROUND(AY250,$N$3),((AY277*(1-$O$346))-AY250)/ROUND(AY250,$N$3)),IFERROR((AY277/ROUND(AY250,$N$3))-1,0)),0)</f>
        <v>0</v>
      </c>
      <c r="AZ275" s="140">
        <f>IFERROR(IF(AND($O$308="WA",$O$309=0),IF(ISERROR(FIND("On Premise",AY298)),((AZ277*(1-$P$347))-AZ250)/ROUND(AZ250,$N$3),((AZ277*(1-$P$346))-AZ250)/ROUND(AZ250,$N$3)),IFERROR((AZ277/ROUND(AZ250,$N$3))-1,0)),0)</f>
        <v>0</v>
      </c>
      <c r="BA275" s="140"/>
      <c r="BB275" s="140">
        <f ca="1">IFERROR(IF(AND($O$308="WA",$O$309=0),IF(ISERROR(FIND("On Premise",BB298)),((BB277*(1-$O$347))-BB250)/ROUND(BB250,$N$3),((BB277*(1-$O$346))-BB250)/ROUND(BB250,$N$3)),IFERROR((BB277/ROUND(BB250,$N$3))-1,0)),0)</f>
        <v>0</v>
      </c>
      <c r="BC275" s="140">
        <f>IFERROR(IF(AND($O$308="WA",$O$309=0),IF(ISERROR(FIND("On Premise",BB298)),((BC277*(1-$P$347))-BC250)/ROUND(BC250,$N$3),((BC277*(1-$P$346))-BC250)/ROUND(BC250,$N$3)),IFERROR((BC277/ROUND(BC250,$N$3))-1,0)),0)</f>
        <v>0</v>
      </c>
      <c r="BD275" s="140"/>
      <c r="BE275" s="140">
        <f ca="1">IFERROR(IF(AND($O$308="WA",$O$309=0),IF(ISERROR(FIND("On Premise",BE298)),((BE277*(1-$O$347))-BE250)/ROUND(BE250,$N$3),((BE277*(1-$O$346))-BE250)/ROUND(BE250,$N$3)),IFERROR((BE277/ROUND(BE250,$N$3))-1,0)),0)</f>
        <v>0</v>
      </c>
      <c r="BF275" s="140">
        <f>IFERROR(IF(AND($O$308="WA",$O$309=0),IF(ISERROR(FIND("On Premise",BE298)),((BF277*(1-$P$347))-BF250)/ROUND(BF250,$N$3),((BF277*(1-$P$346))-BF250)/ROUND(BF250,$N$3)),IFERROR((BF277/ROUND(BF250,$N$3))-1,0)),0)</f>
        <v>0</v>
      </c>
      <c r="BG275" s="140"/>
      <c r="BH275" s="140">
        <f ca="1">IFERROR(IF(AND($O$308="WA",$O$309=0),IF(ISERROR(FIND("On Premise",BH298)),((BH277*(1-$O$347))-BH250)/ROUND(BH250,$N$3),((BH277*(1-$O$346))-BH250)/ROUND(BH250,$N$3)),IFERROR((BH277/ROUND(BH250,$N$3))-1,0)),0)</f>
        <v>0</v>
      </c>
      <c r="BI275" s="140">
        <f>IFERROR(IF(AND($O$308="WA",$O$309=0),IF(ISERROR(FIND("On Premise",BH298)),((BI277*(1-$P$347))-BI250)/ROUND(BI250,$N$3),((BI277*(1-$P$346))-BI250)/ROUND(BI250,$N$3)),IFERROR((BI277/ROUND(BI250,$N$3))-1,0)),0)</f>
        <v>0</v>
      </c>
      <c r="BJ275" s="140"/>
      <c r="BK275" s="140">
        <f ca="1">IFERROR(IF(AND($O$308="WA",$O$309=0),IF(ISERROR(FIND("On Premise",BK298)),((BK277*(1-$O$347))-BK250)/ROUND(BK250,$N$3),((BK277*(1-$O$346))-BK250)/ROUND(BK250,$N$3)),IFERROR((BK277/ROUND(BK250,$N$3))-1,0)),0)</f>
        <v>0</v>
      </c>
      <c r="BL275" s="140">
        <f>IFERROR(IF(AND($O$308="WA",$O$309=0),IF(ISERROR(FIND("On Premise",BK298)),((BL277*(1-$P$347))-BL250)/ROUND(BL250,$N$3),((BL277*(1-$P$346))-BL250)/ROUND(BL250,$N$3)),IFERROR((BL277/ROUND(BL250,$N$3))-1,0)),0)</f>
        <v>0</v>
      </c>
      <c r="BM275" s="140"/>
      <c r="BN275" s="140">
        <f ca="1">IFERROR(IF(AND($O$308="WA",$O$309=0),IF(ISERROR(FIND("On Premise",BN298)),((BN277*(1-$O$347))-BN250)/ROUND(BN250,$N$3),((BN277*(1-$O$346))-BN250)/ROUND(BN250,$N$3)),IFERROR((BN277/ROUND(BN250,$N$3))-1,0)),0)</f>
        <v>0</v>
      </c>
      <c r="BO275" s="140">
        <f>IFERROR(IF(AND($O$308="WA",$O$309=0),IF(ISERROR(FIND("On Premise",BN298)),((BO277*(1-$P$347))-BO250)/ROUND(BO250,$N$3),((BO277*(1-$P$346))-BO250)/ROUND(BO250,$N$3)),IFERROR((BO277/ROUND(BO250,$N$3))-1,0)),0)</f>
        <v>0</v>
      </c>
      <c r="BP275" s="140"/>
      <c r="BQ275" s="140">
        <f ca="1">IFERROR(IF(AND($O$308="WA",$O$309=0),IF(ISERROR(FIND("On Premise",BQ298)),((BQ277*(1-$O$347))-BQ250)/ROUND(BQ250,$N$3),((BQ277*(1-$O$346))-BQ250)/ROUND(BQ250,$N$3)),IFERROR((BQ277/ROUND(BQ250,$N$3))-1,0)),0)</f>
        <v>0</v>
      </c>
      <c r="BR275" s="140">
        <f>IFERROR(IF(AND($O$308="WA",$O$309=0),IF(ISERROR(FIND("On Premise",BQ298)),((BR277*(1-$P$347))-BR250)/ROUND(BR250,$N$3),((BR277*(1-$P$346))-BR250)/ROUND(BR250,$N$3)),IFERROR((BR277/ROUND(BR250,$N$3))-1,0)),0)</f>
        <v>0</v>
      </c>
      <c r="BS275" s="140"/>
      <c r="BT275" s="140">
        <f ca="1">IFERROR(IF(AND($O$308="WA",$O$309=0),IF(ISERROR(FIND("On Premise",BT298)),((BT277*(1-$O$347))-BT250)/ROUND(BT250,$N$3),((BT277*(1-$O$346))-BT250)/ROUND(BT250,$N$3)),IFERROR((BT277/ROUND(BT250,$N$3))-1,0)),0)</f>
        <v>0</v>
      </c>
      <c r="BU275" s="140">
        <f>IFERROR(IF(AND($O$308="WA",$O$309=0),IF(ISERROR(FIND("On Premise",BT298)),((BU277*(1-$P$347))-BU250)/ROUND(BU250,$N$3),((BU277*(1-$P$346))-BU250)/ROUND(BU250,$N$3)),IFERROR((BU277/ROUND(BU250,$N$3))-1,0)),0)</f>
        <v>0</v>
      </c>
      <c r="BV275" s="140"/>
      <c r="BW275" s="140">
        <f ca="1">IFERROR(IF(AND($O$308="WA",$O$309=0),IF(ISERROR(FIND("On Premise",BW298)),((BW277*(1-$O$347))-BW250)/ROUND(BW250,$N$3),((BW277*(1-$O$346))-BW250)/ROUND(BW250,$N$3)),IFERROR((BW277/ROUND(BW250,$N$3))-1,0)),0)</f>
        <v>0</v>
      </c>
      <c r="BX275" s="140">
        <f>IFERROR(IF(AND($O$308="WA",$O$309=0),IF(ISERROR(FIND("On Premise",BW298)),((BX277*(1-$P$347))-BX250)/ROUND(BX250,$N$3),((BX277*(1-$P$346))-BX250)/ROUND(BX250,$N$3)),IFERROR((BX277/ROUND(BX250,$N$3))-1,0)),0)</f>
        <v>0</v>
      </c>
      <c r="BY275" s="140"/>
      <c r="BZ275" s="140">
        <f ca="1">IFERROR(IF(AND($O$308="WA",$O$309=0),IF(ISERROR(FIND("On Premise",BZ298)),((BZ277*(1-$O$347))-BZ250)/ROUND(BZ250,$N$3),((BZ277*(1-$O$346))-BZ250)/ROUND(BZ250,$N$3)),IFERROR((BZ277/ROUND(BZ250,$N$3))-1,0)),0)</f>
        <v>0</v>
      </c>
      <c r="CA275" s="140">
        <f>IFERROR(IF(AND($O$308="WA",$O$309=0),IF(ISERROR(FIND("On Premise",BZ298)),((CA277*(1-$P$347))-CA250)/ROUND(CA250,$N$3),((CA277*(1-$P$346))-CA250)/ROUND(CA250,$N$3)),IFERROR((CA277/ROUND(CA250,$N$3))-1,0)),0)</f>
        <v>0</v>
      </c>
      <c r="CB275" s="140"/>
      <c r="CC275" s="140">
        <f ca="1">IFERROR(IF(AND($O$308="WA",$O$309=0),IF(ISERROR(FIND("On Premise",CC298)),((CC277*(1-$O$347))-CC250)/ROUND(CC250,$N$3),((CC277*(1-$O$346))-CC250)/ROUND(CC250,$N$3)),IFERROR((CC277/ROUND(CC250,$N$3))-1,0)),0)</f>
        <v>0</v>
      </c>
      <c r="CD275" s="140">
        <f>IFERROR(IF(AND($O$308="WA",$O$309=0),IF(ISERROR(FIND("On Premise",CC298)),((CD277*(1-$P$347))-CD250)/ROUND(CD250,$N$3),((CD277*(1-$P$346))-CD250)/ROUND(CD250,$N$3)),IFERROR((CD277/ROUND(CD250,$N$3))-1,0)),0)</f>
        <v>0</v>
      </c>
      <c r="CE275" s="140"/>
      <c r="CF275" s="140">
        <f ca="1">IFERROR(IF(AND($O$308="WA",$O$309=0),IF(ISERROR(FIND("On Premise",CF298)),((CF277*(1-$O$347))-CF250)/ROUND(CF250,$N$3),((CF277*(1-$O$346))-CF250)/ROUND(CF250,$N$3)),IFERROR((CF277/ROUND(CF250,$N$3))-1,0)),0)</f>
        <v>0</v>
      </c>
      <c r="CG275" s="140">
        <f>IFERROR(IF(AND($O$308="WA",$O$309=0),IF(ISERROR(FIND("On Premise",CF298)),((CG277*(1-$P$347))-CG250)/ROUND(CG250,$N$3),((CG277*(1-$P$346))-CG250)/ROUND(CG250,$N$3)),IFERROR((CG277/ROUND(CG250,$N$3))-1,0)),0)</f>
        <v>0</v>
      </c>
      <c r="CH275" s="140"/>
      <c r="CI275" s="140">
        <f ca="1">IFERROR(IF(AND($O$308="WA",$O$309=0),IF(ISERROR(FIND("On Premise",CI298)),((CI277*(1-$O$347))-CI250)/ROUND(CI250,$N$3),((CI277*(1-$O$346))-CI250)/ROUND(CI250,$N$3)),IFERROR((CI277/ROUND(CI250,$N$3))-1,0)),0)</f>
        <v>0</v>
      </c>
      <c r="CJ275" s="140">
        <f>IFERROR(IF(AND($O$308="WA",$O$309=0),IF(ISERROR(FIND("On Premise",CI298)),((CJ277*(1-$P$347))-CJ250)/ROUND(CJ250,$N$3),((CJ277*(1-$P$346))-CJ250)/ROUND(CJ250,$N$3)),IFERROR((CJ277/ROUND(CJ250,$N$3))-1,0)),0)</f>
        <v>0</v>
      </c>
      <c r="CK275" s="140"/>
      <c r="CL275" s="140">
        <f ca="1">IFERROR(IF(AND($O$308="WA",$O$309=0),IF(ISERROR(FIND("On Premise",CL298)),((CL277*(1-$O$347))-CL250)/ROUND(CL250,$N$3),((CL277*(1-$O$346))-CL250)/ROUND(CL250,$N$3)),IFERROR((CL277/ROUND(CL250,$N$3))-1,0)),0)</f>
        <v>0</v>
      </c>
      <c r="CM275" s="140">
        <f>IFERROR(IF(AND($O$308="WA",$O$309=0),IF(ISERROR(FIND("On Premise",CL298)),((CM277*(1-$P$347))-CM250)/ROUND(CM250,$N$3),((CM277*(1-$P$346))-CM250)/ROUND(CM250,$N$3)),IFERROR((CM277/ROUND(CM250,$N$3))-1,0)),0)</f>
        <v>0</v>
      </c>
      <c r="CN275" s="140"/>
      <c r="CO275" s="140">
        <f ca="1">IFERROR(IF(AND($O$308="WA",$O$309=0),IF(ISERROR(FIND("On Premise",CO298)),((CO277*(1-$O$347))-CO250)/ROUND(CO250,$N$3),((CO277*(1-$O$346))-CO250)/ROUND(CO250,$N$3)),IFERROR((CO277/ROUND(CO250,$N$3))-1,0)),0)</f>
        <v>0</v>
      </c>
      <c r="CP275" s="140">
        <f>IFERROR(IF(AND($O$308="WA",$O$309=0),IF(ISERROR(FIND("On Premise",CO298)),((CP277*(1-$P$347))-CP250)/ROUND(CP250,$N$3),((CP277*(1-$P$346))-CP250)/ROUND(CP250,$N$3)),IFERROR((CP277/ROUND(CP250,$N$3))-1,0)),0)</f>
        <v>0</v>
      </c>
      <c r="CQ275" s="140"/>
      <c r="CR275" s="140">
        <f ca="1">IFERROR(IF(AND($O$308="WA",$O$309=0),IF(ISERROR(FIND("On Premise",CR298)),((CR277*(1-$O$347))-CR250)/ROUND(CR250,$N$3),((CR277*(1-$O$346))-CR250)/ROUND(CR250,$N$3)),IFERROR((CR277/ROUND(CR250,$N$3))-1,0)),0)</f>
        <v>0</v>
      </c>
      <c r="CS275" s="140">
        <f>IFERROR(IF(AND($O$308="WA",$O$309=0),IF(ISERROR(FIND("On Premise",CR298)),((CS277*(1-$P$347))-CS250)/ROUND(CS250,$N$3),((CS277*(1-$P$346))-CS250)/ROUND(CS250,$N$3)),IFERROR((CS277/ROUND(CS250,$N$3))-1,0)),0)</f>
        <v>0</v>
      </c>
      <c r="CT275" s="140"/>
      <c r="CU275" s="140">
        <f ca="1">IFERROR(IF(AND($O$308="WA",$O$309=0),IF(ISERROR(FIND("On Premise",CU298)),((CU277*(1-$O$347))-CU250)/ROUND(CU250,$N$3),((CU277*(1-$O$346))-CU250)/ROUND(CU250,$N$3)),IFERROR((CU277/ROUND(CU250,$N$3))-1,0)),0)</f>
        <v>0</v>
      </c>
      <c r="CV275" s="140">
        <f>IFERROR(IF(AND($O$308="WA",$O$309=0),IF(ISERROR(FIND("On Premise",CU298)),((CV277*(1-$P$347))-CV250)/ROUND(CV250,$N$3),((CV277*(1-$P$346))-CV250)/ROUND(CV250,$N$3)),IFERROR((CV277/ROUND(CV250,$N$3))-1,0)),0)</f>
        <v>0</v>
      </c>
      <c r="CW275" s="140"/>
      <c r="CX275" s="140">
        <f ca="1">IFERROR(IF(AND($O$308="WA",$O$309=0),IF(ISERROR(FIND("On Premise",CX298)),((CX277*(1-$O$347))-CX250)/ROUND(CX250,$N$3),((CX277*(1-$O$346))-CX250)/ROUND(CX250,$N$3)),IFERROR((CX277/ROUND(CX250,$N$3))-1,0)),0)</f>
        <v>0</v>
      </c>
      <c r="CY275" s="140">
        <f>IFERROR(IF(AND($O$308="WA",$O$309=0),IF(ISERROR(FIND("On Premise",CX298)),((CY277*(1-$P$347))-CY250)/ROUND(CY250,$N$3),((CY277*(1-$P$346))-CY250)/ROUND(CY250,$N$3)),IFERROR((CY277/ROUND(CY250,$N$3))-1,0)),0)</f>
        <v>0</v>
      </c>
      <c r="CZ275" s="140"/>
      <c r="DA275" s="140">
        <f ca="1">IFERROR(IF(AND($O$308="WA",$O$309=0),IF(ISERROR(FIND("On Premise",DA298)),((DA277*(1-$O$347))-DA250)/ROUND(DA250,$N$3),((DA277*(1-$O$346))-DA250)/ROUND(DA250,$N$3)),IFERROR((DA277/ROUND(DA250,$N$3))-1,0)),0)</f>
        <v>0</v>
      </c>
      <c r="DB275" s="140">
        <f>IFERROR(IF(AND($O$308="WA",$O$309=0),IF(ISERROR(FIND("On Premise",DA298)),((DB277*(1-$P$347))-DB250)/ROUND(DB250,$N$3),((DB277*(1-$P$346))-DB250)/ROUND(DB250,$N$3)),IFERROR((DB277/ROUND(DB250,$N$3))-1,0)),0)</f>
        <v>0</v>
      </c>
      <c r="DC275" s="140"/>
      <c r="DD275" s="140">
        <f ca="1">IFERROR(IF(AND($O$308="WA",$O$309=0),IF(ISERROR(FIND("On Premise",DD298)),((DD277*(1-$O$347))-DD250)/ROUND(DD250,$N$3),((DD277*(1-$O$346))-DD250)/ROUND(DD250,$N$3)),IFERROR((DD277/ROUND(DD250,$N$3))-1,0)),0)</f>
        <v>0</v>
      </c>
      <c r="DE275" s="140">
        <f>IFERROR(IF(AND($O$308="WA",$O$309=0),IF(ISERROR(FIND("On Premise",DD298)),((DE277*(1-$P$347))-DE250)/ROUND(DE250,$N$3),((DE277*(1-$P$346))-DE250)/ROUND(DE250,$N$3)),IFERROR((DE277/ROUND(DE250,$N$3))-1,0)),0)</f>
        <v>0</v>
      </c>
      <c r="DF275" s="140"/>
      <c r="DG275" s="140">
        <f ca="1">IFERROR(IF(AND($O$308="WA",$O$309=0),IF(ISERROR(FIND("On Premise",DG298)),((DG277*(1-$O$347))-DG250)/ROUND(DG250,$N$3),((DG277*(1-$O$346))-DG250)/ROUND(DG250,$N$3)),IFERROR((DG277/ROUND(DG250,$N$3))-1,0)),0)</f>
        <v>0</v>
      </c>
      <c r="DH275" s="140">
        <f>IFERROR(IF(AND($O$308="WA",$O$309=0),IF(ISERROR(FIND("On Premise",DG298)),((DH277*(1-$P$347))-DH250)/ROUND(DH250,$N$3),((DH277*(1-$P$346))-DH250)/ROUND(DH250,$N$3)),IFERROR((DH277/ROUND(DH250,$N$3))-1,0)),0)</f>
        <v>0</v>
      </c>
      <c r="DI275" s="140"/>
      <c r="DJ275" s="140">
        <f ca="1">IFERROR(IF(AND($O$308="WA",$O$309=0),IF(ISERROR(FIND("On Premise",DJ298)),((DJ277*(1-$O$347))-DJ250)/ROUND(DJ250,$N$3),((DJ277*(1-$O$346))-DJ250)/ROUND(DJ250,$N$3)),IFERROR((DJ277/ROUND(DJ250,$N$3))-1,0)),0)</f>
        <v>0</v>
      </c>
      <c r="DK275" s="140">
        <f>IFERROR(IF(AND($O$308="WA",$O$309=0),IF(ISERROR(FIND("On Premise",DJ298)),((DK277*(1-$P$347))-DK250)/ROUND(DK250,$N$3),((DK277*(1-$P$346))-DK250)/ROUND(DK250,$N$3)),IFERROR((DK277/ROUND(DK250,$N$3))-1,0)),0)</f>
        <v>0</v>
      </c>
      <c r="DL275" s="140"/>
      <c r="DM275" s="140">
        <f ca="1">IFERROR(IF(AND($O$308="WA",$O$309=0),IF(ISERROR(FIND("On Premise",DM298)),((DM277*(1-$O$347))-DM250)/ROUND(DM250,$N$3),((DM277*(1-$O$346))-DM250)/ROUND(DM250,$N$3)),IFERROR((DM277/ROUND(DM250,$N$3))-1,0)),0)</f>
        <v>0</v>
      </c>
      <c r="DN275" s="140">
        <f>IFERROR(IF(AND($O$308="WA",$O$309=0),IF(ISERROR(FIND("On Premise",DM298)),((DN277*(1-$P$347))-DN250)/ROUND(DN250,$N$3),((DN277*(1-$P$346))-DN250)/ROUND(DN250,$N$3)),IFERROR((DN277/ROUND(DN250,$N$3))-1,0)),0)</f>
        <v>0</v>
      </c>
      <c r="DO275" s="140"/>
      <c r="DP275" s="140">
        <f ca="1">IFERROR(IF(AND($O$308="WA",$O$309=0),IF(ISERROR(FIND("On Premise",DP298)),((DP277*(1-$O$347))-DP250)/ROUND(DP250,$N$3),((DP277*(1-$O$346))-DP250)/ROUND(DP250,$N$3)),IFERROR((DP277/ROUND(DP250,$N$3))-1,0)),0)</f>
        <v>0</v>
      </c>
      <c r="DQ275" s="140">
        <f>IFERROR(IF(AND($O$308="WA",$O$309=0),IF(ISERROR(FIND("On Premise",DP298)),((DQ277*(1-$P$347))-DQ250)/ROUND(DQ250,$N$3),((DQ277*(1-$P$346))-DQ250)/ROUND(DQ250,$N$3)),IFERROR((DQ277/ROUND(DQ250,$N$3))-1,0)),0)</f>
        <v>0</v>
      </c>
      <c r="DR275" s="140"/>
      <c r="DS275" s="140">
        <f ca="1">IFERROR(IF(AND($O$308="WA",$O$309=0),IF(ISERROR(FIND("On Premise",DS298)),((DS277*(1-$O$347))-DS250)/ROUND(DS250,$N$3),((DS277*(1-$O$346))-DS250)/ROUND(DS250,$N$3)),IFERROR((DS277/ROUND(DS250,$N$3))-1,0)),0)</f>
        <v>0</v>
      </c>
      <c r="DT275" s="140">
        <f>IFERROR(IF(AND($O$308="WA",$O$309=0),IF(ISERROR(FIND("On Premise",DS298)),((DT277*(1-$P$347))-DT250)/ROUND(DT250,$N$3),((DT277*(1-$P$346))-DT250)/ROUND(DT250,$N$3)),IFERROR((DT277/ROUND(DT250,$N$3))-1,0)),0)</f>
        <v>0</v>
      </c>
      <c r="DU275" s="410"/>
      <c r="DV275" s="140">
        <f>IFERROR(IF(AND($O$308="WA",$O$309=0),IF(ISERROR(FIND("On Premise",DV298)),((DV277*(1-$O$347))-DV250)/ROUND(DV250,$N$3),((DV277*(1-$O$346))-DV250)/ROUND(DV250,$N$3)),IFERROR((DV277/ROUND(DV250,$N$3))-1,0)),0)</f>
        <v>0</v>
      </c>
      <c r="DW275" s="436"/>
      <c r="DY275" s="241"/>
      <c r="DZ275" s="241"/>
      <c r="EB275" s="146"/>
      <c r="EC275" s="146"/>
    </row>
    <row r="276" spans="1:135" ht="19.5" customHeight="1" x14ac:dyDescent="0.3">
      <c r="A276" s="83"/>
      <c r="D276" s="206"/>
      <c r="E276" s="206" t="s">
        <v>495</v>
      </c>
      <c r="F276" s="206">
        <v>0</v>
      </c>
      <c r="G276" s="206" t="s">
        <v>264</v>
      </c>
      <c r="H276" t="b">
        <v>1</v>
      </c>
      <c r="M276" s="235" t="s">
        <v>496</v>
      </c>
      <c r="N276" s="238" t="s">
        <v>40</v>
      </c>
      <c r="O276" s="198">
        <f ca="1">IFERROR(((R276*R44)+(U276*U44)+(X276*X44)+(AA276*AA44)+(AD276*AD44)+(AG276*AG44)+(AJ276*AJ44)+(AM276*AM44)+(AP276*AP44)+(AS276*AS44)+(AV276*AV44)+(AY276*AY44)+(BB276*BB44)+(BE276*BE44)+(BH276*BH44)+(BK276*BK44)+(BN276*BN44)+(BQ276*BQ44)+(BT276*BT44)+(BW276*BW44)+(BZ276*BZ44)+(CC276*CC44)+(CF276*CF44)+(CI276*CI44)+(CL276*CL44)+(CO276*CO44)+(CR276*CR44)+(CU276*CU44)+(CX276*CX44)+(DA276*DA44)+(DD276*DD44)+(DG276*DG44)+(DJ276*DJ44)+(DM276*DM44)+(DP276*DP44)+(DS276*DS44)+IF(O35="Actual",(DV276*DV44),0))/O44,0)</f>
        <v>0</v>
      </c>
      <c r="P276" s="198">
        <f>IFERROR(((S276*S44)+(V276*V44)+(Y276*Y44)+(AB276*AB44)+(AE276*AE44)+(AH276*AH44)+(AK276*AK44)+(AN276*AN44)+(AQ276*AQ44)+(AT276*AT44)+(AW276*AW44)+(AZ276*AZ44)+(BC276*BC44)+(BF276*BF44)+(BI276*BI44)+(BL276*BL44)+(BO276*BO44)+(BR276*BR44)+(BU276*BU44)+(BX276*BX44)+(CA276*CA44)+(CD276*CD44)+(CG276*CG44)+(CJ276*CJ44)+(CM276*CM44)+(CP276*CP44)+(CS276*CS44)+(CV276*CV44)+(CY276*CY44)+(DB276*DB44)+(DE276*DE44)+(DH276*DH44)+(DK276*DK44)+(DN276*DN44)+(DQ276*DQ44)+(DT276*DT44))/P44,0)</f>
        <v>0</v>
      </c>
      <c r="Q276" s="236"/>
      <c r="R276" s="207">
        <f>IFERROR(IF(IFERROR(VALUE(R277),0)=0,0,IF(AND($O$308="WA",$O$309=0),IF(IFERROR(FIND("On",R298)&gt;0,FALSE),(((1-$O$346)*R277)-R250-R255),(((1-$O$347)*R277)-R250-R255)),R277+R253-R250-R255)),0)</f>
        <v>0</v>
      </c>
      <c r="S276" s="207">
        <f>IFERROR(IF(IFERROR(VALUE(S277),0)=0,0,IF(AND($O$308="WA",$O$309=0),IF(IFERROR(FIND("On",R298)&gt;0,FALSE),(((1-$P$346)*S277)-S250-S255),(((1-$P$347)*S277)-S250-S255)),S277+S253-S250-S255)),0)</f>
        <v>0</v>
      </c>
      <c r="T276" s="203"/>
      <c r="U276" s="207">
        <f t="shared" ref="U276" si="755">IFERROR(IF(IFERROR(VALUE(U277),0)=0,0,IF(AND($O$308="WA",$O$309=0),IF(IFERROR(FIND("On",U298)&gt;0,FALSE),(((1-$O$346)*U277)-U250-U255),(((1-$O$347)*U277)-U250-U255)),U277+U253-U250-U255)),0)</f>
        <v>0</v>
      </c>
      <c r="V276" s="207">
        <f t="shared" ref="V276" si="756">IFERROR(IF(IFERROR(VALUE(V277),0)=0,0,IF(AND($O$308="WA",$O$309=0),IF(IFERROR(FIND("On",U298)&gt;0,FALSE),(((1-$P$346)*V277)-V250-V255),(((1-$P$347)*V277)-V250-V255)),V277+V253-V250-V255)),0)</f>
        <v>0</v>
      </c>
      <c r="W276" s="203"/>
      <c r="X276" s="207">
        <f t="shared" ref="X276" si="757">IFERROR(IF(IFERROR(VALUE(X277),0)=0,0,IF(AND($O$308="WA",$O$309=0),IF(IFERROR(FIND("On",X298)&gt;0,FALSE),(((1-$O$346)*X277)-X250-X255),(((1-$O$347)*X277)-X250-X255)),X277+X253-X250-X255)),0)</f>
        <v>0</v>
      </c>
      <c r="Y276" s="207">
        <f t="shared" ref="Y276" si="758">IFERROR(IF(IFERROR(VALUE(Y277),0)=0,0,IF(AND($O$308="WA",$O$309=0),IF(IFERROR(FIND("On",X298)&gt;0,FALSE),(((1-$P$346)*Y277)-Y250-Y255),(((1-$P$347)*Y277)-Y250-Y255)),Y277+Y253-Y250-Y255)),0)</f>
        <v>0</v>
      </c>
      <c r="Z276" s="203"/>
      <c r="AA276" s="207">
        <f t="shared" ref="AA276" si="759">IFERROR(IF(IFERROR(VALUE(AA277),0)=0,0,IF(AND($O$308="WA",$O$309=0),IF(IFERROR(FIND("On",AA298)&gt;0,FALSE),(((1-$O$346)*AA277)-AA250-AA255),(((1-$O$347)*AA277)-AA250-AA255)),AA277+AA253-AA250-AA255)),0)</f>
        <v>0</v>
      </c>
      <c r="AB276" s="207">
        <f t="shared" ref="AB276" si="760">IFERROR(IF(IFERROR(VALUE(AB277),0)=0,0,IF(AND($O$308="WA",$O$309=0),IF(IFERROR(FIND("On",AA298)&gt;0,FALSE),(((1-$P$346)*AB277)-AB250-AB255),(((1-$P$347)*AB277)-AB250-AB255)),AB277+AB253-AB250-AB255)),0)</f>
        <v>0</v>
      </c>
      <c r="AC276" s="203"/>
      <c r="AD276" s="207">
        <f t="shared" ref="AD276" si="761">IFERROR(IF(IFERROR(VALUE(AD277),0)=0,0,IF(AND($O$308="WA",$O$309=0),IF(IFERROR(FIND("On",AD298)&gt;0,FALSE),(((1-$O$346)*AD277)-AD250-AD255),(((1-$O$347)*AD277)-AD250-AD255)),AD277+AD253-AD250-AD255)),0)</f>
        <v>0</v>
      </c>
      <c r="AE276" s="207">
        <f t="shared" ref="AE276" si="762">IFERROR(IF(IFERROR(VALUE(AE277),0)=0,0,IF(AND($O$308="WA",$O$309=0),IF(IFERROR(FIND("On",AD298)&gt;0,FALSE),(((1-$P$346)*AE277)-AE250-AE255),(((1-$P$347)*AE277)-AE250-AE255)),AE277+AE253-AE250-AE255)),0)</f>
        <v>0</v>
      </c>
      <c r="AF276" s="203"/>
      <c r="AG276" s="207">
        <f t="shared" ref="AG276" si="763">IFERROR(IF(IFERROR(VALUE(AG277),0)=0,0,IF(AND($O$308="WA",$O$309=0),IF(IFERROR(FIND("On",AG298)&gt;0,FALSE),(((1-$O$346)*AG277)-AG250-AG255),(((1-$O$347)*AG277)-AG250-AG255)),AG277+AG253-AG250-AG255)),0)</f>
        <v>0</v>
      </c>
      <c r="AH276" s="207">
        <f t="shared" ref="AH276" si="764">IFERROR(IF(IFERROR(VALUE(AH277),0)=0,0,IF(AND($O$308="WA",$O$309=0),IF(IFERROR(FIND("On",AG298)&gt;0,FALSE),(((1-$P$346)*AH277)-AH250-AH255),(((1-$P$347)*AH277)-AH250-AH255)),AH277+AH253-AH250-AH255)),0)</f>
        <v>0</v>
      </c>
      <c r="AI276" s="203"/>
      <c r="AJ276" s="207">
        <f t="shared" ref="AJ276" si="765">IFERROR(IF(IFERROR(VALUE(AJ277),0)=0,0,IF(AND($O$308="WA",$O$309=0),IF(IFERROR(FIND("On",AJ298)&gt;0,FALSE),(((1-$O$346)*AJ277)-AJ250-AJ255),(((1-$O$347)*AJ277)-AJ250-AJ255)),AJ277+AJ253-AJ250-AJ255)),0)</f>
        <v>0</v>
      </c>
      <c r="AK276" s="207">
        <f t="shared" ref="AK276" si="766">IFERROR(IF(IFERROR(VALUE(AK277),0)=0,0,IF(AND($O$308="WA",$O$309=0),IF(IFERROR(FIND("On",AJ298)&gt;0,FALSE),(((1-$P$346)*AK277)-AK250-AK255),(((1-$P$347)*AK277)-AK250-AK255)),AK277+AK253-AK250-AK255)),0)</f>
        <v>0</v>
      </c>
      <c r="AL276" s="203"/>
      <c r="AM276" s="207">
        <f t="shared" ref="AM276" si="767">IFERROR(IF(IFERROR(VALUE(AM277),0)=0,0,IF(AND($O$308="WA",$O$309=0),IF(IFERROR(FIND("On",AM298)&gt;0,FALSE),(((1-$O$346)*AM277)-AM250-AM255),(((1-$O$347)*AM277)-AM250-AM255)),AM277+AM253-AM250-AM255)),0)</f>
        <v>0</v>
      </c>
      <c r="AN276" s="207">
        <f t="shared" ref="AN276" si="768">IFERROR(IF(IFERROR(VALUE(AN277),0)=0,0,IF(AND($O$308="WA",$O$309=0),IF(IFERROR(FIND("On",AM298)&gt;0,FALSE),(((1-$P$346)*AN277)-AN250-AN255),(((1-$P$347)*AN277)-AN250-AN255)),AN277+AN253-AN250-AN255)),0)</f>
        <v>0</v>
      </c>
      <c r="AO276" s="203"/>
      <c r="AP276" s="207">
        <f t="shared" ref="AP276" si="769">IFERROR(IF(IFERROR(VALUE(AP277),0)=0,0,IF(AND($O$308="WA",$O$309=0),IF(IFERROR(FIND("On",AP298)&gt;0,FALSE),(((1-$O$346)*AP277)-AP250-AP255),(((1-$O$347)*AP277)-AP250-AP255)),AP277+AP253-AP250-AP255)),0)</f>
        <v>0</v>
      </c>
      <c r="AQ276" s="207">
        <f t="shared" ref="AQ276" si="770">IFERROR(IF(IFERROR(VALUE(AQ277),0)=0,0,IF(AND($O$308="WA",$O$309=0),IF(IFERROR(FIND("On",AP298)&gt;0,FALSE),(((1-$P$346)*AQ277)-AQ250-AQ255),(((1-$P$347)*AQ277)-AQ250-AQ255)),AQ277+AQ253-AQ250-AQ255)),0)</f>
        <v>0</v>
      </c>
      <c r="AR276" s="203"/>
      <c r="AS276" s="207">
        <f t="shared" ref="AS276" si="771">IFERROR(IF(IFERROR(VALUE(AS277),0)=0,0,IF(AND($O$308="WA",$O$309=0),IF(IFERROR(FIND("On",AS298)&gt;0,FALSE),(((1-$O$346)*AS277)-AS250-AS255),(((1-$O$347)*AS277)-AS250-AS255)),AS277+AS253-AS250-AS255)),0)</f>
        <v>0</v>
      </c>
      <c r="AT276" s="207">
        <f t="shared" ref="AT276" si="772">IFERROR(IF(IFERROR(VALUE(AT277),0)=0,0,IF(AND($O$308="WA",$O$309=0),IF(IFERROR(FIND("On",AS298)&gt;0,FALSE),(((1-$P$346)*AT277)-AT250-AT255),(((1-$P$347)*AT277)-AT250-AT255)),AT277+AT253-AT250-AT255)),0)</f>
        <v>0</v>
      </c>
      <c r="AU276" s="203"/>
      <c r="AV276" s="207">
        <f t="shared" ref="AV276" si="773">IFERROR(IF(IFERROR(VALUE(AV277),0)=0,0,IF(AND($O$308="WA",$O$309=0),IF(IFERROR(FIND("On",AV298)&gt;0,FALSE),(((1-$O$346)*AV277)-AV250-AV255),(((1-$O$347)*AV277)-AV250-AV255)),AV277+AV253-AV250-AV255)),0)</f>
        <v>0</v>
      </c>
      <c r="AW276" s="207">
        <f t="shared" ref="AW276" si="774">IFERROR(IF(IFERROR(VALUE(AW277),0)=0,0,IF(AND($O$308="WA",$O$309=0),IF(IFERROR(FIND("On",AV298)&gt;0,FALSE),(((1-$P$346)*AW277)-AW250-AW255),(((1-$P$347)*AW277)-AW250-AW255)),AW277+AW253-AW250-AW255)),0)</f>
        <v>0</v>
      </c>
      <c r="AX276" s="203"/>
      <c r="AY276" s="207">
        <f t="shared" ref="AY276" si="775">IFERROR(IF(IFERROR(VALUE(AY277),0)=0,0,IF(AND($O$308="WA",$O$309=0),IF(IFERROR(FIND("On",AY298)&gt;0,FALSE),(((1-$O$346)*AY277)-AY250-AY255),(((1-$O$347)*AY277)-AY250-AY255)),AY277+AY253-AY250-AY255)),0)</f>
        <v>0</v>
      </c>
      <c r="AZ276" s="207">
        <f t="shared" ref="AZ276" si="776">IFERROR(IF(IFERROR(VALUE(AZ277),0)=0,0,IF(AND($O$308="WA",$O$309=0),IF(IFERROR(FIND("On",AY298)&gt;0,FALSE),(((1-$P$346)*AZ277)-AZ250-AZ255),(((1-$P$347)*AZ277)-AZ250-AZ255)),AZ277+AZ253-AZ250-AZ255)),0)</f>
        <v>0</v>
      </c>
      <c r="BA276" s="203"/>
      <c r="BB276" s="207">
        <f t="shared" ref="BB276" si="777">IFERROR(IF(IFERROR(VALUE(BB277),0)=0,0,IF(AND($O$308="WA",$O$309=0),IF(IFERROR(FIND("On",BB298)&gt;0,FALSE),(((1-$O$346)*BB277)-BB250-BB255),(((1-$O$347)*BB277)-BB250-BB255)),BB277+BB253-BB250-BB255)),0)</f>
        <v>0</v>
      </c>
      <c r="BC276" s="207">
        <f t="shared" ref="BC276" si="778">IFERROR(IF(IFERROR(VALUE(BC277),0)=0,0,IF(AND($O$308="WA",$O$309=0),IF(IFERROR(FIND("On",BB298)&gt;0,FALSE),(((1-$P$346)*BC277)-BC250-BC255),(((1-$P$347)*BC277)-BC250-BC255)),BC277+BC253-BC250-BC255)),0)</f>
        <v>0</v>
      </c>
      <c r="BD276" s="203"/>
      <c r="BE276" s="207">
        <f t="shared" ref="BE276" si="779">IFERROR(IF(IFERROR(VALUE(BE277),0)=0,0,IF(AND($O$308="WA",$O$309=0),IF(IFERROR(FIND("On",BE298)&gt;0,FALSE),(((1-$O$346)*BE277)-BE250-BE255),(((1-$O$347)*BE277)-BE250-BE255)),BE277+BE253-BE250-BE255)),0)</f>
        <v>0</v>
      </c>
      <c r="BF276" s="207">
        <f t="shared" ref="BF276" si="780">IFERROR(IF(IFERROR(VALUE(BF277),0)=0,0,IF(AND($O$308="WA",$O$309=0),IF(IFERROR(FIND("On",BE298)&gt;0,FALSE),(((1-$P$346)*BF277)-BF250-BF255),(((1-$P$347)*BF277)-BF250-BF255)),BF277+BF253-BF250-BF255)),0)</f>
        <v>0</v>
      </c>
      <c r="BG276" s="203"/>
      <c r="BH276" s="207">
        <f t="shared" ref="BH276" si="781">IFERROR(IF(IFERROR(VALUE(BH277),0)=0,0,IF(AND($O$308="WA",$O$309=0),IF(IFERROR(FIND("On",BH298)&gt;0,FALSE),(((1-$O$346)*BH277)-BH250-BH255),(((1-$O$347)*BH277)-BH250-BH255)),BH277+BH253-BH250-BH255)),0)</f>
        <v>0</v>
      </c>
      <c r="BI276" s="207">
        <f t="shared" ref="BI276" si="782">IFERROR(IF(IFERROR(VALUE(BI277),0)=0,0,IF(AND($O$308="WA",$O$309=0),IF(IFERROR(FIND("On",BH298)&gt;0,FALSE),(((1-$P$346)*BI277)-BI250-BI255),(((1-$P$347)*BI277)-BI250-BI255)),BI277+BI253-BI250-BI255)),0)</f>
        <v>0</v>
      </c>
      <c r="BJ276" s="203"/>
      <c r="BK276" s="207">
        <f t="shared" ref="BK276" si="783">IFERROR(IF(IFERROR(VALUE(BK277),0)=0,0,IF(AND($O$308="WA",$O$309=0),IF(IFERROR(FIND("On",BK298)&gt;0,FALSE),(((1-$O$346)*BK277)-BK250-BK255),(((1-$O$347)*BK277)-BK250-BK255)),BK277+BK253-BK250-BK255)),0)</f>
        <v>0</v>
      </c>
      <c r="BL276" s="207">
        <f t="shared" ref="BL276" si="784">IFERROR(IF(IFERROR(VALUE(BL277),0)=0,0,IF(AND($O$308="WA",$O$309=0),IF(IFERROR(FIND("On",BK298)&gt;0,FALSE),(((1-$P$346)*BL277)-BL250-BL255),(((1-$P$347)*BL277)-BL250-BL255)),BL277+BL253-BL250-BL255)),0)</f>
        <v>0</v>
      </c>
      <c r="BM276" s="203"/>
      <c r="BN276" s="207">
        <f t="shared" ref="BN276" si="785">IFERROR(IF(IFERROR(VALUE(BN277),0)=0,0,IF(AND($O$308="WA",$O$309=0),IF(IFERROR(FIND("On",BN298)&gt;0,FALSE),(((1-$O$346)*BN277)-BN250-BN255),(((1-$O$347)*BN277)-BN250-BN255)),BN277+BN253-BN250-BN255)),0)</f>
        <v>0</v>
      </c>
      <c r="BO276" s="207">
        <f t="shared" ref="BO276" si="786">IFERROR(IF(IFERROR(VALUE(BO277),0)=0,0,IF(AND($O$308="WA",$O$309=0),IF(IFERROR(FIND("On",BN298)&gt;0,FALSE),(((1-$P$346)*BO277)-BO250-BO255),(((1-$P$347)*BO277)-BO250-BO255)),BO277+BO253-BO250-BO255)),0)</f>
        <v>0</v>
      </c>
      <c r="BP276" s="203"/>
      <c r="BQ276" s="207">
        <f t="shared" ref="BQ276" si="787">IFERROR(IF(IFERROR(VALUE(BQ277),0)=0,0,IF(AND($O$308="WA",$O$309=0),IF(IFERROR(FIND("On",BQ298)&gt;0,FALSE),(((1-$O$346)*BQ277)-BQ250-BQ255),(((1-$O$347)*BQ277)-BQ250-BQ255)),BQ277+BQ253-BQ250-BQ255)),0)</f>
        <v>0</v>
      </c>
      <c r="BR276" s="207">
        <f t="shared" ref="BR276" si="788">IFERROR(IF(IFERROR(VALUE(BR277),0)=0,0,IF(AND($O$308="WA",$O$309=0),IF(IFERROR(FIND("On",BQ298)&gt;0,FALSE),(((1-$P$346)*BR277)-BR250-BR255),(((1-$P$347)*BR277)-BR250-BR255)),BR277+BR253-BR250-BR255)),0)</f>
        <v>0</v>
      </c>
      <c r="BS276" s="204"/>
      <c r="BT276" s="207">
        <f t="shared" ref="BT276" si="789">IFERROR(IF(IFERROR(VALUE(BT277),0)=0,0,IF(AND($O$308="WA",$O$309=0),IF(IFERROR(FIND("On",BT298)&gt;0,FALSE),(((1-$O$346)*BT277)-BT250-BT255),(((1-$O$347)*BT277)-BT250-BT255)),BT277+BT253-BT250-BT255)),0)</f>
        <v>0</v>
      </c>
      <c r="BU276" s="207">
        <f t="shared" ref="BU276" si="790">IFERROR(IF(IFERROR(VALUE(BU277),0)=0,0,IF(AND($O$308="WA",$O$309=0),IF(IFERROR(FIND("On",BT298)&gt;0,FALSE),(((1-$P$346)*BU277)-BU250-BU255),(((1-$P$347)*BU277)-BU250-BU255)),BU277+BU253-BU250-BU255)),0)</f>
        <v>0</v>
      </c>
      <c r="BV276" s="204"/>
      <c r="BW276" s="207">
        <f t="shared" ref="BW276" si="791">IFERROR(IF(IFERROR(VALUE(BW277),0)=0,0,IF(AND($O$308="WA",$O$309=0),IF(IFERROR(FIND("On",BW298)&gt;0,FALSE),(((1-$O$346)*BW277)-BW250-BW255),(((1-$O$347)*BW277)-BW250-BW255)),BW277+BW253-BW250-BW255)),0)</f>
        <v>0</v>
      </c>
      <c r="BX276" s="207">
        <f t="shared" ref="BX276" si="792">IFERROR(IF(IFERROR(VALUE(BX277),0)=0,0,IF(AND($O$308="WA",$O$309=0),IF(IFERROR(FIND("On",BW298)&gt;0,FALSE),(((1-$P$346)*BX277)-BX250-BX255),(((1-$P$347)*BX277)-BX250-BX255)),BX277+BX253-BX250-BX255)),0)</f>
        <v>0</v>
      </c>
      <c r="BY276" s="204"/>
      <c r="BZ276" s="207">
        <f t="shared" ref="BZ276" si="793">IFERROR(IF(IFERROR(VALUE(BZ277),0)=0,0,IF(AND($O$308="WA",$O$309=0),IF(IFERROR(FIND("On",BZ298)&gt;0,FALSE),(((1-$O$346)*BZ277)-BZ250-BZ255),(((1-$O$347)*BZ277)-BZ250-BZ255)),BZ277+BZ253-BZ250-BZ255)),0)</f>
        <v>0</v>
      </c>
      <c r="CA276" s="207">
        <f t="shared" ref="CA276" si="794">IFERROR(IF(IFERROR(VALUE(CA277),0)=0,0,IF(AND($O$308="WA",$O$309=0),IF(IFERROR(FIND("On",BZ298)&gt;0,FALSE),(((1-$P$346)*CA277)-CA250-CA255),(((1-$P$347)*CA277)-CA250-CA255)),CA277+CA253-CA250-CA255)),0)</f>
        <v>0</v>
      </c>
      <c r="CB276" s="203"/>
      <c r="CC276" s="207">
        <f t="shared" ref="CC276" si="795">IFERROR(IF(IFERROR(VALUE(CC277),0)=0,0,IF(AND($O$308="WA",$O$309=0),IF(IFERROR(FIND("On",CC298)&gt;0,FALSE),(((1-$O$346)*CC277)-CC250-CC255),(((1-$O$347)*CC277)-CC250-CC255)),CC277+CC253-CC250-CC255)),0)</f>
        <v>0</v>
      </c>
      <c r="CD276" s="207">
        <f t="shared" ref="CD276" si="796">IFERROR(IF(IFERROR(VALUE(CD277),0)=0,0,IF(AND($O$308="WA",$O$309=0),IF(IFERROR(FIND("On",CC298)&gt;0,FALSE),(((1-$P$346)*CD277)-CD250-CD255),(((1-$P$347)*CD277)-CD250-CD255)),CD277+CD253-CD250-CD255)),0)</f>
        <v>0</v>
      </c>
      <c r="CE276" s="203"/>
      <c r="CF276" s="207">
        <f t="shared" ref="CF276" si="797">IFERROR(IF(IFERROR(VALUE(CF277),0)=0,0,IF(AND($O$308="WA",$O$309=0),IF(IFERROR(FIND("On",CF298)&gt;0,FALSE),(((1-$O$346)*CF277)-CF250-CF255),(((1-$O$347)*CF277)-CF250-CF255)),CF277+CF253-CF250-CF255)),0)</f>
        <v>0</v>
      </c>
      <c r="CG276" s="207">
        <f t="shared" ref="CG276" si="798">IFERROR(IF(IFERROR(VALUE(CG277),0)=0,0,IF(AND($O$308="WA",$O$309=0),IF(IFERROR(FIND("On",CF298)&gt;0,FALSE),(((1-$P$346)*CG277)-CG250-CG255),(((1-$P$347)*CG277)-CG250-CG255)),CG277+CG253-CG250-CG255)),0)</f>
        <v>0</v>
      </c>
      <c r="CH276" s="203"/>
      <c r="CI276" s="207">
        <f t="shared" ref="CI276" si="799">IFERROR(IF(IFERROR(VALUE(CI277),0)=0,0,IF(AND($O$308="WA",$O$309=0),IF(IFERROR(FIND("On",CI298)&gt;0,FALSE),(((1-$O$346)*CI277)-CI250-CI255),(((1-$O$347)*CI277)-CI250-CI255)),CI277+CI253-CI250-CI255)),0)</f>
        <v>0</v>
      </c>
      <c r="CJ276" s="207">
        <f t="shared" ref="CJ276" si="800">IFERROR(IF(IFERROR(VALUE(CJ277),0)=0,0,IF(AND($O$308="WA",$O$309=0),IF(IFERROR(FIND("On",CI298)&gt;0,FALSE),(((1-$P$346)*CJ277)-CJ250-CJ255),(((1-$P$347)*CJ277)-CJ250-CJ255)),CJ277+CJ253-CJ250-CJ255)),0)</f>
        <v>0</v>
      </c>
      <c r="CK276" s="203"/>
      <c r="CL276" s="207">
        <f t="shared" ref="CL276" si="801">IFERROR(IF(IFERROR(VALUE(CL277),0)=0,0,IF(AND($O$308="WA",$O$309=0),IF(IFERROR(FIND("On",CL298)&gt;0,FALSE),(((1-$O$346)*CL277)-CL250-CL255),(((1-$O$347)*CL277)-CL250-CL255)),CL277+CL253-CL250-CL255)),0)</f>
        <v>0</v>
      </c>
      <c r="CM276" s="207">
        <f t="shared" ref="CM276" si="802">IFERROR(IF(IFERROR(VALUE(CM277),0)=0,0,IF(AND($O$308="WA",$O$309=0),IF(IFERROR(FIND("On",CL298)&gt;0,FALSE),(((1-$P$346)*CM277)-CM250-CM255),(((1-$P$347)*CM277)-CM250-CM255)),CM277+CM253-CM250-CM255)),0)</f>
        <v>0</v>
      </c>
      <c r="CN276" s="203"/>
      <c r="CO276" s="207">
        <f t="shared" ref="CO276" si="803">IFERROR(IF(IFERROR(VALUE(CO277),0)=0,0,IF(AND($O$308="WA",$O$309=0),IF(IFERROR(FIND("On",CO298)&gt;0,FALSE),(((1-$O$346)*CO277)-CO250-CO255),(((1-$O$347)*CO277)-CO250-CO255)),CO277+CO253-CO250-CO255)),0)</f>
        <v>0</v>
      </c>
      <c r="CP276" s="207">
        <f t="shared" ref="CP276" si="804">IFERROR(IF(IFERROR(VALUE(CP277),0)=0,0,IF(AND($O$308="WA",$O$309=0),IF(IFERROR(FIND("On",CO298)&gt;0,FALSE),(((1-$P$346)*CP277)-CP250-CP255),(((1-$P$347)*CP277)-CP250-CP255)),CP277+CP253-CP250-CP255)),0)</f>
        <v>0</v>
      </c>
      <c r="CQ276" s="203"/>
      <c r="CR276" s="207">
        <f t="shared" ref="CR276" si="805">IFERROR(IF(IFERROR(VALUE(CR277),0)=0,0,IF(AND($O$308="WA",$O$309=0),IF(IFERROR(FIND("On",CR298)&gt;0,FALSE),(((1-$O$346)*CR277)-CR250-CR255),(((1-$O$347)*CR277)-CR250-CR255)),CR277+CR253-CR250-CR255)),0)</f>
        <v>0</v>
      </c>
      <c r="CS276" s="207">
        <f t="shared" ref="CS276" si="806">IFERROR(IF(IFERROR(VALUE(CS277),0)=0,0,IF(AND($O$308="WA",$O$309=0),IF(IFERROR(FIND("On",CR298)&gt;0,FALSE),(((1-$P$346)*CS277)-CS250-CS255),(((1-$P$347)*CS277)-CS250-CS255)),CS277+CS253-CS250-CS255)),0)</f>
        <v>0</v>
      </c>
      <c r="CT276" s="203"/>
      <c r="CU276" s="207">
        <f t="shared" ref="CU276" si="807">IFERROR(IF(IFERROR(VALUE(CU277),0)=0,0,IF(AND($O$308="WA",$O$309=0),IF(IFERROR(FIND("On",CU298)&gt;0,FALSE),(((1-$O$346)*CU277)-CU250-CU255),(((1-$O$347)*CU277)-CU250-CU255)),CU277+CU253-CU250-CU255)),0)</f>
        <v>0</v>
      </c>
      <c r="CV276" s="207">
        <f t="shared" ref="CV276" si="808">IFERROR(IF(IFERROR(VALUE(CV277),0)=0,0,IF(AND($O$308="WA",$O$309=0),IF(IFERROR(FIND("On",CU298)&gt;0,FALSE),(((1-$P$346)*CV277)-CV250-CV255),(((1-$P$347)*CV277)-CV250-CV255)),CV277+CV253-CV250-CV255)),0)</f>
        <v>0</v>
      </c>
      <c r="CW276" s="203"/>
      <c r="CX276" s="207">
        <f t="shared" ref="CX276" si="809">IFERROR(IF(IFERROR(VALUE(CX277),0)=0,0,IF(AND($O$308="WA",$O$309=0),IF(IFERROR(FIND("On",CX298)&gt;0,FALSE),(((1-$O$346)*CX277)-CX250-CX255),(((1-$O$347)*CX277)-CX250-CX255)),CX277+CX253-CX250-CX255)),0)</f>
        <v>0</v>
      </c>
      <c r="CY276" s="207">
        <f t="shared" ref="CY276" si="810">IFERROR(IF(IFERROR(VALUE(CY277),0)=0,0,IF(AND($O$308="WA",$O$309=0),IF(IFERROR(FIND("On",CX298)&gt;0,FALSE),(((1-$P$346)*CY277)-CY250-CY255),(((1-$P$347)*CY277)-CY250-CY255)),CY277+CY253-CY250-CY255)),0)</f>
        <v>0</v>
      </c>
      <c r="CZ276" s="203"/>
      <c r="DA276" s="207">
        <f t="shared" ref="DA276" si="811">IFERROR(IF(IFERROR(VALUE(DA277),0)=0,0,IF(AND($O$308="WA",$O$309=0),IF(IFERROR(FIND("On",DA298)&gt;0,FALSE),(((1-$O$346)*DA277)-DA250-DA255),(((1-$O$347)*DA277)-DA250-DA255)),DA277+DA253-DA250-DA255)),0)</f>
        <v>0</v>
      </c>
      <c r="DB276" s="207">
        <f t="shared" ref="DB276" si="812">IFERROR(IF(IFERROR(VALUE(DB277),0)=0,0,IF(AND($O$308="WA",$O$309=0),IF(IFERROR(FIND("On",DA298)&gt;0,FALSE),(((1-$P$346)*DB277)-DB250-DB255),(((1-$P$347)*DB277)-DB250-DB255)),DB277+DB253-DB250-DB255)),0)</f>
        <v>0</v>
      </c>
      <c r="DC276" s="203"/>
      <c r="DD276" s="207">
        <f t="shared" ref="DD276" si="813">IFERROR(IF(IFERROR(VALUE(DD277),0)=0,0,IF(AND($O$308="WA",$O$309=0),IF(IFERROR(FIND("On",DD298)&gt;0,FALSE),(((1-$O$346)*DD277)-DD250-DD255),(((1-$O$347)*DD277)-DD250-DD255)),DD277+DD253-DD250-DD255)),0)</f>
        <v>0</v>
      </c>
      <c r="DE276" s="207">
        <f t="shared" ref="DE276" si="814">IFERROR(IF(IFERROR(VALUE(DE277),0)=0,0,IF(AND($O$308="WA",$O$309=0),IF(IFERROR(FIND("On",DD298)&gt;0,FALSE),(((1-$P$346)*DE277)-DE250-DE255),(((1-$P$347)*DE277)-DE250-DE255)),DE277+DE253-DE250-DE255)),0)</f>
        <v>0</v>
      </c>
      <c r="DF276" s="203"/>
      <c r="DG276" s="207">
        <f t="shared" ref="DG276" si="815">IFERROR(IF(IFERROR(VALUE(DG277),0)=0,0,IF(AND($O$308="WA",$O$309=0),IF(IFERROR(FIND("On",DG298)&gt;0,FALSE),(((1-$O$346)*DG277)-DG250-DG255),(((1-$O$347)*DG277)-DG250-DG255)),DG277+DG253-DG250-DG255)),0)</f>
        <v>0</v>
      </c>
      <c r="DH276" s="207">
        <f t="shared" ref="DH276" si="816">IFERROR(IF(IFERROR(VALUE(DH277),0)=0,0,IF(AND($O$308="WA",$O$309=0),IF(IFERROR(FIND("On",DG298)&gt;0,FALSE),(((1-$P$346)*DH277)-DH250-DH255),(((1-$P$347)*DH277)-DH250-DH255)),DH277+DH253-DH250-DH255)),0)</f>
        <v>0</v>
      </c>
      <c r="DI276" s="203"/>
      <c r="DJ276" s="207">
        <f t="shared" ref="DJ276" si="817">IFERROR(IF(IFERROR(VALUE(DJ277),0)=0,0,IF(AND($O$308="WA",$O$309=0),IF(IFERROR(FIND("On",DJ298)&gt;0,FALSE),(((1-$O$346)*DJ277)-DJ250-DJ255),(((1-$O$347)*DJ277)-DJ250-DJ255)),DJ277+DJ253-DJ250-DJ255)),0)</f>
        <v>0</v>
      </c>
      <c r="DK276" s="207">
        <f t="shared" ref="DK276" si="818">IFERROR(IF(IFERROR(VALUE(DK277),0)=0,0,IF(AND($O$308="WA",$O$309=0),IF(IFERROR(FIND("On",DJ298)&gt;0,FALSE),(((1-$P$346)*DK277)-DK250-DK255),(((1-$P$347)*DK277)-DK250-DK255)),DK277+DK253-DK250-DK255)),0)</f>
        <v>0</v>
      </c>
      <c r="DL276" s="203"/>
      <c r="DM276" s="207">
        <f t="shared" ref="DM276" si="819">IFERROR(IF(IFERROR(VALUE(DM277),0)=0,0,IF(AND($O$308="WA",$O$309=0),IF(IFERROR(FIND("On",DM298)&gt;0,FALSE),(((1-$O$346)*DM277)-DM250-DM255),(((1-$O$347)*DM277)-DM250-DM255)),DM277+DM253-DM250-DM255)),0)</f>
        <v>0</v>
      </c>
      <c r="DN276" s="207">
        <f t="shared" ref="DN276" si="820">IFERROR(IF(IFERROR(VALUE(DN277),0)=0,0,IF(AND($O$308="WA",$O$309=0),IF(IFERROR(FIND("On",DM298)&gt;0,FALSE),(((1-$P$346)*DN277)-DN250-DN255),(((1-$P$347)*DN277)-DN250-DN255)),DN277+DN253-DN250-DN255)),0)</f>
        <v>0</v>
      </c>
      <c r="DO276" s="203"/>
      <c r="DP276" s="207">
        <f t="shared" ref="DP276" si="821">IFERROR(IF(IFERROR(VALUE(DP277),0)=0,0,IF(AND($O$308="WA",$O$309=0),IF(IFERROR(FIND("On",DP298)&gt;0,FALSE),(((1-$O$346)*DP277)-DP250-DP255),(((1-$O$347)*DP277)-DP250-DP255)),DP277+DP253-DP250-DP255)),0)</f>
        <v>0</v>
      </c>
      <c r="DQ276" s="207">
        <f t="shared" ref="DQ276" si="822">IFERROR(IF(IFERROR(VALUE(DQ277),0)=0,0,IF(AND($O$308="WA",$O$309=0),IF(IFERROR(FIND("On",DP298)&gt;0,FALSE),(((1-$P$346)*DQ277)-DQ250-DQ255),(((1-$P$347)*DQ277)-DQ250-DQ255)),DQ277+DQ253-DQ250-DQ255)),0)</f>
        <v>0</v>
      </c>
      <c r="DR276" s="203"/>
      <c r="DS276" s="207">
        <f t="shared" ref="DS276" si="823">IFERROR(IF(IFERROR(VALUE(DS277),0)=0,0,IF(AND($O$308="WA",$O$309=0),IF(IFERROR(FIND("On",DS298)&gt;0,FALSE),(((1-$O$346)*DS277)-DS250-DS255),(((1-$O$347)*DS277)-DS250-DS255)),DS277+DS253-DS250-DS255)),0)</f>
        <v>0</v>
      </c>
      <c r="DT276" s="207">
        <f t="shared" ref="DT276" si="824">IFERROR(IF(IFERROR(VALUE(DT277),0)=0,0,IF(AND($O$308="WA",$O$309=0),IF(IFERROR(FIND("On",DS298)&gt;0,FALSE),(((1-$P$346)*DT277)-DT250-DT255),(((1-$P$347)*DT277)-DT250-DT255)),DT277+DT253-DT250-DT255)),0)</f>
        <v>0</v>
      </c>
      <c r="DU276" s="211"/>
      <c r="DV276" s="204">
        <f>IFERROR(IF(DV277&lt;&gt;"",IF(DV277&lt;&gt;0,DV277+DV253-DV250,0),0),0)</f>
        <v>0</v>
      </c>
      <c r="DW276" s="442"/>
      <c r="DY276" s="205"/>
      <c r="DZ276" s="205"/>
      <c r="EB276" s="196"/>
      <c r="EC276" s="196"/>
      <c r="EE276" s="100"/>
    </row>
    <row r="277" spans="1:135" ht="19.5" customHeight="1" x14ac:dyDescent="0.3">
      <c r="A277" s="83"/>
      <c r="D277" s="206"/>
      <c r="E277" s="206" t="s">
        <v>497</v>
      </c>
      <c r="F277" s="206">
        <v>0</v>
      </c>
      <c r="G277" s="206" t="s">
        <v>264</v>
      </c>
      <c r="H277" t="b">
        <v>1</v>
      </c>
      <c r="M277" s="250" t="s">
        <v>498</v>
      </c>
      <c r="N277" s="238" t="s">
        <v>40</v>
      </c>
      <c r="O277" s="198">
        <f ca="1">IFERROR(((R277*R44)+(U277*U44)+(X277*X44)+(AA277*AA44)+(AD277*AD44)+(AG277*AG44)+(AJ277*AJ44)+(AM277*AM44)+(AP277*AP44)+(AS277*AS44)+(AV277*AV44)+(AY277*AY44)+(BB277*BB44)+(BE277*BE44)+(BH277*BH44)+(BK277*BK44)+(BN277*BN44)+(BQ277*BQ44)+(BT277*BT44)+(BW277*BW44)+(BZ277*BZ44)+(CC277*CC44)+(CF277*CF44)+(CI277*CI44)+(CL277*CL44)+(CO277*CO44)+(CR277*CR44)+(CU277*CU44)+(CX277*CX44)+(DA277*DA44)+(DD277*DD44)+(DG277*DG44)+(DJ277*DJ44)+(DM277*DM44)+(DP277*DP44)+(DS277*DS44)+IF(O35="Actual",(DV277*DV44),0))/$AA$352,0)</f>
        <v>0</v>
      </c>
      <c r="P277" s="198">
        <f>IFERROR(((S277*S44)+(V277*V44)+(Y277*Y44)+(AB277*AB44)+(AE277*AE44)+(AH277*AH44)+(AK277*AK44)+(AN277*AN44)+(AQ277*AQ44)+(AT277*AT44)+(AW277*AW44)+(AZ277*AZ44)+(BC277*BC44)+(BF277*BF44)+(BI277*BI44)+(BL277*BL44)+(BO277*BO44)+(BR277*BR44)+(BU277*BU44)+(BX277*BX44)+(CA277*CA44)+(CD277*CD44)+(CG277*CG44)+(CJ277*CJ44)+(CM277*CM44)+(CP277*CP44)+(CS277*CS44)+(CV277*CV44)+(CY277*CY44)+(DB277*DB44)+(DE277*DE44)+(DH277*DH44)+(DK277*DK44)+(DN277*DN44)+(DQ277*DQ44)+(DT277*DT44))/$AB$352,0)</f>
        <v>0</v>
      </c>
      <c r="Q277" s="236"/>
      <c r="R277" s="207"/>
      <c r="S277" s="262"/>
      <c r="T277" s="203"/>
      <c r="U277" s="207"/>
      <c r="V277" s="262">
        <v>0</v>
      </c>
      <c r="W277" s="203"/>
      <c r="X277" s="207"/>
      <c r="Y277" s="262"/>
      <c r="Z277" s="203"/>
      <c r="AA277" s="207"/>
      <c r="AB277" s="262"/>
      <c r="AC277" s="203"/>
      <c r="AD277" s="207"/>
      <c r="AE277" s="262"/>
      <c r="AF277" s="203"/>
      <c r="AG277" s="207"/>
      <c r="AH277" s="262"/>
      <c r="AI277" s="203"/>
      <c r="AJ277" s="207"/>
      <c r="AK277" s="262"/>
      <c r="AL277" s="203"/>
      <c r="AM277" s="207"/>
      <c r="AN277" s="262"/>
      <c r="AO277" s="203"/>
      <c r="AP277" s="207"/>
      <c r="AQ277" s="262"/>
      <c r="AR277" s="203"/>
      <c r="AS277" s="207"/>
      <c r="AT277" s="262"/>
      <c r="AU277" s="203"/>
      <c r="AV277" s="207"/>
      <c r="AW277" s="262"/>
      <c r="AX277" s="203"/>
      <c r="AY277" s="207"/>
      <c r="AZ277" s="262"/>
      <c r="BA277" s="203"/>
      <c r="BB277" s="207"/>
      <c r="BC277" s="262"/>
      <c r="BD277" s="203"/>
      <c r="BE277" s="207"/>
      <c r="BF277" s="262"/>
      <c r="BG277" s="203"/>
      <c r="BH277" s="207"/>
      <c r="BI277" s="262"/>
      <c r="BJ277" s="203"/>
      <c r="BK277" s="207"/>
      <c r="BL277" s="262"/>
      <c r="BM277" s="203"/>
      <c r="BN277" s="207"/>
      <c r="BO277" s="262"/>
      <c r="BP277" s="203"/>
      <c r="BQ277" s="204"/>
      <c r="BR277" s="262"/>
      <c r="BS277" s="204"/>
      <c r="BT277" s="204"/>
      <c r="BU277" s="262"/>
      <c r="BV277" s="204"/>
      <c r="BW277" s="204"/>
      <c r="BX277" s="262"/>
      <c r="BY277" s="204"/>
      <c r="BZ277" s="204"/>
      <c r="CA277" s="262"/>
      <c r="CB277" s="203"/>
      <c r="CC277" s="207"/>
      <c r="CD277" s="262">
        <v>0</v>
      </c>
      <c r="CE277" s="203"/>
      <c r="CF277" s="207"/>
      <c r="CG277" s="262">
        <v>0</v>
      </c>
      <c r="CH277" s="203"/>
      <c r="CI277" s="207"/>
      <c r="CJ277" s="262">
        <v>0</v>
      </c>
      <c r="CK277" s="203"/>
      <c r="CL277" s="207"/>
      <c r="CM277" s="262">
        <v>0</v>
      </c>
      <c r="CN277" s="203"/>
      <c r="CO277" s="207"/>
      <c r="CP277" s="262">
        <v>0</v>
      </c>
      <c r="CQ277" s="203"/>
      <c r="CR277" s="207"/>
      <c r="CS277" s="262">
        <v>0</v>
      </c>
      <c r="CT277" s="203"/>
      <c r="CU277" s="207"/>
      <c r="CV277" s="262">
        <v>0</v>
      </c>
      <c r="CW277" s="203"/>
      <c r="CX277" s="207"/>
      <c r="CY277" s="262">
        <v>0</v>
      </c>
      <c r="CZ277" s="203"/>
      <c r="DA277" s="207"/>
      <c r="DB277" s="262">
        <v>0</v>
      </c>
      <c r="DC277" s="203"/>
      <c r="DD277" s="207"/>
      <c r="DE277" s="262">
        <v>0</v>
      </c>
      <c r="DF277" s="203"/>
      <c r="DG277" s="207"/>
      <c r="DH277" s="262">
        <v>0</v>
      </c>
      <c r="DI277" s="203"/>
      <c r="DJ277" s="207"/>
      <c r="DK277" s="262">
        <v>0</v>
      </c>
      <c r="DL277" s="203"/>
      <c r="DM277" s="207"/>
      <c r="DN277" s="262">
        <v>0</v>
      </c>
      <c r="DO277" s="203"/>
      <c r="DP277" s="207"/>
      <c r="DQ277" s="262">
        <v>0</v>
      </c>
      <c r="DR277" s="203"/>
      <c r="DS277" s="207"/>
      <c r="DT277" s="262">
        <v>0</v>
      </c>
      <c r="DU277" s="426"/>
      <c r="DV277" s="204">
        <f>IFERROR(IF(AND($O$336="Actual",OR(DV141=0,DV141="")),0,R277),0)</f>
        <v>0</v>
      </c>
      <c r="DW277" s="442"/>
      <c r="DY277" s="205"/>
      <c r="DZ277" s="205"/>
      <c r="EB277" s="196"/>
      <c r="EC277" s="196"/>
    </row>
    <row r="278" spans="1:135" ht="19.5" customHeight="1" x14ac:dyDescent="0.3">
      <c r="A278" s="83"/>
      <c r="D278" s="206"/>
      <c r="E278" s="206" t="s">
        <v>747</v>
      </c>
      <c r="F278" s="206">
        <v>0</v>
      </c>
      <c r="G278" s="206" t="s">
        <v>264</v>
      </c>
      <c r="H278" t="b">
        <v>1</v>
      </c>
      <c r="M278" s="310" t="s">
        <v>721</v>
      </c>
      <c r="N278" s="238"/>
      <c r="O278" s="140">
        <f ca="1">IFERROR(ROUND(O280/(O281+O253),$N$3),0)</f>
        <v>0</v>
      </c>
      <c r="P278" s="140">
        <f>IFERROR(ROUND(P280/(P281+P253),$N$3),0)</f>
        <v>0</v>
      </c>
      <c r="Q278" s="239"/>
      <c r="R278" s="140">
        <f ca="1">IFERROR(IF(AND($O$308="WA",$O$309=0),IF(IFERROR(FIND("On Premise",R298)&gt;0,FALSE),(1-((R250+R255)/ROUND((1-$O$346)*R281,$N$3))),(1-((R250+R255)/ROUND((1-$O$347)*R281,$N$3)))),(1-((R250+R255)/ROUND(R281+R253,$N$3)))),0)</f>
        <v>0</v>
      </c>
      <c r="S278" s="140">
        <f>IFERROR(IF(AND($O$308="WA",$O$309=0),IF(IFERROR(FIND("On Premise",R298)&gt;0,FALSE),(1-((S250+S255)/ROUND((1-$P$346)*S281,$N$3))),(1-((S250+S255)/ROUND((1-$P$347)*S281,$N$3)))),(1-((S250+S255)/ROUND(S281+S253,$N$3)))),0)</f>
        <v>0</v>
      </c>
      <c r="T278" s="311"/>
      <c r="U278" s="140">
        <f ca="1">IFERROR(IF(AND($O$308="WA",$O$309=0),IF(IFERROR(FIND("On Premise",U298)&gt;0,FALSE),(1-((U250+U255)/ROUND((1-$O$346)*U281,$N$3))),(1-((U250+U255)/ROUND((1-$O$347)*U281,$N$3)))),(1-((U250+U255)/ROUND(U281+U253,$N$3)))),0)</f>
        <v>0</v>
      </c>
      <c r="V278" s="140">
        <f>IFERROR(IF(AND($O$308="WA",$O$309=0),IF(IFERROR(FIND("On Premise",U298)&gt;0,FALSE),(1-((V250+V255)/ROUND((1-$P$346)*V281,$N$3))),(1-((V250+V255)/ROUND((1-$P$347)*V281,$N$3)))),(1-((V250+V255)/ROUND(V281+V253,$N$3)))),0)</f>
        <v>0</v>
      </c>
      <c r="W278" s="311"/>
      <c r="X278" s="140">
        <f ca="1">IFERROR(IF(AND($O$308="WA",$O$309=0),IF(IFERROR(FIND("On Premise",X298)&gt;0,FALSE),(1-((X250+X255)/ROUND((1-$O$346)*X281,$N$3))),(1-((X250+X255)/ROUND((1-$O$347)*X281,$N$3)))),(1-((X250+X255)/ROUND(X281+X253,$N$3)))),0)</f>
        <v>0</v>
      </c>
      <c r="Y278" s="140">
        <f>IFERROR(IF(AND($O$308="WA",$O$309=0),IF(IFERROR(FIND("On Premise",X298)&gt;0,FALSE),(1-((Y250+Y255)/ROUND((1-$P$346)*Y281,$N$3))),(1-((Y250+Y255)/ROUND((1-$P$347)*Y281,$N$3)))),(1-((Y250+Y255)/ROUND(Y281+Y253,$N$3)))),0)</f>
        <v>0</v>
      </c>
      <c r="Z278" s="311"/>
      <c r="AA278" s="140">
        <f ca="1">IFERROR(IF(AND($O$308="WA",$O$309=0),IF(IFERROR(FIND("On Premise",AA298)&gt;0,FALSE),(1-((AA250+AA255)/ROUND((1-$O$346)*AA281,$N$3))),(1-((AA250+AA255)/ROUND((1-$O$347)*AA281,$N$3)))),(1-((AA250+AA255)/ROUND(AA281+AA253,$N$3)))),0)</f>
        <v>0</v>
      </c>
      <c r="AB278" s="140">
        <f>IFERROR(IF(AND($O$308="WA",$O$309=0),IF(IFERROR(FIND("On Premise",AA298)&gt;0,FALSE),(1-((AB250+AB255)/ROUND((1-$P$346)*AB281,$N$3))),(1-((AB250+AB255)/ROUND((1-$P$347)*AB281,$N$3)))),(1-((AB250+AB255)/ROUND(AB281+AB253,$N$3)))),0)</f>
        <v>0</v>
      </c>
      <c r="AC278" s="311"/>
      <c r="AD278" s="140">
        <f ca="1">IFERROR(IF(AND($O$308="WA",$O$309=0),IF(IFERROR(FIND("On Premise",AD298)&gt;0,FALSE),(1-((AD250+AD255)/ROUND((1-$O$346)*AD281,$N$3))),(1-((AD250+AD255)/ROUND((1-$O$347)*AD281,$N$3)))),(1-((AD250+AD255)/ROUND(AD281+AD253,$N$3)))),0)</f>
        <v>0</v>
      </c>
      <c r="AE278" s="140">
        <f>IFERROR(IF(AND($O$308="WA",$O$309=0),IF(IFERROR(FIND("On Premise",AD298)&gt;0,FALSE),(1-((AE250+AE255)/ROUND((1-$P$346)*AE281,$N$3))),(1-((AE250+AE255)/ROUND((1-$P$347)*AE281,$N$3)))),(1-((AE250+AE255)/ROUND(AE281+AE253,$N$3)))),0)</f>
        <v>0</v>
      </c>
      <c r="AF278" s="311"/>
      <c r="AG278" s="140">
        <f ca="1">IFERROR(IF(AND($O$308="WA",$O$309=0),IF(IFERROR(FIND("On Premise",AG298)&gt;0,FALSE),(1-((AG250+AG255)/ROUND((1-$O$346)*AG281,$N$3))),(1-((AG250+AG255)/ROUND((1-$O$347)*AG281,$N$3)))),(1-((AG250+AG255)/ROUND(AG281+AG253,$N$3)))),0)</f>
        <v>0</v>
      </c>
      <c r="AH278" s="140">
        <f>IFERROR(IF(AND($O$308="WA",$O$309=0),IF(IFERROR(FIND("On Premise",AG298)&gt;0,FALSE),(1-((AH250+AH255)/ROUND((1-$P$346)*AH281,$N$3))),(1-((AH250+AH255)/ROUND((1-$P$347)*AH281,$N$3)))),(1-((AH250+AH255)/ROUND(AH281+AH253,$N$3)))),0)</f>
        <v>0</v>
      </c>
      <c r="AI278" s="311"/>
      <c r="AJ278" s="140">
        <f ca="1">IFERROR(IF(AND($O$308="WA",$O$309=0),IF(IFERROR(FIND("On Premise",AJ298)&gt;0,FALSE),(1-((AJ250+AJ255)/ROUND((1-$O$346)*AJ281,$N$3))),(1-((AJ250+AJ255)/ROUND((1-$O$347)*AJ281,$N$3)))),(1-((AJ250+AJ255)/ROUND(AJ281+AJ253,$N$3)))),0)</f>
        <v>0</v>
      </c>
      <c r="AK278" s="140">
        <f>IFERROR(IF(AND($O$308="WA",$O$309=0),IF(IFERROR(FIND("On Premise",AJ298)&gt;0,FALSE),(1-((AK250+AK255)/ROUND((1-$P$346)*AK281,$N$3))),(1-((AK250+AK255)/ROUND((1-$P$347)*AK281,$N$3)))),(1-((AK250+AK255)/ROUND(AK281+AK253,$N$3)))),0)</f>
        <v>0</v>
      </c>
      <c r="AL278" s="311"/>
      <c r="AM278" s="140">
        <f ca="1">IFERROR(IF(AND($O$308="WA",$O$309=0),IF(IFERROR(FIND("On Premise",AM298)&gt;0,FALSE),(1-((AM250+AM255)/ROUND((1-$O$346)*AM281,$N$3))),(1-((AM250+AM255)/ROUND((1-$O$347)*AM281,$N$3)))),(1-((AM250+AM255)/ROUND(AM281+AM253,$N$3)))),0)</f>
        <v>0</v>
      </c>
      <c r="AN278" s="140">
        <f>IFERROR(IF(AND($O$308="WA",$O$309=0),IF(IFERROR(FIND("On Premise",AM298)&gt;0,FALSE),(1-((AN250+AN255)/ROUND((1-$P$346)*AN281,$N$3))),(1-((AN250+AN255)/ROUND((1-$P$347)*AN281,$N$3)))),(1-((AN250+AN255)/ROUND(AN281+AN253,$N$3)))),0)</f>
        <v>0</v>
      </c>
      <c r="AO278" s="311"/>
      <c r="AP278" s="140">
        <f ca="1">IFERROR(IF(AND($O$308="WA",$O$309=0),IF(IFERROR(FIND("On Premise",AP298)&gt;0,FALSE),(1-((AP250+AP255)/ROUND((1-$O$346)*AP281,$N$3))),(1-((AP250+AP255)/ROUND((1-$O$347)*AP281,$N$3)))),(1-((AP250+AP255)/ROUND(AP281+AP253,$N$3)))),0)</f>
        <v>0</v>
      </c>
      <c r="AQ278" s="140">
        <f>IFERROR(IF(AND($O$308="WA",$O$309=0),IF(IFERROR(FIND("On Premise",AP298)&gt;0,FALSE),(1-((AQ250+AQ255)/ROUND((1-$P$346)*AQ281,$N$3))),(1-((AQ250+AQ255)/ROUND((1-$P$347)*AQ281,$N$3)))),(1-((AQ250+AQ255)/ROUND(AQ281+AQ253,$N$3)))),0)</f>
        <v>0</v>
      </c>
      <c r="AR278" s="311"/>
      <c r="AS278" s="140">
        <f ca="1">IFERROR(IF(AND($O$308="WA",$O$309=0),IF(IFERROR(FIND("On Premise",AS298)&gt;0,FALSE),(1-((AS250+AS255)/ROUND((1-$O$346)*AS281,$N$3))),(1-((AS250+AS255)/ROUND((1-$O$347)*AS281,$N$3)))),(1-((AS250+AS255)/ROUND(AS281+AS253,$N$3)))),0)</f>
        <v>0</v>
      </c>
      <c r="AT278" s="140">
        <f>IFERROR(IF(AND($O$308="WA",$O$309=0),IF(IFERROR(FIND("On Premise",AS298)&gt;0,FALSE),(1-((AT250+AT255)/ROUND((1-$P$346)*AT281,$N$3))),(1-((AT250+AT255)/ROUND((1-$P$347)*AT281,$N$3)))),(1-((AT250+AT255)/ROUND(AT281+AT253,$N$3)))),0)</f>
        <v>0</v>
      </c>
      <c r="AU278" s="311"/>
      <c r="AV278" s="140">
        <f ca="1">IFERROR(IF(AND($O$308="WA",$O$309=0),IF(IFERROR(FIND("On Premise",AV298)&gt;0,FALSE),(1-((AV250+AV255)/ROUND((1-$O$346)*AV281,$N$3))),(1-((AV250+AV255)/ROUND((1-$O$347)*AV281,$N$3)))),(1-((AV250+AV255)/ROUND(AV281+AV253,$N$3)))),0)</f>
        <v>0</v>
      </c>
      <c r="AW278" s="140">
        <f>IFERROR(IF(AND($O$308="WA",$O$309=0),IF(IFERROR(FIND("On Premise",AV298)&gt;0,FALSE),(1-((AW250+AW255)/ROUND((1-$P$346)*AW281,$N$3))),(1-((AW250+AW255)/ROUND((1-$P$347)*AW281,$N$3)))),(1-((AW250+AW255)/ROUND(AW281+AW253,$N$3)))),0)</f>
        <v>0</v>
      </c>
      <c r="AX278" s="311"/>
      <c r="AY278" s="140">
        <f ca="1">IFERROR(IF(AND($O$308="WA",$O$309=0),IF(IFERROR(FIND("On Premise",AY298)&gt;0,FALSE),(1-((AY250+AY255)/ROUND((1-$O$346)*AY281,$N$3))),(1-((AY250+AY255)/ROUND((1-$O$347)*AY281,$N$3)))),(1-((AY250+AY255)/ROUND(AY281+AY253,$N$3)))),0)</f>
        <v>0</v>
      </c>
      <c r="AZ278" s="140">
        <f>IFERROR(IF(AND($O$308="WA",$O$309=0),IF(IFERROR(FIND("On Premise",AY298)&gt;0,FALSE),(1-((AZ250+AZ255)/ROUND((1-$P$346)*AZ281,$N$3))),(1-((AZ250+AZ255)/ROUND((1-$P$347)*AZ281,$N$3)))),(1-((AZ250+AZ255)/ROUND(AZ281+AZ253,$N$3)))),0)</f>
        <v>0</v>
      </c>
      <c r="BA278" s="311"/>
      <c r="BB278" s="140">
        <f ca="1">IFERROR(IF(AND($O$308="WA",$O$309=0),IF(IFERROR(FIND("On Premise",BB298)&gt;0,FALSE),(1-((BB250+BB255)/ROUND((1-$O$346)*BB281,$N$3))),(1-((BB250+BB255)/ROUND((1-$O$347)*BB281,$N$3)))),(1-((BB250+BB255)/ROUND(BB281+BB253,$N$3)))),0)</f>
        <v>0</v>
      </c>
      <c r="BC278" s="140">
        <f>IFERROR(IF(AND($O$308="WA",$O$309=0),IF(IFERROR(FIND("On Premise",BB298)&gt;0,FALSE),(1-((BC250+BC255)/ROUND((1-$P$346)*BC281,$N$3))),(1-((BC250+BC255)/ROUND((1-$P$347)*BC281,$N$3)))),(1-((BC250+BC255)/ROUND(BC281+BC253,$N$3)))),0)</f>
        <v>0</v>
      </c>
      <c r="BD278" s="311"/>
      <c r="BE278" s="140">
        <f ca="1">IFERROR(IF(AND($O$308="WA",$O$309=0),IF(IFERROR(FIND("On Premise",BE298)&gt;0,FALSE),(1-((BE250+BE255)/ROUND((1-$O$346)*BE281,$N$3))),(1-((BE250+BE255)/ROUND((1-$O$347)*BE281,$N$3)))),(1-((BE250+BE255)/ROUND(BE281+BE253,$N$3)))),0)</f>
        <v>0</v>
      </c>
      <c r="BF278" s="140">
        <f>IFERROR(IF(AND($O$308="WA",$O$309=0),IF(IFERROR(FIND("On Premise",BE298)&gt;0,FALSE),(1-((BF250+BF255)/ROUND((1-$P$346)*BF281,$N$3))),(1-((BF250+BF255)/ROUND((1-$P$347)*BF281,$N$3)))),(1-((BF250+BF255)/ROUND(BF281+BF253,$N$3)))),0)</f>
        <v>0</v>
      </c>
      <c r="BG278" s="311"/>
      <c r="BH278" s="140">
        <f ca="1">IFERROR(IF(AND($O$308="WA",$O$309=0),IF(IFERROR(FIND("On Premise",BH298)&gt;0,FALSE),(1-((BH250+BH255)/ROUND((1-$O$346)*BH281,$N$3))),(1-((BH250+BH255)/ROUND((1-$O$347)*BH281,$N$3)))),(1-((BH250+BH255)/ROUND(BH281+BH253,$N$3)))),0)</f>
        <v>0</v>
      </c>
      <c r="BI278" s="140">
        <f>IFERROR(IF(AND($O$308="WA",$O$309=0),IF(IFERROR(FIND("On Premise",BH298)&gt;0,FALSE),(1-((BI250+BI255)/ROUND((1-$P$346)*BI281,$N$3))),(1-((BI250+BI255)/ROUND((1-$P$347)*BI281,$N$3)))),(1-((BI250+BI255)/ROUND(BI281+BI253,$N$3)))),0)</f>
        <v>0</v>
      </c>
      <c r="BJ278" s="311"/>
      <c r="BK278" s="140">
        <f ca="1">IFERROR(IF(AND($O$308="WA",$O$309=0),IF(IFERROR(FIND("On Premise",BK298)&gt;0,FALSE),(1-((BK250+BK255)/ROUND((1-$O$346)*BK281,$N$3))),(1-((BK250+BK255)/ROUND((1-$O$347)*BK281,$N$3)))),(1-((BK250+BK255)/ROUND(BK281+BK253,$N$3)))),0)</f>
        <v>0</v>
      </c>
      <c r="BL278" s="140">
        <f>IFERROR(IF(AND($O$308="WA",$O$309=0),IF(IFERROR(FIND("On Premise",BK298)&gt;0,FALSE),(1-((BL250+BL255)/ROUND((1-$P$346)*BL281,$N$3))),(1-((BL250+BL255)/ROUND((1-$P$347)*BL281,$N$3)))),(1-((BL250+BL255)/ROUND(BL281+BL253,$N$3)))),0)</f>
        <v>0</v>
      </c>
      <c r="BM278" s="311"/>
      <c r="BN278" s="140">
        <f ca="1">IFERROR(IF(AND($O$308="WA",$O$309=0),IF(IFERROR(FIND("On Premise",BN298)&gt;0,FALSE),(1-((BN250+BN255)/ROUND((1-$O$346)*BN281,$N$3))),(1-((BN250+BN255)/ROUND((1-$O$347)*BN281,$N$3)))),(1-((BN250+BN255)/ROUND(BN281+BN253,$N$3)))),0)</f>
        <v>0</v>
      </c>
      <c r="BO278" s="140">
        <f>IFERROR(IF(AND($O$308="WA",$O$309=0),IF(IFERROR(FIND("On Premise",BN298)&gt;0,FALSE),(1-((BO250+BO255)/ROUND((1-$P$346)*BO281,$N$3))),(1-((BO250+BO255)/ROUND((1-$P$347)*BO281,$N$3)))),(1-((BO250+BO255)/ROUND(BO281+BO253,$N$3)))),0)</f>
        <v>0</v>
      </c>
      <c r="BP278" s="311"/>
      <c r="BQ278" s="140">
        <f ca="1">IFERROR(IF(AND($O$308="WA",$O$309=0),IF(IFERROR(FIND("On Premise",BQ298)&gt;0,FALSE),(1-((BQ250+BQ255)/ROUND((1-$O$346)*BQ281,$N$3))),(1-((BQ250+BQ255)/ROUND((1-$O$347)*BQ281,$N$3)))),(1-((BQ250+BQ255)/ROUND(BQ281+BQ253,$N$3)))),0)</f>
        <v>0</v>
      </c>
      <c r="BR278" s="140">
        <f>IFERROR(IF(AND($O$308="WA",$O$309=0),IF(IFERROR(FIND("On Premise",BQ298)&gt;0,FALSE),(1-((BR250+BR255)/ROUND((1-$P$346)*BR281,$N$3))),(1-((BR250+BR255)/ROUND((1-$P$347)*BR281,$N$3)))),(1-((BR250+BR255)/ROUND(BR281+BR253,$N$3)))),0)</f>
        <v>0</v>
      </c>
      <c r="BS278" s="311"/>
      <c r="BT278" s="140">
        <f ca="1">IFERROR(IF(AND($O$308="WA",$O$309=0),IF(IFERROR(FIND("On Premise",BT298)&gt;0,FALSE),(1-((BT250+BT255)/ROUND((1-$O$346)*BT281,$N$3))),(1-((BT250+BT255)/ROUND((1-$O$347)*BT281,$N$3)))),(1-((BT250+BT255)/ROUND(BT281+BT253,$N$3)))),0)</f>
        <v>0</v>
      </c>
      <c r="BU278" s="140">
        <f>IFERROR(IF(AND($O$308="WA",$O$309=0),IF(IFERROR(FIND("On Premise",BT298)&gt;0,FALSE),(1-((BU250+BU255)/ROUND((1-$P$346)*BU281,$N$3))),(1-((BU250+BU255)/ROUND((1-$P$347)*BU281,$N$3)))),(1-((BU250+BU255)/ROUND(BU281+BU253,$N$3)))),0)</f>
        <v>0</v>
      </c>
      <c r="BV278" s="311"/>
      <c r="BW278" s="140">
        <f ca="1">IFERROR(IF(AND($O$308="WA",$O$309=0),IF(IFERROR(FIND("On Premise",BW298)&gt;0,FALSE),(1-((BW250+BW255)/ROUND((1-$O$346)*BW281,$N$3))),(1-((BW250+BW255)/ROUND((1-$O$347)*BW281,$N$3)))),(1-((BW250+BW255)/ROUND(BW281+BW253,$N$3)))),0)</f>
        <v>0</v>
      </c>
      <c r="BX278" s="140">
        <f>IFERROR(IF(AND($O$308="WA",$O$309=0),IF(IFERROR(FIND("On Premise",BW298)&gt;0,FALSE),(1-((BX250+BX255)/ROUND((1-$P$346)*BX281,$N$3))),(1-((BX250+BX255)/ROUND((1-$P$347)*BX281,$N$3)))),(1-((BX250+BX255)/ROUND(BX281+BX253,$N$3)))),0)</f>
        <v>0</v>
      </c>
      <c r="BY278" s="311"/>
      <c r="BZ278" s="140">
        <f ca="1">IFERROR(IF(AND($O$308="WA",$O$309=0),IF(IFERROR(FIND("On Premise",BZ298)&gt;0,FALSE),(1-((BZ250+BZ255)/ROUND((1-$O$346)*BZ281,$N$3))),(1-((BZ250+BZ255)/ROUND((1-$O$347)*BZ281,$N$3)))),(1-((BZ250+BZ255)/ROUND(BZ281+BZ253,$N$3)))),0)</f>
        <v>0</v>
      </c>
      <c r="CA278" s="140">
        <f>IFERROR(IF(AND($O$308="WA",$O$309=0),IF(IFERROR(FIND("On Premise",BZ298)&gt;0,FALSE),(1-((CA250+CA255)/ROUND((1-$P$346)*CA281,$N$3))),(1-((CA250+CA255)/ROUND((1-$P$347)*CA281,$N$3)))),(1-((CA250+CA255)/ROUND(CA281+CA253,$N$3)))),0)</f>
        <v>0</v>
      </c>
      <c r="CB278" s="311"/>
      <c r="CC278" s="140">
        <f ca="1">IFERROR(IF(AND($O$308="WA",$O$309=0),IF(IFERROR(FIND("On Premise",CC298)&gt;0,FALSE),(1-((CC250+CC255)/ROUND((1-$O$346)*CC281,$N$3))),(1-((CC250+CC255)/ROUND((1-$O$347)*CC281,$N$3)))),(1-((CC250+CC255)/ROUND(CC281+CC253,$N$3)))),0)</f>
        <v>0</v>
      </c>
      <c r="CD278" s="140">
        <f>IFERROR(IF(AND($O$308="WA",$O$309=0),IF(IFERROR(FIND("On Premise",CC298)&gt;0,FALSE),(1-((CD250+CD255)/ROUND((1-$P$346)*CD281,$N$3))),(1-((CD250+CD255)/ROUND((1-$P$347)*CD281,$N$3)))),(1-((CD250+CD255)/ROUND(CD281+CD253,$N$3)))),0)</f>
        <v>0</v>
      </c>
      <c r="CE278" s="311"/>
      <c r="CF278" s="140">
        <f ca="1">IFERROR(IF(AND($O$308="WA",$O$309=0),IF(IFERROR(FIND("On Premise",CF298)&gt;0,FALSE),(1-((CF250+CF255)/ROUND((1-$O$346)*CF281,$N$3))),(1-((CF250+CF255)/ROUND((1-$O$347)*CF281,$N$3)))),(1-((CF250+CF255)/ROUND(CF281+CF253,$N$3)))),0)</f>
        <v>0</v>
      </c>
      <c r="CG278" s="140">
        <f>IFERROR(IF(AND($O$308="WA",$O$309=0),IF(IFERROR(FIND("On Premise",CF298)&gt;0,FALSE),(1-((CG250+CG255)/ROUND((1-$P$346)*CG281,$N$3))),(1-((CG250+CG255)/ROUND((1-$P$347)*CG281,$N$3)))),(1-((CG250+CG255)/ROUND(CG281+CG253,$N$3)))),0)</f>
        <v>0</v>
      </c>
      <c r="CH278" s="311"/>
      <c r="CI278" s="140">
        <f ca="1">IFERROR(IF(AND($O$308="WA",$O$309=0),IF(IFERROR(FIND("On Premise",CI298)&gt;0,FALSE),(1-((CI250+CI255)/ROUND((1-$O$346)*CI281,$N$3))),(1-((CI250+CI255)/ROUND((1-$O$347)*CI281,$N$3)))),(1-((CI250+CI255)/ROUND(CI281+CI253,$N$3)))),0)</f>
        <v>0</v>
      </c>
      <c r="CJ278" s="140">
        <f>IFERROR(IF(AND($O$308="WA",$O$309=0),IF(IFERROR(FIND("On Premise",CI298)&gt;0,FALSE),(1-((CJ250+CJ255)/ROUND((1-$P$346)*CJ281,$N$3))),(1-((CJ250+CJ255)/ROUND((1-$P$347)*CJ281,$N$3)))),(1-((CJ250+CJ255)/ROUND(CJ281+CJ253,$N$3)))),0)</f>
        <v>0</v>
      </c>
      <c r="CK278" s="311"/>
      <c r="CL278" s="140">
        <f ca="1">IFERROR(IF(AND($O$308="WA",$O$309=0),IF(IFERROR(FIND("On Premise",CL298)&gt;0,FALSE),(1-((CL250+CL255)/ROUND((1-$O$346)*CL281,$N$3))),(1-((CL250+CL255)/ROUND((1-$O$347)*CL281,$N$3)))),(1-((CL250+CL255)/ROUND(CL281+CL253,$N$3)))),0)</f>
        <v>0</v>
      </c>
      <c r="CM278" s="140">
        <f>IFERROR(IF(AND($O$308="WA",$O$309=0),IF(IFERROR(FIND("On Premise",CL298)&gt;0,FALSE),(1-((CM250+CM255)/ROUND((1-$P$346)*CM281,$N$3))),(1-((CM250+CM255)/ROUND((1-$P$347)*CM281,$N$3)))),(1-((CM250+CM255)/ROUND(CM281+CM253,$N$3)))),0)</f>
        <v>0</v>
      </c>
      <c r="CN278" s="311"/>
      <c r="CO278" s="140">
        <f ca="1">IFERROR(IF(AND($O$308="WA",$O$309=0),IF(IFERROR(FIND("On Premise",CO298)&gt;0,FALSE),(1-((CO250+CO255)/ROUND((1-$O$346)*CO281,$N$3))),(1-((CO250+CO255)/ROUND((1-$O$347)*CO281,$N$3)))),(1-((CO250+CO255)/ROUND(CO281+CO253,$N$3)))),0)</f>
        <v>0</v>
      </c>
      <c r="CP278" s="140">
        <f>IFERROR(IF(AND($O$308="WA",$O$309=0),IF(IFERROR(FIND("On Premise",CO298)&gt;0,FALSE),(1-((CP250+CP255)/ROUND((1-$P$346)*CP281,$N$3))),(1-((CP250+CP255)/ROUND((1-$P$347)*CP281,$N$3)))),(1-((CP250+CP255)/ROUND(CP281+CP253,$N$3)))),0)</f>
        <v>0</v>
      </c>
      <c r="CQ278" s="311"/>
      <c r="CR278" s="140">
        <f ca="1">IFERROR(IF(AND($O$308="WA",$O$309=0),IF(IFERROR(FIND("On Premise",CR298)&gt;0,FALSE),(1-((CR250+CR255)/ROUND((1-$O$346)*CR281,$N$3))),(1-((CR250+CR255)/ROUND((1-$O$347)*CR281,$N$3)))),(1-((CR250+CR255)/ROUND(CR281+CR253,$N$3)))),0)</f>
        <v>0</v>
      </c>
      <c r="CS278" s="140">
        <f>IFERROR(IF(AND($O$308="WA",$O$309=0),IF(IFERROR(FIND("On Premise",CR298)&gt;0,FALSE),(1-((CS250+CS255)/ROUND((1-$P$346)*CS281,$N$3))),(1-((CS250+CS255)/ROUND((1-$P$347)*CS281,$N$3)))),(1-((CS250+CS255)/ROUND(CS281+CS253,$N$3)))),0)</f>
        <v>0</v>
      </c>
      <c r="CT278" s="311"/>
      <c r="CU278" s="140">
        <f ca="1">IFERROR(IF(AND($O$308="WA",$O$309=0),IF(IFERROR(FIND("On Premise",CU298)&gt;0,FALSE),(1-((CU250+CU255)/ROUND((1-$O$346)*CU281,$N$3))),(1-((CU250+CU255)/ROUND((1-$O$347)*CU281,$N$3)))),(1-((CU250+CU255)/ROUND(CU281+CU253,$N$3)))),0)</f>
        <v>0</v>
      </c>
      <c r="CV278" s="140">
        <f>IFERROR(IF(AND($O$308="WA",$O$309=0),IF(IFERROR(FIND("On Premise",CU298)&gt;0,FALSE),(1-((CV250+CV255)/ROUND((1-$P$346)*CV281,$N$3))),(1-((CV250+CV255)/ROUND((1-$P$347)*CV281,$N$3)))),(1-((CV250+CV255)/ROUND(CV281+CV253,$N$3)))),0)</f>
        <v>0</v>
      </c>
      <c r="CW278" s="311"/>
      <c r="CX278" s="140">
        <f ca="1">IFERROR(IF(AND($O$308="WA",$O$309=0),IF(IFERROR(FIND("On Premise",CX298)&gt;0,FALSE),(1-((CX250+CX255)/ROUND((1-$O$346)*CX281,$N$3))),(1-((CX250+CX255)/ROUND((1-$O$347)*CX281,$N$3)))),(1-((CX250+CX255)/ROUND(CX281+CX253,$N$3)))),0)</f>
        <v>0</v>
      </c>
      <c r="CY278" s="140">
        <f>IFERROR(IF(AND($O$308="WA",$O$309=0),IF(IFERROR(FIND("On Premise",CX298)&gt;0,FALSE),(1-((CY250+CY255)/ROUND((1-$P$346)*CY281,$N$3))),(1-((CY250+CY255)/ROUND((1-$P$347)*CY281,$N$3)))),(1-((CY250+CY255)/ROUND(CY281+CY253,$N$3)))),0)</f>
        <v>0</v>
      </c>
      <c r="CZ278" s="311"/>
      <c r="DA278" s="140">
        <f ca="1">IFERROR(IF(AND($O$308="WA",$O$309=0),IF(IFERROR(FIND("On Premise",DA298)&gt;0,FALSE),(1-((DA250+DA255)/ROUND((1-$O$346)*DA281,$N$3))),(1-((DA250+DA255)/ROUND((1-$O$347)*DA281,$N$3)))),(1-((DA250+DA255)/ROUND(DA281+DA253,$N$3)))),0)</f>
        <v>0</v>
      </c>
      <c r="DB278" s="140">
        <f>IFERROR(IF(AND($O$308="WA",$O$309=0),IF(IFERROR(FIND("On Premise",DA298)&gt;0,FALSE),(1-((DB250+DB255)/ROUND((1-$P$346)*DB281,$N$3))),(1-((DB250+DB255)/ROUND((1-$P$347)*DB281,$N$3)))),(1-((DB250+DB255)/ROUND(DB281+DB253,$N$3)))),0)</f>
        <v>0</v>
      </c>
      <c r="DC278" s="311"/>
      <c r="DD278" s="140">
        <f ca="1">IFERROR(IF(AND($O$308="WA",$O$309=0),IF(IFERROR(FIND("On Premise",DD298)&gt;0,FALSE),(1-((DD250+DD255)/ROUND((1-$O$346)*DD281,$N$3))),(1-((DD250+DD255)/ROUND((1-$O$347)*DD281,$N$3)))),(1-((DD250+DD255)/ROUND(DD281+DD253,$N$3)))),0)</f>
        <v>0</v>
      </c>
      <c r="DE278" s="140">
        <f>IFERROR(IF(AND($O$308="WA",$O$309=0),IF(IFERROR(FIND("On Premise",DD298)&gt;0,FALSE),(1-((DE250+DE255)/ROUND((1-$P$346)*DE281,$N$3))),(1-((DE250+DE255)/ROUND((1-$P$347)*DE281,$N$3)))),(1-((DE250+DE255)/ROUND(DE281+DE253,$N$3)))),0)</f>
        <v>0</v>
      </c>
      <c r="DF278" s="311"/>
      <c r="DG278" s="140">
        <f ca="1">IFERROR(IF(AND($O$308="WA",$O$309=0),IF(IFERROR(FIND("On Premise",DG298)&gt;0,FALSE),(1-((DG250+DG255)/ROUND((1-$O$346)*DG281,$N$3))),(1-((DG250+DG255)/ROUND((1-$O$347)*DG281,$N$3)))),(1-((DG250+DG255)/ROUND(DG281+DG253,$N$3)))),0)</f>
        <v>0</v>
      </c>
      <c r="DH278" s="140">
        <f>IFERROR(IF(AND($O$308="WA",$O$309=0),IF(IFERROR(FIND("On Premise",DG298)&gt;0,FALSE),(1-((DH250+DH255)/ROUND((1-$P$346)*DH281,$N$3))),(1-((DH250+DH255)/ROUND((1-$P$347)*DH281,$N$3)))),(1-((DH250+DH255)/ROUND(DH281+DH253,$N$3)))),0)</f>
        <v>0</v>
      </c>
      <c r="DI278" s="311"/>
      <c r="DJ278" s="140">
        <f ca="1">IFERROR(IF(AND($O$308="WA",$O$309=0),IF(IFERROR(FIND("On Premise",DJ298)&gt;0,FALSE),(1-((DJ250+DJ255)/ROUND((1-$O$346)*DJ281,$N$3))),(1-((DJ250+DJ255)/ROUND((1-$O$347)*DJ281,$N$3)))),(1-((DJ250+DJ255)/ROUND(DJ281+DJ253,$N$3)))),0)</f>
        <v>0</v>
      </c>
      <c r="DK278" s="140">
        <f>IFERROR(IF(AND($O$308="WA",$O$309=0),IF(IFERROR(FIND("On Premise",DJ298)&gt;0,FALSE),(1-((DK250+DK255)/ROUND((1-$P$346)*DK281,$N$3))),(1-((DK250+DK255)/ROUND((1-$P$347)*DK281,$N$3)))),(1-((DK250+DK255)/ROUND(DK281+DK253,$N$3)))),0)</f>
        <v>0</v>
      </c>
      <c r="DL278" s="311"/>
      <c r="DM278" s="140">
        <f ca="1">IFERROR(IF(AND($O$308="WA",$O$309=0),IF(IFERROR(FIND("On Premise",DM298)&gt;0,FALSE),(1-((DM250+DM255)/ROUND((1-$O$346)*DM281,$N$3))),(1-((DM250+DM255)/ROUND((1-$O$347)*DM281,$N$3)))),(1-((DM250+DM255)/ROUND(DM281+DM253,$N$3)))),0)</f>
        <v>0</v>
      </c>
      <c r="DN278" s="140">
        <f>IFERROR(IF(AND($O$308="WA",$O$309=0),IF(IFERROR(FIND("On Premise",DM298)&gt;0,FALSE),(1-((DN250+DN255)/ROUND((1-$P$346)*DN281,$N$3))),(1-((DN250+DN255)/ROUND((1-$P$347)*DN281,$N$3)))),(1-((DN250+DN255)/ROUND(DN281+DN253,$N$3)))),0)</f>
        <v>0</v>
      </c>
      <c r="DO278" s="311"/>
      <c r="DP278" s="140">
        <f ca="1">IFERROR(IF(AND($O$308="WA",$O$309=0),IF(IFERROR(FIND("On Premise",DP298)&gt;0,FALSE),(1-((DP250+DP255)/ROUND((1-$O$346)*DP281,$N$3))),(1-((DP250+DP255)/ROUND((1-$O$347)*DP281,$N$3)))),(1-((DP250+DP255)/ROUND(DP281+DP253,$N$3)))),0)</f>
        <v>0</v>
      </c>
      <c r="DQ278" s="140">
        <f>IFERROR(IF(AND($O$308="WA",$O$309=0),IF(IFERROR(FIND("On Premise",DP298)&gt;0,FALSE),(1-((DQ250+DQ255)/ROUND((1-$P$346)*DQ281,$N$3))),(1-((DQ250+DQ255)/ROUND((1-$P$347)*DQ281,$N$3)))),(1-((DQ250+DQ255)/ROUND(DQ281+DQ253,$N$3)))),0)</f>
        <v>0</v>
      </c>
      <c r="DR278" s="311"/>
      <c r="DS278" s="140">
        <f ca="1">IFERROR(IF(AND($O$308="WA",$O$309=0),IF(IFERROR(FIND("On Premise",DS298)&gt;0,FALSE),(1-((DS250+DS255)/ROUND((1-$O$346)*DS281,$N$3))),(1-((DS250+DS255)/ROUND((1-$O$347)*DS281,$N$3)))),(1-((DS250+DS255)/ROUND(DS281+DS253,$N$3)))),0)</f>
        <v>0</v>
      </c>
      <c r="DT278" s="140">
        <f>IFERROR(IF(AND($O$308="WA",$O$309=0),IF(IFERROR(FIND("On Premise",DS298)&gt;0,FALSE),(1-((DT250+DT255)/ROUND((1-$P$346)*DT281,$N$3))),(1-((DT250+DT255)/ROUND((1-$P$347)*DT281,$N$3)))),(1-((DT250+DT255)/ROUND(DT281+DT253,$N$3)))),0)</f>
        <v>0</v>
      </c>
      <c r="DU278" s="410"/>
      <c r="DV278" s="140">
        <f>IFERROR(IF(AND($O$308="WA",$O$309=0),IF(IFERROR(FIND("On Premise",DV298)&gt;0,FALSE),(1-(DV250/ROUND((1-$O$346)*DV281,$N$3))),(1-(DV250/ROUND((1-$O$347)*DV281,$N$3)))),(1-(DV250/ROUND((DV281+DV253),$N$3)))),0)</f>
        <v>0</v>
      </c>
      <c r="DW278" s="456"/>
      <c r="DY278" s="241"/>
      <c r="DZ278" s="242"/>
      <c r="EB278" s="146"/>
      <c r="EC278" s="242"/>
    </row>
    <row r="279" spans="1:135" ht="19.5" customHeight="1" x14ac:dyDescent="0.3">
      <c r="A279" s="83"/>
      <c r="D279" s="206"/>
      <c r="E279" s="206" t="s">
        <v>748</v>
      </c>
      <c r="F279" s="206">
        <v>0</v>
      </c>
      <c r="G279" s="206" t="s">
        <v>264</v>
      </c>
      <c r="H279" t="b">
        <v>1</v>
      </c>
      <c r="M279" s="310" t="s">
        <v>722</v>
      </c>
      <c r="N279" s="238"/>
      <c r="O279" s="140">
        <f ca="1">IFERROR(IF(O281&lt;&gt;0,ROUND(O280/O250,$N$3),0),0)</f>
        <v>0</v>
      </c>
      <c r="P279" s="140">
        <f>IFERROR(IF(P281&lt;&gt;0,ROUND(P280/P250,$N$3),0),0)</f>
        <v>0</v>
      </c>
      <c r="Q279" s="239"/>
      <c r="R279" s="140">
        <f ca="1">IFERROR(IF(AND($O$308="WA",$O$309=0),IF(IFERROR(FIND("On Premise",R298)&gt;0,FALSE),(((R281*(1-$O$346))/ROUND((R250+R255),$N$3))-1),(((R281*(1-$O$347))/ROUND((R250+R255),$N$3))-1)),(((R281+R253)-(R250+R255))/ROUND((R250+R255),$N$3))),0)</f>
        <v>0</v>
      </c>
      <c r="S279" s="140">
        <f>IFERROR(IF(AND($O$308="WA",$O$309=0),IF(IFERROR(FIND("On Premise",R298)&gt;0,FALSE),(((S281*(1-$P$346))/ROUND((S250+S255),$N$3))-1),(((S281*(1-$P$347))/ROUND((S250+S255),$N$3))-1)),(((S281+S253)-(S250+S255))/ROUND((S250+S255),$N$3))),0)</f>
        <v>0</v>
      </c>
      <c r="T279" s="311"/>
      <c r="U279" s="140">
        <f ca="1">IFERROR(IF(AND($O$308="WA",$O$309=0),IF(IFERROR(FIND("On Premise",U298)&gt;0,FALSE),(((U281*(1-$O$346))/ROUND((U250+U255),$N$3))-1),(((U281*(1-$O$347))/ROUND((U250+U255),$N$3))-1)),(((U281+U253)-(U250+U255))/ROUND((U250+U255),$N$3))),0)</f>
        <v>0</v>
      </c>
      <c r="V279" s="140">
        <f>IFERROR(IF(AND($O$308="WA",$O$309=0),IF(IFERROR(FIND("On Premise",U298)&gt;0,FALSE),(((V281*(1-$P$346))/ROUND((V250+V255),$N$3))-1),(((V281*(1-$P$347))/ROUND((V250+V255),$N$3))-1)),(((V281+V253)-(V250+V255))/ROUND((V250+V255),$N$3))),0)</f>
        <v>0</v>
      </c>
      <c r="W279" s="311"/>
      <c r="X279" s="140">
        <f ca="1">IFERROR(IF(AND($O$308="WA",$O$309=0),IF(IFERROR(FIND("On Premise",X298)&gt;0,FALSE),(((X281*(1-$O$346))/ROUND((X250+X255),$N$3))-1),(((X281*(1-$O$347))/ROUND((X250+X255),$N$3))-1)),(((X281+X253)-(X250+X255))/ROUND((X250+X255),$N$3))),0)</f>
        <v>0</v>
      </c>
      <c r="Y279" s="140">
        <f>IFERROR(IF(AND($O$308="WA",$O$309=0),IF(IFERROR(FIND("On Premise",X298)&gt;0,FALSE),(((Y281*(1-$P$346))/ROUND((Y250+Y255),$N$3))-1),(((Y281*(1-$P$347))/ROUND((Y250+Y255),$N$3))-1)),(((Y281+Y253)-(Y250+Y255))/ROUND((Y250+Y255),$N$3))),0)</f>
        <v>0</v>
      </c>
      <c r="Z279" s="311"/>
      <c r="AA279" s="140">
        <f ca="1">IFERROR(IF(AND($O$308="WA",$O$309=0),IF(IFERROR(FIND("On Premise",AA298)&gt;0,FALSE),(((AA281*(1-$O$346))/ROUND((AA250+AA255),$N$3))-1),(((AA281*(1-$O$347))/ROUND((AA250+AA255),$N$3))-1)),(((AA281+AA253)-(AA250+AA255))/ROUND((AA250+AA255),$N$3))),0)</f>
        <v>0</v>
      </c>
      <c r="AB279" s="140">
        <f>IFERROR(IF(AND($O$308="WA",$O$309=0),IF(IFERROR(FIND("On Premise",AA298)&gt;0,FALSE),(((AB281*(1-$P$346))/ROUND((AB250+AB255),$N$3))-1),(((AB281*(1-$P$347))/ROUND((AB250+AB255),$N$3))-1)),(((AB281+AB253)-(AB250+AB255))/ROUND((AB250+AB255),$N$3))),0)</f>
        <v>0</v>
      </c>
      <c r="AC279" s="311"/>
      <c r="AD279" s="140">
        <f ca="1">IFERROR(IF(AND($O$308="WA",$O$309=0),IF(IFERROR(FIND("On Premise",AD298)&gt;0,FALSE),(((AD281*(1-$O$346))/ROUND((AD250+AD255),$N$3))-1),(((AD281*(1-$O$347))/ROUND((AD250+AD255),$N$3))-1)),(((AD281+AD253)-(AD250+AD255))/ROUND((AD250+AD255),$N$3))),0)</f>
        <v>0</v>
      </c>
      <c r="AE279" s="140">
        <f>IFERROR(IF(AND($O$308="WA",$O$309=0),IF(IFERROR(FIND("On Premise",AD298)&gt;0,FALSE),(((AE281*(1-$P$346))/ROUND((AE250+AE255),$N$3))-1),(((AE281*(1-$P$347))/ROUND((AE250+AE255),$N$3))-1)),(((AE281+AE253)-(AE250+AE255))/ROUND((AE250+AE255),$N$3))),0)</f>
        <v>0</v>
      </c>
      <c r="AF279" s="311"/>
      <c r="AG279" s="140">
        <f ca="1">IFERROR(IF(AND($O$308="WA",$O$309=0),IF(IFERROR(FIND("On Premise",AG298)&gt;0,FALSE),(((AG281*(1-$O$346))/ROUND((AG250+AG255),$N$3))-1),(((AG281*(1-$O$347))/ROUND((AG250+AG255),$N$3))-1)),(((AG281+AG253)-(AG250+AG255))/ROUND((AG250+AG255),$N$3))),0)</f>
        <v>0</v>
      </c>
      <c r="AH279" s="140">
        <f>IFERROR(IF(AND($O$308="WA",$O$309=0),IF(IFERROR(FIND("On Premise",AG298)&gt;0,FALSE),(((AH281*(1-$P$346))/ROUND((AH250+AH255),$N$3))-1),(((AH281*(1-$P$347))/ROUND((AH250+AH255),$N$3))-1)),(((AH281+AH253)-(AH250+AH255))/ROUND((AH250+AH255),$N$3))),0)</f>
        <v>0</v>
      </c>
      <c r="AI279" s="311"/>
      <c r="AJ279" s="140">
        <f ca="1">IFERROR(IF(AND($O$308="WA",$O$309=0),IF(IFERROR(FIND("On Premise",AJ298)&gt;0,FALSE),(((AJ281*(1-$O$346))/ROUND((AJ250+AJ255),$N$3))-1),(((AJ281*(1-$O$347))/ROUND((AJ250+AJ255),$N$3))-1)),(((AJ281+AJ253)-(AJ250+AJ255))/ROUND((AJ250+AJ255),$N$3))),0)</f>
        <v>0</v>
      </c>
      <c r="AK279" s="140">
        <f>IFERROR(IF(AND($O$308="WA",$O$309=0),IF(IFERROR(FIND("On Premise",AJ298)&gt;0,FALSE),(((AK281*(1-$P$346))/ROUND((AK250+AK255),$N$3))-1),(((AK281*(1-$P$347))/ROUND((AK250+AK255),$N$3))-1)),(((AK281+AK253)-(AK250+AK255))/ROUND((AK250+AK255),$N$3))),0)</f>
        <v>0</v>
      </c>
      <c r="AL279" s="311"/>
      <c r="AM279" s="140">
        <f ca="1">IFERROR(IF(AND($O$308="WA",$O$309=0),IF(IFERROR(FIND("On Premise",AM298)&gt;0,FALSE),(((AM281*(1-$O$346))/ROUND((AM250+AM255),$N$3))-1),(((AM281*(1-$O$347))/ROUND((AM250+AM255),$N$3))-1)),(((AM281+AM253)-(AM250+AM255))/ROUND((AM250+AM255),$N$3))),0)</f>
        <v>0</v>
      </c>
      <c r="AN279" s="140">
        <f>IFERROR(IF(AND($O$308="WA",$O$309=0),IF(IFERROR(FIND("On Premise",AM298)&gt;0,FALSE),(((AN281*(1-$P$346))/ROUND((AN250+AN255),$N$3))-1),(((AN281*(1-$P$347))/ROUND((AN250+AN255),$N$3))-1)),(((AN281+AN253)-(AN250+AN255))/ROUND((AN250+AN255),$N$3))),0)</f>
        <v>0</v>
      </c>
      <c r="AO279" s="311"/>
      <c r="AP279" s="140">
        <f ca="1">IFERROR(IF(AND($O$308="WA",$O$309=0),IF(IFERROR(FIND("On Premise",AP298)&gt;0,FALSE),(((AP281*(1-$O$346))/ROUND((AP250+AP255),$N$3))-1),(((AP281*(1-$O$347))/ROUND((AP250+AP255),$N$3))-1)),(((AP281+AP253)-(AP250+AP255))/ROUND((AP250+AP255),$N$3))),0)</f>
        <v>0</v>
      </c>
      <c r="AQ279" s="140">
        <f>IFERROR(IF(AND($O$308="WA",$O$309=0),IF(IFERROR(FIND("On Premise",AP298)&gt;0,FALSE),(((AQ281*(1-$P$346))/ROUND((AQ250+AQ255),$N$3))-1),(((AQ281*(1-$P$347))/ROUND((AQ250+AQ255),$N$3))-1)),(((AQ281+AQ253)-(AQ250+AQ255))/ROUND((AQ250+AQ255),$N$3))),0)</f>
        <v>0</v>
      </c>
      <c r="AR279" s="311"/>
      <c r="AS279" s="140">
        <f ca="1">IFERROR(IF(AND($O$308="WA",$O$309=0),IF(IFERROR(FIND("On Premise",AS298)&gt;0,FALSE),(((AS281*(1-$O$346))/ROUND((AS250+AS255),$N$3))-1),(((AS281*(1-$O$347))/ROUND((AS250+AS255),$N$3))-1)),(((AS281+AS253)-(AS250+AS255))/ROUND((AS250+AS255),$N$3))),0)</f>
        <v>0</v>
      </c>
      <c r="AT279" s="140">
        <f>IFERROR(IF(AND($O$308="WA",$O$309=0),IF(IFERROR(FIND("On Premise",AS298)&gt;0,FALSE),(((AT281*(1-$P$346))/ROUND((AT250+AT255),$N$3))-1),(((AT281*(1-$P$347))/ROUND((AT250+AT255),$N$3))-1)),(((AT281+AT253)-(AT250+AT255))/ROUND((AT250+AT255),$N$3))),0)</f>
        <v>0</v>
      </c>
      <c r="AU279" s="311"/>
      <c r="AV279" s="140">
        <f ca="1">IFERROR(IF(AND($O$308="WA",$O$309=0),IF(IFERROR(FIND("On Premise",AV298)&gt;0,FALSE),(((AV281*(1-$O$346))/ROUND((AV250+AV255),$N$3))-1),(((AV281*(1-$O$347))/ROUND((AV250+AV255),$N$3))-1)),(((AV281+AV253)-(AV250+AV255))/ROUND((AV250+AV255),$N$3))),0)</f>
        <v>0</v>
      </c>
      <c r="AW279" s="140">
        <f>IFERROR(IF(AND($O$308="WA",$O$309=0),IF(IFERROR(FIND("On Premise",AV298)&gt;0,FALSE),(((AW281*(1-$P$346))/ROUND((AW250+AW255),$N$3))-1),(((AW281*(1-$P$347))/ROUND((AW250+AW255),$N$3))-1)),(((AW281+AW253)-(AW250+AW255))/ROUND((AW250+AW255),$N$3))),0)</f>
        <v>0</v>
      </c>
      <c r="AX279" s="311"/>
      <c r="AY279" s="140">
        <f ca="1">IFERROR(IF(AND($O$308="WA",$O$309=0),IF(IFERROR(FIND("On Premise",AY298)&gt;0,FALSE),(((AY281*(1-$O$346))/ROUND((AY250+AY255),$N$3))-1),(((AY281*(1-$O$347))/ROUND((AY250+AY255),$N$3))-1)),(((AY281+AY253)-(AY250+AY255))/ROUND((AY250+AY255),$N$3))),0)</f>
        <v>0</v>
      </c>
      <c r="AZ279" s="140">
        <f>IFERROR(IF(AND($O$308="WA",$O$309=0),IF(IFERROR(FIND("On Premise",AY298)&gt;0,FALSE),(((AZ281*(1-$P$346))/ROUND((AZ250+AZ255),$N$3))-1),(((AZ281*(1-$P$347))/ROUND((AZ250+AZ255),$N$3))-1)),(((AZ281+AZ253)-(AZ250+AZ255))/ROUND((AZ250+AZ255),$N$3))),0)</f>
        <v>0</v>
      </c>
      <c r="BA279" s="311"/>
      <c r="BB279" s="140">
        <f ca="1">IFERROR(IF(AND($O$308="WA",$O$309=0),IF(IFERROR(FIND("On Premise",BB298)&gt;0,FALSE),(((BB281*(1-$O$346))/ROUND((BB250+BB255),$N$3))-1),(((BB281*(1-$O$347))/ROUND((BB250+BB255),$N$3))-1)),(((BB281+BB253)-(BB250+BB255))/ROUND((BB250+BB255),$N$3))),0)</f>
        <v>0</v>
      </c>
      <c r="BC279" s="140">
        <f>IFERROR(IF(AND($O$308="WA",$O$309=0),IF(IFERROR(FIND("On Premise",BB298)&gt;0,FALSE),(((BC281*(1-$P$346))/ROUND((BC250+BC255),$N$3))-1),(((BC281*(1-$P$347))/ROUND((BC250+BC255),$N$3))-1)),(((BC281+BC253)-(BC250+BC255))/ROUND((BC250+BC255),$N$3))),0)</f>
        <v>0</v>
      </c>
      <c r="BD279" s="311"/>
      <c r="BE279" s="140">
        <f ca="1">IFERROR(IF(AND($O$308="WA",$O$309=0),IF(IFERROR(FIND("On Premise",BE298)&gt;0,FALSE),(((BE281*(1-$O$346))/ROUND((BE250+BE255),$N$3))-1),(((BE281*(1-$O$347))/ROUND((BE250+BE255),$N$3))-1)),(((BE281+BE253)-(BE250+BE255))/ROUND((BE250+BE255),$N$3))),0)</f>
        <v>0</v>
      </c>
      <c r="BF279" s="140">
        <f>IFERROR(IF(AND($O$308="WA",$O$309=0),IF(IFERROR(FIND("On Premise",BE298)&gt;0,FALSE),(((BF281*(1-$P$346))/ROUND((BF250+BF255),$N$3))-1),(((BF281*(1-$P$347))/ROUND((BF250+BF255),$N$3))-1)),(((BF281+BF253)-(BF250+BF255))/ROUND((BF250+BF255),$N$3))),0)</f>
        <v>0</v>
      </c>
      <c r="BG279" s="311"/>
      <c r="BH279" s="140">
        <f ca="1">IFERROR(IF(AND($O$308="WA",$O$309=0),IF(IFERROR(FIND("On Premise",BH298)&gt;0,FALSE),(((BH281*(1-$O$346))/ROUND((BH250+BH255),$N$3))-1),(((BH281*(1-$O$347))/ROUND((BH250+BH255),$N$3))-1)),(((BH281+BH253)-(BH250+BH255))/ROUND((BH250+BH255),$N$3))),0)</f>
        <v>0</v>
      </c>
      <c r="BI279" s="140">
        <f>IFERROR(IF(AND($O$308="WA",$O$309=0),IF(IFERROR(FIND("On Premise",BH298)&gt;0,FALSE),(((BI281*(1-$P$346))/ROUND((BI250+BI255),$N$3))-1),(((BI281*(1-$P$347))/ROUND((BI250+BI255),$N$3))-1)),(((BI281+BI253)-(BI250+BI255))/ROUND((BI250+BI255),$N$3))),0)</f>
        <v>0</v>
      </c>
      <c r="BJ279" s="311"/>
      <c r="BK279" s="140">
        <f ca="1">IFERROR(IF(AND($O$308="WA",$O$309=0),IF(IFERROR(FIND("On Premise",BK298)&gt;0,FALSE),(((BK281*(1-$O$346))/ROUND((BK250+BK255),$N$3))-1),(((BK281*(1-$O$347))/ROUND((BK250+BK255),$N$3))-1)),(((BK281+BK253)-(BK250+BK255))/ROUND((BK250+BK255),$N$3))),0)</f>
        <v>0</v>
      </c>
      <c r="BL279" s="140">
        <f>IFERROR(IF(AND($O$308="WA",$O$309=0),IF(IFERROR(FIND("On Premise",BK298)&gt;0,FALSE),(((BL281*(1-$P$346))/ROUND((BL250+BL255),$N$3))-1),(((BL281*(1-$P$347))/ROUND((BL250+BL255),$N$3))-1)),(((BL281+BL253)-(BL250+BL255))/ROUND((BL250+BL255),$N$3))),0)</f>
        <v>0</v>
      </c>
      <c r="BM279" s="311"/>
      <c r="BN279" s="140">
        <f ca="1">IFERROR(IF(AND($O$308="WA",$O$309=0),IF(IFERROR(FIND("On Premise",BN298)&gt;0,FALSE),(((BN281*(1-$O$346))/ROUND((BN250+BN255),$N$3))-1),(((BN281*(1-$O$347))/ROUND((BN250+BN255),$N$3))-1)),(((BN281+BN253)-(BN250+BN255))/ROUND((BN250+BN255),$N$3))),0)</f>
        <v>0</v>
      </c>
      <c r="BO279" s="140">
        <f>IFERROR(IF(AND($O$308="WA",$O$309=0),IF(IFERROR(FIND("On Premise",BN298)&gt;0,FALSE),(((BO281*(1-$P$346))/ROUND((BO250+BO255),$N$3))-1),(((BO281*(1-$P$347))/ROUND((BO250+BO255),$N$3))-1)),(((BO281+BO253)-(BO250+BO255))/ROUND((BO250+BO255),$N$3))),0)</f>
        <v>0</v>
      </c>
      <c r="BP279" s="311"/>
      <c r="BQ279" s="140">
        <f ca="1">IFERROR(IF(AND($O$308="WA",$O$309=0),IF(IFERROR(FIND("On Premise",BQ298)&gt;0,FALSE),(((BQ281*(1-$O$346))/ROUND((BQ250+BQ255),$N$3))-1),(((BQ281*(1-$O$347))/ROUND((BQ250+BQ255),$N$3))-1)),(((BQ281+BQ253)-(BQ250+BQ255))/ROUND((BQ250+BQ255),$N$3))),0)</f>
        <v>0</v>
      </c>
      <c r="BR279" s="140">
        <f>IFERROR(IF(AND($O$308="WA",$O$309=0),IF(IFERROR(FIND("On Premise",BQ298)&gt;0,FALSE),(((BR281*(1-$P$346))/ROUND((BR250+BR255),$N$3))-1),(((BR281*(1-$P$347))/ROUND((BR250+BR255),$N$3))-1)),(((BR281+BR253)-(BR250+BR255))/ROUND((BR250+BR255),$N$3))),0)</f>
        <v>0</v>
      </c>
      <c r="BS279" s="311"/>
      <c r="BT279" s="140">
        <f ca="1">IFERROR(IF(AND($O$308="WA",$O$309=0),IF(IFERROR(FIND("On Premise",BT298)&gt;0,FALSE),(((BT281*(1-$O$346))/ROUND((BT250+BT255),$N$3))-1),(((BT281*(1-$O$347))/ROUND((BT250+BT255),$N$3))-1)),(((BT281+BT253)-(BT250+BT255))/ROUND((BT250+BT255),$N$3))),0)</f>
        <v>0</v>
      </c>
      <c r="BU279" s="140">
        <f>IFERROR(IF(AND($O$308="WA",$O$309=0),IF(IFERROR(FIND("On Premise",BT298)&gt;0,FALSE),(((BU281*(1-$P$346))/ROUND((BU250+BU255),$N$3))-1),(((BU281*(1-$P$347))/ROUND((BU250+BU255),$N$3))-1)),(((BU281+BU253)-(BU250+BU255))/ROUND((BU250+BU255),$N$3))),0)</f>
        <v>0</v>
      </c>
      <c r="BV279" s="311"/>
      <c r="BW279" s="140">
        <f ca="1">IFERROR(IF(AND($O$308="WA",$O$309=0),IF(IFERROR(FIND("On Premise",BW298)&gt;0,FALSE),(((BW281*(1-$O$346))/ROUND((BW250+BW255),$N$3))-1),(((BW281*(1-$O$347))/ROUND((BW250+BW255),$N$3))-1)),(((BW281+BW253)-(BW250+BW255))/ROUND((BW250+BW255),$N$3))),0)</f>
        <v>0</v>
      </c>
      <c r="BX279" s="140">
        <f>IFERROR(IF(AND($O$308="WA",$O$309=0),IF(IFERROR(FIND("On Premise",BW298)&gt;0,FALSE),(((BX281*(1-$P$346))/ROUND((BX250+BX255),$N$3))-1),(((BX281*(1-$P$347))/ROUND((BX250+BX255),$N$3))-1)),(((BX281+BX253)-(BX250+BX255))/ROUND((BX250+BX255),$N$3))),0)</f>
        <v>0</v>
      </c>
      <c r="BY279" s="311"/>
      <c r="BZ279" s="140">
        <f ca="1">IFERROR(IF(AND($O$308="WA",$O$309=0),IF(IFERROR(FIND("On Premise",BZ298)&gt;0,FALSE),(((BZ281*(1-$O$346))/ROUND((BZ250+BZ255),$N$3))-1),(((BZ281*(1-$O$347))/ROUND((BZ250+BZ255),$N$3))-1)),(((BZ281+BZ253)-(BZ250+BZ255))/ROUND((BZ250+BZ255),$N$3))),0)</f>
        <v>0</v>
      </c>
      <c r="CA279" s="140">
        <f>IFERROR(IF(AND($O$308="WA",$O$309=0),IF(IFERROR(FIND("On Premise",BZ298)&gt;0,FALSE),(((CA281*(1-$P$346))/ROUND((CA250+CA255),$N$3))-1),(((CA281*(1-$P$347))/ROUND((CA250+CA255),$N$3))-1)),(((CA281+CA253)-(CA250+CA255))/ROUND((CA250+CA255),$N$3))),0)</f>
        <v>0</v>
      </c>
      <c r="CB279" s="311"/>
      <c r="CC279" s="140">
        <f ca="1">IFERROR(IF(AND($O$308="WA",$O$309=0),IF(IFERROR(FIND("On Premise",CC298)&gt;0,FALSE),(((CC281*(1-$O$346))/ROUND((CC250+CC255),$N$3))-1),(((CC281*(1-$O$347))/ROUND((CC250+CC255),$N$3))-1)),(((CC281+CC253)-(CC250+CC255))/ROUND((CC250+CC255),$N$3))),0)</f>
        <v>0</v>
      </c>
      <c r="CD279" s="140">
        <f>IFERROR(IF(AND($O$308="WA",$O$309=0),IF(IFERROR(FIND("On Premise",CC298)&gt;0,FALSE),(((CD281*(1-$P$346))/ROUND((CD250+CD255),$N$3))-1),(((CD281*(1-$P$347))/ROUND((CD250+CD255),$N$3))-1)),(((CD281+CD253)-(CD250+CD255))/ROUND((CD250+CD255),$N$3))),0)</f>
        <v>0</v>
      </c>
      <c r="CE279" s="311"/>
      <c r="CF279" s="140">
        <f ca="1">IFERROR(IF(AND($O$308="WA",$O$309=0),IF(IFERROR(FIND("On Premise",CF298)&gt;0,FALSE),(((CF281*(1-$O$346))/ROUND((CF250+CF255),$N$3))-1),(((CF281*(1-$O$347))/ROUND((CF250+CF255),$N$3))-1)),(((CF281+CF253)-(CF250+CF255))/ROUND((CF250+CF255),$N$3))),0)</f>
        <v>0</v>
      </c>
      <c r="CG279" s="140">
        <f>IFERROR(IF(AND($O$308="WA",$O$309=0),IF(IFERROR(FIND("On Premise",CF298)&gt;0,FALSE),(((CG281*(1-$P$346))/ROUND((CG250+CG255),$N$3))-1),(((CG281*(1-$P$347))/ROUND((CG250+CG255),$N$3))-1)),(((CG281+CG253)-(CG250+CG255))/ROUND((CG250+CG255),$N$3))),0)</f>
        <v>0</v>
      </c>
      <c r="CH279" s="311"/>
      <c r="CI279" s="140">
        <f ca="1">IFERROR(IF(AND($O$308="WA",$O$309=0),IF(IFERROR(FIND("On Premise",CI298)&gt;0,FALSE),(((CI281*(1-$O$346))/ROUND((CI250+CI255),$N$3))-1),(((CI281*(1-$O$347))/ROUND((CI250+CI255),$N$3))-1)),(((CI281+CI253)-(CI250+CI255))/ROUND((CI250+CI255),$N$3))),0)</f>
        <v>0</v>
      </c>
      <c r="CJ279" s="140">
        <f>IFERROR(IF(AND($O$308="WA",$O$309=0),IF(IFERROR(FIND("On Premise",CI298)&gt;0,FALSE),(((CJ281*(1-$P$346))/ROUND((CJ250+CJ255),$N$3))-1),(((CJ281*(1-$P$347))/ROUND((CJ250+CJ255),$N$3))-1)),(((CJ281+CJ253)-(CJ250+CJ255))/ROUND((CJ250+CJ255),$N$3))),0)</f>
        <v>0</v>
      </c>
      <c r="CK279" s="311"/>
      <c r="CL279" s="140">
        <f ca="1">IFERROR(IF(AND($O$308="WA",$O$309=0),IF(IFERROR(FIND("On Premise",CL298)&gt;0,FALSE),(((CL281*(1-$O$346))/ROUND((CL250+CL255),$N$3))-1),(((CL281*(1-$O$347))/ROUND((CL250+CL255),$N$3))-1)),(((CL281+CL253)-(CL250+CL255))/ROUND((CL250+CL255),$N$3))),0)</f>
        <v>0</v>
      </c>
      <c r="CM279" s="140">
        <f>IFERROR(IF(AND($O$308="WA",$O$309=0),IF(IFERROR(FIND("On Premise",CL298)&gt;0,FALSE),(((CM281*(1-$P$346))/ROUND((CM250+CM255),$N$3))-1),(((CM281*(1-$P$347))/ROUND((CM250+CM255),$N$3))-1)),(((CM281+CM253)-(CM250+CM255))/ROUND((CM250+CM255),$N$3))),0)</f>
        <v>0</v>
      </c>
      <c r="CN279" s="311"/>
      <c r="CO279" s="140">
        <f ca="1">IFERROR(IF(AND($O$308="WA",$O$309=0),IF(IFERROR(FIND("On Premise",CO298)&gt;0,FALSE),(((CO281*(1-$O$346))/ROUND((CO250+CO255),$N$3))-1),(((CO281*(1-$O$347))/ROUND((CO250+CO255),$N$3))-1)),(((CO281+CO253)-(CO250+CO255))/ROUND((CO250+CO255),$N$3))),0)</f>
        <v>0</v>
      </c>
      <c r="CP279" s="140">
        <f>IFERROR(IF(AND($O$308="WA",$O$309=0),IF(IFERROR(FIND("On Premise",CO298)&gt;0,FALSE),(((CP281*(1-$P$346))/ROUND((CP250+CP255),$N$3))-1),(((CP281*(1-$P$347))/ROUND((CP250+CP255),$N$3))-1)),(((CP281+CP253)-(CP250+CP255))/ROUND((CP250+CP255),$N$3))),0)</f>
        <v>0</v>
      </c>
      <c r="CQ279" s="311"/>
      <c r="CR279" s="140">
        <f ca="1">IFERROR(IF(AND($O$308="WA",$O$309=0),IF(IFERROR(FIND("On Premise",CR298)&gt;0,FALSE),(((CR281*(1-$O$346))/ROUND((CR250+CR255),$N$3))-1),(((CR281*(1-$O$347))/ROUND((CR250+CR255),$N$3))-1)),(((CR281+CR253)-(CR250+CR255))/ROUND((CR250+CR255),$N$3))),0)</f>
        <v>0</v>
      </c>
      <c r="CS279" s="140">
        <f>IFERROR(IF(AND($O$308="WA",$O$309=0),IF(IFERROR(FIND("On Premise",CR298)&gt;0,FALSE),(((CS281*(1-$P$346))/ROUND((CS250+CS255),$N$3))-1),(((CS281*(1-$P$347))/ROUND((CS250+CS255),$N$3))-1)),(((CS281+CS253)-(CS250+CS255))/ROUND((CS250+CS255),$N$3))),0)</f>
        <v>0</v>
      </c>
      <c r="CT279" s="311"/>
      <c r="CU279" s="140">
        <f ca="1">IFERROR(IF(AND($O$308="WA",$O$309=0),IF(IFERROR(FIND("On Premise",CU298)&gt;0,FALSE),(((CU281*(1-$O$346))/ROUND((CU250+CU255),$N$3))-1),(((CU281*(1-$O$347))/ROUND((CU250+CU255),$N$3))-1)),(((CU281+CU253)-(CU250+CU255))/ROUND((CU250+CU255),$N$3))),0)</f>
        <v>0</v>
      </c>
      <c r="CV279" s="140">
        <f>IFERROR(IF(AND($O$308="WA",$O$309=0),IF(IFERROR(FIND("On Premise",CU298)&gt;0,FALSE),(((CV281*(1-$P$346))/ROUND((CV250+CV255),$N$3))-1),(((CV281*(1-$P$347))/ROUND((CV250+CV255),$N$3))-1)),(((CV281+CV253)-(CV250+CV255))/ROUND((CV250+CV255),$N$3))),0)</f>
        <v>0</v>
      </c>
      <c r="CW279" s="311"/>
      <c r="CX279" s="140">
        <f ca="1">IFERROR(IF(AND($O$308="WA",$O$309=0),IF(IFERROR(FIND("On Premise",CX298)&gt;0,FALSE),(((CX281*(1-$O$346))/ROUND((CX250+CX255),$N$3))-1),(((CX281*(1-$O$347))/ROUND((CX250+CX255),$N$3))-1)),(((CX281+CX253)-(CX250+CX255))/ROUND((CX250+CX255),$N$3))),0)</f>
        <v>0</v>
      </c>
      <c r="CY279" s="140">
        <f>IFERROR(IF(AND($O$308="WA",$O$309=0),IF(IFERROR(FIND("On Premise",CX298)&gt;0,FALSE),(((CY281*(1-$P$346))/ROUND((CY250+CY255),$N$3))-1),(((CY281*(1-$P$347))/ROUND((CY250+CY255),$N$3))-1)),(((CY281+CY253)-(CY250+CY255))/ROUND((CY250+CY255),$N$3))),0)</f>
        <v>0</v>
      </c>
      <c r="CZ279" s="311"/>
      <c r="DA279" s="140">
        <f ca="1">IFERROR(IF(AND($O$308="WA",$O$309=0),IF(IFERROR(FIND("On Premise",DA298)&gt;0,FALSE),(((DA281*(1-$O$346))/ROUND((DA250+DA255),$N$3))-1),(((DA281*(1-$O$347))/ROUND((DA250+DA255),$N$3))-1)),(((DA281+DA253)-(DA250+DA255))/ROUND((DA250+DA255),$N$3))),0)</f>
        <v>0</v>
      </c>
      <c r="DB279" s="140">
        <f>IFERROR(IF(AND($O$308="WA",$O$309=0),IF(IFERROR(FIND("On Premise",DA298)&gt;0,FALSE),(((DB281*(1-$P$346))/ROUND((DB250+DB255),$N$3))-1),(((DB281*(1-$P$347))/ROUND((DB250+DB255),$N$3))-1)),(((DB281+DB253)-(DB250+DB255))/ROUND((DB250+DB255),$N$3))),0)</f>
        <v>0</v>
      </c>
      <c r="DC279" s="311"/>
      <c r="DD279" s="140">
        <f ca="1">IFERROR(IF(AND($O$308="WA",$O$309=0),IF(IFERROR(FIND("On Premise",DD298)&gt;0,FALSE),(((DD281*(1-$O$346))/ROUND((DD250+DD255),$N$3))-1),(((DD281*(1-$O$347))/ROUND((DD250+DD255),$N$3))-1)),(((DD281+DD253)-(DD250+DD255))/ROUND((DD250+DD255),$N$3))),0)</f>
        <v>0</v>
      </c>
      <c r="DE279" s="140">
        <f>IFERROR(IF(AND($O$308="WA",$O$309=0),IF(IFERROR(FIND("On Premise",DD298)&gt;0,FALSE),(((DE281*(1-$P$346))/ROUND((DE250+DE255),$N$3))-1),(((DE281*(1-$P$347))/ROUND((DE250+DE255),$N$3))-1)),(((DE281+DE253)-(DE250+DE255))/ROUND((DE250+DE255),$N$3))),0)</f>
        <v>0</v>
      </c>
      <c r="DF279" s="311"/>
      <c r="DG279" s="140">
        <f ca="1">IFERROR(IF(AND($O$308="WA",$O$309=0),IF(IFERROR(FIND("On Premise",DG298)&gt;0,FALSE),(((DG281*(1-$O$346))/ROUND((DG250+DG255),$N$3))-1),(((DG281*(1-$O$347))/ROUND((DG250+DG255),$N$3))-1)),(((DG281+DG253)-(DG250+DG255))/ROUND((DG250+DG255),$N$3))),0)</f>
        <v>0</v>
      </c>
      <c r="DH279" s="140">
        <f>IFERROR(IF(AND($O$308="WA",$O$309=0),IF(IFERROR(FIND("On Premise",DG298)&gt;0,FALSE),(((DH281*(1-$P$346))/ROUND((DH250+DH255),$N$3))-1),(((DH281*(1-$P$347))/ROUND((DH250+DH255),$N$3))-1)),(((DH281+DH253)-(DH250+DH255))/ROUND((DH250+DH255),$N$3))),0)</f>
        <v>0</v>
      </c>
      <c r="DI279" s="311"/>
      <c r="DJ279" s="140">
        <f ca="1">IFERROR(IF(AND($O$308="WA",$O$309=0),IF(IFERROR(FIND("On Premise",DJ298)&gt;0,FALSE),(((DJ281*(1-$O$346))/ROUND((DJ250+DJ255),$N$3))-1),(((DJ281*(1-$O$347))/ROUND((DJ250+DJ255),$N$3))-1)),(((DJ281+DJ253)-(DJ250+DJ255))/ROUND((DJ250+DJ255),$N$3))),0)</f>
        <v>0</v>
      </c>
      <c r="DK279" s="140">
        <f>IFERROR(IF(AND($O$308="WA",$O$309=0),IF(IFERROR(FIND("On Premise",DJ298)&gt;0,FALSE),(((DK281*(1-$P$346))/ROUND((DK250+DK255),$N$3))-1),(((DK281*(1-$P$347))/ROUND((DK250+DK255),$N$3))-1)),(((DK281+DK253)-(DK250+DK255))/ROUND((DK250+DK255),$N$3))),0)</f>
        <v>0</v>
      </c>
      <c r="DL279" s="311"/>
      <c r="DM279" s="140">
        <f ca="1">IFERROR(IF(AND($O$308="WA",$O$309=0),IF(IFERROR(FIND("On Premise",DM298)&gt;0,FALSE),(((DM281*(1-$O$346))/ROUND((DM250+DM255),$N$3))-1),(((DM281*(1-$O$347))/ROUND((DM250+DM255),$N$3))-1)),(((DM281+DM253)-(DM250+DM255))/ROUND((DM250+DM255),$N$3))),0)</f>
        <v>0</v>
      </c>
      <c r="DN279" s="140">
        <f>IFERROR(IF(AND($O$308="WA",$O$309=0),IF(IFERROR(FIND("On Premise",DM298)&gt;0,FALSE),(((DN281*(1-$P$346))/ROUND((DN250+DN255),$N$3))-1),(((DN281*(1-$P$347))/ROUND((DN250+DN255),$N$3))-1)),(((DN281+DN253)-(DN250+DN255))/ROUND((DN250+DN255),$N$3))),0)</f>
        <v>0</v>
      </c>
      <c r="DO279" s="311"/>
      <c r="DP279" s="140">
        <f ca="1">IFERROR(IF(AND($O$308="WA",$O$309=0),IF(IFERROR(FIND("On Premise",DP298)&gt;0,FALSE),(((DP281*(1-$O$346))/ROUND((DP250+DP255),$N$3))-1),(((DP281*(1-$O$347))/ROUND((DP250+DP255),$N$3))-1)),(((DP281+DP253)-(DP250+DP255))/ROUND((DP250+DP255),$N$3))),0)</f>
        <v>0</v>
      </c>
      <c r="DQ279" s="140">
        <f>IFERROR(IF(AND($O$308="WA",$O$309=0),IF(IFERROR(FIND("On Premise",DP298)&gt;0,FALSE),(((DQ281*(1-$P$346))/ROUND((DQ250+DQ255),$N$3))-1),(((DQ281*(1-$P$347))/ROUND((DQ250+DQ255),$N$3))-1)),(((DQ281+DQ253)-(DQ250+DQ255))/ROUND((DQ250+DQ255),$N$3))),0)</f>
        <v>0</v>
      </c>
      <c r="DR279" s="311"/>
      <c r="DS279" s="140">
        <f ca="1">IFERROR(IF(AND($O$308="WA",$O$309=0),IF(IFERROR(FIND("On Premise",DS298)&gt;0,FALSE),(((DS281*(1-$O$346))/ROUND((DS250+DS255),$N$3))-1),(((DS281*(1-$O$347))/ROUND((DS250+DS255),$N$3))-1)),(((DS281+DS253)-(DS250+DS255))/ROUND((DS250+DS255),$N$3))),0)</f>
        <v>0</v>
      </c>
      <c r="DT279" s="140">
        <f>IFERROR(IF(AND($O$308="WA",$O$309=0),IF(IFERROR(FIND("On Premise",DS298)&gt;0,FALSE),(((DT281*(1-$P$346))/ROUND((DT250+DT255),$N$3))-1),(((DT281*(1-$P$347))/ROUND((DT250+DT255),$N$3))-1)),(((DT281+DT253)-(DT250+DT255))/ROUND((DT250+DT255),$N$3))),0)</f>
        <v>0</v>
      </c>
      <c r="DU279" s="410"/>
      <c r="DV279" s="140">
        <f>IFERROR(IF(AND($O$308="WA",$O$309=0),IF(IFERROR(FIND("On Premise",DV298)&gt;0,FALSE),(((DV281*(1-$O$346))/ROUND(DV250,$N$3))-1),(((DV281*(1-$O$347))/ROUND(DV250,$N$3))-1)),((DV281+DV253-DV250)/ROUND(DV250,$N$3))),0)</f>
        <v>0</v>
      </c>
      <c r="DW279" s="456"/>
      <c r="DY279" s="241"/>
      <c r="DZ279" s="242"/>
      <c r="EB279" s="146"/>
      <c r="EC279" s="242"/>
    </row>
    <row r="280" spans="1:135" ht="19.5" customHeight="1" x14ac:dyDescent="0.3">
      <c r="A280" s="83"/>
      <c r="D280" s="206"/>
      <c r="E280" s="206" t="s">
        <v>749</v>
      </c>
      <c r="F280" s="206">
        <v>0</v>
      </c>
      <c r="G280" s="206" t="s">
        <v>264</v>
      </c>
      <c r="H280" t="b">
        <v>1</v>
      </c>
      <c r="M280" s="235" t="s">
        <v>723</v>
      </c>
      <c r="N280" s="238" t="s">
        <v>40</v>
      </c>
      <c r="O280" s="198">
        <f ca="1">IFERROR(IFERROR(((R280*R44)+(U280*U44)+(X280*X44)+(AA280*AA44)+(AD280*AD44)+(AG280*AG44)+(AJ280*AJ44)+(AM280*AM44)+(AP280*AP44)+(AS280*AS44)+(AV280*AV44)+(AY280*AY44)+(BB280*BB44)+(BE280*BE44)+(BH280*BH44)+(BK280*BK44)+(BN280*BN44)+(BQ280*BQ44)+(BT280*BT44)+(BW280*BW44)+(BZ280*BZ44)+(CC280*CC44)+(CF280*CF44)+(CI280*CI44)+(CL280*CL44)+(CO280*CO44)+(CR280*CR44)+(CU280*CU44)+(CX280*CX44)+(DA280*DA44)+(DD280*DD44)+(DG280*DG44)+(DJ280*DJ44)+(DM280*DM44)+(DP280*DP44)+(DS280*DS44)+IF(O35="Actual",(DV280*DV44),0))/O44,0),0)</f>
        <v>0</v>
      </c>
      <c r="P280" s="198">
        <f>IFERROR(IFERROR(((S280*S44)+(V280*V44)+(Y280*Y44)+(AB280*AB44)+(AE280*AE44)+(AH280*AH44)+(AK280*AK44)+(AN280*AN44)+(AQ280*AQ44)+(AT280*AT44)+(AW280*AW44)+(AZ280*AZ44)+(BC280*BC44)+(BF280*BF44)+(BI280*BI44)+(BL280*BL44)+(BO280*BO44)+(BR280*BR44)+(BU280*BU44)+(BX280*BX44)+(CA280*CA44)+(CD280*CD44)+(CG280*CG44)+(CJ280*CJ44)+(CM280*CM44)+(CP280*CP44)+(CS280*CS44)+(CV280*CV44)+(CY280*CY44)+(DB280*DB44)+(DE280*DE44)+(DH280*DH44)+(DK280*DK44)+(DN280*DN44)+(DQ280*DQ44)+(DT280*DT44))/P44,0),0)</f>
        <v>0</v>
      </c>
      <c r="Q280" s="236"/>
      <c r="R280" s="207">
        <f>IFERROR(IF(IFERROR(VALUE(R281),0)=0,0,IF(AND($O$308="WA",$O$309=0),IF(IFERROR(FIND("On",R298)&gt;0,FALSE),(((1-$O$346)*R281)-R250-R255),(((1-$O$347)*R281)-R250-R255)),R281+R253-R250-R255)),0)</f>
        <v>0</v>
      </c>
      <c r="S280" s="207">
        <f>IFERROR(IF(IFERROR(VALUE(S281),0)=0,0,IF(AND($O$308="WA",$O$309=0),IF(IFERROR(FIND("On",R298)&gt;0,FALSE),(((1-$P$346)*S281)-S250-S255),(((1-$P$347)*S281)-S250-S255)),S281+S253-S250-S255)),0)</f>
        <v>0</v>
      </c>
      <c r="T280" s="203"/>
      <c r="U280" s="207">
        <f t="shared" ref="U280" si="825">IFERROR(IF(IFERROR(VALUE(U281),0)=0,0,IF(AND($O$308="WA",$O$309=0),IF(IFERROR(FIND("On",U298)&gt;0,FALSE),(((1-$O$346)*U281)-U250-U255),(((1-$O$347)*U281)-U250-U255)),U281+U253-U250-U255)),0)</f>
        <v>0</v>
      </c>
      <c r="V280" s="207">
        <f t="shared" ref="V280" si="826">IFERROR(IF(IFERROR(VALUE(V281),0)=0,0,IF(AND($O$308="WA",$O$309=0),IF(IFERROR(FIND("On",U298)&gt;0,FALSE),(((1-$P$346)*V281)-V250-V255),(((1-$P$347)*V281)-V250-V255)),V281+V253-V250-V255)),0)</f>
        <v>0</v>
      </c>
      <c r="W280" s="203"/>
      <c r="X280" s="207">
        <f t="shared" ref="X280" si="827">IFERROR(IF(IFERROR(VALUE(X281),0)=0,0,IF(AND($O$308="WA",$O$309=0),IF(IFERROR(FIND("On",X298)&gt;0,FALSE),(((1-$O$346)*X281)-X250-X255),(((1-$O$347)*X281)-X250-X255)),X281+X253-X250-X255)),0)</f>
        <v>0</v>
      </c>
      <c r="Y280" s="207">
        <f t="shared" ref="Y280" si="828">IFERROR(IF(IFERROR(VALUE(Y281),0)=0,0,IF(AND($O$308="WA",$O$309=0),IF(IFERROR(FIND("On",X298)&gt;0,FALSE),(((1-$P$346)*Y281)-Y250-Y255),(((1-$P$347)*Y281)-Y250-Y255)),Y281+Y253-Y250-Y255)),0)</f>
        <v>0</v>
      </c>
      <c r="Z280" s="203"/>
      <c r="AA280" s="207">
        <f t="shared" ref="AA280" si="829">IFERROR(IF(IFERROR(VALUE(AA281),0)=0,0,IF(AND($O$308="WA",$O$309=0),IF(IFERROR(FIND("On",AA298)&gt;0,FALSE),(((1-$O$346)*AA281)-AA250-AA255),(((1-$O$347)*AA281)-AA250-AA255)),AA281+AA253-AA250-AA255)),0)</f>
        <v>0</v>
      </c>
      <c r="AB280" s="207">
        <f t="shared" ref="AB280" si="830">IFERROR(IF(IFERROR(VALUE(AB281),0)=0,0,IF(AND($O$308="WA",$O$309=0),IF(IFERROR(FIND("On",AA298)&gt;0,FALSE),(((1-$P$346)*AB281)-AB250-AB255),(((1-$P$347)*AB281)-AB250-AB255)),AB281+AB253-AB250-AB255)),0)</f>
        <v>0</v>
      </c>
      <c r="AC280" s="203"/>
      <c r="AD280" s="207">
        <f t="shared" ref="AD280" si="831">IFERROR(IF(IFERROR(VALUE(AD281),0)=0,0,IF(AND($O$308="WA",$O$309=0),IF(IFERROR(FIND("On",AD298)&gt;0,FALSE),(((1-$O$346)*AD281)-AD250-AD255),(((1-$O$347)*AD281)-AD250-AD255)),AD281+AD253-AD250-AD255)),0)</f>
        <v>0</v>
      </c>
      <c r="AE280" s="207">
        <f t="shared" ref="AE280" si="832">IFERROR(IF(IFERROR(VALUE(AE281),0)=0,0,IF(AND($O$308="WA",$O$309=0),IF(IFERROR(FIND("On",AD298)&gt;0,FALSE),(((1-$P$346)*AE281)-AE250-AE255),(((1-$P$347)*AE281)-AE250-AE255)),AE281+AE253-AE250-AE255)),0)</f>
        <v>0</v>
      </c>
      <c r="AF280" s="203"/>
      <c r="AG280" s="207">
        <f t="shared" ref="AG280" si="833">IFERROR(IF(IFERROR(VALUE(AG281),0)=0,0,IF(AND($O$308="WA",$O$309=0),IF(IFERROR(FIND("On",AG298)&gt;0,FALSE),(((1-$O$346)*AG281)-AG250-AG255),(((1-$O$347)*AG281)-AG250-AG255)),AG281+AG253-AG250-AG255)),0)</f>
        <v>0</v>
      </c>
      <c r="AH280" s="207">
        <f t="shared" ref="AH280" si="834">IFERROR(IF(IFERROR(VALUE(AH281),0)=0,0,IF(AND($O$308="WA",$O$309=0),IF(IFERROR(FIND("On",AG298)&gt;0,FALSE),(((1-$P$346)*AH281)-AH250-AH255),(((1-$P$347)*AH281)-AH250-AH255)),AH281+AH253-AH250-AH255)),0)</f>
        <v>0</v>
      </c>
      <c r="AI280" s="203"/>
      <c r="AJ280" s="207">
        <f t="shared" ref="AJ280" si="835">IFERROR(IF(IFERROR(VALUE(AJ281),0)=0,0,IF(AND($O$308="WA",$O$309=0),IF(IFERROR(FIND("On",AJ298)&gt;0,FALSE),(((1-$O$346)*AJ281)-AJ250-AJ255),(((1-$O$347)*AJ281)-AJ250-AJ255)),AJ281+AJ253-AJ250-AJ255)),0)</f>
        <v>0</v>
      </c>
      <c r="AK280" s="207">
        <f t="shared" ref="AK280" si="836">IFERROR(IF(IFERROR(VALUE(AK281),0)=0,0,IF(AND($O$308="WA",$O$309=0),IF(IFERROR(FIND("On",AJ298)&gt;0,FALSE),(((1-$P$346)*AK281)-AK250-AK255),(((1-$P$347)*AK281)-AK250-AK255)),AK281+AK253-AK250-AK255)),0)</f>
        <v>0</v>
      </c>
      <c r="AL280" s="203"/>
      <c r="AM280" s="207">
        <f t="shared" ref="AM280" si="837">IFERROR(IF(IFERROR(VALUE(AM281),0)=0,0,IF(AND($O$308="WA",$O$309=0),IF(IFERROR(FIND("On",AM298)&gt;0,FALSE),(((1-$O$346)*AM281)-AM250-AM255),(((1-$O$347)*AM281)-AM250-AM255)),AM281+AM253-AM250-AM255)),0)</f>
        <v>0</v>
      </c>
      <c r="AN280" s="207">
        <f t="shared" ref="AN280" si="838">IFERROR(IF(IFERROR(VALUE(AN281),0)=0,0,IF(AND($O$308="WA",$O$309=0),IF(IFERROR(FIND("On",AM298)&gt;0,FALSE),(((1-$P$346)*AN281)-AN250-AN255),(((1-$P$347)*AN281)-AN250-AN255)),AN281+AN253-AN250-AN255)),0)</f>
        <v>0</v>
      </c>
      <c r="AO280" s="203"/>
      <c r="AP280" s="207">
        <f t="shared" ref="AP280" si="839">IFERROR(IF(IFERROR(VALUE(AP281),0)=0,0,IF(AND($O$308="WA",$O$309=0),IF(IFERROR(FIND("On",AP298)&gt;0,FALSE),(((1-$O$346)*AP281)-AP250-AP255),(((1-$O$347)*AP281)-AP250-AP255)),AP281+AP253-AP250-AP255)),0)</f>
        <v>0</v>
      </c>
      <c r="AQ280" s="207">
        <f t="shared" ref="AQ280" si="840">IFERROR(IF(IFERROR(VALUE(AQ281),0)=0,0,IF(AND($O$308="WA",$O$309=0),IF(IFERROR(FIND("On",AP298)&gt;0,FALSE),(((1-$P$346)*AQ281)-AQ250-AQ255),(((1-$P$347)*AQ281)-AQ250-AQ255)),AQ281+AQ253-AQ250-AQ255)),0)</f>
        <v>0</v>
      </c>
      <c r="AR280" s="203"/>
      <c r="AS280" s="207">
        <f t="shared" ref="AS280" si="841">IFERROR(IF(IFERROR(VALUE(AS281),0)=0,0,IF(AND($O$308="WA",$O$309=0),IF(IFERROR(FIND("On",AS298)&gt;0,FALSE),(((1-$O$346)*AS281)-AS250-AS255),(((1-$O$347)*AS281)-AS250-AS255)),AS281+AS253-AS250-AS255)),0)</f>
        <v>0</v>
      </c>
      <c r="AT280" s="207">
        <f t="shared" ref="AT280" si="842">IFERROR(IF(IFERROR(VALUE(AT281),0)=0,0,IF(AND($O$308="WA",$O$309=0),IF(IFERROR(FIND("On",AS298)&gt;0,FALSE),(((1-$P$346)*AT281)-AT250-AT255),(((1-$P$347)*AT281)-AT250-AT255)),AT281+AT253-AT250-AT255)),0)</f>
        <v>0</v>
      </c>
      <c r="AU280" s="203"/>
      <c r="AV280" s="207">
        <f t="shared" ref="AV280" si="843">IFERROR(IF(IFERROR(VALUE(AV281),0)=0,0,IF(AND($O$308="WA",$O$309=0),IF(IFERROR(FIND("On",AV298)&gt;0,FALSE),(((1-$O$346)*AV281)-AV250-AV255),(((1-$O$347)*AV281)-AV250-AV255)),AV281+AV253-AV250-AV255)),0)</f>
        <v>0</v>
      </c>
      <c r="AW280" s="207">
        <f t="shared" ref="AW280" si="844">IFERROR(IF(IFERROR(VALUE(AW281),0)=0,0,IF(AND($O$308="WA",$O$309=0),IF(IFERROR(FIND("On",AV298)&gt;0,FALSE),(((1-$P$346)*AW281)-AW250-AW255),(((1-$P$347)*AW281)-AW250-AW255)),AW281+AW253-AW250-AW255)),0)</f>
        <v>0</v>
      </c>
      <c r="AX280" s="203"/>
      <c r="AY280" s="207">
        <f t="shared" ref="AY280" si="845">IFERROR(IF(IFERROR(VALUE(AY281),0)=0,0,IF(AND($O$308="WA",$O$309=0),IF(IFERROR(FIND("On",AY298)&gt;0,FALSE),(((1-$O$346)*AY281)-AY250-AY255),(((1-$O$347)*AY281)-AY250-AY255)),AY281+AY253-AY250-AY255)),0)</f>
        <v>0</v>
      </c>
      <c r="AZ280" s="207">
        <f t="shared" ref="AZ280" si="846">IFERROR(IF(IFERROR(VALUE(AZ281),0)=0,0,IF(AND($O$308="WA",$O$309=0),IF(IFERROR(FIND("On",AY298)&gt;0,FALSE),(((1-$P$346)*AZ281)-AZ250-AZ255),(((1-$P$347)*AZ281)-AZ250-AZ255)),AZ281+AZ253-AZ250-AZ255)),0)</f>
        <v>0</v>
      </c>
      <c r="BA280" s="203"/>
      <c r="BB280" s="207">
        <f t="shared" ref="BB280" si="847">IFERROR(IF(IFERROR(VALUE(BB281),0)=0,0,IF(AND($O$308="WA",$O$309=0),IF(IFERROR(FIND("On",BB298)&gt;0,FALSE),(((1-$O$346)*BB281)-BB250-BB255),(((1-$O$347)*BB281)-BB250-BB255)),BB281+BB253-BB250-BB255)),0)</f>
        <v>0</v>
      </c>
      <c r="BC280" s="207">
        <f t="shared" ref="BC280" si="848">IFERROR(IF(IFERROR(VALUE(BC281),0)=0,0,IF(AND($O$308="WA",$O$309=0),IF(IFERROR(FIND("On",BB298)&gt;0,FALSE),(((1-$P$346)*BC281)-BC250-BC255),(((1-$P$347)*BC281)-BC250-BC255)),BC281+BC253-BC250-BC255)),0)</f>
        <v>0</v>
      </c>
      <c r="BD280" s="203"/>
      <c r="BE280" s="207">
        <f t="shared" ref="BE280" si="849">IFERROR(IF(IFERROR(VALUE(BE281),0)=0,0,IF(AND($O$308="WA",$O$309=0),IF(IFERROR(FIND("On",BE298)&gt;0,FALSE),(((1-$O$346)*BE281)-BE250-BE255),(((1-$O$347)*BE281)-BE250-BE255)),BE281+BE253-BE250-BE255)),0)</f>
        <v>0</v>
      </c>
      <c r="BF280" s="207">
        <f t="shared" ref="BF280" si="850">IFERROR(IF(IFERROR(VALUE(BF281),0)=0,0,IF(AND($O$308="WA",$O$309=0),IF(IFERROR(FIND("On",BE298)&gt;0,FALSE),(((1-$P$346)*BF281)-BF250-BF255),(((1-$P$347)*BF281)-BF250-BF255)),BF281+BF253-BF250-BF255)),0)</f>
        <v>0</v>
      </c>
      <c r="BG280" s="203"/>
      <c r="BH280" s="207">
        <f t="shared" ref="BH280" si="851">IFERROR(IF(IFERROR(VALUE(BH281),0)=0,0,IF(AND($O$308="WA",$O$309=0),IF(IFERROR(FIND("On",BH298)&gt;0,FALSE),(((1-$O$346)*BH281)-BH250-BH255),(((1-$O$347)*BH281)-BH250-BH255)),BH281+BH253-BH250-BH255)),0)</f>
        <v>0</v>
      </c>
      <c r="BI280" s="207">
        <f t="shared" ref="BI280" si="852">IFERROR(IF(IFERROR(VALUE(BI281),0)=0,0,IF(AND($O$308="WA",$O$309=0),IF(IFERROR(FIND("On",BH298)&gt;0,FALSE),(((1-$P$346)*BI281)-BI250-BI255),(((1-$P$347)*BI281)-BI250-BI255)),BI281+BI253-BI250-BI255)),0)</f>
        <v>0</v>
      </c>
      <c r="BJ280" s="203"/>
      <c r="BK280" s="207">
        <f t="shared" ref="BK280" si="853">IFERROR(IF(IFERROR(VALUE(BK281),0)=0,0,IF(AND($O$308="WA",$O$309=0),IF(IFERROR(FIND("On",BK298)&gt;0,FALSE),(((1-$O$346)*BK281)-BK250-BK255),(((1-$O$347)*BK281)-BK250-BK255)),BK281+BK253-BK250-BK255)),0)</f>
        <v>0</v>
      </c>
      <c r="BL280" s="207">
        <f t="shared" ref="BL280" si="854">IFERROR(IF(IFERROR(VALUE(BL281),0)=0,0,IF(AND($O$308="WA",$O$309=0),IF(IFERROR(FIND("On",BK298)&gt;0,FALSE),(((1-$P$346)*BL281)-BL250-BL255),(((1-$P$347)*BL281)-BL250-BL255)),BL281+BL253-BL250-BL255)),0)</f>
        <v>0</v>
      </c>
      <c r="BM280" s="203"/>
      <c r="BN280" s="207">
        <f t="shared" ref="BN280" si="855">IFERROR(IF(IFERROR(VALUE(BN281),0)=0,0,IF(AND($O$308="WA",$O$309=0),IF(IFERROR(FIND("On",BN298)&gt;0,FALSE),(((1-$O$346)*BN281)-BN250-BN255),(((1-$O$347)*BN281)-BN250-BN255)),BN281+BN253-BN250-BN255)),0)</f>
        <v>0</v>
      </c>
      <c r="BO280" s="207">
        <f t="shared" ref="BO280" si="856">IFERROR(IF(IFERROR(VALUE(BO281),0)=0,0,IF(AND($O$308="WA",$O$309=0),IF(IFERROR(FIND("On",BN298)&gt;0,FALSE),(((1-$P$346)*BO281)-BO250-BO255),(((1-$P$347)*BO281)-BO250-BO255)),BO281+BO253-BO250-BO255)),0)</f>
        <v>0</v>
      </c>
      <c r="BP280" s="203"/>
      <c r="BQ280" s="207">
        <f t="shared" ref="BQ280" si="857">IFERROR(IF(IFERROR(VALUE(BQ281),0)=0,0,IF(AND($O$308="WA",$O$309=0),IF(IFERROR(FIND("On",BQ298)&gt;0,FALSE),(((1-$O$346)*BQ281)-BQ250-BQ255),(((1-$O$347)*BQ281)-BQ250-BQ255)),BQ281+BQ253-BQ250-BQ255)),0)</f>
        <v>0</v>
      </c>
      <c r="BR280" s="207">
        <f t="shared" ref="BR280" si="858">IFERROR(IF(IFERROR(VALUE(BR281),0)=0,0,IF(AND($O$308="WA",$O$309=0),IF(IFERROR(FIND("On",BQ298)&gt;0,FALSE),(((1-$P$346)*BR281)-BR250-BR255),(((1-$P$347)*BR281)-BR250-BR255)),BR281+BR253-BR250-BR255)),0)</f>
        <v>0</v>
      </c>
      <c r="BS280" s="204"/>
      <c r="BT280" s="207">
        <f t="shared" ref="BT280" si="859">IFERROR(IF(IFERROR(VALUE(BT281),0)=0,0,IF(AND($O$308="WA",$O$309=0),IF(IFERROR(FIND("On",BT298)&gt;0,FALSE),(((1-$O$346)*BT281)-BT250-BT255),(((1-$O$347)*BT281)-BT250-BT255)),BT281+BT253-BT250-BT255)),0)</f>
        <v>0</v>
      </c>
      <c r="BU280" s="207">
        <f t="shared" ref="BU280" si="860">IFERROR(IF(IFERROR(VALUE(BU281),0)=0,0,IF(AND($O$308="WA",$O$309=0),IF(IFERROR(FIND("On",BT298)&gt;0,FALSE),(((1-$P$346)*BU281)-BU250-BU255),(((1-$P$347)*BU281)-BU250-BU255)),BU281+BU253-BU250-BU255)),0)</f>
        <v>0</v>
      </c>
      <c r="BV280" s="204"/>
      <c r="BW280" s="207">
        <f t="shared" ref="BW280" si="861">IFERROR(IF(IFERROR(VALUE(BW281),0)=0,0,IF(AND($O$308="WA",$O$309=0),IF(IFERROR(FIND("On",BW298)&gt;0,FALSE),(((1-$O$346)*BW281)-BW250-BW255),(((1-$O$347)*BW281)-BW250-BW255)),BW281+BW253-BW250-BW255)),0)</f>
        <v>0</v>
      </c>
      <c r="BX280" s="207">
        <f t="shared" ref="BX280" si="862">IFERROR(IF(IFERROR(VALUE(BX281),0)=0,0,IF(AND($O$308="WA",$O$309=0),IF(IFERROR(FIND("On",BW298)&gt;0,FALSE),(((1-$P$346)*BX281)-BX250-BX255),(((1-$P$347)*BX281)-BX250-BX255)),BX281+BX253-BX250-BX255)),0)</f>
        <v>0</v>
      </c>
      <c r="BY280" s="204"/>
      <c r="BZ280" s="207">
        <f t="shared" ref="BZ280" si="863">IFERROR(IF(IFERROR(VALUE(BZ281),0)=0,0,IF(AND($O$308="WA",$O$309=0),IF(IFERROR(FIND("On",BZ298)&gt;0,FALSE),(((1-$O$346)*BZ281)-BZ250-BZ255),(((1-$O$347)*BZ281)-BZ250-BZ255)),BZ281+BZ253-BZ250-BZ255)),0)</f>
        <v>0</v>
      </c>
      <c r="CA280" s="207">
        <f t="shared" ref="CA280" si="864">IFERROR(IF(IFERROR(VALUE(CA281),0)=0,0,IF(AND($O$308="WA",$O$309=0),IF(IFERROR(FIND("On",BZ298)&gt;0,FALSE),(((1-$P$346)*CA281)-CA250-CA255),(((1-$P$347)*CA281)-CA250-CA255)),CA281+CA253-CA250-CA255)),0)</f>
        <v>0</v>
      </c>
      <c r="CB280" s="203"/>
      <c r="CC280" s="207">
        <f t="shared" ref="CC280" si="865">IFERROR(IF(IFERROR(VALUE(CC281),0)=0,0,IF(AND($O$308="WA",$O$309=0),IF(IFERROR(FIND("On",CC298)&gt;0,FALSE),(((1-$O$346)*CC281)-CC250-CC255),(((1-$O$347)*CC281)-CC250-CC255)),CC281+CC253-CC250-CC255)),0)</f>
        <v>0</v>
      </c>
      <c r="CD280" s="207">
        <f t="shared" ref="CD280" si="866">IFERROR(IF(IFERROR(VALUE(CD281),0)=0,0,IF(AND($O$308="WA",$O$309=0),IF(IFERROR(FIND("On",CC298)&gt;0,FALSE),(((1-$P$346)*CD281)-CD250-CD255),(((1-$P$347)*CD281)-CD250-CD255)),CD281+CD253-CD250-CD255)),0)</f>
        <v>0</v>
      </c>
      <c r="CE280" s="203"/>
      <c r="CF280" s="207">
        <f t="shared" ref="CF280" si="867">IFERROR(IF(IFERROR(VALUE(CF281),0)=0,0,IF(AND($O$308="WA",$O$309=0),IF(IFERROR(FIND("On",CF298)&gt;0,FALSE),(((1-$O$346)*CF281)-CF250-CF255),(((1-$O$347)*CF281)-CF250-CF255)),CF281+CF253-CF250-CF255)),0)</f>
        <v>0</v>
      </c>
      <c r="CG280" s="207">
        <f t="shared" ref="CG280" si="868">IFERROR(IF(IFERROR(VALUE(CG281),0)=0,0,IF(AND($O$308="WA",$O$309=0),IF(IFERROR(FIND("On",CF298)&gt;0,FALSE),(((1-$P$346)*CG281)-CG250-CG255),(((1-$P$347)*CG281)-CG250-CG255)),CG281+CG253-CG250-CG255)),0)</f>
        <v>0</v>
      </c>
      <c r="CH280" s="203"/>
      <c r="CI280" s="207">
        <f t="shared" ref="CI280" si="869">IFERROR(IF(IFERROR(VALUE(CI281),0)=0,0,IF(AND($O$308="WA",$O$309=0),IF(IFERROR(FIND("On",CI298)&gt;0,FALSE),(((1-$O$346)*CI281)-CI250-CI255),(((1-$O$347)*CI281)-CI250-CI255)),CI281+CI253-CI250-CI255)),0)</f>
        <v>0</v>
      </c>
      <c r="CJ280" s="207">
        <f t="shared" ref="CJ280" si="870">IFERROR(IF(IFERROR(VALUE(CJ281),0)=0,0,IF(AND($O$308="WA",$O$309=0),IF(IFERROR(FIND("On",CI298)&gt;0,FALSE),(((1-$P$346)*CJ281)-CJ250-CJ255),(((1-$P$347)*CJ281)-CJ250-CJ255)),CJ281+CJ253-CJ250-CJ255)),0)</f>
        <v>0</v>
      </c>
      <c r="CK280" s="203"/>
      <c r="CL280" s="207">
        <f t="shared" ref="CL280" si="871">IFERROR(IF(IFERROR(VALUE(CL281),0)=0,0,IF(AND($O$308="WA",$O$309=0),IF(IFERROR(FIND("On",CL298)&gt;0,FALSE),(((1-$O$346)*CL281)-CL250-CL255),(((1-$O$347)*CL281)-CL250-CL255)),CL281+CL253-CL250-CL255)),0)</f>
        <v>0</v>
      </c>
      <c r="CM280" s="207">
        <f t="shared" ref="CM280" si="872">IFERROR(IF(IFERROR(VALUE(CM281),0)=0,0,IF(AND($O$308="WA",$O$309=0),IF(IFERROR(FIND("On",CL298)&gt;0,FALSE),(((1-$P$346)*CM281)-CM250-CM255),(((1-$P$347)*CM281)-CM250-CM255)),CM281+CM253-CM250-CM255)),0)</f>
        <v>0</v>
      </c>
      <c r="CN280" s="203"/>
      <c r="CO280" s="207">
        <f t="shared" ref="CO280" si="873">IFERROR(IF(IFERROR(VALUE(CO281),0)=0,0,IF(AND($O$308="WA",$O$309=0),IF(IFERROR(FIND("On",CO298)&gt;0,FALSE),(((1-$O$346)*CO281)-CO250-CO255),(((1-$O$347)*CO281)-CO250-CO255)),CO281+CO253-CO250-CO255)),0)</f>
        <v>0</v>
      </c>
      <c r="CP280" s="207">
        <f t="shared" ref="CP280" si="874">IFERROR(IF(IFERROR(VALUE(CP281),0)=0,0,IF(AND($O$308="WA",$O$309=0),IF(IFERROR(FIND("On",CO298)&gt;0,FALSE),(((1-$P$346)*CP281)-CP250-CP255),(((1-$P$347)*CP281)-CP250-CP255)),CP281+CP253-CP250-CP255)),0)</f>
        <v>0</v>
      </c>
      <c r="CQ280" s="203"/>
      <c r="CR280" s="207">
        <f t="shared" ref="CR280" si="875">IFERROR(IF(IFERROR(VALUE(CR281),0)=0,0,IF(AND($O$308="WA",$O$309=0),IF(IFERROR(FIND("On",CR298)&gt;0,FALSE),(((1-$O$346)*CR281)-CR250-CR255),(((1-$O$347)*CR281)-CR250-CR255)),CR281+CR253-CR250-CR255)),0)</f>
        <v>0</v>
      </c>
      <c r="CS280" s="207">
        <f t="shared" ref="CS280" si="876">IFERROR(IF(IFERROR(VALUE(CS281),0)=0,0,IF(AND($O$308="WA",$O$309=0),IF(IFERROR(FIND("On",CR298)&gt;0,FALSE),(((1-$P$346)*CS281)-CS250-CS255),(((1-$P$347)*CS281)-CS250-CS255)),CS281+CS253-CS250-CS255)),0)</f>
        <v>0</v>
      </c>
      <c r="CT280" s="203"/>
      <c r="CU280" s="207">
        <f t="shared" ref="CU280" si="877">IFERROR(IF(IFERROR(VALUE(CU281),0)=0,0,IF(AND($O$308="WA",$O$309=0),IF(IFERROR(FIND("On",CU298)&gt;0,FALSE),(((1-$O$346)*CU281)-CU250-CU255),(((1-$O$347)*CU281)-CU250-CU255)),CU281+CU253-CU250-CU255)),0)</f>
        <v>0</v>
      </c>
      <c r="CV280" s="207">
        <f t="shared" ref="CV280" si="878">IFERROR(IF(IFERROR(VALUE(CV281),0)=0,0,IF(AND($O$308="WA",$O$309=0),IF(IFERROR(FIND("On",CU298)&gt;0,FALSE),(((1-$P$346)*CV281)-CV250-CV255),(((1-$P$347)*CV281)-CV250-CV255)),CV281+CV253-CV250-CV255)),0)</f>
        <v>0</v>
      </c>
      <c r="CW280" s="203"/>
      <c r="CX280" s="207">
        <f t="shared" ref="CX280" si="879">IFERROR(IF(IFERROR(VALUE(CX281),0)=0,0,IF(AND($O$308="WA",$O$309=0),IF(IFERROR(FIND("On",CX298)&gt;0,FALSE),(((1-$O$346)*CX281)-CX250-CX255),(((1-$O$347)*CX281)-CX250-CX255)),CX281+CX253-CX250-CX255)),0)</f>
        <v>0</v>
      </c>
      <c r="CY280" s="207">
        <f t="shared" ref="CY280" si="880">IFERROR(IF(IFERROR(VALUE(CY281),0)=0,0,IF(AND($O$308="WA",$O$309=0),IF(IFERROR(FIND("On",CX298)&gt;0,FALSE),(((1-$P$346)*CY281)-CY250-CY255),(((1-$P$347)*CY281)-CY250-CY255)),CY281+CY253-CY250-CY255)),0)</f>
        <v>0</v>
      </c>
      <c r="CZ280" s="203"/>
      <c r="DA280" s="207">
        <f t="shared" ref="DA280" si="881">IFERROR(IF(IFERROR(VALUE(DA281),0)=0,0,IF(AND($O$308="WA",$O$309=0),IF(IFERROR(FIND("On",DA298)&gt;0,FALSE),(((1-$O$346)*DA281)-DA250-DA255),(((1-$O$347)*DA281)-DA250-DA255)),DA281+DA253-DA250-DA255)),0)</f>
        <v>0</v>
      </c>
      <c r="DB280" s="207">
        <f t="shared" ref="DB280" si="882">IFERROR(IF(IFERROR(VALUE(DB281),0)=0,0,IF(AND($O$308="WA",$O$309=0),IF(IFERROR(FIND("On",DA298)&gt;0,FALSE),(((1-$P$346)*DB281)-DB250-DB255),(((1-$P$347)*DB281)-DB250-DB255)),DB281+DB253-DB250-DB255)),0)</f>
        <v>0</v>
      </c>
      <c r="DC280" s="203"/>
      <c r="DD280" s="207">
        <f t="shared" ref="DD280" si="883">IFERROR(IF(IFERROR(VALUE(DD281),0)=0,0,IF(AND($O$308="WA",$O$309=0),IF(IFERROR(FIND("On",DD298)&gt;0,FALSE),(((1-$O$346)*DD281)-DD250-DD255),(((1-$O$347)*DD281)-DD250-DD255)),DD281+DD253-DD250-DD255)),0)</f>
        <v>0</v>
      </c>
      <c r="DE280" s="207">
        <f t="shared" ref="DE280" si="884">IFERROR(IF(IFERROR(VALUE(DE281),0)=0,0,IF(AND($O$308="WA",$O$309=0),IF(IFERROR(FIND("On",DD298)&gt;0,FALSE),(((1-$P$346)*DE281)-DE250-DE255),(((1-$P$347)*DE281)-DE250-DE255)),DE281+DE253-DE250-DE255)),0)</f>
        <v>0</v>
      </c>
      <c r="DF280" s="203"/>
      <c r="DG280" s="207">
        <f t="shared" ref="DG280" si="885">IFERROR(IF(IFERROR(VALUE(DG281),0)=0,0,IF(AND($O$308="WA",$O$309=0),IF(IFERROR(FIND("On",DG298)&gt;0,FALSE),(((1-$O$346)*DG281)-DG250-DG255),(((1-$O$347)*DG281)-DG250-DG255)),DG281+DG253-DG250-DG255)),0)</f>
        <v>0</v>
      </c>
      <c r="DH280" s="207">
        <f t="shared" ref="DH280" si="886">IFERROR(IF(IFERROR(VALUE(DH281),0)=0,0,IF(AND($O$308="WA",$O$309=0),IF(IFERROR(FIND("On",DG298)&gt;0,FALSE),(((1-$P$346)*DH281)-DH250-DH255),(((1-$P$347)*DH281)-DH250-DH255)),DH281+DH253-DH250-DH255)),0)</f>
        <v>0</v>
      </c>
      <c r="DI280" s="203"/>
      <c r="DJ280" s="207">
        <f t="shared" ref="DJ280" si="887">IFERROR(IF(IFERROR(VALUE(DJ281),0)=0,0,IF(AND($O$308="WA",$O$309=0),IF(IFERROR(FIND("On",DJ298)&gt;0,FALSE),(((1-$O$346)*DJ281)-DJ250-DJ255),(((1-$O$347)*DJ281)-DJ250-DJ255)),DJ281+DJ253-DJ250-DJ255)),0)</f>
        <v>0</v>
      </c>
      <c r="DK280" s="207">
        <f t="shared" ref="DK280" si="888">IFERROR(IF(IFERROR(VALUE(DK281),0)=0,0,IF(AND($O$308="WA",$O$309=0),IF(IFERROR(FIND("On",DJ298)&gt;0,FALSE),(((1-$P$346)*DK281)-DK250-DK255),(((1-$P$347)*DK281)-DK250-DK255)),DK281+DK253-DK250-DK255)),0)</f>
        <v>0</v>
      </c>
      <c r="DL280" s="203"/>
      <c r="DM280" s="207">
        <f t="shared" ref="DM280" si="889">IFERROR(IF(IFERROR(VALUE(DM281),0)=0,0,IF(AND($O$308="WA",$O$309=0),IF(IFERROR(FIND("On",DM298)&gt;0,FALSE),(((1-$O$346)*DM281)-DM250-DM255),(((1-$O$347)*DM281)-DM250-DM255)),DM281+DM253-DM250-DM255)),0)</f>
        <v>0</v>
      </c>
      <c r="DN280" s="207">
        <f t="shared" ref="DN280" si="890">IFERROR(IF(IFERROR(VALUE(DN281),0)=0,0,IF(AND($O$308="WA",$O$309=0),IF(IFERROR(FIND("On",DM298)&gt;0,FALSE),(((1-$P$346)*DN281)-DN250-DN255),(((1-$P$347)*DN281)-DN250-DN255)),DN281+DN253-DN250-DN255)),0)</f>
        <v>0</v>
      </c>
      <c r="DO280" s="203"/>
      <c r="DP280" s="207">
        <f t="shared" ref="DP280" si="891">IFERROR(IF(IFERROR(VALUE(DP281),0)=0,0,IF(AND($O$308="WA",$O$309=0),IF(IFERROR(FIND("On",DP298)&gt;0,FALSE),(((1-$O$346)*DP281)-DP250-DP255),(((1-$O$347)*DP281)-DP250-DP255)),DP281+DP253-DP250-DP255)),0)</f>
        <v>0</v>
      </c>
      <c r="DQ280" s="207">
        <f t="shared" ref="DQ280" si="892">IFERROR(IF(IFERROR(VALUE(DQ281),0)=0,0,IF(AND($O$308="WA",$O$309=0),IF(IFERROR(FIND("On",DP298)&gt;0,FALSE),(((1-$P$346)*DQ281)-DQ250-DQ255),(((1-$P$347)*DQ281)-DQ250-DQ255)),DQ281+DQ253-DQ250-DQ255)),0)</f>
        <v>0</v>
      </c>
      <c r="DR280" s="203"/>
      <c r="DS280" s="207">
        <f t="shared" ref="DS280" si="893">IFERROR(IF(IFERROR(VALUE(DS281),0)=0,0,IF(AND($O$308="WA",$O$309=0),IF(IFERROR(FIND("On",DS298)&gt;0,FALSE),(((1-$O$346)*DS281)-DS250-DS255),(((1-$O$347)*DS281)-DS250-DS255)),DS281+DS253-DS250-DS255)),0)</f>
        <v>0</v>
      </c>
      <c r="DT280" s="207">
        <f t="shared" ref="DT280" si="894">IFERROR(IF(IFERROR(VALUE(DT281),0)=0,0,IF(AND($O$308="WA",$O$309=0),IF(IFERROR(FIND("On",DS298)&gt;0,FALSE),(((1-$P$346)*DT281)-DT250-DT255),(((1-$P$347)*DT281)-DT250-DT255)),DT281+DT253-DT250-DT255)),0)</f>
        <v>0</v>
      </c>
      <c r="DU280" s="211"/>
      <c r="DV280" s="204">
        <f>IFERROR(IF(DV281&lt;&gt;"",IF(DV281&lt;&gt;0,DV281+DV253-DV250,0),0),0)</f>
        <v>0</v>
      </c>
      <c r="DW280" s="442"/>
      <c r="DY280" s="205"/>
      <c r="DZ280" s="205"/>
      <c r="EB280" s="196"/>
      <c r="EC280" s="196"/>
      <c r="EE280" s="100"/>
    </row>
    <row r="281" spans="1:135" ht="19.5" customHeight="1" x14ac:dyDescent="0.3">
      <c r="A281" s="83"/>
      <c r="D281" s="206"/>
      <c r="E281" s="206" t="s">
        <v>750</v>
      </c>
      <c r="F281" s="206">
        <v>0</v>
      </c>
      <c r="G281" s="206" t="s">
        <v>264</v>
      </c>
      <c r="H281" t="b">
        <v>1</v>
      </c>
      <c r="M281" s="250" t="s">
        <v>724</v>
      </c>
      <c r="N281" s="238" t="s">
        <v>40</v>
      </c>
      <c r="O281" s="198">
        <f ca="1">IFERROR(((R281*R44)+(U281*U44)+(X281*X44)+(AA281*AA44)+(AD281*AD44)+(AG281*AG44)+(AJ281*AJ44)+(AM281*AM44)+(AP281*AP44)+(AS281*AS44)+(AV281*AV44)+(AY281*AY44)+(BB281*BB44)+(BE281*BE44)+(BH281*BH44)+(BK281*BK44)+(BN281*BN44)+(BQ281*BQ44)+(BT281*BT44)+(BW281*BW44)+(BZ281*BZ44)+(CC281*CC44)+(CF281*CF44)+(CI281*CI44)+(CL281*CL44)+(CO281*CO44)+(CR281*CR44)+(CU281*CU44)+(CX281*CX44)+(DA281*DA44)+(DD281*DD44)+(DG281*DG44)+(DJ281*DJ44)+(DM281*DM44)+(DP281*DP44)+(DS281*DS44)+IF(O35="Actual",(DV281*DV44),0))/$AA$353,0)</f>
        <v>0</v>
      </c>
      <c r="P281" s="198">
        <f>IFERROR(((S281*S44)+(V281*V44)+(Y281*Y44)+(AB281*AB44)+(AE281*AE44)+(AH281*AH44)+(AK281*AK44)+(AN281*AN44)+(AQ281*AQ44)+(AT281*AT44)+(AW281*AW44)+(AZ281*AZ44)+(BC281*BC44)+(BF281*BF44)+(BI281*BI44)+(BL281*BL44)+(BO281*BO44)+(BR281*BR44)+(BU281*BU44)+(BX281*BX44)+(CA281*CA44)+(CD281*CD44)+(CG281*CG44)+(CJ281*CJ44)+(CM281*CM44)+(CP281*CP44)+(CS281*CS44)+(CV281*CV44)+(CY281*CY44)+(DB281*DB44)+(DE281*DE44)+(DH281*DH44)+(DK281*DK44)+(DN281*DN44)+(DQ281*DQ44)+(DT281*DT44))/$AB$353,0)</f>
        <v>0</v>
      </c>
      <c r="Q281" s="236"/>
      <c r="R281" s="207"/>
      <c r="S281" s="262"/>
      <c r="T281" s="203"/>
      <c r="U281" s="207"/>
      <c r="V281" s="262">
        <v>0</v>
      </c>
      <c r="W281" s="203"/>
      <c r="X281" s="207"/>
      <c r="Y281" s="262"/>
      <c r="Z281" s="203"/>
      <c r="AA281" s="207"/>
      <c r="AB281" s="262"/>
      <c r="AC281" s="203"/>
      <c r="AD281" s="207"/>
      <c r="AE281" s="262"/>
      <c r="AF281" s="203"/>
      <c r="AG281" s="207"/>
      <c r="AH281" s="262"/>
      <c r="AI281" s="203"/>
      <c r="AJ281" s="207"/>
      <c r="AK281" s="262"/>
      <c r="AL281" s="203"/>
      <c r="AM281" s="207"/>
      <c r="AN281" s="262"/>
      <c r="AO281" s="203"/>
      <c r="AP281" s="207"/>
      <c r="AQ281" s="262"/>
      <c r="AR281" s="203"/>
      <c r="AS281" s="207"/>
      <c r="AT281" s="262"/>
      <c r="AU281" s="203"/>
      <c r="AV281" s="207"/>
      <c r="AW281" s="262"/>
      <c r="AX281" s="203"/>
      <c r="AY281" s="207"/>
      <c r="AZ281" s="262"/>
      <c r="BA281" s="203"/>
      <c r="BB281" s="207"/>
      <c r="BC281" s="262"/>
      <c r="BD281" s="203"/>
      <c r="BE281" s="207"/>
      <c r="BF281" s="262"/>
      <c r="BG281" s="203"/>
      <c r="BH281" s="207"/>
      <c r="BI281" s="262"/>
      <c r="BJ281" s="203"/>
      <c r="BK281" s="207"/>
      <c r="BL281" s="262"/>
      <c r="BM281" s="203"/>
      <c r="BN281" s="207"/>
      <c r="BO281" s="262"/>
      <c r="BP281" s="203"/>
      <c r="BQ281" s="204"/>
      <c r="BR281" s="262"/>
      <c r="BS281" s="204"/>
      <c r="BT281" s="204"/>
      <c r="BU281" s="262"/>
      <c r="BV281" s="204"/>
      <c r="BW281" s="204"/>
      <c r="BX281" s="262"/>
      <c r="BY281" s="204"/>
      <c r="BZ281" s="204"/>
      <c r="CA281" s="262"/>
      <c r="CB281" s="203"/>
      <c r="CC281" s="207"/>
      <c r="CD281" s="262">
        <v>0</v>
      </c>
      <c r="CE281" s="203"/>
      <c r="CF281" s="207"/>
      <c r="CG281" s="262">
        <v>0</v>
      </c>
      <c r="CH281" s="203"/>
      <c r="CI281" s="207"/>
      <c r="CJ281" s="262">
        <v>0</v>
      </c>
      <c r="CK281" s="203"/>
      <c r="CL281" s="207"/>
      <c r="CM281" s="262">
        <v>0</v>
      </c>
      <c r="CN281" s="203"/>
      <c r="CO281" s="207"/>
      <c r="CP281" s="262">
        <v>0</v>
      </c>
      <c r="CQ281" s="203"/>
      <c r="CR281" s="207"/>
      <c r="CS281" s="262">
        <v>0</v>
      </c>
      <c r="CT281" s="203"/>
      <c r="CU281" s="207"/>
      <c r="CV281" s="262">
        <v>0</v>
      </c>
      <c r="CW281" s="203"/>
      <c r="CX281" s="207"/>
      <c r="CY281" s="262">
        <v>0</v>
      </c>
      <c r="CZ281" s="203"/>
      <c r="DA281" s="207"/>
      <c r="DB281" s="262">
        <v>0</v>
      </c>
      <c r="DC281" s="203"/>
      <c r="DD281" s="207"/>
      <c r="DE281" s="262">
        <v>0</v>
      </c>
      <c r="DF281" s="203"/>
      <c r="DG281" s="207"/>
      <c r="DH281" s="262">
        <v>0</v>
      </c>
      <c r="DI281" s="203"/>
      <c r="DJ281" s="207"/>
      <c r="DK281" s="262">
        <v>0</v>
      </c>
      <c r="DL281" s="203"/>
      <c r="DM281" s="207"/>
      <c r="DN281" s="262">
        <v>0</v>
      </c>
      <c r="DO281" s="203"/>
      <c r="DP281" s="207"/>
      <c r="DQ281" s="262">
        <v>0</v>
      </c>
      <c r="DR281" s="203"/>
      <c r="DS281" s="207"/>
      <c r="DT281" s="262">
        <v>0</v>
      </c>
      <c r="DU281" s="426"/>
      <c r="DV281" s="204">
        <f>IFERROR(IF(AND($O$336="Actual",OR(DV141=0,DV141="")),0,R281),0)</f>
        <v>0</v>
      </c>
      <c r="DW281" s="442"/>
      <c r="DY281" s="205"/>
      <c r="DZ281" s="205"/>
      <c r="EB281" s="196"/>
      <c r="EC281" s="196"/>
    </row>
    <row r="282" spans="1:135" ht="19.5" customHeight="1" x14ac:dyDescent="0.3">
      <c r="A282" s="83"/>
      <c r="D282" s="206"/>
      <c r="E282" s="206" t="s">
        <v>751</v>
      </c>
      <c r="F282" s="206">
        <v>0</v>
      </c>
      <c r="G282" s="206" t="s">
        <v>264</v>
      </c>
      <c r="H282" t="b">
        <v>1</v>
      </c>
      <c r="M282" s="310" t="s">
        <v>725</v>
      </c>
      <c r="N282" s="238"/>
      <c r="O282" s="140">
        <f ca="1">IFERROR(ROUND(O284/(O285+O253),$N$3),0)</f>
        <v>0</v>
      </c>
      <c r="P282" s="140">
        <f>IFERROR(ROUND(P284/(P285+P253),$N$3),0)</f>
        <v>0</v>
      </c>
      <c r="Q282" s="239"/>
      <c r="R282" s="140">
        <f ca="1">IFERROR(IF(AND($O$308="WA",$O$309=0),IF(IFERROR(FIND("On Premise",R298)&gt;0,FALSE),(1-((R250+R255)/ROUND((1-$O$346)*R285,$N$3))),(1-((R250+R255)/ROUND((1-$O$347)*R285,$N$3)))),(1-((R250+R255)/ROUND(R285+R253,$N$3)))),0)</f>
        <v>0</v>
      </c>
      <c r="S282" s="140">
        <f>IFERROR(IF(AND($O$308="WA",$O$309=0),IF(IFERROR(FIND("On Premise",R298)&gt;0,FALSE),(1-((S250+S255)/ROUND((1-$P$346)*S285,$N$3))),(1-((S250+S255)/ROUND((1-$P$347)*S285,$N$3)))),(1-((S250+S255)/ROUND(S285+S253,$N$3)))),0)</f>
        <v>0</v>
      </c>
      <c r="T282" s="311"/>
      <c r="U282" s="140">
        <f ca="1">IFERROR(IF(AND($O$308="WA",$O$309=0),IF(IFERROR(FIND("On Premise",U298)&gt;0,FALSE),(1-((U250+U255)/ROUND((1-$O$346)*U285,$N$3))),(1-((U250+U255)/ROUND((1-$O$347)*U285,$N$3)))),(1-((U250+U255)/ROUND(U285+U253,$N$3)))),0)</f>
        <v>0</v>
      </c>
      <c r="V282" s="140">
        <f>IFERROR(IF(AND($O$308="WA",$O$309=0),IF(IFERROR(FIND("On Premise",U298)&gt;0,FALSE),(1-((V250+V255)/ROUND((1-$P$346)*V285,$N$3))),(1-((V250+V255)/ROUND((1-$P$347)*V285,$N$3)))),(1-((V250+V255)/ROUND(V285+V253,$N$3)))),0)</f>
        <v>0</v>
      </c>
      <c r="W282" s="311"/>
      <c r="X282" s="140">
        <f ca="1">IFERROR(IF(AND($O$308="WA",$O$309=0),IF(IFERROR(FIND("On Premise",X298)&gt;0,FALSE),(1-((X250+X255)/ROUND((1-$O$346)*X285,$N$3))),(1-((X250+X255)/ROUND((1-$O$347)*X285,$N$3)))),(1-((X250+X255)/ROUND(X285+X253,$N$3)))),0)</f>
        <v>0</v>
      </c>
      <c r="Y282" s="140">
        <f>IFERROR(IF(AND($O$308="WA",$O$309=0),IF(IFERROR(FIND("On Premise",X298)&gt;0,FALSE),(1-((Y250+Y255)/ROUND((1-$P$346)*Y285,$N$3))),(1-((Y250+Y255)/ROUND((1-$P$347)*Y285,$N$3)))),(1-((Y250+Y255)/ROUND(Y285+Y253,$N$3)))),0)</f>
        <v>0</v>
      </c>
      <c r="Z282" s="311"/>
      <c r="AA282" s="140">
        <f ca="1">IFERROR(IF(AND($O$308="WA",$O$309=0),IF(IFERROR(FIND("On Premise",AA298)&gt;0,FALSE),(1-((AA250+AA255)/ROUND((1-$O$346)*AA285,$N$3))),(1-((AA250+AA255)/ROUND((1-$O$347)*AA285,$N$3)))),(1-((AA250+AA255)/ROUND(AA285+AA253,$N$3)))),0)</f>
        <v>0</v>
      </c>
      <c r="AB282" s="140">
        <f>IFERROR(IF(AND($O$308="WA",$O$309=0),IF(IFERROR(FIND("On Premise",AA298)&gt;0,FALSE),(1-((AB250+AB255)/ROUND((1-$P$346)*AB285,$N$3))),(1-((AB250+AB255)/ROUND((1-$P$347)*AB285,$N$3)))),(1-((AB250+AB255)/ROUND(AB285+AB253,$N$3)))),0)</f>
        <v>0</v>
      </c>
      <c r="AC282" s="311"/>
      <c r="AD282" s="140">
        <f ca="1">IFERROR(IF(AND($O$308="WA",$O$309=0),IF(IFERROR(FIND("On Premise",AD298)&gt;0,FALSE),(1-((AD250+AD255)/ROUND((1-$O$346)*AD285,$N$3))),(1-((AD250+AD255)/ROUND((1-$O$347)*AD285,$N$3)))),(1-((AD250+AD255)/ROUND(AD285+AD253,$N$3)))),0)</f>
        <v>0</v>
      </c>
      <c r="AE282" s="140">
        <f>IFERROR(IF(AND($O$308="WA",$O$309=0),IF(IFERROR(FIND("On Premise",AD298)&gt;0,FALSE),(1-((AE250+AE255)/ROUND((1-$P$346)*AE285,$N$3))),(1-((AE250+AE255)/ROUND((1-$P$347)*AE285,$N$3)))),(1-((AE250+AE255)/ROUND(AE285+AE253,$N$3)))),0)</f>
        <v>0</v>
      </c>
      <c r="AF282" s="311"/>
      <c r="AG282" s="140">
        <f ca="1">IFERROR(IF(AND($O$308="WA",$O$309=0),IF(IFERROR(FIND("On Premise",AG298)&gt;0,FALSE),(1-((AG250+AG255)/ROUND((1-$O$346)*AG285,$N$3))),(1-((AG250+AG255)/ROUND((1-$O$347)*AG285,$N$3)))),(1-((AG250+AG255)/ROUND(AG285+AG253,$N$3)))),0)</f>
        <v>0</v>
      </c>
      <c r="AH282" s="140">
        <f>IFERROR(IF(AND($O$308="WA",$O$309=0),IF(IFERROR(FIND("On Premise",AG298)&gt;0,FALSE),(1-((AH250+AH255)/ROUND((1-$P$346)*AH285,$N$3))),(1-((AH250+AH255)/ROUND((1-$P$347)*AH285,$N$3)))),(1-((AH250+AH255)/ROUND(AH285+AH253,$N$3)))),0)</f>
        <v>0</v>
      </c>
      <c r="AI282" s="311"/>
      <c r="AJ282" s="140">
        <f ca="1">IFERROR(IF(AND($O$308="WA",$O$309=0),IF(IFERROR(FIND("On Premise",AJ298)&gt;0,FALSE),(1-((AJ250+AJ255)/ROUND((1-$O$346)*AJ285,$N$3))),(1-((AJ250+AJ255)/ROUND((1-$O$347)*AJ285,$N$3)))),(1-((AJ250+AJ255)/ROUND(AJ285+AJ253,$N$3)))),0)</f>
        <v>0</v>
      </c>
      <c r="AK282" s="140">
        <f>IFERROR(IF(AND($O$308="WA",$O$309=0),IF(IFERROR(FIND("On Premise",AJ298)&gt;0,FALSE),(1-((AK250+AK255)/ROUND((1-$P$346)*AK285,$N$3))),(1-((AK250+AK255)/ROUND((1-$P$347)*AK285,$N$3)))),(1-((AK250+AK255)/ROUND(AK285+AK253,$N$3)))),0)</f>
        <v>0</v>
      </c>
      <c r="AL282" s="311"/>
      <c r="AM282" s="140">
        <f ca="1">IFERROR(IF(AND($O$308="WA",$O$309=0),IF(IFERROR(FIND("On Premise",AM298)&gt;0,FALSE),(1-((AM250+AM255)/ROUND((1-$O$346)*AM285,$N$3))),(1-((AM250+AM255)/ROUND((1-$O$347)*AM285,$N$3)))),(1-((AM250+AM255)/ROUND(AM285+AM253,$N$3)))),0)</f>
        <v>0</v>
      </c>
      <c r="AN282" s="140">
        <f>IFERROR(IF(AND($O$308="WA",$O$309=0),IF(IFERROR(FIND("On Premise",AM298)&gt;0,FALSE),(1-((AN250+AN255)/ROUND((1-$P$346)*AN285,$N$3))),(1-((AN250+AN255)/ROUND((1-$P$347)*AN285,$N$3)))),(1-((AN250+AN255)/ROUND(AN285+AN253,$N$3)))),0)</f>
        <v>0</v>
      </c>
      <c r="AO282" s="311"/>
      <c r="AP282" s="140">
        <f ca="1">IFERROR(IF(AND($O$308="WA",$O$309=0),IF(IFERROR(FIND("On Premise",AP298)&gt;0,FALSE),(1-((AP250+AP255)/ROUND((1-$O$346)*AP285,$N$3))),(1-((AP250+AP255)/ROUND((1-$O$347)*AP285,$N$3)))),(1-((AP250+AP255)/ROUND(AP285+AP253,$N$3)))),0)</f>
        <v>0</v>
      </c>
      <c r="AQ282" s="140">
        <f>IFERROR(IF(AND($O$308="WA",$O$309=0),IF(IFERROR(FIND("On Premise",AP298)&gt;0,FALSE),(1-((AQ250+AQ255)/ROUND((1-$P$346)*AQ285,$N$3))),(1-((AQ250+AQ255)/ROUND((1-$P$347)*AQ285,$N$3)))),(1-((AQ250+AQ255)/ROUND(AQ285+AQ253,$N$3)))),0)</f>
        <v>0</v>
      </c>
      <c r="AR282" s="311"/>
      <c r="AS282" s="140">
        <f ca="1">IFERROR(IF(AND($O$308="WA",$O$309=0),IF(IFERROR(FIND("On Premise",AS298)&gt;0,FALSE),(1-((AS250+AS255)/ROUND((1-$O$346)*AS285,$N$3))),(1-((AS250+AS255)/ROUND((1-$O$347)*AS285,$N$3)))),(1-((AS250+AS255)/ROUND(AS285+AS253,$N$3)))),0)</f>
        <v>0</v>
      </c>
      <c r="AT282" s="140">
        <f>IFERROR(IF(AND($O$308="WA",$O$309=0),IF(IFERROR(FIND("On Premise",AS298)&gt;0,FALSE),(1-((AT250+AT255)/ROUND((1-$P$346)*AT285,$N$3))),(1-((AT250+AT255)/ROUND((1-$P$347)*AT285,$N$3)))),(1-((AT250+AT255)/ROUND(AT285+AT253,$N$3)))),0)</f>
        <v>0</v>
      </c>
      <c r="AU282" s="311"/>
      <c r="AV282" s="140">
        <f ca="1">IFERROR(IF(AND($O$308="WA",$O$309=0),IF(IFERROR(FIND("On Premise",AV298)&gt;0,FALSE),(1-((AV250+AV255)/ROUND((1-$O$346)*AV285,$N$3))),(1-((AV250+AV255)/ROUND((1-$O$347)*AV285,$N$3)))),(1-((AV250+AV255)/ROUND(AV285+AV253,$N$3)))),0)</f>
        <v>0</v>
      </c>
      <c r="AW282" s="140">
        <f>IFERROR(IF(AND($O$308="WA",$O$309=0),IF(IFERROR(FIND("On Premise",AV298)&gt;0,FALSE),(1-((AW250+AW255)/ROUND((1-$P$346)*AW285,$N$3))),(1-((AW250+AW255)/ROUND((1-$P$347)*AW285,$N$3)))),(1-((AW250+AW255)/ROUND(AW285+AW253,$N$3)))),0)</f>
        <v>0</v>
      </c>
      <c r="AX282" s="311"/>
      <c r="AY282" s="140">
        <f ca="1">IFERROR(IF(AND($O$308="WA",$O$309=0),IF(IFERROR(FIND("On Premise",AY298)&gt;0,FALSE),(1-((AY250+AY255)/ROUND((1-$O$346)*AY285,$N$3))),(1-((AY250+AY255)/ROUND((1-$O$347)*AY285,$N$3)))),(1-((AY250+AY255)/ROUND(AY285+AY253,$N$3)))),0)</f>
        <v>0</v>
      </c>
      <c r="AZ282" s="140">
        <f>IFERROR(IF(AND($O$308="WA",$O$309=0),IF(IFERROR(FIND("On Premise",AY298)&gt;0,FALSE),(1-((AZ250+AZ255)/ROUND((1-$P$346)*AZ285,$N$3))),(1-((AZ250+AZ255)/ROUND((1-$P$347)*AZ285,$N$3)))),(1-((AZ250+AZ255)/ROUND(AZ285+AZ253,$N$3)))),0)</f>
        <v>0</v>
      </c>
      <c r="BA282" s="311"/>
      <c r="BB282" s="140">
        <f ca="1">IFERROR(IF(AND($O$308="WA",$O$309=0),IF(IFERROR(FIND("On Premise",BB298)&gt;0,FALSE),(1-((BB250+BB255)/ROUND((1-$O$346)*BB285,$N$3))),(1-((BB250+BB255)/ROUND((1-$O$347)*BB285,$N$3)))),(1-((BB250+BB255)/ROUND(BB285+BB253,$N$3)))),0)</f>
        <v>0</v>
      </c>
      <c r="BC282" s="140">
        <f>IFERROR(IF(AND($O$308="WA",$O$309=0),IF(IFERROR(FIND("On Premise",BB298)&gt;0,FALSE),(1-((BC250+BC255)/ROUND((1-$P$346)*BC285,$N$3))),(1-((BC250+BC255)/ROUND((1-$P$347)*BC285,$N$3)))),(1-((BC250+BC255)/ROUND(BC285+BC253,$N$3)))),0)</f>
        <v>0</v>
      </c>
      <c r="BD282" s="311"/>
      <c r="BE282" s="140">
        <f ca="1">IFERROR(IF(AND($O$308="WA",$O$309=0),IF(IFERROR(FIND("On Premise",BE298)&gt;0,FALSE),(1-((BE250+BE255)/ROUND((1-$O$346)*BE285,$N$3))),(1-((BE250+BE255)/ROUND((1-$O$347)*BE285,$N$3)))),(1-((BE250+BE255)/ROUND(BE285+BE253,$N$3)))),0)</f>
        <v>0</v>
      </c>
      <c r="BF282" s="140">
        <f>IFERROR(IF(AND($O$308="WA",$O$309=0),IF(IFERROR(FIND("On Premise",BE298)&gt;0,FALSE),(1-((BF250+BF255)/ROUND((1-$P$346)*BF285,$N$3))),(1-((BF250+BF255)/ROUND((1-$P$347)*BF285,$N$3)))),(1-((BF250+BF255)/ROUND(BF285+BF253,$N$3)))),0)</f>
        <v>0</v>
      </c>
      <c r="BG282" s="311"/>
      <c r="BH282" s="140">
        <f ca="1">IFERROR(IF(AND($O$308="WA",$O$309=0),IF(IFERROR(FIND("On Premise",BH298)&gt;0,FALSE),(1-((BH250+BH255)/ROUND((1-$O$346)*BH285,$N$3))),(1-((BH250+BH255)/ROUND((1-$O$347)*BH285,$N$3)))),(1-((BH250+BH255)/ROUND(BH285+BH253,$N$3)))),0)</f>
        <v>0</v>
      </c>
      <c r="BI282" s="140">
        <f>IFERROR(IF(AND($O$308="WA",$O$309=0),IF(IFERROR(FIND("On Premise",BH298)&gt;0,FALSE),(1-((BI250+BI255)/ROUND((1-$P$346)*BI285,$N$3))),(1-((BI250+BI255)/ROUND((1-$P$347)*BI285,$N$3)))),(1-((BI250+BI255)/ROUND(BI285+BI253,$N$3)))),0)</f>
        <v>0</v>
      </c>
      <c r="BJ282" s="311"/>
      <c r="BK282" s="140">
        <f ca="1">IFERROR(IF(AND($O$308="WA",$O$309=0),IF(IFERROR(FIND("On Premise",BK298)&gt;0,FALSE),(1-((BK250+BK255)/ROUND((1-$O$346)*BK285,$N$3))),(1-((BK250+BK255)/ROUND((1-$O$347)*BK285,$N$3)))),(1-((BK250+BK255)/ROUND(BK285+BK253,$N$3)))),0)</f>
        <v>0</v>
      </c>
      <c r="BL282" s="140">
        <f>IFERROR(IF(AND($O$308="WA",$O$309=0),IF(IFERROR(FIND("On Premise",BK298)&gt;0,FALSE),(1-((BL250+BL255)/ROUND((1-$P$346)*BL285,$N$3))),(1-((BL250+BL255)/ROUND((1-$P$347)*BL285,$N$3)))),(1-((BL250+BL255)/ROUND(BL285+BL253,$N$3)))),0)</f>
        <v>0</v>
      </c>
      <c r="BM282" s="311"/>
      <c r="BN282" s="140">
        <f ca="1">IFERROR(IF(AND($O$308="WA",$O$309=0),IF(IFERROR(FIND("On Premise",BN298)&gt;0,FALSE),(1-((BN250+BN255)/ROUND((1-$O$346)*BN285,$N$3))),(1-((BN250+BN255)/ROUND((1-$O$347)*BN285,$N$3)))),(1-((BN250+BN255)/ROUND(BN285+BN253,$N$3)))),0)</f>
        <v>0</v>
      </c>
      <c r="BO282" s="140">
        <f>IFERROR(IF(AND($O$308="WA",$O$309=0),IF(IFERROR(FIND("On Premise",BN298)&gt;0,FALSE),(1-((BO250+BO255)/ROUND((1-$P$346)*BO285,$N$3))),(1-((BO250+BO255)/ROUND((1-$P$347)*BO285,$N$3)))),(1-((BO250+BO255)/ROUND(BO285+BO253,$N$3)))),0)</f>
        <v>0</v>
      </c>
      <c r="BP282" s="311"/>
      <c r="BQ282" s="140">
        <f ca="1">IFERROR(IF(AND($O$308="WA",$O$309=0),IF(IFERROR(FIND("On Premise",BQ298)&gt;0,FALSE),(1-((BQ250+BQ255)/ROUND((1-$O$346)*BQ285,$N$3))),(1-((BQ250+BQ255)/ROUND((1-$O$347)*BQ285,$N$3)))),(1-((BQ250+BQ255)/ROUND(BQ285+BQ253,$N$3)))),0)</f>
        <v>0</v>
      </c>
      <c r="BR282" s="140">
        <f>IFERROR(IF(AND($O$308="WA",$O$309=0),IF(IFERROR(FIND("On Premise",BQ298)&gt;0,FALSE),(1-((BR250+BR255)/ROUND((1-$P$346)*BR285,$N$3))),(1-((BR250+BR255)/ROUND((1-$P$347)*BR285,$N$3)))),(1-((BR250+BR255)/ROUND(BR285+BR253,$N$3)))),0)</f>
        <v>0</v>
      </c>
      <c r="BS282" s="311"/>
      <c r="BT282" s="140">
        <f ca="1">IFERROR(IF(AND($O$308="WA",$O$309=0),IF(IFERROR(FIND("On Premise",BT298)&gt;0,FALSE),(1-((BT250+BT255)/ROUND((1-$O$346)*BT285,$N$3))),(1-((BT250+BT255)/ROUND((1-$O$347)*BT285,$N$3)))),(1-((BT250+BT255)/ROUND(BT285+BT253,$N$3)))),0)</f>
        <v>0</v>
      </c>
      <c r="BU282" s="140">
        <f>IFERROR(IF(AND($O$308="WA",$O$309=0),IF(IFERROR(FIND("On Premise",BT298)&gt;0,FALSE),(1-((BU250+BU255)/ROUND((1-$P$346)*BU285,$N$3))),(1-((BU250+BU255)/ROUND((1-$P$347)*BU285,$N$3)))),(1-((BU250+BU255)/ROUND(BU285+BU253,$N$3)))),0)</f>
        <v>0</v>
      </c>
      <c r="BV282" s="311"/>
      <c r="BW282" s="140">
        <f ca="1">IFERROR(IF(AND($O$308="WA",$O$309=0),IF(IFERROR(FIND("On Premise",BW298)&gt;0,FALSE),(1-((BW250+BW255)/ROUND((1-$O$346)*BW285,$N$3))),(1-((BW250+BW255)/ROUND((1-$O$347)*BW285,$N$3)))),(1-((BW250+BW255)/ROUND(BW285+BW253,$N$3)))),0)</f>
        <v>0</v>
      </c>
      <c r="BX282" s="140">
        <f>IFERROR(IF(AND($O$308="WA",$O$309=0),IF(IFERROR(FIND("On Premise",BW298)&gt;0,FALSE),(1-((BX250+BX255)/ROUND((1-$P$346)*BX285,$N$3))),(1-((BX250+BX255)/ROUND((1-$P$347)*BX285,$N$3)))),(1-((BX250+BX255)/ROUND(BX285+BX253,$N$3)))),0)</f>
        <v>0</v>
      </c>
      <c r="BY282" s="311"/>
      <c r="BZ282" s="140">
        <f ca="1">IFERROR(IF(AND($O$308="WA",$O$309=0),IF(IFERROR(FIND("On Premise",BZ298)&gt;0,FALSE),(1-((BZ250+BZ255)/ROUND((1-$O$346)*BZ285,$N$3))),(1-((BZ250+BZ255)/ROUND((1-$O$347)*BZ285,$N$3)))),(1-((BZ250+BZ255)/ROUND(BZ285+BZ253,$N$3)))),0)</f>
        <v>0</v>
      </c>
      <c r="CA282" s="140">
        <f>IFERROR(IF(AND($O$308="WA",$O$309=0),IF(IFERROR(FIND("On Premise",BZ298)&gt;0,FALSE),(1-((CA250+CA255)/ROUND((1-$P$346)*CA285,$N$3))),(1-((CA250+CA255)/ROUND((1-$P$347)*CA285,$N$3)))),(1-((CA250+CA255)/ROUND(CA285+CA253,$N$3)))),0)</f>
        <v>0</v>
      </c>
      <c r="CB282" s="311"/>
      <c r="CC282" s="140">
        <f ca="1">IFERROR(IF(AND($O$308="WA",$O$309=0),IF(IFERROR(FIND("On Premise",CC298)&gt;0,FALSE),(1-((CC250+CC255)/ROUND((1-$O$346)*CC285,$N$3))),(1-((CC250+CC255)/ROUND((1-$O$347)*CC285,$N$3)))),(1-((CC250+CC255)/ROUND(CC285+CC253,$N$3)))),0)</f>
        <v>0</v>
      </c>
      <c r="CD282" s="140">
        <f>IFERROR(IF(AND($O$308="WA",$O$309=0),IF(IFERROR(FIND("On Premise",CC298)&gt;0,FALSE),(1-((CD250+CD255)/ROUND((1-$P$346)*CD285,$N$3))),(1-((CD250+CD255)/ROUND((1-$P$347)*CD285,$N$3)))),(1-((CD250+CD255)/ROUND(CD285+CD253,$N$3)))),0)</f>
        <v>0</v>
      </c>
      <c r="CE282" s="311"/>
      <c r="CF282" s="140">
        <f ca="1">IFERROR(IF(AND($O$308="WA",$O$309=0),IF(IFERROR(FIND("On Premise",CF298)&gt;0,FALSE),(1-((CF250+CF255)/ROUND((1-$O$346)*CF285,$N$3))),(1-((CF250+CF255)/ROUND((1-$O$347)*CF285,$N$3)))),(1-((CF250+CF255)/ROUND(CF285+CF253,$N$3)))),0)</f>
        <v>0</v>
      </c>
      <c r="CG282" s="140">
        <f>IFERROR(IF(AND($O$308="WA",$O$309=0),IF(IFERROR(FIND("On Premise",CF298)&gt;0,FALSE),(1-((CG250+CG255)/ROUND((1-$P$346)*CG285,$N$3))),(1-((CG250+CG255)/ROUND((1-$P$347)*CG285,$N$3)))),(1-((CG250+CG255)/ROUND(CG285+CG253,$N$3)))),0)</f>
        <v>0</v>
      </c>
      <c r="CH282" s="311"/>
      <c r="CI282" s="140">
        <f ca="1">IFERROR(IF(AND($O$308="WA",$O$309=0),IF(IFERROR(FIND("On Premise",CI298)&gt;0,FALSE),(1-((CI250+CI255)/ROUND((1-$O$346)*CI285,$N$3))),(1-((CI250+CI255)/ROUND((1-$O$347)*CI285,$N$3)))),(1-((CI250+CI255)/ROUND(CI285+CI253,$N$3)))),0)</f>
        <v>0</v>
      </c>
      <c r="CJ282" s="140">
        <f>IFERROR(IF(AND($O$308="WA",$O$309=0),IF(IFERROR(FIND("On Premise",CI298)&gt;0,FALSE),(1-((CJ250+CJ255)/ROUND((1-$P$346)*CJ285,$N$3))),(1-((CJ250+CJ255)/ROUND((1-$P$347)*CJ285,$N$3)))),(1-((CJ250+CJ255)/ROUND(CJ285+CJ253,$N$3)))),0)</f>
        <v>0</v>
      </c>
      <c r="CK282" s="311"/>
      <c r="CL282" s="140">
        <f ca="1">IFERROR(IF(AND($O$308="WA",$O$309=0),IF(IFERROR(FIND("On Premise",CL298)&gt;0,FALSE),(1-((CL250+CL255)/ROUND((1-$O$346)*CL285,$N$3))),(1-((CL250+CL255)/ROUND((1-$O$347)*CL285,$N$3)))),(1-((CL250+CL255)/ROUND(CL285+CL253,$N$3)))),0)</f>
        <v>0</v>
      </c>
      <c r="CM282" s="140">
        <f>IFERROR(IF(AND($O$308="WA",$O$309=0),IF(IFERROR(FIND("On Premise",CL298)&gt;0,FALSE),(1-((CM250+CM255)/ROUND((1-$P$346)*CM285,$N$3))),(1-((CM250+CM255)/ROUND((1-$P$347)*CM285,$N$3)))),(1-((CM250+CM255)/ROUND(CM285+CM253,$N$3)))),0)</f>
        <v>0</v>
      </c>
      <c r="CN282" s="311"/>
      <c r="CO282" s="140">
        <f ca="1">IFERROR(IF(AND($O$308="WA",$O$309=0),IF(IFERROR(FIND("On Premise",CO298)&gt;0,FALSE),(1-((CO250+CO255)/ROUND((1-$O$346)*CO285,$N$3))),(1-((CO250+CO255)/ROUND((1-$O$347)*CO285,$N$3)))),(1-((CO250+CO255)/ROUND(CO285+CO253,$N$3)))),0)</f>
        <v>0</v>
      </c>
      <c r="CP282" s="140">
        <f>IFERROR(IF(AND($O$308="WA",$O$309=0),IF(IFERROR(FIND("On Premise",CO298)&gt;0,FALSE),(1-((CP250+CP255)/ROUND((1-$P$346)*CP285,$N$3))),(1-((CP250+CP255)/ROUND((1-$P$347)*CP285,$N$3)))),(1-((CP250+CP255)/ROUND(CP285+CP253,$N$3)))),0)</f>
        <v>0</v>
      </c>
      <c r="CQ282" s="311"/>
      <c r="CR282" s="140">
        <f ca="1">IFERROR(IF(AND($O$308="WA",$O$309=0),IF(IFERROR(FIND("On Premise",CR298)&gt;0,FALSE),(1-((CR250+CR255)/ROUND((1-$O$346)*CR285,$N$3))),(1-((CR250+CR255)/ROUND((1-$O$347)*CR285,$N$3)))),(1-((CR250+CR255)/ROUND(CR285+CR253,$N$3)))),0)</f>
        <v>0</v>
      </c>
      <c r="CS282" s="140">
        <f>IFERROR(IF(AND($O$308="WA",$O$309=0),IF(IFERROR(FIND("On Premise",CR298)&gt;0,FALSE),(1-((CS250+CS255)/ROUND((1-$P$346)*CS285,$N$3))),(1-((CS250+CS255)/ROUND((1-$P$347)*CS285,$N$3)))),(1-((CS250+CS255)/ROUND(CS285+CS253,$N$3)))),0)</f>
        <v>0</v>
      </c>
      <c r="CT282" s="311"/>
      <c r="CU282" s="140">
        <f ca="1">IFERROR(IF(AND($O$308="WA",$O$309=0),IF(IFERROR(FIND("On Premise",CU298)&gt;0,FALSE),(1-((CU250+CU255)/ROUND((1-$O$346)*CU285,$N$3))),(1-((CU250+CU255)/ROUND((1-$O$347)*CU285,$N$3)))),(1-((CU250+CU255)/ROUND(CU285+CU253,$N$3)))),0)</f>
        <v>0</v>
      </c>
      <c r="CV282" s="140">
        <f>IFERROR(IF(AND($O$308="WA",$O$309=0),IF(IFERROR(FIND("On Premise",CU298)&gt;0,FALSE),(1-((CV250+CV255)/ROUND((1-$P$346)*CV285,$N$3))),(1-((CV250+CV255)/ROUND((1-$P$347)*CV285,$N$3)))),(1-((CV250+CV255)/ROUND(CV285+CV253,$N$3)))),0)</f>
        <v>0</v>
      </c>
      <c r="CW282" s="311"/>
      <c r="CX282" s="140">
        <f ca="1">IFERROR(IF(AND($O$308="WA",$O$309=0),IF(IFERROR(FIND("On Premise",CX298)&gt;0,FALSE),(1-((CX250+CX255)/ROUND((1-$O$346)*CX285,$N$3))),(1-((CX250+CX255)/ROUND((1-$O$347)*CX285,$N$3)))),(1-((CX250+CX255)/ROUND(CX285+CX253,$N$3)))),0)</f>
        <v>0</v>
      </c>
      <c r="CY282" s="140">
        <f>IFERROR(IF(AND($O$308="WA",$O$309=0),IF(IFERROR(FIND("On Premise",CX298)&gt;0,FALSE),(1-((CY250+CY255)/ROUND((1-$P$346)*CY285,$N$3))),(1-((CY250+CY255)/ROUND((1-$P$347)*CY285,$N$3)))),(1-((CY250+CY255)/ROUND(CY285+CY253,$N$3)))),0)</f>
        <v>0</v>
      </c>
      <c r="CZ282" s="311"/>
      <c r="DA282" s="140">
        <f ca="1">IFERROR(IF(AND($O$308="WA",$O$309=0),IF(IFERROR(FIND("On Premise",DA298)&gt;0,FALSE),(1-((DA250+DA255)/ROUND((1-$O$346)*DA285,$N$3))),(1-((DA250+DA255)/ROUND((1-$O$347)*DA285,$N$3)))),(1-((DA250+DA255)/ROUND(DA285+DA253,$N$3)))),0)</f>
        <v>0</v>
      </c>
      <c r="DB282" s="140">
        <f>IFERROR(IF(AND($O$308="WA",$O$309=0),IF(IFERROR(FIND("On Premise",DA298)&gt;0,FALSE),(1-((DB250+DB255)/ROUND((1-$P$346)*DB285,$N$3))),(1-((DB250+DB255)/ROUND((1-$P$347)*DB285,$N$3)))),(1-((DB250+DB255)/ROUND(DB285+DB253,$N$3)))),0)</f>
        <v>0</v>
      </c>
      <c r="DC282" s="311"/>
      <c r="DD282" s="140">
        <f ca="1">IFERROR(IF(AND($O$308="WA",$O$309=0),IF(IFERROR(FIND("On Premise",DD298)&gt;0,FALSE),(1-((DD250+DD255)/ROUND((1-$O$346)*DD285,$N$3))),(1-((DD250+DD255)/ROUND((1-$O$347)*DD285,$N$3)))),(1-((DD250+DD255)/ROUND(DD285+DD253,$N$3)))),0)</f>
        <v>0</v>
      </c>
      <c r="DE282" s="140">
        <f>IFERROR(IF(AND($O$308="WA",$O$309=0),IF(IFERROR(FIND("On Premise",DD298)&gt;0,FALSE),(1-((DE250+DE255)/ROUND((1-$P$346)*DE285,$N$3))),(1-((DE250+DE255)/ROUND((1-$P$347)*DE285,$N$3)))),(1-((DE250+DE255)/ROUND(DE285+DE253,$N$3)))),0)</f>
        <v>0</v>
      </c>
      <c r="DF282" s="311"/>
      <c r="DG282" s="140">
        <f ca="1">IFERROR(IF(AND($O$308="WA",$O$309=0),IF(IFERROR(FIND("On Premise",DG298)&gt;0,FALSE),(1-((DG250+DG255)/ROUND((1-$O$346)*DG285,$N$3))),(1-((DG250+DG255)/ROUND((1-$O$347)*DG285,$N$3)))),(1-((DG250+DG255)/ROUND(DG285+DG253,$N$3)))),0)</f>
        <v>0</v>
      </c>
      <c r="DH282" s="140">
        <f>IFERROR(IF(AND($O$308="WA",$O$309=0),IF(IFERROR(FIND("On Premise",DG298)&gt;0,FALSE),(1-((DH250+DH255)/ROUND((1-$P$346)*DH285,$N$3))),(1-((DH250+DH255)/ROUND((1-$P$347)*DH285,$N$3)))),(1-((DH250+DH255)/ROUND(DH285+DH253,$N$3)))),0)</f>
        <v>0</v>
      </c>
      <c r="DI282" s="311"/>
      <c r="DJ282" s="140">
        <f ca="1">IFERROR(IF(AND($O$308="WA",$O$309=0),IF(IFERROR(FIND("On Premise",DJ298)&gt;0,FALSE),(1-((DJ250+DJ255)/ROUND((1-$O$346)*DJ285,$N$3))),(1-((DJ250+DJ255)/ROUND((1-$O$347)*DJ285,$N$3)))),(1-((DJ250+DJ255)/ROUND(DJ285+DJ253,$N$3)))),0)</f>
        <v>0</v>
      </c>
      <c r="DK282" s="140">
        <f>IFERROR(IF(AND($O$308="WA",$O$309=0),IF(IFERROR(FIND("On Premise",DJ298)&gt;0,FALSE),(1-((DK250+DK255)/ROUND((1-$P$346)*DK285,$N$3))),(1-((DK250+DK255)/ROUND((1-$P$347)*DK285,$N$3)))),(1-((DK250+DK255)/ROUND(DK285+DK253,$N$3)))),0)</f>
        <v>0</v>
      </c>
      <c r="DL282" s="311"/>
      <c r="DM282" s="140">
        <f ca="1">IFERROR(IF(AND($O$308="WA",$O$309=0),IF(IFERROR(FIND("On Premise",DM298)&gt;0,FALSE),(1-((DM250+DM255)/ROUND((1-$O$346)*DM285,$N$3))),(1-((DM250+DM255)/ROUND((1-$O$347)*DM285,$N$3)))),(1-((DM250+DM255)/ROUND(DM285+DM253,$N$3)))),0)</f>
        <v>0</v>
      </c>
      <c r="DN282" s="140">
        <f>IFERROR(IF(AND($O$308="WA",$O$309=0),IF(IFERROR(FIND("On Premise",DM298)&gt;0,FALSE),(1-((DN250+DN255)/ROUND((1-$P$346)*DN285,$N$3))),(1-((DN250+DN255)/ROUND((1-$P$347)*DN285,$N$3)))),(1-((DN250+DN255)/ROUND(DN285+DN253,$N$3)))),0)</f>
        <v>0</v>
      </c>
      <c r="DO282" s="311"/>
      <c r="DP282" s="140">
        <f ca="1">IFERROR(IF(AND($O$308="WA",$O$309=0),IF(IFERROR(FIND("On Premise",DP298)&gt;0,FALSE),(1-((DP250+DP255)/ROUND((1-$O$346)*DP285,$N$3))),(1-((DP250+DP255)/ROUND((1-$O$347)*DP285,$N$3)))),(1-((DP250+DP255)/ROUND(DP285+DP253,$N$3)))),0)</f>
        <v>0</v>
      </c>
      <c r="DQ282" s="140">
        <f>IFERROR(IF(AND($O$308="WA",$O$309=0),IF(IFERROR(FIND("On Premise",DP298)&gt;0,FALSE),(1-((DQ250+DQ255)/ROUND((1-$P$346)*DQ285,$N$3))),(1-((DQ250+DQ255)/ROUND((1-$P$347)*DQ285,$N$3)))),(1-((DQ250+DQ255)/ROUND(DQ285+DQ253,$N$3)))),0)</f>
        <v>0</v>
      </c>
      <c r="DR282" s="311"/>
      <c r="DS282" s="140">
        <f ca="1">IFERROR(IF(AND($O$308="WA",$O$309=0),IF(IFERROR(FIND("On Premise",DS298)&gt;0,FALSE),(1-((DS250+DS255)/ROUND((1-$O$346)*DS285,$N$3))),(1-((DS250+DS255)/ROUND((1-$O$347)*DS285,$N$3)))),(1-((DS250+DS255)/ROUND(DS285+DS253,$N$3)))),0)</f>
        <v>0</v>
      </c>
      <c r="DT282" s="140">
        <f>IFERROR(IF(AND($O$308="WA",$O$309=0),IF(IFERROR(FIND("On Premise",DS298)&gt;0,FALSE),(1-((DT250+DT255)/ROUND((1-$P$346)*DT285,$N$3))),(1-((DT250+DT255)/ROUND((1-$P$347)*DT285,$N$3)))),(1-((DT250+DT255)/ROUND(DT285+DT253,$N$3)))),0)</f>
        <v>0</v>
      </c>
      <c r="DU282" s="410"/>
      <c r="DV282" s="140">
        <f>IFERROR(IF(AND($O$308="WA",$O$309=0),IF(IFERROR(FIND("On Premise",DV298)&gt;0,FALSE),(1-(DV250/ROUND((1-$O$346)*DV285,$N$3))),(1-(DV250/ROUND((1-$O$347)*DV285,$N$3)))),(1-(DV250/ROUND((DV285+DV253),$N$3)))),0)</f>
        <v>0</v>
      </c>
      <c r="DW282" s="456"/>
      <c r="DY282" s="241"/>
      <c r="DZ282" s="242"/>
      <c r="EB282" s="146"/>
      <c r="EC282" s="242"/>
    </row>
    <row r="283" spans="1:135" ht="19.5" customHeight="1" x14ac:dyDescent="0.3">
      <c r="A283" s="83"/>
      <c r="D283" s="206"/>
      <c r="E283" s="206" t="s">
        <v>752</v>
      </c>
      <c r="F283" s="206">
        <v>0</v>
      </c>
      <c r="G283" s="206" t="s">
        <v>264</v>
      </c>
      <c r="H283" t="b">
        <v>1</v>
      </c>
      <c r="M283" s="310" t="s">
        <v>726</v>
      </c>
      <c r="N283" s="238"/>
      <c r="O283" s="140">
        <f ca="1">IFERROR(IF(O285&lt;&gt;0,ROUND(O284/O250,$N$3),0),0)</f>
        <v>0</v>
      </c>
      <c r="P283" s="140">
        <f>IFERROR(IF(P285&lt;&gt;0,ROUND(P284/P250,$N$3),0),0)</f>
        <v>0</v>
      </c>
      <c r="Q283" s="239"/>
      <c r="R283" s="140">
        <f ca="1">IFERROR(IF(AND($O$308="WA",$O$309=0),IF(IFERROR(FIND("On Premise",R298)&gt;0,FALSE),(((R285*(1-$O$3146))/ROUND((R250+R255),$N$3))-1),(((R285*(1-$O$347))/ROUND((R250+R255),$N$3))-1)),(((R285+R253)-(R250+R255))/ROUND((R250+R255),$N$3))),0)</f>
        <v>0</v>
      </c>
      <c r="S283" s="140">
        <f>IFERROR(IF(AND($O$308="WA",$O$309=0),IF(IFERROR(FIND("On Premise",R298)&gt;0,FALSE),(((S285*(1-$P$346))/ROUND((S250+S255),$N$3))-1),(((S285*(1-$P$347))/ROUND((S250+S255),$N$3))-1)),(((S285+S253)-(S250+S255))/ROUND((S250+S255),$N$3))),0)</f>
        <v>0</v>
      </c>
      <c r="T283" s="311"/>
      <c r="U283" s="140">
        <f ca="1">IFERROR(IF(AND($O$308="WA",$O$309=0),IF(IFERROR(FIND("On Premise",U298)&gt;0,FALSE),(((U285*(1-$O$3146))/ROUND((U250+U255),$N$3))-1),(((U285*(1-$O$347))/ROUND((U250+U255),$N$3))-1)),(((U285+U253)-(U250+U255))/ROUND((U250+U255),$N$3))),0)</f>
        <v>0</v>
      </c>
      <c r="V283" s="140">
        <f>IFERROR(IF(AND($O$308="WA",$O$309=0),IF(IFERROR(FIND("On Premise",U298)&gt;0,FALSE),(((V285*(1-$P$346))/ROUND((V250+V255),$N$3))-1),(((V285*(1-$P$347))/ROUND((V250+V255),$N$3))-1)),(((V285+V253)-(V250+V255))/ROUND((V250+V255),$N$3))),0)</f>
        <v>0</v>
      </c>
      <c r="W283" s="311"/>
      <c r="X283" s="140">
        <f ca="1">IFERROR(IF(AND($O$308="WA",$O$309=0),IF(IFERROR(FIND("On Premise",X298)&gt;0,FALSE),(((X285*(1-$O$3146))/ROUND((X250+X255),$N$3))-1),(((X285*(1-$O$347))/ROUND((X250+X255),$N$3))-1)),(((X285+X253)-(X250+X255))/ROUND((X250+X255),$N$3))),0)</f>
        <v>0</v>
      </c>
      <c r="Y283" s="140">
        <f>IFERROR(IF(AND($O$308="WA",$O$309=0),IF(IFERROR(FIND("On Premise",X298)&gt;0,FALSE),(((Y285*(1-$P$346))/ROUND((Y250+Y255),$N$3))-1),(((Y285*(1-$P$347))/ROUND((Y250+Y255),$N$3))-1)),(((Y285+Y253)-(Y250+Y255))/ROUND((Y250+Y255),$N$3))),0)</f>
        <v>0</v>
      </c>
      <c r="Z283" s="311"/>
      <c r="AA283" s="140">
        <f ca="1">IFERROR(IF(AND($O$308="WA",$O$309=0),IF(IFERROR(FIND("On Premise",AA298)&gt;0,FALSE),(((AA285*(1-$O$3146))/ROUND((AA250+AA255),$N$3))-1),(((AA285*(1-$O$347))/ROUND((AA250+AA255),$N$3))-1)),(((AA285+AA253)-(AA250+AA255))/ROUND((AA250+AA255),$N$3))),0)</f>
        <v>0</v>
      </c>
      <c r="AB283" s="140">
        <f>IFERROR(IF(AND($O$308="WA",$O$309=0),IF(IFERROR(FIND("On Premise",AA298)&gt;0,FALSE),(((AB285*(1-$P$346))/ROUND((AB250+AB255),$N$3))-1),(((AB285*(1-$P$347))/ROUND((AB250+AB255),$N$3))-1)),(((AB285+AB253)-(AB250+AB255))/ROUND((AB250+AB255),$N$3))),0)</f>
        <v>0</v>
      </c>
      <c r="AC283" s="311"/>
      <c r="AD283" s="140">
        <f ca="1">IFERROR(IF(AND($O$308="WA",$O$309=0),IF(IFERROR(FIND("On Premise",AD298)&gt;0,FALSE),(((AD285*(1-$O$3146))/ROUND((AD250+AD255),$N$3))-1),(((AD285*(1-$O$347))/ROUND((AD250+AD255),$N$3))-1)),(((AD285+AD253)-(AD250+AD255))/ROUND((AD250+AD255),$N$3))),0)</f>
        <v>0</v>
      </c>
      <c r="AE283" s="140">
        <f>IFERROR(IF(AND($O$308="WA",$O$309=0),IF(IFERROR(FIND("On Premise",AD298)&gt;0,FALSE),(((AE285*(1-$P$346))/ROUND((AE250+AE255),$N$3))-1),(((AE285*(1-$P$347))/ROUND((AE250+AE255),$N$3))-1)),(((AE285+AE253)-(AE250+AE255))/ROUND((AE250+AE255),$N$3))),0)</f>
        <v>0</v>
      </c>
      <c r="AF283" s="311"/>
      <c r="AG283" s="140">
        <f ca="1">IFERROR(IF(AND($O$308="WA",$O$309=0),IF(IFERROR(FIND("On Premise",AG298)&gt;0,FALSE),(((AG285*(1-$O$3146))/ROUND((AG250+AG255),$N$3))-1),(((AG285*(1-$O$347))/ROUND((AG250+AG255),$N$3))-1)),(((AG285+AG253)-(AG250+AG255))/ROUND((AG250+AG255),$N$3))),0)</f>
        <v>0</v>
      </c>
      <c r="AH283" s="140">
        <f>IFERROR(IF(AND($O$308="WA",$O$309=0),IF(IFERROR(FIND("On Premise",AG298)&gt;0,FALSE),(((AH285*(1-$P$346))/ROUND((AH250+AH255),$N$3))-1),(((AH285*(1-$P$347))/ROUND((AH250+AH255),$N$3))-1)),(((AH285+AH253)-(AH250+AH255))/ROUND((AH250+AH255),$N$3))),0)</f>
        <v>0</v>
      </c>
      <c r="AI283" s="311"/>
      <c r="AJ283" s="140">
        <f ca="1">IFERROR(IF(AND($O$308="WA",$O$309=0),IF(IFERROR(FIND("On Premise",AJ298)&gt;0,FALSE),(((AJ285*(1-$O$3146))/ROUND((AJ250+AJ255),$N$3))-1),(((AJ285*(1-$O$347))/ROUND((AJ250+AJ255),$N$3))-1)),(((AJ285+AJ253)-(AJ250+AJ255))/ROUND((AJ250+AJ255),$N$3))),0)</f>
        <v>0</v>
      </c>
      <c r="AK283" s="140">
        <f>IFERROR(IF(AND($O$308="WA",$O$309=0),IF(IFERROR(FIND("On Premise",AJ298)&gt;0,FALSE),(((AK285*(1-$P$346))/ROUND((AK250+AK255),$N$3))-1),(((AK285*(1-$P$347))/ROUND((AK250+AK255),$N$3))-1)),(((AK285+AK253)-(AK250+AK255))/ROUND((AK250+AK255),$N$3))),0)</f>
        <v>0</v>
      </c>
      <c r="AL283" s="311"/>
      <c r="AM283" s="140">
        <f ca="1">IFERROR(IF(AND($O$308="WA",$O$309=0),IF(IFERROR(FIND("On Premise",AM298)&gt;0,FALSE),(((AM285*(1-$O$3146))/ROUND((AM250+AM255),$N$3))-1),(((AM285*(1-$O$347))/ROUND((AM250+AM255),$N$3))-1)),(((AM285+AM253)-(AM250+AM255))/ROUND((AM250+AM255),$N$3))),0)</f>
        <v>0</v>
      </c>
      <c r="AN283" s="140">
        <f>IFERROR(IF(AND($O$308="WA",$O$309=0),IF(IFERROR(FIND("On Premise",AM298)&gt;0,FALSE),(((AN285*(1-$P$346))/ROUND((AN250+AN255),$N$3))-1),(((AN285*(1-$P$347))/ROUND((AN250+AN255),$N$3))-1)),(((AN285+AN253)-(AN250+AN255))/ROUND((AN250+AN255),$N$3))),0)</f>
        <v>0</v>
      </c>
      <c r="AO283" s="311"/>
      <c r="AP283" s="140">
        <f ca="1">IFERROR(IF(AND($O$308="WA",$O$309=0),IF(IFERROR(FIND("On Premise",AP298)&gt;0,FALSE),(((AP285*(1-$O$3146))/ROUND((AP250+AP255),$N$3))-1),(((AP285*(1-$O$347))/ROUND((AP250+AP255),$N$3))-1)),(((AP285+AP253)-(AP250+AP255))/ROUND((AP250+AP255),$N$3))),0)</f>
        <v>0</v>
      </c>
      <c r="AQ283" s="140">
        <f>IFERROR(IF(AND($O$308="WA",$O$309=0),IF(IFERROR(FIND("On Premise",AP298)&gt;0,FALSE),(((AQ285*(1-$P$346))/ROUND((AQ250+AQ255),$N$3))-1),(((AQ285*(1-$P$347))/ROUND((AQ250+AQ255),$N$3))-1)),(((AQ285+AQ253)-(AQ250+AQ255))/ROUND((AQ250+AQ255),$N$3))),0)</f>
        <v>0</v>
      </c>
      <c r="AR283" s="311"/>
      <c r="AS283" s="140">
        <f ca="1">IFERROR(IF(AND($O$308="WA",$O$309=0),IF(IFERROR(FIND("On Premise",AS298)&gt;0,FALSE),(((AS285*(1-$O$3146))/ROUND((AS250+AS255),$N$3))-1),(((AS285*(1-$O$347))/ROUND((AS250+AS255),$N$3))-1)),(((AS285+AS253)-(AS250+AS255))/ROUND((AS250+AS255),$N$3))),0)</f>
        <v>0</v>
      </c>
      <c r="AT283" s="140">
        <f>IFERROR(IF(AND($O$308="WA",$O$309=0),IF(IFERROR(FIND("On Premise",AS298)&gt;0,FALSE),(((AT285*(1-$P$346))/ROUND((AT250+AT255),$N$3))-1),(((AT285*(1-$P$347))/ROUND((AT250+AT255),$N$3))-1)),(((AT285+AT253)-(AT250+AT255))/ROUND((AT250+AT255),$N$3))),0)</f>
        <v>0</v>
      </c>
      <c r="AU283" s="311"/>
      <c r="AV283" s="140">
        <f ca="1">IFERROR(IF(AND($O$308="WA",$O$309=0),IF(IFERROR(FIND("On Premise",AV298)&gt;0,FALSE),(((AV285*(1-$O$3146))/ROUND((AV250+AV255),$N$3))-1),(((AV285*(1-$O$347))/ROUND((AV250+AV255),$N$3))-1)),(((AV285+AV253)-(AV250+AV255))/ROUND((AV250+AV255),$N$3))),0)</f>
        <v>0</v>
      </c>
      <c r="AW283" s="140">
        <f>IFERROR(IF(AND($O$308="WA",$O$309=0),IF(IFERROR(FIND("On Premise",AV298)&gt;0,FALSE),(((AW285*(1-$P$346))/ROUND((AW250+AW255),$N$3))-1),(((AW285*(1-$P$347))/ROUND((AW250+AW255),$N$3))-1)),(((AW285+AW253)-(AW250+AW255))/ROUND((AW250+AW255),$N$3))),0)</f>
        <v>0</v>
      </c>
      <c r="AX283" s="311"/>
      <c r="AY283" s="140">
        <f ca="1">IFERROR(IF(AND($O$308="WA",$O$309=0),IF(IFERROR(FIND("On Premise",AY298)&gt;0,FALSE),(((AY285*(1-$O$3146))/ROUND((AY250+AY255),$N$3))-1),(((AY285*(1-$O$347))/ROUND((AY250+AY255),$N$3))-1)),(((AY285+AY253)-(AY250+AY255))/ROUND((AY250+AY255),$N$3))),0)</f>
        <v>0</v>
      </c>
      <c r="AZ283" s="140">
        <f>IFERROR(IF(AND($O$308="WA",$O$309=0),IF(IFERROR(FIND("On Premise",AY298)&gt;0,FALSE),(((AZ285*(1-$P$346))/ROUND((AZ250+AZ255),$N$3))-1),(((AZ285*(1-$P$347))/ROUND((AZ250+AZ255),$N$3))-1)),(((AZ285+AZ253)-(AZ250+AZ255))/ROUND((AZ250+AZ255),$N$3))),0)</f>
        <v>0</v>
      </c>
      <c r="BA283" s="311"/>
      <c r="BB283" s="140">
        <f ca="1">IFERROR(IF(AND($O$308="WA",$O$309=0),IF(IFERROR(FIND("On Premise",BB298)&gt;0,FALSE),(((BB285*(1-$O$3146))/ROUND((BB250+BB255),$N$3))-1),(((BB285*(1-$O$347))/ROUND((BB250+BB255),$N$3))-1)),(((BB285+BB253)-(BB250+BB255))/ROUND((BB250+BB255),$N$3))),0)</f>
        <v>0</v>
      </c>
      <c r="BC283" s="140">
        <f>IFERROR(IF(AND($O$308="WA",$O$309=0),IF(IFERROR(FIND("On Premise",BB298)&gt;0,FALSE),(((BC285*(1-$P$346))/ROUND((BC250+BC255),$N$3))-1),(((BC285*(1-$P$347))/ROUND((BC250+BC255),$N$3))-1)),(((BC285+BC253)-(BC250+BC255))/ROUND((BC250+BC255),$N$3))),0)</f>
        <v>0</v>
      </c>
      <c r="BD283" s="311"/>
      <c r="BE283" s="140">
        <f ca="1">IFERROR(IF(AND($O$308="WA",$O$309=0),IF(IFERROR(FIND("On Premise",BE298)&gt;0,FALSE),(((BE285*(1-$O$3146))/ROUND((BE250+BE255),$N$3))-1),(((BE285*(1-$O$347))/ROUND((BE250+BE255),$N$3))-1)),(((BE285+BE253)-(BE250+BE255))/ROUND((BE250+BE255),$N$3))),0)</f>
        <v>0</v>
      </c>
      <c r="BF283" s="140">
        <f>IFERROR(IF(AND($O$308="WA",$O$309=0),IF(IFERROR(FIND("On Premise",BE298)&gt;0,FALSE),(((BF285*(1-$P$346))/ROUND((BF250+BF255),$N$3))-1),(((BF285*(1-$P$347))/ROUND((BF250+BF255),$N$3))-1)),(((BF285+BF253)-(BF250+BF255))/ROUND((BF250+BF255),$N$3))),0)</f>
        <v>0</v>
      </c>
      <c r="BG283" s="311"/>
      <c r="BH283" s="140">
        <f ca="1">IFERROR(IF(AND($O$308="WA",$O$309=0),IF(IFERROR(FIND("On Premise",BH298)&gt;0,FALSE),(((BH285*(1-$O$3146))/ROUND((BH250+BH255),$N$3))-1),(((BH285*(1-$O$347))/ROUND((BH250+BH255),$N$3))-1)),(((BH285+BH253)-(BH250+BH255))/ROUND((BH250+BH255),$N$3))),0)</f>
        <v>0</v>
      </c>
      <c r="BI283" s="140">
        <f>IFERROR(IF(AND($O$308="WA",$O$309=0),IF(IFERROR(FIND("On Premise",BH298)&gt;0,FALSE),(((BI285*(1-$P$346))/ROUND((BI250+BI255),$N$3))-1),(((BI285*(1-$P$347))/ROUND((BI250+BI255),$N$3))-1)),(((BI285+BI253)-(BI250+BI255))/ROUND((BI250+BI255),$N$3))),0)</f>
        <v>0</v>
      </c>
      <c r="BJ283" s="311"/>
      <c r="BK283" s="140">
        <f ca="1">IFERROR(IF(AND($O$308="WA",$O$309=0),IF(IFERROR(FIND("On Premise",BK298)&gt;0,FALSE),(((BK285*(1-$O$3146))/ROUND((BK250+BK255),$N$3))-1),(((BK285*(1-$O$347))/ROUND((BK250+BK255),$N$3))-1)),(((BK285+BK253)-(BK250+BK255))/ROUND((BK250+BK255),$N$3))),0)</f>
        <v>0</v>
      </c>
      <c r="BL283" s="140">
        <f>IFERROR(IF(AND($O$308="WA",$O$309=0),IF(IFERROR(FIND("On Premise",BK298)&gt;0,FALSE),(((BL285*(1-$P$346))/ROUND((BL250+BL255),$N$3))-1),(((BL285*(1-$P$347))/ROUND((BL250+BL255),$N$3))-1)),(((BL285+BL253)-(BL250+BL255))/ROUND((BL250+BL255),$N$3))),0)</f>
        <v>0</v>
      </c>
      <c r="BM283" s="311"/>
      <c r="BN283" s="140">
        <f ca="1">IFERROR(IF(AND($O$308="WA",$O$309=0),IF(IFERROR(FIND("On Premise",BN298)&gt;0,FALSE),(((BN285*(1-$O$3146))/ROUND((BN250+BN255),$N$3))-1),(((BN285*(1-$O$347))/ROUND((BN250+BN255),$N$3))-1)),(((BN285+BN253)-(BN250+BN255))/ROUND((BN250+BN255),$N$3))),0)</f>
        <v>0</v>
      </c>
      <c r="BO283" s="140">
        <f>IFERROR(IF(AND($O$308="WA",$O$309=0),IF(IFERROR(FIND("On Premise",BN298)&gt;0,FALSE),(((BO285*(1-$P$346))/ROUND((BO250+BO255),$N$3))-1),(((BO285*(1-$P$347))/ROUND((BO250+BO255),$N$3))-1)),(((BO285+BO253)-(BO250+BO255))/ROUND((BO250+BO255),$N$3))),0)</f>
        <v>0</v>
      </c>
      <c r="BP283" s="311"/>
      <c r="BQ283" s="140">
        <f ca="1">IFERROR(IF(AND($O$308="WA",$O$309=0),IF(IFERROR(FIND("On Premise",BQ298)&gt;0,FALSE),(((BQ285*(1-$O$3146))/ROUND((BQ250+BQ255),$N$3))-1),(((BQ285*(1-$O$347))/ROUND((BQ250+BQ255),$N$3))-1)),(((BQ285+BQ253)-(BQ250+BQ255))/ROUND((BQ250+BQ255),$N$3))),0)</f>
        <v>0</v>
      </c>
      <c r="BR283" s="140">
        <f>IFERROR(IF(AND($O$308="WA",$O$309=0),IF(IFERROR(FIND("On Premise",BQ298)&gt;0,FALSE),(((BR285*(1-$P$346))/ROUND((BR250+BR255),$N$3))-1),(((BR285*(1-$P$347))/ROUND((BR250+BR255),$N$3))-1)),(((BR285+BR253)-(BR250+BR255))/ROUND((BR250+BR255),$N$3))),0)</f>
        <v>0</v>
      </c>
      <c r="BS283" s="311"/>
      <c r="BT283" s="140">
        <f ca="1">IFERROR(IF(AND($O$308="WA",$O$309=0),IF(IFERROR(FIND("On Premise",BT298)&gt;0,FALSE),(((BT285*(1-$O$3146))/ROUND((BT250+BT255),$N$3))-1),(((BT285*(1-$O$347))/ROUND((BT250+BT255),$N$3))-1)),(((BT285+BT253)-(BT250+BT255))/ROUND((BT250+BT255),$N$3))),0)</f>
        <v>0</v>
      </c>
      <c r="BU283" s="140">
        <f>IFERROR(IF(AND($O$308="WA",$O$309=0),IF(IFERROR(FIND("On Premise",BT298)&gt;0,FALSE),(((BU285*(1-$P$346))/ROUND((BU250+BU255),$N$3))-1),(((BU285*(1-$P$347))/ROUND((BU250+BU255),$N$3))-1)),(((BU285+BU253)-(BU250+BU255))/ROUND((BU250+BU255),$N$3))),0)</f>
        <v>0</v>
      </c>
      <c r="BV283" s="311"/>
      <c r="BW283" s="140">
        <f ca="1">IFERROR(IF(AND($O$308="WA",$O$309=0),IF(IFERROR(FIND("On Premise",BW298)&gt;0,FALSE),(((BW285*(1-$O$3146))/ROUND((BW250+BW255),$N$3))-1),(((BW285*(1-$O$347))/ROUND((BW250+BW255),$N$3))-1)),(((BW285+BW253)-(BW250+BW255))/ROUND((BW250+BW255),$N$3))),0)</f>
        <v>0</v>
      </c>
      <c r="BX283" s="140">
        <f>IFERROR(IF(AND($O$308="WA",$O$309=0),IF(IFERROR(FIND("On Premise",BW298)&gt;0,FALSE),(((BX285*(1-$P$346))/ROUND((BX250+BX255),$N$3))-1),(((BX285*(1-$P$347))/ROUND((BX250+BX255),$N$3))-1)),(((BX285+BX253)-(BX250+BX255))/ROUND((BX250+BX255),$N$3))),0)</f>
        <v>0</v>
      </c>
      <c r="BY283" s="311"/>
      <c r="BZ283" s="140">
        <f ca="1">IFERROR(IF(AND($O$308="WA",$O$309=0),IF(IFERROR(FIND("On Premise",BZ298)&gt;0,FALSE),(((BZ285*(1-$O$3146))/ROUND((BZ250+BZ255),$N$3))-1),(((BZ285*(1-$O$347))/ROUND((BZ250+BZ255),$N$3))-1)),(((BZ285+BZ253)-(BZ250+BZ255))/ROUND((BZ250+BZ255),$N$3))),0)</f>
        <v>0</v>
      </c>
      <c r="CA283" s="140">
        <f>IFERROR(IF(AND($O$308="WA",$O$309=0),IF(IFERROR(FIND("On Premise",BZ298)&gt;0,FALSE),(((CA285*(1-$P$346))/ROUND((CA250+CA255),$N$3))-1),(((CA285*(1-$P$347))/ROUND((CA250+CA255),$N$3))-1)),(((CA285+CA253)-(CA250+CA255))/ROUND((CA250+CA255),$N$3))),0)</f>
        <v>0</v>
      </c>
      <c r="CB283" s="311"/>
      <c r="CC283" s="140">
        <f ca="1">IFERROR(IF(AND($O$308="WA",$O$309=0),IF(IFERROR(FIND("On Premise",CC298)&gt;0,FALSE),(((CC285*(1-$O$3146))/ROUND((CC250+CC255),$N$3))-1),(((CC285*(1-$O$347))/ROUND((CC250+CC255),$N$3))-1)),(((CC285+CC253)-(CC250+CC255))/ROUND((CC250+CC255),$N$3))),0)</f>
        <v>0</v>
      </c>
      <c r="CD283" s="140">
        <f>IFERROR(IF(AND($O$308="WA",$O$309=0),IF(IFERROR(FIND("On Premise",CC298)&gt;0,FALSE),(((CD285*(1-$P$346))/ROUND((CD250+CD255),$N$3))-1),(((CD285*(1-$P$347))/ROUND((CD250+CD255),$N$3))-1)),(((CD285+CD253)-(CD250+CD255))/ROUND((CD250+CD255),$N$3))),0)</f>
        <v>0</v>
      </c>
      <c r="CE283" s="311"/>
      <c r="CF283" s="140">
        <f ca="1">IFERROR(IF(AND($O$308="WA",$O$309=0),IF(IFERROR(FIND("On Premise",CF298)&gt;0,FALSE),(((CF285*(1-$O$3146))/ROUND((CF250+CF255),$N$3))-1),(((CF285*(1-$O$347))/ROUND((CF250+CF255),$N$3))-1)),(((CF285+CF253)-(CF250+CF255))/ROUND((CF250+CF255),$N$3))),0)</f>
        <v>0</v>
      </c>
      <c r="CG283" s="140">
        <f>IFERROR(IF(AND($O$308="WA",$O$309=0),IF(IFERROR(FIND("On Premise",CF298)&gt;0,FALSE),(((CG285*(1-$P$346))/ROUND((CG250+CG255),$N$3))-1),(((CG285*(1-$P$347))/ROUND((CG250+CG255),$N$3))-1)),(((CG285+CG253)-(CG250+CG255))/ROUND((CG250+CG255),$N$3))),0)</f>
        <v>0</v>
      </c>
      <c r="CH283" s="311"/>
      <c r="CI283" s="140">
        <f ca="1">IFERROR(IF(AND($O$308="WA",$O$309=0),IF(IFERROR(FIND("On Premise",CI298)&gt;0,FALSE),(((CI285*(1-$O$3146))/ROUND((CI250+CI255),$N$3))-1),(((CI285*(1-$O$347))/ROUND((CI250+CI255),$N$3))-1)),(((CI285+CI253)-(CI250+CI255))/ROUND((CI250+CI255),$N$3))),0)</f>
        <v>0</v>
      </c>
      <c r="CJ283" s="140">
        <f>IFERROR(IF(AND($O$308="WA",$O$309=0),IF(IFERROR(FIND("On Premise",CI298)&gt;0,FALSE),(((CJ285*(1-$P$346))/ROUND((CJ250+CJ255),$N$3))-1),(((CJ285*(1-$P$347))/ROUND((CJ250+CJ255),$N$3))-1)),(((CJ285+CJ253)-(CJ250+CJ255))/ROUND((CJ250+CJ255),$N$3))),0)</f>
        <v>0</v>
      </c>
      <c r="CK283" s="311"/>
      <c r="CL283" s="140">
        <f ca="1">IFERROR(IF(AND($O$308="WA",$O$309=0),IF(IFERROR(FIND("On Premise",CL298)&gt;0,FALSE),(((CL285*(1-$O$3146))/ROUND((CL250+CL255),$N$3))-1),(((CL285*(1-$O$347))/ROUND((CL250+CL255),$N$3))-1)),(((CL285+CL253)-(CL250+CL255))/ROUND((CL250+CL255),$N$3))),0)</f>
        <v>0</v>
      </c>
      <c r="CM283" s="140">
        <f>IFERROR(IF(AND($O$308="WA",$O$309=0),IF(IFERROR(FIND("On Premise",CL298)&gt;0,FALSE),(((CM285*(1-$P$346))/ROUND((CM250+CM255),$N$3))-1),(((CM285*(1-$P$347))/ROUND((CM250+CM255),$N$3))-1)),(((CM285+CM253)-(CM250+CM255))/ROUND((CM250+CM255),$N$3))),0)</f>
        <v>0</v>
      </c>
      <c r="CN283" s="311"/>
      <c r="CO283" s="140">
        <f ca="1">IFERROR(IF(AND($O$308="WA",$O$309=0),IF(IFERROR(FIND("On Premise",CO298)&gt;0,FALSE),(((CO285*(1-$O$3146))/ROUND((CO250+CO255),$N$3))-1),(((CO285*(1-$O$347))/ROUND((CO250+CO255),$N$3))-1)),(((CO285+CO253)-(CO250+CO255))/ROUND((CO250+CO255),$N$3))),0)</f>
        <v>0</v>
      </c>
      <c r="CP283" s="140">
        <f>IFERROR(IF(AND($O$308="WA",$O$309=0),IF(IFERROR(FIND("On Premise",CO298)&gt;0,FALSE),(((CP285*(1-$P$346))/ROUND((CP250+CP255),$N$3))-1),(((CP285*(1-$P$347))/ROUND((CP250+CP255),$N$3))-1)),(((CP285+CP253)-(CP250+CP255))/ROUND((CP250+CP255),$N$3))),0)</f>
        <v>0</v>
      </c>
      <c r="CQ283" s="311"/>
      <c r="CR283" s="140">
        <f ca="1">IFERROR(IF(AND($O$308="WA",$O$309=0),IF(IFERROR(FIND("On Premise",CR298)&gt;0,FALSE),(((CR285*(1-$O$3146))/ROUND((CR250+CR255),$N$3))-1),(((CR285*(1-$O$347))/ROUND((CR250+CR255),$N$3))-1)),(((CR285+CR253)-(CR250+CR255))/ROUND((CR250+CR255),$N$3))),0)</f>
        <v>0</v>
      </c>
      <c r="CS283" s="140">
        <f>IFERROR(IF(AND($O$308="WA",$O$309=0),IF(IFERROR(FIND("On Premise",CR298)&gt;0,FALSE),(((CS285*(1-$P$346))/ROUND((CS250+CS255),$N$3))-1),(((CS285*(1-$P$347))/ROUND((CS250+CS255),$N$3))-1)),(((CS285+CS253)-(CS250+CS255))/ROUND((CS250+CS255),$N$3))),0)</f>
        <v>0</v>
      </c>
      <c r="CT283" s="311"/>
      <c r="CU283" s="140">
        <f ca="1">IFERROR(IF(AND($O$308="WA",$O$309=0),IF(IFERROR(FIND("On Premise",CU298)&gt;0,FALSE),(((CU285*(1-$O$3146))/ROUND((CU250+CU255),$N$3))-1),(((CU285*(1-$O$347))/ROUND((CU250+CU255),$N$3))-1)),(((CU285+CU253)-(CU250+CU255))/ROUND((CU250+CU255),$N$3))),0)</f>
        <v>0</v>
      </c>
      <c r="CV283" s="140">
        <f>IFERROR(IF(AND($O$308="WA",$O$309=0),IF(IFERROR(FIND("On Premise",CU298)&gt;0,FALSE),(((CV285*(1-$P$346))/ROUND((CV250+CV255),$N$3))-1),(((CV285*(1-$P$347))/ROUND((CV250+CV255),$N$3))-1)),(((CV285+CV253)-(CV250+CV255))/ROUND((CV250+CV255),$N$3))),0)</f>
        <v>0</v>
      </c>
      <c r="CW283" s="311"/>
      <c r="CX283" s="140">
        <f ca="1">IFERROR(IF(AND($O$308="WA",$O$309=0),IF(IFERROR(FIND("On Premise",CX298)&gt;0,FALSE),(((CX285*(1-$O$3146))/ROUND((CX250+CX255),$N$3))-1),(((CX285*(1-$O$347))/ROUND((CX250+CX255),$N$3))-1)),(((CX285+CX253)-(CX250+CX255))/ROUND((CX250+CX255),$N$3))),0)</f>
        <v>0</v>
      </c>
      <c r="CY283" s="140">
        <f>IFERROR(IF(AND($O$308="WA",$O$309=0),IF(IFERROR(FIND("On Premise",CX298)&gt;0,FALSE),(((CY285*(1-$P$346))/ROUND((CY250+CY255),$N$3))-1),(((CY285*(1-$P$347))/ROUND((CY250+CY255),$N$3))-1)),(((CY285+CY253)-(CY250+CY255))/ROUND((CY250+CY255),$N$3))),0)</f>
        <v>0</v>
      </c>
      <c r="CZ283" s="311"/>
      <c r="DA283" s="140">
        <f ca="1">IFERROR(IF(AND($O$308="WA",$O$309=0),IF(IFERROR(FIND("On Premise",DA298)&gt;0,FALSE),(((DA285*(1-$O$3146))/ROUND((DA250+DA255),$N$3))-1),(((DA285*(1-$O$347))/ROUND((DA250+DA255),$N$3))-1)),(((DA285+DA253)-(DA250+DA255))/ROUND((DA250+DA255),$N$3))),0)</f>
        <v>0</v>
      </c>
      <c r="DB283" s="140">
        <f>IFERROR(IF(AND($O$308="WA",$O$309=0),IF(IFERROR(FIND("On Premise",DA298)&gt;0,FALSE),(((DB285*(1-$P$346))/ROUND((DB250+DB255),$N$3))-1),(((DB285*(1-$P$347))/ROUND((DB250+DB255),$N$3))-1)),(((DB285+DB253)-(DB250+DB255))/ROUND((DB250+DB255),$N$3))),0)</f>
        <v>0</v>
      </c>
      <c r="DC283" s="311"/>
      <c r="DD283" s="140">
        <f ca="1">IFERROR(IF(AND($O$308="WA",$O$309=0),IF(IFERROR(FIND("On Premise",DD298)&gt;0,FALSE),(((DD285*(1-$O$3146))/ROUND((DD250+DD255),$N$3))-1),(((DD285*(1-$O$347))/ROUND((DD250+DD255),$N$3))-1)),(((DD285+DD253)-(DD250+DD255))/ROUND((DD250+DD255),$N$3))),0)</f>
        <v>0</v>
      </c>
      <c r="DE283" s="140">
        <f>IFERROR(IF(AND($O$308="WA",$O$309=0),IF(IFERROR(FIND("On Premise",DD298)&gt;0,FALSE),(((DE285*(1-$P$346))/ROUND((DE250+DE255),$N$3))-1),(((DE285*(1-$P$347))/ROUND((DE250+DE255),$N$3))-1)),(((DE285+DE253)-(DE250+DE255))/ROUND((DE250+DE255),$N$3))),0)</f>
        <v>0</v>
      </c>
      <c r="DF283" s="311"/>
      <c r="DG283" s="140">
        <f ca="1">IFERROR(IF(AND($O$308="WA",$O$309=0),IF(IFERROR(FIND("On Premise",DG298)&gt;0,FALSE),(((DG285*(1-$O$3146))/ROUND((DG250+DG255),$N$3))-1),(((DG285*(1-$O$347))/ROUND((DG250+DG255),$N$3))-1)),(((DG285+DG253)-(DG250+DG255))/ROUND((DG250+DG255),$N$3))),0)</f>
        <v>0</v>
      </c>
      <c r="DH283" s="140">
        <f>IFERROR(IF(AND($O$308="WA",$O$309=0),IF(IFERROR(FIND("On Premise",DG298)&gt;0,FALSE),(((DH285*(1-$P$346))/ROUND((DH250+DH255),$N$3))-1),(((DH285*(1-$P$347))/ROUND((DH250+DH255),$N$3))-1)),(((DH285+DH253)-(DH250+DH255))/ROUND((DH250+DH255),$N$3))),0)</f>
        <v>0</v>
      </c>
      <c r="DI283" s="311"/>
      <c r="DJ283" s="140">
        <f ca="1">IFERROR(IF(AND($O$308="WA",$O$309=0),IF(IFERROR(FIND("On Premise",DJ298)&gt;0,FALSE),(((DJ285*(1-$O$3146))/ROUND((DJ250+DJ255),$N$3))-1),(((DJ285*(1-$O$347))/ROUND((DJ250+DJ255),$N$3))-1)),(((DJ285+DJ253)-(DJ250+DJ255))/ROUND((DJ250+DJ255),$N$3))),0)</f>
        <v>0</v>
      </c>
      <c r="DK283" s="140">
        <f>IFERROR(IF(AND($O$308="WA",$O$309=0),IF(IFERROR(FIND("On Premise",DJ298)&gt;0,FALSE),(((DK285*(1-$P$346))/ROUND((DK250+DK255),$N$3))-1),(((DK285*(1-$P$347))/ROUND((DK250+DK255),$N$3))-1)),(((DK285+DK253)-(DK250+DK255))/ROUND((DK250+DK255),$N$3))),0)</f>
        <v>0</v>
      </c>
      <c r="DL283" s="311"/>
      <c r="DM283" s="140">
        <f ca="1">IFERROR(IF(AND($O$308="WA",$O$309=0),IF(IFERROR(FIND("On Premise",DM298)&gt;0,FALSE),(((DM285*(1-$O$3146))/ROUND((DM250+DM255),$N$3))-1),(((DM285*(1-$O$347))/ROUND((DM250+DM255),$N$3))-1)),(((DM285+DM253)-(DM250+DM255))/ROUND((DM250+DM255),$N$3))),0)</f>
        <v>0</v>
      </c>
      <c r="DN283" s="140">
        <f>IFERROR(IF(AND($O$308="WA",$O$309=0),IF(IFERROR(FIND("On Premise",DM298)&gt;0,FALSE),(((DN285*(1-$P$346))/ROUND((DN250+DN255),$N$3))-1),(((DN285*(1-$P$347))/ROUND((DN250+DN255),$N$3))-1)),(((DN285+DN253)-(DN250+DN255))/ROUND((DN250+DN255),$N$3))),0)</f>
        <v>0</v>
      </c>
      <c r="DO283" s="311"/>
      <c r="DP283" s="140">
        <f ca="1">IFERROR(IF(AND($O$308="WA",$O$309=0),IF(IFERROR(FIND("On Premise",DP298)&gt;0,FALSE),(((DP285*(1-$O$3146))/ROUND((DP250+DP255),$N$3))-1),(((DP285*(1-$O$347))/ROUND((DP250+DP255),$N$3))-1)),(((DP285+DP253)-(DP250+DP255))/ROUND((DP250+DP255),$N$3))),0)</f>
        <v>0</v>
      </c>
      <c r="DQ283" s="140">
        <f>IFERROR(IF(AND($O$308="WA",$O$309=0),IF(IFERROR(FIND("On Premise",DP298)&gt;0,FALSE),(((DQ285*(1-$P$346))/ROUND((DQ250+DQ255),$N$3))-1),(((DQ285*(1-$P$347))/ROUND((DQ250+DQ255),$N$3))-1)),(((DQ285+DQ253)-(DQ250+DQ255))/ROUND((DQ250+DQ255),$N$3))),0)</f>
        <v>0</v>
      </c>
      <c r="DR283" s="311"/>
      <c r="DS283" s="140">
        <f ca="1">IFERROR(IF(AND($O$308="WA",$O$309=0),IF(IFERROR(FIND("On Premise",DS298)&gt;0,FALSE),(((DS285*(1-$O$3146))/ROUND((DS250+DS255),$N$3))-1),(((DS285*(1-$O$347))/ROUND((DS250+DS255),$N$3))-1)),(((DS285+DS253)-(DS250+DS255))/ROUND((DS250+DS255),$N$3))),0)</f>
        <v>0</v>
      </c>
      <c r="DT283" s="140">
        <f>IFERROR(IF(AND($O$308="WA",$O$309=0),IF(IFERROR(FIND("On Premise",DS298)&gt;0,FALSE),(((DT285*(1-$P$346))/ROUND((DT250+DT255),$N$3))-1),(((DT285*(1-$P$347))/ROUND((DT250+DT255),$N$3))-1)),(((DT285+DT253)-(DT250+DT255))/ROUND((DT250+DT255),$N$3))),0)</f>
        <v>0</v>
      </c>
      <c r="DU283" s="410"/>
      <c r="DV283" s="140">
        <f>IFERROR(IF(AND($O$308="WA",$O$309=0),IF(IFERROR(FIND("On Premise",DV298)&gt;0,FALSE),(((DV285*(1-$O$346))/ROUND(DV250,$N$3))-1),(((DV285*(1-$O$347))/ROUND(DV250,$N$3))-1)),((DV285+DV253-DV250)/ROUND(DV250,$N$3))),0)</f>
        <v>0</v>
      </c>
      <c r="DW283" s="456"/>
      <c r="DY283" s="241"/>
      <c r="DZ283" s="242"/>
      <c r="EB283" s="146"/>
      <c r="EC283" s="242"/>
    </row>
    <row r="284" spans="1:135" ht="19.5" customHeight="1" x14ac:dyDescent="0.3">
      <c r="A284" s="83"/>
      <c r="D284" s="206"/>
      <c r="E284" s="206" t="s">
        <v>753</v>
      </c>
      <c r="F284" s="206">
        <v>0</v>
      </c>
      <c r="G284" s="206" t="s">
        <v>264</v>
      </c>
      <c r="H284" t="b">
        <v>1</v>
      </c>
      <c r="M284" s="235" t="s">
        <v>727</v>
      </c>
      <c r="N284" s="238" t="s">
        <v>40</v>
      </c>
      <c r="O284" s="198">
        <f ca="1">IFERROR(IFERROR(((R284*R44)+(U284*U44)+(X284*X44)+(AA284*AA44)+(AD284*AD44)+(AG284*AG44)+(AJ284*AJ44)+(AM284*AM44)+(AP284*AP44)+(AS284*AS44)+(AV284*AV44)+(AY284*AY44)+(BB284*BB44)+(BE284*BE44)+(BH284*BH44)+(BK284*BK44)+(BN284*BN44)+(BQ284*BQ44)+(BT284*BT44)+(BW284*BW44)+(BZ284*BZ44)+(CC284*CC44)+(CF284*CF44)+(CI284*CI44)+(CL284*CL44)+(CO284*CO44)+(CR284*CR44)+(CU284*CU44)+(CX284*CX44)+(DA284*DA44)+(DD284*DD44)+(DG284*DG44)+(DJ284*DJ44)+(DM284*DM44)+(DP284*DP44)+(DS284*DS44)+IF(O35="Actual",(DV284*DV44),0))/O44,0),0)</f>
        <v>0</v>
      </c>
      <c r="P284" s="198">
        <f>IFERROR(IFERROR(((S284*S44)+(V284*V44)+(Y284*Y44)+(AB284*AB44)+(AE284*AE44)+(AH284*AH44)+(AK284*AK44)+(AN284*AN44)+(AQ284*AQ44)+(AT284*AT44)+(AW284*AW44)+(AZ284*AZ44)+(BC284*BC44)+(BF284*BF44)+(BI284*BI44)+(BL284*BL44)+(BO284*BO44)+(BR284*BR44)+(BU284*BU44)+(BX284*BX44)+(CA284*CA44)+(CD284*CD44)+(CG284*CG44)+(CJ284*CJ44)+(CM284*CM44)+(CP284*CP44)+(CS284*CS44)+(CV284*CV44)+(CY284*CY44)+(DB284*DB44)+(DE284*DE44)+(DH284*DH44)+(DK284*DK44)+(DN284*DN44)+(DQ284*DQ44)+(DT284*DT44))/P44,0),0)</f>
        <v>0</v>
      </c>
      <c r="Q284" s="236"/>
      <c r="R284" s="207">
        <f>IFERROR(IF(IFERROR(VALUE(R285),0)=0,0,IF(AND($O$308="WA",$O$309=0),IF(IFERROR(FIND("On",R298)&gt;0,FALSE),(((1-$O$346)*R285)-R250-R255),(((1-$O$347)*R285)-R250-R255)),R285+R253-R250-R255)),0)</f>
        <v>0</v>
      </c>
      <c r="S284" s="207">
        <f>IFERROR(IF(IFERROR(VALUE(S285),0)=0,0,IF(AND($O$308="WA",$O$309=0),IF(IFERROR(FIND("On",R298)&gt;0,FALSE),(((1-$P$346)*S285)-S250-S255),(((1-$P$347)*S285)-S250-S255)),S285+S253-S250-S255)),0)</f>
        <v>0</v>
      </c>
      <c r="T284" s="203"/>
      <c r="U284" s="207">
        <f t="shared" ref="U284" si="895">IFERROR(IF(IFERROR(VALUE(U285),0)=0,0,IF(AND($O$308="WA",$O$309=0),IF(IFERROR(FIND("On",U298)&gt;0,FALSE),(((1-$O$346)*U285)-U250-U255),(((1-$O$347)*U285)-U250-U255)),U285+U253-U250-U255)),0)</f>
        <v>0</v>
      </c>
      <c r="V284" s="207">
        <f t="shared" ref="V284" si="896">IFERROR(IF(IFERROR(VALUE(V285),0)=0,0,IF(AND($O$308="WA",$O$309=0),IF(IFERROR(FIND("On",U298)&gt;0,FALSE),(((1-$P$346)*V285)-V250-V255),(((1-$P$347)*V285)-V250-V255)),V285+V253-V250-V255)),0)</f>
        <v>0</v>
      </c>
      <c r="W284" s="203"/>
      <c r="X284" s="207">
        <f t="shared" ref="X284" si="897">IFERROR(IF(IFERROR(VALUE(X285),0)=0,0,IF(AND($O$308="WA",$O$309=0),IF(IFERROR(FIND("On",X298)&gt;0,FALSE),(((1-$O$346)*X285)-X250-X255),(((1-$O$347)*X285)-X250-X255)),X285+X253-X250-X255)),0)</f>
        <v>0</v>
      </c>
      <c r="Y284" s="207">
        <f t="shared" ref="Y284" si="898">IFERROR(IF(IFERROR(VALUE(Y285),0)=0,0,IF(AND($O$308="WA",$O$309=0),IF(IFERROR(FIND("On",X298)&gt;0,FALSE),(((1-$P$346)*Y285)-Y250-Y255),(((1-$P$347)*Y285)-Y250-Y255)),Y285+Y253-Y250-Y255)),0)</f>
        <v>0</v>
      </c>
      <c r="Z284" s="203"/>
      <c r="AA284" s="207">
        <f t="shared" ref="AA284" si="899">IFERROR(IF(IFERROR(VALUE(AA285),0)=0,0,IF(AND($O$308="WA",$O$309=0),IF(IFERROR(FIND("On",AA298)&gt;0,FALSE),(((1-$O$346)*AA285)-AA250-AA255),(((1-$O$347)*AA285)-AA250-AA255)),AA285+AA253-AA250-AA255)),0)</f>
        <v>0</v>
      </c>
      <c r="AB284" s="207">
        <f t="shared" ref="AB284" si="900">IFERROR(IF(IFERROR(VALUE(AB285),0)=0,0,IF(AND($O$308="WA",$O$309=0),IF(IFERROR(FIND("On",AA298)&gt;0,FALSE),(((1-$P$346)*AB285)-AB250-AB255),(((1-$P$347)*AB285)-AB250-AB255)),AB285+AB253-AB250-AB255)),0)</f>
        <v>0</v>
      </c>
      <c r="AC284" s="203"/>
      <c r="AD284" s="207">
        <f t="shared" ref="AD284" si="901">IFERROR(IF(IFERROR(VALUE(AD285),0)=0,0,IF(AND($O$308="WA",$O$309=0),IF(IFERROR(FIND("On",AD298)&gt;0,FALSE),(((1-$O$346)*AD285)-AD250-AD255),(((1-$O$347)*AD285)-AD250-AD255)),AD285+AD253-AD250-AD255)),0)</f>
        <v>0</v>
      </c>
      <c r="AE284" s="207">
        <f t="shared" ref="AE284" si="902">IFERROR(IF(IFERROR(VALUE(AE285),0)=0,0,IF(AND($O$308="WA",$O$309=0),IF(IFERROR(FIND("On",AD298)&gt;0,FALSE),(((1-$P$346)*AE285)-AE250-AE255),(((1-$P$347)*AE285)-AE250-AE255)),AE285+AE253-AE250-AE255)),0)</f>
        <v>0</v>
      </c>
      <c r="AF284" s="203"/>
      <c r="AG284" s="207">
        <f t="shared" ref="AG284" si="903">IFERROR(IF(IFERROR(VALUE(AG285),0)=0,0,IF(AND($O$308="WA",$O$309=0),IF(IFERROR(FIND("On",AG298)&gt;0,FALSE),(((1-$O$346)*AG285)-AG250-AG255),(((1-$O$347)*AG285)-AG250-AG255)),AG285+AG253-AG250-AG255)),0)</f>
        <v>0</v>
      </c>
      <c r="AH284" s="207">
        <f t="shared" ref="AH284" si="904">IFERROR(IF(IFERROR(VALUE(AH285),0)=0,0,IF(AND($O$308="WA",$O$309=0),IF(IFERROR(FIND("On",AG298)&gt;0,FALSE),(((1-$P$346)*AH285)-AH250-AH255),(((1-$P$347)*AH285)-AH250-AH255)),AH285+AH253-AH250-AH255)),0)</f>
        <v>0</v>
      </c>
      <c r="AI284" s="203"/>
      <c r="AJ284" s="207">
        <f t="shared" ref="AJ284" si="905">IFERROR(IF(IFERROR(VALUE(AJ285),0)=0,0,IF(AND($O$308="WA",$O$309=0),IF(IFERROR(FIND("On",AJ298)&gt;0,FALSE),(((1-$O$346)*AJ285)-AJ250-AJ255),(((1-$O$347)*AJ285)-AJ250-AJ255)),AJ285+AJ253-AJ250-AJ255)),0)</f>
        <v>0</v>
      </c>
      <c r="AK284" s="207">
        <f t="shared" ref="AK284" si="906">IFERROR(IF(IFERROR(VALUE(AK285),0)=0,0,IF(AND($O$308="WA",$O$309=0),IF(IFERROR(FIND("On",AJ298)&gt;0,FALSE),(((1-$P$346)*AK285)-AK250-AK255),(((1-$P$347)*AK285)-AK250-AK255)),AK285+AK253-AK250-AK255)),0)</f>
        <v>0</v>
      </c>
      <c r="AL284" s="203"/>
      <c r="AM284" s="207">
        <f t="shared" ref="AM284" si="907">IFERROR(IF(IFERROR(VALUE(AM285),0)=0,0,IF(AND($O$308="WA",$O$309=0),IF(IFERROR(FIND("On",AM298)&gt;0,FALSE),(((1-$O$346)*AM285)-AM250-AM255),(((1-$O$347)*AM285)-AM250-AM255)),AM285+AM253-AM250-AM255)),0)</f>
        <v>0</v>
      </c>
      <c r="AN284" s="207">
        <f t="shared" ref="AN284" si="908">IFERROR(IF(IFERROR(VALUE(AN285),0)=0,0,IF(AND($O$308="WA",$O$309=0),IF(IFERROR(FIND("On",AM298)&gt;0,FALSE),(((1-$P$346)*AN285)-AN250-AN255),(((1-$P$347)*AN285)-AN250-AN255)),AN285+AN253-AN250-AN255)),0)</f>
        <v>0</v>
      </c>
      <c r="AO284" s="203"/>
      <c r="AP284" s="207">
        <f t="shared" ref="AP284" si="909">IFERROR(IF(IFERROR(VALUE(AP285),0)=0,0,IF(AND($O$308="WA",$O$309=0),IF(IFERROR(FIND("On",AP298)&gt;0,FALSE),(((1-$O$346)*AP285)-AP250-AP255),(((1-$O$347)*AP285)-AP250-AP255)),AP285+AP253-AP250-AP255)),0)</f>
        <v>0</v>
      </c>
      <c r="AQ284" s="207">
        <f t="shared" ref="AQ284" si="910">IFERROR(IF(IFERROR(VALUE(AQ285),0)=0,0,IF(AND($O$308="WA",$O$309=0),IF(IFERROR(FIND("On",AP298)&gt;0,FALSE),(((1-$P$346)*AQ285)-AQ250-AQ255),(((1-$P$347)*AQ285)-AQ250-AQ255)),AQ285+AQ253-AQ250-AQ255)),0)</f>
        <v>0</v>
      </c>
      <c r="AR284" s="203"/>
      <c r="AS284" s="207">
        <f t="shared" ref="AS284" si="911">IFERROR(IF(IFERROR(VALUE(AS285),0)=0,0,IF(AND($O$308="WA",$O$309=0),IF(IFERROR(FIND("On",AS298)&gt;0,FALSE),(((1-$O$346)*AS285)-AS250-AS255),(((1-$O$347)*AS285)-AS250-AS255)),AS285+AS253-AS250-AS255)),0)</f>
        <v>0</v>
      </c>
      <c r="AT284" s="207">
        <f t="shared" ref="AT284" si="912">IFERROR(IF(IFERROR(VALUE(AT285),0)=0,0,IF(AND($O$308="WA",$O$309=0),IF(IFERROR(FIND("On",AS298)&gt;0,FALSE),(((1-$P$346)*AT285)-AT250-AT255),(((1-$P$347)*AT285)-AT250-AT255)),AT285+AT253-AT250-AT255)),0)</f>
        <v>0</v>
      </c>
      <c r="AU284" s="203"/>
      <c r="AV284" s="207">
        <f t="shared" ref="AV284" si="913">IFERROR(IF(IFERROR(VALUE(AV285),0)=0,0,IF(AND($O$308="WA",$O$309=0),IF(IFERROR(FIND("On",AV298)&gt;0,FALSE),(((1-$O$346)*AV285)-AV250-AV255),(((1-$O$347)*AV285)-AV250-AV255)),AV285+AV253-AV250-AV255)),0)</f>
        <v>0</v>
      </c>
      <c r="AW284" s="207">
        <f t="shared" ref="AW284" si="914">IFERROR(IF(IFERROR(VALUE(AW285),0)=0,0,IF(AND($O$308="WA",$O$309=0),IF(IFERROR(FIND("On",AV298)&gt;0,FALSE),(((1-$P$346)*AW285)-AW250-AW255),(((1-$P$347)*AW285)-AW250-AW255)),AW285+AW253-AW250-AW255)),0)</f>
        <v>0</v>
      </c>
      <c r="AX284" s="203"/>
      <c r="AY284" s="207">
        <f t="shared" ref="AY284" si="915">IFERROR(IF(IFERROR(VALUE(AY285),0)=0,0,IF(AND($O$308="WA",$O$309=0),IF(IFERROR(FIND("On",AY298)&gt;0,FALSE),(((1-$O$346)*AY285)-AY250-AY255),(((1-$O$347)*AY285)-AY250-AY255)),AY285+AY253-AY250-AY255)),0)</f>
        <v>0</v>
      </c>
      <c r="AZ284" s="207">
        <f t="shared" ref="AZ284" si="916">IFERROR(IF(IFERROR(VALUE(AZ285),0)=0,0,IF(AND($O$308="WA",$O$309=0),IF(IFERROR(FIND("On",AY298)&gt;0,FALSE),(((1-$P$346)*AZ285)-AZ250-AZ255),(((1-$P$347)*AZ285)-AZ250-AZ255)),AZ285+AZ253-AZ250-AZ255)),0)</f>
        <v>0</v>
      </c>
      <c r="BA284" s="203"/>
      <c r="BB284" s="207">
        <f t="shared" ref="BB284" si="917">IFERROR(IF(IFERROR(VALUE(BB285),0)=0,0,IF(AND($O$308="WA",$O$309=0),IF(IFERROR(FIND("On",BB298)&gt;0,FALSE),(((1-$O$346)*BB285)-BB250-BB255),(((1-$O$347)*BB285)-BB250-BB255)),BB285+BB253-BB250-BB255)),0)</f>
        <v>0</v>
      </c>
      <c r="BC284" s="207">
        <f t="shared" ref="BC284" si="918">IFERROR(IF(IFERROR(VALUE(BC285),0)=0,0,IF(AND($O$308="WA",$O$309=0),IF(IFERROR(FIND("On",BB298)&gt;0,FALSE),(((1-$P$346)*BC285)-BC250-BC255),(((1-$P$347)*BC285)-BC250-BC255)),BC285+BC253-BC250-BC255)),0)</f>
        <v>0</v>
      </c>
      <c r="BD284" s="203"/>
      <c r="BE284" s="207">
        <f t="shared" ref="BE284" si="919">IFERROR(IF(IFERROR(VALUE(BE285),0)=0,0,IF(AND($O$308="WA",$O$309=0),IF(IFERROR(FIND("On",BE298)&gt;0,FALSE),(((1-$O$346)*BE285)-BE250-BE255),(((1-$O$347)*BE285)-BE250-BE255)),BE285+BE253-BE250-BE255)),0)</f>
        <v>0</v>
      </c>
      <c r="BF284" s="207">
        <f t="shared" ref="BF284" si="920">IFERROR(IF(IFERROR(VALUE(BF285),0)=0,0,IF(AND($O$308="WA",$O$309=0),IF(IFERROR(FIND("On",BE298)&gt;0,FALSE),(((1-$P$346)*BF285)-BF250-BF255),(((1-$P$347)*BF285)-BF250-BF255)),BF285+BF253-BF250-BF255)),0)</f>
        <v>0</v>
      </c>
      <c r="BG284" s="203"/>
      <c r="BH284" s="207">
        <f t="shared" ref="BH284" si="921">IFERROR(IF(IFERROR(VALUE(BH285),0)=0,0,IF(AND($O$308="WA",$O$309=0),IF(IFERROR(FIND("On",BH298)&gt;0,FALSE),(((1-$O$346)*BH285)-BH250-BH255),(((1-$O$347)*BH285)-BH250-BH255)),BH285+BH253-BH250-BH255)),0)</f>
        <v>0</v>
      </c>
      <c r="BI284" s="207">
        <f t="shared" ref="BI284" si="922">IFERROR(IF(IFERROR(VALUE(BI285),0)=0,0,IF(AND($O$308="WA",$O$309=0),IF(IFERROR(FIND("On",BH298)&gt;0,FALSE),(((1-$P$346)*BI285)-BI250-BI255),(((1-$P$347)*BI285)-BI250-BI255)),BI285+BI253-BI250-BI255)),0)</f>
        <v>0</v>
      </c>
      <c r="BJ284" s="203"/>
      <c r="BK284" s="207">
        <f t="shared" ref="BK284" si="923">IFERROR(IF(IFERROR(VALUE(BK285),0)=0,0,IF(AND($O$308="WA",$O$309=0),IF(IFERROR(FIND("On",BK298)&gt;0,FALSE),(((1-$O$346)*BK285)-BK250-BK255),(((1-$O$347)*BK285)-BK250-BK255)),BK285+BK253-BK250-BK255)),0)</f>
        <v>0</v>
      </c>
      <c r="BL284" s="207">
        <f t="shared" ref="BL284" si="924">IFERROR(IF(IFERROR(VALUE(BL285),0)=0,0,IF(AND($O$308="WA",$O$309=0),IF(IFERROR(FIND("On",BK298)&gt;0,FALSE),(((1-$P$346)*BL285)-BL250-BL255),(((1-$P$347)*BL285)-BL250-BL255)),BL285+BL253-BL250-BL255)),0)</f>
        <v>0</v>
      </c>
      <c r="BM284" s="203"/>
      <c r="BN284" s="207">
        <f t="shared" ref="BN284" si="925">IFERROR(IF(IFERROR(VALUE(BN285),0)=0,0,IF(AND($O$308="WA",$O$309=0),IF(IFERROR(FIND("On",BN298)&gt;0,FALSE),(((1-$O$346)*BN285)-BN250-BN255),(((1-$O$347)*BN285)-BN250-BN255)),BN285+BN253-BN250-BN255)),0)</f>
        <v>0</v>
      </c>
      <c r="BO284" s="207">
        <f t="shared" ref="BO284" si="926">IFERROR(IF(IFERROR(VALUE(BO285),0)=0,0,IF(AND($O$308="WA",$O$309=0),IF(IFERROR(FIND("On",BN298)&gt;0,FALSE),(((1-$P$346)*BO285)-BO250-BO255),(((1-$P$347)*BO285)-BO250-BO255)),BO285+BO253-BO250-BO255)),0)</f>
        <v>0</v>
      </c>
      <c r="BP284" s="203"/>
      <c r="BQ284" s="207">
        <f t="shared" ref="BQ284" si="927">IFERROR(IF(IFERROR(VALUE(BQ285),0)=0,0,IF(AND($O$308="WA",$O$309=0),IF(IFERROR(FIND("On",BQ298)&gt;0,FALSE),(((1-$O$346)*BQ285)-BQ250-BQ255),(((1-$O$347)*BQ285)-BQ250-BQ255)),BQ285+BQ253-BQ250-BQ255)),0)</f>
        <v>0</v>
      </c>
      <c r="BR284" s="207">
        <f t="shared" ref="BR284" si="928">IFERROR(IF(IFERROR(VALUE(BR285),0)=0,0,IF(AND($O$308="WA",$O$309=0),IF(IFERROR(FIND("On",BQ298)&gt;0,FALSE),(((1-$P$346)*BR285)-BR250-BR255),(((1-$P$347)*BR285)-BR250-BR255)),BR285+BR253-BR250-BR255)),0)</f>
        <v>0</v>
      </c>
      <c r="BS284" s="204"/>
      <c r="BT284" s="207">
        <f t="shared" ref="BT284" si="929">IFERROR(IF(IFERROR(VALUE(BT285),0)=0,0,IF(AND($O$308="WA",$O$309=0),IF(IFERROR(FIND("On",BT298)&gt;0,FALSE),(((1-$O$346)*BT285)-BT250-BT255),(((1-$O$347)*BT285)-BT250-BT255)),BT285+BT253-BT250-BT255)),0)</f>
        <v>0</v>
      </c>
      <c r="BU284" s="207">
        <f t="shared" ref="BU284" si="930">IFERROR(IF(IFERROR(VALUE(BU285),0)=0,0,IF(AND($O$308="WA",$O$309=0),IF(IFERROR(FIND("On",BT298)&gt;0,FALSE),(((1-$P$346)*BU285)-BU250-BU255),(((1-$P$347)*BU285)-BU250-BU255)),BU285+BU253-BU250-BU255)),0)</f>
        <v>0</v>
      </c>
      <c r="BV284" s="204"/>
      <c r="BW284" s="207">
        <f t="shared" ref="BW284" si="931">IFERROR(IF(IFERROR(VALUE(BW285),0)=0,0,IF(AND($O$308="WA",$O$309=0),IF(IFERROR(FIND("On",BW298)&gt;0,FALSE),(((1-$O$346)*BW285)-BW250-BW255),(((1-$O$347)*BW285)-BW250-BW255)),BW285+BW253-BW250-BW255)),0)</f>
        <v>0</v>
      </c>
      <c r="BX284" s="207">
        <f t="shared" ref="BX284" si="932">IFERROR(IF(IFERROR(VALUE(BX285),0)=0,0,IF(AND($O$308="WA",$O$309=0),IF(IFERROR(FIND("On",BW298)&gt;0,FALSE),(((1-$P$346)*BX285)-BX250-BX255),(((1-$P$347)*BX285)-BX250-BX255)),BX285+BX253-BX250-BX255)),0)</f>
        <v>0</v>
      </c>
      <c r="BY284" s="204"/>
      <c r="BZ284" s="207">
        <f t="shared" ref="BZ284" si="933">IFERROR(IF(IFERROR(VALUE(BZ285),0)=0,0,IF(AND($O$308="WA",$O$309=0),IF(IFERROR(FIND("On",BZ298)&gt;0,FALSE),(((1-$O$346)*BZ285)-BZ250-BZ255),(((1-$O$347)*BZ285)-BZ250-BZ255)),BZ285+BZ253-BZ250-BZ255)),0)</f>
        <v>0</v>
      </c>
      <c r="CA284" s="207">
        <f t="shared" ref="CA284" si="934">IFERROR(IF(IFERROR(VALUE(CA285),0)=0,0,IF(AND($O$308="WA",$O$309=0),IF(IFERROR(FIND("On",BZ298)&gt;0,FALSE),(((1-$P$346)*CA285)-CA250-CA255),(((1-$P$347)*CA285)-CA250-CA255)),CA285+CA253-CA250-CA255)),0)</f>
        <v>0</v>
      </c>
      <c r="CB284" s="203"/>
      <c r="CC284" s="207">
        <f t="shared" ref="CC284" si="935">IFERROR(IF(IFERROR(VALUE(CC285),0)=0,0,IF(AND($O$308="WA",$O$309=0),IF(IFERROR(FIND("On",CC298)&gt;0,FALSE),(((1-$O$346)*CC285)-CC250-CC255),(((1-$O$347)*CC285)-CC250-CC255)),CC285+CC253-CC250-CC255)),0)</f>
        <v>0</v>
      </c>
      <c r="CD284" s="207">
        <f t="shared" ref="CD284" si="936">IFERROR(IF(IFERROR(VALUE(CD285),0)=0,0,IF(AND($O$308="WA",$O$309=0),IF(IFERROR(FIND("On",CC298)&gt;0,FALSE),(((1-$P$346)*CD285)-CD250-CD255),(((1-$P$347)*CD285)-CD250-CD255)),CD285+CD253-CD250-CD255)),0)</f>
        <v>0</v>
      </c>
      <c r="CE284" s="203"/>
      <c r="CF284" s="207">
        <f t="shared" ref="CF284" si="937">IFERROR(IF(IFERROR(VALUE(CF285),0)=0,0,IF(AND($O$308="WA",$O$309=0),IF(IFERROR(FIND("On",CF298)&gt;0,FALSE),(((1-$O$346)*CF285)-CF250-CF255),(((1-$O$347)*CF285)-CF250-CF255)),CF285+CF253-CF250-CF255)),0)</f>
        <v>0</v>
      </c>
      <c r="CG284" s="207">
        <f t="shared" ref="CG284" si="938">IFERROR(IF(IFERROR(VALUE(CG285),0)=0,0,IF(AND($O$308="WA",$O$309=0),IF(IFERROR(FIND("On",CF298)&gt;0,FALSE),(((1-$P$346)*CG285)-CG250-CG255),(((1-$P$347)*CG285)-CG250-CG255)),CG285+CG253-CG250-CG255)),0)</f>
        <v>0</v>
      </c>
      <c r="CH284" s="203"/>
      <c r="CI284" s="207">
        <f t="shared" ref="CI284" si="939">IFERROR(IF(IFERROR(VALUE(CI285),0)=0,0,IF(AND($O$308="WA",$O$309=0),IF(IFERROR(FIND("On",CI298)&gt;0,FALSE),(((1-$O$346)*CI285)-CI250-CI255),(((1-$O$347)*CI285)-CI250-CI255)),CI285+CI253-CI250-CI255)),0)</f>
        <v>0</v>
      </c>
      <c r="CJ284" s="207">
        <f t="shared" ref="CJ284" si="940">IFERROR(IF(IFERROR(VALUE(CJ285),0)=0,0,IF(AND($O$308="WA",$O$309=0),IF(IFERROR(FIND("On",CI298)&gt;0,FALSE),(((1-$P$346)*CJ285)-CJ250-CJ255),(((1-$P$347)*CJ285)-CJ250-CJ255)),CJ285+CJ253-CJ250-CJ255)),0)</f>
        <v>0</v>
      </c>
      <c r="CK284" s="203"/>
      <c r="CL284" s="207">
        <f t="shared" ref="CL284" si="941">IFERROR(IF(IFERROR(VALUE(CL285),0)=0,0,IF(AND($O$308="WA",$O$309=0),IF(IFERROR(FIND("On",CL298)&gt;0,FALSE),(((1-$O$346)*CL285)-CL250-CL255),(((1-$O$347)*CL285)-CL250-CL255)),CL285+CL253-CL250-CL255)),0)</f>
        <v>0</v>
      </c>
      <c r="CM284" s="207">
        <f t="shared" ref="CM284" si="942">IFERROR(IF(IFERROR(VALUE(CM285),0)=0,0,IF(AND($O$308="WA",$O$309=0),IF(IFERROR(FIND("On",CL298)&gt;0,FALSE),(((1-$P$346)*CM285)-CM250-CM255),(((1-$P$347)*CM285)-CM250-CM255)),CM285+CM253-CM250-CM255)),0)</f>
        <v>0</v>
      </c>
      <c r="CN284" s="203"/>
      <c r="CO284" s="207">
        <f t="shared" ref="CO284" si="943">IFERROR(IF(IFERROR(VALUE(CO285),0)=0,0,IF(AND($O$308="WA",$O$309=0),IF(IFERROR(FIND("On",CO298)&gt;0,FALSE),(((1-$O$346)*CO285)-CO250-CO255),(((1-$O$347)*CO285)-CO250-CO255)),CO285+CO253-CO250-CO255)),0)</f>
        <v>0</v>
      </c>
      <c r="CP284" s="207">
        <f t="shared" ref="CP284" si="944">IFERROR(IF(IFERROR(VALUE(CP285),0)=0,0,IF(AND($O$308="WA",$O$309=0),IF(IFERROR(FIND("On",CO298)&gt;0,FALSE),(((1-$P$346)*CP285)-CP250-CP255),(((1-$P$347)*CP285)-CP250-CP255)),CP285+CP253-CP250-CP255)),0)</f>
        <v>0</v>
      </c>
      <c r="CQ284" s="203"/>
      <c r="CR284" s="207">
        <f t="shared" ref="CR284" si="945">IFERROR(IF(IFERROR(VALUE(CR285),0)=0,0,IF(AND($O$308="WA",$O$309=0),IF(IFERROR(FIND("On",CR298)&gt;0,FALSE),(((1-$O$346)*CR285)-CR250-CR255),(((1-$O$347)*CR285)-CR250-CR255)),CR285+CR253-CR250-CR255)),0)</f>
        <v>0</v>
      </c>
      <c r="CS284" s="207">
        <f t="shared" ref="CS284" si="946">IFERROR(IF(IFERROR(VALUE(CS285),0)=0,0,IF(AND($O$308="WA",$O$309=0),IF(IFERROR(FIND("On",CR298)&gt;0,FALSE),(((1-$P$346)*CS285)-CS250-CS255),(((1-$P$347)*CS285)-CS250-CS255)),CS285+CS253-CS250-CS255)),0)</f>
        <v>0</v>
      </c>
      <c r="CT284" s="203"/>
      <c r="CU284" s="207">
        <f t="shared" ref="CU284" si="947">IFERROR(IF(IFERROR(VALUE(CU285),0)=0,0,IF(AND($O$308="WA",$O$309=0),IF(IFERROR(FIND("On",CU298)&gt;0,FALSE),(((1-$O$346)*CU285)-CU250-CU255),(((1-$O$347)*CU285)-CU250-CU255)),CU285+CU253-CU250-CU255)),0)</f>
        <v>0</v>
      </c>
      <c r="CV284" s="207">
        <f t="shared" ref="CV284" si="948">IFERROR(IF(IFERROR(VALUE(CV285),0)=0,0,IF(AND($O$308="WA",$O$309=0),IF(IFERROR(FIND("On",CU298)&gt;0,FALSE),(((1-$P$346)*CV285)-CV250-CV255),(((1-$P$347)*CV285)-CV250-CV255)),CV285+CV253-CV250-CV255)),0)</f>
        <v>0</v>
      </c>
      <c r="CW284" s="203"/>
      <c r="CX284" s="207">
        <f t="shared" ref="CX284" si="949">IFERROR(IF(IFERROR(VALUE(CX285),0)=0,0,IF(AND($O$308="WA",$O$309=0),IF(IFERROR(FIND("On",CX298)&gt;0,FALSE),(((1-$O$346)*CX285)-CX250-CX255),(((1-$O$347)*CX285)-CX250-CX255)),CX285+CX253-CX250-CX255)),0)</f>
        <v>0</v>
      </c>
      <c r="CY284" s="207">
        <f t="shared" ref="CY284" si="950">IFERROR(IF(IFERROR(VALUE(CY285),0)=0,0,IF(AND($O$308="WA",$O$309=0),IF(IFERROR(FIND("On",CX298)&gt;0,FALSE),(((1-$P$346)*CY285)-CY250-CY255),(((1-$P$347)*CY285)-CY250-CY255)),CY285+CY253-CY250-CY255)),0)</f>
        <v>0</v>
      </c>
      <c r="CZ284" s="203"/>
      <c r="DA284" s="207">
        <f t="shared" ref="DA284" si="951">IFERROR(IF(IFERROR(VALUE(DA285),0)=0,0,IF(AND($O$308="WA",$O$309=0),IF(IFERROR(FIND("On",DA298)&gt;0,FALSE),(((1-$O$346)*DA285)-DA250-DA255),(((1-$O$347)*DA285)-DA250-DA255)),DA285+DA253-DA250-DA255)),0)</f>
        <v>0</v>
      </c>
      <c r="DB284" s="207">
        <f t="shared" ref="DB284" si="952">IFERROR(IF(IFERROR(VALUE(DB285),0)=0,0,IF(AND($O$308="WA",$O$309=0),IF(IFERROR(FIND("On",DA298)&gt;0,FALSE),(((1-$P$346)*DB285)-DB250-DB255),(((1-$P$347)*DB285)-DB250-DB255)),DB285+DB253-DB250-DB255)),0)</f>
        <v>0</v>
      </c>
      <c r="DC284" s="203"/>
      <c r="DD284" s="207">
        <f t="shared" ref="DD284" si="953">IFERROR(IF(IFERROR(VALUE(DD285),0)=0,0,IF(AND($O$308="WA",$O$309=0),IF(IFERROR(FIND("On",DD298)&gt;0,FALSE),(((1-$O$346)*DD285)-DD250-DD255),(((1-$O$347)*DD285)-DD250-DD255)),DD285+DD253-DD250-DD255)),0)</f>
        <v>0</v>
      </c>
      <c r="DE284" s="207">
        <f t="shared" ref="DE284" si="954">IFERROR(IF(IFERROR(VALUE(DE285),0)=0,0,IF(AND($O$308="WA",$O$309=0),IF(IFERROR(FIND("On",DD298)&gt;0,FALSE),(((1-$P$346)*DE285)-DE250-DE255),(((1-$P$347)*DE285)-DE250-DE255)),DE285+DE253-DE250-DE255)),0)</f>
        <v>0</v>
      </c>
      <c r="DF284" s="203"/>
      <c r="DG284" s="207">
        <f t="shared" ref="DG284" si="955">IFERROR(IF(IFERROR(VALUE(DG285),0)=0,0,IF(AND($O$308="WA",$O$309=0),IF(IFERROR(FIND("On",DG298)&gt;0,FALSE),(((1-$O$346)*DG285)-DG250-DG255),(((1-$O$347)*DG285)-DG250-DG255)),DG285+DG253-DG250-DG255)),0)</f>
        <v>0</v>
      </c>
      <c r="DH284" s="207">
        <f t="shared" ref="DH284" si="956">IFERROR(IF(IFERROR(VALUE(DH285),0)=0,0,IF(AND($O$308="WA",$O$309=0),IF(IFERROR(FIND("On",DG298)&gt;0,FALSE),(((1-$P$346)*DH285)-DH250-DH255),(((1-$P$347)*DH285)-DH250-DH255)),DH285+DH253-DH250-DH255)),0)</f>
        <v>0</v>
      </c>
      <c r="DI284" s="203"/>
      <c r="DJ284" s="207">
        <f t="shared" ref="DJ284" si="957">IFERROR(IF(IFERROR(VALUE(DJ285),0)=0,0,IF(AND($O$308="WA",$O$309=0),IF(IFERROR(FIND("On",DJ298)&gt;0,FALSE),(((1-$O$346)*DJ285)-DJ250-DJ255),(((1-$O$347)*DJ285)-DJ250-DJ255)),DJ285+DJ253-DJ250-DJ255)),0)</f>
        <v>0</v>
      </c>
      <c r="DK284" s="207">
        <f t="shared" ref="DK284" si="958">IFERROR(IF(IFERROR(VALUE(DK285),0)=0,0,IF(AND($O$308="WA",$O$309=0),IF(IFERROR(FIND("On",DJ298)&gt;0,FALSE),(((1-$P$346)*DK285)-DK250-DK255),(((1-$P$347)*DK285)-DK250-DK255)),DK285+DK253-DK250-DK255)),0)</f>
        <v>0</v>
      </c>
      <c r="DL284" s="203"/>
      <c r="DM284" s="207">
        <f t="shared" ref="DM284" si="959">IFERROR(IF(IFERROR(VALUE(DM285),0)=0,0,IF(AND($O$308="WA",$O$309=0),IF(IFERROR(FIND("On",DM298)&gt;0,FALSE),(((1-$O$346)*DM285)-DM250-DM255),(((1-$O$347)*DM285)-DM250-DM255)),DM285+DM253-DM250-DM255)),0)</f>
        <v>0</v>
      </c>
      <c r="DN284" s="207">
        <f t="shared" ref="DN284" si="960">IFERROR(IF(IFERROR(VALUE(DN285),0)=0,0,IF(AND($O$308="WA",$O$309=0),IF(IFERROR(FIND("On",DM298)&gt;0,FALSE),(((1-$P$346)*DN285)-DN250-DN255),(((1-$P$347)*DN285)-DN250-DN255)),DN285+DN253-DN250-DN255)),0)</f>
        <v>0</v>
      </c>
      <c r="DO284" s="203"/>
      <c r="DP284" s="207">
        <f t="shared" ref="DP284" si="961">IFERROR(IF(IFERROR(VALUE(DP285),0)=0,0,IF(AND($O$308="WA",$O$309=0),IF(IFERROR(FIND("On",DP298)&gt;0,FALSE),(((1-$O$346)*DP285)-DP250-DP255),(((1-$O$347)*DP285)-DP250-DP255)),DP285+DP253-DP250-DP255)),0)</f>
        <v>0</v>
      </c>
      <c r="DQ284" s="207">
        <f t="shared" ref="DQ284" si="962">IFERROR(IF(IFERROR(VALUE(DQ285),0)=0,0,IF(AND($O$308="WA",$O$309=0),IF(IFERROR(FIND("On",DP298)&gt;0,FALSE),(((1-$P$346)*DQ285)-DQ250-DQ255),(((1-$P$347)*DQ285)-DQ250-DQ255)),DQ285+DQ253-DQ250-DQ255)),0)</f>
        <v>0</v>
      </c>
      <c r="DR284" s="203"/>
      <c r="DS284" s="207">
        <f t="shared" ref="DS284" si="963">IFERROR(IF(IFERROR(VALUE(DS285),0)=0,0,IF(AND($O$308="WA",$O$309=0),IF(IFERROR(FIND("On",DS298)&gt;0,FALSE),(((1-$O$346)*DS285)-DS250-DS255),(((1-$O$347)*DS285)-DS250-DS255)),DS285+DS253-DS250-DS255)),0)</f>
        <v>0</v>
      </c>
      <c r="DT284" s="207">
        <f t="shared" ref="DT284" si="964">IFERROR(IF(IFERROR(VALUE(DT285),0)=0,0,IF(AND($O$308="WA",$O$309=0),IF(IFERROR(FIND("On",DS298)&gt;0,FALSE),(((1-$P$346)*DT285)-DT250-DT255),(((1-$P$347)*DT285)-DT250-DT255)),DT285+DT253-DT250-DT255)),0)</f>
        <v>0</v>
      </c>
      <c r="DU284" s="211"/>
      <c r="DV284" s="204">
        <f>IFERROR(IF(DV285&lt;&gt;"",IF(DV285&lt;&gt;0,DV285+DV253-DV250,0),0),0)</f>
        <v>0</v>
      </c>
      <c r="DW284" s="442"/>
      <c r="DY284" s="205"/>
      <c r="DZ284" s="205"/>
      <c r="EB284" s="196"/>
      <c r="EC284" s="196"/>
      <c r="EE284" s="100"/>
    </row>
    <row r="285" spans="1:135" ht="19.5" customHeight="1" x14ac:dyDescent="0.3">
      <c r="A285" s="83"/>
      <c r="D285" s="206"/>
      <c r="E285" s="206" t="s">
        <v>754</v>
      </c>
      <c r="F285" s="206">
        <v>0</v>
      </c>
      <c r="G285" s="206" t="s">
        <v>264</v>
      </c>
      <c r="H285" t="b">
        <v>1</v>
      </c>
      <c r="M285" s="250" t="s">
        <v>728</v>
      </c>
      <c r="N285" s="238" t="s">
        <v>40</v>
      </c>
      <c r="O285" s="198">
        <f ca="1">IFERROR(((R285*R44)+(U285*U44)+(X285*X44)+(AA285*AA44)+(AD285*AD44)+(AG285*AG44)+(AJ285*AJ44)+(AM285*AM44)+(AP285*AP44)+(AS285*AS44)+(AV285*AV44)+(AY285*AY44)+(BB285*BB44)+(BE285*BE44)+(BH285*BH44)+(BK285*BK44)+(BN285*BN44)+(BQ285*BQ44)+(BT285*BT44)+(BW285*BW44)+(BZ285*BZ44)+(CC285*CC44)+(CF285*CF44)+(CI285*CI44)+(CL285*CL44)+(CO285*CO44)+(CR285*CR44)+(CU285*CU44)+(CX285*CX44)+(DA285*DA44)+(DD285*DD44)+(DG285*DG44)+(DJ285*DJ44)+(DM285*DM44)+(DP285*DP44)+(DS285*DS44)+IF(O35="Actual",(DV285*DV44),0))/$AA$354,0)</f>
        <v>0</v>
      </c>
      <c r="P285" s="198">
        <f>IFERROR(((S285*S44)+(V285*V44)+(Y285*Y44)+(AB285*AB44)+(AE285*AE44)+(AH285*AH44)+(AK285*AK44)+(AN285*AN44)+(AQ285*AQ44)+(AT285*AT44)+(AW285*AW44)+(AZ285*AZ44)+(BC285*BC44)+(BF285*BF44)+(BI285*BI44)+(BL285*BL44)+(BO285*BO44)+(BR285*BR44)+(BU285*BU44)+(BX285*BX44)+(CA285*CA44)+(CD285*CD44)+(CG285*CG44)+(CJ285*CJ44)+(CM285*CM44)+(CP285*CP44)+(CS285*CS44)+(CV285*CV44)+(CY285*CY44)+(DB285*DB44)+(DE285*DE44)+(DH285*DH44)+(DK285*DK44)+(DN285*DN44)+(DQ285*DQ44)+(DT285*DT44))/$AB$354,0)</f>
        <v>0</v>
      </c>
      <c r="Q285" s="236"/>
      <c r="R285" s="207"/>
      <c r="S285" s="262"/>
      <c r="T285" s="203"/>
      <c r="U285" s="207"/>
      <c r="V285" s="262"/>
      <c r="W285" s="203"/>
      <c r="X285" s="207"/>
      <c r="Y285" s="262"/>
      <c r="Z285" s="203"/>
      <c r="AA285" s="207"/>
      <c r="AB285" s="262"/>
      <c r="AC285" s="203"/>
      <c r="AD285" s="207"/>
      <c r="AE285" s="262"/>
      <c r="AF285" s="203"/>
      <c r="AG285" s="207"/>
      <c r="AH285" s="262"/>
      <c r="AI285" s="203"/>
      <c r="AJ285" s="207"/>
      <c r="AK285" s="262"/>
      <c r="AL285" s="203"/>
      <c r="AM285" s="207"/>
      <c r="AN285" s="262"/>
      <c r="AO285" s="203"/>
      <c r="AP285" s="207"/>
      <c r="AQ285" s="262"/>
      <c r="AR285" s="203"/>
      <c r="AS285" s="207"/>
      <c r="AT285" s="262"/>
      <c r="AU285" s="203"/>
      <c r="AV285" s="207"/>
      <c r="AW285" s="262"/>
      <c r="AX285" s="203"/>
      <c r="AY285" s="207"/>
      <c r="AZ285" s="262"/>
      <c r="BA285" s="203"/>
      <c r="BB285" s="207"/>
      <c r="BC285" s="262"/>
      <c r="BD285" s="203"/>
      <c r="BE285" s="207"/>
      <c r="BF285" s="262"/>
      <c r="BG285" s="203"/>
      <c r="BH285" s="207"/>
      <c r="BI285" s="262"/>
      <c r="BJ285" s="203"/>
      <c r="BK285" s="207"/>
      <c r="BL285" s="262"/>
      <c r="BM285" s="203"/>
      <c r="BN285" s="207"/>
      <c r="BO285" s="262"/>
      <c r="BP285" s="203"/>
      <c r="BQ285" s="204"/>
      <c r="BR285" s="262"/>
      <c r="BS285" s="204"/>
      <c r="BT285" s="204"/>
      <c r="BU285" s="262"/>
      <c r="BV285" s="204"/>
      <c r="BW285" s="204"/>
      <c r="BX285" s="262"/>
      <c r="BY285" s="204"/>
      <c r="BZ285" s="204"/>
      <c r="CA285" s="262"/>
      <c r="CB285" s="203"/>
      <c r="CC285" s="207"/>
      <c r="CD285" s="262"/>
      <c r="CE285" s="203"/>
      <c r="CF285" s="207"/>
      <c r="CG285" s="262"/>
      <c r="CH285" s="203"/>
      <c r="CI285" s="207"/>
      <c r="CJ285" s="262"/>
      <c r="CK285" s="203"/>
      <c r="CL285" s="207"/>
      <c r="CM285" s="262"/>
      <c r="CN285" s="203"/>
      <c r="CO285" s="207"/>
      <c r="CP285" s="262"/>
      <c r="CQ285" s="203"/>
      <c r="CR285" s="207"/>
      <c r="CS285" s="262"/>
      <c r="CT285" s="203"/>
      <c r="CU285" s="207"/>
      <c r="CV285" s="262"/>
      <c r="CW285" s="203"/>
      <c r="CX285" s="207"/>
      <c r="CY285" s="262"/>
      <c r="CZ285" s="203"/>
      <c r="DA285" s="207"/>
      <c r="DB285" s="262"/>
      <c r="DC285" s="203"/>
      <c r="DD285" s="207"/>
      <c r="DE285" s="262"/>
      <c r="DF285" s="203"/>
      <c r="DG285" s="207"/>
      <c r="DH285" s="262"/>
      <c r="DI285" s="203"/>
      <c r="DJ285" s="207"/>
      <c r="DK285" s="262"/>
      <c r="DL285" s="203"/>
      <c r="DM285" s="207"/>
      <c r="DN285" s="262"/>
      <c r="DO285" s="203"/>
      <c r="DP285" s="207"/>
      <c r="DQ285" s="262"/>
      <c r="DR285" s="203"/>
      <c r="DS285" s="207"/>
      <c r="DT285" s="262"/>
      <c r="DU285" s="426"/>
      <c r="DV285" s="204">
        <f>IFERROR(IF(AND($O$336="Actual",OR(DV141=0,DV141="")),0,R285),0)</f>
        <v>0</v>
      </c>
      <c r="DW285" s="442"/>
      <c r="DY285" s="205"/>
      <c r="DZ285" s="205"/>
      <c r="EB285" s="196"/>
      <c r="EC285" s="196"/>
    </row>
    <row r="286" spans="1:135" ht="19.5" customHeight="1" x14ac:dyDescent="0.3">
      <c r="A286" s="83"/>
      <c r="D286" s="206"/>
      <c r="E286" s="206" t="s">
        <v>755</v>
      </c>
      <c r="F286" s="206">
        <v>0</v>
      </c>
      <c r="G286" s="206" t="s">
        <v>264</v>
      </c>
      <c r="H286" t="b">
        <v>1</v>
      </c>
      <c r="M286" s="310" t="s">
        <v>729</v>
      </c>
      <c r="N286" s="238"/>
      <c r="O286" s="140">
        <f ca="1">IFERROR(ROUND(O288/(O289+O253),$N$3),0)</f>
        <v>0</v>
      </c>
      <c r="P286" s="140">
        <f>IFERROR(ROUND(P288/(P289+P253),$N$3),0)</f>
        <v>0</v>
      </c>
      <c r="Q286" s="239"/>
      <c r="R286" s="140">
        <f ca="1">IFERROR(IF(AND($O$308="WA",$O$309=0),IF(IFERROR(FIND("On Premise",R298)&gt;0,FALSE),(1-((R250+R255)/ROUND((1-$O$346)*R289,$N$3))),(1-((R250+R255)/ROUND((1-$O$347)*R289,$N$3)))),(1-((R250+R255)/ROUND(R289+R253,$N$3)))),0)</f>
        <v>0</v>
      </c>
      <c r="S286" s="140">
        <f>IFERROR(IF(AND($O$308="WA",$O$309=0),IF(IFERROR(FIND("On Premise",R298)&gt;0,FALSE),(1-((S250+S255)/ROUND((1-$P$346)*S289,$N$3))),(1-((S250+S255)/ROUND((1-$P$347)*S289,$N$3)))),(1-((S250+S255)/ROUND(S289+S253,$N$3)))),0)</f>
        <v>0</v>
      </c>
      <c r="T286" s="311"/>
      <c r="U286" s="140">
        <f ca="1">IFERROR(IF(AND($O$308="WA",$O$309=0),IF(IFERROR(FIND("On Premise",U298)&gt;0,FALSE),(1-((U250+U255)/ROUND((1-$O$346)*U289,$N$3))),(1-((U250+U255)/ROUND((1-$O$347)*U289,$N$3)))),(1-((U250+U255)/ROUND(U289+U253,$N$3)))),0)</f>
        <v>0</v>
      </c>
      <c r="V286" s="140">
        <f>IFERROR(IF(AND($O$308="WA",$O$309=0),IF(IFERROR(FIND("On Premise",U298)&gt;0,FALSE),(1-((V250+V255)/ROUND((1-$P$346)*V289,$N$3))),(1-((V250+V255)/ROUND((1-$P$347)*V289,$N$3)))),(1-((V250+V255)/ROUND(V289+V253,$N$3)))),0)</f>
        <v>0</v>
      </c>
      <c r="W286" s="311"/>
      <c r="X286" s="140">
        <f ca="1">IFERROR(IF(AND($O$308="WA",$O$309=0),IF(IFERROR(FIND("On Premise",X298)&gt;0,FALSE),(1-((X250+X255)/ROUND((1-$O$346)*X289,$N$3))),(1-((X250+X255)/ROUND((1-$O$347)*X289,$N$3)))),(1-((X250+X255)/ROUND(X289+X253,$N$3)))),0)</f>
        <v>0</v>
      </c>
      <c r="Y286" s="140">
        <f>IFERROR(IF(AND($O$308="WA",$O$309=0),IF(IFERROR(FIND("On Premise",X298)&gt;0,FALSE),(1-((Y250+Y255)/ROUND((1-$P$346)*Y289,$N$3))),(1-((Y250+Y255)/ROUND((1-$P$347)*Y289,$N$3)))),(1-((Y250+Y255)/ROUND(Y289+Y253,$N$3)))),0)</f>
        <v>0</v>
      </c>
      <c r="Z286" s="311"/>
      <c r="AA286" s="140">
        <f ca="1">IFERROR(IF(AND($O$308="WA",$O$309=0),IF(IFERROR(FIND("On Premise",AA298)&gt;0,FALSE),(1-((AA250+AA255)/ROUND((1-$O$346)*AA289,$N$3))),(1-((AA250+AA255)/ROUND((1-$O$347)*AA289,$N$3)))),(1-((AA250+AA255)/ROUND(AA289+AA253,$N$3)))),0)</f>
        <v>0</v>
      </c>
      <c r="AB286" s="140">
        <f>IFERROR(IF(AND($O$308="WA",$O$309=0),IF(IFERROR(FIND("On Premise",AA298)&gt;0,FALSE),(1-((AB250+AB255)/ROUND((1-$P$346)*AB289,$N$3))),(1-((AB250+AB255)/ROUND((1-$P$347)*AB289,$N$3)))),(1-((AB250+AB255)/ROUND(AB289+AB253,$N$3)))),0)</f>
        <v>0</v>
      </c>
      <c r="AC286" s="311"/>
      <c r="AD286" s="140">
        <f ca="1">IFERROR(IF(AND($O$308="WA",$O$309=0),IF(IFERROR(FIND("On Premise",AD298)&gt;0,FALSE),(1-((AD250+AD255)/ROUND((1-$O$346)*AD289,$N$3))),(1-((AD250+AD255)/ROUND((1-$O$347)*AD289,$N$3)))),(1-((AD250+AD255)/ROUND(AD289+AD253,$N$3)))),0)</f>
        <v>0</v>
      </c>
      <c r="AE286" s="140">
        <f>IFERROR(IF(AND($O$308="WA",$O$309=0),IF(IFERROR(FIND("On Premise",AD298)&gt;0,FALSE),(1-((AE250+AE255)/ROUND((1-$P$346)*AE289,$N$3))),(1-((AE250+AE255)/ROUND((1-$P$347)*AE289,$N$3)))),(1-((AE250+AE255)/ROUND(AE289+AE253,$N$3)))),0)</f>
        <v>0</v>
      </c>
      <c r="AF286" s="311"/>
      <c r="AG286" s="140">
        <f ca="1">IFERROR(IF(AND($O$308="WA",$O$309=0),IF(IFERROR(FIND("On Premise",AG298)&gt;0,FALSE),(1-((AG250+AG255)/ROUND((1-$O$346)*AG289,$N$3))),(1-((AG250+AG255)/ROUND((1-$O$347)*AG289,$N$3)))),(1-((AG250+AG255)/ROUND(AG289+AG253,$N$3)))),0)</f>
        <v>0</v>
      </c>
      <c r="AH286" s="140">
        <f>IFERROR(IF(AND($O$308="WA",$O$309=0),IF(IFERROR(FIND("On Premise",AG298)&gt;0,FALSE),(1-((AH250+AH255)/ROUND((1-$P$346)*AH289,$N$3))),(1-((AH250+AH255)/ROUND((1-$P$347)*AH289,$N$3)))),(1-((AH250+AH255)/ROUND(AH289+AH253,$N$3)))),0)</f>
        <v>0</v>
      </c>
      <c r="AI286" s="311"/>
      <c r="AJ286" s="140">
        <f ca="1">IFERROR(IF(AND($O$308="WA",$O$309=0),IF(IFERROR(FIND("On Premise",AJ298)&gt;0,FALSE),(1-((AJ250+AJ255)/ROUND((1-$O$346)*AJ289,$N$3))),(1-((AJ250+AJ255)/ROUND((1-$O$347)*AJ289,$N$3)))),(1-((AJ250+AJ255)/ROUND(AJ289+AJ253,$N$3)))),0)</f>
        <v>0</v>
      </c>
      <c r="AK286" s="140">
        <f>IFERROR(IF(AND($O$308="WA",$O$309=0),IF(IFERROR(FIND("On Premise",AJ298)&gt;0,FALSE),(1-((AK250+AK255)/ROUND((1-$P$346)*AK289,$N$3))),(1-((AK250+AK255)/ROUND((1-$P$347)*AK289,$N$3)))),(1-((AK250+AK255)/ROUND(AK289+AK253,$N$3)))),0)</f>
        <v>0</v>
      </c>
      <c r="AL286" s="311"/>
      <c r="AM286" s="140">
        <f ca="1">IFERROR(IF(AND($O$308="WA",$O$309=0),IF(IFERROR(FIND("On Premise",AM298)&gt;0,FALSE),(1-((AM250+AM255)/ROUND((1-$O$346)*AM289,$N$3))),(1-((AM250+AM255)/ROUND((1-$O$347)*AM289,$N$3)))),(1-((AM250+AM255)/ROUND(AM289+AM253,$N$3)))),0)</f>
        <v>0</v>
      </c>
      <c r="AN286" s="140">
        <f>IFERROR(IF(AND($O$308="WA",$O$309=0),IF(IFERROR(FIND("On Premise",AM298)&gt;0,FALSE),(1-((AN250+AN255)/ROUND((1-$P$346)*AN289,$N$3))),(1-((AN250+AN255)/ROUND((1-$P$347)*AN289,$N$3)))),(1-((AN250+AN255)/ROUND(AN289+AN253,$N$3)))),0)</f>
        <v>0</v>
      </c>
      <c r="AO286" s="311"/>
      <c r="AP286" s="140">
        <f ca="1">IFERROR(IF(AND($O$308="WA",$O$309=0),IF(IFERROR(FIND("On Premise",AP298)&gt;0,FALSE),(1-((AP250+AP255)/ROUND((1-$O$346)*AP289,$N$3))),(1-((AP250+AP255)/ROUND((1-$O$347)*AP289,$N$3)))),(1-((AP250+AP255)/ROUND(AP289+AP253,$N$3)))),0)</f>
        <v>0</v>
      </c>
      <c r="AQ286" s="140">
        <f>IFERROR(IF(AND($O$308="WA",$O$309=0),IF(IFERROR(FIND("On Premise",AP298)&gt;0,FALSE),(1-((AQ250+AQ255)/ROUND((1-$P$346)*AQ289,$N$3))),(1-((AQ250+AQ255)/ROUND((1-$P$347)*AQ289,$N$3)))),(1-((AQ250+AQ255)/ROUND(AQ289+AQ253,$N$3)))),0)</f>
        <v>0</v>
      </c>
      <c r="AR286" s="311"/>
      <c r="AS286" s="140">
        <f ca="1">IFERROR(IF(AND($O$308="WA",$O$309=0),IF(IFERROR(FIND("On Premise",AS298)&gt;0,FALSE),(1-((AS250+AS255)/ROUND((1-$O$346)*AS289,$N$3))),(1-((AS250+AS255)/ROUND((1-$O$347)*AS289,$N$3)))),(1-((AS250+AS255)/ROUND(AS289+AS253,$N$3)))),0)</f>
        <v>0</v>
      </c>
      <c r="AT286" s="140">
        <f>IFERROR(IF(AND($O$308="WA",$O$309=0),IF(IFERROR(FIND("On Premise",AS298)&gt;0,FALSE),(1-((AT250+AT255)/ROUND((1-$P$346)*AT289,$N$3))),(1-((AT250+AT255)/ROUND((1-$P$347)*AT289,$N$3)))),(1-((AT250+AT255)/ROUND(AT289+AT253,$N$3)))),0)</f>
        <v>0</v>
      </c>
      <c r="AU286" s="311"/>
      <c r="AV286" s="140">
        <f ca="1">IFERROR(IF(AND($O$308="WA",$O$309=0),IF(IFERROR(FIND("On Premise",AV298)&gt;0,FALSE),(1-((AV250+AV255)/ROUND((1-$O$346)*AV289,$N$3))),(1-((AV250+AV255)/ROUND((1-$O$347)*AV289,$N$3)))),(1-((AV250+AV255)/ROUND(AV289+AV253,$N$3)))),0)</f>
        <v>0</v>
      </c>
      <c r="AW286" s="140">
        <f>IFERROR(IF(AND($O$308="WA",$O$309=0),IF(IFERROR(FIND("On Premise",AV298)&gt;0,FALSE),(1-((AW250+AW255)/ROUND((1-$P$346)*AW289,$N$3))),(1-((AW250+AW255)/ROUND((1-$P$347)*AW289,$N$3)))),(1-((AW250+AW255)/ROUND(AW289+AW253,$N$3)))),0)</f>
        <v>0</v>
      </c>
      <c r="AX286" s="311"/>
      <c r="AY286" s="140">
        <f ca="1">IFERROR(IF(AND($O$308="WA",$O$309=0),IF(IFERROR(FIND("On Premise",AY298)&gt;0,FALSE),(1-((AY250+AY255)/ROUND((1-$O$346)*AY289,$N$3))),(1-((AY250+AY255)/ROUND((1-$O$347)*AY289,$N$3)))),(1-((AY250+AY255)/ROUND(AY289+AY253,$N$3)))),0)</f>
        <v>0</v>
      </c>
      <c r="AZ286" s="140">
        <f>IFERROR(IF(AND($O$308="WA",$O$309=0),IF(IFERROR(FIND("On Premise",AY298)&gt;0,FALSE),(1-((AZ250+AZ255)/ROUND((1-$P$346)*AZ289,$N$3))),(1-((AZ250+AZ255)/ROUND((1-$P$347)*AZ289,$N$3)))),(1-((AZ250+AZ255)/ROUND(AZ289+AZ253,$N$3)))),0)</f>
        <v>0</v>
      </c>
      <c r="BA286" s="311"/>
      <c r="BB286" s="140">
        <f ca="1">IFERROR(IF(AND($O$308="WA",$O$309=0),IF(IFERROR(FIND("On Premise",BB298)&gt;0,FALSE),(1-((BB250+BB255)/ROUND((1-$O$346)*BB289,$N$3))),(1-((BB250+BB255)/ROUND((1-$O$347)*BB289,$N$3)))),(1-((BB250+BB255)/ROUND(BB289+BB253,$N$3)))),0)</f>
        <v>0</v>
      </c>
      <c r="BC286" s="140">
        <f>IFERROR(IF(AND($O$308="WA",$O$309=0),IF(IFERROR(FIND("On Premise",BB298)&gt;0,FALSE),(1-((BC250+BC255)/ROUND((1-$P$346)*BC289,$N$3))),(1-((BC250+BC255)/ROUND((1-$P$347)*BC289,$N$3)))),(1-((BC250+BC255)/ROUND(BC289+BC253,$N$3)))),0)</f>
        <v>0</v>
      </c>
      <c r="BD286" s="311"/>
      <c r="BE286" s="140">
        <f ca="1">IFERROR(IF(AND($O$308="WA",$O$309=0),IF(IFERROR(FIND("On Premise",BE298)&gt;0,FALSE),(1-((BE250+BE255)/ROUND((1-$O$346)*BE289,$N$3))),(1-((BE250+BE255)/ROUND((1-$O$347)*BE289,$N$3)))),(1-((BE250+BE255)/ROUND(BE289+BE253,$N$3)))),0)</f>
        <v>0</v>
      </c>
      <c r="BF286" s="140">
        <f>IFERROR(IF(AND($O$308="WA",$O$309=0),IF(IFERROR(FIND("On Premise",BE298)&gt;0,FALSE),(1-((BF250+BF255)/ROUND((1-$P$346)*BF289,$N$3))),(1-((BF250+BF255)/ROUND((1-$P$347)*BF289,$N$3)))),(1-((BF250+BF255)/ROUND(BF289+BF253,$N$3)))),0)</f>
        <v>0</v>
      </c>
      <c r="BG286" s="311"/>
      <c r="BH286" s="140">
        <f ca="1">IFERROR(IF(AND($O$308="WA",$O$309=0),IF(IFERROR(FIND("On Premise",BH298)&gt;0,FALSE),(1-((BH250+BH255)/ROUND((1-$O$346)*BH289,$N$3))),(1-((BH250+BH255)/ROUND((1-$O$347)*BH289,$N$3)))),(1-((BH250+BH255)/ROUND(BH289+BH253,$N$3)))),0)</f>
        <v>0</v>
      </c>
      <c r="BI286" s="140">
        <f>IFERROR(IF(AND($O$308="WA",$O$309=0),IF(IFERROR(FIND("On Premise",BH298)&gt;0,FALSE),(1-((BI250+BI255)/ROUND((1-$P$346)*BI289,$N$3))),(1-((BI250+BI255)/ROUND((1-$P$347)*BI289,$N$3)))),(1-((BI250+BI255)/ROUND(BI289+BI253,$N$3)))),0)</f>
        <v>0</v>
      </c>
      <c r="BJ286" s="311"/>
      <c r="BK286" s="140">
        <f ca="1">IFERROR(IF(AND($O$308="WA",$O$309=0),IF(IFERROR(FIND("On Premise",BK298)&gt;0,FALSE),(1-((BK250+BK255)/ROUND((1-$O$346)*BK289,$N$3))),(1-((BK250+BK255)/ROUND((1-$O$347)*BK289,$N$3)))),(1-((BK250+BK255)/ROUND(BK289+BK253,$N$3)))),0)</f>
        <v>0</v>
      </c>
      <c r="BL286" s="140">
        <f>IFERROR(IF(AND($O$308="WA",$O$309=0),IF(IFERROR(FIND("On Premise",BK298)&gt;0,FALSE),(1-((BL250+BL255)/ROUND((1-$P$346)*BL289,$N$3))),(1-((BL250+BL255)/ROUND((1-$P$347)*BL289,$N$3)))),(1-((BL250+BL255)/ROUND(BL289+BL253,$N$3)))),0)</f>
        <v>0</v>
      </c>
      <c r="BM286" s="311"/>
      <c r="BN286" s="140">
        <f ca="1">IFERROR(IF(AND($O$308="WA",$O$309=0),IF(IFERROR(FIND("On Premise",BN298)&gt;0,FALSE),(1-((BN250+BN255)/ROUND((1-$O$346)*BN289,$N$3))),(1-((BN250+BN255)/ROUND((1-$O$347)*BN289,$N$3)))),(1-((BN250+BN255)/ROUND(BN289+BN253,$N$3)))),0)</f>
        <v>0</v>
      </c>
      <c r="BO286" s="140">
        <f>IFERROR(IF(AND($O$308="WA",$O$309=0),IF(IFERROR(FIND("On Premise",BN298)&gt;0,FALSE),(1-((BO250+BO255)/ROUND((1-$P$346)*BO289,$N$3))),(1-((BO250+BO255)/ROUND((1-$P$347)*BO289,$N$3)))),(1-((BO250+BO255)/ROUND(BO289+BO253,$N$3)))),0)</f>
        <v>0</v>
      </c>
      <c r="BP286" s="311"/>
      <c r="BQ286" s="140">
        <f ca="1">IFERROR(IF(AND($O$308="WA",$O$309=0),IF(IFERROR(FIND("On Premise",BQ298)&gt;0,FALSE),(1-((BQ250+BQ255)/ROUND((1-$O$346)*BQ289,$N$3))),(1-((BQ250+BQ255)/ROUND((1-$O$347)*BQ289,$N$3)))),(1-((BQ250+BQ255)/ROUND(BQ289+BQ253,$N$3)))),0)</f>
        <v>0</v>
      </c>
      <c r="BR286" s="140">
        <f>IFERROR(IF(AND($O$308="WA",$O$309=0),IF(IFERROR(FIND("On Premise",BQ298)&gt;0,FALSE),(1-((BR250+BR255)/ROUND((1-$P$346)*BR289,$N$3))),(1-((BR250+BR255)/ROUND((1-$P$347)*BR289,$N$3)))),(1-((BR250+BR255)/ROUND(BR289+BR253,$N$3)))),0)</f>
        <v>0</v>
      </c>
      <c r="BS286" s="311"/>
      <c r="BT286" s="140">
        <f ca="1">IFERROR(IF(AND($O$308="WA",$O$309=0),IF(IFERROR(FIND("On Premise",BT298)&gt;0,FALSE),(1-((BT250+BT255)/ROUND((1-$O$346)*BT289,$N$3))),(1-((BT250+BT255)/ROUND((1-$O$347)*BT289,$N$3)))),(1-((BT250+BT255)/ROUND(BT289+BT253,$N$3)))),0)</f>
        <v>0</v>
      </c>
      <c r="BU286" s="140">
        <f>IFERROR(IF(AND($O$308="WA",$O$309=0),IF(IFERROR(FIND("On Premise",BT298)&gt;0,FALSE),(1-((BU250+BU255)/ROUND((1-$P$346)*BU289,$N$3))),(1-((BU250+BU255)/ROUND((1-$P$347)*BU289,$N$3)))),(1-((BU250+BU255)/ROUND(BU289+BU253,$N$3)))),0)</f>
        <v>0</v>
      </c>
      <c r="BV286" s="311"/>
      <c r="BW286" s="140">
        <f ca="1">IFERROR(IF(AND($O$308="WA",$O$309=0),IF(IFERROR(FIND("On Premise",BW298)&gt;0,FALSE),(1-((BW250+BW255)/ROUND((1-$O$346)*BW289,$N$3))),(1-((BW250+BW255)/ROUND((1-$O$347)*BW289,$N$3)))),(1-((BW250+BW255)/ROUND(BW289+BW253,$N$3)))),0)</f>
        <v>0</v>
      </c>
      <c r="BX286" s="140">
        <f>IFERROR(IF(AND($O$308="WA",$O$309=0),IF(IFERROR(FIND("On Premise",BW298)&gt;0,FALSE),(1-((BX250+BX255)/ROUND((1-$P$346)*BX289,$N$3))),(1-((BX250+BX255)/ROUND((1-$P$347)*BX289,$N$3)))),(1-((BX250+BX255)/ROUND(BX289+BX253,$N$3)))),0)</f>
        <v>0</v>
      </c>
      <c r="BY286" s="311"/>
      <c r="BZ286" s="140">
        <f ca="1">IFERROR(IF(AND($O$308="WA",$O$309=0),IF(IFERROR(FIND("On Premise",BZ298)&gt;0,FALSE),(1-((BZ250+BZ255)/ROUND((1-$O$346)*BZ289,$N$3))),(1-((BZ250+BZ255)/ROUND((1-$O$347)*BZ289,$N$3)))),(1-((BZ250+BZ255)/ROUND(BZ289+BZ253,$N$3)))),0)</f>
        <v>0</v>
      </c>
      <c r="CA286" s="140">
        <f>IFERROR(IF(AND($O$308="WA",$O$309=0),IF(IFERROR(FIND("On Premise",BZ298)&gt;0,FALSE),(1-((CA250+CA255)/ROUND((1-$P$346)*CA289,$N$3))),(1-((CA250+CA255)/ROUND((1-$P$347)*CA289,$N$3)))),(1-((CA250+CA255)/ROUND(CA289+CA253,$N$3)))),0)</f>
        <v>0</v>
      </c>
      <c r="CB286" s="311"/>
      <c r="CC286" s="140">
        <f ca="1">IFERROR(IF(AND($O$308="WA",$O$309=0),IF(IFERROR(FIND("On Premise",CC298)&gt;0,FALSE),(1-((CC250+CC255)/ROUND((1-$O$346)*CC289,$N$3))),(1-((CC250+CC255)/ROUND((1-$O$347)*CC289,$N$3)))),(1-((CC250+CC255)/ROUND(CC289+CC253,$N$3)))),0)</f>
        <v>0</v>
      </c>
      <c r="CD286" s="140">
        <f>IFERROR(IF(AND($O$308="WA",$O$309=0),IF(IFERROR(FIND("On Premise",CC298)&gt;0,FALSE),(1-((CD250+CD255)/ROUND((1-$P$346)*CD289,$N$3))),(1-((CD250+CD255)/ROUND((1-$P$347)*CD289,$N$3)))),(1-((CD250+CD255)/ROUND(CD289+CD253,$N$3)))),0)</f>
        <v>0</v>
      </c>
      <c r="CE286" s="311"/>
      <c r="CF286" s="140">
        <f ca="1">IFERROR(IF(AND($O$308="WA",$O$309=0),IF(IFERROR(FIND("On Premise",CF298)&gt;0,FALSE),(1-((CF250+CF255)/ROUND((1-$O$346)*CF289,$N$3))),(1-((CF250+CF255)/ROUND((1-$O$347)*CF289,$N$3)))),(1-((CF250+CF255)/ROUND(CF289+CF253,$N$3)))),0)</f>
        <v>0</v>
      </c>
      <c r="CG286" s="140">
        <f>IFERROR(IF(AND($O$308="WA",$O$309=0),IF(IFERROR(FIND("On Premise",CF298)&gt;0,FALSE),(1-((CG250+CG255)/ROUND((1-$P$346)*CG289,$N$3))),(1-((CG250+CG255)/ROUND((1-$P$347)*CG289,$N$3)))),(1-((CG250+CG255)/ROUND(CG289+CG253,$N$3)))),0)</f>
        <v>0</v>
      </c>
      <c r="CH286" s="311"/>
      <c r="CI286" s="140">
        <f ca="1">IFERROR(IF(AND($O$308="WA",$O$309=0),IF(IFERROR(FIND("On Premise",CI298)&gt;0,FALSE),(1-((CI250+CI255)/ROUND((1-$O$346)*CI289,$N$3))),(1-((CI250+CI255)/ROUND((1-$O$347)*CI289,$N$3)))),(1-((CI250+CI255)/ROUND(CI289+CI253,$N$3)))),0)</f>
        <v>0</v>
      </c>
      <c r="CJ286" s="140">
        <f>IFERROR(IF(AND($O$308="WA",$O$309=0),IF(IFERROR(FIND("On Premise",CI298)&gt;0,FALSE),(1-((CJ250+CJ255)/ROUND((1-$P$346)*CJ289,$N$3))),(1-((CJ250+CJ255)/ROUND((1-$P$347)*CJ289,$N$3)))),(1-((CJ250+CJ255)/ROUND(CJ289+CJ253,$N$3)))),0)</f>
        <v>0</v>
      </c>
      <c r="CK286" s="311"/>
      <c r="CL286" s="140">
        <f ca="1">IFERROR(IF(AND($O$308="WA",$O$309=0),IF(IFERROR(FIND("On Premise",CL298)&gt;0,FALSE),(1-((CL250+CL255)/ROUND((1-$O$346)*CL289,$N$3))),(1-((CL250+CL255)/ROUND((1-$O$347)*CL289,$N$3)))),(1-((CL250+CL255)/ROUND(CL289+CL253,$N$3)))),0)</f>
        <v>0</v>
      </c>
      <c r="CM286" s="140">
        <f>IFERROR(IF(AND($O$308="WA",$O$309=0),IF(IFERROR(FIND("On Premise",CL298)&gt;0,FALSE),(1-((CM250+CM255)/ROUND((1-$P$346)*CM289,$N$3))),(1-((CM250+CM255)/ROUND((1-$P$347)*CM289,$N$3)))),(1-((CM250+CM255)/ROUND(CM289+CM253,$N$3)))),0)</f>
        <v>0</v>
      </c>
      <c r="CN286" s="311"/>
      <c r="CO286" s="140">
        <f ca="1">IFERROR(IF(AND($O$308="WA",$O$309=0),IF(IFERROR(FIND("On Premise",CO298)&gt;0,FALSE),(1-((CO250+CO255)/ROUND((1-$O$346)*CO289,$N$3))),(1-((CO250+CO255)/ROUND((1-$O$347)*CO289,$N$3)))),(1-((CO250+CO255)/ROUND(CO289+CO253,$N$3)))),0)</f>
        <v>0</v>
      </c>
      <c r="CP286" s="140">
        <f>IFERROR(IF(AND($O$308="WA",$O$309=0),IF(IFERROR(FIND("On Premise",CO298)&gt;0,FALSE),(1-((CP250+CP255)/ROUND((1-$P$346)*CP289,$N$3))),(1-((CP250+CP255)/ROUND((1-$P$347)*CP289,$N$3)))),(1-((CP250+CP255)/ROUND(CP289+CP253,$N$3)))),0)</f>
        <v>0</v>
      </c>
      <c r="CQ286" s="311"/>
      <c r="CR286" s="140">
        <f ca="1">IFERROR(IF(AND($O$308="WA",$O$309=0),IF(IFERROR(FIND("On Premise",CR298)&gt;0,FALSE),(1-((CR250+CR255)/ROUND((1-$O$346)*CR289,$N$3))),(1-((CR250+CR255)/ROUND((1-$O$347)*CR289,$N$3)))),(1-((CR250+CR255)/ROUND(CR289+CR253,$N$3)))),0)</f>
        <v>0</v>
      </c>
      <c r="CS286" s="140">
        <f>IFERROR(IF(AND($O$308="WA",$O$309=0),IF(IFERROR(FIND("On Premise",CR298)&gt;0,FALSE),(1-((CS250+CS255)/ROUND((1-$P$346)*CS289,$N$3))),(1-((CS250+CS255)/ROUND((1-$P$347)*CS289,$N$3)))),(1-((CS250+CS255)/ROUND(CS289+CS253,$N$3)))),0)</f>
        <v>0</v>
      </c>
      <c r="CT286" s="311"/>
      <c r="CU286" s="140">
        <f ca="1">IFERROR(IF(AND($O$308="WA",$O$309=0),IF(IFERROR(FIND("On Premise",CU298)&gt;0,FALSE),(1-((CU250+CU255)/ROUND((1-$O$346)*CU289,$N$3))),(1-((CU250+CU255)/ROUND((1-$O$347)*CU289,$N$3)))),(1-((CU250+CU255)/ROUND(CU289+CU253,$N$3)))),0)</f>
        <v>0</v>
      </c>
      <c r="CV286" s="140">
        <f>IFERROR(IF(AND($O$308="WA",$O$309=0),IF(IFERROR(FIND("On Premise",CU298)&gt;0,FALSE),(1-((CV250+CV255)/ROUND((1-$P$346)*CV289,$N$3))),(1-((CV250+CV255)/ROUND((1-$P$347)*CV289,$N$3)))),(1-((CV250+CV255)/ROUND(CV289+CV253,$N$3)))),0)</f>
        <v>0</v>
      </c>
      <c r="CW286" s="311"/>
      <c r="CX286" s="140">
        <f ca="1">IFERROR(IF(AND($O$308="WA",$O$309=0),IF(IFERROR(FIND("On Premise",CX298)&gt;0,FALSE),(1-((CX250+CX255)/ROUND((1-$O$346)*CX289,$N$3))),(1-((CX250+CX255)/ROUND((1-$O$347)*CX289,$N$3)))),(1-((CX250+CX255)/ROUND(CX289+CX253,$N$3)))),0)</f>
        <v>0</v>
      </c>
      <c r="CY286" s="140">
        <f>IFERROR(IF(AND($O$308="WA",$O$309=0),IF(IFERROR(FIND("On Premise",CX298)&gt;0,FALSE),(1-((CY250+CY255)/ROUND((1-$P$346)*CY289,$N$3))),(1-((CY250+CY255)/ROUND((1-$P$347)*CY289,$N$3)))),(1-((CY250+CY255)/ROUND(CY289+CY253,$N$3)))),0)</f>
        <v>0</v>
      </c>
      <c r="CZ286" s="311"/>
      <c r="DA286" s="140">
        <f ca="1">IFERROR(IF(AND($O$308="WA",$O$309=0),IF(IFERROR(FIND("On Premise",DA298)&gt;0,FALSE),(1-((DA250+DA255)/ROUND((1-$O$346)*DA289,$N$3))),(1-((DA250+DA255)/ROUND((1-$O$347)*DA289,$N$3)))),(1-((DA250+DA255)/ROUND(DA289+DA253,$N$3)))),0)</f>
        <v>0</v>
      </c>
      <c r="DB286" s="140">
        <f>IFERROR(IF(AND($O$308="WA",$O$309=0),IF(IFERROR(FIND("On Premise",DA298)&gt;0,FALSE),(1-((DB250+DB255)/ROUND((1-$P$346)*DB289,$N$3))),(1-((DB250+DB255)/ROUND((1-$P$347)*DB289,$N$3)))),(1-((DB250+DB255)/ROUND(DB289+DB253,$N$3)))),0)</f>
        <v>0</v>
      </c>
      <c r="DC286" s="311"/>
      <c r="DD286" s="140">
        <f ca="1">IFERROR(IF(AND($O$308="WA",$O$309=0),IF(IFERROR(FIND("On Premise",DD298)&gt;0,FALSE),(1-((DD250+DD255)/ROUND((1-$O$346)*DD289,$N$3))),(1-((DD250+DD255)/ROUND((1-$O$347)*DD289,$N$3)))),(1-((DD250+DD255)/ROUND(DD289+DD253,$N$3)))),0)</f>
        <v>0</v>
      </c>
      <c r="DE286" s="140">
        <f>IFERROR(IF(AND($O$308="WA",$O$309=0),IF(IFERROR(FIND("On Premise",DD298)&gt;0,FALSE),(1-((DE250+DE255)/ROUND((1-$P$346)*DE289,$N$3))),(1-((DE250+DE255)/ROUND((1-$P$347)*DE289,$N$3)))),(1-((DE250+DE255)/ROUND(DE289+DE253,$N$3)))),0)</f>
        <v>0</v>
      </c>
      <c r="DF286" s="311"/>
      <c r="DG286" s="140">
        <f ca="1">IFERROR(IF(AND($O$308="WA",$O$309=0),IF(IFERROR(FIND("On Premise",DG298)&gt;0,FALSE),(1-((DG250+DG255)/ROUND((1-$O$346)*DG289,$N$3))),(1-((DG250+DG255)/ROUND((1-$O$347)*DG289,$N$3)))),(1-((DG250+DG255)/ROUND(DG289+DG253,$N$3)))),0)</f>
        <v>0</v>
      </c>
      <c r="DH286" s="140">
        <f>IFERROR(IF(AND($O$308="WA",$O$309=0),IF(IFERROR(FIND("On Premise",DG298)&gt;0,FALSE),(1-((DH250+DH255)/ROUND((1-$P$346)*DH289,$N$3))),(1-((DH250+DH255)/ROUND((1-$P$347)*DH289,$N$3)))),(1-((DH250+DH255)/ROUND(DH289+DH253,$N$3)))),0)</f>
        <v>0</v>
      </c>
      <c r="DI286" s="311"/>
      <c r="DJ286" s="140">
        <f ca="1">IFERROR(IF(AND($O$308="WA",$O$309=0),IF(IFERROR(FIND("On Premise",DJ298)&gt;0,FALSE),(1-((DJ250+DJ255)/ROUND((1-$O$346)*DJ289,$N$3))),(1-((DJ250+DJ255)/ROUND((1-$O$347)*DJ289,$N$3)))),(1-((DJ250+DJ255)/ROUND(DJ289+DJ253,$N$3)))),0)</f>
        <v>0</v>
      </c>
      <c r="DK286" s="140">
        <f>IFERROR(IF(AND($O$308="WA",$O$309=0),IF(IFERROR(FIND("On Premise",DJ298)&gt;0,FALSE),(1-((DK250+DK255)/ROUND((1-$P$346)*DK289,$N$3))),(1-((DK250+DK255)/ROUND((1-$P$347)*DK289,$N$3)))),(1-((DK250+DK255)/ROUND(DK289+DK253,$N$3)))),0)</f>
        <v>0</v>
      </c>
      <c r="DL286" s="311"/>
      <c r="DM286" s="140">
        <f ca="1">IFERROR(IF(AND($O$308="WA",$O$309=0),IF(IFERROR(FIND("On Premise",DM298)&gt;0,FALSE),(1-((DM250+DM255)/ROUND((1-$O$346)*DM289,$N$3))),(1-((DM250+DM255)/ROUND((1-$O$347)*DM289,$N$3)))),(1-((DM250+DM255)/ROUND(DM289+DM253,$N$3)))),0)</f>
        <v>0</v>
      </c>
      <c r="DN286" s="140">
        <f>IFERROR(IF(AND($O$308="WA",$O$309=0),IF(IFERROR(FIND("On Premise",DM298)&gt;0,FALSE),(1-((DN250+DN255)/ROUND((1-$P$346)*DN289,$N$3))),(1-((DN250+DN255)/ROUND((1-$P$347)*DN289,$N$3)))),(1-((DN250+DN255)/ROUND(DN289+DN253,$N$3)))),0)</f>
        <v>0</v>
      </c>
      <c r="DO286" s="311"/>
      <c r="DP286" s="140">
        <f ca="1">IFERROR(IF(AND($O$308="WA",$O$309=0),IF(IFERROR(FIND("On Premise",DP298)&gt;0,FALSE),(1-((DP250+DP255)/ROUND((1-$O$346)*DP289,$N$3))),(1-((DP250+DP255)/ROUND((1-$O$347)*DP289,$N$3)))),(1-((DP250+DP255)/ROUND(DP289+DP253,$N$3)))),0)</f>
        <v>0</v>
      </c>
      <c r="DQ286" s="140">
        <f>IFERROR(IF(AND($O$308="WA",$O$309=0),IF(IFERROR(FIND("On Premise",DP298)&gt;0,FALSE),(1-((DQ250+DQ255)/ROUND((1-$P$346)*DQ289,$N$3))),(1-((DQ250+DQ255)/ROUND((1-$P$347)*DQ289,$N$3)))),(1-((DQ250+DQ255)/ROUND(DQ289+DQ253,$N$3)))),0)</f>
        <v>0</v>
      </c>
      <c r="DR286" s="311"/>
      <c r="DS286" s="140">
        <f ca="1">IFERROR(IF(AND($O$308="WA",$O$309=0),IF(IFERROR(FIND("On Premise",DS298)&gt;0,FALSE),(1-((DS250+DS255)/ROUND((1-$O$346)*DS289,$N$3))),(1-((DS250+DS255)/ROUND((1-$O$347)*DS289,$N$3)))),(1-((DS250+DS255)/ROUND(DS289+DS253,$N$3)))),0)</f>
        <v>0</v>
      </c>
      <c r="DT286" s="140">
        <f>IFERROR(IF(AND($O$308="WA",$O$309=0),IF(IFERROR(FIND("On Premise",DS298)&gt;0,FALSE),(1-((DT250+DT255)/ROUND((1-$P$346)*DT289,$N$3))),(1-((DT250+DT255)/ROUND((1-$P$347)*DT289,$N$3)))),(1-((DT250+DT255)/ROUND(DT289+DT253,$N$3)))),0)</f>
        <v>0</v>
      </c>
      <c r="DU286" s="410"/>
      <c r="DV286" s="140">
        <f>IFERROR(IF(AND($O$308="WA",$O$309=0),IF(IFERROR(FIND("On Premise",DV298)&gt;0,FALSE),(1-(DV250/ROUND((1-$O$346)*DV289,$N$3))),(1-(DV250/ROUND((1-$O$347)*DV289,$N$3)))),(1-(DV250/ROUND((DV289+DV253),$N$3)))),0)</f>
        <v>0</v>
      </c>
      <c r="DW286" s="456"/>
      <c r="DY286" s="241"/>
      <c r="DZ286" s="242"/>
      <c r="EB286" s="146"/>
      <c r="EC286" s="242"/>
    </row>
    <row r="287" spans="1:135" ht="19.5" customHeight="1" x14ac:dyDescent="0.3">
      <c r="A287" s="83"/>
      <c r="D287" s="206"/>
      <c r="E287" s="206" t="s">
        <v>756</v>
      </c>
      <c r="F287" s="206">
        <v>0</v>
      </c>
      <c r="G287" s="206" t="s">
        <v>264</v>
      </c>
      <c r="H287" t="b">
        <v>1</v>
      </c>
      <c r="M287" s="310" t="s">
        <v>730</v>
      </c>
      <c r="N287" s="238"/>
      <c r="O287" s="140">
        <f ca="1">IFERROR(IF(O289&lt;&gt;0,ROUND(O288/O250,$N$3),0),0)</f>
        <v>0</v>
      </c>
      <c r="P287" s="140">
        <f>IFERROR(IF(P289&lt;&gt;0,ROUND(P288/P250,$N$3),0),0)</f>
        <v>0</v>
      </c>
      <c r="Q287" s="239"/>
      <c r="R287" s="140">
        <f ca="1">IFERROR(IF(AND($O$308="WA",$O$309=0),IF(IFERROR(FIND("On Premise",R298)&gt;0,FALSE),(((R289*(1-$O$346))/ROUND((R250+R255),$N$3))-1),(((R289*(1-$O$347))/ROUND((R250+R255),$N$3))-1)),(((R289+R253)-(R250+R255))/ROUND((R250+R255),$N$3))),0)</f>
        <v>0</v>
      </c>
      <c r="S287" s="140">
        <f>IFERROR(IF(AND($O$308="WA",$O$309=0),IF(IFERROR(FIND("On Premise",R298)&gt;0,FALSE),(((S289*(1-$P$346))/ROUND((S250+S255),$N$3))-1),(((S289*(1-$P$347))/ROUND((S250+S255),$N$3))-1)),(((S289+S253)-(S250+S255))/ROUND((S250+S255),$N$3))),0)</f>
        <v>0</v>
      </c>
      <c r="T287" s="311"/>
      <c r="U287" s="140">
        <f ca="1">IFERROR(IF(AND($O$308="WA",$O$309=0),IF(IFERROR(FIND("On Premise",U298)&gt;0,FALSE),(((U289*(1-$O$346))/ROUND((U250+U255),$N$3))-1),(((U289*(1-$O$347))/ROUND((U250+U255),$N$3))-1)),(((U289+U253)-(U250+U255))/ROUND((U250+U255),$N$3))),0)</f>
        <v>0</v>
      </c>
      <c r="V287" s="140">
        <f>IFERROR(IF(AND($O$308="WA",$O$309=0),IF(IFERROR(FIND("On Premise",U298)&gt;0,FALSE),(((V289*(1-$P$346))/ROUND((V250+V255),$N$3))-1),(((V289*(1-$P$347))/ROUND((V250+V255),$N$3))-1)),(((V289+V253)-(V250+V255))/ROUND((V250+V255),$N$3))),0)</f>
        <v>0</v>
      </c>
      <c r="W287" s="311"/>
      <c r="X287" s="140">
        <f ca="1">IFERROR(IF(AND($O$308="WA",$O$309=0),IF(IFERROR(FIND("On Premise",X298)&gt;0,FALSE),(((X289*(1-$O$346))/ROUND((X250+X255),$N$3))-1),(((X289*(1-$O$347))/ROUND((X250+X255),$N$3))-1)),(((X289+X253)-(X250+X255))/ROUND((X250+X255),$N$3))),0)</f>
        <v>0</v>
      </c>
      <c r="Y287" s="140">
        <f>IFERROR(IF(AND($O$308="WA",$O$309=0),IF(IFERROR(FIND("On Premise",X298)&gt;0,FALSE),(((Y289*(1-$P$346))/ROUND((Y250+Y255),$N$3))-1),(((Y289*(1-$P$347))/ROUND((Y250+Y255),$N$3))-1)),(((Y289+Y253)-(Y250+Y255))/ROUND((Y250+Y255),$N$3))),0)</f>
        <v>0</v>
      </c>
      <c r="Z287" s="311"/>
      <c r="AA287" s="140">
        <f ca="1">IFERROR(IF(AND($O$308="WA",$O$309=0),IF(IFERROR(FIND("On Premise",AA298)&gt;0,FALSE),(((AA289*(1-$O$346))/ROUND((AA250+AA255),$N$3))-1),(((AA289*(1-$O$347))/ROUND((AA250+AA255),$N$3))-1)),(((AA289+AA253)-(AA250+AA255))/ROUND((AA250+AA255),$N$3))),0)</f>
        <v>0</v>
      </c>
      <c r="AB287" s="140">
        <f>IFERROR(IF(AND($O$308="WA",$O$309=0),IF(IFERROR(FIND("On Premise",AA298)&gt;0,FALSE),(((AB289*(1-$P$346))/ROUND((AB250+AB255),$N$3))-1),(((AB289*(1-$P$347))/ROUND((AB250+AB255),$N$3))-1)),(((AB289+AB253)-(AB250+AB255))/ROUND((AB250+AB255),$N$3))),0)</f>
        <v>0</v>
      </c>
      <c r="AC287" s="311"/>
      <c r="AD287" s="140">
        <f ca="1">IFERROR(IF(AND($O$308="WA",$O$309=0),IF(IFERROR(FIND("On Premise",AD298)&gt;0,FALSE),(((AD289*(1-$O$346))/ROUND((AD250+AD255),$N$3))-1),(((AD289*(1-$O$347))/ROUND((AD250+AD255),$N$3))-1)),(((AD289+AD253)-(AD250+AD255))/ROUND((AD250+AD255),$N$3))),0)</f>
        <v>0</v>
      </c>
      <c r="AE287" s="140">
        <f>IFERROR(IF(AND($O$308="WA",$O$309=0),IF(IFERROR(FIND("On Premise",AD298)&gt;0,FALSE),(((AE289*(1-$P$346))/ROUND((AE250+AE255),$N$3))-1),(((AE289*(1-$P$347))/ROUND((AE250+AE255),$N$3))-1)),(((AE289+AE253)-(AE250+AE255))/ROUND((AE250+AE255),$N$3))),0)</f>
        <v>0</v>
      </c>
      <c r="AF287" s="311"/>
      <c r="AG287" s="140">
        <f ca="1">IFERROR(IF(AND($O$308="WA",$O$309=0),IF(IFERROR(FIND("On Premise",AG298)&gt;0,FALSE),(((AG289*(1-$O$346))/ROUND((AG250+AG255),$N$3))-1),(((AG289*(1-$O$347))/ROUND((AG250+AG255),$N$3))-1)),(((AG289+AG253)-(AG250+AG255))/ROUND((AG250+AG255),$N$3))),0)</f>
        <v>0</v>
      </c>
      <c r="AH287" s="140">
        <f>IFERROR(IF(AND($O$308="WA",$O$309=0),IF(IFERROR(FIND("On Premise",AG298)&gt;0,FALSE),(((AH289*(1-$P$346))/ROUND((AH250+AH255),$N$3))-1),(((AH289*(1-$P$347))/ROUND((AH250+AH255),$N$3))-1)),(((AH289+AH253)-(AH250+AH255))/ROUND((AH250+AH255),$N$3))),0)</f>
        <v>0</v>
      </c>
      <c r="AI287" s="311"/>
      <c r="AJ287" s="140">
        <f ca="1">IFERROR(IF(AND($O$308="WA",$O$309=0),IF(IFERROR(FIND("On Premise",AJ298)&gt;0,FALSE),(((AJ289*(1-$O$346))/ROUND((AJ250+AJ255),$N$3))-1),(((AJ289*(1-$O$347))/ROUND((AJ250+AJ255),$N$3))-1)),(((AJ289+AJ253)-(AJ250+AJ255))/ROUND((AJ250+AJ255),$N$3))),0)</f>
        <v>0</v>
      </c>
      <c r="AK287" s="140">
        <f>IFERROR(IF(AND($O$308="WA",$O$309=0),IF(IFERROR(FIND("On Premise",AJ298)&gt;0,FALSE),(((AK289*(1-$P$346))/ROUND((AK250+AK255),$N$3))-1),(((AK289*(1-$P$347))/ROUND((AK250+AK255),$N$3))-1)),(((AK289+AK253)-(AK250+AK255))/ROUND((AK250+AK255),$N$3))),0)</f>
        <v>0</v>
      </c>
      <c r="AL287" s="311"/>
      <c r="AM287" s="140">
        <f ca="1">IFERROR(IF(AND($O$308="WA",$O$309=0),IF(IFERROR(FIND("On Premise",AM298)&gt;0,FALSE),(((AM289*(1-$O$346))/ROUND((AM250+AM255),$N$3))-1),(((AM289*(1-$O$347))/ROUND((AM250+AM255),$N$3))-1)),(((AM289+AM253)-(AM250+AM255))/ROUND((AM250+AM255),$N$3))),0)</f>
        <v>0</v>
      </c>
      <c r="AN287" s="140">
        <f>IFERROR(IF(AND($O$308="WA",$O$309=0),IF(IFERROR(FIND("On Premise",AM298)&gt;0,FALSE),(((AN289*(1-$P$346))/ROUND((AN250+AN255),$N$3))-1),(((AN289*(1-$P$347))/ROUND((AN250+AN255),$N$3))-1)),(((AN289+AN253)-(AN250+AN255))/ROUND((AN250+AN255),$N$3))),0)</f>
        <v>0</v>
      </c>
      <c r="AO287" s="311"/>
      <c r="AP287" s="140">
        <f ca="1">IFERROR(IF(AND($O$308="WA",$O$309=0),IF(IFERROR(FIND("On Premise",AP298)&gt;0,FALSE),(((AP289*(1-$O$346))/ROUND((AP250+AP255),$N$3))-1),(((AP289*(1-$O$347))/ROUND((AP250+AP255),$N$3))-1)),(((AP289+AP253)-(AP250+AP255))/ROUND((AP250+AP255),$N$3))),0)</f>
        <v>0</v>
      </c>
      <c r="AQ287" s="140">
        <f>IFERROR(IF(AND($O$308="WA",$O$309=0),IF(IFERROR(FIND("On Premise",AP298)&gt;0,FALSE),(((AQ289*(1-$P$346))/ROUND((AQ250+AQ255),$N$3))-1),(((AQ289*(1-$P$347))/ROUND((AQ250+AQ255),$N$3))-1)),(((AQ289+AQ253)-(AQ250+AQ255))/ROUND((AQ250+AQ255),$N$3))),0)</f>
        <v>0</v>
      </c>
      <c r="AR287" s="311"/>
      <c r="AS287" s="140">
        <f ca="1">IFERROR(IF(AND($O$308="WA",$O$309=0),IF(IFERROR(FIND("On Premise",AS298)&gt;0,FALSE),(((AS289*(1-$O$346))/ROUND((AS250+AS255),$N$3))-1),(((AS289*(1-$O$347))/ROUND((AS250+AS255),$N$3))-1)),(((AS289+AS253)-(AS250+AS255))/ROUND((AS250+AS255),$N$3))),0)</f>
        <v>0</v>
      </c>
      <c r="AT287" s="140">
        <f>IFERROR(IF(AND($O$308="WA",$O$309=0),IF(IFERROR(FIND("On Premise",AS298)&gt;0,FALSE),(((AT289*(1-$P$346))/ROUND((AT250+AT255),$N$3))-1),(((AT289*(1-$P$347))/ROUND((AT250+AT255),$N$3))-1)),(((AT289+AT253)-(AT250+AT255))/ROUND((AT250+AT255),$N$3))),0)</f>
        <v>0</v>
      </c>
      <c r="AU287" s="311"/>
      <c r="AV287" s="140">
        <f ca="1">IFERROR(IF(AND($O$308="WA",$O$309=0),IF(IFERROR(FIND("On Premise",AV298)&gt;0,FALSE),(((AV289*(1-$O$346))/ROUND((AV250+AV255),$N$3))-1),(((AV289*(1-$O$347))/ROUND((AV250+AV255),$N$3))-1)),(((AV289+AV253)-(AV250+AV255))/ROUND((AV250+AV255),$N$3))),0)</f>
        <v>0</v>
      </c>
      <c r="AW287" s="140">
        <f>IFERROR(IF(AND($O$308="WA",$O$309=0),IF(IFERROR(FIND("On Premise",AV298)&gt;0,FALSE),(((AW289*(1-$P$346))/ROUND((AW250+AW255),$N$3))-1),(((AW289*(1-$P$347))/ROUND((AW250+AW255),$N$3))-1)),(((AW289+AW253)-(AW250+AW255))/ROUND((AW250+AW255),$N$3))),0)</f>
        <v>0</v>
      </c>
      <c r="AX287" s="311"/>
      <c r="AY287" s="140">
        <f ca="1">IFERROR(IF(AND($O$308="WA",$O$309=0),IF(IFERROR(FIND("On Premise",AY298)&gt;0,FALSE),(((AY289*(1-$O$346))/ROUND((AY250+AY255),$N$3))-1),(((AY289*(1-$O$347))/ROUND((AY250+AY255),$N$3))-1)),(((AY289+AY253)-(AY250+AY255))/ROUND((AY250+AY255),$N$3))),0)</f>
        <v>0</v>
      </c>
      <c r="AZ287" s="140">
        <f>IFERROR(IF(AND($O$308="WA",$O$309=0),IF(IFERROR(FIND("On Premise",AY298)&gt;0,FALSE),(((AZ289*(1-$P$346))/ROUND((AZ250+AZ255),$N$3))-1),(((AZ289*(1-$P$347))/ROUND((AZ250+AZ255),$N$3))-1)),(((AZ289+AZ253)-(AZ250+AZ255))/ROUND((AZ250+AZ255),$N$3))),0)</f>
        <v>0</v>
      </c>
      <c r="BA287" s="311"/>
      <c r="BB287" s="140">
        <f ca="1">IFERROR(IF(AND($O$308="WA",$O$309=0),IF(IFERROR(FIND("On Premise",BB298)&gt;0,FALSE),(((BB289*(1-$O$346))/ROUND((BB250+BB255),$N$3))-1),(((BB289*(1-$O$347))/ROUND((BB250+BB255),$N$3))-1)),(((BB289+BB253)-(BB250+BB255))/ROUND((BB250+BB255),$N$3))),0)</f>
        <v>0</v>
      </c>
      <c r="BC287" s="140">
        <f>IFERROR(IF(AND($O$308="WA",$O$309=0),IF(IFERROR(FIND("On Premise",BB298)&gt;0,FALSE),(((BC289*(1-$P$346))/ROUND((BC250+BC255),$N$3))-1),(((BC289*(1-$P$347))/ROUND((BC250+BC255),$N$3))-1)),(((BC289+BC253)-(BC250+BC255))/ROUND((BC250+BC255),$N$3))),0)</f>
        <v>0</v>
      </c>
      <c r="BD287" s="311"/>
      <c r="BE287" s="140">
        <f ca="1">IFERROR(IF(AND($O$308="WA",$O$309=0),IF(IFERROR(FIND("On Premise",BE298)&gt;0,FALSE),(((BE289*(1-$O$346))/ROUND((BE250+BE255),$N$3))-1),(((BE289*(1-$O$347))/ROUND((BE250+BE255),$N$3))-1)),(((BE289+BE253)-(BE250+BE255))/ROUND((BE250+BE255),$N$3))),0)</f>
        <v>0</v>
      </c>
      <c r="BF287" s="140">
        <f>IFERROR(IF(AND($O$308="WA",$O$309=0),IF(IFERROR(FIND("On Premise",BE298)&gt;0,FALSE),(((BF289*(1-$P$346))/ROUND((BF250+BF255),$N$3))-1),(((BF289*(1-$P$347))/ROUND((BF250+BF255),$N$3))-1)),(((BF289+BF253)-(BF250+BF255))/ROUND((BF250+BF255),$N$3))),0)</f>
        <v>0</v>
      </c>
      <c r="BG287" s="311"/>
      <c r="BH287" s="140">
        <f ca="1">IFERROR(IF(AND($O$308="WA",$O$309=0),IF(IFERROR(FIND("On Premise",BH298)&gt;0,FALSE),(((BH289*(1-$O$346))/ROUND((BH250+BH255),$N$3))-1),(((BH289*(1-$O$347))/ROUND((BH250+BH255),$N$3))-1)),(((BH289+BH253)-(BH250+BH255))/ROUND((BH250+BH255),$N$3))),0)</f>
        <v>0</v>
      </c>
      <c r="BI287" s="140">
        <f>IFERROR(IF(AND($O$308="WA",$O$309=0),IF(IFERROR(FIND("On Premise",BH298)&gt;0,FALSE),(((BI289*(1-$P$346))/ROUND((BI250+BI255),$N$3))-1),(((BI289*(1-$P$347))/ROUND((BI250+BI255),$N$3))-1)),(((BI289+BI253)-(BI250+BI255))/ROUND((BI250+BI255),$N$3))),0)</f>
        <v>0</v>
      </c>
      <c r="BJ287" s="311"/>
      <c r="BK287" s="140">
        <f ca="1">IFERROR(IF(AND($O$308="WA",$O$309=0),IF(IFERROR(FIND("On Premise",BK298)&gt;0,FALSE),(((BK289*(1-$O$346))/ROUND((BK250+BK255),$N$3))-1),(((BK289*(1-$O$347))/ROUND((BK250+BK255),$N$3))-1)),(((BK289+BK253)-(BK250+BK255))/ROUND((BK250+BK255),$N$3))),0)</f>
        <v>0</v>
      </c>
      <c r="BL287" s="140">
        <f>IFERROR(IF(AND($O$308="WA",$O$309=0),IF(IFERROR(FIND("On Premise",BK298)&gt;0,FALSE),(((BL289*(1-$P$346))/ROUND((BL250+BL255),$N$3))-1),(((BL289*(1-$P$347))/ROUND((BL250+BL255),$N$3))-1)),(((BL289+BL253)-(BL250+BL255))/ROUND((BL250+BL255),$N$3))),0)</f>
        <v>0</v>
      </c>
      <c r="BM287" s="311"/>
      <c r="BN287" s="140">
        <f ca="1">IFERROR(IF(AND($O$308="WA",$O$309=0),IF(IFERROR(FIND("On Premise",BN298)&gt;0,FALSE),(((BN289*(1-$O$346))/ROUND((BN250+BN255),$N$3))-1),(((BN289*(1-$O$347))/ROUND((BN250+BN255),$N$3))-1)),(((BN289+BN253)-(BN250+BN255))/ROUND((BN250+BN255),$N$3))),0)</f>
        <v>0</v>
      </c>
      <c r="BO287" s="140">
        <f>IFERROR(IF(AND($O$308="WA",$O$309=0),IF(IFERROR(FIND("On Premise",BN298)&gt;0,FALSE),(((BO289*(1-$P$346))/ROUND((BO250+BO255),$N$3))-1),(((BO289*(1-$P$347))/ROUND((BO250+BO255),$N$3))-1)),(((BO289+BO253)-(BO250+BO255))/ROUND((BO250+BO255),$N$3))),0)</f>
        <v>0</v>
      </c>
      <c r="BP287" s="311"/>
      <c r="BQ287" s="140">
        <f ca="1">IFERROR(IF(AND($O$308="WA",$O$309=0),IF(IFERROR(FIND("On Premise",BQ298)&gt;0,FALSE),(((BQ289*(1-$O$346))/ROUND((BQ250+BQ255),$N$3))-1),(((BQ289*(1-$O$347))/ROUND((BQ250+BQ255),$N$3))-1)),(((BQ289+BQ253)-(BQ250+BQ255))/ROUND((BQ250+BQ255),$N$3))),0)</f>
        <v>0</v>
      </c>
      <c r="BR287" s="140">
        <f>IFERROR(IF(AND($O$308="WA",$O$309=0),IF(IFERROR(FIND("On Premise",BQ298)&gt;0,FALSE),(((BR289*(1-$P$346))/ROUND((BR250+BR255),$N$3))-1),(((BR289*(1-$P$347))/ROUND((BR250+BR255),$N$3))-1)),(((BR289+BR253)-(BR250+BR255))/ROUND((BR250+BR255),$N$3))),0)</f>
        <v>0</v>
      </c>
      <c r="BS287" s="311"/>
      <c r="BT287" s="140">
        <f ca="1">IFERROR(IF(AND($O$308="WA",$O$309=0),IF(IFERROR(FIND("On Premise",BT298)&gt;0,FALSE),(((BT289*(1-$O$346))/ROUND((BT250+BT255),$N$3))-1),(((BT289*(1-$O$347))/ROUND((BT250+BT255),$N$3))-1)),(((BT289+BT253)-(BT250+BT255))/ROUND((BT250+BT255),$N$3))),0)</f>
        <v>0</v>
      </c>
      <c r="BU287" s="140">
        <f>IFERROR(IF(AND($O$308="WA",$O$309=0),IF(IFERROR(FIND("On Premise",BT298)&gt;0,FALSE),(((BU289*(1-$P$346))/ROUND((BU250+BU255),$N$3))-1),(((BU289*(1-$P$347))/ROUND((BU250+BU255),$N$3))-1)),(((BU289+BU253)-(BU250+BU255))/ROUND((BU250+BU255),$N$3))),0)</f>
        <v>0</v>
      </c>
      <c r="BV287" s="311"/>
      <c r="BW287" s="140">
        <f ca="1">IFERROR(IF(AND($O$308="WA",$O$309=0),IF(IFERROR(FIND("On Premise",BW298)&gt;0,FALSE),(((BW289*(1-$O$346))/ROUND((BW250+BW255),$N$3))-1),(((BW289*(1-$O$347))/ROUND((BW250+BW255),$N$3))-1)),(((BW289+BW253)-(BW250+BW255))/ROUND((BW250+BW255),$N$3))),0)</f>
        <v>0</v>
      </c>
      <c r="BX287" s="140">
        <f>IFERROR(IF(AND($O$308="WA",$O$309=0),IF(IFERROR(FIND("On Premise",BW298)&gt;0,FALSE),(((BX289*(1-$P$346))/ROUND((BX250+BX255),$N$3))-1),(((BX289*(1-$P$347))/ROUND((BX250+BX255),$N$3))-1)),(((BX289+BX253)-(BX250+BX255))/ROUND((BX250+BX255),$N$3))),0)</f>
        <v>0</v>
      </c>
      <c r="BY287" s="311"/>
      <c r="BZ287" s="140">
        <f ca="1">IFERROR(IF(AND($O$308="WA",$O$309=0),IF(IFERROR(FIND("On Premise",BZ298)&gt;0,FALSE),(((BZ289*(1-$O$346))/ROUND((BZ250+BZ255),$N$3))-1),(((BZ289*(1-$O$347))/ROUND((BZ250+BZ255),$N$3))-1)),(((BZ289+BZ253)-(BZ250+BZ255))/ROUND((BZ250+BZ255),$N$3))),0)</f>
        <v>0</v>
      </c>
      <c r="CA287" s="140">
        <f>IFERROR(IF(AND($O$308="WA",$O$309=0),IF(IFERROR(FIND("On Premise",BZ298)&gt;0,FALSE),(((CA289*(1-$P$346))/ROUND((CA250+CA255),$N$3))-1),(((CA289*(1-$P$347))/ROUND((CA250+CA255),$N$3))-1)),(((CA289+CA253)-(CA250+CA255))/ROUND((CA250+CA255),$N$3))),0)</f>
        <v>0</v>
      </c>
      <c r="CB287" s="311"/>
      <c r="CC287" s="140">
        <f ca="1">IFERROR(IF(AND($O$308="WA",$O$309=0),IF(IFERROR(FIND("On Premise",CC298)&gt;0,FALSE),(((CC289*(1-$O$346))/ROUND((CC250+CC255),$N$3))-1),(((CC289*(1-$O$347))/ROUND((CC250+CC255),$N$3))-1)),(((CC289+CC253)-(CC250+CC255))/ROUND((CC250+CC255),$N$3))),0)</f>
        <v>0</v>
      </c>
      <c r="CD287" s="140">
        <f>IFERROR(IF(AND($O$308="WA",$O$309=0),IF(IFERROR(FIND("On Premise",CC298)&gt;0,FALSE),(((CD289*(1-$P$346))/ROUND((CD250+CD255),$N$3))-1),(((CD289*(1-$P$347))/ROUND((CD250+CD255),$N$3))-1)),(((CD289+CD253)-(CD250+CD255))/ROUND((CD250+CD255),$N$3))),0)</f>
        <v>0</v>
      </c>
      <c r="CE287" s="311"/>
      <c r="CF287" s="140">
        <f ca="1">IFERROR(IF(AND($O$308="WA",$O$309=0),IF(IFERROR(FIND("On Premise",CF298)&gt;0,FALSE),(((CF289*(1-$O$346))/ROUND((CF250+CF255),$N$3))-1),(((CF289*(1-$O$347))/ROUND((CF250+CF255),$N$3))-1)),(((CF289+CF253)-(CF250+CF255))/ROUND((CF250+CF255),$N$3))),0)</f>
        <v>0</v>
      </c>
      <c r="CG287" s="140">
        <f>IFERROR(IF(AND($O$308="WA",$O$309=0),IF(IFERROR(FIND("On Premise",CF298)&gt;0,FALSE),(((CG289*(1-$P$346))/ROUND((CG250+CG255),$N$3))-1),(((CG289*(1-$P$347))/ROUND((CG250+CG255),$N$3))-1)),(((CG289+CG253)-(CG250+CG255))/ROUND((CG250+CG255),$N$3))),0)</f>
        <v>0</v>
      </c>
      <c r="CH287" s="311"/>
      <c r="CI287" s="140">
        <f ca="1">IFERROR(IF(AND($O$308="WA",$O$309=0),IF(IFERROR(FIND("On Premise",CI298)&gt;0,FALSE),(((CI289*(1-$O$346))/ROUND((CI250+CI255),$N$3))-1),(((CI289*(1-$O$347))/ROUND((CI250+CI255),$N$3))-1)),(((CI289+CI253)-(CI250+CI255))/ROUND((CI250+CI255),$N$3))),0)</f>
        <v>0</v>
      </c>
      <c r="CJ287" s="140">
        <f>IFERROR(IF(AND($O$308="WA",$O$309=0),IF(IFERROR(FIND("On Premise",CI298)&gt;0,FALSE),(((CJ289*(1-$P$346))/ROUND((CJ250+CJ255),$N$3))-1),(((CJ289*(1-$P$347))/ROUND((CJ250+CJ255),$N$3))-1)),(((CJ289+CJ253)-(CJ250+CJ255))/ROUND((CJ250+CJ255),$N$3))),0)</f>
        <v>0</v>
      </c>
      <c r="CK287" s="311"/>
      <c r="CL287" s="140">
        <f ca="1">IFERROR(IF(AND($O$308="WA",$O$309=0),IF(IFERROR(FIND("On Premise",CL298)&gt;0,FALSE),(((CL289*(1-$O$346))/ROUND((CL250+CL255),$N$3))-1),(((CL289*(1-$O$347))/ROUND((CL250+CL255),$N$3))-1)),(((CL289+CL253)-(CL250+CL255))/ROUND((CL250+CL255),$N$3))),0)</f>
        <v>0</v>
      </c>
      <c r="CM287" s="140">
        <f>IFERROR(IF(AND($O$308="WA",$O$309=0),IF(IFERROR(FIND("On Premise",CL298)&gt;0,FALSE),(((CM289*(1-$P$346))/ROUND((CM250+CM255),$N$3))-1),(((CM289*(1-$P$347))/ROUND((CM250+CM255),$N$3))-1)),(((CM289+CM253)-(CM250+CM255))/ROUND((CM250+CM255),$N$3))),0)</f>
        <v>0</v>
      </c>
      <c r="CN287" s="311"/>
      <c r="CO287" s="140">
        <f ca="1">IFERROR(IF(AND($O$308="WA",$O$309=0),IF(IFERROR(FIND("On Premise",CO298)&gt;0,FALSE),(((CO289*(1-$O$346))/ROUND((CO250+CO255),$N$3))-1),(((CO289*(1-$O$347))/ROUND((CO250+CO255),$N$3))-1)),(((CO289+CO253)-(CO250+CO255))/ROUND((CO250+CO255),$N$3))),0)</f>
        <v>0</v>
      </c>
      <c r="CP287" s="140">
        <f>IFERROR(IF(AND($O$308="WA",$O$309=0),IF(IFERROR(FIND("On Premise",CO298)&gt;0,FALSE),(((CP289*(1-$P$346))/ROUND((CP250+CP255),$N$3))-1),(((CP289*(1-$P$347))/ROUND((CP250+CP255),$N$3))-1)),(((CP289+CP253)-(CP250+CP255))/ROUND((CP250+CP255),$N$3))),0)</f>
        <v>0</v>
      </c>
      <c r="CQ287" s="311"/>
      <c r="CR287" s="140">
        <f ca="1">IFERROR(IF(AND($O$308="WA",$O$309=0),IF(IFERROR(FIND("On Premise",CR298)&gt;0,FALSE),(((CR289*(1-$O$346))/ROUND((CR250+CR255),$N$3))-1),(((CR289*(1-$O$347))/ROUND((CR250+CR255),$N$3))-1)),(((CR289+CR253)-(CR250+CR255))/ROUND((CR250+CR255),$N$3))),0)</f>
        <v>0</v>
      </c>
      <c r="CS287" s="140">
        <f>IFERROR(IF(AND($O$308="WA",$O$309=0),IF(IFERROR(FIND("On Premise",CR298)&gt;0,FALSE),(((CS289*(1-$P$346))/ROUND((CS250+CS255),$N$3))-1),(((CS289*(1-$P$347))/ROUND((CS250+CS255),$N$3))-1)),(((CS289+CS253)-(CS250+CS255))/ROUND((CS250+CS255),$N$3))),0)</f>
        <v>0</v>
      </c>
      <c r="CT287" s="311"/>
      <c r="CU287" s="140">
        <f ca="1">IFERROR(IF(AND($O$308="WA",$O$309=0),IF(IFERROR(FIND("On Premise",CU298)&gt;0,FALSE),(((CU289*(1-$O$346))/ROUND((CU250+CU255),$N$3))-1),(((CU289*(1-$O$347))/ROUND((CU250+CU255),$N$3))-1)),(((CU289+CU253)-(CU250+CU255))/ROUND((CU250+CU255),$N$3))),0)</f>
        <v>0</v>
      </c>
      <c r="CV287" s="140">
        <f>IFERROR(IF(AND($O$308="WA",$O$309=0),IF(IFERROR(FIND("On Premise",CU298)&gt;0,FALSE),(((CV289*(1-$P$346))/ROUND((CV250+CV255),$N$3))-1),(((CV289*(1-$P$347))/ROUND((CV250+CV255),$N$3))-1)),(((CV289+CV253)-(CV250+CV255))/ROUND((CV250+CV255),$N$3))),0)</f>
        <v>0</v>
      </c>
      <c r="CW287" s="311"/>
      <c r="CX287" s="140">
        <f ca="1">IFERROR(IF(AND($O$308="WA",$O$309=0),IF(IFERROR(FIND("On Premise",CX298)&gt;0,FALSE),(((CX289*(1-$O$346))/ROUND((CX250+CX255),$N$3))-1),(((CX289*(1-$O$347))/ROUND((CX250+CX255),$N$3))-1)),(((CX289+CX253)-(CX250+CX255))/ROUND((CX250+CX255),$N$3))),0)</f>
        <v>0</v>
      </c>
      <c r="CY287" s="140">
        <f>IFERROR(IF(AND($O$308="WA",$O$309=0),IF(IFERROR(FIND("On Premise",CX298)&gt;0,FALSE),(((CY289*(1-$P$346))/ROUND((CY250+CY255),$N$3))-1),(((CY289*(1-$P$347))/ROUND((CY250+CY255),$N$3))-1)),(((CY289+CY253)-(CY250+CY255))/ROUND((CY250+CY255),$N$3))),0)</f>
        <v>0</v>
      </c>
      <c r="CZ287" s="311"/>
      <c r="DA287" s="140">
        <f ca="1">IFERROR(IF(AND($O$308="WA",$O$309=0),IF(IFERROR(FIND("On Premise",DA298)&gt;0,FALSE),(((DA289*(1-$O$346))/ROUND((DA250+DA255),$N$3))-1),(((DA289*(1-$O$347))/ROUND((DA250+DA255),$N$3))-1)),(((DA289+DA253)-(DA250+DA255))/ROUND((DA250+DA255),$N$3))),0)</f>
        <v>0</v>
      </c>
      <c r="DB287" s="140">
        <f>IFERROR(IF(AND($O$308="WA",$O$309=0),IF(IFERROR(FIND("On Premise",DA298)&gt;0,FALSE),(((DB289*(1-$P$346))/ROUND((DB250+DB255),$N$3))-1),(((DB289*(1-$P$347))/ROUND((DB250+DB255),$N$3))-1)),(((DB289+DB253)-(DB250+DB255))/ROUND((DB250+DB255),$N$3))),0)</f>
        <v>0</v>
      </c>
      <c r="DC287" s="311"/>
      <c r="DD287" s="140">
        <f ca="1">IFERROR(IF(AND($O$308="WA",$O$309=0),IF(IFERROR(FIND("On Premise",DD298)&gt;0,FALSE),(((DD289*(1-$O$346))/ROUND((DD250+DD255),$N$3))-1),(((DD289*(1-$O$347))/ROUND((DD250+DD255),$N$3))-1)),(((DD289+DD253)-(DD250+DD255))/ROUND((DD250+DD255),$N$3))),0)</f>
        <v>0</v>
      </c>
      <c r="DE287" s="140">
        <f>IFERROR(IF(AND($O$308="WA",$O$309=0),IF(IFERROR(FIND("On Premise",DD298)&gt;0,FALSE),(((DE289*(1-$P$346))/ROUND((DE250+DE255),$N$3))-1),(((DE289*(1-$P$347))/ROUND((DE250+DE255),$N$3))-1)),(((DE289+DE253)-(DE250+DE255))/ROUND((DE250+DE255),$N$3))),0)</f>
        <v>0</v>
      </c>
      <c r="DF287" s="311"/>
      <c r="DG287" s="140">
        <f ca="1">IFERROR(IF(AND($O$308="WA",$O$309=0),IF(IFERROR(FIND("On Premise",DG298)&gt;0,FALSE),(((DG289*(1-$O$346))/ROUND((DG250+DG255),$N$3))-1),(((DG289*(1-$O$347))/ROUND((DG250+DG255),$N$3))-1)),(((DG289+DG253)-(DG250+DG255))/ROUND((DG250+DG255),$N$3))),0)</f>
        <v>0</v>
      </c>
      <c r="DH287" s="140">
        <f>IFERROR(IF(AND($O$308="WA",$O$309=0),IF(IFERROR(FIND("On Premise",DG298)&gt;0,FALSE),(((DH289*(1-$P$346))/ROUND((DH250+DH255),$N$3))-1),(((DH289*(1-$P$347))/ROUND((DH250+DH255),$N$3))-1)),(((DH289+DH253)-(DH250+DH255))/ROUND((DH250+DH255),$N$3))),0)</f>
        <v>0</v>
      </c>
      <c r="DI287" s="311"/>
      <c r="DJ287" s="140">
        <f ca="1">IFERROR(IF(AND($O$308="WA",$O$309=0),IF(IFERROR(FIND("On Premise",DJ298)&gt;0,FALSE),(((DJ289*(1-$O$346))/ROUND((DJ250+DJ255),$N$3))-1),(((DJ289*(1-$O$347))/ROUND((DJ250+DJ255),$N$3))-1)),(((DJ289+DJ253)-(DJ250+DJ255))/ROUND((DJ250+DJ255),$N$3))),0)</f>
        <v>0</v>
      </c>
      <c r="DK287" s="140">
        <f>IFERROR(IF(AND($O$308="WA",$O$309=0),IF(IFERROR(FIND("On Premise",DJ298)&gt;0,FALSE),(((DK289*(1-$P$346))/ROUND((DK250+DK255),$N$3))-1),(((DK289*(1-$P$347))/ROUND((DK250+DK255),$N$3))-1)),(((DK289+DK253)-(DK250+DK255))/ROUND((DK250+DK255),$N$3))),0)</f>
        <v>0</v>
      </c>
      <c r="DL287" s="311"/>
      <c r="DM287" s="140">
        <f ca="1">IFERROR(IF(AND($O$308="WA",$O$309=0),IF(IFERROR(FIND("On Premise",DM298)&gt;0,FALSE),(((DM289*(1-$O$346))/ROUND((DM250+DM255),$N$3))-1),(((DM289*(1-$O$347))/ROUND((DM250+DM255),$N$3))-1)),(((DM289+DM253)-(DM250+DM255))/ROUND((DM250+DM255),$N$3))),0)</f>
        <v>0</v>
      </c>
      <c r="DN287" s="140">
        <f>IFERROR(IF(AND($O$308="WA",$O$309=0),IF(IFERROR(FIND("On Premise",DM298)&gt;0,FALSE),(((DN289*(1-$P$346))/ROUND((DN250+DN255),$N$3))-1),(((DN289*(1-$P$347))/ROUND((DN250+DN255),$N$3))-1)),(((DN289+DN253)-(DN250+DN255))/ROUND((DN250+DN255),$N$3))),0)</f>
        <v>0</v>
      </c>
      <c r="DO287" s="311"/>
      <c r="DP287" s="140">
        <f ca="1">IFERROR(IF(AND($O$308="WA",$O$309=0),IF(IFERROR(FIND("On Premise",DP298)&gt;0,FALSE),(((DP289*(1-$O$346))/ROUND((DP250+DP255),$N$3))-1),(((DP289*(1-$O$347))/ROUND((DP250+DP255),$N$3))-1)),(((DP289+DP253)-(DP250+DP255))/ROUND((DP250+DP255),$N$3))),0)</f>
        <v>0</v>
      </c>
      <c r="DQ287" s="140">
        <f>IFERROR(IF(AND($O$308="WA",$O$309=0),IF(IFERROR(FIND("On Premise",DP298)&gt;0,FALSE),(((DQ289*(1-$P$346))/ROUND((DQ250+DQ255),$N$3))-1),(((DQ289*(1-$P$347))/ROUND((DQ250+DQ255),$N$3))-1)),(((DQ289+DQ253)-(DQ250+DQ255))/ROUND((DQ250+DQ255),$N$3))),0)</f>
        <v>0</v>
      </c>
      <c r="DR287" s="311"/>
      <c r="DS287" s="140">
        <f ca="1">IFERROR(IF(AND($O$308="WA",$O$309=0),IF(IFERROR(FIND("On Premise",DS298)&gt;0,FALSE),(((DS289*(1-$O$346))/ROUND((DS250+DS255),$N$3))-1),(((DS289*(1-$O$347))/ROUND((DS250+DS255),$N$3))-1)),(((DS289+DS253)-(DS250+DS255))/ROUND((DS250+DS255),$N$3))),0)</f>
        <v>0</v>
      </c>
      <c r="DT287" s="140">
        <f>IFERROR(IF(AND($O$308="WA",$O$309=0),IF(IFERROR(FIND("On Premise",DS298)&gt;0,FALSE),(((DT289*(1-$P$346))/ROUND((DT250+DT255),$N$3))-1),(((DT289*(1-$P$347))/ROUND((DT250+DT255),$N$3))-1)),(((DT289+DT253)-(DT250+DT255))/ROUND((DT250+DT255),$N$3))),0)</f>
        <v>0</v>
      </c>
      <c r="DU287" s="410"/>
      <c r="DV287" s="140">
        <f>IFERROR(IF(AND($O$308="WA",$O$309=0),IF(IFERROR(FIND("On Premise",DV298)&gt;0,FALSE),(((DV289*(1-$O$346))/ROUND(DV250,$N$3))-1),(((DV289*(1-$O$347))/ROUND(DV250,$N$3))-1)),((DV289+DV253-DV250)/ROUND(DV250,$N$3))),0)</f>
        <v>0</v>
      </c>
      <c r="DW287" s="456"/>
      <c r="DY287" s="241"/>
      <c r="DZ287" s="242"/>
      <c r="EB287" s="146"/>
      <c r="EC287" s="242"/>
    </row>
    <row r="288" spans="1:135" ht="19.5" customHeight="1" x14ac:dyDescent="0.3">
      <c r="A288" s="83"/>
      <c r="D288" s="206"/>
      <c r="E288" s="206" t="s">
        <v>757</v>
      </c>
      <c r="F288" s="206">
        <v>0</v>
      </c>
      <c r="G288" s="206" t="s">
        <v>264</v>
      </c>
      <c r="H288" t="b">
        <v>1</v>
      </c>
      <c r="M288" s="235" t="s">
        <v>731</v>
      </c>
      <c r="N288" s="238" t="s">
        <v>40</v>
      </c>
      <c r="O288" s="198">
        <f ca="1">IFERROR(IFERROR(((R288*R44)+(U288*U44)+(X288*X44)+(AA288*AA44)+(AD288*AD44)+(AG288*AG44)+(AJ288*AJ44)+(AM288*AM44)+(AP288*AP44)+(AS288*AS44)+(AV288*AV44)+(AY288*AY44)+(BB288*BB44)+(BE288*BE44)+(BH288*BH44)+(BK288*BK44)+(BN288*BN44)+(BQ288*BQ44)+(BT288*BT44)+(BW288*BW44)+(BZ288*BZ44)+(CC288*CC44)+(CF288*CF44)+(CI288*CI44)+(CL288*CL44)+(CO288*CO44)+(CR288*CR44)+(CU288*CU44)+(CX288*CX44)+(DA288*DA44)+(DD288*DD44)+(DG288*DG44)+(DJ288*DJ44)+(DM288*DM44)+(DP288*DP44)+(DS288*DS44)+IF(O35="Actual",(DV288*DV44),0))/O44,0),0)</f>
        <v>0</v>
      </c>
      <c r="P288" s="198">
        <f>IFERROR(IFERROR(((S288*S44)+(V288*V44)+(Y288*Y44)+(AB288*AB44)+(AE288*AE44)+(AH288*AH44)+(AK288*AK44)+(AN288*AN44)+(AQ288*AQ44)+(AT288*AT44)+(AW288*AW44)+(AZ288*AZ44)+(BC288*BC44)+(BF288*BF44)+(BI288*BI44)+(BL288*BL44)+(BO288*BO44)+(BR288*BR44)+(BU288*BU44)+(BX288*BX44)+(CA288*CA44)+(CD288*CD44)+(CG288*CG44)+(CJ288*CJ44)+(CM288*CM44)+(CP288*CP44)+(CS288*CS44)+(CV288*CV44)+(CY288*CY44)+(DB288*DB44)+(DE288*DE44)+(DH288*DH44)+(DK288*DK44)+(DN288*DN44)+(DQ288*DQ44)+(DT288*DT44))/P44,0),0)</f>
        <v>0</v>
      </c>
      <c r="Q288" s="236"/>
      <c r="R288" s="207">
        <f>IFERROR(IF(IFERROR(VALUE(R289),0)=0,0,IF(AND($O$308="WA",$O$309=0),IF(IFERROR(FIND("On",R298)&gt;0,FALSE),(((1-$O$346)*R289)-R250-R255),(((1-$O$347)*R289)-R250-R255)),R289+R253-R250-R255)),0)</f>
        <v>0</v>
      </c>
      <c r="S288" s="207">
        <f>IFERROR(IF(IFERROR(VALUE(S289),0)=0,0,IF(AND($O$308="WA",$O$309=0),IF(IFERROR(FIND("On",R298)&gt;0,FALSE),(((1-$P$346)*S289)-S250-S255),(((1-$P$347)*S289)-S250-S255)),S289+S253-S250-S255)),0)</f>
        <v>0</v>
      </c>
      <c r="T288" s="203"/>
      <c r="U288" s="207">
        <f t="shared" ref="U288" si="965">IFERROR(IF(IFERROR(VALUE(U289),0)=0,0,IF(AND($O$308="WA",$O$309=0),IF(IFERROR(FIND("On",U298)&gt;0,FALSE),(((1-$O$346)*U289)-U250-U255),(((1-$O$347)*U289)-U250-U255)),U289+U253-U250-U255)),0)</f>
        <v>0</v>
      </c>
      <c r="V288" s="207">
        <f t="shared" ref="V288" si="966">IFERROR(IF(IFERROR(VALUE(V289),0)=0,0,IF(AND($O$308="WA",$O$309=0),IF(IFERROR(FIND("On",U298)&gt;0,FALSE),(((1-$P$346)*V289)-V250-V255),(((1-$P$347)*V289)-V250-V255)),V289+V253-V250-V255)),0)</f>
        <v>0</v>
      </c>
      <c r="W288" s="203"/>
      <c r="X288" s="207">
        <f t="shared" ref="X288" si="967">IFERROR(IF(IFERROR(VALUE(X289),0)=0,0,IF(AND($O$308="WA",$O$309=0),IF(IFERROR(FIND("On",X298)&gt;0,FALSE),(((1-$O$346)*X289)-X250-X255),(((1-$O$347)*X289)-X250-X255)),X289+X253-X250-X255)),0)</f>
        <v>0</v>
      </c>
      <c r="Y288" s="207">
        <f t="shared" ref="Y288" si="968">IFERROR(IF(IFERROR(VALUE(Y289),0)=0,0,IF(AND($O$308="WA",$O$309=0),IF(IFERROR(FIND("On",X298)&gt;0,FALSE),(((1-$P$346)*Y289)-Y250-Y255),(((1-$P$347)*Y289)-Y250-Y255)),Y289+Y253-Y250-Y255)),0)</f>
        <v>0</v>
      </c>
      <c r="Z288" s="203"/>
      <c r="AA288" s="207">
        <f t="shared" ref="AA288" si="969">IFERROR(IF(IFERROR(VALUE(AA289),0)=0,0,IF(AND($O$308="WA",$O$309=0),IF(IFERROR(FIND("On",AA298)&gt;0,FALSE),(((1-$O$346)*AA289)-AA250-AA255),(((1-$O$347)*AA289)-AA250-AA255)),AA289+AA253-AA250-AA255)),0)</f>
        <v>0</v>
      </c>
      <c r="AB288" s="207">
        <f t="shared" ref="AB288" si="970">IFERROR(IF(IFERROR(VALUE(AB289),0)=0,0,IF(AND($O$308="WA",$O$309=0),IF(IFERROR(FIND("On",AA298)&gt;0,FALSE),(((1-$P$346)*AB289)-AB250-AB255),(((1-$P$347)*AB289)-AB250-AB255)),AB289+AB253-AB250-AB255)),0)</f>
        <v>0</v>
      </c>
      <c r="AC288" s="203"/>
      <c r="AD288" s="207">
        <f t="shared" ref="AD288" si="971">IFERROR(IF(IFERROR(VALUE(AD289),0)=0,0,IF(AND($O$308="WA",$O$309=0),IF(IFERROR(FIND("On",AD298)&gt;0,FALSE),(((1-$O$346)*AD289)-AD250-AD255),(((1-$O$347)*AD289)-AD250-AD255)),AD289+AD253-AD250-AD255)),0)</f>
        <v>0</v>
      </c>
      <c r="AE288" s="207">
        <f t="shared" ref="AE288" si="972">IFERROR(IF(IFERROR(VALUE(AE289),0)=0,0,IF(AND($O$308="WA",$O$309=0),IF(IFERROR(FIND("On",AD298)&gt;0,FALSE),(((1-$P$346)*AE289)-AE250-AE255),(((1-$P$347)*AE289)-AE250-AE255)),AE289+AE253-AE250-AE255)),0)</f>
        <v>0</v>
      </c>
      <c r="AF288" s="203"/>
      <c r="AG288" s="207">
        <f t="shared" ref="AG288" si="973">IFERROR(IF(IFERROR(VALUE(AG289),0)=0,0,IF(AND($O$308="WA",$O$309=0),IF(IFERROR(FIND("On",AG298)&gt;0,FALSE),(((1-$O$346)*AG289)-AG250-AG255),(((1-$O$347)*AG289)-AG250-AG255)),AG289+AG253-AG250-AG255)),0)</f>
        <v>0</v>
      </c>
      <c r="AH288" s="207">
        <f t="shared" ref="AH288" si="974">IFERROR(IF(IFERROR(VALUE(AH289),0)=0,0,IF(AND($O$308="WA",$O$309=0),IF(IFERROR(FIND("On",AG298)&gt;0,FALSE),(((1-$P$346)*AH289)-AH250-AH255),(((1-$P$347)*AH289)-AH250-AH255)),AH289+AH253-AH250-AH255)),0)</f>
        <v>0</v>
      </c>
      <c r="AI288" s="203"/>
      <c r="AJ288" s="207">
        <f t="shared" ref="AJ288" si="975">IFERROR(IF(IFERROR(VALUE(AJ289),0)=0,0,IF(AND($O$308="WA",$O$309=0),IF(IFERROR(FIND("On",AJ298)&gt;0,FALSE),(((1-$O$346)*AJ289)-AJ250-AJ255),(((1-$O$347)*AJ289)-AJ250-AJ255)),AJ289+AJ253-AJ250-AJ255)),0)</f>
        <v>0</v>
      </c>
      <c r="AK288" s="207">
        <f t="shared" ref="AK288" si="976">IFERROR(IF(IFERROR(VALUE(AK289),0)=0,0,IF(AND($O$308="WA",$O$309=0),IF(IFERROR(FIND("On",AJ298)&gt;0,FALSE),(((1-$P$346)*AK289)-AK250-AK255),(((1-$P$347)*AK289)-AK250-AK255)),AK289+AK253-AK250-AK255)),0)</f>
        <v>0</v>
      </c>
      <c r="AL288" s="203"/>
      <c r="AM288" s="207">
        <f t="shared" ref="AM288" si="977">IFERROR(IF(IFERROR(VALUE(AM289),0)=0,0,IF(AND($O$308="WA",$O$309=0),IF(IFERROR(FIND("On",AM298)&gt;0,FALSE),(((1-$O$346)*AM289)-AM250-AM255),(((1-$O$347)*AM289)-AM250-AM255)),AM289+AM253-AM250-AM255)),0)</f>
        <v>0</v>
      </c>
      <c r="AN288" s="207">
        <f t="shared" ref="AN288" si="978">IFERROR(IF(IFERROR(VALUE(AN289),0)=0,0,IF(AND($O$308="WA",$O$309=0),IF(IFERROR(FIND("On",AM298)&gt;0,FALSE),(((1-$P$346)*AN289)-AN250-AN255),(((1-$P$347)*AN289)-AN250-AN255)),AN289+AN253-AN250-AN255)),0)</f>
        <v>0</v>
      </c>
      <c r="AO288" s="203"/>
      <c r="AP288" s="207">
        <f t="shared" ref="AP288" si="979">IFERROR(IF(IFERROR(VALUE(AP289),0)=0,0,IF(AND($O$308="WA",$O$309=0),IF(IFERROR(FIND("On",AP298)&gt;0,FALSE),(((1-$O$346)*AP289)-AP250-AP255),(((1-$O$347)*AP289)-AP250-AP255)),AP289+AP253-AP250-AP255)),0)</f>
        <v>0</v>
      </c>
      <c r="AQ288" s="207">
        <f t="shared" ref="AQ288" si="980">IFERROR(IF(IFERROR(VALUE(AQ289),0)=0,0,IF(AND($O$308="WA",$O$309=0),IF(IFERROR(FIND("On",AP298)&gt;0,FALSE),(((1-$P$346)*AQ289)-AQ250-AQ255),(((1-$P$347)*AQ289)-AQ250-AQ255)),AQ289+AQ253-AQ250-AQ255)),0)</f>
        <v>0</v>
      </c>
      <c r="AR288" s="203"/>
      <c r="AS288" s="207">
        <f t="shared" ref="AS288" si="981">IFERROR(IF(IFERROR(VALUE(AS289),0)=0,0,IF(AND($O$308="WA",$O$309=0),IF(IFERROR(FIND("On",AS298)&gt;0,FALSE),(((1-$O$346)*AS289)-AS250-AS255),(((1-$O$347)*AS289)-AS250-AS255)),AS289+AS253-AS250-AS255)),0)</f>
        <v>0</v>
      </c>
      <c r="AT288" s="207">
        <f t="shared" ref="AT288" si="982">IFERROR(IF(IFERROR(VALUE(AT289),0)=0,0,IF(AND($O$308="WA",$O$309=0),IF(IFERROR(FIND("On",AS298)&gt;0,FALSE),(((1-$P$346)*AT289)-AT250-AT255),(((1-$P$347)*AT289)-AT250-AT255)),AT289+AT253-AT250-AT255)),0)</f>
        <v>0</v>
      </c>
      <c r="AU288" s="203"/>
      <c r="AV288" s="207">
        <f t="shared" ref="AV288" si="983">IFERROR(IF(IFERROR(VALUE(AV289),0)=0,0,IF(AND($O$308="WA",$O$309=0),IF(IFERROR(FIND("On",AV298)&gt;0,FALSE),(((1-$O$346)*AV289)-AV250-AV255),(((1-$O$347)*AV289)-AV250-AV255)),AV289+AV253-AV250-AV255)),0)</f>
        <v>0</v>
      </c>
      <c r="AW288" s="207">
        <f t="shared" ref="AW288" si="984">IFERROR(IF(IFERROR(VALUE(AW289),0)=0,0,IF(AND($O$308="WA",$O$309=0),IF(IFERROR(FIND("On",AV298)&gt;0,FALSE),(((1-$P$346)*AW289)-AW250-AW255),(((1-$P$347)*AW289)-AW250-AW255)),AW289+AW253-AW250-AW255)),0)</f>
        <v>0</v>
      </c>
      <c r="AX288" s="203"/>
      <c r="AY288" s="207">
        <f t="shared" ref="AY288" si="985">IFERROR(IF(IFERROR(VALUE(AY289),0)=0,0,IF(AND($O$308="WA",$O$309=0),IF(IFERROR(FIND("On",AY298)&gt;0,FALSE),(((1-$O$346)*AY289)-AY250-AY255),(((1-$O$347)*AY289)-AY250-AY255)),AY289+AY253-AY250-AY255)),0)</f>
        <v>0</v>
      </c>
      <c r="AZ288" s="207">
        <f t="shared" ref="AZ288" si="986">IFERROR(IF(IFERROR(VALUE(AZ289),0)=0,0,IF(AND($O$308="WA",$O$309=0),IF(IFERROR(FIND("On",AY298)&gt;0,FALSE),(((1-$P$346)*AZ289)-AZ250-AZ255),(((1-$P$347)*AZ289)-AZ250-AZ255)),AZ289+AZ253-AZ250-AZ255)),0)</f>
        <v>0</v>
      </c>
      <c r="BA288" s="203"/>
      <c r="BB288" s="207">
        <f t="shared" ref="BB288" si="987">IFERROR(IF(IFERROR(VALUE(BB289),0)=0,0,IF(AND($O$308="WA",$O$309=0),IF(IFERROR(FIND("On",BB298)&gt;0,FALSE),(((1-$O$346)*BB289)-BB250-BB255),(((1-$O$347)*BB289)-BB250-BB255)),BB289+BB253-BB250-BB255)),0)</f>
        <v>0</v>
      </c>
      <c r="BC288" s="207">
        <f t="shared" ref="BC288" si="988">IFERROR(IF(IFERROR(VALUE(BC289),0)=0,0,IF(AND($O$308="WA",$O$309=0),IF(IFERROR(FIND("On",BB298)&gt;0,FALSE),(((1-$P$346)*BC289)-BC250-BC255),(((1-$P$347)*BC289)-BC250-BC255)),BC289+BC253-BC250-BC255)),0)</f>
        <v>0</v>
      </c>
      <c r="BD288" s="203"/>
      <c r="BE288" s="207">
        <f t="shared" ref="BE288" si="989">IFERROR(IF(IFERROR(VALUE(BE289),0)=0,0,IF(AND($O$308="WA",$O$309=0),IF(IFERROR(FIND("On",BE298)&gt;0,FALSE),(((1-$O$346)*BE289)-BE250-BE255),(((1-$O$347)*BE289)-BE250-BE255)),BE289+BE253-BE250-BE255)),0)</f>
        <v>0</v>
      </c>
      <c r="BF288" s="207">
        <f t="shared" ref="BF288" si="990">IFERROR(IF(IFERROR(VALUE(BF289),0)=0,0,IF(AND($O$308="WA",$O$309=0),IF(IFERROR(FIND("On",BE298)&gt;0,FALSE),(((1-$P$346)*BF289)-BF250-BF255),(((1-$P$347)*BF289)-BF250-BF255)),BF289+BF253-BF250-BF255)),0)</f>
        <v>0</v>
      </c>
      <c r="BG288" s="203"/>
      <c r="BH288" s="207">
        <f t="shared" ref="BH288" si="991">IFERROR(IF(IFERROR(VALUE(BH289),0)=0,0,IF(AND($O$308="WA",$O$309=0),IF(IFERROR(FIND("On",BH298)&gt;0,FALSE),(((1-$O$346)*BH289)-BH250-BH255),(((1-$O$347)*BH289)-BH250-BH255)),BH289+BH253-BH250-BH255)),0)</f>
        <v>0</v>
      </c>
      <c r="BI288" s="207">
        <f t="shared" ref="BI288" si="992">IFERROR(IF(IFERROR(VALUE(BI289),0)=0,0,IF(AND($O$308="WA",$O$309=0),IF(IFERROR(FIND("On",BH298)&gt;0,FALSE),(((1-$P$346)*BI289)-BI250-BI255),(((1-$P$347)*BI289)-BI250-BI255)),BI289+BI253-BI250-BI255)),0)</f>
        <v>0</v>
      </c>
      <c r="BJ288" s="203"/>
      <c r="BK288" s="207">
        <f t="shared" ref="BK288" si="993">IFERROR(IF(IFERROR(VALUE(BK289),0)=0,0,IF(AND($O$308="WA",$O$309=0),IF(IFERROR(FIND("On",BK298)&gt;0,FALSE),(((1-$O$346)*BK289)-BK250-BK255),(((1-$O$347)*BK289)-BK250-BK255)),BK289+BK253-BK250-BK255)),0)</f>
        <v>0</v>
      </c>
      <c r="BL288" s="207">
        <f t="shared" ref="BL288" si="994">IFERROR(IF(IFERROR(VALUE(BL289),0)=0,0,IF(AND($O$308="WA",$O$309=0),IF(IFERROR(FIND("On",BK298)&gt;0,FALSE),(((1-$P$346)*BL289)-BL250-BL255),(((1-$P$347)*BL289)-BL250-BL255)),BL289+BL253-BL250-BL255)),0)</f>
        <v>0</v>
      </c>
      <c r="BM288" s="203"/>
      <c r="BN288" s="207">
        <f t="shared" ref="BN288" si="995">IFERROR(IF(IFERROR(VALUE(BN289),0)=0,0,IF(AND($O$308="WA",$O$309=0),IF(IFERROR(FIND("On",BN298)&gt;0,FALSE),(((1-$O$346)*BN289)-BN250-BN255),(((1-$O$347)*BN289)-BN250-BN255)),BN289+BN253-BN250-BN255)),0)</f>
        <v>0</v>
      </c>
      <c r="BO288" s="207">
        <f t="shared" ref="BO288" si="996">IFERROR(IF(IFERROR(VALUE(BO289),0)=0,0,IF(AND($O$308="WA",$O$309=0),IF(IFERROR(FIND("On",BN298)&gt;0,FALSE),(((1-$P$346)*BO289)-BO250-BO255),(((1-$P$347)*BO289)-BO250-BO255)),BO289+BO253-BO250-BO255)),0)</f>
        <v>0</v>
      </c>
      <c r="BP288" s="203"/>
      <c r="BQ288" s="207">
        <f t="shared" ref="BQ288" si="997">IFERROR(IF(IFERROR(VALUE(BQ289),0)=0,0,IF(AND($O$308="WA",$O$309=0),IF(IFERROR(FIND("On",BQ298)&gt;0,FALSE),(((1-$O$346)*BQ289)-BQ250-BQ255),(((1-$O$347)*BQ289)-BQ250-BQ255)),BQ289+BQ253-BQ250-BQ255)),0)</f>
        <v>0</v>
      </c>
      <c r="BR288" s="207">
        <f t="shared" ref="BR288" si="998">IFERROR(IF(IFERROR(VALUE(BR289),0)=0,0,IF(AND($O$308="WA",$O$309=0),IF(IFERROR(FIND("On",BQ298)&gt;0,FALSE),(((1-$P$346)*BR289)-BR250-BR255),(((1-$P$347)*BR289)-BR250-BR255)),BR289+BR253-BR250-BR255)),0)</f>
        <v>0</v>
      </c>
      <c r="BS288" s="204"/>
      <c r="BT288" s="207">
        <f t="shared" ref="BT288" si="999">IFERROR(IF(IFERROR(VALUE(BT289),0)=0,0,IF(AND($O$308="WA",$O$309=0),IF(IFERROR(FIND("On",BT298)&gt;0,FALSE),(((1-$O$346)*BT289)-BT250-BT255),(((1-$O$347)*BT289)-BT250-BT255)),BT289+BT253-BT250-BT255)),0)</f>
        <v>0</v>
      </c>
      <c r="BU288" s="207">
        <f t="shared" ref="BU288" si="1000">IFERROR(IF(IFERROR(VALUE(BU289),0)=0,0,IF(AND($O$308="WA",$O$309=0),IF(IFERROR(FIND("On",BT298)&gt;0,FALSE),(((1-$P$346)*BU289)-BU250-BU255),(((1-$P$347)*BU289)-BU250-BU255)),BU289+BU253-BU250-BU255)),0)</f>
        <v>0</v>
      </c>
      <c r="BV288" s="204"/>
      <c r="BW288" s="207">
        <f t="shared" ref="BW288" si="1001">IFERROR(IF(IFERROR(VALUE(BW289),0)=0,0,IF(AND($O$308="WA",$O$309=0),IF(IFERROR(FIND("On",BW298)&gt;0,FALSE),(((1-$O$346)*BW289)-BW250-BW255),(((1-$O$347)*BW289)-BW250-BW255)),BW289+BW253-BW250-BW255)),0)</f>
        <v>0</v>
      </c>
      <c r="BX288" s="207">
        <f t="shared" ref="BX288" si="1002">IFERROR(IF(IFERROR(VALUE(BX289),0)=0,0,IF(AND($O$308="WA",$O$309=0),IF(IFERROR(FIND("On",BW298)&gt;0,FALSE),(((1-$P$346)*BX289)-BX250-BX255),(((1-$P$347)*BX289)-BX250-BX255)),BX289+BX253-BX250-BX255)),0)</f>
        <v>0</v>
      </c>
      <c r="BY288" s="204"/>
      <c r="BZ288" s="207">
        <f t="shared" ref="BZ288" si="1003">IFERROR(IF(IFERROR(VALUE(BZ289),0)=0,0,IF(AND($O$308="WA",$O$309=0),IF(IFERROR(FIND("On",BZ298)&gt;0,FALSE),(((1-$O$346)*BZ289)-BZ250-BZ255),(((1-$O$347)*BZ289)-BZ250-BZ255)),BZ289+BZ253-BZ250-BZ255)),0)</f>
        <v>0</v>
      </c>
      <c r="CA288" s="207">
        <f t="shared" ref="CA288" si="1004">IFERROR(IF(IFERROR(VALUE(CA289),0)=0,0,IF(AND($O$308="WA",$O$309=0),IF(IFERROR(FIND("On",BZ298)&gt;0,FALSE),(((1-$P$346)*CA289)-CA250-CA255),(((1-$P$347)*CA289)-CA250-CA255)),CA289+CA253-CA250-CA255)),0)</f>
        <v>0</v>
      </c>
      <c r="CB288" s="203"/>
      <c r="CC288" s="207">
        <f t="shared" ref="CC288" si="1005">IFERROR(IF(IFERROR(VALUE(CC289),0)=0,0,IF(AND($O$308="WA",$O$309=0),IF(IFERROR(FIND("On",CC298)&gt;0,FALSE),(((1-$O$346)*CC289)-CC250-CC255),(((1-$O$347)*CC289)-CC250-CC255)),CC289+CC253-CC250-CC255)),0)</f>
        <v>0</v>
      </c>
      <c r="CD288" s="207">
        <f t="shared" ref="CD288" si="1006">IFERROR(IF(IFERROR(VALUE(CD289),0)=0,0,IF(AND($O$308="WA",$O$309=0),IF(IFERROR(FIND("On",CC298)&gt;0,FALSE),(((1-$P$346)*CD289)-CD250-CD255),(((1-$P$347)*CD289)-CD250-CD255)),CD289+CD253-CD250-CD255)),0)</f>
        <v>0</v>
      </c>
      <c r="CE288" s="203"/>
      <c r="CF288" s="207">
        <f t="shared" ref="CF288" si="1007">IFERROR(IF(IFERROR(VALUE(CF289),0)=0,0,IF(AND($O$308="WA",$O$309=0),IF(IFERROR(FIND("On",CF298)&gt;0,FALSE),(((1-$O$346)*CF289)-CF250-CF255),(((1-$O$347)*CF289)-CF250-CF255)),CF289+CF253-CF250-CF255)),0)</f>
        <v>0</v>
      </c>
      <c r="CG288" s="207">
        <f t="shared" ref="CG288" si="1008">IFERROR(IF(IFERROR(VALUE(CG289),0)=0,0,IF(AND($O$308="WA",$O$309=0),IF(IFERROR(FIND("On",CF298)&gt;0,FALSE),(((1-$P$346)*CG289)-CG250-CG255),(((1-$P$347)*CG289)-CG250-CG255)),CG289+CG253-CG250-CG255)),0)</f>
        <v>0</v>
      </c>
      <c r="CH288" s="203"/>
      <c r="CI288" s="207">
        <f t="shared" ref="CI288" si="1009">IFERROR(IF(IFERROR(VALUE(CI289),0)=0,0,IF(AND($O$308="WA",$O$309=0),IF(IFERROR(FIND("On",CI298)&gt;0,FALSE),(((1-$O$346)*CI289)-CI250-CI255),(((1-$O$347)*CI289)-CI250-CI255)),CI289+CI253-CI250-CI255)),0)</f>
        <v>0</v>
      </c>
      <c r="CJ288" s="207">
        <f t="shared" ref="CJ288" si="1010">IFERROR(IF(IFERROR(VALUE(CJ289),0)=0,0,IF(AND($O$308="WA",$O$309=0),IF(IFERROR(FIND("On",CI298)&gt;0,FALSE),(((1-$P$346)*CJ289)-CJ250-CJ255),(((1-$P$347)*CJ289)-CJ250-CJ255)),CJ289+CJ253-CJ250-CJ255)),0)</f>
        <v>0</v>
      </c>
      <c r="CK288" s="203"/>
      <c r="CL288" s="207">
        <f t="shared" ref="CL288" si="1011">IFERROR(IF(IFERROR(VALUE(CL289),0)=0,0,IF(AND($O$308="WA",$O$309=0),IF(IFERROR(FIND("On",CL298)&gt;0,FALSE),(((1-$O$346)*CL289)-CL250-CL255),(((1-$O$347)*CL289)-CL250-CL255)),CL289+CL253-CL250-CL255)),0)</f>
        <v>0</v>
      </c>
      <c r="CM288" s="207">
        <f t="shared" ref="CM288" si="1012">IFERROR(IF(IFERROR(VALUE(CM289),0)=0,0,IF(AND($O$308="WA",$O$309=0),IF(IFERROR(FIND("On",CL298)&gt;0,FALSE),(((1-$P$346)*CM289)-CM250-CM255),(((1-$P$347)*CM289)-CM250-CM255)),CM289+CM253-CM250-CM255)),0)</f>
        <v>0</v>
      </c>
      <c r="CN288" s="203"/>
      <c r="CO288" s="207">
        <f t="shared" ref="CO288" si="1013">IFERROR(IF(IFERROR(VALUE(CO289),0)=0,0,IF(AND($O$308="WA",$O$309=0),IF(IFERROR(FIND("On",CO298)&gt;0,FALSE),(((1-$O$346)*CO289)-CO250-CO255),(((1-$O$347)*CO289)-CO250-CO255)),CO289+CO253-CO250-CO255)),0)</f>
        <v>0</v>
      </c>
      <c r="CP288" s="207">
        <f t="shared" ref="CP288" si="1014">IFERROR(IF(IFERROR(VALUE(CP289),0)=0,0,IF(AND($O$308="WA",$O$309=0),IF(IFERROR(FIND("On",CO298)&gt;0,FALSE),(((1-$P$346)*CP289)-CP250-CP255),(((1-$P$347)*CP289)-CP250-CP255)),CP289+CP253-CP250-CP255)),0)</f>
        <v>0</v>
      </c>
      <c r="CQ288" s="203"/>
      <c r="CR288" s="207">
        <f t="shared" ref="CR288" si="1015">IFERROR(IF(IFERROR(VALUE(CR289),0)=0,0,IF(AND($O$308="WA",$O$309=0),IF(IFERROR(FIND("On",CR298)&gt;0,FALSE),(((1-$O$346)*CR289)-CR250-CR255),(((1-$O$347)*CR289)-CR250-CR255)),CR289+CR253-CR250-CR255)),0)</f>
        <v>0</v>
      </c>
      <c r="CS288" s="207">
        <f t="shared" ref="CS288" si="1016">IFERROR(IF(IFERROR(VALUE(CS289),0)=0,0,IF(AND($O$308="WA",$O$309=0),IF(IFERROR(FIND("On",CR298)&gt;0,FALSE),(((1-$P$346)*CS289)-CS250-CS255),(((1-$P$347)*CS289)-CS250-CS255)),CS289+CS253-CS250-CS255)),0)</f>
        <v>0</v>
      </c>
      <c r="CT288" s="203"/>
      <c r="CU288" s="207">
        <f t="shared" ref="CU288" si="1017">IFERROR(IF(IFERROR(VALUE(CU289),0)=0,0,IF(AND($O$308="WA",$O$309=0),IF(IFERROR(FIND("On",CU298)&gt;0,FALSE),(((1-$O$346)*CU289)-CU250-CU255),(((1-$O$347)*CU289)-CU250-CU255)),CU289+CU253-CU250-CU255)),0)</f>
        <v>0</v>
      </c>
      <c r="CV288" s="207">
        <f t="shared" ref="CV288" si="1018">IFERROR(IF(IFERROR(VALUE(CV289),0)=0,0,IF(AND($O$308="WA",$O$309=0),IF(IFERROR(FIND("On",CU298)&gt;0,FALSE),(((1-$P$346)*CV289)-CV250-CV255),(((1-$P$347)*CV289)-CV250-CV255)),CV289+CV253-CV250-CV255)),0)</f>
        <v>0</v>
      </c>
      <c r="CW288" s="203"/>
      <c r="CX288" s="207">
        <f t="shared" ref="CX288" si="1019">IFERROR(IF(IFERROR(VALUE(CX289),0)=0,0,IF(AND($O$308="WA",$O$309=0),IF(IFERROR(FIND("On",CX298)&gt;0,FALSE),(((1-$O$346)*CX289)-CX250-CX255),(((1-$O$347)*CX289)-CX250-CX255)),CX289+CX253-CX250-CX255)),0)</f>
        <v>0</v>
      </c>
      <c r="CY288" s="207">
        <f t="shared" ref="CY288" si="1020">IFERROR(IF(IFERROR(VALUE(CY289),0)=0,0,IF(AND($O$308="WA",$O$309=0),IF(IFERROR(FIND("On",CX298)&gt;0,FALSE),(((1-$P$346)*CY289)-CY250-CY255),(((1-$P$347)*CY289)-CY250-CY255)),CY289+CY253-CY250-CY255)),0)</f>
        <v>0</v>
      </c>
      <c r="CZ288" s="203"/>
      <c r="DA288" s="207">
        <f t="shared" ref="DA288" si="1021">IFERROR(IF(IFERROR(VALUE(DA289),0)=0,0,IF(AND($O$308="WA",$O$309=0),IF(IFERROR(FIND("On",DA298)&gt;0,FALSE),(((1-$O$346)*DA289)-DA250-DA255),(((1-$O$347)*DA289)-DA250-DA255)),DA289+DA253-DA250-DA255)),0)</f>
        <v>0</v>
      </c>
      <c r="DB288" s="207">
        <f t="shared" ref="DB288" si="1022">IFERROR(IF(IFERROR(VALUE(DB289),0)=0,0,IF(AND($O$308="WA",$O$309=0),IF(IFERROR(FIND("On",DA298)&gt;0,FALSE),(((1-$P$346)*DB289)-DB250-DB255),(((1-$P$347)*DB289)-DB250-DB255)),DB289+DB253-DB250-DB255)),0)</f>
        <v>0</v>
      </c>
      <c r="DC288" s="203"/>
      <c r="DD288" s="207">
        <f t="shared" ref="DD288" si="1023">IFERROR(IF(IFERROR(VALUE(DD289),0)=0,0,IF(AND($O$308="WA",$O$309=0),IF(IFERROR(FIND("On",DD298)&gt;0,FALSE),(((1-$O$346)*DD289)-DD250-DD255),(((1-$O$347)*DD289)-DD250-DD255)),DD289+DD253-DD250-DD255)),0)</f>
        <v>0</v>
      </c>
      <c r="DE288" s="207">
        <f t="shared" ref="DE288" si="1024">IFERROR(IF(IFERROR(VALUE(DE289),0)=0,0,IF(AND($O$308="WA",$O$309=0),IF(IFERROR(FIND("On",DD298)&gt;0,FALSE),(((1-$P$346)*DE289)-DE250-DE255),(((1-$P$347)*DE289)-DE250-DE255)),DE289+DE253-DE250-DE255)),0)</f>
        <v>0</v>
      </c>
      <c r="DF288" s="203"/>
      <c r="DG288" s="207">
        <f t="shared" ref="DG288" si="1025">IFERROR(IF(IFERROR(VALUE(DG289),0)=0,0,IF(AND($O$308="WA",$O$309=0),IF(IFERROR(FIND("On",DG298)&gt;0,FALSE),(((1-$O$346)*DG289)-DG250-DG255),(((1-$O$347)*DG289)-DG250-DG255)),DG289+DG253-DG250-DG255)),0)</f>
        <v>0</v>
      </c>
      <c r="DH288" s="207">
        <f t="shared" ref="DH288" si="1026">IFERROR(IF(IFERROR(VALUE(DH289),0)=0,0,IF(AND($O$308="WA",$O$309=0),IF(IFERROR(FIND("On",DG298)&gt;0,FALSE),(((1-$P$346)*DH289)-DH250-DH255),(((1-$P$347)*DH289)-DH250-DH255)),DH289+DH253-DH250-DH255)),0)</f>
        <v>0</v>
      </c>
      <c r="DI288" s="203"/>
      <c r="DJ288" s="207">
        <f t="shared" ref="DJ288" si="1027">IFERROR(IF(IFERROR(VALUE(DJ289),0)=0,0,IF(AND($O$308="WA",$O$309=0),IF(IFERROR(FIND("On",DJ298)&gt;0,FALSE),(((1-$O$346)*DJ289)-DJ250-DJ255),(((1-$O$347)*DJ289)-DJ250-DJ255)),DJ289+DJ253-DJ250-DJ255)),0)</f>
        <v>0</v>
      </c>
      <c r="DK288" s="207">
        <f t="shared" ref="DK288" si="1028">IFERROR(IF(IFERROR(VALUE(DK289),0)=0,0,IF(AND($O$308="WA",$O$309=0),IF(IFERROR(FIND("On",DJ298)&gt;0,FALSE),(((1-$P$346)*DK289)-DK250-DK255),(((1-$P$347)*DK289)-DK250-DK255)),DK289+DK253-DK250-DK255)),0)</f>
        <v>0</v>
      </c>
      <c r="DL288" s="203"/>
      <c r="DM288" s="207">
        <f t="shared" ref="DM288" si="1029">IFERROR(IF(IFERROR(VALUE(DM289),0)=0,0,IF(AND($O$308="WA",$O$309=0),IF(IFERROR(FIND("On",DM298)&gt;0,FALSE),(((1-$O$346)*DM289)-DM250-DM255),(((1-$O$347)*DM289)-DM250-DM255)),DM289+DM253-DM250-DM255)),0)</f>
        <v>0</v>
      </c>
      <c r="DN288" s="207">
        <f t="shared" ref="DN288" si="1030">IFERROR(IF(IFERROR(VALUE(DN289),0)=0,0,IF(AND($O$308="WA",$O$309=0),IF(IFERROR(FIND("On",DM298)&gt;0,FALSE),(((1-$P$346)*DN289)-DN250-DN255),(((1-$P$347)*DN289)-DN250-DN255)),DN289+DN253-DN250-DN255)),0)</f>
        <v>0</v>
      </c>
      <c r="DO288" s="203"/>
      <c r="DP288" s="207">
        <f t="shared" ref="DP288" si="1031">IFERROR(IF(IFERROR(VALUE(DP289),0)=0,0,IF(AND($O$308="WA",$O$309=0),IF(IFERROR(FIND("On",DP298)&gt;0,FALSE),(((1-$O$346)*DP289)-DP250-DP255),(((1-$O$347)*DP289)-DP250-DP255)),DP289+DP253-DP250-DP255)),0)</f>
        <v>0</v>
      </c>
      <c r="DQ288" s="207">
        <f t="shared" ref="DQ288" si="1032">IFERROR(IF(IFERROR(VALUE(DQ289),0)=0,0,IF(AND($O$308="WA",$O$309=0),IF(IFERROR(FIND("On",DP298)&gt;0,FALSE),(((1-$P$346)*DQ289)-DQ250-DQ255),(((1-$P$347)*DQ289)-DQ250-DQ255)),DQ289+DQ253-DQ250-DQ255)),0)</f>
        <v>0</v>
      </c>
      <c r="DR288" s="203"/>
      <c r="DS288" s="207">
        <f t="shared" ref="DS288" si="1033">IFERROR(IF(IFERROR(VALUE(DS289),0)=0,0,IF(AND($O$308="WA",$O$309=0),IF(IFERROR(FIND("On",DS298)&gt;0,FALSE),(((1-$O$346)*DS289)-DS250-DS255),(((1-$O$347)*DS289)-DS250-DS255)),DS289+DS253-DS250-DS255)),0)</f>
        <v>0</v>
      </c>
      <c r="DT288" s="207">
        <f t="shared" ref="DT288" si="1034">IFERROR(IF(IFERROR(VALUE(DT289),0)=0,0,IF(AND($O$308="WA",$O$309=0),IF(IFERROR(FIND("On",DS298)&gt;0,FALSE),(((1-$P$346)*DT289)-DT250-DT255),(((1-$P$347)*DT289)-DT250-DT255)),DT289+DT253-DT250-DT255)),0)</f>
        <v>0</v>
      </c>
      <c r="DU288" s="211"/>
      <c r="DV288" s="204">
        <f>IFERROR(IF(DV289&lt;&gt;"",IF(DV289&lt;&gt;0,DV289+DV253-DV250,0),0),0)</f>
        <v>0</v>
      </c>
      <c r="DW288" s="442"/>
      <c r="DY288" s="205"/>
      <c r="DZ288" s="205"/>
      <c r="EB288" s="196"/>
      <c r="EC288" s="196"/>
      <c r="EE288" s="100"/>
    </row>
    <row r="289" spans="1:303" ht="19.5" customHeight="1" x14ac:dyDescent="0.3">
      <c r="A289" s="83"/>
      <c r="D289" s="206"/>
      <c r="E289" s="206" t="s">
        <v>758</v>
      </c>
      <c r="F289" s="206">
        <v>0</v>
      </c>
      <c r="G289" s="206" t="s">
        <v>264</v>
      </c>
      <c r="H289" t="b">
        <v>1</v>
      </c>
      <c r="M289" s="250" t="s">
        <v>732</v>
      </c>
      <c r="N289" s="238" t="s">
        <v>40</v>
      </c>
      <c r="O289" s="198">
        <f ca="1">IFERROR(((R289*R44)+(U289*U44)+(X289*X44)+(AA289*AA44)+(AD289*AD44)+(AG289*AG44)+(AJ289*AJ44)+(AM289*AM44)+(AP289*AP44)+(AS289*AS44)+(AV289*AV44)+(AY289*AY44)+(BB289*BB44)+(BE289*BE44)+(BH289*BH44)+(BK289*BK44)+(BN289*BN44)+(BQ289*BQ44)+(BT289*BT44)+(BW289*BW44)+(BZ289*BZ44)+(CC289*CC44)+(CF289*CF44)+(CI289*CI44)+(CL289*CL44)+(CO289*CO44)+(CR289*CR44)+(CU289*CU44)+(CX289*CX44)+(DA289*DA44)+(DD289*DD44)+(DG289*DG44)+(DJ289*DJ44)+(DM289*DM44)+(DP289*DP44)+(DS289*DS44)+IF(O35="Actual",(DV289*DV44),0))/$AA$355,0)</f>
        <v>0</v>
      </c>
      <c r="P289" s="198">
        <f>IFERROR(((S289*S44)+(V289*V44)+(Y289*Y44)+(AB289*AB44)+(AE289*AE44)+(AH289*AH44)+(AK289*AK44)+(AN289*AN44)+(AQ289*AQ44)+(AT289*AT44)+(AW289*AW44)+(AZ289*AZ44)+(BC289*BC44)+(BF289*BF44)+(BI289*BI44)+(BL289*BL44)+(BO289*BO44)+(BR289*BR44)+(BU289*BU44)+(BX289*BX44)+(CA289*CA44)+(CD289*CD44)+(CG289*CG44)+(CJ289*CJ44)+(CM289*CM44)+(CP289*CP44)+(CS289*CS44)+(CV289*CV44)+(CY289*CY44)+(DB289*DB44)+(DE289*DE44)+(DH289*DH44)+(DK289*DK44)+(DN289*DN44)+(DQ289*DQ44)+(DT289*DT44))/$AB$355,0)</f>
        <v>0</v>
      </c>
      <c r="Q289" s="236"/>
      <c r="R289" s="207"/>
      <c r="S289" s="262"/>
      <c r="T289" s="203"/>
      <c r="U289" s="207"/>
      <c r="V289" s="262"/>
      <c r="W289" s="203"/>
      <c r="X289" s="207"/>
      <c r="Y289" s="262"/>
      <c r="Z289" s="203"/>
      <c r="AA289" s="207"/>
      <c r="AB289" s="262"/>
      <c r="AC289" s="203"/>
      <c r="AD289" s="207"/>
      <c r="AE289" s="262"/>
      <c r="AF289" s="203"/>
      <c r="AG289" s="207"/>
      <c r="AH289" s="262"/>
      <c r="AI289" s="203"/>
      <c r="AJ289" s="207"/>
      <c r="AK289" s="262"/>
      <c r="AL289" s="203"/>
      <c r="AM289" s="207"/>
      <c r="AN289" s="262"/>
      <c r="AO289" s="203"/>
      <c r="AP289" s="207"/>
      <c r="AQ289" s="262"/>
      <c r="AR289" s="203"/>
      <c r="AS289" s="207"/>
      <c r="AT289" s="262"/>
      <c r="AU289" s="203"/>
      <c r="AV289" s="207"/>
      <c r="AW289" s="262"/>
      <c r="AX289" s="203"/>
      <c r="AY289" s="207"/>
      <c r="AZ289" s="262"/>
      <c r="BA289" s="203"/>
      <c r="BB289" s="207"/>
      <c r="BC289" s="262"/>
      <c r="BD289" s="203"/>
      <c r="BE289" s="207"/>
      <c r="BF289" s="262"/>
      <c r="BG289" s="203"/>
      <c r="BH289" s="207"/>
      <c r="BI289" s="262"/>
      <c r="BJ289" s="203"/>
      <c r="BK289" s="207"/>
      <c r="BL289" s="262"/>
      <c r="BM289" s="203"/>
      <c r="BN289" s="207"/>
      <c r="BO289" s="262"/>
      <c r="BP289" s="203"/>
      <c r="BQ289" s="204"/>
      <c r="BR289" s="262"/>
      <c r="BS289" s="204"/>
      <c r="BT289" s="204"/>
      <c r="BU289" s="262"/>
      <c r="BV289" s="204"/>
      <c r="BW289" s="204"/>
      <c r="BX289" s="262"/>
      <c r="BY289" s="204"/>
      <c r="BZ289" s="204"/>
      <c r="CA289" s="262"/>
      <c r="CB289" s="203"/>
      <c r="CC289" s="207"/>
      <c r="CD289" s="262"/>
      <c r="CE289" s="203"/>
      <c r="CF289" s="207"/>
      <c r="CG289" s="262"/>
      <c r="CH289" s="203"/>
      <c r="CI289" s="207"/>
      <c r="CJ289" s="262"/>
      <c r="CK289" s="203"/>
      <c r="CL289" s="207"/>
      <c r="CM289" s="262"/>
      <c r="CN289" s="203"/>
      <c r="CO289" s="207"/>
      <c r="CP289" s="262"/>
      <c r="CQ289" s="203"/>
      <c r="CR289" s="207"/>
      <c r="CS289" s="262"/>
      <c r="CT289" s="203"/>
      <c r="CU289" s="207"/>
      <c r="CV289" s="262"/>
      <c r="CW289" s="203"/>
      <c r="CX289" s="207"/>
      <c r="CY289" s="262"/>
      <c r="CZ289" s="203"/>
      <c r="DA289" s="207"/>
      <c r="DB289" s="262"/>
      <c r="DC289" s="203"/>
      <c r="DD289" s="207"/>
      <c r="DE289" s="262"/>
      <c r="DF289" s="203"/>
      <c r="DG289" s="207"/>
      <c r="DH289" s="262"/>
      <c r="DI289" s="203"/>
      <c r="DJ289" s="207"/>
      <c r="DK289" s="262"/>
      <c r="DL289" s="203"/>
      <c r="DM289" s="207"/>
      <c r="DN289" s="262"/>
      <c r="DO289" s="203"/>
      <c r="DP289" s="207"/>
      <c r="DQ289" s="262"/>
      <c r="DR289" s="203"/>
      <c r="DS289" s="207"/>
      <c r="DT289" s="262"/>
      <c r="DU289" s="426"/>
      <c r="DV289" s="204">
        <f>IFERROR(IF(AND($O$336="Actual",OR(DV141=0,DV141="")),0,R289),0)</f>
        <v>0</v>
      </c>
      <c r="DW289" s="442"/>
      <c r="DY289" s="205"/>
      <c r="DZ289" s="205"/>
      <c r="EB289" s="196"/>
      <c r="EC289" s="196"/>
    </row>
    <row r="290" spans="1:303" ht="19.5" customHeight="1" x14ac:dyDescent="0.3">
      <c r="A290" s="83"/>
      <c r="B290" s="148"/>
      <c r="C290">
        <v>1</v>
      </c>
      <c r="D290" s="206">
        <v>1</v>
      </c>
      <c r="E290" s="206" t="s">
        <v>499</v>
      </c>
      <c r="F290" s="206">
        <v>0</v>
      </c>
      <c r="G290" s="206" t="s">
        <v>264</v>
      </c>
      <c r="M290" s="235" t="s">
        <v>500</v>
      </c>
      <c r="N290" s="238" t="s">
        <v>40</v>
      </c>
      <c r="O290" s="198">
        <f ca="1">IFERROR(((R290*R44)+(U290*U44)+(X290*X44)+(AA290*AA44)+(AD290*AD44)+(AG290*AG44)+(AJ290*AJ44)+(AM290*AM44)+(AP290*AP44)+(AS290*AS44)+(AV290*AV44)+(AY290*AY44)+(BB290*BB44)+(BE290*BE44)+(BH290*BH44)+(BK290*BK44)+(BN290*BN44)+(BQ290*BQ44)+(BT290*BT44)+(BW290*BW44)+(BZ290*BZ44)+(CC290*CC44)+(CF290*CF44)+(CI290*CI44)+(CL290*CL44)+(CO290*CO44)+(CR290*CR44)+(CU290*CU44)+(CX290*CX44)+(DA290*DA44)+(DD290*DD44)+(DG290*DG44)+(DJ290*DJ44)+(DM290*DM44)+(DP290*DP44)+(DS290*DS44)+IF(O35="Actual",(DV290*DV44),0))/O44,0)</f>
        <v>0</v>
      </c>
      <c r="P290" s="198">
        <f>IFERROR(((S290*S44)+(V290*V44)+(Y290*Y44)+(AB290*AB44)+(AE290*AE44)+(AH290*AH44)+(AK290*AK44)+(AN290*AN44)+(AQ290*AQ44)+(AT290*AT44)+(AW290*AW44)+(AZ290*AZ44)+(BC290*BC44)+(BF290*BF44)+(BI290*BI44)+(BL290*BL44)+(BO290*BO44)+(BR290*BR44)+(BU290*BU44)+(BX290*BX44)+(CA290*CA44)+(CD290*CD44)+(CG290*CG44)+(CJ290*CJ44)+(CM290*CM44)+(CP290*CP44)+(CS290*CS44)+(CV290*CV44)+(CY290*CY44)+(DB290*DB44)+(DE290*DE44)+(DH290*DH44)+(DK290*DK44)+(DN290*DN44)+(DQ290*DQ44)+(DT290*DT44))/P44,0)</f>
        <v>0</v>
      </c>
      <c r="Q290" s="236"/>
      <c r="R290" s="207">
        <f ca="1">IFERROR(IF($O$308="KY",(R83-R90)/(1+$O$338/100),R83-R90),0)</f>
        <v>0</v>
      </c>
      <c r="S290" s="207">
        <f>IFERROR(IF($O$308="KY",(S83-S90)/(1+$P$338/100),S83-S90),0)</f>
        <v>0</v>
      </c>
      <c r="T290" s="203"/>
      <c r="U290" s="207">
        <f ca="1">IFERROR(IF($O$308="KY",(U83-U89)/(1+$O$338/100),U83-U89),0)</f>
        <v>0</v>
      </c>
      <c r="V290" s="207">
        <f>IFERROR(IF($O$308="KY",(V83-V89)/(1+$P$338/100),V83-V89),0)</f>
        <v>0</v>
      </c>
      <c r="W290" s="203"/>
      <c r="X290" s="207">
        <f ca="1">IFERROR(IF($O$308="KY",(X83-X89)/(1+$O$338/100),X83-X89),0)</f>
        <v>0</v>
      </c>
      <c r="Y290" s="207">
        <f>IFERROR(IF($O$308="KY",(Y83-Y89)/(1+$P$338/100),Y83-Y89),0)</f>
        <v>0</v>
      </c>
      <c r="Z290" s="203"/>
      <c r="AA290" s="207">
        <f ca="1">IFERROR(IF($O$308="KY",(AA83-AA89)/(1+$O$338/100),AA83-AA89),0)</f>
        <v>0</v>
      </c>
      <c r="AB290" s="207">
        <f>IFERROR(IF($O$308="KY",(AB83-AB89)/(1+$P$338/100),AB83-AB89),0)</f>
        <v>0</v>
      </c>
      <c r="AC290" s="203"/>
      <c r="AD290" s="207">
        <f ca="1">IFERROR(IF($O$308="KY",(AD83-AD89)/(1+$O$338/100),AD83-AD89),0)</f>
        <v>0</v>
      </c>
      <c r="AE290" s="207">
        <f>IFERROR(IF($O$308="KY",(AE83-AE89)/(1+$P$338/100),AE83-AE89),0)</f>
        <v>0</v>
      </c>
      <c r="AF290" s="203"/>
      <c r="AG290" s="207">
        <f ca="1">IFERROR(IF($O$308="KY",(AG83-AG89)/(1+$O$338/100),AG83-AG89),0)</f>
        <v>0</v>
      </c>
      <c r="AH290" s="207">
        <f>IFERROR(IF($O$308="KY",(AH83-AH89)/(1+$P$338/100),AH83-AH89),0)</f>
        <v>0</v>
      </c>
      <c r="AI290" s="203"/>
      <c r="AJ290" s="207">
        <f ca="1">IFERROR(IF($O$308="KY",(AJ83-AJ89)/(1+$O$338/100),AJ83-AJ89),0)</f>
        <v>0</v>
      </c>
      <c r="AK290" s="207">
        <f>IFERROR(IF($O$308="KY",(AK83-AK89)/(1+$P$338/100),AK83-AK89),0)</f>
        <v>0</v>
      </c>
      <c r="AL290" s="203"/>
      <c r="AM290" s="207">
        <f ca="1">IFERROR(IF($O$308="KY",(AM83-AM89)/(1+$O$338/100),AM83-AM89),0)</f>
        <v>0</v>
      </c>
      <c r="AN290" s="207">
        <f>IFERROR(IF($O$308="KY",(AN83-AN89)/(1+$P$338/100),AN83-AN89),0)</f>
        <v>0</v>
      </c>
      <c r="AO290" s="203"/>
      <c r="AP290" s="207">
        <f ca="1">IFERROR(IF($O$308="KY",(AP83-AP89)/(1+$O$338/100),AP83-AP89),0)</f>
        <v>0</v>
      </c>
      <c r="AQ290" s="207">
        <f>IFERROR(IF($O$308="KY",(AQ83-AQ89)/(1+$P$338/100),AQ83-AQ89),0)</f>
        <v>0</v>
      </c>
      <c r="AR290" s="203"/>
      <c r="AS290" s="207">
        <f ca="1">IFERROR(IF($O$308="KY",(AS83-AS89)/(1+$O$338/100),AS83-AS89),0)</f>
        <v>0</v>
      </c>
      <c r="AT290" s="207">
        <f>IFERROR(IF($O$308="KY",(AT83-AT89)/(1+$P$338/100),AT83-AT89),0)</f>
        <v>0</v>
      </c>
      <c r="AU290" s="203"/>
      <c r="AV290" s="207">
        <f ca="1">IFERROR(IF($O$308="KY",(AV83-AV89)/(1+$O$338/100),AV83-AV89),0)</f>
        <v>0</v>
      </c>
      <c r="AW290" s="207">
        <f>IFERROR(IF($O$308="KY",(AW83-AW89)/(1+$P$338/100),AW83-AW89),0)</f>
        <v>0</v>
      </c>
      <c r="AX290" s="203"/>
      <c r="AY290" s="207">
        <f ca="1">IFERROR(IF($O$308="KY",(AY83-AY89)/(1+$O$338/100),AY83-AY89),0)</f>
        <v>0</v>
      </c>
      <c r="AZ290" s="207">
        <f>IFERROR(IF($O$308="KY",(AZ83-AZ89)/(1+$P$338/100),AZ83-AZ89),0)</f>
        <v>0</v>
      </c>
      <c r="BA290" s="203"/>
      <c r="BB290" s="207">
        <f ca="1">IFERROR(IF($O$308="KY",(BB83-BB89)/(1+$O$338/100),BB83-BB89),0)</f>
        <v>0</v>
      </c>
      <c r="BC290" s="207">
        <f>IFERROR(IF($O$308="KY",(BC83-BC89)/(1+$P$338/100),BC83-BC89),0)</f>
        <v>0</v>
      </c>
      <c r="BD290" s="203"/>
      <c r="BE290" s="207">
        <f ca="1">IFERROR(IF($O$308="KY",(BE83-BE89)/(1+$O$338/100),BE83-BE89),0)</f>
        <v>0</v>
      </c>
      <c r="BF290" s="207">
        <f>IFERROR(IF($O$308="KY",(BF83-BF89)/(1+$P$338/100),BF83-BF89),0)</f>
        <v>0</v>
      </c>
      <c r="BG290" s="203"/>
      <c r="BH290" s="207">
        <f ca="1">IFERROR(IF($O$308="KY",(BH83-BH89)/(1+$O$338/100),BH83-BH89),0)</f>
        <v>0</v>
      </c>
      <c r="BI290" s="207">
        <f>IFERROR(IF($O$308="KY",(BI83-BI89)/(1+$P$338/100),BI83-BI89),0)</f>
        <v>0</v>
      </c>
      <c r="BJ290" s="203"/>
      <c r="BK290" s="207">
        <f ca="1">IFERROR(IF($O$308="KY",(BK83-BK89)/(1+$O$338/100),BK83-BK89),0)</f>
        <v>0</v>
      </c>
      <c r="BL290" s="207">
        <f>IFERROR(IF($O$308="KY",(BL83-BL89)/(1+$P$338/100),BL83-BL89),0)</f>
        <v>0</v>
      </c>
      <c r="BM290" s="203"/>
      <c r="BN290" s="207">
        <f ca="1">IFERROR(IF($O$308="KY",(BN83-BN89)/(1+$O$338/100),BN83-BN89),0)</f>
        <v>0</v>
      </c>
      <c r="BO290" s="207">
        <f>IFERROR(IF($O$308="KY",(BO83-BO89)/(1+$P$338/100),BO83-BO89),0)</f>
        <v>0</v>
      </c>
      <c r="BP290" s="203"/>
      <c r="BQ290" s="204">
        <f ca="1">IFERROR(IF($O$308="KY",(BQ83-BQ89)/(1+$O$338/100),BQ83-BQ89),0)</f>
        <v>0</v>
      </c>
      <c r="BR290" s="204">
        <f>IFERROR(IF($O$308="KY",(BR83-BR89)/(1+$P$338/100),BR83-BR89),0)</f>
        <v>0</v>
      </c>
      <c r="BS290" s="204"/>
      <c r="BT290" s="204">
        <f ca="1">IFERROR(IF($O$308="KY",(BT83-BT89)/(1+$O$338/100),BT83-BT89),0)</f>
        <v>0</v>
      </c>
      <c r="BU290" s="204">
        <f>IFERROR(IF($O$308="KY",(BU83-BU89)/(1+$P$338/100),BU83-BU89),0)</f>
        <v>0</v>
      </c>
      <c r="BV290" s="204"/>
      <c r="BW290" s="204">
        <f ca="1">IFERROR(IF($O$308="KY",(BW83-BW89)/(1+$O$338/100),BW83-BW89),0)</f>
        <v>0</v>
      </c>
      <c r="BX290" s="204">
        <f>IFERROR(IF($O$308="KY",(BX83-BX89)/(1+$P$338/100),BX83-BX89),0)</f>
        <v>0</v>
      </c>
      <c r="BY290" s="204"/>
      <c r="BZ290" s="204">
        <f ca="1">IFERROR(IF($O$308="KY",(BZ83-BZ89)/(1+$O$338/100),BZ83-BZ89),0)</f>
        <v>0</v>
      </c>
      <c r="CA290" s="204">
        <f>IFERROR(IF($O$308="KY",(CA83-CA89)/(1+$P$338/100),CA83-CA89),0)</f>
        <v>0</v>
      </c>
      <c r="CB290" s="203"/>
      <c r="CC290" s="207">
        <f ca="1">IFERROR(IF($O$308="KY",(CC83-CC89)/(1+$O$338/100),CC83-CC89),0)</f>
        <v>0</v>
      </c>
      <c r="CD290" s="207">
        <f>IFERROR(IF($O$308="KY",(CD83-CD89)/(1+$P$338/100),CD83-CD89),0)</f>
        <v>0</v>
      </c>
      <c r="CE290" s="203"/>
      <c r="CF290" s="207">
        <f ca="1">IFERROR(IF($O$308="KY",(CF83-CF89)/(1+$O$338/100),CF83-CF89),0)</f>
        <v>0</v>
      </c>
      <c r="CG290" s="207">
        <f>IFERROR(IF($O$308="KY",(CG83-CG89)/(1+$P$338/100),CG83-CG89),0)</f>
        <v>0</v>
      </c>
      <c r="CH290" s="203"/>
      <c r="CI290" s="207">
        <f ca="1">IFERROR(IF($O$308="KY",(CI83-CI89)/(1+$O$338/100),CI83-CI89),0)</f>
        <v>0</v>
      </c>
      <c r="CJ290" s="207">
        <f>IFERROR(IF($O$308="KY",(CJ83-CJ89)/(1+$P$338/100),CJ83-CJ89),0)</f>
        <v>0</v>
      </c>
      <c r="CK290" s="203"/>
      <c r="CL290" s="207">
        <f ca="1">IFERROR(IF($O$308="KY",(CL83-CL89)/(1+$O$338/100),CL83-CL89),0)</f>
        <v>0</v>
      </c>
      <c r="CM290" s="207">
        <f>IFERROR(IF($O$308="KY",(CM83-CM89)/(1+$P$338/100),CM83-CM89),0)</f>
        <v>0</v>
      </c>
      <c r="CN290" s="203"/>
      <c r="CO290" s="207">
        <f ca="1">IFERROR(IF($O$308="KY",(CO83-CO89)/(1+$O$338/100),CO83-CO89),0)</f>
        <v>0</v>
      </c>
      <c r="CP290" s="207">
        <f>IFERROR(IF($O$308="KY",(CP83-CP89)/(1+$P$338/100),CP83-CP89),0)</f>
        <v>0</v>
      </c>
      <c r="CQ290" s="203"/>
      <c r="CR290" s="207">
        <f ca="1">IFERROR(IF($O$308="KY",(CR83-CR89)/(1+$O$338/100),CR83-CR89),0)</f>
        <v>0</v>
      </c>
      <c r="CS290" s="207">
        <f>IFERROR(IF($O$308="KY",(CS83-CS89)/(1+$P$338/100),CS83-CS89),0)</f>
        <v>0</v>
      </c>
      <c r="CT290" s="203"/>
      <c r="CU290" s="207">
        <f ca="1">IFERROR(IF($O$308="KY",(CU83-CU89)/(1+$O$338/100),CU83-CU89),0)</f>
        <v>0</v>
      </c>
      <c r="CV290" s="207">
        <f>IFERROR(IF($O$308="KY",(CV83-CV89)/(1+$P$338/100),CV83-CV89),0)</f>
        <v>0</v>
      </c>
      <c r="CW290" s="203"/>
      <c r="CX290" s="207">
        <f ca="1">IFERROR(IF($O$308="KY",(CX83-CX89)/(1+$O$338/100),CX83-CX89),0)</f>
        <v>0</v>
      </c>
      <c r="CY290" s="207">
        <f>IFERROR(IF($O$308="KY",(CY83-CY89)/(1+$P$338/100),CY83-CY89),0)</f>
        <v>0</v>
      </c>
      <c r="CZ290" s="203"/>
      <c r="DA290" s="207">
        <f ca="1">IFERROR(IF($O$308="KY",(DA83-DA89)/(1+$O$338/100),DA83-DA89),0)</f>
        <v>0</v>
      </c>
      <c r="DB290" s="207">
        <f>IFERROR(IF($O$308="KY",(DB83-DB89)/(1+$P$338/100),DB83-DB89),0)</f>
        <v>0</v>
      </c>
      <c r="DC290" s="203"/>
      <c r="DD290" s="207">
        <f ca="1">IFERROR(IF($O$308="KY",(DD83-DD89)/(1+$O$338/100),DD83-DD89),0)</f>
        <v>0</v>
      </c>
      <c r="DE290" s="207">
        <f>IFERROR(IF($O$308="KY",(DE83-DE89)/(1+$P$338/100),DE83-DE89),0)</f>
        <v>0</v>
      </c>
      <c r="DF290" s="203"/>
      <c r="DG290" s="207">
        <f ca="1">IFERROR(IF($O$308="KY",(DG83-DG89)/(1+$O$338/100),DG83-DG89),0)</f>
        <v>0</v>
      </c>
      <c r="DH290" s="207">
        <f>IFERROR(IF($O$308="KY",(DH83-DH89)/(1+$P$338/100),DH83-DH89),0)</f>
        <v>0</v>
      </c>
      <c r="DI290" s="203"/>
      <c r="DJ290" s="207">
        <f ca="1">IFERROR(IF($O$308="KY",(DJ83-DJ89)/(1+$O$338/100),DJ83-DJ89),0)</f>
        <v>0</v>
      </c>
      <c r="DK290" s="207">
        <f>IFERROR(IF($O$308="KY",(DK83-DK89)/(1+$P$338/100),DK83-DK89),0)</f>
        <v>0</v>
      </c>
      <c r="DL290" s="203"/>
      <c r="DM290" s="207">
        <f ca="1">IFERROR(IF($O$308="KY",(DM83-DM89)/(1+$O$338/100),DM83-DM89),0)</f>
        <v>0</v>
      </c>
      <c r="DN290" s="207">
        <f>IFERROR(IF($O$308="KY",(DN83-DN89)/(1+$P$338/100),DN83-DN89),0)</f>
        <v>0</v>
      </c>
      <c r="DO290" s="203"/>
      <c r="DP290" s="207">
        <f ca="1">IFERROR(IF($O$308="KY",(DP83-DP89)/(1+$O$338/100),DP83-DP89),0)</f>
        <v>0</v>
      </c>
      <c r="DQ290" s="207">
        <f>IFERROR(IF($O$308="KY",(DQ83-DQ89)/(1+$P$338/100),DQ83-DQ89),0)</f>
        <v>0</v>
      </c>
      <c r="DR290" s="203"/>
      <c r="DS290" s="207">
        <f ca="1">IFERROR(IF($O$308="KY",(DS83-DS89)/(1+$O$338/100),DS83-DS89),0)</f>
        <v>0</v>
      </c>
      <c r="DT290" s="207">
        <f>IFERROR(IF($O$308="KY",(DT83-DT89)/(1+$P$338/100),DT83-DT89),0)</f>
        <v>0</v>
      </c>
      <c r="DU290" s="211"/>
      <c r="DV290" s="204">
        <f>IFERROR(IF($O$308="KY",(DV83-DV89)/(1+$O$338/100),DV83-DV89),0)</f>
        <v>0</v>
      </c>
      <c r="DW290" s="442"/>
      <c r="DY290" s="205"/>
      <c r="DZ290" s="205"/>
      <c r="EB290" s="196"/>
      <c r="EC290" s="196"/>
    </row>
    <row r="291" spans="1:303" ht="19.5" customHeight="1" x14ac:dyDescent="0.3">
      <c r="A291" s="83"/>
      <c r="C291">
        <v>1</v>
      </c>
      <c r="D291" s="206">
        <v>1</v>
      </c>
      <c r="E291" s="206" t="s">
        <v>501</v>
      </c>
      <c r="F291" s="206">
        <v>2</v>
      </c>
      <c r="G291" s="206" t="s">
        <v>264</v>
      </c>
      <c r="M291" s="312" t="s">
        <v>502</v>
      </c>
      <c r="N291" s="238"/>
      <c r="O291" s="313"/>
      <c r="P291" s="313"/>
      <c r="Q291" s="307"/>
      <c r="R291" s="207"/>
      <c r="S291" s="207"/>
      <c r="T291" s="203"/>
      <c r="U291" s="207"/>
      <c r="V291" s="207"/>
      <c r="W291" s="203"/>
      <c r="X291" s="207">
        <v>2</v>
      </c>
      <c r="Y291" s="207">
        <v>2</v>
      </c>
      <c r="Z291" s="203"/>
      <c r="AA291" s="207">
        <v>2</v>
      </c>
      <c r="AB291" s="207">
        <v>2</v>
      </c>
      <c r="AC291" s="203"/>
      <c r="AD291" s="207">
        <v>2</v>
      </c>
      <c r="AE291" s="207">
        <v>2</v>
      </c>
      <c r="AF291" s="203"/>
      <c r="AG291" s="207">
        <v>2</v>
      </c>
      <c r="AH291" s="207">
        <v>2</v>
      </c>
      <c r="AI291" s="203"/>
      <c r="AJ291" s="207">
        <v>2</v>
      </c>
      <c r="AK291" s="207">
        <v>2</v>
      </c>
      <c r="AL291" s="203"/>
      <c r="AM291" s="207">
        <v>2</v>
      </c>
      <c r="AN291" s="207">
        <v>2</v>
      </c>
      <c r="AO291" s="203"/>
      <c r="AP291" s="207">
        <v>2</v>
      </c>
      <c r="AQ291" s="207">
        <v>2</v>
      </c>
      <c r="AR291" s="203"/>
      <c r="AS291" s="207">
        <v>2</v>
      </c>
      <c r="AT291" s="207">
        <v>2</v>
      </c>
      <c r="AU291" s="203"/>
      <c r="AV291" s="207">
        <v>2</v>
      </c>
      <c r="AW291" s="207">
        <v>2</v>
      </c>
      <c r="AX291" s="203"/>
      <c r="AY291" s="207">
        <v>2</v>
      </c>
      <c r="AZ291" s="207">
        <v>2</v>
      </c>
      <c r="BA291" s="203"/>
      <c r="BB291" s="207">
        <v>2</v>
      </c>
      <c r="BC291" s="207">
        <v>2</v>
      </c>
      <c r="BD291" s="203"/>
      <c r="BE291" s="207">
        <v>2</v>
      </c>
      <c r="BF291" s="207">
        <v>2</v>
      </c>
      <c r="BG291" s="203"/>
      <c r="BH291" s="207">
        <v>2</v>
      </c>
      <c r="BI291" s="207">
        <v>2</v>
      </c>
      <c r="BJ291" s="203"/>
      <c r="BK291" s="207">
        <v>2</v>
      </c>
      <c r="BL291" s="207">
        <v>2</v>
      </c>
      <c r="BM291" s="203"/>
      <c r="BN291" s="207">
        <v>2</v>
      </c>
      <c r="BO291" s="207">
        <v>2</v>
      </c>
      <c r="BP291" s="203"/>
      <c r="BQ291" s="204">
        <v>2</v>
      </c>
      <c r="BR291" s="204">
        <v>2</v>
      </c>
      <c r="BS291" s="204"/>
      <c r="BT291" s="204">
        <v>2</v>
      </c>
      <c r="BU291" s="204"/>
      <c r="BV291" s="204"/>
      <c r="BW291" s="204"/>
      <c r="BX291" s="204"/>
      <c r="BY291" s="204"/>
      <c r="BZ291" s="204"/>
      <c r="CA291" s="204"/>
      <c r="CB291" s="203"/>
      <c r="CC291" s="207"/>
      <c r="CD291" s="207"/>
      <c r="CE291" s="203"/>
      <c r="CF291" s="207"/>
      <c r="CG291" s="207"/>
      <c r="CH291" s="203"/>
      <c r="CI291" s="207"/>
      <c r="CJ291" s="207"/>
      <c r="CK291" s="203"/>
      <c r="CL291" s="207"/>
      <c r="CM291" s="207"/>
      <c r="CN291" s="203"/>
      <c r="CO291" s="207"/>
      <c r="CP291" s="207"/>
      <c r="CQ291" s="203"/>
      <c r="CR291" s="207"/>
      <c r="CS291" s="207"/>
      <c r="CT291" s="203"/>
      <c r="CU291" s="207"/>
      <c r="CV291" s="207"/>
      <c r="CW291" s="203"/>
      <c r="CX291" s="207"/>
      <c r="CY291" s="207"/>
      <c r="CZ291" s="203"/>
      <c r="DA291" s="207"/>
      <c r="DB291" s="207"/>
      <c r="DC291" s="203"/>
      <c r="DD291" s="207"/>
      <c r="DE291" s="207"/>
      <c r="DF291" s="203"/>
      <c r="DG291" s="207"/>
      <c r="DH291" s="207"/>
      <c r="DI291" s="203"/>
      <c r="DJ291" s="207"/>
      <c r="DK291" s="207"/>
      <c r="DL291" s="203"/>
      <c r="DM291" s="207"/>
      <c r="DN291" s="207"/>
      <c r="DO291" s="203"/>
      <c r="DP291" s="207"/>
      <c r="DQ291" s="207"/>
      <c r="DR291" s="203"/>
      <c r="DS291" s="207"/>
      <c r="DT291" s="207"/>
      <c r="DU291" s="211"/>
      <c r="DV291" s="204"/>
      <c r="DW291" s="442"/>
      <c r="DY291" s="205"/>
      <c r="DZ291" s="205"/>
      <c r="EB291" s="196"/>
      <c r="EC291" s="196"/>
      <c r="EE291" s="100"/>
    </row>
    <row r="292" spans="1:303" ht="19.5" customHeight="1" x14ac:dyDescent="0.3">
      <c r="A292" s="83"/>
      <c r="C292">
        <v>1</v>
      </c>
      <c r="D292" s="206">
        <v>1</v>
      </c>
      <c r="E292" s="206" t="s">
        <v>503</v>
      </c>
      <c r="F292" s="206">
        <v>2</v>
      </c>
      <c r="G292" s="206" t="s">
        <v>264</v>
      </c>
      <c r="M292" s="312" t="s">
        <v>504</v>
      </c>
      <c r="N292" s="238"/>
      <c r="O292" s="313"/>
      <c r="P292" s="313"/>
      <c r="Q292" s="307"/>
      <c r="R292" s="207"/>
      <c r="S292" s="207"/>
      <c r="T292" s="203"/>
      <c r="U292" s="207"/>
      <c r="V292" s="207"/>
      <c r="W292" s="203"/>
      <c r="X292" s="207">
        <v>2</v>
      </c>
      <c r="Y292" s="207">
        <v>2</v>
      </c>
      <c r="Z292" s="203"/>
      <c r="AA292" s="207">
        <v>2</v>
      </c>
      <c r="AB292" s="207">
        <v>2</v>
      </c>
      <c r="AC292" s="203"/>
      <c r="AD292" s="207">
        <v>2</v>
      </c>
      <c r="AE292" s="207">
        <v>2</v>
      </c>
      <c r="AF292" s="203"/>
      <c r="AG292" s="207">
        <v>2</v>
      </c>
      <c r="AH292" s="207">
        <v>2</v>
      </c>
      <c r="AI292" s="203"/>
      <c r="AJ292" s="207">
        <v>2</v>
      </c>
      <c r="AK292" s="207">
        <v>2</v>
      </c>
      <c r="AL292" s="203"/>
      <c r="AM292" s="207">
        <v>2</v>
      </c>
      <c r="AN292" s="207">
        <v>2</v>
      </c>
      <c r="AO292" s="203"/>
      <c r="AP292" s="207">
        <v>2</v>
      </c>
      <c r="AQ292" s="207">
        <v>2</v>
      </c>
      <c r="AR292" s="203"/>
      <c r="AS292" s="207">
        <v>2</v>
      </c>
      <c r="AT292" s="207">
        <v>2</v>
      </c>
      <c r="AU292" s="203"/>
      <c r="AV292" s="207">
        <v>2</v>
      </c>
      <c r="AW292" s="207">
        <v>2</v>
      </c>
      <c r="AX292" s="203"/>
      <c r="AY292" s="207">
        <v>2</v>
      </c>
      <c r="AZ292" s="207">
        <v>2</v>
      </c>
      <c r="BA292" s="203"/>
      <c r="BB292" s="207">
        <v>2</v>
      </c>
      <c r="BC292" s="207">
        <v>2</v>
      </c>
      <c r="BD292" s="203"/>
      <c r="BE292" s="207">
        <v>2</v>
      </c>
      <c r="BF292" s="207">
        <v>2</v>
      </c>
      <c r="BG292" s="203"/>
      <c r="BH292" s="207">
        <v>2</v>
      </c>
      <c r="BI292" s="207">
        <v>2</v>
      </c>
      <c r="BJ292" s="203"/>
      <c r="BK292" s="207">
        <v>2</v>
      </c>
      <c r="BL292" s="207">
        <v>2</v>
      </c>
      <c r="BM292" s="203"/>
      <c r="BN292" s="207">
        <v>2</v>
      </c>
      <c r="BO292" s="207">
        <v>2</v>
      </c>
      <c r="BP292" s="203"/>
      <c r="BQ292" s="204">
        <v>2</v>
      </c>
      <c r="BR292" s="204">
        <v>2</v>
      </c>
      <c r="BS292" s="204"/>
      <c r="BT292" s="204">
        <v>2</v>
      </c>
      <c r="BU292" s="204"/>
      <c r="BV292" s="204"/>
      <c r="BW292" s="204"/>
      <c r="BX292" s="204"/>
      <c r="BY292" s="204"/>
      <c r="BZ292" s="204"/>
      <c r="CA292" s="204"/>
      <c r="CB292" s="203"/>
      <c r="CC292" s="207"/>
      <c r="CD292" s="207"/>
      <c r="CE292" s="203"/>
      <c r="CF292" s="207"/>
      <c r="CG292" s="207"/>
      <c r="CH292" s="203"/>
      <c r="CI292" s="207"/>
      <c r="CJ292" s="207"/>
      <c r="CK292" s="203"/>
      <c r="CL292" s="207"/>
      <c r="CM292" s="207"/>
      <c r="CN292" s="203"/>
      <c r="CO292" s="207"/>
      <c r="CP292" s="207"/>
      <c r="CQ292" s="203"/>
      <c r="CR292" s="207"/>
      <c r="CS292" s="207"/>
      <c r="CT292" s="203"/>
      <c r="CU292" s="207"/>
      <c r="CV292" s="207"/>
      <c r="CW292" s="203"/>
      <c r="CX292" s="207"/>
      <c r="CY292" s="207"/>
      <c r="CZ292" s="203"/>
      <c r="DA292" s="207"/>
      <c r="DB292" s="207"/>
      <c r="DC292" s="203"/>
      <c r="DD292" s="207"/>
      <c r="DE292" s="207"/>
      <c r="DF292" s="203"/>
      <c r="DG292" s="207"/>
      <c r="DH292" s="207"/>
      <c r="DI292" s="203"/>
      <c r="DJ292" s="207"/>
      <c r="DK292" s="207"/>
      <c r="DL292" s="203"/>
      <c r="DM292" s="207"/>
      <c r="DN292" s="207"/>
      <c r="DO292" s="203"/>
      <c r="DP292" s="207"/>
      <c r="DQ292" s="207"/>
      <c r="DR292" s="203"/>
      <c r="DS292" s="207"/>
      <c r="DT292" s="207"/>
      <c r="DU292" s="211"/>
      <c r="DV292" s="204"/>
      <c r="DW292" s="442"/>
      <c r="DY292" s="205"/>
      <c r="DZ292" s="205"/>
      <c r="EB292" s="196"/>
      <c r="EC292" s="196"/>
    </row>
    <row r="293" spans="1:303" ht="19.5" customHeight="1" x14ac:dyDescent="0.3">
      <c r="A293" s="83"/>
      <c r="C293">
        <v>1</v>
      </c>
      <c r="D293" s="206">
        <v>1</v>
      </c>
      <c r="E293" s="206" t="s">
        <v>505</v>
      </c>
      <c r="F293" s="206">
        <v>2</v>
      </c>
      <c r="G293" s="206" t="s">
        <v>264</v>
      </c>
      <c r="M293" s="312" t="s">
        <v>506</v>
      </c>
      <c r="N293" s="238"/>
      <c r="O293" s="313"/>
      <c r="P293" s="313"/>
      <c r="Q293" s="307"/>
      <c r="R293" s="207"/>
      <c r="S293" s="207"/>
      <c r="T293" s="203"/>
      <c r="U293" s="207"/>
      <c r="V293" s="207"/>
      <c r="W293" s="203"/>
      <c r="X293" s="207">
        <v>2</v>
      </c>
      <c r="Y293" s="207">
        <v>2</v>
      </c>
      <c r="Z293" s="203"/>
      <c r="AA293" s="207">
        <v>2</v>
      </c>
      <c r="AB293" s="207">
        <v>2</v>
      </c>
      <c r="AC293" s="203"/>
      <c r="AD293" s="207">
        <v>2</v>
      </c>
      <c r="AE293" s="207">
        <v>2</v>
      </c>
      <c r="AF293" s="203"/>
      <c r="AG293" s="207">
        <v>2</v>
      </c>
      <c r="AH293" s="207">
        <v>2</v>
      </c>
      <c r="AI293" s="203"/>
      <c r="AJ293" s="207">
        <v>2</v>
      </c>
      <c r="AK293" s="207">
        <v>2</v>
      </c>
      <c r="AL293" s="203"/>
      <c r="AM293" s="207">
        <v>2</v>
      </c>
      <c r="AN293" s="207">
        <v>2</v>
      </c>
      <c r="AO293" s="203"/>
      <c r="AP293" s="207">
        <v>2</v>
      </c>
      <c r="AQ293" s="207">
        <v>2</v>
      </c>
      <c r="AR293" s="203"/>
      <c r="AS293" s="207">
        <v>2</v>
      </c>
      <c r="AT293" s="207">
        <v>2</v>
      </c>
      <c r="AU293" s="203"/>
      <c r="AV293" s="207">
        <v>2</v>
      </c>
      <c r="AW293" s="207">
        <v>2</v>
      </c>
      <c r="AX293" s="203"/>
      <c r="AY293" s="207">
        <v>2</v>
      </c>
      <c r="AZ293" s="207">
        <v>2</v>
      </c>
      <c r="BA293" s="203"/>
      <c r="BB293" s="207">
        <v>2</v>
      </c>
      <c r="BC293" s="207">
        <v>2</v>
      </c>
      <c r="BD293" s="203"/>
      <c r="BE293" s="207">
        <v>2</v>
      </c>
      <c r="BF293" s="207">
        <v>2</v>
      </c>
      <c r="BG293" s="203"/>
      <c r="BH293" s="207">
        <v>2</v>
      </c>
      <c r="BI293" s="207">
        <v>2</v>
      </c>
      <c r="BJ293" s="203"/>
      <c r="BK293" s="207">
        <v>2</v>
      </c>
      <c r="BL293" s="207">
        <v>2</v>
      </c>
      <c r="BM293" s="203"/>
      <c r="BN293" s="207">
        <v>2</v>
      </c>
      <c r="BO293" s="207">
        <v>2</v>
      </c>
      <c r="BP293" s="203"/>
      <c r="BQ293" s="204">
        <v>2</v>
      </c>
      <c r="BR293" s="204">
        <v>2</v>
      </c>
      <c r="BS293" s="204"/>
      <c r="BT293" s="204">
        <v>2</v>
      </c>
      <c r="BU293" s="204"/>
      <c r="BV293" s="204"/>
      <c r="BW293" s="204"/>
      <c r="BX293" s="204"/>
      <c r="BY293" s="204"/>
      <c r="BZ293" s="204"/>
      <c r="CA293" s="204"/>
      <c r="CB293" s="203"/>
      <c r="CC293" s="207"/>
      <c r="CD293" s="207"/>
      <c r="CE293" s="203"/>
      <c r="CF293" s="207"/>
      <c r="CG293" s="207"/>
      <c r="CH293" s="203"/>
      <c r="CI293" s="207"/>
      <c r="CJ293" s="207"/>
      <c r="CK293" s="203"/>
      <c r="CL293" s="207"/>
      <c r="CM293" s="207"/>
      <c r="CN293" s="203"/>
      <c r="CO293" s="207"/>
      <c r="CP293" s="207"/>
      <c r="CQ293" s="203"/>
      <c r="CR293" s="207"/>
      <c r="CS293" s="207"/>
      <c r="CT293" s="203"/>
      <c r="CU293" s="207"/>
      <c r="CV293" s="207"/>
      <c r="CW293" s="203"/>
      <c r="CX293" s="207"/>
      <c r="CY293" s="207"/>
      <c r="CZ293" s="203"/>
      <c r="DA293" s="207"/>
      <c r="DB293" s="207"/>
      <c r="DC293" s="203"/>
      <c r="DD293" s="207"/>
      <c r="DE293" s="207"/>
      <c r="DF293" s="203"/>
      <c r="DG293" s="207"/>
      <c r="DH293" s="207"/>
      <c r="DI293" s="203"/>
      <c r="DJ293" s="207"/>
      <c r="DK293" s="207"/>
      <c r="DL293" s="203"/>
      <c r="DM293" s="207"/>
      <c r="DN293" s="207"/>
      <c r="DO293" s="203"/>
      <c r="DP293" s="207"/>
      <c r="DQ293" s="207"/>
      <c r="DR293" s="203"/>
      <c r="DS293" s="207"/>
      <c r="DT293" s="207"/>
      <c r="DU293" s="211"/>
      <c r="DV293" s="204"/>
      <c r="DW293" s="442"/>
      <c r="DY293" s="205"/>
      <c r="DZ293" s="205"/>
      <c r="EB293" s="196"/>
      <c r="EC293" s="196"/>
    </row>
    <row r="294" spans="1:303" ht="19.5" customHeight="1" x14ac:dyDescent="0.3">
      <c r="A294" s="83"/>
      <c r="E294" t="s">
        <v>507</v>
      </c>
      <c r="G294" s="206" t="s">
        <v>264</v>
      </c>
      <c r="M294" s="159" t="s">
        <v>508</v>
      </c>
      <c r="N294" s="238" t="s">
        <v>40</v>
      </c>
      <c r="O294" s="448"/>
      <c r="P294" s="447"/>
      <c r="Q294" s="236"/>
      <c r="R294" s="207">
        <f>IFERROR(IF(AND($O$308="WA",$O$309=0),IF(IFERROR(FIND("On Premise",R298)&gt;0,FALSE),0,($O347*R98)),0),0)</f>
        <v>0</v>
      </c>
      <c r="S294" s="207">
        <f>IFERROR(IF(AND($O$308="WA",$O$309=0),IF(IFERROR(FIND("On Premise",R298)&gt;0,FALSE),0,($P347*S98)),0),0)</f>
        <v>0</v>
      </c>
      <c r="T294" s="203"/>
      <c r="U294" s="207">
        <f>IFERROR(IF(AND($O$308="WA",$O$309=0),IF(IFERROR(FIND("On Premise",U298)&gt;0,FALSE),0,($O347*U98)),0),0)</f>
        <v>0</v>
      </c>
      <c r="V294" s="207">
        <f>IFERROR(IF(AND($O$308="WA",$O$309=0),IF(IFERROR(FIND("On Premise",U298)&gt;0,FALSE),0,($P347*V98)),0),0)</f>
        <v>0</v>
      </c>
      <c r="W294" s="203"/>
      <c r="X294" s="207">
        <f>IFERROR(IF(AND($O$308="WA",$O$309=0),IF(IFERROR(FIND("On Premise",X298)&gt;0,FALSE),0,($O347*X98)),0),0)</f>
        <v>0</v>
      </c>
      <c r="Y294" s="207">
        <f>IFERROR(IF(AND($O$308="WA",$O$309=0),IF(IFERROR(FIND("On Premise",X298)&gt;0,FALSE),0,($P347*Y98)),0),0)</f>
        <v>0</v>
      </c>
      <c r="Z294" s="203"/>
      <c r="AA294" s="207">
        <f>IFERROR(IF(AND($O$308="WA",$O$309=0),IF(IFERROR(FIND("On Premise",AA298)&gt;0,FALSE),0,($O347*AA98)),0),0)</f>
        <v>0</v>
      </c>
      <c r="AB294" s="207">
        <f>IFERROR(IF(AND($O$308="WA",$O$309=0),IF(IFERROR(FIND("On Premise",AA298)&gt;0,FALSE),0,($P347*AB98)),0),0)</f>
        <v>0</v>
      </c>
      <c r="AC294" s="203"/>
      <c r="AD294" s="207">
        <f>IFERROR(IF(AND($O$308="WA",$O$309=0),IF(IFERROR(FIND("On Premise",AD298)&gt;0,FALSE),0,($O347*AD98)),0),0)</f>
        <v>0</v>
      </c>
      <c r="AE294" s="207">
        <f>IFERROR(IF(AND($O$308="WA",$O$309=0),IF(IFERROR(FIND("On Premise",AD298)&gt;0,FALSE),0,($P347*AE98)),0),0)</f>
        <v>0</v>
      </c>
      <c r="AF294" s="203"/>
      <c r="AG294" s="207">
        <f>IFERROR(IF(AND($O$308="WA",$O$309=0),IF(IFERROR(FIND("On Premise",AG298)&gt;0,FALSE),0,($O347*AG98)),0),0)</f>
        <v>0</v>
      </c>
      <c r="AH294" s="207">
        <f>IFERROR(IF(AND($O$308="WA",$O$309=0),IF(IFERROR(FIND("On Premise",AG298)&gt;0,FALSE),0,($P347*AH98)),0),0)</f>
        <v>0</v>
      </c>
      <c r="AI294" s="203"/>
      <c r="AJ294" s="207">
        <f>IFERROR(IF(AND($O$308="WA",$O$309=0),IF(IFERROR(FIND("On Premise",AJ298)&gt;0,FALSE),0,($O347*AJ98)),0),0)</f>
        <v>0</v>
      </c>
      <c r="AK294" s="207">
        <f>IFERROR(IF(AND($O$308="WA",$O$309=0),IF(IFERROR(FIND("On Premise",AJ298)&gt;0,FALSE),0,($P347*AK98)),0),0)</f>
        <v>0</v>
      </c>
      <c r="AL294" s="203"/>
      <c r="AM294" s="207">
        <f>IFERROR(IF(AND($O$308="WA",$O$309=0),IF(IFERROR(FIND("On Premise",AM298)&gt;0,FALSE),0,($O347*AM98)),0),0)</f>
        <v>0</v>
      </c>
      <c r="AN294" s="207">
        <f>IFERROR(IF(AND($O$308="WA",$O$309=0),IF(IFERROR(FIND("On Premise",AM298)&gt;0,FALSE),0,($P347*AN98)),0),0)</f>
        <v>0</v>
      </c>
      <c r="AO294" s="203"/>
      <c r="AP294" s="207">
        <f>IFERROR(IF(AND($O$308="WA",$O$309=0),IF(IFERROR(FIND("On Premise",AP298)&gt;0,FALSE),0,($O347*AP98)),0),0)</f>
        <v>0</v>
      </c>
      <c r="AQ294" s="207">
        <f>IFERROR(IF(AND($O$308="WA",$O$309=0),IF(IFERROR(FIND("On Premise",AP298)&gt;0,FALSE),0,($P347*AQ98)),0),0)</f>
        <v>0</v>
      </c>
      <c r="AR294" s="203"/>
      <c r="AS294" s="207">
        <f>IFERROR(IF(AND($O$308="WA",$O$309=0),IF(IFERROR(FIND("On Premise",AS298)&gt;0,FALSE),0,($O347*AS98)),0),0)</f>
        <v>0</v>
      </c>
      <c r="AT294" s="207">
        <f>IFERROR(IF(AND($O$308="WA",$O$309=0),IF(IFERROR(FIND("On Premise",AS298)&gt;0,FALSE),0,($P347*AT98)),0),0)</f>
        <v>0</v>
      </c>
      <c r="AU294" s="203"/>
      <c r="AV294" s="207">
        <f>IFERROR(IF(AND($O$308="WA",$O$309=0),IF(IFERROR(FIND("On Premise",AV298)&gt;0,FALSE),0,($O347*AV98)),0),0)</f>
        <v>0</v>
      </c>
      <c r="AW294" s="207">
        <f>IFERROR(IF(AND($O$308="WA",$O$309=0),IF(IFERROR(FIND("On Premise",AV298)&gt;0,FALSE),0,($P347*AW98)),0),0)</f>
        <v>0</v>
      </c>
      <c r="AX294" s="203"/>
      <c r="AY294" s="207">
        <f>IFERROR(IF(AND($O$308="WA",$O$309=0),IF(IFERROR(FIND("On Premise",AY298)&gt;0,FALSE),0,($O347*AY98)),0),0)</f>
        <v>0</v>
      </c>
      <c r="AZ294" s="207">
        <f>IFERROR(IF(AND($O$308="WA",$O$309=0),IF(IFERROR(FIND("On Premise",AY298)&gt;0,FALSE),0,($P347*AZ98)),0),0)</f>
        <v>0</v>
      </c>
      <c r="BA294" s="203"/>
      <c r="BB294" s="207">
        <f>IFERROR(IF(AND($O$308="WA",$O$309=0),IF(IFERROR(FIND("On Premise",BB298)&gt;0,FALSE),0,($O347*BB98)),0),0)</f>
        <v>0</v>
      </c>
      <c r="BC294" s="207">
        <f>IFERROR(IF(AND($O$308="WA",$O$309=0),IF(IFERROR(FIND("On Premise",BB298)&gt;0,FALSE),0,($P347*BC98)),0),0)</f>
        <v>0</v>
      </c>
      <c r="BD294" s="203"/>
      <c r="BE294" s="207">
        <f>IFERROR(IF(AND($O$308="WA",$O$309=0),IF(IFERROR(FIND("On Premise",BE298)&gt;0,FALSE),0,($O347*BE98)),0),0)</f>
        <v>0</v>
      </c>
      <c r="BF294" s="207">
        <f>IFERROR(IF(AND($O$308="WA",$O$309=0),IF(IFERROR(FIND("On Premise",BE298)&gt;0,FALSE),0,($P347*BF98)),0),0)</f>
        <v>0</v>
      </c>
      <c r="BG294" s="203"/>
      <c r="BH294" s="207">
        <f>IFERROR(IF(AND($O$308="WA",$O$309=0),IF(IFERROR(FIND("On Premise",BH298)&gt;0,FALSE),0,($O347*BH98)),0),0)</f>
        <v>0</v>
      </c>
      <c r="BI294" s="207">
        <f>IFERROR(IF(AND($O$308="WA",$O$309=0),IF(IFERROR(FIND("On Premise",BH298)&gt;0,FALSE),0,($P347*BI98)),0),0)</f>
        <v>0</v>
      </c>
      <c r="BJ294" s="203"/>
      <c r="BK294" s="207">
        <f>IFERROR(IF(AND($O$308="WA",$O$309=0),IF(IFERROR(FIND("On Premise",BK298)&gt;0,FALSE),0,($O347*BK98)),0),0)</f>
        <v>0</v>
      </c>
      <c r="BL294" s="207">
        <f>IFERROR(IF(AND($O$308="WA",$O$309=0),IF(IFERROR(FIND("On Premise",BK298)&gt;0,FALSE),0,($P347*BL98)),0),0)</f>
        <v>0</v>
      </c>
      <c r="BM294" s="203"/>
      <c r="BN294" s="207">
        <f>IFERROR(IF(AND($O$308="WA",$O$309=0),IF(IFERROR(FIND("On Premise",BN298)&gt;0,FALSE),0,($O347*BN98)),0),0)</f>
        <v>0</v>
      </c>
      <c r="BO294" s="207">
        <f>IFERROR(IF(AND($O$308="WA",$O$309=0),IF(IFERROR(FIND("On Premise",BN298)&gt;0,FALSE),0,($P347*BO98)),0),0)</f>
        <v>0</v>
      </c>
      <c r="BP294" s="203"/>
      <c r="BQ294" s="204">
        <f>IFERROR(IF(AND($O$308="WA",$O$309=0),IF(IFERROR(FIND("On Premise",BQ298)&gt;0,FALSE),0,($O347*BQ98)),0),0)</f>
        <v>0</v>
      </c>
      <c r="BR294" s="204">
        <f>IFERROR(IF(AND($O$308="WA",$O$309=0),IF(IFERROR(FIND("On Premise",BQ298)&gt;0,FALSE),0,($P347*BR98)),0),0)</f>
        <v>0</v>
      </c>
      <c r="BS294" s="204"/>
      <c r="BT294" s="204">
        <f>IFERROR(IF(AND($O$308="WA",$O$309=0),IF(IFERROR(FIND("On Premise",BT298)&gt;0,FALSE),0,($O347*BT98)),0),0)</f>
        <v>0</v>
      </c>
      <c r="BU294" s="204">
        <f>IFERROR(IF(AND($O$308="WA",$O$309=0),IF(IFERROR(FIND("On Premise",BT298)&gt;0,FALSE),0,($P347*BU98)),0),0)</f>
        <v>0</v>
      </c>
      <c r="BV294" s="204"/>
      <c r="BW294" s="204">
        <f>IFERROR(IF(AND($O$308="WA",$O$309=0),IF(IFERROR(FIND("On Premise",BW298)&gt;0,FALSE),0,($O347*BW98)),0),0)</f>
        <v>0</v>
      </c>
      <c r="BX294" s="204">
        <f>IFERROR(IF(AND($O$308="WA",$O$309=0),IF(IFERROR(FIND("On Premise",BW298)&gt;0,FALSE),0,($P347*BX98)),0),0)</f>
        <v>0</v>
      </c>
      <c r="BY294" s="204"/>
      <c r="BZ294" s="204">
        <f>IFERROR(IF(AND($O$308="WA",$O$309=0),IF(IFERROR(FIND("On Premise",BZ298)&gt;0,FALSE),0,($O347*BZ98)),0),0)</f>
        <v>0</v>
      </c>
      <c r="CA294" s="204">
        <f>IFERROR(IF(AND($O$308="WA",$O$309=0),IF(IFERROR(FIND("On Premise",BZ298)&gt;0,FALSE),0,($P347*CA98)),0),0)</f>
        <v>0</v>
      </c>
      <c r="CB294" s="203"/>
      <c r="CC294" s="207">
        <f>IFERROR(IF(AND($O$308="WA",$O$309=0),IF(IFERROR(FIND("On Premise",CC298)&gt;0,FALSE),0,($O347*CC98)),0),0)</f>
        <v>0</v>
      </c>
      <c r="CD294" s="207">
        <f>IFERROR(IF(AND($O$308="WA",$O$309=0),IF(IFERROR(FIND("On Premise",CC298)&gt;0,FALSE),0,($P347*CD98)),0),0)</f>
        <v>0</v>
      </c>
      <c r="CE294" s="203"/>
      <c r="CF294" s="207">
        <f>IFERROR(IF(AND($O$308="WA",$O$309=0),IF(IFERROR(FIND("On Premise",CF298)&gt;0,FALSE),0,($O347*CF98)),0),0)</f>
        <v>0</v>
      </c>
      <c r="CG294" s="207">
        <f>IFERROR(IF(AND($O$308="WA",$O$309=0),IF(IFERROR(FIND("On Premise",CF298)&gt;0,FALSE),0,($P347*CG98)),0),0)</f>
        <v>0</v>
      </c>
      <c r="CH294" s="203"/>
      <c r="CI294" s="207">
        <f>IFERROR(IF(AND($O$308="WA",$O$309=0),IF(IFERROR(FIND("On Premise",CI298)&gt;0,FALSE),0,($O347*CI98)),0),0)</f>
        <v>0</v>
      </c>
      <c r="CJ294" s="207">
        <f>IFERROR(IF(AND($O$308="WA",$O$309=0),IF(IFERROR(FIND("On Premise",CI298)&gt;0,FALSE),0,($P347*CJ98)),0),0)</f>
        <v>0</v>
      </c>
      <c r="CK294" s="203"/>
      <c r="CL294" s="207">
        <f>IFERROR(IF(AND($O$308="WA",$O$309=0),IF(IFERROR(FIND("On Premise",CL298)&gt;0,FALSE),0,($O347*CL98)),0),0)</f>
        <v>0</v>
      </c>
      <c r="CM294" s="207">
        <f>IFERROR(IF(AND($O$308="WA",$O$309=0),IF(IFERROR(FIND("On Premise",CL298)&gt;0,FALSE),0,($P347*CM98)),0),0)</f>
        <v>0</v>
      </c>
      <c r="CN294" s="203"/>
      <c r="CO294" s="207">
        <f>IFERROR(IF(AND($O$308="WA",$O$309=0),IF(IFERROR(FIND("On Premise",CO298)&gt;0,FALSE),0,($O347*CO98)),0),0)</f>
        <v>0</v>
      </c>
      <c r="CP294" s="207">
        <f>IFERROR(IF(AND($O$308="WA",$O$309=0),IF(IFERROR(FIND("On Premise",CO298)&gt;0,FALSE),0,($P347*CP98)),0),0)</f>
        <v>0</v>
      </c>
      <c r="CQ294" s="203"/>
      <c r="CR294" s="207">
        <f>IFERROR(IF(AND($O$308="WA",$O$309=0),IF(IFERROR(FIND("On Premise",CR298)&gt;0,FALSE),0,($O347*CR98)),0),0)</f>
        <v>0</v>
      </c>
      <c r="CS294" s="207">
        <f>IFERROR(IF(AND($O$308="WA",$O$309=0),IF(IFERROR(FIND("On Premise",CR298)&gt;0,FALSE),0,($P347*CS98)),0),0)</f>
        <v>0</v>
      </c>
      <c r="CT294" s="203"/>
      <c r="CU294" s="207">
        <f>IFERROR(IF(AND($O$308="WA",$O$309=0),IF(IFERROR(FIND("On Premise",CU298)&gt;0,FALSE),0,($O347*CU98)),0),0)</f>
        <v>0</v>
      </c>
      <c r="CV294" s="207">
        <f>IFERROR(IF(AND($O$308="WA",$O$309=0),IF(IFERROR(FIND("On Premise",CU298)&gt;0,FALSE),0,($P347*CV98)),0),0)</f>
        <v>0</v>
      </c>
      <c r="CW294" s="203"/>
      <c r="CX294" s="207">
        <f>IFERROR(IF(AND($O$308="WA",$O$309=0),IF(IFERROR(FIND("On Premise",CX298)&gt;0,FALSE),0,($O347*CX98)),0),0)</f>
        <v>0</v>
      </c>
      <c r="CY294" s="207">
        <f>IFERROR(IF(AND($O$308="WA",$O$309=0),IF(IFERROR(FIND("On Premise",CX298)&gt;0,FALSE),0,($P347*CY98)),0),0)</f>
        <v>0</v>
      </c>
      <c r="CZ294" s="203"/>
      <c r="DA294" s="207">
        <f>IFERROR(IF(AND($O$308="WA",$O$309=0),IF(IFERROR(FIND("On Premise",DA298)&gt;0,FALSE),0,($O347*DA98)),0),0)</f>
        <v>0</v>
      </c>
      <c r="DB294" s="207">
        <f>IFERROR(IF(AND($O$308="WA",$O$309=0),IF(IFERROR(FIND("On Premise",DA298)&gt;0,FALSE),0,($P347*DB98)),0),0)</f>
        <v>0</v>
      </c>
      <c r="DC294" s="203"/>
      <c r="DD294" s="207">
        <f>IFERROR(IF(AND($O$308="WA",$O$309=0),IF(IFERROR(FIND("On Premise",DD298)&gt;0,FALSE),0,($O347*DD98)),0),0)</f>
        <v>0</v>
      </c>
      <c r="DE294" s="207">
        <f>IFERROR(IF(AND($O$308="WA",$O$309=0),IF(IFERROR(FIND("On Premise",DD298)&gt;0,FALSE),0,($P347*DE98)),0),0)</f>
        <v>0</v>
      </c>
      <c r="DF294" s="203"/>
      <c r="DG294" s="207">
        <f>IFERROR(IF(AND($O$308="WA",$O$309=0),IF(IFERROR(FIND("On Premise",DG298)&gt;0,FALSE),0,($O347*DG98)),0),0)</f>
        <v>0</v>
      </c>
      <c r="DH294" s="207">
        <f>IFERROR(IF(AND($O$308="WA",$O$309=0),IF(IFERROR(FIND("On Premise",DG298)&gt;0,FALSE),0,($P347*DH98)),0),0)</f>
        <v>0</v>
      </c>
      <c r="DI294" s="203"/>
      <c r="DJ294" s="207">
        <f>IFERROR(IF(AND($O$308="WA",$O$309=0),IF(IFERROR(FIND("On Premise",DJ298)&gt;0,FALSE),0,($O347*DJ98)),0),0)</f>
        <v>0</v>
      </c>
      <c r="DK294" s="207">
        <f>IFERROR(IF(AND($O$308="WA",$O$309=0),IF(IFERROR(FIND("On Premise",DJ298)&gt;0,FALSE),0,($P347*DK98)),0),0)</f>
        <v>0</v>
      </c>
      <c r="DL294" s="203"/>
      <c r="DM294" s="207">
        <f>IFERROR(IF(AND($O$308="WA",$O$309=0),IF(IFERROR(FIND("On Premise",DM298)&gt;0,FALSE),0,($O347*DM98)),0),0)</f>
        <v>0</v>
      </c>
      <c r="DN294" s="207">
        <f>IFERROR(IF(AND($O$308="WA",$O$309=0),IF(IFERROR(FIND("On Premise",DM298)&gt;0,FALSE),0,($P347*DN98)),0),0)</f>
        <v>0</v>
      </c>
      <c r="DO294" s="203"/>
      <c r="DP294" s="207">
        <f>IFERROR(IF(AND($O$308="WA",$O$309=0),IF(IFERROR(FIND("On Premise",DP298)&gt;0,FALSE),0,($O347*DP98)),0),0)</f>
        <v>0</v>
      </c>
      <c r="DQ294" s="207">
        <f>IFERROR(IF(AND($O$308="WA",$O$309=0),IF(IFERROR(FIND("On Premise",DP298)&gt;0,FALSE),0,($P347*DQ98)),0),0)</f>
        <v>0</v>
      </c>
      <c r="DR294" s="203"/>
      <c r="DS294" s="207">
        <f>IFERROR(IF(AND($O$308="WA",$O$309=0),IF(IFERROR(FIND("On Premise",DS298)&gt;0,FALSE),0,($O347*DS98)),0),0)</f>
        <v>0</v>
      </c>
      <c r="DT294" s="207">
        <f>IFERROR(IF(AND($O$308="WA",$O$309=0),IF(IFERROR(FIND("On Premise",DS298)&gt;0,FALSE),0,($P347*DT98)),0),0)</f>
        <v>0</v>
      </c>
      <c r="DU294" s="211"/>
      <c r="DV294" s="204">
        <f>IFERROR(IF(AND($O$308="WA",$O$309=0),IF(IFERROR(FIND("On Premise",DV298)&gt;0,FALSE),0,($O347*DV98)),0),0)</f>
        <v>0</v>
      </c>
      <c r="DW294" s="442"/>
      <c r="DY294" s="205"/>
      <c r="DZ294" s="205"/>
      <c r="EB294" s="196"/>
      <c r="EC294" s="196"/>
      <c r="EE294" s="100"/>
    </row>
    <row r="295" spans="1:303" ht="19.5" customHeight="1" x14ac:dyDescent="0.3">
      <c r="A295" s="83"/>
      <c r="E295" t="s">
        <v>509</v>
      </c>
      <c r="G295" s="206" t="s">
        <v>264</v>
      </c>
      <c r="H295" t="b">
        <v>1</v>
      </c>
      <c r="M295" s="235" t="s">
        <v>510</v>
      </c>
      <c r="N295" s="238" t="s">
        <v>40</v>
      </c>
      <c r="O295" s="448"/>
      <c r="P295" s="447"/>
      <c r="Q295" s="236"/>
      <c r="R295" s="207">
        <f>IFERROR(IF(AND($O$308="WA",$O$309=0),IF(IFERROR(FIND("On Premise",R298)&gt;0,FALSE),0,(($O348*($O$328/1000))+($O$349*R98))),0),0)</f>
        <v>0</v>
      </c>
      <c r="S295" s="207">
        <f>IFERROR(IF(AND($O$308="WA",$O$309=0),IF(IFERROR(FIND("On Premise",R298)&gt;0,FALSE),0,(($P348*($O$328/1000))+($P$349*S98))),0),0)</f>
        <v>0</v>
      </c>
      <c r="T295" s="203"/>
      <c r="U295" s="207">
        <f>IFERROR(IF(AND($O$308="WA",$O$309=0),IF(IFERROR(FIND("On Premise",U298)&gt;0,FALSE),0,(($O348*($O$328/1000))+($O$349*U98))),0),0)</f>
        <v>0</v>
      </c>
      <c r="V295" s="207">
        <f>IFERROR(IF(AND($O$308="WA",$O$309=0),IF(IFERROR(FIND("On Premise",U298)&gt;0,FALSE),0,(($P348*($O$328/1000))+($P$349*V98))),0),0)</f>
        <v>0</v>
      </c>
      <c r="W295" s="203"/>
      <c r="X295" s="207">
        <f>IFERROR(IF(AND($O$308="WA",$O$309=0),IF(IFERROR(FIND("On Premise",X298)&gt;0,FALSE),0,(($O348*($O$328/1000))+($O$349*X98))),0),0)</f>
        <v>0</v>
      </c>
      <c r="Y295" s="207">
        <f>IFERROR(IF(AND($O$308="WA",$O$309=0),IF(IFERROR(FIND("On Premise",X298)&gt;0,FALSE),0,(($P348*($O$328/1000))+($P$349*Y98))),0),0)</f>
        <v>0</v>
      </c>
      <c r="Z295" s="203"/>
      <c r="AA295" s="207">
        <f>IFERROR(IF(AND($O$308="WA",$O$309=0),IF(IFERROR(FIND("On Premise",AA298)&gt;0,FALSE),0,(($O348*($O$328/1000))+($O$349*AA98))),0),0)</f>
        <v>0</v>
      </c>
      <c r="AB295" s="207">
        <f>IFERROR(IF(AND($O$308="WA",$O$309=0),IF(IFERROR(FIND("On Premise",AA298)&gt;0,FALSE),0,(($P348*($O$328/1000))+($P$349*AB98))),0),0)</f>
        <v>0</v>
      </c>
      <c r="AC295" s="203"/>
      <c r="AD295" s="207">
        <f>IFERROR(IF(AND($O$308="WA",$O$309=0),IF(IFERROR(FIND("On Premise",AD298)&gt;0,FALSE),0,(($O348*($O$328/1000))+($O$349*AD98))),0),0)</f>
        <v>0</v>
      </c>
      <c r="AE295" s="207">
        <f>IFERROR(IF(AND($O$308="WA",$O$309=0),IF(IFERROR(FIND("On Premise",AD298)&gt;0,FALSE),0,(($P348*($O$328/1000))+($P$349*AE98))),0),0)</f>
        <v>0</v>
      </c>
      <c r="AF295" s="203"/>
      <c r="AG295" s="207">
        <f>IFERROR(IF(AND($O$308="WA",$O$309=0),IF(IFERROR(FIND("On Premise",AG298)&gt;0,FALSE),0,(($O348*($O$328/1000))+($O$349*AG98))),0),0)</f>
        <v>0</v>
      </c>
      <c r="AH295" s="207">
        <f>IFERROR(IF(AND($O$308="WA",$O$309=0),IF(IFERROR(FIND("On Premise",AG298)&gt;0,FALSE),0,(($P348*($O$328/1000))+($P$349*AH98))),0),0)</f>
        <v>0</v>
      </c>
      <c r="AI295" s="203"/>
      <c r="AJ295" s="207">
        <f>IFERROR(IF(AND($O$308="WA",$O$309=0),IF(IFERROR(FIND("On Premise",AJ298)&gt;0,FALSE),0,(($O348*($O$328/1000))+($O$349*AJ98))),0),0)</f>
        <v>0</v>
      </c>
      <c r="AK295" s="207">
        <f>IFERROR(IF(AND($O$308="WA",$O$309=0),IF(IFERROR(FIND("On Premise",AJ298)&gt;0,FALSE),0,(($P348*($O$328/1000))+($P$349*AK98))),0),0)</f>
        <v>0</v>
      </c>
      <c r="AL295" s="203"/>
      <c r="AM295" s="207">
        <f>IFERROR(IF(AND($O$308="WA",$O$309=0),IF(IFERROR(FIND("On Premise",AM298)&gt;0,FALSE),0,(($O348*($O$328/1000))+($O$349*AM98))),0),0)</f>
        <v>0</v>
      </c>
      <c r="AN295" s="207">
        <f>IFERROR(IF(AND($O$308="WA",$O$309=0),IF(IFERROR(FIND("On Premise",AM298)&gt;0,FALSE),0,(($P348*($O$328/1000))+($P$349*AN98))),0),0)</f>
        <v>0</v>
      </c>
      <c r="AO295" s="203"/>
      <c r="AP295" s="207">
        <f>IFERROR(IF(AND($O$308="WA",$O$309=0),IF(IFERROR(FIND("On Premise",AP298)&gt;0,FALSE),0,(($O348*($O$328/1000))+($O$349*AP98))),0),0)</f>
        <v>0</v>
      </c>
      <c r="AQ295" s="207">
        <f>IFERROR(IF(AND($O$308="WA",$O$309=0),IF(IFERROR(FIND("On Premise",AP298)&gt;0,FALSE),0,(($P348*($O$328/1000))+($P$349*AQ98))),0),0)</f>
        <v>0</v>
      </c>
      <c r="AR295" s="203"/>
      <c r="AS295" s="207">
        <f>IFERROR(IF(AND($O$308="WA",$O$309=0),IF(IFERROR(FIND("On Premise",AS298)&gt;0,FALSE),0,(($O348*($O$328/1000))+($O$349*AS98))),0),0)</f>
        <v>0</v>
      </c>
      <c r="AT295" s="207">
        <f>IFERROR(IF(AND($O$308="WA",$O$309=0),IF(IFERROR(FIND("On Premise",AS298)&gt;0,FALSE),0,(($P348*($O$328/1000))+($P$349*AT98))),0),0)</f>
        <v>0</v>
      </c>
      <c r="AU295" s="203"/>
      <c r="AV295" s="207">
        <f>IFERROR(IF(AND($O$308="WA",$O$309=0),IF(IFERROR(FIND("On Premise",AV298)&gt;0,FALSE),0,(($O348*($O$328/1000))+($O$349*AV98))),0),0)</f>
        <v>0</v>
      </c>
      <c r="AW295" s="207">
        <f>IFERROR(IF(AND($O$308="WA",$O$309=0),IF(IFERROR(FIND("On Premise",AV298)&gt;0,FALSE),0,(($P348*($O$328/1000))+($P$349*AW98))),0),0)</f>
        <v>0</v>
      </c>
      <c r="AX295" s="203"/>
      <c r="AY295" s="207">
        <f>IFERROR(IF(AND($O$308="WA",$O$309=0),IF(IFERROR(FIND("On Premise",AY298)&gt;0,FALSE),0,(($O348*($O$328/1000))+($O$349*AY98))),0),0)</f>
        <v>0</v>
      </c>
      <c r="AZ295" s="207">
        <f>IFERROR(IF(AND($O$308="WA",$O$309=0),IF(IFERROR(FIND("On Premise",AY298)&gt;0,FALSE),0,(($P348*($O$328/1000))+($P$349*AZ98))),0),0)</f>
        <v>0</v>
      </c>
      <c r="BA295" s="203"/>
      <c r="BB295" s="207">
        <f>IFERROR(IF(AND($O$308="WA",$O$309=0),IF(IFERROR(FIND("On Premise",BB298)&gt;0,FALSE),0,(($O348*($O$328/1000))+($O$349*BB98))),0),0)</f>
        <v>0</v>
      </c>
      <c r="BC295" s="207">
        <f>IFERROR(IF(AND($O$308="WA",$O$309=0),IF(IFERROR(FIND("On Premise",BB298)&gt;0,FALSE),0,(($P348*($O$328/1000))+($P$349*BC98))),0),0)</f>
        <v>0</v>
      </c>
      <c r="BD295" s="203"/>
      <c r="BE295" s="207">
        <f>IFERROR(IF(AND($O$308="WA",$O$309=0),IF(IFERROR(FIND("On Premise",BE298)&gt;0,FALSE),0,(($O348*($O$328/1000))+($O$349*BE98))),0),0)</f>
        <v>0</v>
      </c>
      <c r="BF295" s="207">
        <f>IFERROR(IF(AND($O$308="WA",$O$309=0),IF(IFERROR(FIND("On Premise",BE298)&gt;0,FALSE),0,(($P348*($O$328/1000))+($P$349*BF98))),0),0)</f>
        <v>0</v>
      </c>
      <c r="BG295" s="203"/>
      <c r="BH295" s="207">
        <f>IFERROR(IF(AND($O$308="WA",$O$309=0),IF(IFERROR(FIND("On Premise",BH298)&gt;0,FALSE),0,(($O348*($O$328/1000))+($O$349*BH98))),0),0)</f>
        <v>0</v>
      </c>
      <c r="BI295" s="207">
        <f>IFERROR(IF(AND($O$308="WA",$O$309=0),IF(IFERROR(FIND("On Premise",BH298)&gt;0,FALSE),0,(($P348*($O$328/1000))+($P$349*BI98))),0),0)</f>
        <v>0</v>
      </c>
      <c r="BJ295" s="203"/>
      <c r="BK295" s="207">
        <f>IFERROR(IF(AND($O$308="WA",$O$309=0),IF(IFERROR(FIND("On Premise",BK298)&gt;0,FALSE),0,(($O348*($O$328/1000))+($O$349*BK98))),0),0)</f>
        <v>0</v>
      </c>
      <c r="BL295" s="207">
        <f>IFERROR(IF(AND($O$308="WA",$O$309=0),IF(IFERROR(FIND("On Premise",BK298)&gt;0,FALSE),0,(($P348*($O$328/1000))+($P$349*BL98))),0),0)</f>
        <v>0</v>
      </c>
      <c r="BM295" s="203"/>
      <c r="BN295" s="207">
        <f>IFERROR(IF(AND($O$308="WA",$O$309=0),IF(IFERROR(FIND("On Premise",BN298)&gt;0,FALSE),0,(($O348*($O$328/1000))+($O$349*BN98))),0),0)</f>
        <v>0</v>
      </c>
      <c r="BO295" s="207">
        <f>IFERROR(IF(AND($O$308="WA",$O$309=0),IF(IFERROR(FIND("On Premise",BN298)&gt;0,FALSE),0,(($P348*($O$328/1000))+($P$349*BO98))),0),0)</f>
        <v>0</v>
      </c>
      <c r="BP295" s="203"/>
      <c r="BQ295" s="204">
        <f>IFERROR(IF(AND($O$308="WA",$O$309=0),IF(IFERROR(FIND("On Premise",BQ298)&gt;0,FALSE),0,(($O348*($O$328/1000))+($O$349*BQ98))),0),0)</f>
        <v>0</v>
      </c>
      <c r="BR295" s="204">
        <f>IFERROR(IF(AND($O$308="WA",$O$309=0),IF(IFERROR(FIND("On Premise",BQ298)&gt;0,FALSE),0,(($P348*($O$328/1000))+($P$349*BR98))),0),0)</f>
        <v>0</v>
      </c>
      <c r="BS295" s="204"/>
      <c r="BT295" s="204">
        <f>IFERROR(IF(AND($O$308="WA",$O$309=0),IF(IFERROR(FIND("On Premise",BT298)&gt;0,FALSE),0,(($O348*($O$328/1000))+($O$349*BT98))),0),0)</f>
        <v>0</v>
      </c>
      <c r="BU295" s="204">
        <f>IFERROR(IF(AND($O$308="WA",$O$309=0),IF(IFERROR(FIND("On Premise",BT298)&gt;0,FALSE),0,(($P348*($O$328/1000))+($P$349*BU98))),0),0)</f>
        <v>0</v>
      </c>
      <c r="BV295" s="204"/>
      <c r="BW295" s="204">
        <f>IFERROR(IF(AND($O$308="WA",$O$309=0),IF(IFERROR(FIND("On Premise",BW298)&gt;0,FALSE),0,(($O348*($O$328/1000))+($O$349*BW98))),0),0)</f>
        <v>0</v>
      </c>
      <c r="BX295" s="204">
        <f>IFERROR(IF(AND($O$308="WA",$O$309=0),IF(IFERROR(FIND("On Premise",BW298)&gt;0,FALSE),0,(($P348*($O$328/1000))+($P$349*BX98))),0),0)</f>
        <v>0</v>
      </c>
      <c r="BY295" s="204"/>
      <c r="BZ295" s="204">
        <f>IFERROR(IF(AND($O$308="WA",$O$309=0),IF(IFERROR(FIND("On Premise",BZ298)&gt;0,FALSE),0,(($O348*($O$328/1000))+($O$349*BZ98))),0),0)</f>
        <v>0</v>
      </c>
      <c r="CA295" s="204">
        <f>IFERROR(IF(AND($O$308="WA",$O$309=0),IF(IFERROR(FIND("On Premise",BZ298)&gt;0,FALSE),0,(($P348*($O$328/1000))+($P$349*CA98))),0),0)</f>
        <v>0</v>
      </c>
      <c r="CB295" s="203"/>
      <c r="CC295" s="207">
        <f>IFERROR(IF(AND($O$308="WA",$O$309=0),IF(IFERROR(FIND("On Premise",CC298)&gt;0,FALSE),0,(($O348*($O$328/1000))+($O$349*CC98))),0),0)</f>
        <v>0</v>
      </c>
      <c r="CD295" s="207">
        <f>IFERROR(IF(AND($O$308="WA",$O$309=0),IF(IFERROR(FIND("On Premise",CC298)&gt;0,FALSE),0,(($P348*($O$328/1000))+($P$349*CD98))),0),0)</f>
        <v>0</v>
      </c>
      <c r="CE295" s="203"/>
      <c r="CF295" s="207">
        <f>IFERROR(IF(AND($O$308="WA",$O$309=0),IF(IFERROR(FIND("On Premise",CF298)&gt;0,FALSE),0,(($O348*($O$328/1000))+($O$349*CF98))),0),0)</f>
        <v>0</v>
      </c>
      <c r="CG295" s="207">
        <f>IFERROR(IF(AND($O$308="WA",$O$309=0),IF(IFERROR(FIND("On Premise",CF298)&gt;0,FALSE),0,(($P348*($O$328/1000))+($P$349*CG98))),0),0)</f>
        <v>0</v>
      </c>
      <c r="CH295" s="203"/>
      <c r="CI295" s="207">
        <f>IFERROR(IF(AND($O$308="WA",$O$309=0),IF(IFERROR(FIND("On Premise",CI298)&gt;0,FALSE),0,(($O348*($O$328/1000))+($O$349*CI98))),0),0)</f>
        <v>0</v>
      </c>
      <c r="CJ295" s="207">
        <f>IFERROR(IF(AND($O$308="WA",$O$309=0),IF(IFERROR(FIND("On Premise",CI298)&gt;0,FALSE),0,(($P348*($O$328/1000))+($P$349*CJ98))),0),0)</f>
        <v>0</v>
      </c>
      <c r="CK295" s="203"/>
      <c r="CL295" s="207">
        <f>IFERROR(IF(AND($O$308="WA",$O$309=0),IF(IFERROR(FIND("On Premise",CL298)&gt;0,FALSE),0,(($O348*($O$328/1000))+($O$349*CL98))),0),0)</f>
        <v>0</v>
      </c>
      <c r="CM295" s="207">
        <f>IFERROR(IF(AND($O$308="WA",$O$309=0),IF(IFERROR(FIND("On Premise",CL298)&gt;0,FALSE),0,(($P348*($O$328/1000))+($P$349*CM98))),0),0)</f>
        <v>0</v>
      </c>
      <c r="CN295" s="203"/>
      <c r="CO295" s="207">
        <f>IFERROR(IF(AND($O$308="WA",$O$309=0),IF(IFERROR(FIND("On Premise",CO298)&gt;0,FALSE),0,(($O348*($O$328/1000))+($O$349*CO98))),0),0)</f>
        <v>0</v>
      </c>
      <c r="CP295" s="207">
        <f>IFERROR(IF(AND($O$308="WA",$O$309=0),IF(IFERROR(FIND("On Premise",CO298)&gt;0,FALSE),0,(($P348*($O$328/1000))+($P$349*CP98))),0),0)</f>
        <v>0</v>
      </c>
      <c r="CQ295" s="203"/>
      <c r="CR295" s="207">
        <f>IFERROR(IF(AND($O$308="WA",$O$309=0),IF(IFERROR(FIND("On Premise",CR298)&gt;0,FALSE),0,(($O348*($O$328/1000))+($O$349*CR98))),0),0)</f>
        <v>0</v>
      </c>
      <c r="CS295" s="207">
        <f>IFERROR(IF(AND($O$308="WA",$O$309=0),IF(IFERROR(FIND("On Premise",CR298)&gt;0,FALSE),0,(($P348*($O$328/1000))+($P$349*CS98))),0),0)</f>
        <v>0</v>
      </c>
      <c r="CT295" s="203"/>
      <c r="CU295" s="207">
        <f>IFERROR(IF(AND($O$308="WA",$O$309=0),IF(IFERROR(FIND("On Premise",CU298)&gt;0,FALSE),0,(($O348*($O$328/1000))+($O$349*CU98))),0),0)</f>
        <v>0</v>
      </c>
      <c r="CV295" s="207">
        <f>IFERROR(IF(AND($O$308="WA",$O$309=0),IF(IFERROR(FIND("On Premise",CU298)&gt;0,FALSE),0,(($P348*($O$328/1000))+($P$349*CV98))),0),0)</f>
        <v>0</v>
      </c>
      <c r="CW295" s="203"/>
      <c r="CX295" s="207">
        <f>IFERROR(IF(AND($O$308="WA",$O$309=0),IF(IFERROR(FIND("On Premise",CX298)&gt;0,FALSE),0,(($O348*($O$328/1000))+($O$349*CX98))),0),0)</f>
        <v>0</v>
      </c>
      <c r="CY295" s="207">
        <f>IFERROR(IF(AND($O$308="WA",$O$309=0),IF(IFERROR(FIND("On Premise",CX298)&gt;0,FALSE),0,(($P348*($O$328/1000))+($P$349*CY98))),0),0)</f>
        <v>0</v>
      </c>
      <c r="CZ295" s="203"/>
      <c r="DA295" s="207">
        <f>IFERROR(IF(AND($O$308="WA",$O$309=0),IF(IFERROR(FIND("On Premise",DA298)&gt;0,FALSE),0,(($O348*($O$328/1000))+($O$349*DA98))),0),0)</f>
        <v>0</v>
      </c>
      <c r="DB295" s="207">
        <f>IFERROR(IF(AND($O$308="WA",$O$309=0),IF(IFERROR(FIND("On Premise",DA298)&gt;0,FALSE),0,(($P348*($O$328/1000))+($P$349*DB98))),0),0)</f>
        <v>0</v>
      </c>
      <c r="DC295" s="203"/>
      <c r="DD295" s="207">
        <f>IFERROR(IF(AND($O$308="WA",$O$309=0),IF(IFERROR(FIND("On Premise",DD298)&gt;0,FALSE),0,(($O348*($O$328/1000))+($O$349*DD98))),0),0)</f>
        <v>0</v>
      </c>
      <c r="DE295" s="207">
        <f>IFERROR(IF(AND($O$308="WA",$O$309=0),IF(IFERROR(FIND("On Premise",DD298)&gt;0,FALSE),0,(($P348*($O$328/1000))+($P$349*DE98))),0),0)</f>
        <v>0</v>
      </c>
      <c r="DF295" s="203"/>
      <c r="DG295" s="207">
        <f>IFERROR(IF(AND($O$308="WA",$O$309=0),IF(IFERROR(FIND("On Premise",DG298)&gt;0,FALSE),0,(($O348*($O$328/1000))+($O$349*DG98))),0),0)</f>
        <v>0</v>
      </c>
      <c r="DH295" s="207">
        <f>IFERROR(IF(AND($O$308="WA",$O$309=0),IF(IFERROR(FIND("On Premise",DG298)&gt;0,FALSE),0,(($P348*($O$328/1000))+($P$349*DH98))),0),0)</f>
        <v>0</v>
      </c>
      <c r="DI295" s="203"/>
      <c r="DJ295" s="207">
        <f>IFERROR(IF(AND($O$308="WA",$O$309=0),IF(IFERROR(FIND("On Premise",DJ298)&gt;0,FALSE),0,(($O348*($O$328/1000))+($O$349*DJ98))),0),0)</f>
        <v>0</v>
      </c>
      <c r="DK295" s="207">
        <f>IFERROR(IF(AND($O$308="WA",$O$309=0),IF(IFERROR(FIND("On Premise",DJ298)&gt;0,FALSE),0,(($P348*($O$328/1000))+($P$349*DK98))),0),0)</f>
        <v>0</v>
      </c>
      <c r="DL295" s="203"/>
      <c r="DM295" s="207">
        <f>IFERROR(IF(AND($O$308="WA",$O$309=0),IF(IFERROR(FIND("On Premise",DM298)&gt;0,FALSE),0,(($O348*($O$328/1000))+($O$349*DM98))),0),0)</f>
        <v>0</v>
      </c>
      <c r="DN295" s="207">
        <f>IFERROR(IF(AND($O$308="WA",$O$309=0),IF(IFERROR(FIND("On Premise",DM298)&gt;0,FALSE),0,(($P348*($O$328/1000))+($P$349*DN98))),0),0)</f>
        <v>0</v>
      </c>
      <c r="DO295" s="203"/>
      <c r="DP295" s="207">
        <f>IFERROR(IF(AND($O$308="WA",$O$309=0),IF(IFERROR(FIND("On Premise",DP298)&gt;0,FALSE),0,(($O348*($O$328/1000))+($O$349*DP98))),0),0)</f>
        <v>0</v>
      </c>
      <c r="DQ295" s="207">
        <f>IFERROR(IF(AND($O$308="WA",$O$309=0),IF(IFERROR(FIND("On Premise",DP298)&gt;0,FALSE),0,(($P348*($O$328/1000))+($P$349*DQ98))),0),0)</f>
        <v>0</v>
      </c>
      <c r="DR295" s="203"/>
      <c r="DS295" s="207">
        <f>IFERROR(IF(AND($O$308="WA",$O$309=0),IF(IFERROR(FIND("On Premise",DS298)&gt;0,FALSE),0,(($O348*($O$328/1000))+($O$349*DS98))),0),0)</f>
        <v>0</v>
      </c>
      <c r="DT295" s="207">
        <f>IFERROR(IF(AND($O$308="WA",$O$309=0),IF(IFERROR(FIND("On Premise",DS298)&gt;0,FALSE),0,(($P348*($O$328/1000))+($P$349*DT98))),0),0)</f>
        <v>0</v>
      </c>
      <c r="DU295" s="211"/>
      <c r="DV295" s="204">
        <f>IFERROR(IF(AND($O$308="WA",$O$309=0),IF(IFERROR(FIND("On Premise",DV298)&gt;0,FALSE),0,(($O348*($O$328/1000))+($O$349*DV98))),0),0)</f>
        <v>0</v>
      </c>
      <c r="DW295" s="442"/>
      <c r="DY295" s="205"/>
      <c r="DZ295" s="205"/>
      <c r="EB295" s="196"/>
      <c r="EC295" s="196"/>
    </row>
    <row r="296" spans="1:303" ht="19.5" customHeight="1" x14ac:dyDescent="0.3">
      <c r="A296" s="83"/>
      <c r="D296" s="206"/>
      <c r="E296" s="206" t="s">
        <v>511</v>
      </c>
      <c r="F296" s="206"/>
      <c r="G296" s="206" t="s">
        <v>264</v>
      </c>
      <c r="H296" t="b">
        <v>1</v>
      </c>
      <c r="M296" s="306" t="s">
        <v>512</v>
      </c>
      <c r="N296" s="238" t="s">
        <v>40</v>
      </c>
      <c r="O296" s="448"/>
      <c r="P296" s="447"/>
      <c r="Q296" s="307"/>
      <c r="R296" s="199">
        <f>IFERROR(IF(AND($O$308="WA",$O$309=0),IF(IFERROR(FIND("On Premise",R298)&gt;0,FALSE),R98,(R98+R295)),0),0)</f>
        <v>0</v>
      </c>
      <c r="S296" s="199">
        <f>IFERROR(IF(AND($O$308="WA",$O$309=0),IF(IFERROR(FIND("On Premise",R298)&gt;0,FALSE),S98,(S98+S295)),0),0)</f>
        <v>0</v>
      </c>
      <c r="T296" s="301"/>
      <c r="U296" s="207">
        <f>IFERROR(IF(AND($O$308="WA",$O$309=0),IF(IFERROR(FIND("On Premise",U298)&gt;0,FALSE),U98,(U98+U295)),0),0)</f>
        <v>0</v>
      </c>
      <c r="V296" s="207">
        <f>IFERROR(IF(AND($O$308="WA",$O$309=0),IF(IFERROR(FIND("On Premise",U298)&gt;0,FALSE),V98,(V98+V295)),0),0)</f>
        <v>0</v>
      </c>
      <c r="W296" s="203"/>
      <c r="X296" s="207">
        <f>IFERROR(IF(AND($O$308="WA",$O$309=0),IF(IFERROR(FIND("On Premise",X298)&gt;0,FALSE),X98,(X98+X295)),0),0)</f>
        <v>0</v>
      </c>
      <c r="Y296" s="207">
        <f>IFERROR(IF(AND($O$308="WA",$O$309=0),IF(IFERROR(FIND("On Premise",X298)&gt;0,FALSE),Y98,(Y98+Y295)),0),0)</f>
        <v>0</v>
      </c>
      <c r="Z296" s="203"/>
      <c r="AA296" s="207">
        <f>IFERROR(IF(AND($O$308="WA",$O$309=0),IF(IFERROR(FIND("On Premise",AA298)&gt;0,FALSE),AA98,(AA98+AA295)),0),0)</f>
        <v>0</v>
      </c>
      <c r="AB296" s="207">
        <f>IFERROR(IF(AND($O$308="WA",$O$309=0),IF(IFERROR(FIND("On Premise",AA298)&gt;0,FALSE),AB98,(AB98+AB295)),0),0)</f>
        <v>0</v>
      </c>
      <c r="AC296" s="203"/>
      <c r="AD296" s="207">
        <f>IFERROR(IF(AND($O$308="WA",$O$309=0),IF(IFERROR(FIND("On Premise",AD298)&gt;0,FALSE),AD98,(AD98+AD295)),0),0)</f>
        <v>0</v>
      </c>
      <c r="AE296" s="207">
        <f>IFERROR(IF(AND($O$308="WA",$O$309=0),IF(IFERROR(FIND("On Premise",AD298)&gt;0,FALSE),AE98,(AE98+AE295)),0),0)</f>
        <v>0</v>
      </c>
      <c r="AF296" s="203"/>
      <c r="AG296" s="207">
        <f>IFERROR(IF(AND($O$308="WA",$O$309=0),IF(IFERROR(FIND("On Premise",AG298)&gt;0,FALSE),AG98,(AG98+AG295)),0),0)</f>
        <v>0</v>
      </c>
      <c r="AH296" s="207">
        <f>IFERROR(IF(AND($O$308="WA",$O$309=0),IF(IFERROR(FIND("On Premise",AG298)&gt;0,FALSE),AH98,(AH98+AH295)),0),0)</f>
        <v>0</v>
      </c>
      <c r="AI296" s="203"/>
      <c r="AJ296" s="207">
        <f>IFERROR(IF(AND($O$308="WA",$O$309=0),IF(IFERROR(FIND("On Premise",AJ298)&gt;0,FALSE),AJ98,(AJ98+AJ295)),0),0)</f>
        <v>0</v>
      </c>
      <c r="AK296" s="207">
        <f>IFERROR(IF(AND($O$308="WA",$O$309=0),IF(IFERROR(FIND("On Premise",AJ298)&gt;0,FALSE),AK98,(AK98+AK295)),0),0)</f>
        <v>0</v>
      </c>
      <c r="AL296" s="203"/>
      <c r="AM296" s="207">
        <f>IFERROR(IF(AND($O$308="WA",$O$309=0),IF(IFERROR(FIND("On Premise",AM298)&gt;0,FALSE),AM98,(AM98+AM295)),0),0)</f>
        <v>0</v>
      </c>
      <c r="AN296" s="207">
        <f>IFERROR(IF(AND($O$308="WA",$O$309=0),IF(IFERROR(FIND("On Premise",AM298)&gt;0,FALSE),AN98,(AN98+AN295)),0),0)</f>
        <v>0</v>
      </c>
      <c r="AO296" s="203"/>
      <c r="AP296" s="207">
        <f>IFERROR(IF(AND($O$308="WA",$O$309=0),IF(IFERROR(FIND("On Premise",AP298)&gt;0,FALSE),AP98,(AP98+AP295)),0),0)</f>
        <v>0</v>
      </c>
      <c r="AQ296" s="207">
        <f>IFERROR(IF(AND($O$308="WA",$O$309=0),IF(IFERROR(FIND("On Premise",AP298)&gt;0,FALSE),AQ98,(AQ98+AQ295)),0),0)</f>
        <v>0</v>
      </c>
      <c r="AR296" s="203"/>
      <c r="AS296" s="207">
        <f>IFERROR(IF(AND($O$308="WA",$O$309=0),IF(IFERROR(FIND("On Premise",AS298)&gt;0,FALSE),AS98,(AS98+AS295)),0),0)</f>
        <v>0</v>
      </c>
      <c r="AT296" s="207">
        <f>IFERROR(IF(AND($O$308="WA",$O$309=0),IF(IFERROR(FIND("On Premise",AS298)&gt;0,FALSE),AT98,(AT98+AT295)),0),0)</f>
        <v>0</v>
      </c>
      <c r="AU296" s="203"/>
      <c r="AV296" s="207">
        <f>IFERROR(IF(AND($O$308="WA",$O$309=0),IF(IFERROR(FIND("On Premise",AV298)&gt;0,FALSE),AV98,(AV98+AV295)),0),0)</f>
        <v>0</v>
      </c>
      <c r="AW296" s="207">
        <f>IFERROR(IF(AND($O$308="WA",$O$309=0),IF(IFERROR(FIND("On Premise",AV298)&gt;0,FALSE),AW98,(AW98+AW295)),0),0)</f>
        <v>0</v>
      </c>
      <c r="AX296" s="203"/>
      <c r="AY296" s="207">
        <f>IFERROR(IF(AND($O$308="WA",$O$309=0),IF(IFERROR(FIND("On Premise",AY298)&gt;0,FALSE),AY98,(AY98+AY295)),0),0)</f>
        <v>0</v>
      </c>
      <c r="AZ296" s="207">
        <f>IFERROR(IF(AND($O$308="WA",$O$309=0),IF(IFERROR(FIND("On Premise",AY298)&gt;0,FALSE),AZ98,(AZ98+AZ295)),0),0)</f>
        <v>0</v>
      </c>
      <c r="BA296" s="203"/>
      <c r="BB296" s="207">
        <f>IFERROR(IF(AND($O$308="WA",$O$309=0),IF(IFERROR(FIND("On Premise",BB298)&gt;0,FALSE),BB98,(BB98+BB295)),0),0)</f>
        <v>0</v>
      </c>
      <c r="BC296" s="207">
        <f>IFERROR(IF(AND($O$308="WA",$O$309=0),IF(IFERROR(FIND("On Premise",BB298)&gt;0,FALSE),BC98,(BC98+BC295)),0),0)</f>
        <v>0</v>
      </c>
      <c r="BD296" s="203"/>
      <c r="BE296" s="207">
        <f>IFERROR(IF(AND($O$308="WA",$O$309=0),IF(IFERROR(FIND("On Premise",BE298)&gt;0,FALSE),BE98,(BE98+BE295)),0),0)</f>
        <v>0</v>
      </c>
      <c r="BF296" s="207">
        <f>IFERROR(IF(AND($O$308="WA",$O$309=0),IF(IFERROR(FIND("On Premise",BE298)&gt;0,FALSE),BF98,(BF98+BF295)),0),0)</f>
        <v>0</v>
      </c>
      <c r="BG296" s="203"/>
      <c r="BH296" s="207">
        <f>IFERROR(IF(AND($O$308="WA",$O$309=0),IF(IFERROR(FIND("On Premise",BH298)&gt;0,FALSE),BH98,(BH98+BH295)),0),0)</f>
        <v>0</v>
      </c>
      <c r="BI296" s="207">
        <f>IFERROR(IF(AND($O$308="WA",$O$309=0),IF(IFERROR(FIND("On Premise",BH298)&gt;0,FALSE),BI98,(BI98+BI295)),0),0)</f>
        <v>0</v>
      </c>
      <c r="BJ296" s="203"/>
      <c r="BK296" s="207">
        <f>IFERROR(IF(AND($O$308="WA",$O$309=0),IF(IFERROR(FIND("On Premise",BK298)&gt;0,FALSE),BK98,(BK98+BK295)),0),0)</f>
        <v>0</v>
      </c>
      <c r="BL296" s="207">
        <f>IFERROR(IF(AND($O$308="WA",$O$309=0),IF(IFERROR(FIND("On Premise",BK298)&gt;0,FALSE),BL98,(BL98+BL295)),0),0)</f>
        <v>0</v>
      </c>
      <c r="BM296" s="203"/>
      <c r="BN296" s="207">
        <f>IFERROR(IF(AND($O$308="WA",$O$309=0),IF(IFERROR(FIND("On Premise",BN298)&gt;0,FALSE),BN98,(BN98+BN295)),0),0)</f>
        <v>0</v>
      </c>
      <c r="BO296" s="207">
        <f>IFERROR(IF(AND($O$308="WA",$O$309=0),IF(IFERROR(FIND("On Premise",BN298)&gt;0,FALSE),BO98,(BO98+BO295)),0),0)</f>
        <v>0</v>
      </c>
      <c r="BP296" s="203"/>
      <c r="BQ296" s="204">
        <f>IFERROR(IF(AND($O$308="WA",$O$309=0),IF(IFERROR(FIND("On Premise",BQ298)&gt;0,FALSE),BQ98,(BQ98+BQ295)),0),0)</f>
        <v>0</v>
      </c>
      <c r="BR296" s="204">
        <f>IFERROR(IF(AND($O$308="WA",$O$309=0),IF(IFERROR(FIND("On Premise",BQ298)&gt;0,FALSE),BR98,(BR98+BR295)),0),0)</f>
        <v>0</v>
      </c>
      <c r="BS296" s="204"/>
      <c r="BT296" s="204">
        <f>IFERROR(IF(AND($O$308="WA",$O$309=0),IF(IFERROR(FIND("On Premise",BT298)&gt;0,FALSE),BT98,(BT98+BT295)),0),0)</f>
        <v>0</v>
      </c>
      <c r="BU296" s="204">
        <f>IFERROR(IF(AND($O$308="WA",$O$309=0),IF(IFERROR(FIND("On Premise",BT298)&gt;0,FALSE),BU98,(BU98+BU295)),0),0)</f>
        <v>0</v>
      </c>
      <c r="BV296" s="204"/>
      <c r="BW296" s="204">
        <f>IFERROR(IF(AND($O$308="WA",$O$309=0),IF(IFERROR(FIND("On Premise",BW298)&gt;0,FALSE),BW98,(BW98+BW295)),0),0)</f>
        <v>0</v>
      </c>
      <c r="BX296" s="204">
        <f>IFERROR(IF(AND($O$308="WA",$O$309=0),IF(IFERROR(FIND("On Premise",BW298)&gt;0,FALSE),BX98,(BX98+BX295)),0),0)</f>
        <v>0</v>
      </c>
      <c r="BY296" s="204"/>
      <c r="BZ296" s="204">
        <f>IFERROR(IF(AND($O$308="WA",$O$309=0),IF(IFERROR(FIND("On Premise",BZ298)&gt;0,FALSE),BZ98,(BZ98+BZ295)),0),0)</f>
        <v>0</v>
      </c>
      <c r="CA296" s="204">
        <f>IFERROR(IF(AND($O$308="WA",$O$309=0),IF(IFERROR(FIND("On Premise",BZ298)&gt;0,FALSE),CA98,(CA98+CA295)),0),0)</f>
        <v>0</v>
      </c>
      <c r="CB296" s="203"/>
      <c r="CC296" s="207">
        <f>IFERROR(IF(AND($O$308="WA",$O$309=0),IF(IFERROR(FIND("On Premise",CC298)&gt;0,FALSE),CC98,(CC98+CC295)),0),0)</f>
        <v>0</v>
      </c>
      <c r="CD296" s="207">
        <f>IFERROR(IF(AND($O$308="WA",$O$309=0),IF(IFERROR(FIND("On Premise",CC298)&gt;0,FALSE),CD98,(CD98+CD295)),0),0)</f>
        <v>0</v>
      </c>
      <c r="CE296" s="203"/>
      <c r="CF296" s="207">
        <f>IFERROR(IF(AND($O$308="WA",$O$309=0),IF(IFERROR(FIND("On Premise",CF298)&gt;0,FALSE),CF98,(CF98+CF295)),0),0)</f>
        <v>0</v>
      </c>
      <c r="CG296" s="207">
        <f>IFERROR(IF(AND($O$308="WA",$O$309=0),IF(IFERROR(FIND("On Premise",CF298)&gt;0,FALSE),CG98,(CG98+CG295)),0),0)</f>
        <v>0</v>
      </c>
      <c r="CH296" s="203"/>
      <c r="CI296" s="207">
        <f>IFERROR(IF(AND($O$308="WA",$O$309=0),IF(IFERROR(FIND("On Premise",CI298)&gt;0,FALSE),CI98,(CI98+CI295)),0),0)</f>
        <v>0</v>
      </c>
      <c r="CJ296" s="207">
        <f>IFERROR(IF(AND($O$308="WA",$O$309=0),IF(IFERROR(FIND("On Premise",CI298)&gt;0,FALSE),CJ98,(CJ98+CJ295)),0),0)</f>
        <v>0</v>
      </c>
      <c r="CK296" s="203"/>
      <c r="CL296" s="207">
        <f>IFERROR(IF(AND($O$308="WA",$O$309=0),IF(IFERROR(FIND("On Premise",CL298)&gt;0,FALSE),CL98,(CL98+CL295)),0),0)</f>
        <v>0</v>
      </c>
      <c r="CM296" s="207">
        <f>IFERROR(IF(AND($O$308="WA",$O$309=0),IF(IFERROR(FIND("On Premise",CL298)&gt;0,FALSE),CM98,(CM98+CM295)),0),0)</f>
        <v>0</v>
      </c>
      <c r="CN296" s="203"/>
      <c r="CO296" s="207">
        <f>IFERROR(IF(AND($O$308="WA",$O$309=0),IF(IFERROR(FIND("On Premise",CO298)&gt;0,FALSE),CO98,(CO98+CO295)),0),0)</f>
        <v>0</v>
      </c>
      <c r="CP296" s="207">
        <f>IFERROR(IF(AND($O$308="WA",$O$309=0),IF(IFERROR(FIND("On Premise",CO298)&gt;0,FALSE),CP98,(CP98+CP295)),0),0)</f>
        <v>0</v>
      </c>
      <c r="CQ296" s="203"/>
      <c r="CR296" s="207">
        <f>IFERROR(IF(AND($O$308="WA",$O$309=0),IF(IFERROR(FIND("On Premise",CR298)&gt;0,FALSE),CR98,(CR98+CR295)),0),0)</f>
        <v>0</v>
      </c>
      <c r="CS296" s="207">
        <f>IFERROR(IF(AND($O$308="WA",$O$309=0),IF(IFERROR(FIND("On Premise",CR298)&gt;0,FALSE),CS98,(CS98+CS295)),0),0)</f>
        <v>0</v>
      </c>
      <c r="CT296" s="203"/>
      <c r="CU296" s="207">
        <f>IFERROR(IF(AND($O$308="WA",$O$309=0),IF(IFERROR(FIND("On Premise",CU298)&gt;0,FALSE),CU98,(CU98+CU295)),0),0)</f>
        <v>0</v>
      </c>
      <c r="CV296" s="207">
        <f>IFERROR(IF(AND($O$308="WA",$O$309=0),IF(IFERROR(FIND("On Premise",CU298)&gt;0,FALSE),CV98,(CV98+CV295)),0),0)</f>
        <v>0</v>
      </c>
      <c r="CW296" s="203"/>
      <c r="CX296" s="207">
        <f>IFERROR(IF(AND($O$308="WA",$O$309=0),IF(IFERROR(FIND("On Premise",CX298)&gt;0,FALSE),CX98,(CX98+CX295)),0),0)</f>
        <v>0</v>
      </c>
      <c r="CY296" s="207">
        <f>IFERROR(IF(AND($O$308="WA",$O$309=0),IF(IFERROR(FIND("On Premise",CX298)&gt;0,FALSE),CY98,(CY98+CY295)),0),0)</f>
        <v>0</v>
      </c>
      <c r="CZ296" s="203"/>
      <c r="DA296" s="207">
        <f>IFERROR(IF(AND($O$308="WA",$O$309=0),IF(IFERROR(FIND("On Premise",DA298)&gt;0,FALSE),DA98,(DA98+DA295)),0),0)</f>
        <v>0</v>
      </c>
      <c r="DB296" s="207">
        <f>IFERROR(IF(AND($O$308="WA",$O$309=0),IF(IFERROR(FIND("On Premise",DA298)&gt;0,FALSE),DB98,(DB98+DB295)),0),0)</f>
        <v>0</v>
      </c>
      <c r="DC296" s="203"/>
      <c r="DD296" s="207">
        <f>IFERROR(IF(AND($O$308="WA",$O$309=0),IF(IFERROR(FIND("On Premise",DD298)&gt;0,FALSE),DD98,(DD98+DD295)),0),0)</f>
        <v>0</v>
      </c>
      <c r="DE296" s="207">
        <f>IFERROR(IF(AND($O$308="WA",$O$309=0),IF(IFERROR(FIND("On Premise",DD298)&gt;0,FALSE),DE98,(DE98+DE295)),0),0)</f>
        <v>0</v>
      </c>
      <c r="DF296" s="203"/>
      <c r="DG296" s="207">
        <f>IFERROR(IF(AND($O$308="WA",$O$309=0),IF(IFERROR(FIND("On Premise",DG298)&gt;0,FALSE),DG98,(DG98+DG295)),0),0)</f>
        <v>0</v>
      </c>
      <c r="DH296" s="207">
        <f>IFERROR(IF(AND($O$308="WA",$O$309=0),IF(IFERROR(FIND("On Premise",DG298)&gt;0,FALSE),DH98,(DH98+DH295)),0),0)</f>
        <v>0</v>
      </c>
      <c r="DI296" s="203"/>
      <c r="DJ296" s="207">
        <f>IFERROR(IF(AND($O$308="WA",$O$309=0),IF(IFERROR(FIND("On Premise",DJ298)&gt;0,FALSE),DJ98,(DJ98+DJ295)),0),0)</f>
        <v>0</v>
      </c>
      <c r="DK296" s="207">
        <f>IFERROR(IF(AND($O$308="WA",$O$309=0),IF(IFERROR(FIND("On Premise",DJ298)&gt;0,FALSE),DK98,(DK98+DK295)),0),0)</f>
        <v>0</v>
      </c>
      <c r="DL296" s="203"/>
      <c r="DM296" s="207">
        <f>IFERROR(IF(AND($O$308="WA",$O$309=0),IF(IFERROR(FIND("On Premise",DM298)&gt;0,FALSE),DM98,(DM98+DM295)),0),0)</f>
        <v>0</v>
      </c>
      <c r="DN296" s="207">
        <f>IFERROR(IF(AND($O$308="WA",$O$309=0),IF(IFERROR(FIND("On Premise",DM298)&gt;0,FALSE),DN98,(DN98+DN295)),0),0)</f>
        <v>0</v>
      </c>
      <c r="DO296" s="203"/>
      <c r="DP296" s="207">
        <f>IFERROR(IF(AND($O$308="WA",$O$309=0),IF(IFERROR(FIND("On Premise",DP298)&gt;0,FALSE),DP98,(DP98+DP295)),0),0)</f>
        <v>0</v>
      </c>
      <c r="DQ296" s="207">
        <f>IFERROR(IF(AND($O$308="WA",$O$309=0),IF(IFERROR(FIND("On Premise",DP298)&gt;0,FALSE),DQ98,(DQ98+DQ295)),0),0)</f>
        <v>0</v>
      </c>
      <c r="DR296" s="203"/>
      <c r="DS296" s="207">
        <f>IFERROR(IF(AND($O$308="WA",$O$309=0),IF(IFERROR(FIND("On Premise",DS298)&gt;0,FALSE),DS98,(DS98+DS295)),0),0)</f>
        <v>0</v>
      </c>
      <c r="DT296" s="207">
        <f>IFERROR(IF(AND($O$308="WA",$O$309=0),IF(IFERROR(FIND("On Premise",DS298)&gt;0,FALSE),DT98,(DT98+DT295)),0),0)</f>
        <v>0</v>
      </c>
      <c r="DU296" s="211"/>
      <c r="DV296" s="204">
        <f>IFERROR(IF(AND($O$308="WA",$O$309=0),IF(IFERROR(FIND("On Premise",DV298)&gt;0,FALSE),DV98,(DV98+DV295)),0),0)</f>
        <v>0</v>
      </c>
      <c r="DW296" s="442"/>
      <c r="DY296" s="205"/>
      <c r="DZ296" s="205"/>
      <c r="EB296" s="196"/>
      <c r="EC296" s="196"/>
    </row>
    <row r="297" spans="1:303" ht="15.6" hidden="1" customHeight="1" x14ac:dyDescent="0.3">
      <c r="D297" s="84">
        <v>1</v>
      </c>
      <c r="M297" s="314" t="s">
        <v>258</v>
      </c>
      <c r="N297" s="314" t="s">
        <v>291</v>
      </c>
      <c r="O297" s="314"/>
      <c r="P297" s="315"/>
      <c r="Q297" s="316"/>
      <c r="R297" s="585">
        <f>IFERROR(R38,0)</f>
        <v>0</v>
      </c>
      <c r="S297" s="586"/>
      <c r="T297" s="315"/>
      <c r="U297" s="585">
        <f>IFERROR(U38,0)</f>
        <v>0</v>
      </c>
      <c r="V297" s="586"/>
      <c r="W297" s="315"/>
      <c r="X297" s="583">
        <f>IFERROR(X38,0)</f>
        <v>0</v>
      </c>
      <c r="Y297" s="584"/>
      <c r="Z297" s="315"/>
      <c r="AA297" s="583">
        <f>IFERROR(AA38,0)</f>
        <v>0</v>
      </c>
      <c r="AB297" s="584"/>
      <c r="AC297" s="315"/>
      <c r="AD297" s="587">
        <f>IFERROR(AD38,0)</f>
        <v>0</v>
      </c>
      <c r="AE297" s="588"/>
      <c r="AF297" s="314"/>
      <c r="AG297" s="542">
        <f>IFERROR(AG38,0)</f>
        <v>0</v>
      </c>
      <c r="AH297" s="543"/>
      <c r="AI297" s="314"/>
      <c r="AJ297" s="542">
        <f>IFERROR(AJ38,0)</f>
        <v>0</v>
      </c>
      <c r="AK297" s="543"/>
      <c r="AL297" s="314"/>
      <c r="AM297" s="542">
        <f>IFERROR(AM38,0)</f>
        <v>0</v>
      </c>
      <c r="AN297" s="543"/>
      <c r="AO297" s="315"/>
      <c r="AP297" s="583">
        <f>IFERROR(AP38,0)</f>
        <v>0</v>
      </c>
      <c r="AQ297" s="584"/>
      <c r="AR297" s="315"/>
      <c r="AS297" s="583">
        <f>IFERROR(AS38,0)</f>
        <v>0</v>
      </c>
      <c r="AT297" s="584"/>
      <c r="AU297" s="315"/>
      <c r="AV297" s="583">
        <f>IFERROR(AV38,0)</f>
        <v>0</v>
      </c>
      <c r="AW297" s="584"/>
      <c r="AX297" s="315"/>
      <c r="AY297" s="583">
        <f>IFERROR(AY38,0)</f>
        <v>0</v>
      </c>
      <c r="AZ297" s="584"/>
      <c r="BA297" s="315"/>
      <c r="BB297" s="587">
        <f>IFERROR(BB38,0)</f>
        <v>0</v>
      </c>
      <c r="BC297" s="588"/>
      <c r="BD297" s="315"/>
      <c r="BE297" s="583">
        <f>IFERROR(BE38,0)</f>
        <v>0</v>
      </c>
      <c r="BF297" s="584"/>
      <c r="BG297" s="315"/>
      <c r="BH297" s="583">
        <f>IFERROR(BH38,0)</f>
        <v>0</v>
      </c>
      <c r="BI297" s="584"/>
      <c r="BJ297" s="315"/>
      <c r="BK297" s="583">
        <f>IFERROR(BK38,0)</f>
        <v>0</v>
      </c>
      <c r="BL297" s="584"/>
      <c r="BM297" s="315"/>
      <c r="BN297" s="583">
        <f>IFERROR(BN38,0)</f>
        <v>0</v>
      </c>
      <c r="BO297" s="584"/>
      <c r="BP297" s="315"/>
      <c r="BQ297" s="583">
        <f>IFERROR(BQ38,0)</f>
        <v>0</v>
      </c>
      <c r="BR297" s="584"/>
      <c r="BS297" s="315"/>
      <c r="BT297" s="583">
        <f>IFERROR(BT38,0)</f>
        <v>0</v>
      </c>
      <c r="BU297" s="584"/>
      <c r="BV297" s="315"/>
      <c r="BW297" s="583">
        <f>IFERROR(BW38,0)</f>
        <v>0</v>
      </c>
      <c r="BX297" s="584"/>
      <c r="BY297" s="315"/>
      <c r="BZ297" s="583">
        <f>IFERROR(BZ38,0)</f>
        <v>0</v>
      </c>
      <c r="CA297" s="584"/>
      <c r="CB297" s="314"/>
      <c r="CC297" s="585">
        <f>IFERROR(CC38,0)</f>
        <v>0</v>
      </c>
      <c r="CD297" s="586"/>
      <c r="CE297" s="315"/>
      <c r="CF297" s="585">
        <f>IFERROR(CF38,0)</f>
        <v>0</v>
      </c>
      <c r="CG297" s="586"/>
      <c r="CH297" s="315"/>
      <c r="CI297" s="585">
        <f>IFERROR(CI38,0)</f>
        <v>0</v>
      </c>
      <c r="CJ297" s="586"/>
      <c r="CK297" s="315"/>
      <c r="CL297" s="585">
        <f>IFERROR(CL38,0)</f>
        <v>0</v>
      </c>
      <c r="CM297" s="586"/>
      <c r="CN297" s="315"/>
      <c r="CO297" s="585">
        <f>IFERROR(CO38,0)</f>
        <v>0</v>
      </c>
      <c r="CP297" s="586"/>
      <c r="CQ297" s="315"/>
      <c r="CR297" s="585">
        <f>IFERROR(CR38,0)</f>
        <v>0</v>
      </c>
      <c r="CS297" s="586"/>
      <c r="CT297" s="315"/>
      <c r="CU297" s="585">
        <f>IFERROR(CU38,0)</f>
        <v>0</v>
      </c>
      <c r="CV297" s="586"/>
      <c r="CW297" s="315"/>
      <c r="CX297" s="585">
        <f>IFERROR(CX38,0)</f>
        <v>0</v>
      </c>
      <c r="CY297" s="586"/>
      <c r="CZ297" s="315"/>
      <c r="DA297" s="585">
        <f>IFERROR(DA38,0)</f>
        <v>0</v>
      </c>
      <c r="DB297" s="586"/>
      <c r="DC297" s="315"/>
      <c r="DD297" s="585">
        <f>IFERROR(DD38,0)</f>
        <v>0</v>
      </c>
      <c r="DE297" s="586"/>
      <c r="DF297" s="315"/>
      <c r="DG297" s="585">
        <f>IFERROR(DG38,0)</f>
        <v>0</v>
      </c>
      <c r="DH297" s="586"/>
      <c r="DI297" s="315"/>
      <c r="DJ297" s="585">
        <f>IFERROR(DJ38,0)</f>
        <v>0</v>
      </c>
      <c r="DK297" s="586"/>
      <c r="DL297" s="315"/>
      <c r="DM297" s="585">
        <f>IFERROR(DM38,0)</f>
        <v>0</v>
      </c>
      <c r="DN297" s="586"/>
      <c r="DO297" s="315"/>
      <c r="DP297" s="585">
        <f>IFERROR(DP38,0)</f>
        <v>0</v>
      </c>
      <c r="DQ297" s="586"/>
      <c r="DR297" s="315"/>
      <c r="DS297" s="585">
        <f>IFERROR(DS38,0)</f>
        <v>0</v>
      </c>
      <c r="DT297" s="586"/>
      <c r="DU297" s="314"/>
      <c r="DV297" s="314"/>
      <c r="DW297" s="314"/>
      <c r="DX297" s="315"/>
      <c r="DY297" s="317"/>
      <c r="DZ297" s="317"/>
      <c r="EA297" s="318"/>
      <c r="EB297" s="319"/>
      <c r="EC297" s="319"/>
      <c r="EE297" s="100">
        <v>169</v>
      </c>
    </row>
    <row r="298" spans="1:303" ht="15" hidden="1" customHeight="1" x14ac:dyDescent="0.3">
      <c r="D298" s="84">
        <v>1</v>
      </c>
      <c r="E298" t="s">
        <v>513</v>
      </c>
      <c r="G298" t="s">
        <v>247</v>
      </c>
      <c r="H298" t="b">
        <v>1</v>
      </c>
      <c r="M298" s="320" t="s">
        <v>514</v>
      </c>
      <c r="N298" s="320"/>
      <c r="O298" s="320"/>
      <c r="P298" s="320"/>
      <c r="Q298" s="320"/>
      <c r="R298" s="321" t="s">
        <v>515</v>
      </c>
      <c r="S298" s="320" t="str">
        <f>IF(R298="All Channels","All",IF(R298="Off Premise","Off",IF(R298="On Premise","On",IF(R298="Military","Mil",IF(R298="On &amp; Off","Both",R298)))))</f>
        <v>All</v>
      </c>
      <c r="T298" s="320"/>
      <c r="U298" s="321" t="s">
        <v>515</v>
      </c>
      <c r="V298" s="320" t="str">
        <f>IF(U298="All Channels","All",IF(U298="Off Premise","Off",IF(U298="On Premise","On",IF(U298="Military","Mil",IF(U298="On &amp; Off","Both",U298)))))</f>
        <v>All</v>
      </c>
      <c r="W298" s="320"/>
      <c r="X298" s="322"/>
      <c r="Y298" s="320">
        <f>IF(X298="All Channels","All",IF(X298="Off Premise","Off",IF(X298="On Premise","On",IF(X298="Military","Mil",IF(X298="On &amp; Off","Both",X298)))))</f>
        <v>0</v>
      </c>
      <c r="Z298" s="320"/>
      <c r="AA298" s="321" t="s">
        <v>515</v>
      </c>
      <c r="AB298" s="323" t="str">
        <f>IF(AA298="All Channels","All",IF(AA298="Off Premise","Off",IF(AA298="On Premise","On",IF(AA298="Military","Mil",IF(AA298="On &amp; Off","Both",AA298)))))</f>
        <v>All</v>
      </c>
      <c r="AC298" s="324"/>
      <c r="AD298" s="321" t="s">
        <v>515</v>
      </c>
      <c r="AE298" s="323" t="str">
        <f>IF(AD298="All Channels","All",IF(AD298="Off Premise","Off",IF(AD298="On Premise","On",IF(AD298="Military","Mil",IF(AD298="On &amp; Off","Both",AD298)))))</f>
        <v>All</v>
      </c>
      <c r="AF298" s="324"/>
      <c r="AG298" s="321" t="s">
        <v>515</v>
      </c>
      <c r="AH298" s="323" t="str">
        <f>IF(AG298="All Channels","All",IF(AG298="Off Premise","Off",IF(AG298="On Premise","On",IF(AG298="Military","Mil",IF(AG298="On &amp; Off","Both",AG298)))))</f>
        <v>All</v>
      </c>
      <c r="AI298" s="320"/>
      <c r="AJ298" s="322" t="s">
        <v>515</v>
      </c>
      <c r="AK298" s="320" t="str">
        <f>IF(AJ298="All Channels","All",IF(AJ298="Off Premise","Off",IF(AJ298="On Premise","On",IF(AJ298="Military","Mil",IF(AJ298="On &amp; Off","Both",AJ298)))))</f>
        <v>All</v>
      </c>
      <c r="AL298" s="320"/>
      <c r="AM298" s="322" t="s">
        <v>515</v>
      </c>
      <c r="AN298" s="320" t="str">
        <f>IF(AM298="All Channels","All",IF(AM298="Off Premise","Off",IF(AM298="On Premise","On",IF(AM298="Military","Mil",IF(AM298="On &amp; Off","Both",AM298)))))</f>
        <v>All</v>
      </c>
      <c r="AO298" s="320"/>
      <c r="AP298" s="322" t="s">
        <v>515</v>
      </c>
      <c r="AQ298" s="320" t="str">
        <f>IF(AP298="All Channels","All",IF(AP298="Off Premise","Off",IF(AP298="On Premise","On",IF(AP298="Military","Mil",IF(AP298="On &amp; Off","Both",AP298)))))</f>
        <v>All</v>
      </c>
      <c r="AR298" s="320"/>
      <c r="AS298" s="322" t="s">
        <v>515</v>
      </c>
      <c r="AT298" s="320" t="str">
        <f>IF(AS298="All Channels","All",IF(AS298="Off Premise","Off",IF(AS298="On Premise","On",IF(AS298="Military","Mil",IF(AS298="On &amp; Off","Both",AS298)))))</f>
        <v>All</v>
      </c>
      <c r="AU298" s="320"/>
      <c r="AV298" s="322" t="s">
        <v>515</v>
      </c>
      <c r="AW298" s="320" t="str">
        <f>IF(AV298="All Channels","All",IF(AV298="Off Premise","Off",IF(AV298="On Premise","On",IF(AV298="Military","Mil",IF(AV298="On &amp; Off","Both",AV298)))))</f>
        <v>All</v>
      </c>
      <c r="AX298" s="320"/>
      <c r="AY298" s="322" t="s">
        <v>515</v>
      </c>
      <c r="AZ298" s="320" t="str">
        <f>IF(AY298="All Channels","All",IF(AY298="Off Premise","Off",IF(AY298="On Premise","On",IF(AY298="Military","Mil",IF(AY298="On &amp; Off","Both",AY298)))))</f>
        <v>All</v>
      </c>
      <c r="BA298" s="320"/>
      <c r="BB298" s="322" t="s">
        <v>515</v>
      </c>
      <c r="BC298" s="320" t="str">
        <f>IF(BB298="All Channels","All",IF(BB298="Off Premise","Off",IF(BB298="On Premise","On",IF(BB298="Military","Mil",IF(BB298="On &amp; Off","Both",BB298)))))</f>
        <v>All</v>
      </c>
      <c r="BD298" s="320"/>
      <c r="BE298" s="322" t="s">
        <v>515</v>
      </c>
      <c r="BF298" s="320" t="str">
        <f>IF(BE298="All Channels","All",IF(BE298="Off Premise","Off",IF(BE298="On Premise","On",IF(BE298="Military","Mil",IF(BE298="On &amp; Off","Both",BE298)))))</f>
        <v>All</v>
      </c>
      <c r="BG298" s="320"/>
      <c r="BH298" s="322" t="s">
        <v>515</v>
      </c>
      <c r="BI298" s="320" t="str">
        <f>IF(BH298="All Channels","All",IF(BH298="Off Premise","Off",IF(BH298="On Premise","On",IF(BH298="Military","Mil",IF(BH298="On &amp; Off","Both",BH298)))))</f>
        <v>All</v>
      </c>
      <c r="BJ298" s="320"/>
      <c r="BK298" s="322" t="s">
        <v>515</v>
      </c>
      <c r="BL298" s="320" t="str">
        <f>IF(BK298="All Channels","All",IF(BK298="Off Premise","Off",IF(BK298="On Premise","On",IF(BK298="Military","Mil",IF(BK298="On &amp; Off","Both",BK298)))))</f>
        <v>All</v>
      </c>
      <c r="BM298" s="320"/>
      <c r="BN298" s="322" t="s">
        <v>515</v>
      </c>
      <c r="BO298" s="320" t="str">
        <f>IF(BN298="All Channels","All",IF(BN298="Off Premise","Off",IF(BN298="On Premise","On",IF(BN298="Military","Mil",IF(BN298="On &amp; Off","Both",BN298)))))</f>
        <v>All</v>
      </c>
      <c r="BP298" s="320"/>
      <c r="BQ298" s="322" t="s">
        <v>515</v>
      </c>
      <c r="BR298" s="320" t="str">
        <f>IF(BQ298="All Channels","All",IF(BQ298="Off Premise","Off",IF(BQ298="On Premise","On",IF(BQ298="Military","Mil",IF(BQ298="On &amp; Off","Both",BQ298)))))</f>
        <v>All</v>
      </c>
      <c r="BS298" s="320"/>
      <c r="BT298" s="322" t="s">
        <v>515</v>
      </c>
      <c r="BU298" s="320" t="str">
        <f>IF(BT298="All Channels","All",IF(BT298="Off Premise","Off",IF(BT298="On Premise","On",IF(BT298="Military","Mil",IF(BT298="On &amp; Off","Both",BT298)))))</f>
        <v>All</v>
      </c>
      <c r="BV298" s="320"/>
      <c r="BW298" s="321" t="s">
        <v>515</v>
      </c>
      <c r="BX298" s="323" t="str">
        <f>IF(BW298="All Channels","All",IF(BW298="Off Premise","Off",IF(BW298="On Premise","On",IF(BW298="Military","Mil",IF(BW298="On &amp; Off","Both",BW298)))))</f>
        <v>All</v>
      </c>
      <c r="BY298" s="320"/>
      <c r="BZ298" s="322" t="s">
        <v>515</v>
      </c>
      <c r="CA298" s="320" t="str">
        <f>IF(BZ298="All Channels","All",IF(BZ298="Off Premise","Off",IF(BZ298="On Premise","On",IF(BZ298="Military","Mil",IF(BZ298="On &amp; Off","Both",BZ298)))))</f>
        <v>All</v>
      </c>
      <c r="CB298" s="320"/>
      <c r="CC298" s="321" t="s">
        <v>515</v>
      </c>
      <c r="CD298" s="320" t="str">
        <f>IF(CC298="All Channels","All",IF(CC298="Off Premise","Off",IF(CC298="On Premise","On",IF(CC298="Military","Mil",IF(CC298="On &amp; Off","Both",CC298)))))</f>
        <v>All</v>
      </c>
      <c r="CE298" s="320"/>
      <c r="CF298" s="321" t="s">
        <v>515</v>
      </c>
      <c r="CG298" s="320" t="str">
        <f>IF(CF298="All Channels","All",IF(CF298="Off Premise","Off",IF(CF298="On Premise","On",IF(CF298="Military","Mil",IF(CF298="On &amp; Off","Both",CF298)))))</f>
        <v>All</v>
      </c>
      <c r="CH298" s="320"/>
      <c r="CI298" s="321" t="s">
        <v>515</v>
      </c>
      <c r="CJ298" s="320" t="str">
        <f>IF(CI298="All Channels","All",IF(CI298="Off Premise","Off",IF(CI298="On Premise","On",IF(CI298="Military","Mil",IF(CI298="On &amp; Off","Both",CI298)))))</f>
        <v>All</v>
      </c>
      <c r="CK298" s="320"/>
      <c r="CL298" s="321" t="s">
        <v>515</v>
      </c>
      <c r="CM298" s="320" t="str">
        <f>IF(CL298="All Channels","All",IF(CL298="Off Premise","Off",IF(CL298="On Premise","On",IF(CL298="Military","Mil",IF(CL298="On &amp; Off","Both",CL298)))))</f>
        <v>All</v>
      </c>
      <c r="CN298" s="320"/>
      <c r="CO298" s="321" t="s">
        <v>515</v>
      </c>
      <c r="CP298" s="320" t="str">
        <f>IF(CO298="All Channels","All",IF(CO298="Off Premise","Off",IF(CO298="On Premise","On",IF(CO298="Military","Mil",IF(CO298="On &amp; Off","Both",CO298)))))</f>
        <v>All</v>
      </c>
      <c r="CQ298" s="320"/>
      <c r="CR298" s="321" t="s">
        <v>515</v>
      </c>
      <c r="CS298" s="320" t="str">
        <f>IF(CR298="All Channels","All",IF(CR298="Off Premise","Off",IF(CR298="On Premise","On",IF(CR298="Military","Mil",IF(CR298="On &amp; Off","Both",CR298)))))</f>
        <v>All</v>
      </c>
      <c r="CT298" s="320"/>
      <c r="CU298" s="321" t="s">
        <v>515</v>
      </c>
      <c r="CV298" s="320" t="str">
        <f>IF(CU298="All Channels","All",IF(CU298="Off Premise","Off",IF(CU298="On Premise","On",IF(CU298="Military","Mil",IF(CU298="On &amp; Off","Both",CU298)))))</f>
        <v>All</v>
      </c>
      <c r="CW298" s="320"/>
      <c r="CX298" s="321" t="s">
        <v>515</v>
      </c>
      <c r="CY298" s="320" t="str">
        <f>IF(CX298="All Channels","All",IF(CX298="Off Premise","Off",IF(CX298="On Premise","On",IF(CX298="Military","Mil",IF(CX298="On &amp; Off","Both",CX298)))))</f>
        <v>All</v>
      </c>
      <c r="CZ298" s="320"/>
      <c r="DA298" s="321" t="s">
        <v>515</v>
      </c>
      <c r="DB298" s="320" t="str">
        <f>IF(DA298="All Channels","All",IF(DA298="Off Premise","Off",IF(DA298="On Premise","On",IF(DA298="Military","Mil",IF(DA298="On &amp; Off","Both",DA298)))))</f>
        <v>All</v>
      </c>
      <c r="DC298" s="320"/>
      <c r="DD298" s="321" t="s">
        <v>515</v>
      </c>
      <c r="DE298" s="320" t="str">
        <f>IF(DD298="All Channels","All",IF(DD298="Off Premise","Off",IF(DD298="On Premise","On",IF(DD298="Military","Mil",IF(DD298="On &amp; Off","Both",DD298)))))</f>
        <v>All</v>
      </c>
      <c r="DF298" s="320"/>
      <c r="DG298" s="321" t="s">
        <v>515</v>
      </c>
      <c r="DH298" s="320" t="str">
        <f>IF(DG298="All Channels","All",IF(DG298="Off Premise","Off",IF(DG298="On Premise","On",IF(DG298="Military","Mil",IF(DG298="On &amp; Off","Both",DG298)))))</f>
        <v>All</v>
      </c>
      <c r="DI298" s="320"/>
      <c r="DJ298" s="321" t="s">
        <v>515</v>
      </c>
      <c r="DK298" s="320" t="str">
        <f>IF(DJ298="All Channels","All",IF(DJ298="Off Premise","Off",IF(DJ298="On Premise","On",IF(DJ298="Military","Mil",IF(DJ298="On &amp; Off","Both",DJ298)))))</f>
        <v>All</v>
      </c>
      <c r="DL298" s="320"/>
      <c r="DM298" s="321" t="s">
        <v>515</v>
      </c>
      <c r="DN298" s="320" t="str">
        <f>IF(DM298="All Channels","All",IF(DM298="Off Premise","Off",IF(DM298="On Premise","On",IF(DM298="Military","Mil",IF(DM298="On &amp; Off","Both",DM298)))))</f>
        <v>All</v>
      </c>
      <c r="DO298" s="320"/>
      <c r="DP298" s="321" t="s">
        <v>515</v>
      </c>
      <c r="DQ298" s="320" t="str">
        <f>IF(DP298="All Channels","All",IF(DP298="Off Premise","Off",IF(DP298="On Premise","On",IF(DP298="Military","Mil",IF(DP298="On &amp; Off","Both",DP298)))))</f>
        <v>All</v>
      </c>
      <c r="DR298" s="320"/>
      <c r="DS298" s="321" t="s">
        <v>515</v>
      </c>
      <c r="DT298" s="320" t="str">
        <f>IF(DS298="All Channels","All",IF(DS298="Off Premise","Off",IF(DS298="On Premise","On",IF(DS298="Military","Mil",IF(DS298="On &amp; Off","Both",DS298)))))</f>
        <v>All</v>
      </c>
      <c r="DU298" s="320"/>
      <c r="DV298" s="321" t="s">
        <v>515</v>
      </c>
      <c r="DW298" s="320" t="str">
        <f>IF(DV298="All Channels","All",IF(DV298="Off Premise","Off",IF(DV298="On Premise","On",IF(DV298="Military","Mil",IF(DV298="On &amp; Off","Both",DV298)))))</f>
        <v>All</v>
      </c>
      <c r="DX298" s="320"/>
      <c r="DY298" s="320"/>
      <c r="DZ298" s="320"/>
      <c r="EA298" s="320"/>
      <c r="EB298" s="320"/>
      <c r="EC298" s="320"/>
      <c r="EE298" s="51">
        <v>170</v>
      </c>
    </row>
    <row r="299" spans="1:303" ht="15" hidden="1" customHeight="1" x14ac:dyDescent="0.3">
      <c r="D299" s="84">
        <v>1</v>
      </c>
      <c r="E299" t="s">
        <v>516</v>
      </c>
      <c r="G299" t="s">
        <v>247</v>
      </c>
      <c r="H299" t="b">
        <v>1</v>
      </c>
      <c r="M299" s="320" t="s">
        <v>517</v>
      </c>
      <c r="N299" s="320"/>
      <c r="O299" s="320"/>
      <c r="P299" s="320"/>
      <c r="Q299" s="320"/>
      <c r="R299" s="322" t="s">
        <v>518</v>
      </c>
      <c r="S299" s="320" t="str">
        <f>IF(R299="All Sub Channels","All",IF(R299="Chain 1","Ch1",IF(R299="Chain 2","Ch2",IF(R299="Chain 3","Ch3",IF(R299="Chain 4","Ch4",IF(R299="Club","Club",IF(R299="Independent","In",IF(R299="Independent Wine List","InWL",IF(R299="Independent WBTG","InBTG",IF(R299="Chain Wine List","ChWL",IF(R299="Chain WBTG","ChBTG",IF(R299="Military","Mil",IF(R299="On &amp; Off","Both",R299)))))))))))))</f>
        <v>All</v>
      </c>
      <c r="T299" s="320"/>
      <c r="U299" s="322" t="s">
        <v>518</v>
      </c>
      <c r="V299" s="320" t="str">
        <f>IF(U299="All Sub Channels","All",IF(U299="Chain 1","Ch1",IF(U299="Chain 2","Ch2",IF(U299="Chain 3","Ch3",IF(U299="Chain 4","Ch4",IF(U299="Club","Club",IF(U299="Independent","In",IF(U299="Independent Wine List","InWL",IF(U299="Independent WBTG","InBTG",IF(U299="Chain Wine List","ChWL",IF(U299="Chain WBTG","ChBTG",IF(U299="Military","Mil",IF(U299="On &amp; Off","Both",U299)))))))))))))</f>
        <v>All</v>
      </c>
      <c r="W299" s="320"/>
      <c r="X299" s="322"/>
      <c r="Y299" s="320">
        <f>IF(X299="All Sub Channels","All",IF(X299="Chain 1","Ch1",IF(X299="Chain 2","Ch2",IF(X299="Chain 3","Ch3",IF(X299="Chain 4","Ch4",IF(X299="Club","Club",IF(X299="Independent","In",IF(X299="Independent Wine List","InWL",IF(X299="Independent WBTG","InBTG",IF(X299="Chain Wine List","ChWL",IF(X299="Chain WBTG","ChBTG",IF(X299="Military","Mil",IF(X299="On &amp; Off","Both",X299)))))))))))))</f>
        <v>0</v>
      </c>
      <c r="Z299" s="320"/>
      <c r="AA299" s="322" t="s">
        <v>518</v>
      </c>
      <c r="AB299" s="320" t="str">
        <f>IF(AA299="All Sub Channels","All",IF(AA299="Chain 1","Ch1",IF(AA299="Chain 2","Ch2",IF(AA299="Chain 3","Ch3",IF(AA299="Chain 4","Ch4",IF(AA299="Club","Club",IF(AA299="Independent","In",IF(AA299="Independent Wine List","InWL",IF(AA299="Independent WBTG","InBTG",IF(AA299="Chain Wine List","ChWL",IF(AA299="Chain WBTG","ChBTG",IF(AA299="Military","Mil",IF(AA299="On &amp; Off","Both",AA299)))))))))))))</f>
        <v>All</v>
      </c>
      <c r="AC299" s="320"/>
      <c r="AD299" s="322" t="s">
        <v>518</v>
      </c>
      <c r="AE299" s="320" t="str">
        <f>IF(AD299="All Sub Channels","All",IF(AD299="Chain 1","Ch1",IF(AD299="Chain 2","Ch2",IF(AD299="Chain 3","Ch3",IF(AD299="Chain 4","Ch4",IF(AD299="Club","Club",IF(AD299="Independent","In",IF(AD299="Independent Wine List","InWL",IF(AD299="Independent WBTG","InBTG",IF(AD299="Chain Wine List","ChWL",IF(AD299="Chain WBTG","ChBTG",IF(AD299="Military","Mil",IF(AD299="On &amp; Off","Both",AD299)))))))))))))</f>
        <v>All</v>
      </c>
      <c r="AF299" s="320"/>
      <c r="AG299" s="322" t="s">
        <v>518</v>
      </c>
      <c r="AH299" s="320" t="str">
        <f>IF(AG299="All Sub Channels","All",IF(AG299="Chain 1","Ch1",IF(AG299="Chain 2","Ch2",IF(AG299="Chain 3","Ch3",IF(AG299="Chain 4","Ch4",IF(AG299="Club","Club",IF(AG299="Independent","In",IF(AG299="Independent Wine List","InWL",IF(AG299="Independent WBTG","InBTG",IF(AG299="Chain Wine List","ChWL",IF(AG299="Chain WBTG","ChBTG",IF(AG299="Military","Mil",IF(AG299="On &amp; Off","Both",AG299)))))))))))))</f>
        <v>All</v>
      </c>
      <c r="AI299" s="320"/>
      <c r="AJ299" s="322" t="s">
        <v>518</v>
      </c>
      <c r="AK299" s="320" t="str">
        <f>IF(AJ299="All Sub Channels","All",IF(AJ299="Chain 1","Ch1",IF(AJ299="Chain 2","Ch2",IF(AJ299="Chain 3","Ch3",IF(AJ299="Chain 4","Ch4",IF(AJ299="Club","Club",IF(AJ299="Independent","In",IF(AJ299="Independent Wine List","InWL",IF(AJ299="Independent WBTG","InBTG",IF(AJ299="Chain Wine List","ChWL",IF(AJ299="Chain WBTG","ChBTG",IF(AJ299="Military","Mil",IF(AJ299="On &amp; Off","Both",AJ299)))))))))))))</f>
        <v>All</v>
      </c>
      <c r="AL299" s="320"/>
      <c r="AM299" s="322" t="s">
        <v>518</v>
      </c>
      <c r="AN299" s="320" t="str">
        <f>IF(AM299="All Sub Channels","All",IF(AM299="Chain 1","Ch1",IF(AM299="Chain 2","Ch2",IF(AM299="Chain 3","Ch3",IF(AM299="Chain 4","Ch4",IF(AM299="Club","Club",IF(AM299="Independent","In",IF(AM299="Independent Wine List","InWL",IF(AM299="Independent WBTG","InBTG",IF(AM299="Chain Wine List","ChWL",IF(AM299="Chain WBTG","ChBTG",IF(AM299="Military","Mil",IF(AM299="On &amp; Off","Both",AM299)))))))))))))</f>
        <v>All</v>
      </c>
      <c r="AO299" s="320"/>
      <c r="AP299" s="322" t="s">
        <v>518</v>
      </c>
      <c r="AQ299" s="320" t="str">
        <f>IF(AP299="All Sub Channels","All",IF(AP299="Chain 1","Ch1",IF(AP299="Chain 2","Ch2",IF(AP299="Chain 3","Ch3",IF(AP299="Chain 4","Ch4",IF(AP299="Club","Club",IF(AP299="Independent","In",IF(AP299="Independent Wine List","InWL",IF(AP299="Independent WBTG","InBTG",IF(AP299="Chain Wine List","ChWL",IF(AP299="Chain WBTG","ChBTG",IF(AP299="Military","Mil",IF(AP299="On &amp; Off","Both",AP299)))))))))))))</f>
        <v>All</v>
      </c>
      <c r="AR299" s="320"/>
      <c r="AS299" s="322" t="s">
        <v>518</v>
      </c>
      <c r="AT299" s="320" t="str">
        <f>IF(AS299="All Sub Channels","All",IF(AS299="Chain 1","Ch1",IF(AS299="Chain 2","Ch2",IF(AS299="Chain 3","Ch3",IF(AS299="Chain 4","Ch4",IF(AS299="Club","Club",IF(AS299="Independent","In",IF(AS299="Independent Wine List","InWL",IF(AS299="Independent WBTG","InBTG",IF(AS299="Chain Wine List","ChWL",IF(AS299="Chain WBTG","ChBTG",IF(AS299="Military","Mil",IF(AS299="On &amp; Off","Both",AS299)))))))))))))</f>
        <v>All</v>
      </c>
      <c r="AU299" s="320"/>
      <c r="AV299" s="322" t="s">
        <v>518</v>
      </c>
      <c r="AW299" s="320" t="str">
        <f>IF(AV299="All Sub Channels","All",IF(AV299="Chain 1","Ch1",IF(AV299="Chain 2","Ch2",IF(AV299="Chain 3","Ch3",IF(AV299="Chain 4","Ch4",IF(AV299="Club","Club",IF(AV299="Independent","In",IF(AV299="Independent Wine List","InWL",IF(AV299="Independent WBTG","InBTG",IF(AV299="Chain Wine List","ChWL",IF(AV299="Chain WBTG","ChBTG",IF(AV299="Military","Mil",IF(AV299="On &amp; Off","Both",AV299)))))))))))))</f>
        <v>All</v>
      </c>
      <c r="AX299" s="320"/>
      <c r="AY299" s="322" t="s">
        <v>518</v>
      </c>
      <c r="AZ299" s="320" t="str">
        <f>IF(AY299="All Sub Channels","All",IF(AY299="Chain 1","Ch1",IF(AY299="Chain 2","Ch2",IF(AY299="Chain 3","Ch3",IF(AY299="Chain 4","Ch4",IF(AY299="Club","Club",IF(AY299="Independent","In",IF(AY299="Independent Wine List","InWL",IF(AY299="Independent WBTG","InBTG",IF(AY299="Chain Wine List","ChWL",IF(AY299="Chain WBTG","ChBTG",IF(AY299="Military","Mil",IF(AY299="On &amp; Off","Both",AY299)))))))))))))</f>
        <v>All</v>
      </c>
      <c r="BA299" s="320"/>
      <c r="BB299" s="322" t="s">
        <v>518</v>
      </c>
      <c r="BC299" s="320" t="str">
        <f>IF(BB299="All Sub Channels","All",IF(BB299="Chain 1","Ch1",IF(BB299="Chain 2","Ch2",IF(BB299="Chain 3","Ch3",IF(BB299="Chain 4","Ch4",IF(BB299="Club","Club",IF(BB299="Independent","In",IF(BB299="Independent Wine List","InWL",IF(BB299="Independent WBTG","InBTG",IF(BB299="Chain Wine List","ChWL",IF(BB299="Chain WBTG","ChBTG",IF(BB299="Military","Mil",IF(BB299="On &amp; Off","Both",BB299)))))))))))))</f>
        <v>All</v>
      </c>
      <c r="BD299" s="320"/>
      <c r="BE299" s="322" t="s">
        <v>518</v>
      </c>
      <c r="BF299" s="320" t="str">
        <f>IF(BE299="All Sub Channels","All",IF(BE299="Chain 1","Ch1",IF(BE299="Chain 2","Ch2",IF(BE299="Chain 3","Ch3",IF(BE299="Chain 4","Ch4",IF(BE299="Club","Club",IF(BE299="Independent","In",IF(BE299="Independent Wine List","InWL",IF(BE299="Independent WBTG","InBTG",IF(BE299="Chain Wine List","ChWL",IF(BE299="Chain WBTG","ChBTG",IF(BE299="Military","Mil",IF(BE299="On &amp; Off","Both",BE299)))))))))))))</f>
        <v>All</v>
      </c>
      <c r="BG299" s="320"/>
      <c r="BH299" s="322" t="s">
        <v>518</v>
      </c>
      <c r="BI299" s="320" t="str">
        <f>IF(BH299="All Sub Channels","All",IF(BH299="Chain 1","Ch1",IF(BH299="Chain 2","Ch2",IF(BH299="Chain 3","Ch3",IF(BH299="Chain 4","Ch4",IF(BH299="Club","Club",IF(BH299="Independent","In",IF(BH299="Independent Wine List","InWL",IF(BH299="Independent WBTG","InBTG",IF(BH299="Chain Wine List","ChWL",IF(BH299="Chain WBTG","ChBTG",IF(BH299="Military","Mil",IF(BH299="On &amp; Off","Both",BH299)))))))))))))</f>
        <v>All</v>
      </c>
      <c r="BJ299" s="320"/>
      <c r="BK299" s="322" t="s">
        <v>518</v>
      </c>
      <c r="BL299" s="320" t="str">
        <f>IF(BK299="All Sub Channels","All",IF(BK299="Chain 1","Ch1",IF(BK299="Chain 2","Ch2",IF(BK299="Chain 3","Ch3",IF(BK299="Chain 4","Ch4",IF(BK299="Club","Club",IF(BK299="Independent","In",IF(BK299="Independent Wine List","InWL",IF(BK299="Independent WBTG","InBTG",IF(BK299="Chain Wine List","ChWL",IF(BK299="Chain WBTG","ChBTG",IF(BK299="Military","Mil",IF(BK299="On &amp; Off","Both",BK299)))))))))))))</f>
        <v>All</v>
      </c>
      <c r="BM299" s="320"/>
      <c r="BN299" s="322" t="s">
        <v>518</v>
      </c>
      <c r="BO299" s="320" t="str">
        <f>IF(BN299="All Sub Channels","All",IF(BN299="Chain 1","Ch1",IF(BN299="Chain 2","Ch2",IF(BN299="Chain 3","Ch3",IF(BN299="Chain 4","Ch4",IF(BN299="Club","Club",IF(BN299="Independent","In",IF(BN299="Independent Wine List","InWL",IF(BN299="Independent WBTG","InBTG",IF(BN299="Chain Wine List","ChWL",IF(BN299="Chain WBTG","ChBTG",IF(BN299="Military","Mil",IF(BN299="On &amp; Off","Both",BN299)))))))))))))</f>
        <v>All</v>
      </c>
      <c r="BP299" s="320"/>
      <c r="BQ299" s="322" t="s">
        <v>518</v>
      </c>
      <c r="BR299" s="320" t="str">
        <f>IF(BQ299="All Sub Channels","All",IF(BQ299="Chain 1","Ch1",IF(BQ299="Chain 2","Ch2",IF(BQ299="Chain 3","Ch3",IF(BQ299="Chain 4","Ch4",IF(BQ299="Club","Club",IF(BQ299="Independent","In",IF(BQ299="Independent Wine List","InWL",IF(BQ299="Independent WBTG","InBTG",IF(BQ299="Chain Wine List","ChWL",IF(BQ299="Chain WBTG","ChBTG",IF(BQ299="Military","Mil",IF(BQ299="On &amp; Off","Both",BQ299)))))))))))))</f>
        <v>All</v>
      </c>
      <c r="BS299" s="320"/>
      <c r="BT299" s="322" t="s">
        <v>518</v>
      </c>
      <c r="BU299" s="320" t="str">
        <f>IF(BT299="All Sub Channels","All",IF(BT299="Chain 1","Ch1",IF(BT299="Chain 2","Ch2",IF(BT299="Chain 3","Ch3",IF(BT299="Chain 4","Ch4",IF(BT299="Club","Club",IF(BT299="Independent","In",IF(BT299="Independent Wine List","InWL",IF(BT299="Independent WBTG","InBTG",IF(BT299="Chain Wine List","ChWL",IF(BT299="Chain WBTG","ChBTG",IF(BT299="Military","Mil",IF(BT299="On &amp; Off","Both",BT299)))))))))))))</f>
        <v>All</v>
      </c>
      <c r="BV299" s="320"/>
      <c r="BW299" s="322" t="s">
        <v>518</v>
      </c>
      <c r="BX299" s="320" t="str">
        <f>IF(BW299="All Sub Channels","All",IF(BW299="Chain 1","Ch1",IF(BW299="Chain 2","Ch2",IF(BW299="Chain 3","Ch3",IF(BW299="Chain 4","Ch4",IF(BW299="Club","Club",IF(BW299="Independent","In",IF(BW299="Independent Wine List","InWL",IF(BW299="Independent WBTG","InBTG",IF(BW299="Chain Wine List","ChWL",IF(BW299="Chain WBTG","ChBTG",IF(BW299="Military","Mil",IF(BW299="On &amp; Off","Both",BW299)))))))))))))</f>
        <v>All</v>
      </c>
      <c r="BY299" s="320"/>
      <c r="BZ299" s="322" t="s">
        <v>518</v>
      </c>
      <c r="CA299" s="320" t="str">
        <f>IF(BZ299="All Sub Channels","All",IF(BZ299="Chain 1","Ch1",IF(BZ299="Chain 2","Ch2",IF(BZ299="Chain 3","Ch3",IF(BZ299="Chain 4","Ch4",IF(BZ299="Club","Club",IF(BZ299="Independent","In",IF(BZ299="Independent Wine List","InWL",IF(BZ299="Independent WBTG","InBTG",IF(BZ299="Chain Wine List","ChWL",IF(BZ299="Chain WBTG","ChBTG",IF(BZ299="Military","Mil",IF(BZ299="On &amp; Off","Both",BZ299)))))))))))))</f>
        <v>All</v>
      </c>
      <c r="CB299" s="320"/>
      <c r="CC299" s="322" t="s">
        <v>518</v>
      </c>
      <c r="CD299" s="320" t="str">
        <f>IF(CC299="All Sub Channels","All",IF(CC299="Chain 1","Ch1",IF(CC299="Chain 2","Ch2",IF(CC299="Chain 3","Ch3",IF(CC299="Chain 4","Ch4",IF(CC299="Club","Club",IF(CC299="Independent","In",IF(CC299="Independent Wine List","InWL",IF(CC299="Independent WBTG","InBTG",IF(CC299="Chain Wine List","ChWL",IF(CC299="Chain WBTG","ChBTG",IF(CC299="Military","Mil",IF(CC299="On &amp; Off","Both",CC299)))))))))))))</f>
        <v>All</v>
      </c>
      <c r="CE299" s="320"/>
      <c r="CF299" s="322" t="s">
        <v>518</v>
      </c>
      <c r="CG299" s="320" t="str">
        <f>IF(CF299="All Sub Channels","All",IF(CF299="Chain 1","Ch1",IF(CF299="Chain 2","Ch2",IF(CF299="Chain 3","Ch3",IF(CF299="Chain 4","Ch4",IF(CF299="Club","Club",IF(CF299="Independent","In",IF(CF299="Independent Wine List","InWL",IF(CF299="Independent WBTG","InBTG",IF(CF299="Chain Wine List","ChWL",IF(CF299="Chain WBTG","ChBTG",IF(CF299="Military","Mil",IF(CF299="On &amp; Off","Both",CF299)))))))))))))</f>
        <v>All</v>
      </c>
      <c r="CH299" s="320"/>
      <c r="CI299" s="322" t="s">
        <v>518</v>
      </c>
      <c r="CJ299" s="320" t="str">
        <f>IF(CI299="All Sub Channels","All",IF(CI299="Chain 1","Ch1",IF(CI299="Chain 2","Ch2",IF(CI299="Chain 3","Ch3",IF(CI299="Chain 4","Ch4",IF(CI299="Club","Club",IF(CI299="Independent","In",IF(CI299="Independent Wine List","InWL",IF(CI299="Independent WBTG","InBTG",IF(CI299="Chain Wine List","ChWL",IF(CI299="Chain WBTG","ChBTG",IF(CI299="Military","Mil",IF(CI299="On &amp; Off","Both",CI299)))))))))))))</f>
        <v>All</v>
      </c>
      <c r="CK299" s="320"/>
      <c r="CL299" s="322" t="s">
        <v>518</v>
      </c>
      <c r="CM299" s="320" t="str">
        <f>IF(CL299="All Sub Channels","All",IF(CL299="Chain 1","Ch1",IF(CL299="Chain 2","Ch2",IF(CL299="Chain 3","Ch3",IF(CL299="Chain 4","Ch4",IF(CL299="Club","Club",IF(CL299="Independent","In",IF(CL299="Independent Wine List","InWL",IF(CL299="Independent WBTG","InBTG",IF(CL299="Chain Wine List","ChWL",IF(CL299="Chain WBTG","ChBTG",IF(CL299="Military","Mil",IF(CL299="On &amp; Off","Both",CL299)))))))))))))</f>
        <v>All</v>
      </c>
      <c r="CN299" s="320"/>
      <c r="CO299" s="322" t="s">
        <v>518</v>
      </c>
      <c r="CP299" s="320" t="str">
        <f>IF(CO299="All Sub Channels","All",IF(CO299="Chain 1","Ch1",IF(CO299="Chain 2","Ch2",IF(CO299="Chain 3","Ch3",IF(CO299="Chain 4","Ch4",IF(CO299="Club","Club",IF(CO299="Independent","In",IF(CO299="Independent Wine List","InWL",IF(CO299="Independent WBTG","InBTG",IF(CO299="Chain Wine List","ChWL",IF(CO299="Chain WBTG","ChBTG",IF(CO299="Military","Mil",IF(CO299="On &amp; Off","Both",CO299)))))))))))))</f>
        <v>All</v>
      </c>
      <c r="CQ299" s="320"/>
      <c r="CR299" s="322" t="s">
        <v>518</v>
      </c>
      <c r="CS299" s="320" t="str">
        <f>IF(CR299="All Sub Channels","All",IF(CR299="Chain 1","Ch1",IF(CR299="Chain 2","Ch2",IF(CR299="Chain 3","Ch3",IF(CR299="Chain 4","Ch4",IF(CR299="Club","Club",IF(CR299="Independent","In",IF(CR299="Independent Wine List","InWL",IF(CR299="Independent WBTG","InBTG",IF(CR299="Chain Wine List","ChWL",IF(CR299="Chain WBTG","ChBTG",IF(CR299="Military","Mil",IF(CR299="On &amp; Off","Both",CR299)))))))))))))</f>
        <v>All</v>
      </c>
      <c r="CT299" s="320"/>
      <c r="CU299" s="322" t="s">
        <v>518</v>
      </c>
      <c r="CV299" s="320" t="str">
        <f>IF(CU299="All Sub Channels","All",IF(CU299="Chain 1","Ch1",IF(CU299="Chain 2","Ch2",IF(CU299="Chain 3","Ch3",IF(CU299="Chain 4","Ch4",IF(CU299="Club","Club",IF(CU299="Independent","In",IF(CU299="Independent Wine List","InWL",IF(CU299="Independent WBTG","InBTG",IF(CU299="Chain Wine List","ChWL",IF(CU299="Chain WBTG","ChBTG",IF(CU299="Military","Mil",IF(CU299="On &amp; Off","Both",CU299)))))))))))))</f>
        <v>All</v>
      </c>
      <c r="CW299" s="320"/>
      <c r="CX299" s="322" t="s">
        <v>518</v>
      </c>
      <c r="CY299" s="320" t="str">
        <f>IF(CX299="All Sub Channels","All",IF(CX299="Chain 1","Ch1",IF(CX299="Chain 2","Ch2",IF(CX299="Chain 3","Ch3",IF(CX299="Chain 4","Ch4",IF(CX299="Club","Club",IF(CX299="Independent","In",IF(CX299="Independent Wine List","InWL",IF(CX299="Independent WBTG","InBTG",IF(CX299="Chain Wine List","ChWL",IF(CX299="Chain WBTG","ChBTG",IF(CX299="Military","Mil",IF(CX299="On &amp; Off","Both",CX299)))))))))))))</f>
        <v>All</v>
      </c>
      <c r="CZ299" s="320"/>
      <c r="DA299" s="322" t="s">
        <v>518</v>
      </c>
      <c r="DB299" s="320" t="str">
        <f>IF(DA299="All Sub Channels","All",IF(DA299="Chain 1","Ch1",IF(DA299="Chain 2","Ch2",IF(DA299="Chain 3","Ch3",IF(DA299="Chain 4","Ch4",IF(DA299="Club","Club",IF(DA299="Independent","In",IF(DA299="Independent Wine List","InWL",IF(DA299="Independent WBTG","InBTG",IF(DA299="Chain Wine List","ChWL",IF(DA299="Chain WBTG","ChBTG",IF(DA299="Military","Mil",IF(DA299="On &amp; Off","Both",DA299)))))))))))))</f>
        <v>All</v>
      </c>
      <c r="DC299" s="320"/>
      <c r="DD299" s="322" t="s">
        <v>518</v>
      </c>
      <c r="DE299" s="320" t="str">
        <f>IF(DD299="All Sub Channels","All",IF(DD299="Chain 1","Ch1",IF(DD299="Chain 2","Ch2",IF(DD299="Chain 3","Ch3",IF(DD299="Chain 4","Ch4",IF(DD299="Club","Club",IF(DD299="Independent","In",IF(DD299="Independent Wine List","InWL",IF(DD299="Independent WBTG","InBTG",IF(DD299="Chain Wine List","ChWL",IF(DD299="Chain WBTG","ChBTG",IF(DD299="Military","Mil",IF(DD299="On &amp; Off","Both",DD299)))))))))))))</f>
        <v>All</v>
      </c>
      <c r="DF299" s="320"/>
      <c r="DG299" s="322" t="s">
        <v>518</v>
      </c>
      <c r="DH299" s="320" t="str">
        <f>IF(DG299="All Sub Channels","All",IF(DG299="Chain 1","Ch1",IF(DG299="Chain 2","Ch2",IF(DG299="Chain 3","Ch3",IF(DG299="Chain 4","Ch4",IF(DG299="Club","Club",IF(DG299="Independent","In",IF(DG299="Independent Wine List","InWL",IF(DG299="Independent WBTG","InBTG",IF(DG299="Chain Wine List","ChWL",IF(DG299="Chain WBTG","ChBTG",IF(DG299="Military","Mil",IF(DG299="On &amp; Off","Both",DG299)))))))))))))</f>
        <v>All</v>
      </c>
      <c r="DI299" s="320"/>
      <c r="DJ299" s="322" t="s">
        <v>518</v>
      </c>
      <c r="DK299" s="320" t="str">
        <f>IF(DJ299="All Sub Channels","All",IF(DJ299="Chain 1","Ch1",IF(DJ299="Chain 2","Ch2",IF(DJ299="Chain 3","Ch3",IF(DJ299="Chain 4","Ch4",IF(DJ299="Club","Club",IF(DJ299="Independent","In",IF(DJ299="Independent Wine List","InWL",IF(DJ299="Independent WBTG","InBTG",IF(DJ299="Chain Wine List","ChWL",IF(DJ299="Chain WBTG","ChBTG",IF(DJ299="Military","Mil",IF(DJ299="On &amp; Off","Both",DJ299)))))))))))))</f>
        <v>All</v>
      </c>
      <c r="DL299" s="320"/>
      <c r="DM299" s="322" t="s">
        <v>518</v>
      </c>
      <c r="DN299" s="320" t="str">
        <f>IF(DM299="All Sub Channels","All",IF(DM299="Chain 1","Ch1",IF(DM299="Chain 2","Ch2",IF(DM299="Chain 3","Ch3",IF(DM299="Chain 4","Ch4",IF(DM299="Club","Club",IF(DM299="Independent","In",IF(DM299="Independent Wine List","InWL",IF(DM299="Independent WBTG","InBTG",IF(DM299="Chain Wine List","ChWL",IF(DM299="Chain WBTG","ChBTG",IF(DM299="Military","Mil",IF(DM299="On &amp; Off","Both",DM299)))))))))))))</f>
        <v>All</v>
      </c>
      <c r="DO299" s="320"/>
      <c r="DP299" s="322" t="s">
        <v>518</v>
      </c>
      <c r="DQ299" s="320" t="str">
        <f>IF(DP299="All Sub Channels","All",IF(DP299="Chain 1","Ch1",IF(DP299="Chain 2","Ch2",IF(DP299="Chain 3","Ch3",IF(DP299="Chain 4","Ch4",IF(DP299="Club","Club",IF(DP299="Independent","In",IF(DP299="Independent Wine List","InWL",IF(DP299="Independent WBTG","InBTG",IF(DP299="Chain Wine List","ChWL",IF(DP299="Chain WBTG","ChBTG",IF(DP299="Military","Mil",IF(DP299="On &amp; Off","Both",DP299)))))))))))))</f>
        <v>All</v>
      </c>
      <c r="DR299" s="320"/>
      <c r="DS299" s="322" t="s">
        <v>518</v>
      </c>
      <c r="DT299" s="320" t="str">
        <f>IF(DS299="All Sub Channels","All",IF(DS299="Chain 1","Ch1",IF(DS299="Chain 2","Ch2",IF(DS299="Chain 3","Ch3",IF(DS299="Chain 4","Ch4",IF(DS299="Club","Club",IF(DS299="Independent","In",IF(DS299="Independent Wine List","InWL",IF(DS299="Independent WBTG","InBTG",IF(DS299="Chain Wine List","ChWL",IF(DS299="Chain WBTG","ChBTG",IF(DS299="Military","Mil",IF(DS299="On &amp; Off","Both",DS299)))))))))))))</f>
        <v>All</v>
      </c>
      <c r="DU299" s="320"/>
      <c r="DV299" s="322" t="s">
        <v>518</v>
      </c>
      <c r="DW299" s="320" t="str">
        <f>IF(DV299="All Sub Channels","All",IF(DV299="Chain 1","Ch1",IF(DV299="Chain 2","Ch2",IF(DV299="Chain 3","Ch3",IF(DV299="Chain 4","Ch4",IF(DV299="Club","Club",IF(DV299="Independent","In",IF(DV299="Independent Wine List","InWL",IF(DV299="Independent WBTG","InBTG",IF(DV299="Chain Wine List","ChWL",IF(DV299="Chain WBTG","ChBTG",IF(DV299="Military","Mil",IF(DV299="On &amp; Off","Both",DV299)))))))))))))</f>
        <v>All</v>
      </c>
      <c r="DX299" s="320"/>
      <c r="DY299" s="320"/>
      <c r="DZ299" s="320"/>
      <c r="EA299" s="320"/>
      <c r="EB299" s="320"/>
      <c r="EC299" s="320"/>
      <c r="EE299" s="51">
        <v>171</v>
      </c>
    </row>
    <row r="300" spans="1:303" ht="15" hidden="1" customHeight="1" x14ac:dyDescent="0.3">
      <c r="D300" s="84">
        <v>1</v>
      </c>
      <c r="E300" t="s">
        <v>519</v>
      </c>
      <c r="G300" t="s">
        <v>247</v>
      </c>
      <c r="H300" t="b">
        <v>1</v>
      </c>
      <c r="M300" s="320" t="s">
        <v>520</v>
      </c>
      <c r="N300" s="320"/>
      <c r="O300" s="320"/>
      <c r="P300" s="320"/>
      <c r="Q300" s="320"/>
      <c r="R300" s="322" t="s">
        <v>147</v>
      </c>
      <c r="S300" s="320" t="str">
        <f>IF(R300="Cases","cs",IF(R300="Units","uts",R300))</f>
        <v>cs</v>
      </c>
      <c r="T300" s="320"/>
      <c r="U300" s="322" t="s">
        <v>147</v>
      </c>
      <c r="V300" s="320" t="str">
        <f>IF(U300="Cases","cs",IF(U300="Units","uts",U300))</f>
        <v>cs</v>
      </c>
      <c r="W300" s="320"/>
      <c r="X300" s="322"/>
      <c r="Y300" s="320">
        <f>IF(X300="Cases","cs",IF(X300="Units","uts",X300))</f>
        <v>0</v>
      </c>
      <c r="Z300" s="320"/>
      <c r="AA300" s="322" t="s">
        <v>147</v>
      </c>
      <c r="AB300" s="320" t="str">
        <f>IF(AA300="Cases","cs",IF(AA300="Units","uts",AA300))</f>
        <v>cs</v>
      </c>
      <c r="AC300" s="320"/>
      <c r="AD300" s="322" t="s">
        <v>147</v>
      </c>
      <c r="AE300" s="320" t="str">
        <f>IF(AD300="Cases","cs",IF(AD300="Units","uts",AD300))</f>
        <v>cs</v>
      </c>
      <c r="AF300" s="320"/>
      <c r="AG300" s="322" t="s">
        <v>147</v>
      </c>
      <c r="AH300" s="320" t="str">
        <f>IF(AG300="Cases","cs",IF(AG300="Units","uts",AG300))</f>
        <v>cs</v>
      </c>
      <c r="AI300" s="320"/>
      <c r="AJ300" s="322" t="s">
        <v>147</v>
      </c>
      <c r="AK300" s="320" t="str">
        <f>IF(AJ300="Cases","cs",IF(AJ300="Units","uts",AJ300))</f>
        <v>cs</v>
      </c>
      <c r="AL300" s="320"/>
      <c r="AM300" s="322" t="s">
        <v>147</v>
      </c>
      <c r="AN300" s="320" t="str">
        <f>IF(AM300="Cases","cs",IF(AM300="Units","uts",AM300))</f>
        <v>cs</v>
      </c>
      <c r="AO300" s="320"/>
      <c r="AP300" s="322" t="s">
        <v>147</v>
      </c>
      <c r="AQ300" s="320" t="str">
        <f>IF(AP300="Cases","cs",IF(AP300="Units","uts",AP300))</f>
        <v>cs</v>
      </c>
      <c r="AR300" s="320"/>
      <c r="AS300" s="322" t="s">
        <v>147</v>
      </c>
      <c r="AT300" s="320" t="str">
        <f>IF(AS300="Cases","cs",IF(AS300="Units","uts",AS300))</f>
        <v>cs</v>
      </c>
      <c r="AU300" s="320"/>
      <c r="AV300" s="322" t="s">
        <v>147</v>
      </c>
      <c r="AW300" s="320" t="str">
        <f>IF(AV300="Cases","cs",IF(AV300="Units","uts",AV300))</f>
        <v>cs</v>
      </c>
      <c r="AX300" s="320"/>
      <c r="AY300" s="322" t="s">
        <v>147</v>
      </c>
      <c r="AZ300" s="320" t="str">
        <f>IF(AY300="Cases","cs",IF(AY300="Units","uts",AY300))</f>
        <v>cs</v>
      </c>
      <c r="BA300" s="320"/>
      <c r="BB300" s="322" t="s">
        <v>147</v>
      </c>
      <c r="BC300" s="320" t="str">
        <f>IF(BB300="Cases","cs",IF(BB300="Units","uts",BB300))</f>
        <v>cs</v>
      </c>
      <c r="BD300" s="320"/>
      <c r="BE300" s="322" t="s">
        <v>147</v>
      </c>
      <c r="BF300" s="320" t="str">
        <f>IF(BE300="Cases","cs",IF(BE300="Units","uts",BE300))</f>
        <v>cs</v>
      </c>
      <c r="BG300" s="320"/>
      <c r="BH300" s="322" t="s">
        <v>147</v>
      </c>
      <c r="BI300" s="320" t="str">
        <f>IF(BH300="Cases","cs",IF(BH300="Units","uts",BH300))</f>
        <v>cs</v>
      </c>
      <c r="BJ300" s="320"/>
      <c r="BK300" s="322" t="s">
        <v>147</v>
      </c>
      <c r="BL300" s="320" t="str">
        <f>IF(BK300="Cases","cs",IF(BK300="Units","uts",BK300))</f>
        <v>cs</v>
      </c>
      <c r="BM300" s="320"/>
      <c r="BN300" s="322" t="s">
        <v>147</v>
      </c>
      <c r="BO300" s="320" t="str">
        <f>IF(BN300="Cases","cs",IF(BN300="Units","uts",BN300))</f>
        <v>cs</v>
      </c>
      <c r="BP300" s="320"/>
      <c r="BQ300" s="322" t="s">
        <v>147</v>
      </c>
      <c r="BR300" s="320" t="str">
        <f>IF(BQ300="Cases","cs",IF(BQ300="Units","uts",BQ300))</f>
        <v>cs</v>
      </c>
      <c r="BS300" s="320"/>
      <c r="BT300" s="322" t="s">
        <v>147</v>
      </c>
      <c r="BU300" s="320" t="str">
        <f>IF(BT300="Cases","cs",IF(BT300="Units","uts",BT300))</f>
        <v>cs</v>
      </c>
      <c r="BV300" s="320"/>
      <c r="BW300" s="322" t="s">
        <v>147</v>
      </c>
      <c r="BX300" s="320" t="str">
        <f>IF(BW300="Cases","cs",IF(BW300="Units","uts",BW300))</f>
        <v>cs</v>
      </c>
      <c r="BY300" s="320"/>
      <c r="BZ300" s="322" t="s">
        <v>147</v>
      </c>
      <c r="CA300" s="320" t="str">
        <f>IF(BZ300="Cases","cs",IF(BZ300="Units","uts",BZ300))</f>
        <v>cs</v>
      </c>
      <c r="CB300" s="320"/>
      <c r="CC300" s="322" t="s">
        <v>147</v>
      </c>
      <c r="CD300" s="320" t="str">
        <f>IF(CC300="Cases","cs",IF(CC300="Units","uts",CC300))</f>
        <v>cs</v>
      </c>
      <c r="CE300" s="320"/>
      <c r="CF300" s="322" t="s">
        <v>147</v>
      </c>
      <c r="CG300" s="320" t="str">
        <f>IF(CF300="Cases","cs",IF(CF300="Units","uts",CF300))</f>
        <v>cs</v>
      </c>
      <c r="CH300" s="320"/>
      <c r="CI300" s="322" t="s">
        <v>147</v>
      </c>
      <c r="CJ300" s="320" t="str">
        <f>IF(CI300="Cases","cs",IF(CI300="Units","uts",CI300))</f>
        <v>cs</v>
      </c>
      <c r="CK300" s="320"/>
      <c r="CL300" s="322" t="s">
        <v>147</v>
      </c>
      <c r="CM300" s="320" t="str">
        <f>IF(CL300="Cases","cs",IF(CL300="Units","uts",CL300))</f>
        <v>cs</v>
      </c>
      <c r="CN300" s="320"/>
      <c r="CO300" s="322" t="s">
        <v>147</v>
      </c>
      <c r="CP300" s="320" t="str">
        <f>IF(CO300="Cases","cs",IF(CO300="Units","uts",CO300))</f>
        <v>cs</v>
      </c>
      <c r="CQ300" s="320"/>
      <c r="CR300" s="322" t="s">
        <v>147</v>
      </c>
      <c r="CS300" s="320" t="str">
        <f>IF(CR300="Cases","cs",IF(CR300="Units","uts",CR300))</f>
        <v>cs</v>
      </c>
      <c r="CT300" s="320"/>
      <c r="CU300" s="322" t="s">
        <v>147</v>
      </c>
      <c r="CV300" s="320" t="str">
        <f>IF(CU300="Cases","cs",IF(CU300="Units","uts",CU300))</f>
        <v>cs</v>
      </c>
      <c r="CW300" s="320"/>
      <c r="CX300" s="322" t="s">
        <v>147</v>
      </c>
      <c r="CY300" s="320" t="str">
        <f>IF(CX300="Cases","cs",IF(CX300="Units","uts",CX300))</f>
        <v>cs</v>
      </c>
      <c r="CZ300" s="320"/>
      <c r="DA300" s="322" t="s">
        <v>147</v>
      </c>
      <c r="DB300" s="320" t="str">
        <f>IF(DA300="Cases","cs",IF(DA300="Units","uts",DA300))</f>
        <v>cs</v>
      </c>
      <c r="DC300" s="320"/>
      <c r="DD300" s="322" t="s">
        <v>147</v>
      </c>
      <c r="DE300" s="320" t="str">
        <f>IF(DD300="Cases","cs",IF(DD300="Units","uts",DD300))</f>
        <v>cs</v>
      </c>
      <c r="DF300" s="320"/>
      <c r="DG300" s="322" t="s">
        <v>147</v>
      </c>
      <c r="DH300" s="320" t="str">
        <f>IF(DG300="Cases","cs",IF(DG300="Units","uts",DG300))</f>
        <v>cs</v>
      </c>
      <c r="DI300" s="320"/>
      <c r="DJ300" s="322" t="s">
        <v>147</v>
      </c>
      <c r="DK300" s="320" t="str">
        <f>IF(DJ300="Cases","cs",IF(DJ300="Units","uts",DJ300))</f>
        <v>cs</v>
      </c>
      <c r="DL300" s="320"/>
      <c r="DM300" s="322" t="s">
        <v>147</v>
      </c>
      <c r="DN300" s="320" t="str">
        <f>IF(DM300="Cases","cs",IF(DM300="Units","uts",DM300))</f>
        <v>cs</v>
      </c>
      <c r="DO300" s="320"/>
      <c r="DP300" s="322" t="s">
        <v>147</v>
      </c>
      <c r="DQ300" s="320" t="str">
        <f>IF(DP300="Cases","cs",IF(DP300="Units","uts",DP300))</f>
        <v>cs</v>
      </c>
      <c r="DR300" s="320"/>
      <c r="DS300" s="322" t="s">
        <v>147</v>
      </c>
      <c r="DT300" s="320" t="str">
        <f>IF(DS300="Cases","cs",IF(DS300="Units","uts",DS300))</f>
        <v>cs</v>
      </c>
      <c r="DU300" s="320"/>
      <c r="DV300" s="320"/>
      <c r="DW300" s="320"/>
      <c r="DX300" s="320"/>
      <c r="DY300" s="320"/>
      <c r="DZ300" s="320"/>
      <c r="EA300" s="320"/>
      <c r="EB300" s="320"/>
      <c r="EC300" s="320"/>
      <c r="EE300" s="100">
        <v>172</v>
      </c>
    </row>
    <row r="301" spans="1:303" ht="15" hidden="1" customHeight="1" x14ac:dyDescent="0.3">
      <c r="D301" s="84">
        <v>1</v>
      </c>
      <c r="E301" t="s">
        <v>521</v>
      </c>
      <c r="F301">
        <v>0</v>
      </c>
      <c r="G301" t="s">
        <v>264</v>
      </c>
      <c r="H301" t="b">
        <v>1</v>
      </c>
      <c r="M301" s="320" t="s">
        <v>522</v>
      </c>
      <c r="N301" s="320"/>
      <c r="O301" s="320"/>
      <c r="P301" s="320"/>
      <c r="Q301" s="320"/>
      <c r="R301" s="589">
        <v>1</v>
      </c>
      <c r="S301" s="590"/>
      <c r="T301" s="320"/>
      <c r="U301" s="589">
        <v>1</v>
      </c>
      <c r="V301" s="590"/>
      <c r="W301" s="320"/>
      <c r="X301" s="589" t="s">
        <v>523</v>
      </c>
      <c r="Y301" s="590"/>
      <c r="Z301" s="320"/>
      <c r="AA301" s="589" t="s">
        <v>523</v>
      </c>
      <c r="AB301" s="590"/>
      <c r="AC301" s="320"/>
      <c r="AD301" s="589" t="s">
        <v>523</v>
      </c>
      <c r="AE301" s="590"/>
      <c r="AF301" s="320"/>
      <c r="AG301" s="589" t="s">
        <v>523</v>
      </c>
      <c r="AH301" s="590"/>
      <c r="AI301" s="320"/>
      <c r="AJ301" s="589" t="s">
        <v>523</v>
      </c>
      <c r="AK301" s="590"/>
      <c r="AL301" s="320"/>
      <c r="AM301" s="589" t="s">
        <v>523</v>
      </c>
      <c r="AN301" s="590"/>
      <c r="AO301" s="320"/>
      <c r="AP301" s="589" t="s">
        <v>523</v>
      </c>
      <c r="AQ301" s="590"/>
      <c r="AR301" s="320"/>
      <c r="AS301" s="589" t="s">
        <v>523</v>
      </c>
      <c r="AT301" s="590"/>
      <c r="AU301" s="320"/>
      <c r="AV301" s="589" t="s">
        <v>523</v>
      </c>
      <c r="AW301" s="590"/>
      <c r="AX301" s="320"/>
      <c r="AY301" s="589" t="s">
        <v>523</v>
      </c>
      <c r="AZ301" s="590"/>
      <c r="BA301" s="320"/>
      <c r="BB301" s="589" t="s">
        <v>523</v>
      </c>
      <c r="BC301" s="590"/>
      <c r="BD301" s="320"/>
      <c r="BE301" s="589" t="s">
        <v>523</v>
      </c>
      <c r="BF301" s="590"/>
      <c r="BG301" s="320"/>
      <c r="BH301" s="589" t="s">
        <v>523</v>
      </c>
      <c r="BI301" s="590"/>
      <c r="BJ301" s="320"/>
      <c r="BK301" s="589" t="s">
        <v>523</v>
      </c>
      <c r="BL301" s="590"/>
      <c r="BM301" s="320"/>
      <c r="BN301" s="589" t="s">
        <v>523</v>
      </c>
      <c r="BO301" s="590"/>
      <c r="BP301" s="320"/>
      <c r="BQ301" s="589" t="s">
        <v>523</v>
      </c>
      <c r="BR301" s="590"/>
      <c r="BS301" s="320"/>
      <c r="BT301" s="589" t="s">
        <v>523</v>
      </c>
      <c r="BU301" s="590"/>
      <c r="BV301" s="320"/>
      <c r="BW301" s="589" t="s">
        <v>523</v>
      </c>
      <c r="BX301" s="590"/>
      <c r="BY301" s="320"/>
      <c r="BZ301" s="589" t="s">
        <v>523</v>
      </c>
      <c r="CA301" s="590"/>
      <c r="CB301" s="320"/>
      <c r="CC301" s="589">
        <v>1</v>
      </c>
      <c r="CD301" s="590"/>
      <c r="CE301" s="320"/>
      <c r="CF301" s="589">
        <v>1</v>
      </c>
      <c r="CG301" s="590"/>
      <c r="CH301" s="320"/>
      <c r="CI301" s="589">
        <v>1</v>
      </c>
      <c r="CJ301" s="590"/>
      <c r="CK301" s="320"/>
      <c r="CL301" s="589">
        <v>1</v>
      </c>
      <c r="CM301" s="590"/>
      <c r="CN301" s="320"/>
      <c r="CO301" s="589">
        <v>1</v>
      </c>
      <c r="CP301" s="590"/>
      <c r="CQ301" s="320"/>
      <c r="CR301" s="589">
        <v>1</v>
      </c>
      <c r="CS301" s="590"/>
      <c r="CT301" s="320"/>
      <c r="CU301" s="589">
        <v>1</v>
      </c>
      <c r="CV301" s="590"/>
      <c r="CW301" s="320"/>
      <c r="CX301" s="589">
        <v>1</v>
      </c>
      <c r="CY301" s="590"/>
      <c r="CZ301" s="320"/>
      <c r="DA301" s="589">
        <v>1</v>
      </c>
      <c r="DB301" s="590"/>
      <c r="DC301" s="320"/>
      <c r="DD301" s="589">
        <v>1</v>
      </c>
      <c r="DE301" s="590"/>
      <c r="DF301" s="320"/>
      <c r="DG301" s="589">
        <v>1</v>
      </c>
      <c r="DH301" s="590"/>
      <c r="DI301" s="320"/>
      <c r="DJ301" s="589">
        <v>1</v>
      </c>
      <c r="DK301" s="590"/>
      <c r="DL301" s="320"/>
      <c r="DM301" s="589">
        <v>1</v>
      </c>
      <c r="DN301" s="590"/>
      <c r="DO301" s="320"/>
      <c r="DP301" s="589">
        <v>1</v>
      </c>
      <c r="DQ301" s="590"/>
      <c r="DR301" s="320"/>
      <c r="DS301" s="589">
        <v>1</v>
      </c>
      <c r="DT301" s="590"/>
      <c r="DU301" s="320"/>
      <c r="DV301" s="320"/>
      <c r="DW301" s="320"/>
      <c r="DX301" s="320"/>
      <c r="DY301" s="320"/>
      <c r="DZ301" s="320"/>
      <c r="EA301" s="320"/>
      <c r="EB301" s="320"/>
      <c r="EC301" s="320"/>
      <c r="EE301" s="51">
        <v>173</v>
      </c>
    </row>
    <row r="302" spans="1:303" ht="15" hidden="1" customHeight="1" x14ac:dyDescent="0.3">
      <c r="D302" s="84">
        <v>1</v>
      </c>
      <c r="E302" t="s">
        <v>524</v>
      </c>
      <c r="M302" s="320" t="s">
        <v>524</v>
      </c>
      <c r="N302" s="320"/>
      <c r="O302" s="320"/>
      <c r="P302" s="320"/>
      <c r="Q302" s="320"/>
      <c r="R302" s="589" t="str">
        <f>IFERROR(S303,0)</f>
        <v>All Channels All Sub Channels FL Cases 1 Natn</v>
      </c>
      <c r="S302" s="590"/>
      <c r="T302" s="320"/>
      <c r="U302" s="589" t="str">
        <f>IFERROR(V303,0)</f>
        <v>All Channels All Sub Channels OD Cases 1 Non Natl Acct Deals</v>
      </c>
      <c r="V302" s="590"/>
      <c r="W302" s="320"/>
      <c r="X302" s="322" t="str">
        <f>IFERROR(Y303,0)</f>
        <v/>
      </c>
      <c r="Y302" s="320"/>
      <c r="Z302" s="320"/>
      <c r="AA302" s="322" t="str">
        <f>IFERROR(AB303,0)</f>
        <v>All Channels All Sub Channels OD Cases 1 Non Natl Acct Deals</v>
      </c>
      <c r="AB302" s="320"/>
      <c r="AC302" s="320"/>
      <c r="AD302" s="589" t="str">
        <f>IFERROR(AE303,0)</f>
        <v>All Channels All Sub Channels OD Cases 1 Non Natl Acct Deals</v>
      </c>
      <c r="AE302" s="590"/>
      <c r="AF302" s="320"/>
      <c r="AG302" s="589" t="str">
        <f>IFERROR(AH303,0)</f>
        <v>All Channels All Sub Channels Od Cases 1 Non Natl Acct Deals</v>
      </c>
      <c r="AH302" s="590"/>
      <c r="AI302" s="320"/>
      <c r="AJ302" s="589" t="str">
        <f>IFERROR(AK303,0)</f>
        <v>All Channels All Sub Channels Od Cases 1 Non Natl Acct Deals</v>
      </c>
      <c r="AK302" s="590"/>
      <c r="AL302" s="320"/>
      <c r="AM302" s="589" t="str">
        <f>IFERROR(AN303,0)</f>
        <v>All Channels All Sub Channels OD Cases 1 Non Natl Acct Deals</v>
      </c>
      <c r="AN302" s="590"/>
      <c r="AO302" s="320"/>
      <c r="AP302" s="589" t="str">
        <f>IFERROR(AQ303,0)</f>
        <v>All Channels All Sub Channels OD Cases 1 Non Natl Acct Deals</v>
      </c>
      <c r="AQ302" s="590"/>
      <c r="AR302" s="320"/>
      <c r="AS302" s="589" t="str">
        <f>IFERROR(AT303,0)</f>
        <v>All Channels All Sub Channels OD Cases 1 Non Natl Acct Deals</v>
      </c>
      <c r="AT302" s="590"/>
      <c r="AU302" s="320"/>
      <c r="AV302" s="589" t="str">
        <f>IFERROR(AW303,0)</f>
        <v>All Channels All Sub Channels OD Cases 1 Non Natl Acct Deals</v>
      </c>
      <c r="AW302" s="590"/>
      <c r="AX302" s="320"/>
      <c r="AY302" s="589" t="str">
        <f>IFERROR(AZ303,0)</f>
        <v>All Channels All Sub Channels OD Cases 1 Non Natl Acct Deals</v>
      </c>
      <c r="AZ302" s="590"/>
      <c r="BA302" s="320"/>
      <c r="BB302" s="589" t="str">
        <f>IFERROR(BC303,0)</f>
        <v>All Channels All Sub Channels OD Cases 1 Non Natl Acct Deals</v>
      </c>
      <c r="BC302" s="590"/>
      <c r="BD302" s="320"/>
      <c r="BE302" s="589" t="str">
        <f>IFERROR(BF303,0)</f>
        <v>All Channels All Sub Channels OD Cases 1 Non Natl Acct Deals</v>
      </c>
      <c r="BF302" s="590"/>
      <c r="BG302" s="320"/>
      <c r="BH302" s="589" t="str">
        <f>IFERROR(BI303,0)</f>
        <v>All Channels All Sub Channels DO Cases 1 Non Natl Acct Deals</v>
      </c>
      <c r="BI302" s="590"/>
      <c r="BJ302" s="320"/>
      <c r="BK302" s="589" t="str">
        <f>IFERROR(BL303,0)</f>
        <v>All Channels All Sub Channels Od Cases 1 Non Natl Acct Deals</v>
      </c>
      <c r="BL302" s="590"/>
      <c r="BM302" s="320"/>
      <c r="BN302" s="589" t="str">
        <f>IFERROR(BO303,0)</f>
        <v>All Channels All Sub Channels Od Cases 1 Non Natl Acct Deals</v>
      </c>
      <c r="BO302" s="590"/>
      <c r="BP302" s="320"/>
      <c r="BQ302" s="589" t="str">
        <f>IFERROR(BR303,0)</f>
        <v>All Channels All Sub Channels Od Cases 1 Non Natl Acct Deals</v>
      </c>
      <c r="BR302" s="590"/>
      <c r="BS302" s="320"/>
      <c r="BT302" s="589" t="str">
        <f>IFERROR(BU303,0)</f>
        <v>All Channels All Sub Channels Od Cases 1 Non Natl Acct Deals</v>
      </c>
      <c r="BU302" s="590"/>
      <c r="BV302" s="320"/>
      <c r="BW302" s="589" t="str">
        <f>IFERROR(BX303,0)</f>
        <v>All Channels All Sub Channels OD Cases 1 Non Natl Acct Deals</v>
      </c>
      <c r="BX302" s="590"/>
      <c r="BY302" s="320"/>
      <c r="BZ302" s="589" t="str">
        <f>IFERROR(CA303,0)</f>
        <v>All Channels All Sub Channels OD Cases 1 Non Natl Acct Deals</v>
      </c>
      <c r="CA302" s="590"/>
      <c r="CB302" s="320"/>
      <c r="CC302" s="589" t="str">
        <f>IFERROR(CD303,0)</f>
        <v>All Channels All Sub Channels OD Cases 1 Non Natl Acct Deals</v>
      </c>
      <c r="CD302" s="590"/>
      <c r="CE302" s="320"/>
      <c r="CF302" s="589" t="str">
        <f>IFERROR(CG303,0)</f>
        <v>All Channels All Sub Channels OD Cases 1 Non Natl Acct Deals</v>
      </c>
      <c r="CG302" s="590"/>
      <c r="CH302" s="320"/>
      <c r="CI302" s="589" t="str">
        <f>IFERROR(CJ303,0)</f>
        <v>All Channels All Sub Channels OD Cases 1 Non Natl Acct Deals</v>
      </c>
      <c r="CJ302" s="590"/>
      <c r="CK302" s="320"/>
      <c r="CL302" s="589" t="str">
        <f>IFERROR(CM303,0)</f>
        <v>All Channels All Sub Channels OD Cases 1 Non Natl Acct Deals</v>
      </c>
      <c r="CM302" s="590"/>
      <c r="CN302" s="320"/>
      <c r="CO302" s="589" t="str">
        <f>IFERROR(CP303,0)</f>
        <v>All Channels All Sub Channels OD Cases 1 Non Natl Acct Deals</v>
      </c>
      <c r="CP302" s="590"/>
      <c r="CQ302" s="320"/>
      <c r="CR302" s="589" t="str">
        <f>IFERROR(CS303,0)</f>
        <v>All Channels All Sub Channels OD Cases 1 Non Natl Acct Deals</v>
      </c>
      <c r="CS302" s="590"/>
      <c r="CT302" s="320"/>
      <c r="CU302" s="589" t="str">
        <f>IFERROR(CV303,0)</f>
        <v>All Channels All Sub Channels OD Cases 1 Non Natl Acct Deals</v>
      </c>
      <c r="CV302" s="590"/>
      <c r="CW302" s="320"/>
      <c r="CX302" s="589" t="str">
        <f>IFERROR(CY303,0)</f>
        <v>All Channels All Sub Channels OD Cases 1 Non Natl Acct Deals</v>
      </c>
      <c r="CY302" s="590"/>
      <c r="CZ302" s="320"/>
      <c r="DA302" s="589" t="str">
        <f>IFERROR(DB303,0)</f>
        <v>All Channels All Sub Channels OD Cases 1 Non Natl Acct Deals</v>
      </c>
      <c r="DB302" s="590"/>
      <c r="DC302" s="320"/>
      <c r="DD302" s="589" t="str">
        <f>IFERROR(DE303,0)</f>
        <v>All Channels All Sub Channels OD Cases 1 Non Natl Acct Deals</v>
      </c>
      <c r="DE302" s="590"/>
      <c r="DF302" s="320"/>
      <c r="DG302" s="589" t="str">
        <f>IFERROR(DH303,0)</f>
        <v>All Channels All Sub Channels OD Cases 1 Non Natl Acct Deals</v>
      </c>
      <c r="DH302" s="590"/>
      <c r="DI302" s="320"/>
      <c r="DJ302" s="589" t="str">
        <f>IFERROR(DK303,0)</f>
        <v>All Channels All Sub Channels OD Cases 1 Non Natl Acct Deals</v>
      </c>
      <c r="DK302" s="590"/>
      <c r="DL302" s="320"/>
      <c r="DM302" s="589" t="str">
        <f>IFERROR(DN303,0)</f>
        <v>All Channels All Sub Channels OD Cases 1 Non Natl Acct Deals</v>
      </c>
      <c r="DN302" s="590"/>
      <c r="DO302" s="320"/>
      <c r="DP302" s="589" t="str">
        <f>IFERROR(DQ303,0)</f>
        <v>All Channels All Sub Channels OD Cases 1 Non Natl Acct Deals</v>
      </c>
      <c r="DQ302" s="590"/>
      <c r="DR302" s="320"/>
      <c r="DS302" s="589" t="str">
        <f>IFERROR(DT303,0)</f>
        <v>All Channels All Sub Channels OD Cases 1 Non Natl Acct Deals</v>
      </c>
      <c r="DT302" s="590"/>
      <c r="DU302" s="320"/>
      <c r="DV302" s="320"/>
      <c r="DW302" s="320"/>
      <c r="DX302" s="320"/>
      <c r="DY302" s="320"/>
      <c r="DZ302" s="320"/>
      <c r="EA302" s="320"/>
      <c r="EB302" s="320"/>
      <c r="EC302" s="320"/>
      <c r="EE302" s="51">
        <v>174</v>
      </c>
    </row>
    <row r="303" spans="1:303" ht="15" hidden="1" customHeight="1" x14ac:dyDescent="0.3">
      <c r="D303" s="84">
        <v>1</v>
      </c>
      <c r="M303" s="317" t="s">
        <v>525</v>
      </c>
      <c r="N303" s="317"/>
      <c r="O303" s="317"/>
      <c r="P303" s="325" t="s">
        <v>291</v>
      </c>
      <c r="Q303" s="326"/>
      <c r="R303" s="325"/>
      <c r="S303" s="325" t="str">
        <f>IF(OR(R298="",R299="",R301="",R37="",R40=""),"",(TRIM(CONCATENATE(R298," ",R299," ",R37," ",R300," ",R301," ",R40))))</f>
        <v>All Channels All Sub Channels FL Cases 1 Natn</v>
      </c>
      <c r="T303" s="325"/>
      <c r="U303" s="325"/>
      <c r="V303" s="325" t="str">
        <f>IF(OR(U298="",U299="",U301="",U37="",U40=""),"",(TRIM(CONCATENATE(U298," ",U299," ",U37," ",U300," ",U301," ",U40))))</f>
        <v>All Channels All Sub Channels OD Cases 1 Non Natl Acct Deals</v>
      </c>
      <c r="W303" s="325"/>
      <c r="X303" s="325"/>
      <c r="Y303" s="325" t="str">
        <f>IF(OR(X298="",X299="",X301="",X37="",X40=""),"",(TRIM(CONCATENATE(X298," ",X299," ",X37," ",X300," ",X301," ",X40))))</f>
        <v/>
      </c>
      <c r="Z303" s="325"/>
      <c r="AA303" s="325"/>
      <c r="AB303" s="325" t="str">
        <f>IF(OR(AA298="",AA299="",AA301="",AA37="",AA40=""),"",(TRIM(CONCATENATE(AA298," ",AA299," ",AA37," ",AA300," ",AA301," ",AA40))))</f>
        <v>All Channels All Sub Channels OD Cases 1 Non Natl Acct Deals</v>
      </c>
      <c r="AC303" s="325"/>
      <c r="AD303" s="325"/>
      <c r="AE303" s="325" t="str">
        <f>IF(OR(AD298="",AD299="",AD301="",AD37="",AD40=""),"",(TRIM(CONCATENATE(AD298," ",AD299," ",AD37," ",AD300," ",AD301," ",AD40))))</f>
        <v>All Channels All Sub Channels OD Cases 1 Non Natl Acct Deals</v>
      </c>
      <c r="AF303" s="325"/>
      <c r="AG303" s="325"/>
      <c r="AH303" s="325" t="str">
        <f>IF(OR(AG298="",AG299="",AG301="",AG37="",AG40=""),"",(TRIM(CONCATENATE(AG298," ",AG299," ",AG37," ",AG300," ",AG301," ",AG40))))</f>
        <v>All Channels All Sub Channels Od Cases 1 Non Natl Acct Deals</v>
      </c>
      <c r="AI303" s="325"/>
      <c r="AJ303" s="325"/>
      <c r="AK303" s="325" t="str">
        <f>IF(OR(AJ298="",AJ299="",AJ301="",AJ37="",AJ40=""),"",(TRIM(CONCATENATE(AJ298," ",AJ299," ",AJ37," ",AJ300," ",AJ301," ",AJ40))))</f>
        <v>All Channels All Sub Channels Od Cases 1 Non Natl Acct Deals</v>
      </c>
      <c r="AL303" s="325"/>
      <c r="AM303" s="325"/>
      <c r="AN303" s="325" t="str">
        <f>IF(OR(AM298="",AM299="",AM301="",AM37="",AM40=""),"",(TRIM(CONCATENATE(AM298," ",AM299," ",AM37," ",AM300," ",AM301," ",AM40))))</f>
        <v>All Channels All Sub Channels OD Cases 1 Non Natl Acct Deals</v>
      </c>
      <c r="AO303" s="325"/>
      <c r="AP303" s="325"/>
      <c r="AQ303" s="325" t="str">
        <f>IF(OR(AP298="",AP299="",AP301="",AP37="",AP40=""),"",(TRIM(CONCATENATE(AP298," ",AP299," ",AP37," ",AP300," ",AP301," ",AP40))))</f>
        <v>All Channels All Sub Channels OD Cases 1 Non Natl Acct Deals</v>
      </c>
      <c r="AR303" s="325"/>
      <c r="AS303" s="325"/>
      <c r="AT303" s="325" t="str">
        <f>IF(OR(AS298="",AS299="",AS301="",AS37="",AS40=""),"",(TRIM(CONCATENATE(AS298," ",AS299," ",AS37," ",AS300," ",AS301," ",AS40))))</f>
        <v>All Channels All Sub Channels OD Cases 1 Non Natl Acct Deals</v>
      </c>
      <c r="AU303" s="325"/>
      <c r="AV303" s="325"/>
      <c r="AW303" s="325" t="str">
        <f>IF(OR(AV298="",AV299="",AV301="",AV37="",AV40=""),"",(TRIM(CONCATENATE(AV298," ",AV299," ",AV37," ",AV300," ",AV301," ",AV40))))</f>
        <v>All Channels All Sub Channels OD Cases 1 Non Natl Acct Deals</v>
      </c>
      <c r="AX303" s="325"/>
      <c r="AY303" s="325"/>
      <c r="AZ303" s="325" t="str">
        <f>IF(OR(AY298="",AY299="",AY301="",AY37="",AY40=""),"",(TRIM(CONCATENATE(AY298," ",AY299," ",AY37," ",AY300," ",AY301," ",AY40))))</f>
        <v>All Channels All Sub Channels OD Cases 1 Non Natl Acct Deals</v>
      </c>
      <c r="BA303" s="325"/>
      <c r="BB303" s="325"/>
      <c r="BC303" s="325" t="str">
        <f>IF(OR(BB298="",BB299="",BB301="",BB37="",BB40=""),"",(TRIM(CONCATENATE(BB298," ",BB299," ",BB37," ",BB300," ",BB301," ",BB40))))</f>
        <v>All Channels All Sub Channels OD Cases 1 Non Natl Acct Deals</v>
      </c>
      <c r="BD303" s="325"/>
      <c r="BE303" s="325"/>
      <c r="BF303" s="325" t="str">
        <f>IF(OR(BE298="",BE299="",BE301="",BE37="",BE40=""),"",(TRIM(CONCATENATE(BE298," ",BE299," ",BE37," ",BE300," ",BE301," ",BE40))))</f>
        <v>All Channels All Sub Channels OD Cases 1 Non Natl Acct Deals</v>
      </c>
      <c r="BG303" s="325"/>
      <c r="BH303" s="325"/>
      <c r="BI303" s="325" t="str">
        <f>IF(OR(BH298="",BH299="",BH301="",BH37="",BH40=""),"",(TRIM(CONCATENATE(BH298," ",BH299," ",BH37," ",BH300," ",BH301," ",BH40))))</f>
        <v>All Channels All Sub Channels DO Cases 1 Non Natl Acct Deals</v>
      </c>
      <c r="BJ303" s="325"/>
      <c r="BK303" s="325"/>
      <c r="BL303" s="325" t="str">
        <f>IF(OR(BK298="",BK299="",BK301="",BK37="",BK40=""),"",(TRIM(CONCATENATE(BK298," ",BK299," ",BK37," ",BK300," ",BK301," ",BK40))))</f>
        <v>All Channels All Sub Channels Od Cases 1 Non Natl Acct Deals</v>
      </c>
      <c r="BM303" s="325"/>
      <c r="BN303" s="325"/>
      <c r="BO303" s="325" t="str">
        <f>IF(OR(BN298="",BN299="",BN301="",BN37="",BN40=""),"",(TRIM(CONCATENATE(BN298," ",BN299," ",BN37," ",BN300," ",BN301," ",BN40))))</f>
        <v>All Channels All Sub Channels Od Cases 1 Non Natl Acct Deals</v>
      </c>
      <c r="BP303" s="325"/>
      <c r="BQ303" s="325"/>
      <c r="BR303" s="325" t="str">
        <f>IF(OR(BQ298="",BQ299="",BQ301="",BQ37="",BQ40=""),"",(TRIM(CONCATENATE(BQ298," ",BQ299," ",BQ37," ",BQ300," ",BQ301," ",BQ40))))</f>
        <v>All Channels All Sub Channels Od Cases 1 Non Natl Acct Deals</v>
      </c>
      <c r="BS303" s="325"/>
      <c r="BT303" s="325"/>
      <c r="BU303" s="325" t="str">
        <f>IF(OR(BT298="",BT299="",BT301="",BT37="",BT40=""),"",(TRIM(CONCATENATE(BT298," ",BT299," ",BT37," ",BT300," ",BT301," ",BT40))))</f>
        <v>All Channels All Sub Channels Od Cases 1 Non Natl Acct Deals</v>
      </c>
      <c r="BV303" s="325"/>
      <c r="BW303" s="325"/>
      <c r="BX303" s="325" t="str">
        <f>IF(OR(BW298="",BW299="",BW301="",BW37="",BW40=""),"",(TRIM(CONCATENATE(BW298," ",BW299," ",BW37," ",BW300," ",BW301," ",BW40))))</f>
        <v>All Channels All Sub Channels OD Cases 1 Non Natl Acct Deals</v>
      </c>
      <c r="BY303" s="325"/>
      <c r="BZ303" s="325"/>
      <c r="CA303" s="325" t="str">
        <f>IF(OR(BZ298="",BZ299="",BZ301="",BZ37="",BZ40=""),"",(TRIM(CONCATENATE(BZ298," ",BZ299," ",BZ37," ",BZ300," ",BZ301," ",BZ40))))</f>
        <v>All Channels All Sub Channels OD Cases 1 Non Natl Acct Deals</v>
      </c>
      <c r="CB303" s="325"/>
      <c r="CC303" s="325"/>
      <c r="CD303" s="325" t="str">
        <f>IF(OR(CC298="",CC299="",CC301="",CC37="",CC40=""),"",(TRIM(CONCATENATE(CC298," ",CC299," ",CC37," ",CC300," ",CC301," ",CC40))))</f>
        <v>All Channels All Sub Channels OD Cases 1 Non Natl Acct Deals</v>
      </c>
      <c r="CE303" s="325"/>
      <c r="CF303" s="325"/>
      <c r="CG303" s="325" t="str">
        <f>IF(OR(CF298="",CF299="",CF301="",CF37="",CF40=""),"",(TRIM(CONCATENATE(CF298," ",CF299," ",CF37," ",CF300," ",CF301," ",CF40))))</f>
        <v>All Channels All Sub Channels OD Cases 1 Non Natl Acct Deals</v>
      </c>
      <c r="CH303" s="325"/>
      <c r="CI303" s="325"/>
      <c r="CJ303" s="325" t="str">
        <f>IF(OR(CI298="",CI299="",CI301="",CI37="",CI40=""),"",(TRIM(CONCATENATE(CI298," ",CI299," ",CI37," ",CI300," ",CI301," ",CI40))))</f>
        <v>All Channels All Sub Channels OD Cases 1 Non Natl Acct Deals</v>
      </c>
      <c r="CK303" s="325"/>
      <c r="CL303" s="325"/>
      <c r="CM303" s="325" t="str">
        <f>IF(OR(CL298="",CL299="",CL301="",CL37="",CL40=""),"",(TRIM(CONCATENATE(CL298," ",CL299," ",CL37," ",CL300," ",CL301," ",CL40))))</f>
        <v>All Channels All Sub Channels OD Cases 1 Non Natl Acct Deals</v>
      </c>
      <c r="CN303" s="325"/>
      <c r="CO303" s="325"/>
      <c r="CP303" s="325" t="str">
        <f>IF(OR(CO298="",CO299="",CO301="",CO37="",CO40=""),"",(TRIM(CONCATENATE(CO298," ",CO299," ",CO37," ",CO300," ",CO301," ",CO40))))</f>
        <v>All Channels All Sub Channels OD Cases 1 Non Natl Acct Deals</v>
      </c>
      <c r="CQ303" s="325"/>
      <c r="CR303" s="325"/>
      <c r="CS303" s="325" t="str">
        <f>IF(OR(CR298="",CR299="",CR301="",CR37="",CR40=""),"",(TRIM(CONCATENATE(CR298," ",CR299," ",CR37," ",CR300," ",CR301," ",CR40))))</f>
        <v>All Channels All Sub Channels OD Cases 1 Non Natl Acct Deals</v>
      </c>
      <c r="CT303" s="325"/>
      <c r="CU303" s="325"/>
      <c r="CV303" s="325" t="str">
        <f>IF(OR(CU298="",CU299="",CU301="",CU37="",CU40=""),"",(TRIM(CONCATENATE(CU298," ",CU299," ",CU37," ",CU300," ",CU301," ",CU40))))</f>
        <v>All Channels All Sub Channels OD Cases 1 Non Natl Acct Deals</v>
      </c>
      <c r="CW303" s="325"/>
      <c r="CX303" s="325"/>
      <c r="CY303" s="325" t="str">
        <f>IF(OR(CX298="",CX299="",CX301="",CX37="",CX40=""),"",(TRIM(CONCATENATE(CX298," ",CX299," ",CX37," ",CX300," ",CX301," ",CX40))))</f>
        <v>All Channels All Sub Channels OD Cases 1 Non Natl Acct Deals</v>
      </c>
      <c r="CZ303" s="325"/>
      <c r="DA303" s="325"/>
      <c r="DB303" s="325" t="str">
        <f>IF(OR(DA298="",DA299="",DA301="",DA37="",DA40=""),"",(TRIM(CONCATENATE(DA298," ",DA299," ",DA37," ",DA300," ",DA301," ",DA40))))</f>
        <v>All Channels All Sub Channels OD Cases 1 Non Natl Acct Deals</v>
      </c>
      <c r="DC303" s="325"/>
      <c r="DD303" s="325"/>
      <c r="DE303" s="325" t="str">
        <f>IF(OR(DD298="",DD299="",DD301="",DD37="",DD40=""),"",(TRIM(CONCATENATE(DD298," ",DD299," ",DD37," ",DD300," ",DD301," ",DD40))))</f>
        <v>All Channels All Sub Channels OD Cases 1 Non Natl Acct Deals</v>
      </c>
      <c r="DF303" s="325"/>
      <c r="DG303" s="325"/>
      <c r="DH303" s="325" t="str">
        <f>IF(OR(DG298="",DG299="",DG301="",DG37="",DG40=""),"",(TRIM(CONCATENATE(DG298," ",DG299," ",DG37," ",DG300," ",DG301," ",DG40))))</f>
        <v>All Channels All Sub Channels OD Cases 1 Non Natl Acct Deals</v>
      </c>
      <c r="DI303" s="325"/>
      <c r="DJ303" s="325"/>
      <c r="DK303" s="325" t="str">
        <f>IF(OR(DJ298="",DJ299="",DJ301="",DJ37="",DJ40=""),"",(TRIM(CONCATENATE(DJ298," ",DJ299," ",DJ37," ",DJ300," ",DJ301," ",DJ40))))</f>
        <v>All Channels All Sub Channels OD Cases 1 Non Natl Acct Deals</v>
      </c>
      <c r="DL303" s="325"/>
      <c r="DM303" s="325"/>
      <c r="DN303" s="325" t="str">
        <f>IF(OR(DM298="",DM299="",DM301="",DM37="",DM40=""),"",(TRIM(CONCATENATE(DM298," ",DM299," ",DM37," ",DM300," ",DM301," ",DM40))))</f>
        <v>All Channels All Sub Channels OD Cases 1 Non Natl Acct Deals</v>
      </c>
      <c r="DO303" s="325"/>
      <c r="DP303" s="325"/>
      <c r="DQ303" s="325" t="str">
        <f>IF(OR(DP298="",DP299="",DP301="",DP37="",DP40=""),"",(TRIM(CONCATENATE(DP298," ",DP299," ",DP37," ",DP300," ",DP301," ",DP40))))</f>
        <v>All Channels All Sub Channels OD Cases 1 Non Natl Acct Deals</v>
      </c>
      <c r="DR303" s="325"/>
      <c r="DS303" s="325"/>
      <c r="DT303" s="325" t="str">
        <f>IF(OR(DS298="",DS299="",DS301="",DS37="",DS40=""),"",(TRIM(CONCATENATE(DS298," ",DS299," ",DS37," ",DS300," ",DS301," ",DS40))))</f>
        <v>All Channels All Sub Channels OD Cases 1 Non Natl Acct Deals</v>
      </c>
      <c r="DU303" s="325"/>
      <c r="DV303" s="317"/>
      <c r="DW303" s="317"/>
      <c r="DX303" s="325"/>
      <c r="DY303" s="317"/>
      <c r="DZ303" s="317"/>
      <c r="EA303" s="318"/>
      <c r="EB303" s="319"/>
      <c r="EC303" s="319"/>
      <c r="EE303" s="100">
        <v>175</v>
      </c>
    </row>
    <row r="304" spans="1:303" s="17" customFormat="1" ht="15" hidden="1" customHeight="1" x14ac:dyDescent="0.3">
      <c r="D304" s="17">
        <v>1</v>
      </c>
      <c r="E304" s="17" t="s">
        <v>526</v>
      </c>
      <c r="M304" s="327" t="s">
        <v>527</v>
      </c>
      <c r="O304" s="170"/>
      <c r="P304" s="170"/>
      <c r="Q304" s="328"/>
      <c r="R304" s="170"/>
      <c r="S304" s="170" t="b">
        <v>0</v>
      </c>
      <c r="T304" s="170"/>
      <c r="U304" s="170"/>
      <c r="V304" s="233" t="b">
        <v>0</v>
      </c>
      <c r="W304" s="170"/>
      <c r="Y304" s="233" t="s">
        <v>528</v>
      </c>
      <c r="Z304" s="170"/>
      <c r="AA304" s="233"/>
      <c r="AB304" s="233" t="b">
        <v>0</v>
      </c>
      <c r="AC304" s="170"/>
      <c r="AD304" s="233"/>
      <c r="AE304" s="233" t="b">
        <v>0</v>
      </c>
      <c r="AF304" s="170"/>
      <c r="AG304" s="233"/>
      <c r="AH304" s="170" t="b">
        <v>0</v>
      </c>
      <c r="AI304" s="170"/>
      <c r="AJ304" s="170"/>
      <c r="AK304" s="170" t="b">
        <v>0</v>
      </c>
      <c r="AL304" s="170"/>
      <c r="AM304" s="170"/>
      <c r="AN304" s="170" t="b">
        <v>0</v>
      </c>
      <c r="AO304" s="170"/>
      <c r="AP304" s="170"/>
      <c r="AQ304" s="170" t="b">
        <v>0</v>
      </c>
      <c r="AR304" s="170"/>
      <c r="AS304" s="170"/>
      <c r="AT304" s="170" t="b">
        <v>0</v>
      </c>
      <c r="AU304" s="170"/>
      <c r="AV304" s="170"/>
      <c r="AW304" s="170" t="b">
        <v>0</v>
      </c>
      <c r="AX304" s="170"/>
      <c r="AY304" s="170"/>
      <c r="AZ304" s="170" t="b">
        <v>0</v>
      </c>
      <c r="BA304" s="170"/>
      <c r="BB304" s="170"/>
      <c r="BC304" s="170" t="b">
        <v>0</v>
      </c>
      <c r="BD304" s="170"/>
      <c r="BE304" s="170"/>
      <c r="BF304" s="170" t="b">
        <v>0</v>
      </c>
      <c r="BG304" s="170"/>
      <c r="BH304" s="170"/>
      <c r="BI304" s="170" t="b">
        <v>0</v>
      </c>
      <c r="BJ304" s="170"/>
      <c r="BK304" s="170"/>
      <c r="BL304" s="170" t="b">
        <v>0</v>
      </c>
      <c r="BM304" s="170"/>
      <c r="BN304" s="170"/>
      <c r="BO304" s="170" t="b">
        <v>0</v>
      </c>
      <c r="BP304" s="170"/>
      <c r="BQ304" s="170"/>
      <c r="BR304" s="170" t="b">
        <v>0</v>
      </c>
      <c r="BS304" s="170"/>
      <c r="BT304" s="170"/>
      <c r="BU304" s="170" t="b">
        <v>0</v>
      </c>
      <c r="BV304" s="170"/>
      <c r="BW304" s="170"/>
      <c r="BX304" s="170" t="b">
        <v>0</v>
      </c>
      <c r="BY304" s="170"/>
      <c r="BZ304" s="170"/>
      <c r="CA304" s="233" t="b">
        <v>0</v>
      </c>
      <c r="CB304" s="233"/>
      <c r="CC304" s="170"/>
      <c r="CD304" s="233" t="b">
        <v>0</v>
      </c>
      <c r="CE304" s="170"/>
      <c r="CF304" s="170"/>
      <c r="CG304" s="233" t="b">
        <v>0</v>
      </c>
      <c r="CH304" s="170"/>
      <c r="CI304" s="170"/>
      <c r="CJ304" s="233" t="b">
        <v>0</v>
      </c>
      <c r="CK304" s="170"/>
      <c r="CL304" s="170"/>
      <c r="CM304" s="233" t="b">
        <v>0</v>
      </c>
      <c r="CN304" s="170"/>
      <c r="CO304" s="170"/>
      <c r="CP304" s="233" t="b">
        <v>0</v>
      </c>
      <c r="CQ304" s="170"/>
      <c r="CR304" s="170"/>
      <c r="CS304" s="233" t="b">
        <v>0</v>
      </c>
      <c r="CT304" s="170"/>
      <c r="CU304" s="170"/>
      <c r="CV304" s="233" t="b">
        <v>0</v>
      </c>
      <c r="CW304" s="170"/>
      <c r="CX304" s="170"/>
      <c r="CY304" s="233" t="b">
        <v>0</v>
      </c>
      <c r="CZ304" s="170"/>
      <c r="DA304" s="170"/>
      <c r="DB304" s="233" t="b">
        <v>0</v>
      </c>
      <c r="DC304" s="170"/>
      <c r="DD304" s="170"/>
      <c r="DE304" s="233" t="b">
        <v>0</v>
      </c>
      <c r="DF304" s="170"/>
      <c r="DG304" s="170"/>
      <c r="DH304" s="233" t="b">
        <v>0</v>
      </c>
      <c r="DI304" s="170"/>
      <c r="DJ304" s="170"/>
      <c r="DK304" s="233" t="b">
        <v>0</v>
      </c>
      <c r="DL304" s="170"/>
      <c r="DM304" s="170"/>
      <c r="DN304" s="233" t="b">
        <v>0</v>
      </c>
      <c r="DO304" s="170"/>
      <c r="DP304" s="170"/>
      <c r="DQ304" s="233" t="b">
        <v>0</v>
      </c>
      <c r="DR304" s="170"/>
      <c r="DS304" s="170"/>
      <c r="DT304" s="233" t="b">
        <v>0</v>
      </c>
      <c r="DU304" s="233"/>
      <c r="DV304" s="233"/>
      <c r="DW304" s="233"/>
      <c r="DX304" s="170"/>
      <c r="DY304" s="233"/>
      <c r="DZ304" s="233"/>
      <c r="EA304" s="233"/>
      <c r="EB304" s="329"/>
      <c r="EC304" s="329"/>
      <c r="ED304"/>
      <c r="EE304" s="51">
        <v>176</v>
      </c>
      <c r="EF304" s="82"/>
      <c r="EG304" s="82"/>
      <c r="EH304" s="82"/>
      <c r="EI304" s="82"/>
      <c r="EJ304" s="82"/>
      <c r="EK304" s="82"/>
      <c r="EL304" s="82"/>
      <c r="EM304" s="82"/>
      <c r="EN304" s="82"/>
      <c r="EO304" s="82"/>
      <c r="EP304" s="82"/>
      <c r="EQ304" s="82"/>
      <c r="ER304" s="82"/>
      <c r="ES304" s="82"/>
      <c r="ET304" s="82"/>
      <c r="EU304" s="82"/>
      <c r="EV304" s="82"/>
      <c r="EW304" s="82"/>
      <c r="EX304" s="82"/>
      <c r="EY304" s="82"/>
      <c r="EZ304" s="82"/>
      <c r="FA304" s="82"/>
      <c r="FB304" s="82"/>
      <c r="FC304" s="82"/>
      <c r="FD304" s="82"/>
      <c r="FE304" s="82"/>
      <c r="FF304" s="82"/>
      <c r="FG304" s="82"/>
      <c r="FH304" s="82"/>
      <c r="FI304" s="82"/>
      <c r="FJ304" s="82"/>
      <c r="FK304" s="82"/>
      <c r="FL304" s="82"/>
      <c r="FM304" s="82"/>
      <c r="FN304" s="82"/>
      <c r="FO304" s="82"/>
      <c r="FP304" s="82"/>
      <c r="FQ304" s="82"/>
      <c r="FR304" s="82"/>
      <c r="FS304" s="82"/>
      <c r="FT304" s="82"/>
      <c r="FU304" s="82"/>
      <c r="FV304" s="82"/>
      <c r="FW304" s="82"/>
      <c r="FX304" s="82"/>
      <c r="FY304" s="82"/>
      <c r="FZ304" s="82"/>
      <c r="GA304" s="82"/>
      <c r="GB304" s="82"/>
      <c r="GC304" s="82"/>
      <c r="GD304" s="82"/>
      <c r="GE304" s="82"/>
      <c r="GF304" s="82"/>
      <c r="GG304" s="82"/>
      <c r="GH304" s="82"/>
      <c r="GI304" s="82"/>
      <c r="GJ304" s="82"/>
      <c r="GK304" s="82"/>
      <c r="GL304" s="82"/>
      <c r="GM304" s="82"/>
      <c r="GN304" s="82"/>
      <c r="GO304" s="82"/>
      <c r="GP304" s="82"/>
      <c r="GQ304" s="82"/>
      <c r="GR304" s="82"/>
      <c r="GS304" s="82"/>
      <c r="GT304" s="82"/>
      <c r="GU304" s="82"/>
      <c r="GV304" s="82"/>
      <c r="GW304" s="82"/>
      <c r="GX304" s="82"/>
      <c r="GY304" s="82"/>
      <c r="GZ304" s="82"/>
      <c r="HA304" s="82"/>
      <c r="HB304" s="82"/>
      <c r="HC304" s="82"/>
      <c r="HD304" s="82"/>
      <c r="HE304" s="82"/>
      <c r="HF304" s="82"/>
      <c r="HG304" s="82"/>
      <c r="HH304" s="82"/>
      <c r="HI304" s="82"/>
      <c r="HJ304" s="82"/>
      <c r="HK304" s="82"/>
      <c r="HL304" s="82"/>
      <c r="HM304" s="82"/>
      <c r="HN304" s="82"/>
      <c r="HO304" s="82"/>
      <c r="HP304" s="82"/>
      <c r="HQ304" s="82"/>
      <c r="HR304" s="82"/>
      <c r="HS304" s="82"/>
      <c r="HT304" s="82"/>
      <c r="HU304" s="82"/>
      <c r="HV304" s="82"/>
      <c r="HW304" s="82"/>
      <c r="HX304" s="82"/>
      <c r="HY304" s="82"/>
      <c r="HZ304" s="82"/>
      <c r="IA304" s="82"/>
      <c r="IB304" s="82"/>
      <c r="IC304" s="82"/>
      <c r="ID304" s="82"/>
      <c r="IE304" s="82"/>
      <c r="IF304" s="82"/>
      <c r="IG304" s="82"/>
      <c r="IH304" s="82"/>
      <c r="II304" s="82"/>
      <c r="IJ304" s="82"/>
      <c r="IK304" s="82"/>
      <c r="IL304" s="82"/>
      <c r="IM304" s="82"/>
      <c r="IN304" s="82"/>
      <c r="IO304" s="82"/>
      <c r="IP304" s="82"/>
      <c r="IQ304" s="82"/>
      <c r="IR304" s="82"/>
      <c r="IS304" s="82"/>
      <c r="IT304" s="82"/>
      <c r="IU304" s="82"/>
      <c r="IV304" s="82"/>
      <c r="IW304" s="82"/>
      <c r="IX304" s="82"/>
      <c r="IY304" s="82"/>
      <c r="IZ304" s="82"/>
      <c r="JA304" s="82"/>
      <c r="JB304" s="82"/>
      <c r="JC304" s="82"/>
      <c r="JD304" s="82"/>
      <c r="JE304" s="82"/>
      <c r="JF304" s="82"/>
      <c r="JG304" s="82"/>
      <c r="JH304" s="82"/>
      <c r="JI304" s="82"/>
      <c r="JJ304" s="82"/>
      <c r="JK304" s="82"/>
      <c r="JL304" s="82"/>
      <c r="JM304" s="82"/>
      <c r="JN304" s="82"/>
      <c r="JO304" s="82"/>
      <c r="JP304" s="82"/>
      <c r="JQ304" s="82"/>
      <c r="JR304" s="82"/>
      <c r="JS304" s="82"/>
      <c r="JT304" s="82"/>
      <c r="JU304" s="82"/>
      <c r="JV304" s="82"/>
      <c r="JW304" s="82"/>
      <c r="JX304" s="82"/>
      <c r="JY304" s="82"/>
      <c r="JZ304" s="82"/>
      <c r="KA304" s="82"/>
      <c r="KB304" s="82"/>
      <c r="KC304" s="82"/>
      <c r="KD304" s="82"/>
      <c r="KE304" s="82"/>
      <c r="KF304" s="82"/>
      <c r="KG304" s="82"/>
      <c r="KH304" s="82"/>
      <c r="KI304" s="82"/>
      <c r="KJ304" s="82"/>
      <c r="KK304" s="82"/>
      <c r="KL304" s="82"/>
      <c r="KM304" s="82"/>
      <c r="KN304" s="82"/>
      <c r="KO304" s="82"/>
      <c r="KP304" s="82"/>
      <c r="KQ304" s="82"/>
    </row>
    <row r="305" spans="1:135" ht="15" hidden="1" customHeight="1" x14ac:dyDescent="0.3">
      <c r="D305" s="84">
        <v>1</v>
      </c>
      <c r="M305" t="s">
        <v>529</v>
      </c>
      <c r="S305" s="17">
        <f ca="1">IFERROR(R89,0)</f>
        <v>0</v>
      </c>
      <c r="V305" s="17">
        <f ca="1">IFERROR(U89,0)</f>
        <v>0</v>
      </c>
      <c r="Y305" s="17">
        <f ca="1">IFERROR(X89,0)</f>
        <v>0</v>
      </c>
      <c r="AB305" s="17">
        <f ca="1">IFERROR(AA89,0)</f>
        <v>0</v>
      </c>
      <c r="AE305" s="17">
        <f ca="1">IFERROR(AD89,0)</f>
        <v>0</v>
      </c>
      <c r="AH305" s="17">
        <f ca="1">IFERROR(AG89,0)</f>
        <v>0</v>
      </c>
      <c r="AK305" s="17">
        <f ca="1">IFERROR(AJ89,0)</f>
        <v>0</v>
      </c>
      <c r="AN305" s="17">
        <f ca="1">IFERROR(AM89,0)</f>
        <v>0</v>
      </c>
      <c r="AQ305" s="17">
        <f ca="1">IFERROR(AP89,0)</f>
        <v>0</v>
      </c>
      <c r="AT305" s="17">
        <f ca="1">IFERROR(AS89,0)</f>
        <v>0</v>
      </c>
      <c r="AW305" s="17">
        <f ca="1">IFERROR(AV89,0)</f>
        <v>0</v>
      </c>
      <c r="AZ305" s="17">
        <f ca="1">IFERROR(AY89,0)</f>
        <v>0</v>
      </c>
      <c r="BC305" s="17">
        <f ca="1">IFERROR(BB89,0)</f>
        <v>0</v>
      </c>
      <c r="BF305" s="17">
        <f ca="1">IFERROR(BE89,0)</f>
        <v>0</v>
      </c>
      <c r="BI305" s="17">
        <f ca="1">IFERROR(BH89,0)</f>
        <v>0</v>
      </c>
      <c r="BL305" s="17">
        <f ca="1">IFERROR(BK89,0)</f>
        <v>0</v>
      </c>
      <c r="BO305" s="17">
        <f ca="1">IFERROR(BN89,0)</f>
        <v>0</v>
      </c>
      <c r="BR305" s="17">
        <f ca="1">IFERROR(BQ89,0)</f>
        <v>0</v>
      </c>
      <c r="BU305" s="17">
        <f ca="1">IFERROR(BT89,0)</f>
        <v>0</v>
      </c>
      <c r="BX305" s="17">
        <f ca="1">IFERROR(BW89,0)</f>
        <v>0</v>
      </c>
      <c r="CA305" s="49">
        <f ca="1">IFERROR(BZ89,0)</f>
        <v>0</v>
      </c>
      <c r="CC305" s="17"/>
      <c r="CD305" s="17">
        <f ca="1">IFERROR(CC89,0)</f>
        <v>0</v>
      </c>
      <c r="CE305" s="88"/>
      <c r="CF305" s="17"/>
      <c r="CG305" s="17">
        <f ca="1">IFERROR(CF89,0)</f>
        <v>0</v>
      </c>
      <c r="CH305" s="88"/>
      <c r="CI305" s="17"/>
      <c r="CJ305" s="17">
        <f ca="1">IFERROR(CI89,0)</f>
        <v>0</v>
      </c>
      <c r="CK305" s="88"/>
      <c r="CL305" s="17"/>
      <c r="CM305" s="17">
        <f ca="1">IFERROR(CL89,0)</f>
        <v>0</v>
      </c>
      <c r="CN305" s="88"/>
      <c r="CO305" s="17"/>
      <c r="CP305" s="17">
        <f ca="1">IFERROR(CO89,0)</f>
        <v>0</v>
      </c>
      <c r="CQ305" s="88"/>
      <c r="CR305" s="17"/>
      <c r="CS305" s="17">
        <f ca="1">IFERROR(CR89,0)</f>
        <v>0</v>
      </c>
      <c r="CT305" s="88"/>
      <c r="CU305" s="17"/>
      <c r="CV305" s="17">
        <f ca="1">IFERROR(CU89,0)</f>
        <v>0</v>
      </c>
      <c r="CW305" s="88"/>
      <c r="CX305" s="17"/>
      <c r="CY305" s="17">
        <f ca="1">IFERROR(CX89,0)</f>
        <v>0</v>
      </c>
      <c r="CZ305" s="88"/>
      <c r="DA305" s="17"/>
      <c r="DB305" s="17">
        <f ca="1">IFERROR(DA89,0)</f>
        <v>0</v>
      </c>
      <c r="DC305" s="88"/>
      <c r="DD305" s="17"/>
      <c r="DE305" s="17">
        <f ca="1">IFERROR(DD89,0)</f>
        <v>0</v>
      </c>
      <c r="DF305" s="88"/>
      <c r="DG305" s="17"/>
      <c r="DH305" s="17">
        <f ca="1">IFERROR(DG89,0)</f>
        <v>0</v>
      </c>
      <c r="DI305" s="88"/>
      <c r="DJ305" s="17"/>
      <c r="DK305" s="17">
        <f ca="1">IFERROR(DJ89,0)</f>
        <v>0</v>
      </c>
      <c r="DL305" s="88"/>
      <c r="DM305" s="17"/>
      <c r="DN305" s="17">
        <f ca="1">IFERROR(DM89,0)</f>
        <v>0</v>
      </c>
      <c r="DO305" s="88"/>
      <c r="DP305" s="17"/>
      <c r="DQ305" s="17">
        <f ca="1">IFERROR(DP89,0)</f>
        <v>0</v>
      </c>
      <c r="DR305" s="88"/>
      <c r="DS305" s="17"/>
      <c r="DT305" s="17">
        <f ca="1">IFERROR(DS89,0)</f>
        <v>0</v>
      </c>
      <c r="DU305" s="17"/>
      <c r="DX305" s="88"/>
      <c r="EE305" s="51">
        <v>177</v>
      </c>
    </row>
    <row r="306" spans="1:135" ht="15" hidden="1" customHeight="1" x14ac:dyDescent="0.3">
      <c r="D306" s="84">
        <v>1</v>
      </c>
      <c r="M306" t="s">
        <v>530</v>
      </c>
      <c r="S306" s="17">
        <f ca="1">IFERROR(R130,0)</f>
        <v>0</v>
      </c>
      <c r="V306" s="17">
        <f>IFERROR(V130,0)</f>
        <v>0</v>
      </c>
      <c r="Y306" s="17">
        <f ca="1">IFERROR(X130,0)</f>
        <v>0</v>
      </c>
      <c r="AB306" s="17">
        <f ca="1">IFERROR(AA130,0)</f>
        <v>0</v>
      </c>
      <c r="AE306" s="17">
        <f ca="1">IFERROR(AD130,0)</f>
        <v>0</v>
      </c>
      <c r="AH306" s="17">
        <f ca="1">IFERROR(AG130,0)</f>
        <v>0</v>
      </c>
      <c r="AK306" s="17">
        <f ca="1">IFERROR(AJ130,0)</f>
        <v>0</v>
      </c>
      <c r="AN306" s="17">
        <f ca="1">IFERROR(AM130,0)</f>
        <v>0</v>
      </c>
      <c r="AQ306" s="17">
        <f ca="1">IFERROR(AP130,0)</f>
        <v>0</v>
      </c>
      <c r="AT306" s="17">
        <f ca="1">IFERROR(AS130,0)</f>
        <v>0</v>
      </c>
      <c r="AW306" s="17">
        <f ca="1">IFERROR(AV130,0)</f>
        <v>0</v>
      </c>
      <c r="AZ306" s="17">
        <f ca="1">IFERROR(AY130,0)</f>
        <v>0</v>
      </c>
      <c r="BC306" s="17">
        <f ca="1">IFERROR(BB130,0)</f>
        <v>0</v>
      </c>
      <c r="BF306" s="17">
        <f ca="1">IFERROR(BE130,0)</f>
        <v>0</v>
      </c>
      <c r="BI306" s="17">
        <f ca="1">IFERROR(BH130,0)</f>
        <v>0</v>
      </c>
      <c r="BL306" s="17">
        <f ca="1">IFERROR(BK130,0)</f>
        <v>0</v>
      </c>
      <c r="BO306" s="17">
        <f ca="1">IFERROR(BN130,0)</f>
        <v>0</v>
      </c>
      <c r="BR306" s="17">
        <f ca="1">IFERROR(BQ130,0)</f>
        <v>0</v>
      </c>
      <c r="BU306" s="17">
        <f ca="1">IFERROR(BT130,0)</f>
        <v>0</v>
      </c>
      <c r="BX306" s="17">
        <f ca="1">IFERROR(BW130,0)</f>
        <v>0</v>
      </c>
      <c r="CA306" s="49">
        <f ca="1">IFERROR(BZ130,0)</f>
        <v>0</v>
      </c>
      <c r="CC306" s="17"/>
      <c r="CD306" s="17">
        <f>IFERROR(CD130,0)</f>
        <v>0</v>
      </c>
      <c r="CE306" s="88"/>
      <c r="CF306" s="17"/>
      <c r="CG306" s="17">
        <f>IFERROR(CG130,0)</f>
        <v>0</v>
      </c>
      <c r="CH306" s="88"/>
      <c r="CI306" s="17"/>
      <c r="CJ306" s="17">
        <f>IFERROR(CJ130,0)</f>
        <v>0</v>
      </c>
      <c r="CK306" s="88"/>
      <c r="CL306" s="17"/>
      <c r="CM306" s="17">
        <f>IFERROR(CM130,0)</f>
        <v>0</v>
      </c>
      <c r="CN306" s="88"/>
      <c r="CO306" s="17"/>
      <c r="CP306" s="17">
        <f>IFERROR(CP130,0)</f>
        <v>0</v>
      </c>
      <c r="CQ306" s="88"/>
      <c r="CR306" s="17"/>
      <c r="CS306" s="17">
        <f>IFERROR(CS130,0)</f>
        <v>0</v>
      </c>
      <c r="CT306" s="88"/>
      <c r="CU306" s="17"/>
      <c r="CV306" s="17">
        <f>IFERROR(CV130,0)</f>
        <v>0</v>
      </c>
      <c r="CW306" s="88"/>
      <c r="CX306" s="17"/>
      <c r="CY306" s="17">
        <f>IFERROR(CY130,0)</f>
        <v>0</v>
      </c>
      <c r="CZ306" s="88"/>
      <c r="DA306" s="17"/>
      <c r="DB306" s="17">
        <f>IFERROR(DB130,0)</f>
        <v>0</v>
      </c>
      <c r="DC306" s="88"/>
      <c r="DD306" s="17"/>
      <c r="DE306" s="17">
        <f>IFERROR(DE130,0)</f>
        <v>0</v>
      </c>
      <c r="DF306" s="88"/>
      <c r="DG306" s="17"/>
      <c r="DH306" s="17">
        <f>IFERROR(DH130,0)</f>
        <v>0</v>
      </c>
      <c r="DI306" s="88"/>
      <c r="DJ306" s="17"/>
      <c r="DK306" s="17">
        <f>IFERROR(DK130,0)</f>
        <v>0</v>
      </c>
      <c r="DL306" s="88"/>
      <c r="DM306" s="17"/>
      <c r="DN306" s="17">
        <f>IFERROR(DN130,0)</f>
        <v>0</v>
      </c>
      <c r="DO306" s="88"/>
      <c r="DP306" s="17"/>
      <c r="DQ306" s="17">
        <f>IFERROR(DQ130,0)</f>
        <v>0</v>
      </c>
      <c r="DR306" s="88"/>
      <c r="DS306" s="17"/>
      <c r="DT306" s="17">
        <f>IFERROR(DT130,0)</f>
        <v>0</v>
      </c>
      <c r="DU306" s="17"/>
      <c r="DX306" s="88"/>
      <c r="EE306" s="100">
        <v>178</v>
      </c>
    </row>
    <row r="307" spans="1:135" ht="15" hidden="1" customHeight="1" x14ac:dyDescent="0.3">
      <c r="D307" s="84">
        <v>1</v>
      </c>
      <c r="M307" t="s">
        <v>531</v>
      </c>
      <c r="EE307" s="51">
        <v>179</v>
      </c>
    </row>
    <row r="308" spans="1:135" ht="15" hidden="1" customHeight="1" x14ac:dyDescent="0.3">
      <c r="D308" s="84">
        <v>1</v>
      </c>
      <c r="M308" s="330" t="s">
        <v>532</v>
      </c>
      <c r="O308" s="331"/>
      <c r="P308" s="170"/>
      <c r="Q308" s="328"/>
      <c r="R308" s="170"/>
      <c r="S308" s="170"/>
      <c r="T308" s="170"/>
      <c r="U308" s="170"/>
      <c r="V308" s="233"/>
      <c r="W308" s="170"/>
      <c r="X308" s="233"/>
      <c r="Y308" s="233"/>
      <c r="Z308" s="170"/>
      <c r="AA308" s="233"/>
      <c r="AB308" s="233"/>
      <c r="AC308" s="170"/>
      <c r="AD308" s="233"/>
      <c r="AE308" s="233"/>
      <c r="AF308" s="170"/>
      <c r="AG308" s="233"/>
      <c r="AH308" s="170"/>
      <c r="AI308" s="170"/>
      <c r="AJ308" s="170"/>
      <c r="AK308" s="170"/>
      <c r="AL308" s="170"/>
      <c r="AM308" s="170"/>
      <c r="AN308" s="170"/>
      <c r="AO308" s="170"/>
      <c r="AP308" s="170"/>
      <c r="AQ308" s="170"/>
      <c r="AR308" s="170"/>
      <c r="AS308" s="170"/>
      <c r="AT308" s="170"/>
      <c r="AU308" s="170"/>
      <c r="AV308" s="170"/>
      <c r="AW308" s="170"/>
      <c r="AX308" s="170"/>
      <c r="AY308" s="170"/>
      <c r="AZ308" s="170"/>
      <c r="BA308" s="170"/>
      <c r="BB308" s="170"/>
      <c r="BC308" s="170"/>
      <c r="BD308" s="170"/>
      <c r="BE308" s="170"/>
      <c r="BF308" s="170"/>
      <c r="BG308" s="170"/>
      <c r="BH308" s="170"/>
      <c r="BI308" s="170"/>
      <c r="BJ308" s="170"/>
      <c r="BK308" s="170"/>
      <c r="BL308" s="170"/>
      <c r="BM308" s="170"/>
      <c r="BN308" s="170"/>
      <c r="BO308" s="170"/>
      <c r="BP308" s="170"/>
      <c r="BQ308" s="170"/>
      <c r="BR308" s="170"/>
      <c r="BS308" s="170"/>
      <c r="BT308" s="170"/>
      <c r="BU308" s="170"/>
      <c r="BV308" s="170"/>
      <c r="BW308" s="170"/>
      <c r="BX308" s="170"/>
      <c r="BY308" s="170"/>
      <c r="BZ308" s="170"/>
      <c r="CA308" s="233"/>
      <c r="CB308" s="233"/>
      <c r="CC308" s="233"/>
      <c r="CD308" s="233"/>
      <c r="CE308" s="233"/>
      <c r="CF308" s="233"/>
      <c r="CG308" s="233"/>
      <c r="CH308" s="233"/>
      <c r="CI308" s="233"/>
      <c r="CJ308" s="233"/>
      <c r="CK308" s="233"/>
      <c r="CL308" s="233"/>
      <c r="CM308" s="233"/>
      <c r="CN308" s="233"/>
      <c r="CO308" s="233"/>
      <c r="CP308" s="233"/>
      <c r="CQ308" s="233"/>
      <c r="CR308" s="233"/>
      <c r="CS308" s="233"/>
      <c r="CT308" s="233"/>
      <c r="CU308" s="233"/>
      <c r="CV308" s="233"/>
      <c r="CW308" s="233"/>
      <c r="CX308" s="233"/>
      <c r="CY308" s="233"/>
      <c r="CZ308" s="233"/>
      <c r="DA308" s="233"/>
      <c r="DB308" s="233"/>
      <c r="DC308" s="233"/>
      <c r="DD308" s="233"/>
      <c r="DE308" s="233"/>
      <c r="DF308" s="233"/>
      <c r="DG308" s="233"/>
      <c r="DH308" s="233"/>
      <c r="DI308" s="233"/>
      <c r="DJ308" s="233"/>
      <c r="DK308" s="233"/>
      <c r="DL308" s="233"/>
      <c r="DM308" s="233"/>
      <c r="DN308" s="233"/>
      <c r="DO308" s="233"/>
      <c r="DP308" s="233"/>
      <c r="DQ308" s="233"/>
      <c r="DR308" s="233"/>
      <c r="DS308" s="233"/>
      <c r="DT308" s="233"/>
      <c r="DU308" s="233"/>
      <c r="DV308" s="317"/>
      <c r="DW308" s="233"/>
      <c r="DX308" s="234"/>
      <c r="DY308" s="317"/>
      <c r="DZ308" s="233"/>
      <c r="EA308" s="234"/>
      <c r="EB308" s="319"/>
      <c r="EC308" s="329"/>
      <c r="EE308" s="51">
        <v>180</v>
      </c>
    </row>
    <row r="309" spans="1:135" ht="15" hidden="1" customHeight="1" x14ac:dyDescent="0.3">
      <c r="D309" s="84">
        <v>1</v>
      </c>
      <c r="M309" s="330" t="s">
        <v>533</v>
      </c>
      <c r="O309" s="317"/>
      <c r="P309" s="170"/>
      <c r="Q309" s="328"/>
      <c r="R309" s="170"/>
      <c r="S309" s="170"/>
      <c r="T309" s="170"/>
      <c r="U309" s="170"/>
      <c r="V309" s="233"/>
      <c r="W309" s="170"/>
      <c r="X309" s="233"/>
      <c r="Y309" s="233"/>
      <c r="Z309" s="170"/>
      <c r="AA309" s="233"/>
      <c r="AB309" s="233"/>
      <c r="AC309" s="170"/>
      <c r="AD309" s="233"/>
      <c r="AE309" s="233"/>
      <c r="AF309" s="170"/>
      <c r="AG309" s="233"/>
      <c r="AH309" s="170"/>
      <c r="AI309" s="170"/>
      <c r="AJ309" s="170"/>
      <c r="AK309" s="170"/>
      <c r="AL309" s="170"/>
      <c r="AM309" s="170"/>
      <c r="AN309" s="170"/>
      <c r="AO309" s="170"/>
      <c r="AP309" s="170"/>
      <c r="AQ309" s="170"/>
      <c r="AR309" s="170"/>
      <c r="AS309" s="170"/>
      <c r="AT309" s="170"/>
      <c r="AU309" s="170"/>
      <c r="AV309" s="170"/>
      <c r="AW309" s="170"/>
      <c r="AX309" s="170"/>
      <c r="AY309" s="170"/>
      <c r="AZ309" s="170"/>
      <c r="BA309" s="170"/>
      <c r="BB309" s="170"/>
      <c r="BC309" s="170"/>
      <c r="BD309" s="170"/>
      <c r="BE309" s="170"/>
      <c r="BF309" s="170"/>
      <c r="BG309" s="170"/>
      <c r="BH309" s="170"/>
      <c r="BI309" s="170"/>
      <c r="BJ309" s="170"/>
      <c r="BK309" s="170"/>
      <c r="BL309" s="170"/>
      <c r="BM309" s="170"/>
      <c r="BN309" s="170"/>
      <c r="BO309" s="170"/>
      <c r="BP309" s="170"/>
      <c r="BQ309" s="170"/>
      <c r="BR309" s="170"/>
      <c r="BS309" s="170"/>
      <c r="BT309" s="170"/>
      <c r="BU309" s="170"/>
      <c r="BV309" s="170"/>
      <c r="BW309" s="170"/>
      <c r="BX309" s="170"/>
      <c r="BY309" s="170"/>
      <c r="BZ309" s="170"/>
      <c r="CA309" s="233"/>
      <c r="CB309" s="233"/>
      <c r="CC309" s="233"/>
      <c r="CD309" s="233"/>
      <c r="CE309" s="233"/>
      <c r="CF309" s="233"/>
      <c r="CG309" s="233"/>
      <c r="CH309" s="233"/>
      <c r="CI309" s="233"/>
      <c r="CJ309" s="233"/>
      <c r="CK309" s="233"/>
      <c r="CL309" s="233"/>
      <c r="CM309" s="233"/>
      <c r="CN309" s="233"/>
      <c r="CO309" s="233"/>
      <c r="CP309" s="233"/>
      <c r="CQ309" s="233"/>
      <c r="CR309" s="233"/>
      <c r="CS309" s="233"/>
      <c r="CT309" s="233"/>
      <c r="CU309" s="233"/>
      <c r="CV309" s="233"/>
      <c r="CW309" s="233"/>
      <c r="CX309" s="233"/>
      <c r="CY309" s="233"/>
      <c r="CZ309" s="233"/>
      <c r="DA309" s="233"/>
      <c r="DB309" s="233"/>
      <c r="DC309" s="233"/>
      <c r="DD309" s="233"/>
      <c r="DE309" s="233"/>
      <c r="DF309" s="233"/>
      <c r="DG309" s="233"/>
      <c r="DH309" s="233"/>
      <c r="DI309" s="233"/>
      <c r="DJ309" s="233"/>
      <c r="DK309" s="233"/>
      <c r="DL309" s="233"/>
      <c r="DM309" s="233"/>
      <c r="DN309" s="233"/>
      <c r="DO309" s="233"/>
      <c r="DP309" s="233"/>
      <c r="DQ309" s="233"/>
      <c r="DR309" s="233"/>
      <c r="DS309" s="233"/>
      <c r="DT309" s="233"/>
      <c r="DU309" s="233"/>
      <c r="DV309" s="317"/>
      <c r="DW309" s="233"/>
      <c r="DX309" s="234"/>
      <c r="DY309" s="317"/>
      <c r="DZ309" s="233"/>
      <c r="EA309" s="234"/>
      <c r="EB309" s="319"/>
      <c r="EC309" s="329"/>
      <c r="EE309" s="100">
        <v>181</v>
      </c>
    </row>
    <row r="310" spans="1:135" ht="15" hidden="1" customHeight="1" x14ac:dyDescent="0.3">
      <c r="D310" s="84">
        <v>1</v>
      </c>
      <c r="M310" s="330" t="s">
        <v>133</v>
      </c>
      <c r="O310" s="332"/>
      <c r="P310" s="332"/>
      <c r="Q310" s="328"/>
      <c r="R310" s="170"/>
      <c r="S310" s="170"/>
      <c r="T310" s="170"/>
      <c r="U310" s="170"/>
      <c r="V310" s="233"/>
      <c r="W310" s="170"/>
      <c r="X310" s="233"/>
      <c r="Y310" s="233"/>
      <c r="Z310" s="170"/>
      <c r="AA310" s="233"/>
      <c r="AB310" s="233"/>
      <c r="AC310" s="170"/>
      <c r="AD310" s="233"/>
      <c r="AE310" s="233"/>
      <c r="AF310" s="170"/>
      <c r="AG310" s="233"/>
      <c r="AH310" s="170"/>
      <c r="AI310" s="170"/>
      <c r="AJ310" s="170"/>
      <c r="AK310" s="170"/>
      <c r="AL310" s="170"/>
      <c r="AM310" s="170"/>
      <c r="AN310" s="170"/>
      <c r="AO310" s="170"/>
      <c r="AP310" s="170"/>
      <c r="AQ310" s="170"/>
      <c r="AR310" s="170"/>
      <c r="AS310" s="170"/>
      <c r="AT310" s="170"/>
      <c r="AU310" s="170"/>
      <c r="AV310" s="170"/>
      <c r="AW310" s="170"/>
      <c r="AX310" s="170"/>
      <c r="AY310" s="170"/>
      <c r="AZ310" s="170"/>
      <c r="BA310" s="170"/>
      <c r="BB310" s="170"/>
      <c r="BC310" s="170"/>
      <c r="BD310" s="170"/>
      <c r="BE310" s="170"/>
      <c r="BF310" s="170"/>
      <c r="BG310" s="170"/>
      <c r="BH310" s="170"/>
      <c r="BI310" s="170"/>
      <c r="BJ310" s="170"/>
      <c r="BK310" s="170"/>
      <c r="BL310" s="170"/>
      <c r="BM310" s="170"/>
      <c r="BN310" s="170"/>
      <c r="BO310" s="170"/>
      <c r="BP310" s="170"/>
      <c r="BQ310" s="170"/>
      <c r="BR310" s="170"/>
      <c r="BS310" s="170"/>
      <c r="BT310" s="170"/>
      <c r="BU310" s="170"/>
      <c r="BV310" s="170"/>
      <c r="BW310" s="170"/>
      <c r="BX310" s="170"/>
      <c r="BY310" s="170"/>
      <c r="BZ310" s="170"/>
      <c r="CA310" s="233"/>
      <c r="CB310" s="233"/>
      <c r="CC310" s="233"/>
      <c r="CD310" s="233"/>
      <c r="CE310" s="233"/>
      <c r="CF310" s="233"/>
      <c r="CG310" s="233"/>
      <c r="CH310" s="233"/>
      <c r="CI310" s="233"/>
      <c r="CJ310" s="233"/>
      <c r="CK310" s="233"/>
      <c r="CL310" s="233"/>
      <c r="CM310" s="233"/>
      <c r="CN310" s="233"/>
      <c r="CO310" s="233"/>
      <c r="CP310" s="233"/>
      <c r="CQ310" s="233"/>
      <c r="CR310" s="233"/>
      <c r="CS310" s="233"/>
      <c r="CT310" s="233"/>
      <c r="CU310" s="233"/>
      <c r="CV310" s="233"/>
      <c r="CW310" s="233"/>
      <c r="CX310" s="233"/>
      <c r="CY310" s="233"/>
      <c r="CZ310" s="233"/>
      <c r="DA310" s="233"/>
      <c r="DB310" s="233"/>
      <c r="DC310" s="233"/>
      <c r="DD310" s="233"/>
      <c r="DE310" s="233"/>
      <c r="DF310" s="233"/>
      <c r="DG310" s="233"/>
      <c r="DH310" s="233"/>
      <c r="DI310" s="233"/>
      <c r="DJ310" s="233"/>
      <c r="DK310" s="233"/>
      <c r="DL310" s="233"/>
      <c r="DM310" s="233"/>
      <c r="DN310" s="233"/>
      <c r="DO310" s="233"/>
      <c r="DP310" s="233"/>
      <c r="DQ310" s="233"/>
      <c r="DR310" s="233"/>
      <c r="DS310" s="233"/>
      <c r="DT310" s="233"/>
      <c r="DU310" s="233"/>
      <c r="DV310" s="317"/>
      <c r="DW310" s="233"/>
      <c r="DX310" s="234"/>
      <c r="DY310" s="317"/>
      <c r="DZ310" s="233"/>
      <c r="EA310" s="234"/>
      <c r="EB310" s="319"/>
      <c r="EC310" s="329"/>
      <c r="EE310" s="51">
        <v>182</v>
      </c>
    </row>
    <row r="311" spans="1:135" ht="15" hidden="1" customHeight="1" x14ac:dyDescent="0.3">
      <c r="D311" s="84">
        <v>1</v>
      </c>
      <c r="M311" s="330" t="s">
        <v>534</v>
      </c>
      <c r="O311" s="317"/>
      <c r="P311" s="170"/>
      <c r="Q311" s="328"/>
      <c r="R311" s="170"/>
      <c r="S311" s="170"/>
      <c r="T311" s="170"/>
      <c r="U311" s="170"/>
      <c r="V311" s="233"/>
      <c r="W311" s="170"/>
      <c r="X311" s="233"/>
      <c r="Y311" s="233"/>
      <c r="Z311" s="170"/>
      <c r="AA311" s="233"/>
      <c r="AB311" s="233"/>
      <c r="AC311" s="170"/>
      <c r="AD311" s="233"/>
      <c r="AE311" s="233"/>
      <c r="AF311" s="170"/>
      <c r="AG311" s="233"/>
      <c r="AH311" s="170"/>
      <c r="AI311" s="170"/>
      <c r="AJ311" s="170"/>
      <c r="AK311" s="170"/>
      <c r="AL311" s="170"/>
      <c r="AM311" s="170"/>
      <c r="AN311" s="170"/>
      <c r="AO311" s="170"/>
      <c r="AP311" s="170"/>
      <c r="AQ311" s="170"/>
      <c r="AR311" s="170"/>
      <c r="AS311" s="170"/>
      <c r="AT311" s="170"/>
      <c r="AU311" s="170"/>
      <c r="AV311" s="170"/>
      <c r="AW311" s="170"/>
      <c r="AX311" s="170"/>
      <c r="AY311" s="170"/>
      <c r="AZ311" s="170"/>
      <c r="BA311" s="170"/>
      <c r="BB311" s="170"/>
      <c r="BC311" s="170"/>
      <c r="BD311" s="170"/>
      <c r="BE311" s="170"/>
      <c r="BF311" s="170"/>
      <c r="BG311" s="170"/>
      <c r="BH311" s="170"/>
      <c r="BI311" s="170"/>
      <c r="BJ311" s="170"/>
      <c r="BK311" s="170"/>
      <c r="BL311" s="170"/>
      <c r="BM311" s="170"/>
      <c r="BN311" s="170"/>
      <c r="BO311" s="170"/>
      <c r="BP311" s="170"/>
      <c r="BQ311" s="170"/>
      <c r="BR311" s="170"/>
      <c r="BS311" s="170"/>
      <c r="BT311" s="170"/>
      <c r="BU311" s="170"/>
      <c r="BV311" s="170"/>
      <c r="BW311" s="170"/>
      <c r="BX311" s="170"/>
      <c r="BY311" s="170"/>
      <c r="BZ311" s="170"/>
      <c r="CA311" s="233"/>
      <c r="CB311" s="233"/>
      <c r="CC311" s="233"/>
      <c r="CD311" s="233"/>
      <c r="CE311" s="233"/>
      <c r="CF311" s="233"/>
      <c r="CG311" s="233"/>
      <c r="CH311" s="233"/>
      <c r="CI311" s="233"/>
      <c r="CJ311" s="233"/>
      <c r="CK311" s="233"/>
      <c r="CL311" s="233"/>
      <c r="CM311" s="233"/>
      <c r="CN311" s="233"/>
      <c r="CO311" s="233"/>
      <c r="CP311" s="233"/>
      <c r="CQ311" s="233"/>
      <c r="CR311" s="233"/>
      <c r="CS311" s="233"/>
      <c r="CT311" s="233"/>
      <c r="CU311" s="233"/>
      <c r="CV311" s="233"/>
      <c r="CW311" s="233"/>
      <c r="CX311" s="233"/>
      <c r="CY311" s="233"/>
      <c r="CZ311" s="233"/>
      <c r="DA311" s="233"/>
      <c r="DB311" s="233"/>
      <c r="DC311" s="233"/>
      <c r="DD311" s="233"/>
      <c r="DE311" s="233"/>
      <c r="DF311" s="233"/>
      <c r="DG311" s="233"/>
      <c r="DH311" s="233"/>
      <c r="DI311" s="233"/>
      <c r="DJ311" s="233"/>
      <c r="DK311" s="233"/>
      <c r="DL311" s="233"/>
      <c r="DM311" s="233"/>
      <c r="DN311" s="233"/>
      <c r="DO311" s="233"/>
      <c r="DP311" s="233"/>
      <c r="DQ311" s="233"/>
      <c r="DR311" s="233"/>
      <c r="DS311" s="233"/>
      <c r="DT311" s="233"/>
      <c r="DU311" s="233"/>
      <c r="DV311" s="317"/>
      <c r="DW311" s="233"/>
      <c r="DX311" s="234"/>
      <c r="DY311" s="317"/>
      <c r="DZ311" s="233"/>
      <c r="EA311" s="234"/>
      <c r="EB311" s="319"/>
      <c r="EC311" s="329"/>
      <c r="EE311" s="51">
        <v>183</v>
      </c>
    </row>
    <row r="312" spans="1:135" ht="15" hidden="1" customHeight="1" x14ac:dyDescent="0.3">
      <c r="D312" s="84">
        <v>1</v>
      </c>
      <c r="E312" t="s">
        <v>535</v>
      </c>
      <c r="M312" s="330"/>
      <c r="O312" s="317"/>
      <c r="P312" s="170"/>
      <c r="Q312" s="328"/>
      <c r="R312" s="170"/>
      <c r="S312" s="170"/>
      <c r="T312" s="170"/>
      <c r="U312" s="170"/>
      <c r="V312" s="233"/>
      <c r="W312" s="170"/>
      <c r="X312" s="233"/>
      <c r="Y312" s="233"/>
      <c r="Z312" s="170"/>
      <c r="AA312" s="233"/>
      <c r="AB312" s="233"/>
      <c r="AC312" s="170"/>
      <c r="AD312" s="233"/>
      <c r="AE312" s="233"/>
      <c r="AF312" s="170"/>
      <c r="AG312" s="233"/>
      <c r="AH312" s="170"/>
      <c r="AI312" s="170"/>
      <c r="AJ312" s="170"/>
      <c r="AK312" s="170"/>
      <c r="AL312" s="170"/>
      <c r="AM312" s="170"/>
      <c r="AN312" s="170"/>
      <c r="AO312" s="170"/>
      <c r="AP312" s="170"/>
      <c r="AQ312" s="170"/>
      <c r="AR312" s="170"/>
      <c r="AS312" s="170"/>
      <c r="AT312" s="170"/>
      <c r="AU312" s="170"/>
      <c r="AV312" s="170"/>
      <c r="AW312" s="170"/>
      <c r="AX312" s="170"/>
      <c r="AY312" s="170"/>
      <c r="AZ312" s="170"/>
      <c r="BA312" s="170"/>
      <c r="BB312" s="170"/>
      <c r="BC312" s="170"/>
      <c r="BD312" s="170"/>
      <c r="BE312" s="170"/>
      <c r="BF312" s="170"/>
      <c r="BG312" s="170"/>
      <c r="BH312" s="170"/>
      <c r="BI312" s="170"/>
      <c r="BJ312" s="170"/>
      <c r="BK312" s="170"/>
      <c r="BL312" s="170"/>
      <c r="BM312" s="170"/>
      <c r="BN312" s="170"/>
      <c r="BO312" s="170"/>
      <c r="BP312" s="170"/>
      <c r="BQ312" s="170"/>
      <c r="BR312" s="170"/>
      <c r="BS312" s="170"/>
      <c r="BT312" s="170"/>
      <c r="BU312" s="170"/>
      <c r="BV312" s="170"/>
      <c r="BW312" s="170"/>
      <c r="BX312" s="170"/>
      <c r="BY312" s="170"/>
      <c r="BZ312" s="170"/>
      <c r="CA312" s="233"/>
      <c r="CB312" s="233"/>
      <c r="CC312" s="233"/>
      <c r="CD312" s="233"/>
      <c r="CE312" s="233"/>
      <c r="CF312" s="233"/>
      <c r="CG312" s="233"/>
      <c r="CH312" s="233"/>
      <c r="CI312" s="233"/>
      <c r="CJ312" s="233"/>
      <c r="CK312" s="233"/>
      <c r="CL312" s="233"/>
      <c r="CM312" s="233"/>
      <c r="CN312" s="233"/>
      <c r="CO312" s="233"/>
      <c r="CP312" s="233"/>
      <c r="CQ312" s="233"/>
      <c r="CR312" s="233"/>
      <c r="CS312" s="233"/>
      <c r="CT312" s="233"/>
      <c r="CU312" s="233"/>
      <c r="CV312" s="233"/>
      <c r="CW312" s="233"/>
      <c r="CX312" s="233"/>
      <c r="CY312" s="233"/>
      <c r="CZ312" s="233"/>
      <c r="DA312" s="233"/>
      <c r="DB312" s="233"/>
      <c r="DC312" s="233"/>
      <c r="DD312" s="233"/>
      <c r="DE312" s="233"/>
      <c r="DF312" s="233"/>
      <c r="DG312" s="233"/>
      <c r="DH312" s="233"/>
      <c r="DI312" s="233"/>
      <c r="DJ312" s="233"/>
      <c r="DK312" s="233"/>
      <c r="DL312" s="233"/>
      <c r="DM312" s="233"/>
      <c r="DN312" s="233"/>
      <c r="DO312" s="233"/>
      <c r="DP312" s="233"/>
      <c r="DQ312" s="233"/>
      <c r="DR312" s="233"/>
      <c r="DS312" s="233"/>
      <c r="DT312" s="233"/>
      <c r="DU312" s="233"/>
      <c r="DV312" s="317"/>
      <c r="DW312" s="233"/>
      <c r="DX312" s="234"/>
      <c r="DY312" s="317"/>
      <c r="DZ312" s="233"/>
      <c r="EA312" s="234"/>
      <c r="EB312" s="319"/>
      <c r="EC312" s="329"/>
      <c r="EE312" s="100">
        <v>184</v>
      </c>
    </row>
    <row r="313" spans="1:135" ht="15" hidden="1" customHeight="1" x14ac:dyDescent="0.3">
      <c r="C313">
        <v>1</v>
      </c>
      <c r="D313" s="84">
        <v>1</v>
      </c>
      <c r="E313" t="s">
        <v>536</v>
      </c>
      <c r="M313" s="320" t="s">
        <v>807</v>
      </c>
      <c r="N313" s="320"/>
      <c r="O313" s="320"/>
      <c r="P313" s="320"/>
      <c r="Q313" s="320"/>
      <c r="R313" s="321"/>
      <c r="S313" s="320" t="str">
        <f>R298</f>
        <v>All Channels</v>
      </c>
      <c r="T313" s="320"/>
      <c r="U313" s="321"/>
      <c r="V313" s="320" t="str">
        <f>U298</f>
        <v>All Channels</v>
      </c>
      <c r="W313" s="320"/>
      <c r="X313" s="322"/>
      <c r="Y313" s="320">
        <f>X298</f>
        <v>0</v>
      </c>
      <c r="Z313" s="320"/>
      <c r="AA313" s="321"/>
      <c r="AB313" s="323" t="str">
        <f>AA298</f>
        <v>All Channels</v>
      </c>
      <c r="AC313" s="324"/>
      <c r="AD313" s="321"/>
      <c r="AE313" s="323" t="str">
        <f>AD298</f>
        <v>All Channels</v>
      </c>
      <c r="AF313" s="324"/>
      <c r="AG313" s="321"/>
      <c r="AH313" s="323" t="str">
        <f>AG298</f>
        <v>All Channels</v>
      </c>
      <c r="AI313" s="320"/>
      <c r="AJ313" s="322"/>
      <c r="AK313" s="320" t="str">
        <f>AJ298</f>
        <v>All Channels</v>
      </c>
      <c r="AL313" s="320"/>
      <c r="AM313" s="322"/>
      <c r="AN313" s="320" t="str">
        <f>AM298</f>
        <v>All Channels</v>
      </c>
      <c r="AO313" s="320"/>
      <c r="AP313" s="322"/>
      <c r="AQ313" s="320" t="str">
        <f>AP298</f>
        <v>All Channels</v>
      </c>
      <c r="AR313" s="320"/>
      <c r="AS313" s="322"/>
      <c r="AT313" s="320" t="str">
        <f>AS298</f>
        <v>All Channels</v>
      </c>
      <c r="AU313" s="320"/>
      <c r="AV313" s="322"/>
      <c r="AW313" s="320" t="str">
        <f>AV298</f>
        <v>All Channels</v>
      </c>
      <c r="AX313" s="320"/>
      <c r="AY313" s="322"/>
      <c r="AZ313" s="320" t="str">
        <f>AY298</f>
        <v>All Channels</v>
      </c>
      <c r="BA313" s="320"/>
      <c r="BB313" s="322"/>
      <c r="BC313" s="320" t="str">
        <f>BB298</f>
        <v>All Channels</v>
      </c>
      <c r="BD313" s="320"/>
      <c r="BE313" s="322"/>
      <c r="BF313" s="320" t="str">
        <f>BE298</f>
        <v>All Channels</v>
      </c>
      <c r="BG313" s="320"/>
      <c r="BH313" s="322"/>
      <c r="BI313" s="320" t="str">
        <f>BH298</f>
        <v>All Channels</v>
      </c>
      <c r="BJ313" s="320"/>
      <c r="BK313" s="322"/>
      <c r="BL313" s="320" t="str">
        <f>BK298</f>
        <v>All Channels</v>
      </c>
      <c r="BM313" s="320"/>
      <c r="BN313" s="322"/>
      <c r="BO313" s="320" t="str">
        <f>BN298</f>
        <v>All Channels</v>
      </c>
      <c r="BP313" s="320"/>
      <c r="BQ313" s="322"/>
      <c r="BR313" s="320" t="str">
        <f>BQ298</f>
        <v>All Channels</v>
      </c>
      <c r="BS313" s="320"/>
      <c r="BT313" s="322"/>
      <c r="BU313" s="320" t="str">
        <f>BT298</f>
        <v>All Channels</v>
      </c>
      <c r="BV313" s="320"/>
      <c r="BW313" s="321"/>
      <c r="BX313" s="323" t="str">
        <f>BW298</f>
        <v>All Channels</v>
      </c>
      <c r="BY313" s="320"/>
      <c r="BZ313" s="322"/>
      <c r="CA313" s="320" t="str">
        <f>BZ298</f>
        <v>All Channels</v>
      </c>
      <c r="CB313" s="320"/>
      <c r="CC313" s="321"/>
      <c r="CD313" s="320" t="str">
        <f>CC298</f>
        <v>All Channels</v>
      </c>
      <c r="CE313" s="320"/>
      <c r="CF313" s="321"/>
      <c r="CG313" s="320" t="str">
        <f>CF298</f>
        <v>All Channels</v>
      </c>
      <c r="CH313" s="320"/>
      <c r="CI313" s="321"/>
      <c r="CJ313" s="320" t="str">
        <f>CI298</f>
        <v>All Channels</v>
      </c>
      <c r="CK313" s="320"/>
      <c r="CL313" s="321"/>
      <c r="CM313" s="320" t="str">
        <f>CL298</f>
        <v>All Channels</v>
      </c>
      <c r="CN313" s="320"/>
      <c r="CO313" s="321"/>
      <c r="CP313" s="320" t="str">
        <f>CO298</f>
        <v>All Channels</v>
      </c>
      <c r="CQ313" s="320"/>
      <c r="CR313" s="321"/>
      <c r="CS313" s="320" t="str">
        <f>CR298</f>
        <v>All Channels</v>
      </c>
      <c r="CT313" s="320"/>
      <c r="CU313" s="321"/>
      <c r="CV313" s="320" t="str">
        <f>CU298</f>
        <v>All Channels</v>
      </c>
      <c r="CW313" s="320"/>
      <c r="CX313" s="321"/>
      <c r="CY313" s="320" t="str">
        <f>CX298</f>
        <v>All Channels</v>
      </c>
      <c r="CZ313" s="320"/>
      <c r="DA313" s="321"/>
      <c r="DB313" s="320" t="str">
        <f>DA298</f>
        <v>All Channels</v>
      </c>
      <c r="DC313" s="320"/>
      <c r="DD313" s="321"/>
      <c r="DE313" s="320" t="str">
        <f>DD298</f>
        <v>All Channels</v>
      </c>
      <c r="DF313" s="320"/>
      <c r="DG313" s="321"/>
      <c r="DH313" s="320" t="str">
        <f>DG298</f>
        <v>All Channels</v>
      </c>
      <c r="DI313" s="320"/>
      <c r="DJ313" s="321"/>
      <c r="DK313" s="320" t="str">
        <f>DJ298</f>
        <v>All Channels</v>
      </c>
      <c r="DL313" s="320"/>
      <c r="DM313" s="321"/>
      <c r="DN313" s="320" t="str">
        <f>DM298</f>
        <v>All Channels</v>
      </c>
      <c r="DO313" s="320"/>
      <c r="DP313" s="321"/>
      <c r="DQ313" s="320" t="str">
        <f>DP298</f>
        <v>All Channels</v>
      </c>
      <c r="DR313" s="320"/>
      <c r="DS313" s="321"/>
      <c r="DT313" s="320" t="str">
        <f>DS298</f>
        <v>All Channels</v>
      </c>
      <c r="DU313" s="320"/>
      <c r="DV313" s="320"/>
      <c r="DW313" s="320"/>
      <c r="DX313" s="320"/>
      <c r="DY313" s="320"/>
      <c r="DZ313" s="320"/>
      <c r="EA313" s="320"/>
      <c r="EB313" s="320"/>
      <c r="EC313" s="320"/>
      <c r="EE313" s="51">
        <v>185</v>
      </c>
    </row>
    <row r="314" spans="1:135" ht="15" hidden="1" customHeight="1" x14ac:dyDescent="0.3">
      <c r="M314" s="334" t="s">
        <v>525</v>
      </c>
      <c r="N314" s="335"/>
      <c r="O314" s="336"/>
      <c r="P314" s="336"/>
      <c r="Q314" s="337"/>
      <c r="R314" s="336" t="str">
        <f>IF(OR(R298="",R299="",R301="",R37=""),"",(TRIM(CONCATENATE(R298," ",R299," ",R37," ",R300," ",R301))))</f>
        <v>All Channels All Sub Channels FL Cases 1</v>
      </c>
      <c r="S314" s="336"/>
      <c r="T314" s="336"/>
      <c r="U314" s="336" t="str">
        <f>IF(OR(U298="",U299="",U301="",U37=""),"",(TRIM(CONCATENATE(U298," ",U299," ",U37," ",U300," ",U301))))</f>
        <v>All Channels All Sub Channels OD Cases 1</v>
      </c>
      <c r="V314" s="338"/>
      <c r="W314" s="336"/>
      <c r="X314" s="338" t="str">
        <f>IF(OR(X298="",X299="",X301="",X37=""),"",(TRIM(CONCATENATE(X298," ",X299," ",X37," ",X300," ",X301))))</f>
        <v/>
      </c>
      <c r="Y314" s="338"/>
      <c r="Z314" s="336"/>
      <c r="AA314" s="338" t="str">
        <f>IF(OR(AA298="",AA299="",AA301="",AA37=""),"",(TRIM(CONCATENATE(AA298," ",AA299," ",AA37," ",AA300," ",AA301))))</f>
        <v>All Channels All Sub Channels OD Cases 1</v>
      </c>
      <c r="AB314" s="338"/>
      <c r="AC314" s="336"/>
      <c r="AD314" s="338" t="str">
        <f>IF(OR(AD298="",AD299="",AD301="",AD37=""),"",(TRIM(CONCATENATE(AD298," ",AD299," ",AD37," ",AD300," ",AD301))))</f>
        <v>All Channels All Sub Channels OD Cases 1</v>
      </c>
      <c r="AE314" s="338"/>
      <c r="AF314" s="336"/>
      <c r="AG314" s="338" t="str">
        <f>IF(OR(AG298="",AG299="",AG301="",AG37=""),"",(TRIM(CONCATENATE(AG298," ",AG299," ",AG37," ",AG300," ",AG301))))</f>
        <v>All Channels All Sub Channels Od Cases 1</v>
      </c>
      <c r="AH314" s="336"/>
      <c r="AI314" s="336"/>
      <c r="AJ314" s="336" t="str">
        <f>IF(OR(AJ298="",AJ299="",AJ301="",AJ37=""),"",(TRIM(CONCATENATE(AJ298," ",AJ299," ",AJ37," ",AJ300," ",AJ301))))</f>
        <v>All Channels All Sub Channels Od Cases 1</v>
      </c>
      <c r="AK314" s="336"/>
      <c r="AL314" s="336"/>
      <c r="AM314" s="336" t="str">
        <f>IF(OR(AM298="",AM299="",AM301="",AM37=""),"",(TRIM(CONCATENATE(AM298," ",AM299," ",AM37," ",AM300," ",AM301))))</f>
        <v>All Channels All Sub Channels OD Cases 1</v>
      </c>
      <c r="AN314" s="336"/>
      <c r="AO314" s="336" t="str">
        <f>IF(OR(AO298="",AO299="",AO301=""),"",(TRIM(CONCATENATE(AO298," ",AO299," ",AO300," ",AO301))))</f>
        <v/>
      </c>
      <c r="AP314" s="336" t="str">
        <f>IF(OR(AP298="",AP299="",AP301="",AP37=""),"",(TRIM(CONCATENATE(AP298," ",AP299," ",AP37," ",AP300," ",AP301))))</f>
        <v>All Channels All Sub Channels OD Cases 1</v>
      </c>
      <c r="AQ314" s="336"/>
      <c r="AR314" s="336"/>
      <c r="AS314" s="336" t="str">
        <f>IF(OR(AS298="",AS299="",AS301="",AS37=""),"",(TRIM(CONCATENATE(AS298," ",AS299," ",AS37," ",AS300," ",AS301))))</f>
        <v>All Channels All Sub Channels OD Cases 1</v>
      </c>
      <c r="AT314" s="336"/>
      <c r="AU314" s="336" t="str">
        <f>IF(OR(AU298="",AU299="",AU301=""),"",(TRIM(CONCATENATE(AU298," ",AU299," ",AU300," ",AU301))))</f>
        <v/>
      </c>
      <c r="AV314" s="336" t="str">
        <f>IF(OR(AV298="",AV299="",AV301="",AV37=""),"",(TRIM(CONCATENATE(AV298," ",AV299," ",AV37," ",AV300," ",AV301))))</f>
        <v>All Channels All Sub Channels OD Cases 1</v>
      </c>
      <c r="AW314" s="336"/>
      <c r="AX314" s="336"/>
      <c r="AY314" s="336" t="str">
        <f>IF(OR(AY298="",AY299="",AY301="",AY37=""),"",(TRIM(CONCATENATE(AY298," ",AY299," ",AY37," ",AY300," ",AY301))))</f>
        <v>All Channels All Sub Channels OD Cases 1</v>
      </c>
      <c r="AZ314" s="336"/>
      <c r="BA314" s="336"/>
      <c r="BB314" s="336" t="str">
        <f>IF(OR(BB298="",BB299="",BB301="",BB37=""),"",(TRIM(CONCATENATE(BB298," ",BB299," ",BB37," ",BB300," ",BB301))))</f>
        <v>All Channels All Sub Channels OD Cases 1</v>
      </c>
      <c r="BC314" s="336"/>
      <c r="BD314" s="336"/>
      <c r="BE314" s="336" t="str">
        <f>IF(OR(BE298="",BE299="",BE301="",BE37=""),"",(TRIM(CONCATENATE(BE298," ",BE299," ",BE37," ",BE300," ",BE301))))</f>
        <v>All Channels All Sub Channels OD Cases 1</v>
      </c>
      <c r="BF314" s="336"/>
      <c r="BG314" s="336"/>
      <c r="BH314" s="336" t="str">
        <f>IF(OR(BH298="",BH299="",BH301="",BH37=""),"",(TRIM(CONCATENATE(BH298," ",BH299," ",BH37," ",BH300," ",BH301))))</f>
        <v>All Channels All Sub Channels DO Cases 1</v>
      </c>
      <c r="BI314" s="336"/>
      <c r="BJ314" s="336"/>
      <c r="BK314" s="336" t="str">
        <f>IF(OR(BK298="",BK299="",BK301="",BK37=""),"",(TRIM(CONCATENATE(BK298," ",BK299," ",BK37," ",BK300," ",BK301))))</f>
        <v>All Channels All Sub Channels Od Cases 1</v>
      </c>
      <c r="BL314" s="336"/>
      <c r="BM314" s="336"/>
      <c r="BN314" s="336" t="str">
        <f>IF(OR(BN298="",BN299="",BN301="",BN37=""),"",(TRIM(CONCATENATE(BN298," ",BN299," ",BN37," ",BN300," ",BN301))))</f>
        <v>All Channels All Sub Channels Od Cases 1</v>
      </c>
      <c r="BO314" s="336"/>
      <c r="BP314" s="336"/>
      <c r="BQ314" s="336" t="str">
        <f>IF(OR(BQ298="",BQ299="",BQ301="",BQ37=""),"",(TRIM(CONCATENATE(BQ298," ",BQ299," ",BQ37," ",BQ300," ",BQ301))))</f>
        <v>All Channels All Sub Channels Od Cases 1</v>
      </c>
      <c r="BR314" s="336"/>
      <c r="BS314" s="336"/>
      <c r="BT314" s="336" t="str">
        <f>IF(OR(BT298="",BT299="",BT301="",BT37=""),"",(TRIM(CONCATENATE(BT298," ",BT299," ",BT37," ",BT300," ",BT301))))</f>
        <v>All Channels All Sub Channels Od Cases 1</v>
      </c>
      <c r="BU314" s="336"/>
      <c r="BV314" s="336"/>
      <c r="BW314" s="336" t="str">
        <f>IF(OR(BW298="",BW299="",BW301="",BW37=""),"",(TRIM(CONCATENATE(BW298," ",BW299," ",BW37," ",BW300," ",BW301))))</f>
        <v>All Channels All Sub Channels OD Cases 1</v>
      </c>
      <c r="BX314" s="336"/>
      <c r="BY314" s="336"/>
      <c r="BZ314" s="336" t="str">
        <f>IF(OR(BZ298="",BZ299="",BZ301="",BZ37=""),"",(TRIM(CONCATENATE(BZ298," ",BZ299," ",BZ37," ",BZ300," ",BZ301))))</f>
        <v>All Channels All Sub Channels OD Cases 1</v>
      </c>
      <c r="CA314" s="338"/>
      <c r="CB314" s="233"/>
      <c r="CC314" s="336" t="str">
        <f>IF(OR(CC298="",CC299="",CC301="",CC37=""),"",(TRIM(CONCATENATE(CC298," ",CC299," ",CC37," ",CC300," ",CC301))))</f>
        <v>All Channels All Sub Channels OD Cases 1</v>
      </c>
      <c r="CD314" s="338"/>
      <c r="CE314" s="336"/>
      <c r="CF314" s="336" t="str">
        <f>IF(OR(CF298="",CF299="",CF301="",CF37=""),"",(TRIM(CONCATENATE(CF298," ",CF299," ",CF37," ",CF300," ",CF301))))</f>
        <v>All Channels All Sub Channels OD Cases 1</v>
      </c>
      <c r="CG314" s="338"/>
      <c r="CH314" s="336"/>
      <c r="CI314" s="336" t="str">
        <f>IF(OR(CI298="",CI299="",CI301="",CI37=""),"",(TRIM(CONCATENATE(CI298," ",CI299," ",CI37," ",CI300," ",CI301))))</f>
        <v>All Channels All Sub Channels OD Cases 1</v>
      </c>
      <c r="CJ314" s="338"/>
      <c r="CK314" s="336"/>
      <c r="CL314" s="336" t="str">
        <f>IF(OR(CL298="",CL299="",CL301="",CL37=""),"",(TRIM(CONCATENATE(CL298," ",CL299," ",CL37," ",CL300," ",CL301))))</f>
        <v>All Channels All Sub Channels OD Cases 1</v>
      </c>
      <c r="CM314" s="338"/>
      <c r="CN314" s="336"/>
      <c r="CO314" s="336" t="str">
        <f>IF(OR(CO298="",CO299="",CO301="",CO37=""),"",(TRIM(CONCATENATE(CO298," ",CO299," ",CO37," ",CO300," ",CO301))))</f>
        <v>All Channels All Sub Channels OD Cases 1</v>
      </c>
      <c r="CP314" s="338"/>
      <c r="CQ314" s="336"/>
      <c r="CR314" s="336" t="str">
        <f>IF(OR(CR298="",CR299="",CR301="",CR37=""),"",(TRIM(CONCATENATE(CR298," ",CR299," ",CR37," ",CR300," ",CR301))))</f>
        <v>All Channels All Sub Channels OD Cases 1</v>
      </c>
      <c r="CS314" s="338"/>
      <c r="CT314" s="336"/>
      <c r="CU314" s="336" t="str">
        <f>IF(OR(CU298="",CU299="",CU301="",CU37=""),"",(TRIM(CONCATENATE(CU298," ",CU299," ",CU37," ",CU300," ",CU301))))</f>
        <v>All Channels All Sub Channels OD Cases 1</v>
      </c>
      <c r="CV314" s="338"/>
      <c r="CW314" s="336"/>
      <c r="CX314" s="336" t="str">
        <f>IF(OR(CX298="",CX299="",CX301="",CX37=""),"",(TRIM(CONCATENATE(CX298," ",CX299," ",CX37," ",CX300," ",CX301))))</f>
        <v>All Channels All Sub Channels OD Cases 1</v>
      </c>
      <c r="CY314" s="338"/>
      <c r="CZ314" s="336"/>
      <c r="DA314" s="336" t="str">
        <f>IF(OR(DA298="",DA299="",DA301="",DA37=""),"",(TRIM(CONCATENATE(DA298," ",DA299," ",DA37," ",DA300," ",DA301))))</f>
        <v>All Channels All Sub Channels OD Cases 1</v>
      </c>
      <c r="DB314" s="338"/>
      <c r="DC314" s="336"/>
      <c r="DD314" s="336" t="str">
        <f>IF(OR(DD298="",DD299="",DD301="",DD37=""),"",(TRIM(CONCATENATE(DD298," ",DD299," ",DD37," ",DD300," ",DD301))))</f>
        <v>All Channels All Sub Channels OD Cases 1</v>
      </c>
      <c r="DE314" s="338"/>
      <c r="DF314" s="336"/>
      <c r="DG314" s="336" t="str">
        <f>IF(OR(DG298="",DG299="",DG301="",DG37=""),"",(TRIM(CONCATENATE(DG298," ",DG299," ",DG37," ",DG300," ",DG301))))</f>
        <v>All Channels All Sub Channels OD Cases 1</v>
      </c>
      <c r="DH314" s="338"/>
      <c r="DI314" s="336"/>
      <c r="DJ314" s="336" t="str">
        <f>IF(OR(DJ298="",DJ299="",DJ301="",DJ37=""),"",(TRIM(CONCATENATE(DJ298," ",DJ299," ",DJ37," ",DJ300," ",DJ301))))</f>
        <v>All Channels All Sub Channels OD Cases 1</v>
      </c>
      <c r="DK314" s="338"/>
      <c r="DL314" s="336"/>
      <c r="DM314" s="336" t="str">
        <f>IF(OR(DM298="",DM299="",DM301="",DM37=""),"",(TRIM(CONCATENATE(DM298," ",DM299," ",DM37," ",DM300," ",DM301))))</f>
        <v>All Channels All Sub Channels OD Cases 1</v>
      </c>
      <c r="DN314" s="338"/>
      <c r="DO314" s="336"/>
      <c r="DP314" s="336" t="str">
        <f>IF(OR(DP298="",DP299="",DP301="",DP37=""),"",(TRIM(CONCATENATE(DP298," ",DP299," ",DP37," ",DP300," ",DP301))))</f>
        <v>All Channels All Sub Channels OD Cases 1</v>
      </c>
      <c r="DQ314" s="338"/>
      <c r="DR314" s="336"/>
      <c r="DS314" s="336" t="str">
        <f>IF(OR(DS298="",DS299="",DS301="",DS37=""),"",(TRIM(CONCATENATE(DS298," ",DS299," ",DS37," ",DS300," ",DS301))))</f>
        <v>All Channels All Sub Channels OD Cases 1</v>
      </c>
      <c r="DT314" s="338"/>
      <c r="DU314" s="338"/>
      <c r="DV314" s="233"/>
      <c r="DW314" s="233"/>
      <c r="DX314" s="336"/>
      <c r="DY314" s="233"/>
      <c r="DZ314" s="233"/>
      <c r="EA314" s="234"/>
      <c r="EB314" s="329"/>
      <c r="EC314" s="329"/>
      <c r="EE314" s="51">
        <v>186</v>
      </c>
    </row>
    <row r="315" spans="1:135" ht="15" hidden="1" customHeight="1" x14ac:dyDescent="0.3">
      <c r="M315" s="333"/>
      <c r="O315" s="170"/>
      <c r="P315" s="170"/>
      <c r="Q315" s="328"/>
      <c r="R315" s="170"/>
      <c r="S315" s="170"/>
      <c r="T315" s="170"/>
      <c r="U315" s="170"/>
      <c r="V315" s="233"/>
      <c r="W315" s="170"/>
      <c r="X315" s="233"/>
      <c r="Y315" s="233"/>
      <c r="Z315" s="170"/>
      <c r="AA315" s="233"/>
      <c r="AB315" s="233"/>
      <c r="AC315" s="170"/>
      <c r="AD315" s="233"/>
      <c r="AE315" s="233"/>
      <c r="AF315" s="170"/>
      <c r="AG315" s="233"/>
      <c r="AH315" s="170"/>
      <c r="AI315" s="170"/>
      <c r="AJ315" s="170"/>
      <c r="AK315" s="170"/>
      <c r="AL315" s="170"/>
      <c r="AM315" s="170"/>
      <c r="AN315" s="170"/>
      <c r="AO315" s="170"/>
      <c r="AP315" s="170"/>
      <c r="AQ315" s="170"/>
      <c r="AR315" s="170"/>
      <c r="AS315" s="170"/>
      <c r="AT315" s="170"/>
      <c r="AU315" s="170"/>
      <c r="AV315" s="170"/>
      <c r="AW315" s="170"/>
      <c r="AX315" s="170"/>
      <c r="AY315" s="170"/>
      <c r="AZ315" s="170"/>
      <c r="BA315" s="170"/>
      <c r="BB315" s="170"/>
      <c r="BC315" s="170"/>
      <c r="BD315" s="170"/>
      <c r="BE315" s="170"/>
      <c r="BF315" s="170"/>
      <c r="BG315" s="170"/>
      <c r="BH315" s="170"/>
      <c r="BI315" s="170"/>
      <c r="BJ315" s="170"/>
      <c r="BK315" s="170"/>
      <c r="BL315" s="170"/>
      <c r="BM315" s="170"/>
      <c r="BN315" s="170"/>
      <c r="BO315" s="170"/>
      <c r="BP315" s="170"/>
      <c r="BQ315" s="170"/>
      <c r="BR315" s="170"/>
      <c r="BS315" s="170"/>
      <c r="BT315" s="170"/>
      <c r="BU315" s="170"/>
      <c r="BV315" s="170"/>
      <c r="BW315" s="170"/>
      <c r="BX315" s="170"/>
      <c r="BY315" s="170"/>
      <c r="BZ315" s="170"/>
      <c r="CA315" s="233"/>
      <c r="CB315" s="233"/>
      <c r="CC315" s="233"/>
      <c r="CD315" s="233"/>
      <c r="CE315" s="233"/>
      <c r="CF315" s="233"/>
      <c r="CG315" s="233"/>
      <c r="CH315" s="233"/>
      <c r="CI315" s="233"/>
      <c r="CJ315" s="233"/>
      <c r="CK315" s="233"/>
      <c r="CL315" s="233"/>
      <c r="CM315" s="233"/>
      <c r="CN315" s="233"/>
      <c r="CO315" s="233"/>
      <c r="CP315" s="233"/>
      <c r="CQ315" s="233"/>
      <c r="CR315" s="233"/>
      <c r="CS315" s="233"/>
      <c r="CT315" s="233"/>
      <c r="CU315" s="233"/>
      <c r="CV315" s="233"/>
      <c r="CW315" s="233"/>
      <c r="CX315" s="233"/>
      <c r="CY315" s="233"/>
      <c r="CZ315" s="233"/>
      <c r="DA315" s="233"/>
      <c r="DB315" s="233"/>
      <c r="DC315" s="233"/>
      <c r="DD315" s="233"/>
      <c r="DE315" s="233"/>
      <c r="DF315" s="233"/>
      <c r="DG315" s="233"/>
      <c r="DH315" s="233"/>
      <c r="DI315" s="233"/>
      <c r="DJ315" s="233"/>
      <c r="DK315" s="233"/>
      <c r="DL315" s="233"/>
      <c r="DM315" s="233"/>
      <c r="DN315" s="233"/>
      <c r="DO315" s="233"/>
      <c r="DP315" s="233"/>
      <c r="DQ315" s="233"/>
      <c r="DR315" s="233"/>
      <c r="DS315" s="233"/>
      <c r="DT315" s="233"/>
      <c r="DU315" s="233"/>
      <c r="DV315" s="233"/>
      <c r="DW315" s="233"/>
      <c r="DX315" s="234"/>
      <c r="DY315" s="233"/>
      <c r="DZ315" s="233"/>
      <c r="EA315" s="234"/>
      <c r="EB315" s="329"/>
      <c r="EC315" s="329"/>
      <c r="EE315" s="100">
        <v>187</v>
      </c>
    </row>
    <row r="316" spans="1:135" ht="15" hidden="1" customHeight="1" x14ac:dyDescent="0.3">
      <c r="D316" s="84">
        <v>1</v>
      </c>
      <c r="E316" s="339" t="s">
        <v>537</v>
      </c>
      <c r="G316" t="s">
        <v>247</v>
      </c>
      <c r="M316" s="334" t="s">
        <v>537</v>
      </c>
      <c r="N316" s="335"/>
      <c r="O316" s="591"/>
      <c r="P316" s="592"/>
      <c r="Q316" s="337"/>
      <c r="R316" s="593" t="s">
        <v>77</v>
      </c>
      <c r="S316" s="594"/>
      <c r="T316" s="336"/>
      <c r="U316" s="593" t="s">
        <v>79</v>
      </c>
      <c r="V316" s="594"/>
      <c r="W316" s="336"/>
      <c r="X316" s="593" t="s">
        <v>80</v>
      </c>
      <c r="Y316" s="594"/>
      <c r="Z316" s="336"/>
      <c r="AA316" s="593" t="s">
        <v>81</v>
      </c>
      <c r="AB316" s="594"/>
      <c r="AC316" s="336"/>
      <c r="AD316" s="593" t="s">
        <v>82</v>
      </c>
      <c r="AE316" s="594"/>
      <c r="AF316" s="336"/>
      <c r="AG316" s="593" t="s">
        <v>83</v>
      </c>
      <c r="AH316" s="594"/>
      <c r="AI316" s="336"/>
      <c r="AJ316" s="593" t="s">
        <v>84</v>
      </c>
      <c r="AK316" s="594"/>
      <c r="AL316" s="336"/>
      <c r="AM316" s="593" t="s">
        <v>85</v>
      </c>
      <c r="AN316" s="594"/>
      <c r="AO316" s="336"/>
      <c r="AP316" s="593" t="s">
        <v>86</v>
      </c>
      <c r="AQ316" s="594"/>
      <c r="AR316" s="336"/>
      <c r="AS316" s="593" t="s">
        <v>87</v>
      </c>
      <c r="AT316" s="594"/>
      <c r="AU316" s="336"/>
      <c r="AV316" s="593" t="s">
        <v>88</v>
      </c>
      <c r="AW316" s="594"/>
      <c r="AX316" s="336"/>
      <c r="AY316" s="593" t="s">
        <v>89</v>
      </c>
      <c r="AZ316" s="594"/>
      <c r="BA316" s="336"/>
      <c r="BB316" s="593" t="s">
        <v>90</v>
      </c>
      <c r="BC316" s="594"/>
      <c r="BD316" s="336"/>
      <c r="BE316" s="593" t="s">
        <v>91</v>
      </c>
      <c r="BF316" s="594"/>
      <c r="BG316" s="336"/>
      <c r="BH316" s="593" t="s">
        <v>92</v>
      </c>
      <c r="BI316" s="594"/>
      <c r="BJ316" s="336"/>
      <c r="BK316" s="593" t="s">
        <v>93</v>
      </c>
      <c r="BL316" s="594"/>
      <c r="BM316" s="336"/>
      <c r="BN316" s="593" t="s">
        <v>94</v>
      </c>
      <c r="BO316" s="594"/>
      <c r="BP316" s="336"/>
      <c r="BQ316" s="593" t="s">
        <v>95</v>
      </c>
      <c r="BR316" s="594"/>
      <c r="BS316" s="336"/>
      <c r="BT316" s="593" t="s">
        <v>96</v>
      </c>
      <c r="BU316" s="594"/>
      <c r="BV316" s="336"/>
      <c r="BW316" s="593" t="s">
        <v>97</v>
      </c>
      <c r="BX316" s="594"/>
      <c r="BY316" s="336"/>
      <c r="BZ316" s="593" t="s">
        <v>98</v>
      </c>
      <c r="CA316" s="594"/>
      <c r="CB316" s="340"/>
      <c r="CC316" s="593" t="s">
        <v>99</v>
      </c>
      <c r="CD316" s="594"/>
      <c r="CE316" s="336"/>
      <c r="CF316" s="593" t="s">
        <v>100</v>
      </c>
      <c r="CG316" s="594"/>
      <c r="CH316" s="336"/>
      <c r="CI316" s="593" t="s">
        <v>101</v>
      </c>
      <c r="CJ316" s="594"/>
      <c r="CK316" s="336"/>
      <c r="CL316" s="593" t="s">
        <v>102</v>
      </c>
      <c r="CM316" s="594"/>
      <c r="CN316" s="336"/>
      <c r="CO316" s="593" t="s">
        <v>103</v>
      </c>
      <c r="CP316" s="594"/>
      <c r="CQ316" s="336"/>
      <c r="CR316" s="593" t="s">
        <v>104</v>
      </c>
      <c r="CS316" s="594"/>
      <c r="CT316" s="336"/>
      <c r="CU316" s="593" t="s">
        <v>105</v>
      </c>
      <c r="CV316" s="594"/>
      <c r="CW316" s="336"/>
      <c r="CX316" s="593" t="s">
        <v>106</v>
      </c>
      <c r="CY316" s="594"/>
      <c r="CZ316" s="336"/>
      <c r="DA316" s="593" t="s">
        <v>107</v>
      </c>
      <c r="DB316" s="594"/>
      <c r="DC316" s="336"/>
      <c r="DD316" s="593" t="s">
        <v>108</v>
      </c>
      <c r="DE316" s="594"/>
      <c r="DF316" s="336"/>
      <c r="DG316" s="593" t="s">
        <v>109</v>
      </c>
      <c r="DH316" s="594"/>
      <c r="DI316" s="336"/>
      <c r="DJ316" s="593" t="s">
        <v>110</v>
      </c>
      <c r="DK316" s="594"/>
      <c r="DL316" s="336"/>
      <c r="DM316" s="593" t="s">
        <v>111</v>
      </c>
      <c r="DN316" s="594"/>
      <c r="DO316" s="336"/>
      <c r="DP316" s="593" t="s">
        <v>112</v>
      </c>
      <c r="DQ316" s="594"/>
      <c r="DR316" s="336"/>
      <c r="DS316" s="593" t="s">
        <v>113</v>
      </c>
      <c r="DT316" s="594"/>
      <c r="DU316" s="404"/>
      <c r="DV316" s="233"/>
      <c r="DW316" s="233"/>
      <c r="DX316" s="336"/>
      <c r="DY316" s="233"/>
      <c r="DZ316" s="233"/>
      <c r="EA316" s="234"/>
      <c r="EB316" s="329"/>
      <c r="EC316" s="329"/>
      <c r="EE316" s="51">
        <v>188</v>
      </c>
    </row>
    <row r="317" spans="1:135" ht="15" hidden="1" customHeight="1" x14ac:dyDescent="0.3">
      <c r="M317" s="333"/>
      <c r="O317" s="170"/>
      <c r="P317" s="170"/>
      <c r="Q317" s="328"/>
      <c r="R317" s="170"/>
      <c r="S317" s="170"/>
      <c r="T317" s="170"/>
      <c r="U317" s="170"/>
      <c r="V317" s="233"/>
      <c r="W317" s="170"/>
      <c r="X317" s="233"/>
      <c r="Y317" s="233"/>
      <c r="Z317" s="170"/>
      <c r="AA317" s="233"/>
      <c r="AB317" s="233"/>
      <c r="AC317" s="170"/>
      <c r="AD317" s="233"/>
      <c r="AE317" s="233"/>
      <c r="AF317" s="170"/>
      <c r="AG317" s="233"/>
      <c r="AH317" s="170"/>
      <c r="AI317" s="170"/>
      <c r="AJ317" s="170"/>
      <c r="AK317" s="170"/>
      <c r="AL317" s="170"/>
      <c r="AM317" s="170"/>
      <c r="AN317" s="170"/>
      <c r="AO317" s="170"/>
      <c r="AP317" s="170"/>
      <c r="AQ317" s="170"/>
      <c r="AR317" s="170"/>
      <c r="AS317" s="170"/>
      <c r="AT317" s="170"/>
      <c r="AU317" s="170"/>
      <c r="AV317" s="170"/>
      <c r="AW317" s="170"/>
      <c r="AX317" s="170"/>
      <c r="AY317" s="170"/>
      <c r="AZ317" s="170"/>
      <c r="BA317" s="170"/>
      <c r="BB317" s="170"/>
      <c r="BC317" s="170"/>
      <c r="BD317" s="170"/>
      <c r="BE317" s="170"/>
      <c r="BF317" s="170"/>
      <c r="BG317" s="170"/>
      <c r="BH317" s="170"/>
      <c r="BI317" s="170"/>
      <c r="BJ317" s="170"/>
      <c r="BK317" s="170"/>
      <c r="BL317" s="170"/>
      <c r="BM317" s="170"/>
      <c r="BN317" s="170"/>
      <c r="BO317" s="170"/>
      <c r="BP317" s="170"/>
      <c r="BQ317" s="170"/>
      <c r="BR317" s="170"/>
      <c r="BS317" s="170"/>
      <c r="BT317" s="170"/>
      <c r="BU317" s="170"/>
      <c r="BV317" s="170"/>
      <c r="BW317" s="170"/>
      <c r="BX317" s="170"/>
      <c r="BY317" s="170"/>
      <c r="BZ317" s="170"/>
      <c r="CA317" s="233"/>
      <c r="CB317" s="233"/>
      <c r="CC317" s="233"/>
      <c r="CD317" s="233"/>
      <c r="CE317" s="233"/>
      <c r="CF317" s="233"/>
      <c r="CG317" s="233"/>
      <c r="CH317" s="233"/>
      <c r="CI317" s="233"/>
      <c r="CJ317" s="233"/>
      <c r="CK317" s="233"/>
      <c r="CL317" s="233"/>
      <c r="CM317" s="233"/>
      <c r="CN317" s="233"/>
      <c r="CO317" s="233"/>
      <c r="CP317" s="233"/>
      <c r="CQ317" s="233"/>
      <c r="CR317" s="233"/>
      <c r="CS317" s="233"/>
      <c r="CT317" s="233"/>
      <c r="CU317" s="233"/>
      <c r="CV317" s="233"/>
      <c r="CW317" s="233"/>
      <c r="CX317" s="233"/>
      <c r="CY317" s="233"/>
      <c r="CZ317" s="233"/>
      <c r="DA317" s="233"/>
      <c r="DB317" s="233"/>
      <c r="DC317" s="233"/>
      <c r="DD317" s="233"/>
      <c r="DE317" s="233"/>
      <c r="DF317" s="233"/>
      <c r="DG317" s="233"/>
      <c r="DH317" s="233"/>
      <c r="DI317" s="233"/>
      <c r="DJ317" s="233"/>
      <c r="DK317" s="233"/>
      <c r="DL317" s="233"/>
      <c r="DM317" s="233"/>
      <c r="DN317" s="233"/>
      <c r="DO317" s="233"/>
      <c r="DP317" s="233"/>
      <c r="DQ317" s="233"/>
      <c r="DR317" s="233"/>
      <c r="DS317" s="233"/>
      <c r="DT317" s="233"/>
      <c r="DU317" s="233"/>
      <c r="DV317" s="233"/>
      <c r="DW317" s="233"/>
      <c r="DX317" s="234"/>
      <c r="DY317" s="233"/>
      <c r="DZ317" s="233"/>
      <c r="EA317" s="234"/>
      <c r="EB317" s="329"/>
      <c r="EC317" s="329"/>
      <c r="EE317" s="51">
        <v>189</v>
      </c>
    </row>
    <row r="318" spans="1:135" ht="15" hidden="1" customHeight="1" x14ac:dyDescent="0.3">
      <c r="M318" s="341" t="s">
        <v>538</v>
      </c>
      <c r="O318" s="170"/>
      <c r="P318" s="170"/>
      <c r="Q318" s="328"/>
      <c r="R318" s="170"/>
      <c r="S318" s="170"/>
      <c r="T318" s="170"/>
      <c r="U318" s="170"/>
      <c r="V318" s="233"/>
      <c r="W318" s="170"/>
      <c r="X318" s="233"/>
      <c r="Y318" s="233"/>
      <c r="Z318" s="170"/>
      <c r="AA318" s="233"/>
      <c r="AB318" s="233"/>
      <c r="AC318" s="170"/>
      <c r="AD318" s="233"/>
      <c r="AE318" s="233"/>
      <c r="AF318" s="170"/>
      <c r="AG318" s="233"/>
      <c r="AH318" s="170"/>
      <c r="AI318" s="170"/>
      <c r="AJ318" s="170"/>
      <c r="AK318" s="170"/>
      <c r="AL318" s="170"/>
      <c r="AM318" s="170"/>
      <c r="AN318" s="170"/>
      <c r="AO318" s="170"/>
      <c r="AP318" s="170"/>
      <c r="AQ318" s="170"/>
      <c r="AR318" s="170"/>
      <c r="AS318" s="170"/>
      <c r="AT318" s="170"/>
      <c r="AU318" s="170"/>
      <c r="AV318" s="170"/>
      <c r="AW318" s="170"/>
      <c r="AX318" s="170"/>
      <c r="AY318" s="170"/>
      <c r="AZ318" s="170"/>
      <c r="BA318" s="170"/>
      <c r="BB318" s="170"/>
      <c r="BC318" s="170"/>
      <c r="BD318" s="170"/>
      <c r="BE318" s="170"/>
      <c r="BF318" s="170"/>
      <c r="BG318" s="170"/>
      <c r="BH318" s="170"/>
      <c r="BI318" s="170"/>
      <c r="BJ318" s="170"/>
      <c r="BK318" s="170"/>
      <c r="BL318" s="170"/>
      <c r="BM318" s="170"/>
      <c r="BN318" s="170"/>
      <c r="BO318" s="170"/>
      <c r="BP318" s="170"/>
      <c r="BQ318" s="170"/>
      <c r="BR318" s="170"/>
      <c r="BS318" s="170"/>
      <c r="BT318" s="170"/>
      <c r="BU318" s="170"/>
      <c r="BV318" s="170"/>
      <c r="BW318" s="170"/>
      <c r="BX318" s="170"/>
      <c r="BY318" s="170"/>
      <c r="BZ318" s="170"/>
      <c r="CA318" s="233"/>
      <c r="CB318" s="233"/>
      <c r="CC318" s="233"/>
      <c r="CD318" s="233"/>
      <c r="CE318" s="233"/>
      <c r="CF318" s="233"/>
      <c r="CG318" s="233"/>
      <c r="CH318" s="233"/>
      <c r="CI318" s="233"/>
      <c r="CJ318" s="233"/>
      <c r="CK318" s="233"/>
      <c r="CL318" s="233"/>
      <c r="CM318" s="233"/>
      <c r="CN318" s="233"/>
      <c r="CO318" s="233"/>
      <c r="CP318" s="233"/>
      <c r="CQ318" s="233"/>
      <c r="CR318" s="233"/>
      <c r="CS318" s="233"/>
      <c r="CT318" s="233"/>
      <c r="CU318" s="233"/>
      <c r="CV318" s="233"/>
      <c r="CW318" s="233"/>
      <c r="CX318" s="233"/>
      <c r="CY318" s="233"/>
      <c r="CZ318" s="233"/>
      <c r="DA318" s="233"/>
      <c r="DB318" s="233"/>
      <c r="DC318" s="233"/>
      <c r="DD318" s="233"/>
      <c r="DE318" s="233"/>
      <c r="DF318" s="233"/>
      <c r="DG318" s="233"/>
      <c r="DH318" s="233"/>
      <c r="DI318" s="233"/>
      <c r="DJ318" s="233"/>
      <c r="DK318" s="233"/>
      <c r="DL318" s="233"/>
      <c r="DM318" s="233"/>
      <c r="DN318" s="233"/>
      <c r="DO318" s="233"/>
      <c r="DP318" s="233"/>
      <c r="DQ318" s="233"/>
      <c r="DR318" s="233"/>
      <c r="DS318" s="233"/>
      <c r="DT318" s="233"/>
      <c r="DU318" s="233"/>
      <c r="DV318" s="233"/>
      <c r="DW318" s="233"/>
      <c r="DX318" s="234"/>
      <c r="DY318" s="233"/>
      <c r="DZ318" s="233"/>
      <c r="EA318" s="234"/>
      <c r="EB318" s="329"/>
      <c r="EC318" s="329"/>
      <c r="EE318" s="100">
        <v>190</v>
      </c>
    </row>
    <row r="319" spans="1:135" ht="15" hidden="1" customHeight="1" x14ac:dyDescent="0.3">
      <c r="M319" s="330" t="s">
        <v>539</v>
      </c>
      <c r="N319" s="320"/>
      <c r="O319" s="325"/>
      <c r="P319" s="170"/>
      <c r="Q319" s="328"/>
      <c r="R319" s="170"/>
      <c r="S319" s="170"/>
      <c r="T319" s="170"/>
      <c r="U319" s="170"/>
      <c r="V319" s="233"/>
      <c r="W319" s="170"/>
      <c r="X319" s="233"/>
      <c r="Y319" s="233"/>
      <c r="Z319" s="170"/>
      <c r="AA319" s="233"/>
      <c r="AB319" s="233"/>
      <c r="AC319" s="170"/>
      <c r="AD319" s="233"/>
      <c r="AE319" s="233"/>
      <c r="AF319" s="170"/>
      <c r="AG319" s="233"/>
      <c r="AH319" s="170"/>
      <c r="AI319" s="170"/>
      <c r="AJ319" s="170"/>
      <c r="AK319" s="170"/>
      <c r="AL319" s="170"/>
      <c r="AM319" s="170"/>
      <c r="AN319" s="170"/>
      <c r="AO319" s="170"/>
      <c r="AP319" s="170"/>
      <c r="AQ319" s="170"/>
      <c r="AR319" s="170"/>
      <c r="AS319" s="170"/>
      <c r="AT319" s="170"/>
      <c r="AU319" s="170"/>
      <c r="AV319" s="170"/>
      <c r="AW319" s="170"/>
      <c r="AX319" s="170"/>
      <c r="AY319" s="170"/>
      <c r="AZ319" s="170"/>
      <c r="BA319" s="170"/>
      <c r="BB319" s="170"/>
      <c r="BC319" s="170"/>
      <c r="BD319" s="170"/>
      <c r="BE319" s="170"/>
      <c r="BF319" s="170"/>
      <c r="BG319" s="170"/>
      <c r="BH319" s="170"/>
      <c r="BI319" s="170"/>
      <c r="BJ319" s="170"/>
      <c r="BK319" s="170"/>
      <c r="BL319" s="170"/>
      <c r="BM319" s="170"/>
      <c r="BN319" s="170"/>
      <c r="BO319" s="170"/>
      <c r="BP319" s="170"/>
      <c r="BQ319" s="170"/>
      <c r="BR319" s="170"/>
      <c r="BS319" s="170"/>
      <c r="BT319" s="170"/>
      <c r="BU319" s="170"/>
      <c r="BV319" s="170"/>
      <c r="BW319" s="170"/>
      <c r="BX319" s="170"/>
      <c r="BY319" s="170"/>
      <c r="BZ319" s="170"/>
      <c r="CA319" s="233"/>
      <c r="CB319" s="233"/>
      <c r="CC319" s="233"/>
      <c r="CD319" s="233"/>
      <c r="CE319" s="233"/>
      <c r="CF319" s="233"/>
      <c r="CG319" s="233"/>
      <c r="CH319" s="233"/>
      <c r="CI319" s="233"/>
      <c r="CJ319" s="233"/>
      <c r="CK319" s="233"/>
      <c r="CL319" s="233"/>
      <c r="CM319" s="233"/>
      <c r="CN319" s="233"/>
      <c r="CO319" s="233"/>
      <c r="CP319" s="233"/>
      <c r="CQ319" s="233"/>
      <c r="CR319" s="233"/>
      <c r="CS319" s="233"/>
      <c r="CT319" s="233"/>
      <c r="CU319" s="233"/>
      <c r="CV319" s="233"/>
      <c r="CW319" s="233"/>
      <c r="CX319" s="233"/>
      <c r="CY319" s="233"/>
      <c r="CZ319" s="233"/>
      <c r="DA319" s="233"/>
      <c r="DB319" s="233"/>
      <c r="DC319" s="233"/>
      <c r="DD319" s="233"/>
      <c r="DE319" s="233"/>
      <c r="DF319" s="233"/>
      <c r="DG319" s="233"/>
      <c r="DH319" s="233"/>
      <c r="DI319" s="233"/>
      <c r="DJ319" s="233"/>
      <c r="DK319" s="233"/>
      <c r="DL319" s="233"/>
      <c r="DM319" s="233"/>
      <c r="DN319" s="233"/>
      <c r="DO319" s="233"/>
      <c r="DP319" s="233"/>
      <c r="DQ319" s="233"/>
      <c r="DR319" s="233"/>
      <c r="DS319" s="233"/>
      <c r="DT319" s="233"/>
      <c r="DU319" s="233"/>
      <c r="DV319" s="233"/>
      <c r="DW319" s="233"/>
      <c r="DX319" s="234"/>
      <c r="DY319" s="233"/>
      <c r="DZ319" s="233"/>
      <c r="EA319" s="234"/>
      <c r="EB319" s="329"/>
      <c r="EC319" s="329"/>
      <c r="EE319" s="51">
        <v>191</v>
      </c>
    </row>
    <row r="320" spans="1:135" ht="15" hidden="1" customHeight="1" x14ac:dyDescent="0.3">
      <c r="A320" s="233"/>
      <c r="B320" s="234"/>
      <c r="C320" s="233"/>
      <c r="D320" s="233"/>
      <c r="E320" s="234"/>
      <c r="F320" s="233"/>
      <c r="G320" s="233"/>
      <c r="H320" s="233"/>
      <c r="I320" s="233"/>
      <c r="J320" s="233"/>
      <c r="K320" s="234"/>
      <c r="L320" s="233"/>
      <c r="M320" s="317" t="s">
        <v>540</v>
      </c>
      <c r="N320" s="318"/>
      <c r="O320" s="317"/>
      <c r="P320" s="233"/>
      <c r="Q320" s="234"/>
      <c r="R320" s="233"/>
      <c r="S320" s="233"/>
      <c r="T320" s="234"/>
      <c r="U320" s="233"/>
      <c r="V320" s="233"/>
      <c r="W320" s="170"/>
      <c r="X320" s="233"/>
      <c r="Y320" s="233"/>
      <c r="Z320" s="170"/>
      <c r="AA320" s="233"/>
      <c r="AB320" s="233"/>
      <c r="AC320" s="170"/>
      <c r="AD320" s="233"/>
      <c r="AE320" s="233"/>
      <c r="AF320" s="170"/>
      <c r="AG320" s="233"/>
      <c r="AH320" s="170"/>
      <c r="AI320" s="170"/>
      <c r="AJ320" s="170"/>
      <c r="AK320" s="170"/>
      <c r="AL320" s="170"/>
      <c r="AM320" s="170"/>
      <c r="AN320" s="170"/>
      <c r="AO320" s="170"/>
      <c r="AP320" s="170"/>
      <c r="AQ320" s="170"/>
      <c r="AR320" s="170"/>
      <c r="AS320" s="170"/>
      <c r="AT320" s="170"/>
      <c r="AU320" s="170"/>
      <c r="AV320" s="170"/>
      <c r="AW320" s="170"/>
      <c r="AX320" s="170"/>
      <c r="AY320" s="170"/>
      <c r="AZ320" s="170"/>
      <c r="BA320" s="170"/>
      <c r="BB320" s="170"/>
      <c r="BC320" s="170"/>
      <c r="BD320" s="170"/>
      <c r="BE320" s="170"/>
      <c r="BF320" s="170"/>
      <c r="BG320" s="170"/>
      <c r="BH320" s="170"/>
      <c r="BI320" s="170"/>
      <c r="BJ320" s="170"/>
      <c r="BK320" s="170"/>
      <c r="BL320" s="170"/>
      <c r="BM320" s="170"/>
      <c r="BN320" s="170"/>
      <c r="BO320" s="170"/>
      <c r="BP320" s="170"/>
      <c r="BQ320" s="170"/>
      <c r="BR320" s="170"/>
      <c r="BS320" s="170"/>
      <c r="BT320" s="170"/>
      <c r="BU320" s="170"/>
      <c r="BV320" s="170"/>
      <c r="BW320" s="170"/>
      <c r="BX320" s="170"/>
      <c r="BY320" s="170"/>
      <c r="BZ320" s="170"/>
      <c r="CA320" s="233"/>
      <c r="CB320" s="233"/>
      <c r="CC320" s="233"/>
      <c r="CD320" s="233"/>
      <c r="CE320" s="233"/>
      <c r="CF320" s="233"/>
      <c r="CG320" s="233"/>
      <c r="CH320" s="233"/>
      <c r="CI320" s="233"/>
      <c r="CJ320" s="233"/>
      <c r="CK320" s="233"/>
      <c r="CL320" s="233"/>
      <c r="CM320" s="233"/>
      <c r="CN320" s="233"/>
      <c r="CO320" s="233"/>
      <c r="CP320" s="233"/>
      <c r="CQ320" s="233"/>
      <c r="CR320" s="233"/>
      <c r="CS320" s="233"/>
      <c r="CT320" s="233"/>
      <c r="CU320" s="233"/>
      <c r="CV320" s="233"/>
      <c r="CW320" s="233"/>
      <c r="CX320" s="233"/>
      <c r="CY320" s="233"/>
      <c r="CZ320" s="233"/>
      <c r="DA320" s="233"/>
      <c r="DB320" s="233"/>
      <c r="DC320" s="233"/>
      <c r="DD320" s="233"/>
      <c r="DE320" s="233"/>
      <c r="DF320" s="233"/>
      <c r="DG320" s="233"/>
      <c r="DH320" s="233"/>
      <c r="DI320" s="233"/>
      <c r="DJ320" s="233"/>
      <c r="DK320" s="233"/>
      <c r="DL320" s="233"/>
      <c r="DM320" s="233"/>
      <c r="DN320" s="233"/>
      <c r="DO320" s="233"/>
      <c r="DP320" s="233"/>
      <c r="DQ320" s="233"/>
      <c r="DR320" s="233"/>
      <c r="DS320" s="233"/>
      <c r="DT320" s="233"/>
      <c r="DU320" s="233"/>
      <c r="DV320" s="233"/>
      <c r="DW320" s="233"/>
      <c r="DX320" s="234"/>
      <c r="DY320" s="233"/>
      <c r="DZ320" s="233"/>
      <c r="EA320" s="234"/>
      <c r="EB320" s="329"/>
      <c r="EC320" s="329"/>
      <c r="EE320" s="51">
        <v>192</v>
      </c>
    </row>
    <row r="321" spans="1:303" ht="15" hidden="1" customHeight="1" x14ac:dyDescent="0.3">
      <c r="A321" s="233"/>
      <c r="B321" s="234"/>
      <c r="C321" s="233"/>
      <c r="D321" s="233"/>
      <c r="E321" s="234"/>
      <c r="F321" s="233"/>
      <c r="G321" s="233"/>
      <c r="H321" s="233"/>
      <c r="I321" s="233"/>
      <c r="J321" s="233"/>
      <c r="K321" s="234"/>
      <c r="L321" s="233"/>
      <c r="M321" s="317" t="s">
        <v>541</v>
      </c>
      <c r="N321" s="318"/>
      <c r="O321" s="317"/>
      <c r="P321" s="233"/>
      <c r="Q321" s="234"/>
      <c r="R321" s="233"/>
      <c r="S321" s="233"/>
      <c r="T321" s="234"/>
      <c r="U321" s="233"/>
      <c r="AQ321" s="170"/>
      <c r="AR321" s="170"/>
      <c r="AS321" s="170"/>
      <c r="AT321" s="170"/>
      <c r="AU321" s="170"/>
      <c r="AV321" s="170"/>
      <c r="AW321" s="170"/>
      <c r="AX321" s="170"/>
      <c r="AY321" s="170"/>
      <c r="AZ321" s="170"/>
      <c r="BA321" s="170"/>
      <c r="BB321" s="170"/>
      <c r="BC321" s="170"/>
      <c r="BD321" s="170"/>
      <c r="BE321" s="170"/>
      <c r="BF321" s="170"/>
      <c r="BG321" s="170"/>
      <c r="BH321" s="170"/>
      <c r="BI321" s="170"/>
      <c r="BJ321" s="170"/>
      <c r="BK321" s="170"/>
      <c r="BL321" s="170"/>
      <c r="BM321" s="170"/>
      <c r="BN321" s="170"/>
      <c r="BO321" s="170"/>
      <c r="BP321" s="170"/>
      <c r="BQ321" s="170"/>
      <c r="BR321" s="170"/>
      <c r="BS321" s="170"/>
      <c r="BT321" s="170"/>
      <c r="BU321" s="170"/>
      <c r="BV321" s="170"/>
      <c r="BW321" s="170"/>
      <c r="BX321" s="170"/>
      <c r="BY321" s="170"/>
      <c r="BZ321" s="170"/>
      <c r="CA321" s="233"/>
      <c r="CB321" s="233"/>
      <c r="CC321" s="233"/>
      <c r="CD321" s="233"/>
      <c r="CE321" s="233"/>
      <c r="CF321" s="233"/>
      <c r="CG321" s="233"/>
      <c r="CH321" s="233"/>
      <c r="CI321" s="233"/>
      <c r="CJ321" s="233"/>
      <c r="CK321" s="233"/>
      <c r="CL321" s="233"/>
      <c r="CM321" s="233"/>
      <c r="CN321" s="233"/>
      <c r="CO321" s="233"/>
      <c r="CP321" s="233"/>
      <c r="CQ321" s="233"/>
      <c r="CR321" s="233"/>
      <c r="CS321" s="233"/>
      <c r="CT321" s="233"/>
      <c r="CU321" s="233"/>
      <c r="CV321" s="233"/>
      <c r="CW321" s="233"/>
      <c r="CX321" s="233"/>
      <c r="CY321" s="233"/>
      <c r="CZ321" s="233"/>
      <c r="DA321" s="233"/>
      <c r="DB321" s="233"/>
      <c r="DC321" s="233"/>
      <c r="DD321" s="233"/>
      <c r="DE321" s="233"/>
      <c r="DF321" s="233"/>
      <c r="DG321" s="233"/>
      <c r="DH321" s="233"/>
      <c r="DI321" s="233"/>
      <c r="DJ321" s="233"/>
      <c r="DK321" s="233"/>
      <c r="DL321" s="233"/>
      <c r="DM321" s="233"/>
      <c r="DN321" s="233"/>
      <c r="DO321" s="233"/>
      <c r="DP321" s="233"/>
      <c r="DQ321" s="233"/>
      <c r="DR321" s="233"/>
      <c r="DS321" s="233"/>
      <c r="DT321" s="233"/>
      <c r="DU321" s="233"/>
      <c r="DV321" s="233"/>
      <c r="DW321" s="233"/>
      <c r="DX321" s="234"/>
      <c r="DY321" s="233"/>
      <c r="DZ321" s="233"/>
      <c r="EA321" s="234"/>
      <c r="EB321" s="329"/>
      <c r="EC321" s="329"/>
      <c r="EE321" s="100">
        <v>193</v>
      </c>
    </row>
    <row r="322" spans="1:303" ht="15" hidden="1" customHeight="1" x14ac:dyDescent="0.3">
      <c r="A322" s="233"/>
      <c r="B322" s="234"/>
      <c r="C322" s="233"/>
      <c r="D322" s="233"/>
      <c r="E322" s="234"/>
      <c r="F322" s="233"/>
      <c r="G322" s="233"/>
      <c r="H322" s="233"/>
      <c r="I322" s="233"/>
      <c r="J322" s="233"/>
      <c r="K322" s="234"/>
      <c r="L322" s="233"/>
      <c r="M322" s="317" t="s">
        <v>542</v>
      </c>
      <c r="N322" s="318"/>
      <c r="O322" s="317"/>
      <c r="P322" s="233"/>
      <c r="Q322" s="234"/>
      <c r="R322" s="233"/>
      <c r="S322" s="233"/>
      <c r="T322" s="234"/>
      <c r="U322" s="233"/>
      <c r="AQ322" s="170"/>
      <c r="AR322" s="170"/>
      <c r="AS322" s="170"/>
      <c r="AT322" s="170"/>
      <c r="AU322" s="170"/>
      <c r="AV322" s="170"/>
      <c r="AW322" s="170"/>
      <c r="AX322" s="170"/>
      <c r="AY322" s="170"/>
      <c r="AZ322" s="170"/>
      <c r="BA322" s="170"/>
      <c r="BB322" s="170"/>
      <c r="BC322" s="170"/>
      <c r="BD322" s="170"/>
      <c r="BE322" s="170"/>
      <c r="BF322" s="170"/>
      <c r="BG322" s="170"/>
      <c r="BH322" s="170"/>
      <c r="BI322" s="170"/>
      <c r="BJ322" s="170"/>
      <c r="BK322" s="170"/>
      <c r="BL322" s="170"/>
      <c r="BM322" s="170"/>
      <c r="BN322" s="170"/>
      <c r="BO322" s="170"/>
      <c r="BP322" s="170"/>
      <c r="BQ322" s="170"/>
      <c r="BR322" s="170"/>
      <c r="BS322" s="170"/>
      <c r="BT322" s="170"/>
      <c r="BU322" s="170"/>
      <c r="BV322" s="170"/>
      <c r="BW322" s="170"/>
      <c r="BX322" s="170"/>
      <c r="BY322" s="170"/>
      <c r="BZ322" s="170"/>
      <c r="CA322" s="233"/>
      <c r="CB322" s="233"/>
      <c r="CC322" s="233"/>
      <c r="CD322" s="233"/>
      <c r="CE322" s="233"/>
      <c r="CF322" s="233"/>
      <c r="CG322" s="233"/>
      <c r="CH322" s="233"/>
      <c r="CI322" s="233"/>
      <c r="CJ322" s="233"/>
      <c r="CK322" s="233"/>
      <c r="CL322" s="233"/>
      <c r="CM322" s="233"/>
      <c r="CN322" s="233"/>
      <c r="CO322" s="233"/>
      <c r="CP322" s="233"/>
      <c r="CQ322" s="233"/>
      <c r="CR322" s="233"/>
      <c r="CS322" s="233"/>
      <c r="CT322" s="233"/>
      <c r="CU322" s="233"/>
      <c r="CV322" s="233"/>
      <c r="CW322" s="233"/>
      <c r="CX322" s="233"/>
      <c r="CY322" s="233"/>
      <c r="CZ322" s="233"/>
      <c r="DA322" s="233"/>
      <c r="DB322" s="233"/>
      <c r="DC322" s="233"/>
      <c r="DD322" s="233"/>
      <c r="DE322" s="233"/>
      <c r="DF322" s="233"/>
      <c r="DG322" s="233"/>
      <c r="DH322" s="233"/>
      <c r="DI322" s="233"/>
      <c r="DJ322" s="233"/>
      <c r="DK322" s="233"/>
      <c r="DL322" s="233"/>
      <c r="DM322" s="233"/>
      <c r="DN322" s="233"/>
      <c r="DO322" s="233"/>
      <c r="DP322" s="233"/>
      <c r="DQ322" s="233"/>
      <c r="DR322" s="233"/>
      <c r="DS322" s="233"/>
      <c r="DT322" s="233"/>
      <c r="DU322" s="233"/>
      <c r="DV322" s="233"/>
      <c r="DW322" s="233"/>
      <c r="DX322" s="234"/>
      <c r="DY322" s="233"/>
      <c r="DZ322" s="233"/>
      <c r="EA322" s="234"/>
      <c r="EB322" s="329"/>
      <c r="EC322" s="329"/>
      <c r="EE322" s="51">
        <v>194</v>
      </c>
    </row>
    <row r="323" spans="1:303" ht="15" hidden="1" customHeight="1" x14ac:dyDescent="0.3">
      <c r="M323" s="330" t="s">
        <v>543</v>
      </c>
      <c r="N323" s="320"/>
      <c r="O323" s="325"/>
      <c r="P323" s="170"/>
      <c r="Q323" s="328"/>
      <c r="R323" s="170"/>
      <c r="S323" s="170"/>
      <c r="T323" s="170"/>
      <c r="U323" s="170"/>
      <c r="AQ323" s="170"/>
      <c r="AR323" s="170"/>
      <c r="AS323" s="170"/>
      <c r="AT323" s="170"/>
      <c r="AU323" s="170"/>
      <c r="AV323" s="170"/>
      <c r="AW323" s="170"/>
      <c r="AX323" s="170"/>
      <c r="AY323" s="170"/>
      <c r="AZ323" s="170"/>
      <c r="BA323" s="170"/>
      <c r="BB323" s="170"/>
      <c r="BC323" s="170"/>
      <c r="BD323" s="170"/>
      <c r="BE323" s="170"/>
      <c r="BF323" s="170"/>
      <c r="BG323" s="170"/>
      <c r="BH323" s="170"/>
      <c r="BI323" s="170"/>
      <c r="BJ323" s="170"/>
      <c r="BK323" s="170"/>
      <c r="BL323" s="170"/>
      <c r="BM323" s="170"/>
      <c r="BN323" s="170"/>
      <c r="BO323" s="170"/>
      <c r="BP323" s="170"/>
      <c r="BQ323" s="170"/>
      <c r="BR323" s="170"/>
      <c r="BS323" s="170"/>
      <c r="BT323" s="170"/>
      <c r="BU323" s="170"/>
      <c r="BV323" s="170"/>
      <c r="BW323" s="170"/>
      <c r="BX323" s="170"/>
      <c r="BY323" s="170"/>
      <c r="BZ323" s="170"/>
      <c r="CA323" s="233"/>
      <c r="CB323" s="233"/>
      <c r="CC323" s="233"/>
      <c r="CD323" s="233"/>
      <c r="CE323" s="233"/>
      <c r="CF323" s="233"/>
      <c r="CG323" s="233"/>
      <c r="CH323" s="233"/>
      <c r="CI323" s="233"/>
      <c r="CJ323" s="233"/>
      <c r="CK323" s="233"/>
      <c r="CL323" s="233"/>
      <c r="CM323" s="233"/>
      <c r="CN323" s="233"/>
      <c r="CO323" s="233"/>
      <c r="CP323" s="233"/>
      <c r="CQ323" s="233"/>
      <c r="CR323" s="233"/>
      <c r="CS323" s="233"/>
      <c r="CT323" s="233"/>
      <c r="CU323" s="233"/>
      <c r="CV323" s="233"/>
      <c r="CW323" s="233"/>
      <c r="CX323" s="233"/>
      <c r="CY323" s="233"/>
      <c r="CZ323" s="233"/>
      <c r="DA323" s="233"/>
      <c r="DB323" s="233"/>
      <c r="DC323" s="233"/>
      <c r="DD323" s="233"/>
      <c r="DE323" s="233"/>
      <c r="DF323" s="233"/>
      <c r="DG323" s="233"/>
      <c r="DH323" s="233"/>
      <c r="DI323" s="233"/>
      <c r="DJ323" s="233"/>
      <c r="DK323" s="233"/>
      <c r="DL323" s="233"/>
      <c r="DM323" s="233"/>
      <c r="DN323" s="233"/>
      <c r="DO323" s="233"/>
      <c r="DP323" s="233"/>
      <c r="DQ323" s="233"/>
      <c r="DR323" s="233"/>
      <c r="DS323" s="233"/>
      <c r="DT323" s="233"/>
      <c r="DU323" s="233"/>
      <c r="DV323" s="233"/>
      <c r="DW323" s="233"/>
      <c r="DX323" s="234"/>
      <c r="DY323" s="233"/>
      <c r="DZ323" s="233"/>
      <c r="EA323" s="234"/>
      <c r="EB323" s="329"/>
      <c r="EC323" s="329"/>
      <c r="EE323" s="51">
        <v>195</v>
      </c>
    </row>
    <row r="324" spans="1:303" ht="15" hidden="1" customHeight="1" x14ac:dyDescent="0.3">
      <c r="M324" s="330" t="s">
        <v>544</v>
      </c>
      <c r="N324" s="320"/>
      <c r="O324" s="325"/>
      <c r="P324" s="170"/>
      <c r="Q324" s="328"/>
      <c r="R324" s="170"/>
      <c r="S324" s="170"/>
      <c r="T324" s="170"/>
      <c r="U324" s="170"/>
      <c r="V324" s="233"/>
      <c r="W324" s="170"/>
      <c r="X324" s="233"/>
      <c r="Y324" s="233"/>
      <c r="Z324" s="170"/>
      <c r="AA324" s="233"/>
      <c r="AB324" s="233"/>
      <c r="AC324" s="170"/>
      <c r="AD324" s="233"/>
      <c r="AE324" s="233"/>
      <c r="AF324" s="170"/>
      <c r="AG324" s="233"/>
      <c r="AH324" s="170"/>
      <c r="AI324" s="170"/>
      <c r="AJ324" s="170"/>
      <c r="AK324" s="170"/>
      <c r="AL324" s="170"/>
      <c r="AM324" s="170"/>
      <c r="AN324" s="170"/>
      <c r="AO324" s="170"/>
      <c r="AP324" s="170"/>
      <c r="AQ324" s="170"/>
      <c r="AR324" s="170"/>
      <c r="AS324" s="170"/>
      <c r="AT324" s="170"/>
      <c r="AU324" s="170"/>
      <c r="AV324" s="170"/>
      <c r="AW324" s="170"/>
      <c r="AX324" s="170"/>
      <c r="AY324" s="170"/>
      <c r="AZ324" s="170"/>
      <c r="BA324" s="170"/>
      <c r="BB324" s="170"/>
      <c r="BC324" s="170"/>
      <c r="BD324" s="170"/>
      <c r="BE324" s="170"/>
      <c r="BF324" s="170"/>
      <c r="BG324" s="170"/>
      <c r="BH324" s="170"/>
      <c r="BI324" s="170"/>
      <c r="BJ324" s="170"/>
      <c r="BK324" s="170"/>
      <c r="BL324" s="170"/>
      <c r="BM324" s="170"/>
      <c r="BN324" s="170"/>
      <c r="BO324" s="170"/>
      <c r="BP324" s="170"/>
      <c r="BQ324" s="170"/>
      <c r="BR324" s="170"/>
      <c r="BS324" s="170"/>
      <c r="BT324" s="170"/>
      <c r="BU324" s="170"/>
      <c r="BV324" s="170"/>
      <c r="BW324" s="170"/>
      <c r="BX324" s="170"/>
      <c r="BY324" s="170"/>
      <c r="BZ324" s="170"/>
      <c r="CA324" s="233"/>
      <c r="CB324" s="233"/>
      <c r="CC324" s="233"/>
      <c r="CD324" s="233"/>
      <c r="CE324" s="233"/>
      <c r="CF324" s="233"/>
      <c r="CG324" s="233"/>
      <c r="CH324" s="233"/>
      <c r="CI324" s="233"/>
      <c r="CJ324" s="233"/>
      <c r="CK324" s="233"/>
      <c r="CL324" s="233"/>
      <c r="CM324" s="233"/>
      <c r="CN324" s="233"/>
      <c r="CO324" s="233"/>
      <c r="CP324" s="233"/>
      <c r="CQ324" s="233"/>
      <c r="CR324" s="233"/>
      <c r="CS324" s="233"/>
      <c r="CT324" s="233"/>
      <c r="CU324" s="233"/>
      <c r="CV324" s="233"/>
      <c r="CW324" s="233"/>
      <c r="CX324" s="233"/>
      <c r="CY324" s="233"/>
      <c r="CZ324" s="233"/>
      <c r="DA324" s="233"/>
      <c r="DB324" s="233"/>
      <c r="DC324" s="233"/>
      <c r="DD324" s="233"/>
      <c r="DE324" s="233"/>
      <c r="DF324" s="233"/>
      <c r="DG324" s="233"/>
      <c r="DH324" s="233"/>
      <c r="DI324" s="233"/>
      <c r="DJ324" s="233"/>
      <c r="DK324" s="233"/>
      <c r="DL324" s="233"/>
      <c r="DM324" s="233"/>
      <c r="DN324" s="233"/>
      <c r="DO324" s="233"/>
      <c r="DP324" s="233"/>
      <c r="DQ324" s="233"/>
      <c r="DR324" s="233"/>
      <c r="DS324" s="233"/>
      <c r="DT324" s="233"/>
      <c r="DU324" s="233"/>
      <c r="DV324" s="233"/>
      <c r="DW324" s="233"/>
      <c r="DX324" s="234"/>
      <c r="DY324" s="233"/>
      <c r="DZ324" s="233"/>
      <c r="EA324" s="234"/>
      <c r="EB324" s="329"/>
      <c r="EC324" s="329"/>
      <c r="EE324" s="100">
        <v>196</v>
      </c>
    </row>
    <row r="325" spans="1:303" ht="15" hidden="1" customHeight="1" x14ac:dyDescent="0.3">
      <c r="M325" s="333"/>
      <c r="O325" s="170"/>
      <c r="P325" s="170"/>
      <c r="Q325" s="328"/>
      <c r="R325" s="170"/>
      <c r="S325" s="170"/>
      <c r="T325" s="170"/>
      <c r="U325" s="170"/>
      <c r="V325" s="233"/>
      <c r="W325" s="170"/>
      <c r="X325" s="233"/>
      <c r="Y325" s="233"/>
      <c r="Z325" s="170"/>
      <c r="AA325" s="233"/>
      <c r="AB325" s="233"/>
      <c r="AC325" s="170"/>
      <c r="AD325" s="233"/>
      <c r="AE325" s="233"/>
      <c r="AF325" s="170"/>
      <c r="AG325" s="233"/>
      <c r="AH325" s="170"/>
      <c r="AI325" s="170"/>
      <c r="AJ325" s="170"/>
      <c r="AK325" s="170"/>
      <c r="AL325" s="170"/>
      <c r="AM325" s="170"/>
      <c r="AN325" s="170"/>
      <c r="AO325" s="170"/>
      <c r="AP325" s="170"/>
      <c r="AQ325" s="170"/>
      <c r="AR325" s="170"/>
      <c r="AS325" s="170"/>
      <c r="AT325" s="170"/>
      <c r="AU325" s="170"/>
      <c r="AV325" s="170"/>
      <c r="AW325" s="170"/>
      <c r="AX325" s="170"/>
      <c r="AY325" s="170"/>
      <c r="AZ325" s="170"/>
      <c r="BA325" s="170"/>
      <c r="BB325" s="170"/>
      <c r="BC325" s="170"/>
      <c r="BD325" s="170"/>
      <c r="BE325" s="170"/>
      <c r="BF325" s="170"/>
      <c r="BG325" s="170"/>
      <c r="BH325" s="170"/>
      <c r="BI325" s="170"/>
      <c r="BJ325" s="170"/>
      <c r="BK325" s="170"/>
      <c r="BL325" s="170"/>
      <c r="BM325" s="170"/>
      <c r="BN325" s="170"/>
      <c r="BO325" s="170"/>
      <c r="BP325" s="170"/>
      <c r="BQ325" s="170"/>
      <c r="BR325" s="170"/>
      <c r="BS325" s="170"/>
      <c r="BT325" s="170"/>
      <c r="BU325" s="170"/>
      <c r="BV325" s="170"/>
      <c r="BW325" s="170"/>
      <c r="BX325" s="170"/>
      <c r="BY325" s="170"/>
      <c r="BZ325" s="170"/>
      <c r="CA325" s="233"/>
      <c r="CB325" s="233"/>
      <c r="CC325" s="233"/>
      <c r="CD325" s="233"/>
      <c r="CE325" s="233"/>
      <c r="CF325" s="233"/>
      <c r="CG325" s="233"/>
      <c r="CH325" s="233"/>
      <c r="CI325" s="233"/>
      <c r="CJ325" s="233"/>
      <c r="CK325" s="233"/>
      <c r="CL325" s="233"/>
      <c r="CM325" s="233"/>
      <c r="CN325" s="233"/>
      <c r="CO325" s="233"/>
      <c r="CP325" s="233"/>
      <c r="CQ325" s="233"/>
      <c r="CR325" s="233"/>
      <c r="CS325" s="233"/>
      <c r="CT325" s="233"/>
      <c r="CU325" s="233"/>
      <c r="CV325" s="233"/>
      <c r="CW325" s="233"/>
      <c r="CX325" s="233"/>
      <c r="CY325" s="233"/>
      <c r="CZ325" s="233"/>
      <c r="DA325" s="233"/>
      <c r="DB325" s="233"/>
      <c r="DC325" s="233"/>
      <c r="DD325" s="233"/>
      <c r="DE325" s="233"/>
      <c r="DF325" s="233"/>
      <c r="DG325" s="233"/>
      <c r="DH325" s="233"/>
      <c r="DI325" s="233"/>
      <c r="DJ325" s="233"/>
      <c r="DK325" s="233"/>
      <c r="DL325" s="233"/>
      <c r="DM325" s="233"/>
      <c r="DN325" s="233"/>
      <c r="DO325" s="233"/>
      <c r="DP325" s="233"/>
      <c r="DQ325" s="233"/>
      <c r="DR325" s="233"/>
      <c r="DS325" s="233"/>
      <c r="DT325" s="233"/>
      <c r="DU325" s="233"/>
      <c r="DV325" s="233"/>
      <c r="DW325" s="233"/>
      <c r="DX325" s="234"/>
      <c r="DY325" s="233"/>
      <c r="DZ325" s="233"/>
      <c r="EA325" s="234"/>
      <c r="EB325" s="329"/>
      <c r="EC325" s="329"/>
      <c r="EE325" s="51">
        <v>197</v>
      </c>
    </row>
    <row r="326" spans="1:303" ht="15" hidden="1" customHeight="1" x14ac:dyDescent="0.3">
      <c r="O326" s="170"/>
      <c r="P326" s="170"/>
      <c r="Q326" s="328"/>
      <c r="R326" s="170"/>
      <c r="S326" s="170"/>
      <c r="T326" s="170"/>
      <c r="U326" s="170"/>
      <c r="V326" s="233"/>
      <c r="W326" s="170"/>
      <c r="X326" s="233"/>
      <c r="Y326" s="233"/>
      <c r="Z326" s="170"/>
      <c r="AA326" s="233"/>
      <c r="AB326" s="233"/>
      <c r="AC326" s="170"/>
      <c r="AD326" s="233"/>
      <c r="AE326" s="233"/>
      <c r="AF326" s="170"/>
      <c r="AG326" s="233"/>
      <c r="AH326" s="170"/>
      <c r="AI326" s="170"/>
      <c r="AJ326" s="170"/>
      <c r="AK326" s="170"/>
      <c r="AL326" s="170"/>
      <c r="AM326" s="170"/>
      <c r="AN326" s="170"/>
      <c r="AO326" s="170"/>
      <c r="AP326" s="170"/>
      <c r="AQ326" s="170"/>
      <c r="AR326" s="170"/>
      <c r="AS326" s="170"/>
      <c r="AT326" s="170"/>
      <c r="AU326" s="170"/>
      <c r="AV326" s="170"/>
      <c r="AW326" s="170"/>
      <c r="AX326" s="170"/>
      <c r="AY326" s="170"/>
      <c r="AZ326" s="170"/>
      <c r="BA326" s="170"/>
      <c r="BB326" s="170"/>
      <c r="BC326" s="170"/>
      <c r="BD326" s="170"/>
      <c r="BE326" s="170"/>
      <c r="BF326" s="170"/>
      <c r="BG326" s="170"/>
      <c r="BH326" s="170"/>
      <c r="BI326" s="170"/>
      <c r="BJ326" s="170"/>
      <c r="BK326" s="170"/>
      <c r="BL326" s="170"/>
      <c r="BM326" s="170"/>
      <c r="BN326" s="170"/>
      <c r="BO326" s="170"/>
      <c r="BP326" s="170"/>
      <c r="BQ326" s="170"/>
      <c r="BR326" s="170"/>
      <c r="BS326" s="170"/>
      <c r="BT326" s="170"/>
      <c r="BU326" s="170"/>
      <c r="BV326" s="170"/>
      <c r="BW326" s="170"/>
      <c r="BX326" s="170"/>
      <c r="BY326" s="170"/>
      <c r="BZ326" s="170"/>
      <c r="CA326" s="233"/>
      <c r="CB326" s="233"/>
      <c r="CC326" s="233"/>
      <c r="CD326" s="233"/>
      <c r="CE326" s="233"/>
      <c r="CF326" s="233"/>
      <c r="CG326" s="233"/>
      <c r="CH326" s="233"/>
      <c r="CI326" s="233"/>
      <c r="CJ326" s="233"/>
      <c r="CK326" s="233"/>
      <c r="CL326" s="233"/>
      <c r="CM326" s="233"/>
      <c r="CN326" s="233"/>
      <c r="CO326" s="233"/>
      <c r="CP326" s="233"/>
      <c r="CQ326" s="233"/>
      <c r="CR326" s="233"/>
      <c r="CS326" s="233"/>
      <c r="CT326" s="233"/>
      <c r="CU326" s="233"/>
      <c r="CV326" s="233"/>
      <c r="CW326" s="233"/>
      <c r="CX326" s="233"/>
      <c r="CY326" s="233"/>
      <c r="CZ326" s="233"/>
      <c r="DA326" s="233"/>
      <c r="DB326" s="233"/>
      <c r="DC326" s="233"/>
      <c r="DD326" s="233"/>
      <c r="DE326" s="233"/>
      <c r="DF326" s="233"/>
      <c r="DG326" s="233"/>
      <c r="DH326" s="233"/>
      <c r="DI326" s="233"/>
      <c r="DJ326" s="233"/>
      <c r="DK326" s="233"/>
      <c r="DL326" s="233"/>
      <c r="DM326" s="233"/>
      <c r="DN326" s="233"/>
      <c r="DO326" s="233"/>
      <c r="DP326" s="233"/>
      <c r="DQ326" s="233"/>
      <c r="DR326" s="233"/>
      <c r="DS326" s="233"/>
      <c r="DT326" s="233"/>
      <c r="DU326" s="233"/>
      <c r="DV326" s="233"/>
      <c r="DW326" s="233"/>
      <c r="DX326" s="234"/>
      <c r="DY326" s="233"/>
      <c r="DZ326" s="233"/>
      <c r="EA326" s="234"/>
      <c r="EB326" s="329"/>
      <c r="EC326" s="329"/>
      <c r="EE326" s="51">
        <v>198</v>
      </c>
    </row>
    <row r="327" spans="1:303" ht="15" hidden="1" customHeight="1" x14ac:dyDescent="0.3">
      <c r="M327" s="341" t="s">
        <v>129</v>
      </c>
      <c r="O327" s="170"/>
      <c r="P327" s="170"/>
      <c r="Q327" s="328"/>
      <c r="R327" s="170"/>
      <c r="S327" s="170"/>
      <c r="T327" s="170"/>
      <c r="U327" s="170"/>
      <c r="V327" s="233"/>
      <c r="W327" s="170"/>
      <c r="X327" s="233"/>
      <c r="Y327" s="233"/>
      <c r="Z327" s="170"/>
      <c r="AA327" s="233"/>
      <c r="AB327" s="233"/>
      <c r="AC327" s="170"/>
      <c r="AD327" s="233"/>
      <c r="AE327" s="233"/>
      <c r="AF327" s="170"/>
      <c r="AG327" s="233"/>
      <c r="AH327" s="170"/>
      <c r="AI327" s="170"/>
      <c r="AJ327" s="170"/>
      <c r="AK327" s="170"/>
      <c r="AL327" s="170"/>
      <c r="AM327" s="170"/>
      <c r="AN327" s="170"/>
      <c r="AO327" s="170"/>
      <c r="AP327" s="170"/>
      <c r="AQ327" s="170"/>
      <c r="AR327" s="170"/>
      <c r="AS327" s="170"/>
      <c r="AT327" s="170"/>
      <c r="AU327" s="170"/>
      <c r="AV327" s="170"/>
      <c r="AW327" s="170"/>
      <c r="AX327" s="170"/>
      <c r="AY327" s="170"/>
      <c r="AZ327" s="170"/>
      <c r="BA327" s="170"/>
      <c r="BB327" s="170"/>
      <c r="BC327" s="170"/>
      <c r="BD327" s="170"/>
      <c r="BE327" s="170"/>
      <c r="BF327" s="170"/>
      <c r="BG327" s="170"/>
      <c r="BH327" s="170"/>
      <c r="BI327" s="170"/>
      <c r="BJ327" s="170"/>
      <c r="BK327" s="170"/>
      <c r="BL327" s="170"/>
      <c r="BM327" s="170"/>
      <c r="BN327" s="170"/>
      <c r="BO327" s="170"/>
      <c r="BP327" s="170"/>
      <c r="BQ327" s="170"/>
      <c r="BR327" s="170"/>
      <c r="BS327" s="170"/>
      <c r="BT327" s="170"/>
      <c r="BU327" s="170"/>
      <c r="BV327" s="170"/>
      <c r="BW327" s="170"/>
      <c r="BX327" s="170"/>
      <c r="BY327" s="170"/>
      <c r="BZ327" s="170"/>
      <c r="CA327" s="233"/>
      <c r="CB327" s="233"/>
      <c r="CC327" s="233"/>
      <c r="CD327" s="233"/>
      <c r="CE327" s="233"/>
      <c r="CF327" s="233"/>
      <c r="CG327" s="233"/>
      <c r="CH327" s="233"/>
      <c r="CI327" s="233"/>
      <c r="CJ327" s="233"/>
      <c r="CK327" s="233"/>
      <c r="CL327" s="233"/>
      <c r="CM327" s="233"/>
      <c r="CN327" s="233"/>
      <c r="CO327" s="233"/>
      <c r="CP327" s="233"/>
      <c r="CQ327" s="233"/>
      <c r="CR327" s="233"/>
      <c r="CS327" s="233"/>
      <c r="CT327" s="233"/>
      <c r="CU327" s="233"/>
      <c r="CV327" s="233"/>
      <c r="CW327" s="233"/>
      <c r="CX327" s="233"/>
      <c r="CY327" s="233"/>
      <c r="CZ327" s="233"/>
      <c r="DA327" s="233"/>
      <c r="DB327" s="233"/>
      <c r="DC327" s="233"/>
      <c r="DD327" s="233"/>
      <c r="DE327" s="233"/>
      <c r="DF327" s="233"/>
      <c r="DG327" s="233"/>
      <c r="DH327" s="233"/>
      <c r="DI327" s="233"/>
      <c r="DJ327" s="233"/>
      <c r="DK327" s="233"/>
      <c r="DL327" s="233"/>
      <c r="DM327" s="233"/>
      <c r="DN327" s="233"/>
      <c r="DO327" s="233"/>
      <c r="DP327" s="233"/>
      <c r="DQ327" s="233"/>
      <c r="DR327" s="233"/>
      <c r="DS327" s="233"/>
      <c r="DT327" s="233"/>
      <c r="DU327" s="233"/>
      <c r="DV327" s="233"/>
      <c r="DW327" s="233"/>
      <c r="DX327" s="234"/>
      <c r="DY327" s="233"/>
      <c r="DZ327" s="233"/>
      <c r="EA327" s="234"/>
      <c r="EB327" s="329"/>
      <c r="EC327" s="329"/>
      <c r="EE327" s="100">
        <v>199</v>
      </c>
    </row>
    <row r="328" spans="1:303" ht="15" hidden="1" customHeight="1" x14ac:dyDescent="0.3">
      <c r="M328" s="330" t="s">
        <v>272</v>
      </c>
      <c r="N328" s="320"/>
      <c r="O328" s="342"/>
      <c r="P328" s="170"/>
      <c r="Q328" s="328"/>
      <c r="R328" s="533" t="s">
        <v>669</v>
      </c>
      <c r="S328" s="534"/>
      <c r="T328" s="170"/>
      <c r="U328" s="352"/>
      <c r="V328" s="352"/>
      <c r="W328" s="170"/>
      <c r="X328" s="533" t="s">
        <v>761</v>
      </c>
      <c r="Y328" s="534"/>
      <c r="Z328" s="170"/>
      <c r="AA328" s="317">
        <v>0</v>
      </c>
      <c r="AB328" s="233"/>
      <c r="AC328" s="170"/>
      <c r="AD328" s="528" t="s">
        <v>846</v>
      </c>
      <c r="AE328" s="529"/>
      <c r="AF328" s="336"/>
      <c r="AG328" s="338"/>
      <c r="AH328" s="170"/>
      <c r="AI328" s="170"/>
      <c r="AJ328" s="170"/>
      <c r="AK328" s="170"/>
      <c r="AL328" s="170"/>
      <c r="AM328" s="170"/>
      <c r="AN328" s="170"/>
      <c r="AO328" s="170"/>
      <c r="AP328" s="170"/>
      <c r="AQ328" s="170"/>
      <c r="AR328" s="170"/>
      <c r="AS328" s="170"/>
      <c r="AT328" s="170"/>
      <c r="AU328" s="170"/>
      <c r="AV328" s="170"/>
      <c r="AW328" s="170"/>
      <c r="AX328" s="170"/>
      <c r="AY328" s="170"/>
      <c r="AZ328" s="170"/>
      <c r="BA328" s="170"/>
      <c r="BB328" s="170"/>
      <c r="BC328" s="170"/>
      <c r="BD328" s="170"/>
      <c r="BE328" s="170"/>
      <c r="BF328" s="170"/>
      <c r="BG328" s="170"/>
      <c r="BH328" s="170"/>
      <c r="BI328" s="170"/>
      <c r="BJ328" s="170"/>
      <c r="BK328" s="170"/>
      <c r="BL328" s="170"/>
      <c r="BM328" s="170"/>
      <c r="BN328" s="170"/>
      <c r="BO328" s="170"/>
      <c r="BP328" s="170"/>
      <c r="BQ328" s="170"/>
      <c r="BR328" s="170"/>
      <c r="BS328" s="170"/>
      <c r="BT328" s="170"/>
      <c r="BU328" s="170"/>
      <c r="BV328" s="170"/>
      <c r="BW328" s="170"/>
      <c r="BX328" s="170"/>
      <c r="BY328" s="170"/>
      <c r="BZ328" s="170"/>
      <c r="CA328" s="233"/>
      <c r="CB328" s="233"/>
      <c r="CC328" s="233"/>
      <c r="CD328" s="233"/>
      <c r="CE328" s="233"/>
      <c r="CF328" s="233"/>
      <c r="CG328" s="233"/>
      <c r="CH328" s="233"/>
      <c r="CI328" s="233"/>
      <c r="CJ328" s="233"/>
      <c r="CK328" s="233"/>
      <c r="CL328" s="233"/>
      <c r="CM328" s="233"/>
      <c r="CN328" s="233"/>
      <c r="CO328" s="233"/>
      <c r="CP328" s="233"/>
      <c r="CQ328" s="233"/>
      <c r="CR328" s="233"/>
      <c r="CS328" s="233"/>
      <c r="CT328" s="233"/>
      <c r="CU328" s="233"/>
      <c r="CV328" s="233"/>
      <c r="CW328" s="233"/>
      <c r="CX328" s="233"/>
      <c r="CY328" s="233"/>
      <c r="CZ328" s="233"/>
      <c r="DA328" s="233"/>
      <c r="DB328" s="233"/>
      <c r="DC328" s="233"/>
      <c r="DD328" s="233"/>
      <c r="DE328" s="233"/>
      <c r="DF328" s="233"/>
      <c r="DG328" s="233"/>
      <c r="DH328" s="233"/>
      <c r="DI328" s="233"/>
      <c r="DJ328" s="233"/>
      <c r="DK328" s="233"/>
      <c r="DL328" s="233"/>
      <c r="DM328" s="233"/>
      <c r="DN328" s="233"/>
      <c r="DO328" s="233"/>
      <c r="DP328" s="233"/>
      <c r="DQ328" s="233"/>
      <c r="DR328" s="233"/>
      <c r="DS328" s="233"/>
      <c r="DT328" s="233"/>
      <c r="DU328" s="233"/>
      <c r="DV328" s="343"/>
      <c r="DW328" s="233"/>
      <c r="DX328" s="234"/>
      <c r="DY328" s="343"/>
      <c r="DZ328" s="233"/>
      <c r="EA328" s="234"/>
      <c r="EB328" s="344"/>
      <c r="EC328" s="329"/>
      <c r="EE328" s="51">
        <v>200</v>
      </c>
    </row>
    <row r="329" spans="1:303" ht="15" hidden="1" customHeight="1" x14ac:dyDescent="0.3">
      <c r="M329" s="320" t="s">
        <v>545</v>
      </c>
      <c r="N329" s="320"/>
      <c r="O329" s="325"/>
      <c r="P329" s="170"/>
      <c r="Q329" s="328"/>
      <c r="R329" s="533"/>
      <c r="S329" s="534"/>
      <c r="T329" s="170"/>
      <c r="U329" s="317"/>
      <c r="V329" s="233"/>
      <c r="W329" s="170"/>
      <c r="X329" s="533" t="s">
        <v>766</v>
      </c>
      <c r="Y329" s="534"/>
      <c r="Z329" s="170"/>
      <c r="AA329" s="317"/>
      <c r="AB329" s="233"/>
      <c r="AC329" s="170"/>
      <c r="AD329" s="528" t="s">
        <v>847</v>
      </c>
      <c r="AE329" s="529"/>
      <c r="AF329" s="336"/>
      <c r="AG329" s="338"/>
      <c r="AH329" s="170"/>
      <c r="AI329" s="170"/>
      <c r="AJ329" s="170"/>
      <c r="AK329" s="170"/>
      <c r="AL329" s="170"/>
      <c r="AM329" s="170"/>
      <c r="AN329" s="170"/>
      <c r="AO329" s="170"/>
      <c r="AP329" s="170"/>
      <c r="AQ329" s="170"/>
      <c r="AR329" s="170"/>
      <c r="AS329" s="170"/>
      <c r="AT329" s="170"/>
      <c r="AU329" s="170"/>
      <c r="AV329" s="170"/>
      <c r="AW329" s="170"/>
      <c r="AX329" s="170"/>
      <c r="AY329" s="170"/>
      <c r="AZ329" s="170"/>
      <c r="BA329" s="170"/>
      <c r="BB329" s="170"/>
      <c r="BC329" s="170"/>
      <c r="BD329" s="170"/>
      <c r="BE329" s="170"/>
      <c r="BF329" s="170"/>
      <c r="BG329" s="170"/>
      <c r="BH329" s="170"/>
      <c r="BI329" s="170"/>
      <c r="BJ329" s="170"/>
      <c r="BK329" s="170"/>
      <c r="BL329" s="170"/>
      <c r="BM329" s="170"/>
      <c r="BN329" s="170"/>
      <c r="BO329" s="170"/>
      <c r="BP329" s="170"/>
      <c r="BQ329" s="170"/>
      <c r="BR329" s="170"/>
      <c r="BS329" s="170"/>
      <c r="BT329" s="170"/>
      <c r="BU329" s="170"/>
      <c r="BV329" s="170"/>
      <c r="BW329" s="170"/>
      <c r="BX329" s="170"/>
      <c r="BY329" s="170"/>
      <c r="BZ329" s="170"/>
      <c r="CA329" s="233"/>
      <c r="CB329" s="233"/>
      <c r="CC329" s="233"/>
      <c r="CD329" s="233"/>
      <c r="CE329" s="233"/>
      <c r="CF329" s="233"/>
      <c r="CG329" s="233"/>
      <c r="CH329" s="233"/>
      <c r="CI329" s="233"/>
      <c r="CJ329" s="233"/>
      <c r="CK329" s="233"/>
      <c r="CL329" s="233"/>
      <c r="CM329" s="233"/>
      <c r="CN329" s="233"/>
      <c r="CO329" s="233"/>
      <c r="CP329" s="233"/>
      <c r="CQ329" s="233"/>
      <c r="CR329" s="233"/>
      <c r="CS329" s="233"/>
      <c r="CT329" s="233"/>
      <c r="CU329" s="233"/>
      <c r="CV329" s="233"/>
      <c r="CW329" s="233"/>
      <c r="CX329" s="233"/>
      <c r="CY329" s="233"/>
      <c r="CZ329" s="233"/>
      <c r="DA329" s="233"/>
      <c r="DB329" s="233"/>
      <c r="DC329" s="233"/>
      <c r="DD329" s="233"/>
      <c r="DE329" s="233"/>
      <c r="DF329" s="233"/>
      <c r="DG329" s="233"/>
      <c r="DH329" s="233"/>
      <c r="DI329" s="233"/>
      <c r="DJ329" s="233"/>
      <c r="DK329" s="233"/>
      <c r="DL329" s="233"/>
      <c r="DM329" s="233"/>
      <c r="DN329" s="233"/>
      <c r="DO329" s="233"/>
      <c r="DP329" s="233"/>
      <c r="DQ329" s="233"/>
      <c r="DR329" s="233"/>
      <c r="DS329" s="233"/>
      <c r="DT329" s="233"/>
      <c r="DU329" s="233"/>
      <c r="DV329" s="233"/>
      <c r="DW329" s="233"/>
      <c r="DX329" s="234"/>
      <c r="DY329" s="233"/>
      <c r="DZ329" s="233"/>
      <c r="EA329" s="234"/>
      <c r="EB329" s="329"/>
      <c r="EC329" s="329"/>
      <c r="EE329" s="51">
        <v>201</v>
      </c>
    </row>
    <row r="330" spans="1:303" ht="15" hidden="1" customHeight="1" x14ac:dyDescent="0.3">
      <c r="M330" s="320" t="s">
        <v>546</v>
      </c>
      <c r="N330" s="320"/>
      <c r="O330" s="320"/>
      <c r="Q330" s="328"/>
      <c r="R330" s="533" t="s">
        <v>673</v>
      </c>
      <c r="S330" s="534"/>
      <c r="T330" s="170"/>
      <c r="U330" s="317"/>
      <c r="V330" s="233"/>
      <c r="W330" s="170"/>
      <c r="X330" s="597" t="s">
        <v>806</v>
      </c>
      <c r="Y330" s="598"/>
      <c r="Z330" s="170"/>
      <c r="AA330" s="350"/>
      <c r="AB330" s="233"/>
      <c r="AC330" s="170"/>
      <c r="AD330" s="528" t="s">
        <v>867</v>
      </c>
      <c r="AE330" s="529"/>
      <c r="AF330" s="336"/>
      <c r="AG330" s="338"/>
      <c r="AH330" s="170"/>
      <c r="AI330" s="170"/>
      <c r="AJ330" s="170"/>
      <c r="AK330" s="170"/>
      <c r="AL330" s="170"/>
      <c r="AM330" s="170"/>
      <c r="AN330" s="170"/>
      <c r="AO330" s="170"/>
      <c r="AP330" s="170"/>
      <c r="AQ330" s="170"/>
      <c r="AR330" s="170"/>
      <c r="AS330" s="170"/>
      <c r="AT330" s="170"/>
      <c r="AU330" s="170"/>
      <c r="AV330" s="170"/>
      <c r="AW330" s="170"/>
      <c r="AX330" s="170"/>
      <c r="AY330" s="170"/>
      <c r="AZ330" s="170"/>
      <c r="BA330" s="170"/>
      <c r="BB330" s="170"/>
      <c r="BC330" s="170"/>
      <c r="BD330" s="170"/>
      <c r="BE330" s="170"/>
      <c r="BF330" s="170"/>
      <c r="BG330" s="170"/>
      <c r="BH330" s="170"/>
      <c r="BI330" s="170"/>
      <c r="BJ330" s="170"/>
      <c r="BK330" s="170"/>
      <c r="BL330" s="170"/>
      <c r="BM330" s="170"/>
      <c r="BN330" s="170"/>
      <c r="BO330" s="170"/>
      <c r="BP330" s="170"/>
      <c r="BQ330" s="170"/>
      <c r="BR330" s="170"/>
      <c r="BS330" s="170"/>
      <c r="BT330" s="170"/>
      <c r="BU330" s="170"/>
      <c r="BV330" s="170"/>
      <c r="BW330" s="170"/>
      <c r="BX330" s="170"/>
      <c r="BY330" s="170"/>
      <c r="BZ330" s="170"/>
      <c r="CA330" s="233"/>
      <c r="CB330" s="233"/>
      <c r="CC330" s="233"/>
      <c r="CD330" s="233"/>
      <c r="CE330" s="233"/>
      <c r="CF330" s="233"/>
      <c r="CG330" s="233"/>
      <c r="CH330" s="233"/>
      <c r="CI330" s="233"/>
      <c r="CJ330" s="233"/>
      <c r="CK330" s="233"/>
      <c r="CL330" s="233"/>
      <c r="CM330" s="233"/>
      <c r="CN330" s="233"/>
      <c r="CO330" s="233"/>
      <c r="CP330" s="233"/>
      <c r="CQ330" s="233"/>
      <c r="CR330" s="233"/>
      <c r="CS330" s="233"/>
      <c r="CT330" s="233"/>
      <c r="CU330" s="233"/>
      <c r="CV330" s="233"/>
      <c r="CW330" s="233"/>
      <c r="CX330" s="233"/>
      <c r="CY330" s="233"/>
      <c r="CZ330" s="233"/>
      <c r="DA330" s="233"/>
      <c r="DB330" s="233"/>
      <c r="DC330" s="233"/>
      <c r="DD330" s="233"/>
      <c r="DE330" s="233"/>
      <c r="DF330" s="233"/>
      <c r="DG330" s="233"/>
      <c r="DH330" s="233"/>
      <c r="DI330" s="233"/>
      <c r="DJ330" s="233"/>
      <c r="DK330" s="233"/>
      <c r="DL330" s="233"/>
      <c r="DM330" s="233"/>
      <c r="DN330" s="233"/>
      <c r="DO330" s="233"/>
      <c r="DP330" s="233"/>
      <c r="DQ330" s="233"/>
      <c r="DR330" s="233"/>
      <c r="DS330" s="233"/>
      <c r="DT330" s="233"/>
      <c r="DU330" s="233"/>
      <c r="DV330" s="233"/>
      <c r="DW330" s="233"/>
      <c r="DX330" s="234"/>
      <c r="DY330" s="233"/>
      <c r="DZ330" s="233"/>
      <c r="EA330" s="234"/>
      <c r="EB330" s="329"/>
      <c r="EC330" s="329"/>
      <c r="EE330" s="100">
        <v>202</v>
      </c>
    </row>
    <row r="331" spans="1:303" ht="15" hidden="1" customHeight="1" x14ac:dyDescent="0.3">
      <c r="M331" s="330" t="s">
        <v>547</v>
      </c>
      <c r="N331" s="320"/>
      <c r="O331" s="320"/>
      <c r="Q331" s="328"/>
      <c r="R331" s="533" t="s">
        <v>676</v>
      </c>
      <c r="S331" s="534"/>
      <c r="T331" s="170"/>
      <c r="U331" s="317"/>
      <c r="V331" s="233"/>
      <c r="W331" s="170"/>
      <c r="X331" s="528" t="s">
        <v>814</v>
      </c>
      <c r="Y331" s="529"/>
      <c r="Z331" s="336"/>
      <c r="AA331" s="338"/>
      <c r="AB331" s="233"/>
      <c r="AC331" s="170"/>
      <c r="AD331" s="528" t="s">
        <v>951</v>
      </c>
      <c r="AE331" s="529"/>
      <c r="AF331" s="170"/>
      <c r="AG331" s="317"/>
      <c r="AH331" s="170"/>
      <c r="AI331" s="170"/>
      <c r="AJ331" s="170"/>
      <c r="AK331" s="170"/>
      <c r="AL331" s="170"/>
      <c r="AM331" s="170"/>
      <c r="AN331" s="170"/>
      <c r="AO331" s="170"/>
      <c r="AP331" s="170"/>
      <c r="AQ331" s="170"/>
      <c r="AR331" s="170"/>
      <c r="AS331" s="170"/>
      <c r="AT331" s="170"/>
      <c r="AU331" s="170"/>
      <c r="AV331" s="170"/>
      <c r="AW331" s="170"/>
      <c r="AX331" s="170"/>
      <c r="AY331" s="170"/>
      <c r="AZ331" s="170"/>
      <c r="BA331" s="170"/>
      <c r="BB331" s="170"/>
      <c r="BC331" s="170"/>
      <c r="BD331" s="170"/>
      <c r="BE331" s="170"/>
      <c r="BF331" s="170"/>
      <c r="BG331" s="170"/>
      <c r="BH331" s="170"/>
      <c r="BI331" s="170"/>
      <c r="BJ331" s="170"/>
      <c r="BK331" s="170"/>
      <c r="BL331" s="170"/>
      <c r="BM331" s="170"/>
      <c r="BN331" s="170"/>
      <c r="BO331" s="170"/>
      <c r="BP331" s="170"/>
      <c r="BQ331" s="170"/>
      <c r="BR331" s="170"/>
      <c r="BS331" s="170"/>
      <c r="BT331" s="170"/>
      <c r="BU331" s="170"/>
      <c r="BV331" s="170"/>
      <c r="BW331" s="170"/>
      <c r="BX331" s="170"/>
      <c r="BY331" s="170"/>
      <c r="BZ331" s="170"/>
      <c r="CA331" s="233"/>
      <c r="CB331" s="233"/>
      <c r="CC331" s="233"/>
      <c r="CD331" s="233"/>
      <c r="CE331" s="233"/>
      <c r="CF331" s="233"/>
      <c r="CG331" s="233"/>
      <c r="CH331" s="233"/>
      <c r="CI331" s="233"/>
      <c r="CJ331" s="233"/>
      <c r="CK331" s="233"/>
      <c r="CL331" s="233"/>
      <c r="CM331" s="233"/>
      <c r="CN331" s="233"/>
      <c r="CO331" s="233"/>
      <c r="CP331" s="233"/>
      <c r="CQ331" s="233"/>
      <c r="CR331" s="233"/>
      <c r="CS331" s="233"/>
      <c r="CT331" s="233"/>
      <c r="CU331" s="233"/>
      <c r="CV331" s="233"/>
      <c r="CW331" s="233"/>
      <c r="CX331" s="233"/>
      <c r="CY331" s="233"/>
      <c r="CZ331" s="233"/>
      <c r="DA331" s="233"/>
      <c r="DB331" s="233"/>
      <c r="DC331" s="233"/>
      <c r="DD331" s="233"/>
      <c r="DE331" s="233"/>
      <c r="DF331" s="233"/>
      <c r="DG331" s="233"/>
      <c r="DH331" s="233"/>
      <c r="DI331" s="233"/>
      <c r="DJ331" s="233"/>
      <c r="DK331" s="233"/>
      <c r="DL331" s="233"/>
      <c r="DM331" s="233"/>
      <c r="DN331" s="233"/>
      <c r="DO331" s="233"/>
      <c r="DP331" s="233"/>
      <c r="DQ331" s="233"/>
      <c r="DR331" s="233"/>
      <c r="DS331" s="233"/>
      <c r="DT331" s="233"/>
      <c r="DU331" s="233"/>
      <c r="DV331" s="233"/>
      <c r="DW331" s="233"/>
      <c r="DX331" s="234"/>
      <c r="DY331" s="233"/>
      <c r="DZ331" s="233"/>
      <c r="EA331" s="234"/>
      <c r="EB331" s="329"/>
      <c r="EC331" s="329"/>
      <c r="EE331" s="51">
        <v>203</v>
      </c>
    </row>
    <row r="332" spans="1:303" ht="15" hidden="1" customHeight="1" x14ac:dyDescent="0.3">
      <c r="M332" s="345" t="s">
        <v>548</v>
      </c>
      <c r="N332" s="345"/>
      <c r="O332" s="345"/>
      <c r="Q332" s="328"/>
      <c r="R332" s="533" t="s">
        <v>684</v>
      </c>
      <c r="S332" s="534"/>
      <c r="T332" s="170"/>
      <c r="U332" s="317"/>
      <c r="V332" s="233"/>
      <c r="W332" s="170"/>
      <c r="X332" s="528" t="s">
        <v>815</v>
      </c>
      <c r="Y332" s="529"/>
      <c r="Z332" s="336"/>
      <c r="AA332" s="338"/>
      <c r="AB332" s="233"/>
      <c r="AC332" s="170"/>
      <c r="AD332" s="233"/>
      <c r="AE332" s="233"/>
      <c r="AF332" s="170"/>
      <c r="AG332" s="233"/>
      <c r="AH332" s="170"/>
      <c r="AI332" s="170"/>
      <c r="AJ332" s="170"/>
      <c r="AK332" s="170"/>
      <c r="AL332" s="170"/>
      <c r="AM332" s="170"/>
      <c r="AN332" s="170"/>
      <c r="AO332" s="170"/>
      <c r="AP332" s="170"/>
      <c r="AQ332" s="170"/>
      <c r="AR332" s="170"/>
      <c r="AS332" s="170"/>
      <c r="AT332" s="170"/>
      <c r="AU332" s="170"/>
      <c r="AV332" s="170"/>
      <c r="AW332" s="170"/>
      <c r="AX332" s="170"/>
      <c r="AY332" s="170"/>
      <c r="AZ332" s="170"/>
      <c r="BA332" s="170"/>
      <c r="BB332" s="170"/>
      <c r="BC332" s="170"/>
      <c r="BD332" s="170"/>
      <c r="BE332" s="170"/>
      <c r="BF332" s="170"/>
      <c r="BG332" s="170"/>
      <c r="BH332" s="170"/>
      <c r="BI332" s="170"/>
      <c r="BJ332" s="170"/>
      <c r="BK332" s="170"/>
      <c r="BL332" s="170"/>
      <c r="BM332" s="170"/>
      <c r="BN332" s="170"/>
      <c r="BO332" s="170"/>
      <c r="BP332" s="170"/>
      <c r="BQ332" s="170"/>
      <c r="BR332" s="170"/>
      <c r="BS332" s="170"/>
      <c r="BT332" s="170"/>
      <c r="BU332" s="170"/>
      <c r="BV332" s="170"/>
      <c r="BW332" s="170"/>
      <c r="BX332" s="170"/>
      <c r="BY332" s="170"/>
      <c r="BZ332" s="170"/>
      <c r="CA332" s="233"/>
      <c r="CB332" s="233"/>
      <c r="CC332" s="233"/>
      <c r="CD332" s="233"/>
      <c r="CE332" s="233"/>
      <c r="CF332" s="233"/>
      <c r="CG332" s="233"/>
      <c r="CH332" s="233"/>
      <c r="CI332" s="233"/>
      <c r="CJ332" s="233"/>
      <c r="CK332" s="233"/>
      <c r="CL332" s="233"/>
      <c r="CM332" s="233"/>
      <c r="CN332" s="233"/>
      <c r="CO332" s="233"/>
      <c r="CP332" s="233"/>
      <c r="CQ332" s="233"/>
      <c r="CR332" s="233"/>
      <c r="CS332" s="233"/>
      <c r="CT332" s="233"/>
      <c r="CU332" s="233"/>
      <c r="CV332" s="233"/>
      <c r="CW332" s="233"/>
      <c r="CX332" s="233"/>
      <c r="CY332" s="233"/>
      <c r="CZ332" s="233"/>
      <c r="DA332" s="233"/>
      <c r="DB332" s="233"/>
      <c r="DC332" s="233"/>
      <c r="DD332" s="233"/>
      <c r="DE332" s="233"/>
      <c r="DF332" s="233"/>
      <c r="DG332" s="233"/>
      <c r="DH332" s="233"/>
      <c r="DI332" s="233"/>
      <c r="DJ332" s="233"/>
      <c r="DK332" s="233"/>
      <c r="DL332" s="233"/>
      <c r="DM332" s="233"/>
      <c r="DN332" s="233"/>
      <c r="DO332" s="233"/>
      <c r="DP332" s="233"/>
      <c r="DQ332" s="233"/>
      <c r="DR332" s="233"/>
      <c r="DS332" s="233"/>
      <c r="DT332" s="233"/>
      <c r="DU332" s="233"/>
      <c r="DV332" s="233"/>
      <c r="DW332" s="233"/>
      <c r="DX332" s="234"/>
      <c r="DY332" s="233"/>
      <c r="DZ332" s="233"/>
      <c r="EA332" s="234"/>
      <c r="EB332" s="329"/>
      <c r="EC332" s="329"/>
      <c r="EE332" s="51">
        <v>204</v>
      </c>
    </row>
    <row r="333" spans="1:303" ht="15" hidden="1" customHeight="1" x14ac:dyDescent="0.3">
      <c r="M333" s="346" t="s">
        <v>549</v>
      </c>
      <c r="N333" s="335"/>
      <c r="O333" s="346"/>
      <c r="Q333" s="328"/>
      <c r="R333" s="533" t="s">
        <v>685</v>
      </c>
      <c r="S333" s="534"/>
      <c r="T333" s="170"/>
      <c r="U333" s="317"/>
      <c r="V333" s="233"/>
      <c r="W333" s="170"/>
      <c r="X333" s="528" t="s">
        <v>837</v>
      </c>
      <c r="Y333" s="529"/>
      <c r="Z333" s="336"/>
      <c r="AA333" s="338"/>
      <c r="AB333" s="233"/>
      <c r="AC333" s="170"/>
      <c r="AD333" s="233"/>
      <c r="AE333" s="233"/>
      <c r="AF333" s="170"/>
      <c r="AG333" s="233"/>
      <c r="AH333" s="170"/>
      <c r="AI333" s="170"/>
      <c r="AJ333" s="170"/>
      <c r="AK333" s="170"/>
      <c r="AL333" s="170"/>
      <c r="AM333" s="170"/>
      <c r="AN333" s="170"/>
      <c r="AO333" s="170"/>
      <c r="AP333" s="170"/>
      <c r="AQ333" s="170"/>
      <c r="AR333" s="170"/>
      <c r="AS333" s="170"/>
      <c r="AT333" s="170"/>
      <c r="AU333" s="170"/>
      <c r="AV333" s="170"/>
      <c r="AW333" s="170"/>
      <c r="AX333" s="170"/>
      <c r="AY333" s="170"/>
      <c r="AZ333" s="170"/>
      <c r="BA333" s="170"/>
      <c r="BB333" s="170"/>
      <c r="BC333" s="170"/>
      <c r="BD333" s="170"/>
      <c r="BE333" s="170"/>
      <c r="BF333" s="170"/>
      <c r="BG333" s="170"/>
      <c r="BH333" s="170"/>
      <c r="BI333" s="170"/>
      <c r="BJ333" s="170"/>
      <c r="BK333" s="170"/>
      <c r="BL333" s="170"/>
      <c r="BM333" s="170"/>
      <c r="BN333" s="170"/>
      <c r="BO333" s="170"/>
      <c r="BP333" s="170"/>
      <c r="BQ333" s="170"/>
      <c r="BR333" s="170"/>
      <c r="BS333" s="170"/>
      <c r="BT333" s="170"/>
      <c r="BU333" s="170"/>
      <c r="BV333" s="170"/>
      <c r="BW333" s="170"/>
      <c r="BX333" s="170"/>
      <c r="BY333" s="170"/>
      <c r="BZ333" s="170"/>
      <c r="CA333" s="233"/>
      <c r="CB333" s="233"/>
      <c r="CC333" s="233"/>
      <c r="CD333" s="233"/>
      <c r="CE333" s="233"/>
      <c r="CF333" s="233"/>
      <c r="CG333" s="233"/>
      <c r="CH333" s="233"/>
      <c r="CI333" s="233"/>
      <c r="CJ333" s="233"/>
      <c r="CK333" s="233"/>
      <c r="CL333" s="233"/>
      <c r="CM333" s="233"/>
      <c r="CN333" s="233"/>
      <c r="CO333" s="233"/>
      <c r="CP333" s="233"/>
      <c r="CQ333" s="233"/>
      <c r="CR333" s="233"/>
      <c r="CS333" s="233"/>
      <c r="CT333" s="233"/>
      <c r="CU333" s="233"/>
      <c r="CV333" s="233"/>
      <c r="CW333" s="233"/>
      <c r="CX333" s="233"/>
      <c r="CY333" s="233"/>
      <c r="CZ333" s="233"/>
      <c r="DA333" s="233"/>
      <c r="DB333" s="233"/>
      <c r="DC333" s="233"/>
      <c r="DD333" s="233"/>
      <c r="DE333" s="233"/>
      <c r="DF333" s="233"/>
      <c r="DG333" s="233"/>
      <c r="DH333" s="233"/>
      <c r="DI333" s="233"/>
      <c r="DJ333" s="233"/>
      <c r="DK333" s="233"/>
      <c r="DL333" s="233"/>
      <c r="DM333" s="233"/>
      <c r="DN333" s="233"/>
      <c r="DO333" s="233"/>
      <c r="DP333" s="233"/>
      <c r="DQ333" s="233"/>
      <c r="DR333" s="233"/>
      <c r="DS333" s="233"/>
      <c r="DT333" s="233"/>
      <c r="DU333" s="233"/>
      <c r="DV333" s="233"/>
      <c r="DW333" s="233"/>
      <c r="DX333" s="234"/>
      <c r="DY333" s="233"/>
      <c r="DZ333" s="233"/>
      <c r="EA333" s="234"/>
      <c r="EB333" s="329"/>
      <c r="EC333" s="329"/>
      <c r="EE333" s="100">
        <v>205</v>
      </c>
    </row>
    <row r="334" spans="1:303" s="17" customFormat="1" ht="15" hidden="1" customHeight="1" x14ac:dyDescent="0.3">
      <c r="M334" s="346" t="s">
        <v>550</v>
      </c>
      <c r="N334" s="346"/>
      <c r="O334" s="346"/>
      <c r="Q334" s="328"/>
      <c r="R334" s="533" t="s">
        <v>686</v>
      </c>
      <c r="S334" s="534"/>
      <c r="T334" s="170"/>
      <c r="U334" s="317"/>
      <c r="V334" s="170"/>
      <c r="W334" s="170"/>
      <c r="X334" s="528" t="s">
        <v>838</v>
      </c>
      <c r="Y334" s="529"/>
      <c r="Z334" s="336"/>
      <c r="AA334" s="338"/>
      <c r="AB334" s="170"/>
      <c r="AC334" s="170"/>
      <c r="AD334" s="170"/>
      <c r="AE334" s="170"/>
      <c r="AF334" s="170"/>
      <c r="AG334" s="170"/>
      <c r="AH334" s="170"/>
      <c r="AI334" s="170"/>
      <c r="AJ334" s="170"/>
      <c r="AK334" s="170"/>
      <c r="AL334" s="170"/>
      <c r="AM334" s="170"/>
      <c r="AN334" s="170"/>
      <c r="AO334" s="170"/>
      <c r="AP334" s="170"/>
      <c r="AQ334" s="170"/>
      <c r="AR334" s="170"/>
      <c r="AS334" s="170"/>
      <c r="AT334" s="170"/>
      <c r="AU334" s="170"/>
      <c r="AV334" s="170"/>
      <c r="AW334" s="170"/>
      <c r="AX334" s="170"/>
      <c r="AY334" s="170"/>
      <c r="AZ334" s="170"/>
      <c r="BA334" s="170"/>
      <c r="BB334" s="170"/>
      <c r="BC334" s="170"/>
      <c r="BD334" s="170"/>
      <c r="BE334" s="170"/>
      <c r="BF334" s="170"/>
      <c r="BG334" s="170"/>
      <c r="BH334" s="170"/>
      <c r="BI334" s="170"/>
      <c r="BJ334" s="170"/>
      <c r="BK334" s="170"/>
      <c r="BL334" s="170"/>
      <c r="BM334" s="170"/>
      <c r="BN334" s="170"/>
      <c r="BO334" s="170"/>
      <c r="BP334" s="170"/>
      <c r="BQ334" s="170"/>
      <c r="BR334" s="170"/>
      <c r="BS334" s="170"/>
      <c r="BT334" s="170"/>
      <c r="BU334" s="170"/>
      <c r="BV334" s="170"/>
      <c r="BW334" s="170"/>
      <c r="BX334" s="170"/>
      <c r="BY334" s="170"/>
      <c r="BZ334" s="170"/>
      <c r="CA334" s="233"/>
      <c r="CB334" s="233"/>
      <c r="CC334" s="233"/>
      <c r="CD334" s="233"/>
      <c r="CE334" s="233"/>
      <c r="CF334" s="233"/>
      <c r="CG334" s="233"/>
      <c r="CH334" s="233"/>
      <c r="CI334" s="233"/>
      <c r="CJ334" s="233"/>
      <c r="CK334" s="233"/>
      <c r="CL334" s="233"/>
      <c r="CM334" s="233"/>
      <c r="CN334" s="233"/>
      <c r="CO334" s="233"/>
      <c r="CP334" s="233"/>
      <c r="CQ334" s="233"/>
      <c r="CR334" s="233"/>
      <c r="CS334" s="233"/>
      <c r="CT334" s="233"/>
      <c r="CU334" s="233"/>
      <c r="CV334" s="233"/>
      <c r="CW334" s="233"/>
      <c r="CX334" s="233"/>
      <c r="CY334" s="233"/>
      <c r="CZ334" s="233"/>
      <c r="DA334" s="233"/>
      <c r="DB334" s="233"/>
      <c r="DC334" s="233"/>
      <c r="DD334" s="233"/>
      <c r="DE334" s="233"/>
      <c r="DF334" s="233"/>
      <c r="DG334" s="233"/>
      <c r="DH334" s="233"/>
      <c r="DI334" s="233"/>
      <c r="DJ334" s="233"/>
      <c r="DK334" s="233"/>
      <c r="DL334" s="233"/>
      <c r="DM334" s="233"/>
      <c r="DN334" s="233"/>
      <c r="DO334" s="233"/>
      <c r="DP334" s="233"/>
      <c r="DQ334" s="233"/>
      <c r="DR334" s="233"/>
      <c r="DS334" s="233"/>
      <c r="DT334" s="233"/>
      <c r="DU334" s="233"/>
      <c r="DV334" s="233"/>
      <c r="DW334" s="233"/>
      <c r="DX334" s="233"/>
      <c r="DY334" s="233"/>
      <c r="DZ334" s="233"/>
      <c r="EA334" s="233"/>
      <c r="EB334" s="329"/>
      <c r="EC334" s="329"/>
      <c r="ED334"/>
      <c r="EE334" s="51">
        <v>206</v>
      </c>
      <c r="EF334" s="82"/>
      <c r="EG334" s="82"/>
      <c r="EH334" s="82"/>
      <c r="EI334" s="82"/>
      <c r="EJ334" s="82"/>
      <c r="EK334" s="82"/>
      <c r="EL334" s="82"/>
      <c r="EM334" s="82"/>
      <c r="EN334" s="82"/>
      <c r="EO334" s="82"/>
      <c r="EP334" s="82"/>
      <c r="EQ334" s="82"/>
      <c r="ER334" s="82"/>
      <c r="ES334" s="82"/>
      <c r="ET334" s="82"/>
      <c r="EU334" s="82"/>
      <c r="EV334" s="82"/>
      <c r="EW334" s="82"/>
      <c r="EX334" s="82"/>
      <c r="EY334" s="82"/>
      <c r="EZ334" s="82"/>
      <c r="FA334" s="82"/>
      <c r="FB334" s="82"/>
      <c r="FC334" s="82"/>
      <c r="FD334" s="82"/>
      <c r="FE334" s="82"/>
      <c r="FF334" s="82"/>
      <c r="FG334" s="82"/>
      <c r="FH334" s="82"/>
      <c r="FI334" s="82"/>
      <c r="FJ334" s="82"/>
      <c r="FK334" s="82"/>
      <c r="FL334" s="82"/>
      <c r="FM334" s="82"/>
      <c r="FN334" s="82"/>
      <c r="FO334" s="82"/>
      <c r="FP334" s="82"/>
      <c r="FQ334" s="82"/>
      <c r="FR334" s="82"/>
      <c r="FS334" s="82"/>
      <c r="FT334" s="82"/>
      <c r="FU334" s="82"/>
      <c r="FV334" s="82"/>
      <c r="FW334" s="82"/>
      <c r="FX334" s="82"/>
      <c r="FY334" s="82"/>
      <c r="FZ334" s="82"/>
      <c r="GA334" s="82"/>
      <c r="GB334" s="82"/>
      <c r="GC334" s="82"/>
      <c r="GD334" s="82"/>
      <c r="GE334" s="82"/>
      <c r="GF334" s="82"/>
      <c r="GG334" s="82"/>
      <c r="GH334" s="82"/>
      <c r="GI334" s="82"/>
      <c r="GJ334" s="82"/>
      <c r="GK334" s="82"/>
      <c r="GL334" s="82"/>
      <c r="GM334" s="82"/>
      <c r="GN334" s="82"/>
      <c r="GO334" s="82"/>
      <c r="GP334" s="82"/>
      <c r="GQ334" s="82"/>
      <c r="GR334" s="82"/>
      <c r="GS334" s="82"/>
      <c r="GT334" s="82"/>
      <c r="GU334" s="82"/>
      <c r="GV334" s="82"/>
      <c r="GW334" s="82"/>
      <c r="GX334" s="82"/>
      <c r="GY334" s="82"/>
      <c r="GZ334" s="82"/>
      <c r="HA334" s="82"/>
      <c r="HB334" s="82"/>
      <c r="HC334" s="82"/>
      <c r="HD334" s="82"/>
      <c r="HE334" s="82"/>
      <c r="HF334" s="82"/>
      <c r="HG334" s="82"/>
      <c r="HH334" s="82"/>
      <c r="HI334" s="82"/>
      <c r="HJ334" s="82"/>
      <c r="HK334" s="82"/>
      <c r="HL334" s="82"/>
      <c r="HM334" s="82"/>
      <c r="HN334" s="82"/>
      <c r="HO334" s="82"/>
      <c r="HP334" s="82"/>
      <c r="HQ334" s="82"/>
      <c r="HR334" s="82"/>
      <c r="HS334" s="82"/>
      <c r="HT334" s="82"/>
      <c r="HU334" s="82"/>
      <c r="HV334" s="82"/>
      <c r="HW334" s="82"/>
      <c r="HX334" s="82"/>
      <c r="HY334" s="82"/>
      <c r="HZ334" s="82"/>
      <c r="IA334" s="82"/>
      <c r="IB334" s="82"/>
      <c r="IC334" s="82"/>
      <c r="ID334" s="82"/>
      <c r="IE334" s="82"/>
      <c r="IF334" s="82"/>
      <c r="IG334" s="82"/>
      <c r="IH334" s="82"/>
      <c r="II334" s="82"/>
      <c r="IJ334" s="82"/>
      <c r="IK334" s="82"/>
      <c r="IL334" s="82"/>
      <c r="IM334" s="82"/>
      <c r="IN334" s="82"/>
      <c r="IO334" s="82"/>
      <c r="IP334" s="82"/>
      <c r="IQ334" s="82"/>
      <c r="IR334" s="82"/>
      <c r="IS334" s="82"/>
      <c r="IT334" s="82"/>
      <c r="IU334" s="82"/>
      <c r="IV334" s="82"/>
      <c r="IW334" s="82"/>
      <c r="IX334" s="82"/>
      <c r="IY334" s="82"/>
      <c r="IZ334" s="82"/>
      <c r="JA334" s="82"/>
      <c r="JB334" s="82"/>
      <c r="JC334" s="82"/>
      <c r="JD334" s="82"/>
      <c r="JE334" s="82"/>
      <c r="JF334" s="82"/>
      <c r="JG334" s="82"/>
      <c r="JH334" s="82"/>
      <c r="JI334" s="82"/>
      <c r="JJ334" s="82"/>
      <c r="JK334" s="82"/>
      <c r="JL334" s="82"/>
      <c r="JM334" s="82"/>
      <c r="JN334" s="82"/>
      <c r="JO334" s="82"/>
      <c r="JP334" s="82"/>
      <c r="JQ334" s="82"/>
      <c r="JR334" s="82"/>
      <c r="JS334" s="82"/>
      <c r="JT334" s="82"/>
      <c r="JU334" s="82"/>
      <c r="JV334" s="82"/>
      <c r="JW334" s="82"/>
      <c r="JX334" s="82"/>
      <c r="JY334" s="82"/>
      <c r="JZ334" s="82"/>
      <c r="KA334" s="82"/>
      <c r="KB334" s="82"/>
      <c r="KC334" s="82"/>
      <c r="KD334" s="82"/>
      <c r="KE334" s="82"/>
      <c r="KF334" s="82"/>
      <c r="KG334" s="82"/>
      <c r="KH334" s="82"/>
      <c r="KI334" s="82"/>
      <c r="KJ334" s="82"/>
      <c r="KK334" s="82"/>
      <c r="KL334" s="82"/>
      <c r="KM334" s="82"/>
      <c r="KN334" s="82"/>
      <c r="KO334" s="82"/>
      <c r="KP334" s="82"/>
      <c r="KQ334" s="82"/>
    </row>
    <row r="335" spans="1:303" ht="15" hidden="1" customHeight="1" x14ac:dyDescent="0.3">
      <c r="M335" s="346" t="s">
        <v>551</v>
      </c>
      <c r="N335" s="346"/>
      <c r="O335" s="346"/>
      <c r="P335" s="170"/>
      <c r="Q335" s="328"/>
      <c r="R335" s="533" t="s">
        <v>733</v>
      </c>
      <c r="S335" s="534"/>
      <c r="T335" s="399"/>
      <c r="U335" s="317"/>
      <c r="V335" s="233"/>
      <c r="W335" s="170"/>
      <c r="X335" s="528" t="s">
        <v>845</v>
      </c>
      <c r="Y335" s="529"/>
      <c r="Z335" s="336"/>
      <c r="AA335" s="338"/>
      <c r="AB335" s="233"/>
      <c r="AC335" s="170"/>
      <c r="AD335" s="233"/>
      <c r="AE335" s="233"/>
      <c r="AF335" s="170"/>
      <c r="AG335" s="233"/>
      <c r="AH335" s="170"/>
      <c r="AI335" s="170"/>
      <c r="AJ335" s="170"/>
      <c r="AK335" s="170"/>
      <c r="AL335" s="170"/>
      <c r="AM335" s="170"/>
      <c r="AN335" s="170"/>
      <c r="AO335" s="170"/>
      <c r="AP335" s="170"/>
      <c r="AQ335" s="170"/>
      <c r="AR335" s="170"/>
      <c r="AS335" s="170"/>
      <c r="AT335" s="170"/>
      <c r="AU335" s="170"/>
      <c r="AV335" s="170"/>
      <c r="AW335" s="170"/>
      <c r="AX335" s="170"/>
      <c r="AY335" s="170"/>
      <c r="AZ335" s="170"/>
      <c r="BA335" s="170"/>
      <c r="BB335" s="170"/>
      <c r="BC335" s="170"/>
      <c r="BD335" s="170"/>
      <c r="BE335" s="170"/>
      <c r="BF335" s="170"/>
      <c r="BG335" s="170"/>
      <c r="BH335" s="170"/>
      <c r="BI335" s="170"/>
      <c r="BJ335" s="170"/>
      <c r="BK335" s="170"/>
      <c r="BL335" s="170"/>
      <c r="BM335" s="170"/>
      <c r="BN335" s="170"/>
      <c r="BO335" s="170"/>
      <c r="BP335" s="170"/>
      <c r="BQ335" s="170"/>
      <c r="BR335" s="170"/>
      <c r="BS335" s="170"/>
      <c r="BT335" s="170"/>
      <c r="BU335" s="170"/>
      <c r="BV335" s="170"/>
      <c r="BW335" s="170"/>
      <c r="BX335" s="170"/>
      <c r="BY335" s="170"/>
      <c r="BZ335" s="170"/>
      <c r="CA335" s="233"/>
      <c r="CB335" s="233"/>
      <c r="CC335" s="233"/>
      <c r="CD335" s="233"/>
      <c r="CE335" s="233"/>
      <c r="CF335" s="233"/>
      <c r="CG335" s="233"/>
      <c r="CH335" s="233"/>
      <c r="CI335" s="233"/>
      <c r="CJ335" s="233"/>
      <c r="CK335" s="233"/>
      <c r="CL335" s="233"/>
      <c r="CM335" s="233"/>
      <c r="CN335" s="233"/>
      <c r="CO335" s="233"/>
      <c r="CP335" s="233"/>
      <c r="CQ335" s="233"/>
      <c r="CR335" s="233"/>
      <c r="CS335" s="233"/>
      <c r="CT335" s="233"/>
      <c r="CU335" s="233"/>
      <c r="CV335" s="233"/>
      <c r="CW335" s="233"/>
      <c r="CX335" s="233"/>
      <c r="CY335" s="233"/>
      <c r="CZ335" s="233"/>
      <c r="DA335" s="233"/>
      <c r="DB335" s="233"/>
      <c r="DC335" s="233"/>
      <c r="DD335" s="233"/>
      <c r="DE335" s="233"/>
      <c r="DF335" s="233"/>
      <c r="DG335" s="233"/>
      <c r="DH335" s="233"/>
      <c r="DI335" s="233"/>
      <c r="DJ335" s="233"/>
      <c r="DK335" s="233"/>
      <c r="DL335" s="233"/>
      <c r="DM335" s="233"/>
      <c r="DN335" s="233"/>
      <c r="DO335" s="233"/>
      <c r="DP335" s="233"/>
      <c r="DQ335" s="233"/>
      <c r="DR335" s="233"/>
      <c r="DS335" s="233"/>
      <c r="DT335" s="233"/>
      <c r="DU335" s="233"/>
      <c r="DV335" s="233"/>
      <c r="DW335" s="233"/>
      <c r="DX335" s="234"/>
      <c r="DY335" s="233"/>
      <c r="DZ335" s="233"/>
      <c r="EA335" s="234"/>
      <c r="EB335" s="329"/>
      <c r="EC335" s="329"/>
      <c r="EE335" s="51">
        <v>207</v>
      </c>
    </row>
    <row r="336" spans="1:303" ht="15" hidden="1" customHeight="1" x14ac:dyDescent="0.3">
      <c r="M336" s="346" t="s">
        <v>552</v>
      </c>
      <c r="N336" s="346"/>
      <c r="O336" s="346"/>
      <c r="P336" s="170"/>
      <c r="Q336" s="328"/>
      <c r="R336" s="170"/>
      <c r="S336" s="170"/>
      <c r="T336" s="170"/>
      <c r="U336" s="170"/>
      <c r="V336" s="233"/>
      <c r="W336" s="170"/>
      <c r="X336" s="233"/>
      <c r="Y336" s="233"/>
      <c r="Z336" s="170"/>
      <c r="AA336" s="233"/>
      <c r="AB336" s="233"/>
      <c r="AC336" s="170"/>
      <c r="AD336" s="233"/>
      <c r="AE336" s="233"/>
      <c r="AF336" s="170"/>
      <c r="AG336" s="233"/>
      <c r="AH336" s="170"/>
      <c r="AI336" s="170"/>
      <c r="AJ336" s="170"/>
      <c r="AK336" s="170"/>
      <c r="AL336" s="170"/>
      <c r="AM336" s="170"/>
      <c r="AN336" s="170"/>
      <c r="AO336" s="170"/>
      <c r="AP336" s="170"/>
      <c r="AQ336" s="170"/>
      <c r="AR336" s="170"/>
      <c r="AS336" s="170"/>
      <c r="AT336" s="170"/>
      <c r="AU336" s="170"/>
      <c r="AV336" s="170"/>
      <c r="AW336" s="170"/>
      <c r="AX336" s="170"/>
      <c r="AY336" s="170"/>
      <c r="AZ336" s="170"/>
      <c r="BA336" s="170"/>
      <c r="BB336" s="170"/>
      <c r="BC336" s="170"/>
      <c r="BD336" s="170"/>
      <c r="BE336" s="170"/>
      <c r="BF336" s="170"/>
      <c r="BG336" s="170"/>
      <c r="BH336" s="170"/>
      <c r="BI336" s="170"/>
      <c r="BJ336" s="170"/>
      <c r="BK336" s="170"/>
      <c r="BL336" s="170"/>
      <c r="BM336" s="170"/>
      <c r="BN336" s="170"/>
      <c r="BO336" s="170"/>
      <c r="BP336" s="170"/>
      <c r="BQ336" s="170"/>
      <c r="BR336" s="170"/>
      <c r="BS336" s="170"/>
      <c r="BT336" s="170"/>
      <c r="BU336" s="170"/>
      <c r="BV336" s="170"/>
      <c r="BW336" s="170"/>
      <c r="BX336" s="170"/>
      <c r="BY336" s="170"/>
      <c r="BZ336" s="170"/>
      <c r="CA336" s="233"/>
      <c r="CB336" s="233"/>
      <c r="CC336" s="233"/>
      <c r="CD336" s="233"/>
      <c r="CE336" s="233"/>
      <c r="CF336" s="233"/>
      <c r="CG336" s="233"/>
      <c r="CH336" s="233"/>
      <c r="CI336" s="233"/>
      <c r="CJ336" s="233"/>
      <c r="CK336" s="233"/>
      <c r="CL336" s="233"/>
      <c r="CM336" s="233"/>
      <c r="CN336" s="233"/>
      <c r="CO336" s="233"/>
      <c r="CP336" s="233"/>
      <c r="CQ336" s="233"/>
      <c r="CR336" s="233"/>
      <c r="CS336" s="233"/>
      <c r="CT336" s="233"/>
      <c r="CU336" s="233"/>
      <c r="CV336" s="233"/>
      <c r="CW336" s="233"/>
      <c r="CX336" s="233"/>
      <c r="CY336" s="233"/>
      <c r="CZ336" s="233"/>
      <c r="DA336" s="233"/>
      <c r="DB336" s="233"/>
      <c r="DC336" s="233"/>
      <c r="DD336" s="233"/>
      <c r="DE336" s="233"/>
      <c r="DF336" s="233"/>
      <c r="DG336" s="233"/>
      <c r="DH336" s="233"/>
      <c r="DI336" s="233"/>
      <c r="DJ336" s="233"/>
      <c r="DK336" s="233"/>
      <c r="DL336" s="233"/>
      <c r="DM336" s="233"/>
      <c r="DN336" s="233"/>
      <c r="DO336" s="233"/>
      <c r="DP336" s="233"/>
      <c r="DQ336" s="233"/>
      <c r="DR336" s="233"/>
      <c r="DS336" s="233"/>
      <c r="DT336" s="233"/>
      <c r="DU336" s="233"/>
      <c r="DV336" s="233"/>
      <c r="DW336" s="233"/>
      <c r="DX336" s="234"/>
      <c r="DY336" s="233"/>
      <c r="DZ336" s="233"/>
      <c r="EA336" s="234"/>
      <c r="EB336" s="329"/>
      <c r="EC336" s="329"/>
      <c r="EE336" s="100">
        <v>208</v>
      </c>
    </row>
    <row r="337" spans="13:135" ht="15" hidden="1" customHeight="1" x14ac:dyDescent="0.3">
      <c r="M337" s="341" t="s">
        <v>553</v>
      </c>
      <c r="O337" s="347" t="s">
        <v>245</v>
      </c>
      <c r="P337" s="347" t="s">
        <v>34</v>
      </c>
      <c r="Q337" s="328"/>
      <c r="R337" s="533"/>
      <c r="S337" s="534"/>
      <c r="U337" s="347" t="s">
        <v>245</v>
      </c>
      <c r="V337" s="347" t="s">
        <v>34</v>
      </c>
      <c r="W337" s="170"/>
      <c r="X337" s="533"/>
      <c r="Y337" s="534"/>
      <c r="AA337" s="400" t="s">
        <v>245</v>
      </c>
      <c r="AB337" s="400" t="s">
        <v>34</v>
      </c>
      <c r="AC337" s="170"/>
      <c r="AD337" s="595"/>
      <c r="AE337" s="596"/>
      <c r="AF337" s="336"/>
      <c r="AG337" s="400" t="s">
        <v>245</v>
      </c>
      <c r="AH337" s="400" t="s">
        <v>34</v>
      </c>
      <c r="AI337" s="170"/>
      <c r="AJ337" s="170"/>
      <c r="AK337" s="170"/>
      <c r="AL337" s="170"/>
      <c r="AM337" s="170"/>
      <c r="AN337" s="170"/>
      <c r="AO337" s="170"/>
      <c r="AP337" s="170"/>
      <c r="AQ337" s="170"/>
      <c r="AR337" s="170"/>
      <c r="AS337" s="170"/>
      <c r="AT337" s="170"/>
      <c r="AU337" s="170"/>
      <c r="AV337" s="170"/>
      <c r="AW337" s="170"/>
      <c r="AX337" s="170"/>
      <c r="AY337" s="170"/>
      <c r="AZ337" s="170"/>
      <c r="BA337" s="170"/>
      <c r="BB337" s="170"/>
      <c r="BC337" s="170"/>
      <c r="BD337" s="170"/>
      <c r="BE337" s="170"/>
      <c r="BF337" s="170"/>
      <c r="BG337" s="170"/>
      <c r="BH337" s="170"/>
      <c r="BI337" s="170"/>
      <c r="BJ337" s="170"/>
      <c r="BK337" s="170"/>
      <c r="BL337" s="170"/>
      <c r="BM337" s="170"/>
      <c r="BN337" s="170"/>
      <c r="BO337" s="170"/>
      <c r="BP337" s="170"/>
      <c r="BQ337" s="170"/>
      <c r="BR337" s="170"/>
      <c r="BS337" s="170"/>
      <c r="BT337" s="170"/>
      <c r="BU337" s="170"/>
      <c r="BV337" s="170"/>
      <c r="BW337" s="170"/>
      <c r="BX337" s="170"/>
      <c r="BY337" s="170"/>
      <c r="BZ337" s="170"/>
      <c r="CA337" s="233"/>
      <c r="CB337" s="233"/>
      <c r="CC337" s="233"/>
      <c r="CD337" s="233"/>
      <c r="CE337" s="233"/>
      <c r="CF337" s="233"/>
      <c r="CG337" s="233"/>
      <c r="CH337" s="233"/>
      <c r="CI337" s="233"/>
      <c r="CJ337" s="233"/>
      <c r="CK337" s="233"/>
      <c r="CL337" s="233"/>
      <c r="CM337" s="233"/>
      <c r="CN337" s="233"/>
      <c r="CO337" s="233"/>
      <c r="CP337" s="233"/>
      <c r="CQ337" s="233"/>
      <c r="CR337" s="233"/>
      <c r="CS337" s="233"/>
      <c r="CT337" s="233"/>
      <c r="CU337" s="233"/>
      <c r="CV337" s="233"/>
      <c r="CW337" s="233"/>
      <c r="CX337" s="233"/>
      <c r="CY337" s="233"/>
      <c r="CZ337" s="233"/>
      <c r="DA337" s="233"/>
      <c r="DB337" s="233"/>
      <c r="DC337" s="233"/>
      <c r="DD337" s="233"/>
      <c r="DE337" s="233"/>
      <c r="DF337" s="233"/>
      <c r="DG337" s="233"/>
      <c r="DH337" s="233"/>
      <c r="DI337" s="233"/>
      <c r="DJ337" s="233"/>
      <c r="DK337" s="233"/>
      <c r="DL337" s="233"/>
      <c r="DM337" s="233"/>
      <c r="DN337" s="233"/>
      <c r="DO337" s="233"/>
      <c r="DP337" s="233"/>
      <c r="DQ337" s="233"/>
      <c r="DR337" s="233"/>
      <c r="DS337" s="233"/>
      <c r="DT337" s="233"/>
      <c r="DU337" s="233"/>
      <c r="DV337" s="347"/>
      <c r="DW337" s="347"/>
      <c r="DX337" s="234"/>
      <c r="DY337" s="347"/>
      <c r="DZ337" s="347"/>
      <c r="EA337" s="234"/>
      <c r="EB337" s="348"/>
      <c r="EC337" s="348"/>
      <c r="EE337" s="51">
        <v>209</v>
      </c>
    </row>
    <row r="338" spans="13:135" ht="15" hidden="1" customHeight="1" x14ac:dyDescent="0.3">
      <c r="M338" s="330" t="s">
        <v>554</v>
      </c>
      <c r="O338" s="317"/>
      <c r="P338" s="317"/>
      <c r="Q338" s="328"/>
      <c r="R338" s="533" t="s">
        <v>848</v>
      </c>
      <c r="S338" s="534"/>
      <c r="U338" s="317">
        <f>IF(VALUE($O$310)=0,0,O338)</f>
        <v>0</v>
      </c>
      <c r="V338" s="317">
        <f>IF(VALUE($P$310)=0,0,P338)</f>
        <v>0</v>
      </c>
      <c r="W338" s="170"/>
      <c r="X338" s="533" t="s">
        <v>734</v>
      </c>
      <c r="Y338" s="534"/>
      <c r="AA338" s="317"/>
      <c r="AB338" s="317"/>
      <c r="AC338" s="170"/>
      <c r="AD338" s="595" t="s">
        <v>808</v>
      </c>
      <c r="AE338" s="596"/>
      <c r="AF338" s="336"/>
      <c r="AG338" s="338"/>
      <c r="AH338" s="336"/>
      <c r="AI338" s="170"/>
      <c r="AJ338" s="170"/>
      <c r="AK338" s="170"/>
      <c r="AL338" s="170"/>
      <c r="AM338" s="170"/>
      <c r="AN338" s="170"/>
      <c r="AO338" s="170"/>
      <c r="AP338" s="170"/>
      <c r="AQ338" s="170"/>
      <c r="AR338" s="170"/>
      <c r="AS338" s="170"/>
      <c r="AT338" s="170"/>
      <c r="AU338" s="170"/>
      <c r="AV338" s="170"/>
      <c r="AW338" s="170"/>
      <c r="AX338" s="170"/>
      <c r="AY338" s="170"/>
      <c r="AZ338" s="170"/>
      <c r="BA338" s="170"/>
      <c r="BB338" s="170"/>
      <c r="BC338" s="170"/>
      <c r="BD338" s="170"/>
      <c r="BE338" s="170"/>
      <c r="BF338" s="170"/>
      <c r="BG338" s="170"/>
      <c r="BH338" s="170"/>
      <c r="BI338" s="170"/>
      <c r="BJ338" s="170"/>
      <c r="BK338" s="170"/>
      <c r="BL338" s="170"/>
      <c r="BM338" s="170"/>
      <c r="BN338" s="170"/>
      <c r="BO338" s="170"/>
      <c r="BP338" s="170"/>
      <c r="BQ338" s="170"/>
      <c r="BR338" s="170"/>
      <c r="BS338" s="170"/>
      <c r="BT338" s="170"/>
      <c r="BU338" s="170"/>
      <c r="BV338" s="170"/>
      <c r="BW338" s="170"/>
      <c r="BX338" s="170"/>
      <c r="BY338" s="170"/>
      <c r="BZ338" s="170"/>
      <c r="CA338" s="233"/>
      <c r="CB338" s="233"/>
      <c r="CC338" s="233"/>
      <c r="CD338" s="233"/>
      <c r="CE338" s="233"/>
      <c r="CF338" s="233"/>
      <c r="CG338" s="233"/>
      <c r="CH338" s="233"/>
      <c r="CI338" s="233"/>
      <c r="CJ338" s="233"/>
      <c r="CK338" s="233"/>
      <c r="CL338" s="233"/>
      <c r="CM338" s="233"/>
      <c r="CN338" s="233"/>
      <c r="CO338" s="233"/>
      <c r="CP338" s="233"/>
      <c r="CQ338" s="233"/>
      <c r="CR338" s="233"/>
      <c r="CS338" s="233"/>
      <c r="CT338" s="233"/>
      <c r="CU338" s="233"/>
      <c r="CV338" s="233"/>
      <c r="CW338" s="233"/>
      <c r="CX338" s="233"/>
      <c r="CY338" s="233"/>
      <c r="CZ338" s="233"/>
      <c r="DA338" s="233"/>
      <c r="DB338" s="233"/>
      <c r="DC338" s="233"/>
      <c r="DD338" s="233"/>
      <c r="DE338" s="233"/>
      <c r="DF338" s="233"/>
      <c r="DG338" s="233"/>
      <c r="DH338" s="233"/>
      <c r="DI338" s="233"/>
      <c r="DJ338" s="233"/>
      <c r="DK338" s="233"/>
      <c r="DL338" s="233"/>
      <c r="DM338" s="233"/>
      <c r="DN338" s="233"/>
      <c r="DO338" s="233"/>
      <c r="DP338" s="233"/>
      <c r="DQ338" s="233"/>
      <c r="DR338" s="233"/>
      <c r="DS338" s="233"/>
      <c r="DT338" s="233"/>
      <c r="DU338" s="233"/>
      <c r="DV338" s="317"/>
      <c r="DW338" s="317"/>
      <c r="DX338" s="234"/>
      <c r="DY338" s="317"/>
      <c r="DZ338" s="317"/>
      <c r="EA338" s="234"/>
      <c r="EB338" s="319"/>
      <c r="EC338" s="319"/>
      <c r="EE338" s="51">
        <v>210</v>
      </c>
    </row>
    <row r="339" spans="13:135" ht="15" hidden="1" customHeight="1" x14ac:dyDescent="0.3">
      <c r="M339" s="330" t="s">
        <v>555</v>
      </c>
      <c r="O339" s="317"/>
      <c r="P339" s="317"/>
      <c r="Q339" s="328"/>
      <c r="R339" s="533" t="s">
        <v>556</v>
      </c>
      <c r="S339" s="534"/>
      <c r="V339" s="317"/>
      <c r="W339" s="170"/>
      <c r="X339" s="533" t="s">
        <v>735</v>
      </c>
      <c r="Y339" s="534"/>
      <c r="AA339" s="317"/>
      <c r="AB339" s="317"/>
      <c r="AC339" s="170"/>
      <c r="AD339" s="595" t="s">
        <v>809</v>
      </c>
      <c r="AE339" s="596"/>
      <c r="AF339" s="336"/>
      <c r="AG339" s="338"/>
      <c r="AH339" s="336"/>
      <c r="AI339" s="170"/>
      <c r="AJ339" s="170"/>
      <c r="AK339" s="170"/>
      <c r="AL339" s="170"/>
      <c r="AM339" s="170"/>
      <c r="AN339" s="170"/>
      <c r="AO339" s="170"/>
      <c r="AP339" s="170"/>
      <c r="AQ339" s="170"/>
      <c r="AR339" s="170"/>
      <c r="AS339" s="170"/>
      <c r="AT339" s="170"/>
      <c r="AU339" s="170"/>
      <c r="AV339" s="170"/>
      <c r="AW339" s="170"/>
      <c r="AX339" s="170"/>
      <c r="AY339" s="170"/>
      <c r="AZ339" s="170"/>
      <c r="BA339" s="170"/>
      <c r="BB339" s="170"/>
      <c r="BC339" s="170"/>
      <c r="BD339" s="170"/>
      <c r="BE339" s="170"/>
      <c r="BF339" s="170"/>
      <c r="BG339" s="170"/>
      <c r="BH339" s="170"/>
      <c r="BI339" s="170"/>
      <c r="BJ339" s="170"/>
      <c r="BK339" s="170"/>
      <c r="BL339" s="170"/>
      <c r="BM339" s="170"/>
      <c r="BN339" s="170"/>
      <c r="BO339" s="170"/>
      <c r="BP339" s="170"/>
      <c r="BQ339" s="170"/>
      <c r="BR339" s="170"/>
      <c r="BS339" s="170"/>
      <c r="BT339" s="170"/>
      <c r="BU339" s="170"/>
      <c r="BV339" s="170"/>
      <c r="BW339" s="170"/>
      <c r="BX339" s="170"/>
      <c r="BY339" s="170"/>
      <c r="BZ339" s="170"/>
      <c r="CA339" s="233"/>
      <c r="CB339" s="233"/>
      <c r="CC339" s="233"/>
      <c r="CD339" s="233"/>
      <c r="CE339" s="233"/>
      <c r="CF339" s="233"/>
      <c r="CG339" s="233"/>
      <c r="CH339" s="233"/>
      <c r="CI339" s="233"/>
      <c r="CJ339" s="233"/>
      <c r="CK339" s="233"/>
      <c r="CL339" s="233"/>
      <c r="CM339" s="233"/>
      <c r="CN339" s="233"/>
      <c r="CO339" s="233"/>
      <c r="CP339" s="233"/>
      <c r="CQ339" s="233"/>
      <c r="CR339" s="233"/>
      <c r="CS339" s="233"/>
      <c r="CT339" s="233"/>
      <c r="CU339" s="233"/>
      <c r="CV339" s="233"/>
      <c r="CW339" s="233"/>
      <c r="CX339" s="233"/>
      <c r="CY339" s="233"/>
      <c r="CZ339" s="233"/>
      <c r="DA339" s="233"/>
      <c r="DB339" s="233"/>
      <c r="DC339" s="233"/>
      <c r="DD339" s="233"/>
      <c r="DE339" s="233"/>
      <c r="DF339" s="233"/>
      <c r="DG339" s="233"/>
      <c r="DH339" s="233"/>
      <c r="DI339" s="233"/>
      <c r="DJ339" s="233"/>
      <c r="DK339" s="233"/>
      <c r="DL339" s="233"/>
      <c r="DM339" s="233"/>
      <c r="DN339" s="233"/>
      <c r="DO339" s="233"/>
      <c r="DP339" s="233"/>
      <c r="DQ339" s="233"/>
      <c r="DR339" s="233"/>
      <c r="DS339" s="233"/>
      <c r="DT339" s="233"/>
      <c r="DU339" s="233"/>
      <c r="DV339" s="317"/>
      <c r="DW339" s="317"/>
      <c r="DX339" s="234"/>
      <c r="DY339" s="317"/>
      <c r="DZ339" s="317"/>
      <c r="EA339" s="234"/>
      <c r="EB339" s="319"/>
      <c r="EC339" s="319"/>
      <c r="EE339" s="100">
        <v>211</v>
      </c>
    </row>
    <row r="340" spans="13:135" ht="15" hidden="1" customHeight="1" x14ac:dyDescent="0.3">
      <c r="M340" s="330" t="s">
        <v>347</v>
      </c>
      <c r="O340" s="317"/>
      <c r="P340" s="317"/>
      <c r="Q340" s="328"/>
      <c r="R340" s="533"/>
      <c r="S340" s="534"/>
      <c r="U340" s="317"/>
      <c r="V340" s="317"/>
      <c r="W340" s="170"/>
      <c r="X340" s="533" t="s">
        <v>736</v>
      </c>
      <c r="Y340" s="534"/>
      <c r="AA340" s="317"/>
      <c r="AB340" s="317"/>
      <c r="AC340" s="170"/>
      <c r="AD340" s="595" t="s">
        <v>810</v>
      </c>
      <c r="AE340" s="596"/>
      <c r="AF340" s="336"/>
      <c r="AG340" s="338"/>
      <c r="AH340" s="336"/>
      <c r="AI340" s="170"/>
      <c r="AJ340" s="170"/>
      <c r="AK340" s="170"/>
      <c r="AL340" s="170"/>
      <c r="AM340" s="170"/>
      <c r="AN340" s="170"/>
      <c r="AO340" s="170"/>
      <c r="AP340" s="170"/>
      <c r="AQ340" s="170"/>
      <c r="AR340" s="170"/>
      <c r="AS340" s="170"/>
      <c r="AT340" s="170"/>
      <c r="AU340" s="170"/>
      <c r="AV340" s="170"/>
      <c r="AW340" s="170"/>
      <c r="AX340" s="170"/>
      <c r="AY340" s="170"/>
      <c r="AZ340" s="170"/>
      <c r="BA340" s="170"/>
      <c r="BB340" s="170"/>
      <c r="BC340" s="170"/>
      <c r="BD340" s="170"/>
      <c r="BE340" s="170"/>
      <c r="BF340" s="170"/>
      <c r="BG340" s="170"/>
      <c r="BH340" s="170"/>
      <c r="BI340" s="170"/>
      <c r="BJ340" s="170"/>
      <c r="BK340" s="170"/>
      <c r="BL340" s="170"/>
      <c r="BM340" s="170"/>
      <c r="BN340" s="170"/>
      <c r="BO340" s="170"/>
      <c r="BP340" s="170"/>
      <c r="BQ340" s="170"/>
      <c r="BR340" s="170"/>
      <c r="BS340" s="170"/>
      <c r="BT340" s="170"/>
      <c r="BU340" s="170"/>
      <c r="BV340" s="170"/>
      <c r="BW340" s="170"/>
      <c r="BX340" s="170"/>
      <c r="BY340" s="170"/>
      <c r="BZ340" s="170"/>
      <c r="CA340" s="233"/>
      <c r="CB340" s="233"/>
      <c r="CC340" s="233"/>
      <c r="CD340" s="233"/>
      <c r="CE340" s="233"/>
      <c r="CF340" s="233"/>
      <c r="CG340" s="233"/>
      <c r="CH340" s="233"/>
      <c r="CI340" s="233"/>
      <c r="CJ340" s="233"/>
      <c r="CK340" s="233"/>
      <c r="CL340" s="233"/>
      <c r="CM340" s="233"/>
      <c r="CN340" s="233"/>
      <c r="CO340" s="233"/>
      <c r="CP340" s="233"/>
      <c r="CQ340" s="233"/>
      <c r="CR340" s="233"/>
      <c r="CS340" s="233"/>
      <c r="CT340" s="233"/>
      <c r="CU340" s="233"/>
      <c r="CV340" s="233"/>
      <c r="CW340" s="233"/>
      <c r="CX340" s="233"/>
      <c r="CY340" s="233"/>
      <c r="CZ340" s="233"/>
      <c r="DA340" s="233"/>
      <c r="DB340" s="233"/>
      <c r="DC340" s="233"/>
      <c r="DD340" s="233"/>
      <c r="DE340" s="233"/>
      <c r="DF340" s="233"/>
      <c r="DG340" s="233"/>
      <c r="DH340" s="233"/>
      <c r="DI340" s="233"/>
      <c r="DJ340" s="233"/>
      <c r="DK340" s="233"/>
      <c r="DL340" s="233"/>
      <c r="DM340" s="233"/>
      <c r="DN340" s="233"/>
      <c r="DO340" s="233"/>
      <c r="DP340" s="233"/>
      <c r="DQ340" s="233"/>
      <c r="DR340" s="233"/>
      <c r="DS340" s="233"/>
      <c r="DT340" s="233"/>
      <c r="DU340" s="233"/>
      <c r="DV340" s="317"/>
      <c r="DW340" s="317"/>
      <c r="DX340" s="234"/>
      <c r="DY340" s="317"/>
      <c r="DZ340" s="317"/>
      <c r="EA340" s="234"/>
      <c r="EB340" s="319"/>
      <c r="EC340" s="319"/>
      <c r="EE340" s="51">
        <v>212</v>
      </c>
    </row>
    <row r="341" spans="13:135" ht="15" hidden="1" customHeight="1" x14ac:dyDescent="0.3">
      <c r="M341" s="330" t="s">
        <v>349</v>
      </c>
      <c r="O341" s="317"/>
      <c r="P341" s="317"/>
      <c r="Q341" s="328"/>
      <c r="R341" s="533" t="s">
        <v>557</v>
      </c>
      <c r="S341" s="534"/>
      <c r="U341" s="317"/>
      <c r="V341" s="317"/>
      <c r="W341" s="170"/>
      <c r="X341" s="533" t="s">
        <v>737</v>
      </c>
      <c r="Y341" s="534"/>
      <c r="AA341" s="317"/>
      <c r="AB341" s="317"/>
      <c r="AC341" s="170"/>
      <c r="AD341" s="595" t="s">
        <v>811</v>
      </c>
      <c r="AE341" s="596"/>
      <c r="AF341" s="336"/>
      <c r="AG341" s="338"/>
      <c r="AH341" s="336"/>
      <c r="AI341" s="170"/>
      <c r="AJ341" s="170"/>
      <c r="AK341" s="170"/>
      <c r="AL341" s="170"/>
      <c r="AM341" s="170"/>
      <c r="AN341" s="170"/>
      <c r="AO341" s="170"/>
      <c r="AP341" s="170"/>
      <c r="AQ341" s="170"/>
      <c r="AR341" s="170"/>
      <c r="AS341" s="170"/>
      <c r="AT341" s="170"/>
      <c r="AU341" s="170"/>
      <c r="AV341" s="170"/>
      <c r="AW341" s="170"/>
      <c r="AX341" s="170"/>
      <c r="AY341" s="170"/>
      <c r="AZ341" s="170"/>
      <c r="BA341" s="170"/>
      <c r="BB341" s="170"/>
      <c r="BC341" s="170"/>
      <c r="BD341" s="170"/>
      <c r="BE341" s="170"/>
      <c r="BF341" s="170"/>
      <c r="BG341" s="170"/>
      <c r="BH341" s="170"/>
      <c r="BI341" s="170"/>
      <c r="BJ341" s="170"/>
      <c r="BK341" s="170"/>
      <c r="BL341" s="170"/>
      <c r="BM341" s="170"/>
      <c r="BN341" s="170"/>
      <c r="BO341" s="170"/>
      <c r="BP341" s="170"/>
      <c r="BQ341" s="170"/>
      <c r="BR341" s="170"/>
      <c r="BS341" s="170"/>
      <c r="BT341" s="170"/>
      <c r="BU341" s="170"/>
      <c r="BV341" s="170"/>
      <c r="BW341" s="170"/>
      <c r="BX341" s="170"/>
      <c r="BY341" s="170"/>
      <c r="BZ341" s="170"/>
      <c r="CA341" s="233"/>
      <c r="CB341" s="233"/>
      <c r="CC341" s="233"/>
      <c r="CD341" s="233"/>
      <c r="CE341" s="233"/>
      <c r="CF341" s="233"/>
      <c r="CG341" s="233"/>
      <c r="CH341" s="233"/>
      <c r="CI341" s="233"/>
      <c r="CJ341" s="233"/>
      <c r="CK341" s="233"/>
      <c r="CL341" s="233"/>
      <c r="CM341" s="233"/>
      <c r="CN341" s="233"/>
      <c r="CO341" s="233"/>
      <c r="CP341" s="233"/>
      <c r="CQ341" s="233"/>
      <c r="CR341" s="233"/>
      <c r="CS341" s="233"/>
      <c r="CT341" s="233"/>
      <c r="CU341" s="233"/>
      <c r="CV341" s="233"/>
      <c r="CW341" s="233"/>
      <c r="CX341" s="233"/>
      <c r="CY341" s="233"/>
      <c r="CZ341" s="233"/>
      <c r="DA341" s="233"/>
      <c r="DB341" s="233"/>
      <c r="DC341" s="233"/>
      <c r="DD341" s="233"/>
      <c r="DE341" s="233"/>
      <c r="DF341" s="233"/>
      <c r="DG341" s="233"/>
      <c r="DH341" s="233"/>
      <c r="DI341" s="233"/>
      <c r="DJ341" s="233"/>
      <c r="DK341" s="233"/>
      <c r="DL341" s="233"/>
      <c r="DM341" s="233"/>
      <c r="DN341" s="233"/>
      <c r="DO341" s="233"/>
      <c r="DP341" s="233"/>
      <c r="DQ341" s="233"/>
      <c r="DR341" s="233"/>
      <c r="DS341" s="233"/>
      <c r="DT341" s="233"/>
      <c r="DU341" s="233"/>
      <c r="DV341" s="317"/>
      <c r="DW341" s="317"/>
      <c r="DX341" s="234"/>
      <c r="DY341" s="317"/>
      <c r="DZ341" s="317"/>
      <c r="EA341" s="234"/>
      <c r="EB341" s="319"/>
      <c r="EC341" s="319"/>
      <c r="EE341" s="51">
        <v>213</v>
      </c>
    </row>
    <row r="342" spans="13:135" ht="15" hidden="1" customHeight="1" x14ac:dyDescent="0.3">
      <c r="M342" s="330" t="s">
        <v>558</v>
      </c>
      <c r="O342" s="317"/>
      <c r="P342" s="317"/>
      <c r="Q342" s="328"/>
      <c r="R342" s="533" t="s">
        <v>559</v>
      </c>
      <c r="S342" s="534"/>
      <c r="U342" s="317"/>
      <c r="V342" s="317"/>
      <c r="W342" s="170"/>
      <c r="X342" s="533" t="s">
        <v>738</v>
      </c>
      <c r="Y342" s="534"/>
      <c r="AA342" s="317"/>
      <c r="AB342" s="317"/>
      <c r="AC342" s="170"/>
      <c r="AD342" s="595" t="s">
        <v>812</v>
      </c>
      <c r="AE342" s="596"/>
      <c r="AF342" s="336"/>
      <c r="AG342" s="338"/>
      <c r="AH342" s="336"/>
      <c r="AI342" s="170"/>
      <c r="AJ342" s="170"/>
      <c r="AK342" s="170"/>
      <c r="AL342" s="170"/>
      <c r="AM342" s="170"/>
      <c r="AN342" s="170"/>
      <c r="AO342" s="170"/>
      <c r="AP342" s="170"/>
      <c r="AQ342" s="170"/>
      <c r="AR342" s="170"/>
      <c r="AS342" s="170"/>
      <c r="AT342" s="170"/>
      <c r="AU342" s="170"/>
      <c r="AV342" s="170"/>
      <c r="AW342" s="170"/>
      <c r="AX342" s="170"/>
      <c r="AY342" s="170"/>
      <c r="AZ342" s="170"/>
      <c r="BA342" s="170"/>
      <c r="BB342" s="170"/>
      <c r="BC342" s="170"/>
      <c r="BD342" s="170"/>
      <c r="BE342" s="170"/>
      <c r="BF342" s="170"/>
      <c r="BG342" s="170"/>
      <c r="BH342" s="170"/>
      <c r="BI342" s="170"/>
      <c r="BJ342" s="170"/>
      <c r="BK342" s="170"/>
      <c r="BL342" s="170"/>
      <c r="BM342" s="170"/>
      <c r="BN342" s="170"/>
      <c r="BO342" s="170"/>
      <c r="BP342" s="170"/>
      <c r="BQ342" s="170"/>
      <c r="BR342" s="170"/>
      <c r="BS342" s="170"/>
      <c r="BT342" s="170"/>
      <c r="BU342" s="170"/>
      <c r="BV342" s="170"/>
      <c r="BW342" s="170"/>
      <c r="BX342" s="170"/>
      <c r="BY342" s="170"/>
      <c r="BZ342" s="170"/>
      <c r="CA342" s="233"/>
      <c r="CB342" s="233"/>
      <c r="CC342" s="233"/>
      <c r="CD342" s="233"/>
      <c r="CE342" s="233"/>
      <c r="CF342" s="233"/>
      <c r="CG342" s="233"/>
      <c r="CH342" s="233"/>
      <c r="CI342" s="233"/>
      <c r="CJ342" s="233"/>
      <c r="CK342" s="233"/>
      <c r="CL342" s="233"/>
      <c r="CM342" s="233"/>
      <c r="CN342" s="233"/>
      <c r="CO342" s="233"/>
      <c r="CP342" s="233"/>
      <c r="CQ342" s="233"/>
      <c r="CR342" s="233"/>
      <c r="CS342" s="233"/>
      <c r="CT342" s="233"/>
      <c r="CU342" s="233"/>
      <c r="CV342" s="233"/>
      <c r="CW342" s="233"/>
      <c r="CX342" s="233"/>
      <c r="CY342" s="233"/>
      <c r="CZ342" s="233"/>
      <c r="DA342" s="233"/>
      <c r="DB342" s="233"/>
      <c r="DC342" s="233"/>
      <c r="DD342" s="233"/>
      <c r="DE342" s="233"/>
      <c r="DF342" s="233"/>
      <c r="DG342" s="233"/>
      <c r="DH342" s="233"/>
      <c r="DI342" s="233"/>
      <c r="DJ342" s="233"/>
      <c r="DK342" s="233"/>
      <c r="DL342" s="233"/>
      <c r="DM342" s="233"/>
      <c r="DN342" s="233"/>
      <c r="DO342" s="233"/>
      <c r="DP342" s="233"/>
      <c r="DQ342" s="233"/>
      <c r="DR342" s="233"/>
      <c r="DS342" s="233"/>
      <c r="DT342" s="233"/>
      <c r="DU342" s="233"/>
      <c r="DV342" s="317"/>
      <c r="DW342" s="317"/>
      <c r="DX342" s="234"/>
      <c r="DY342" s="317"/>
      <c r="DZ342" s="317"/>
      <c r="EA342" s="234"/>
      <c r="EB342" s="319"/>
      <c r="EC342" s="319"/>
      <c r="EE342" s="100">
        <v>214</v>
      </c>
    </row>
    <row r="343" spans="13:135" ht="15" hidden="1" customHeight="1" x14ac:dyDescent="0.3">
      <c r="M343" s="330" t="s">
        <v>560</v>
      </c>
      <c r="O343" s="317"/>
      <c r="P343" s="317"/>
      <c r="Q343" s="328"/>
      <c r="R343" s="533" t="s">
        <v>276</v>
      </c>
      <c r="S343" s="534"/>
      <c r="U343" s="317"/>
      <c r="V343" s="317"/>
      <c r="W343" s="170"/>
      <c r="X343" s="533" t="s">
        <v>739</v>
      </c>
      <c r="Y343" s="534"/>
      <c r="AA343" s="317"/>
      <c r="AB343" s="317"/>
      <c r="AC343" s="170"/>
      <c r="AD343" s="595" t="s">
        <v>813</v>
      </c>
      <c r="AE343" s="596"/>
      <c r="AF343" s="336"/>
      <c r="AG343" s="338"/>
      <c r="AH343" s="336"/>
      <c r="AI343" s="170"/>
      <c r="AJ343" s="170"/>
      <c r="AK343" s="170"/>
      <c r="AL343" s="170"/>
      <c r="AM343" s="170"/>
      <c r="AN343" s="170"/>
      <c r="AO343" s="170"/>
      <c r="AP343" s="170"/>
      <c r="AQ343" s="170"/>
      <c r="AR343" s="170"/>
      <c r="AS343" s="170"/>
      <c r="AT343" s="170"/>
      <c r="AU343" s="170"/>
      <c r="AV343" s="170"/>
      <c r="AW343" s="170"/>
      <c r="AX343" s="170"/>
      <c r="AY343" s="170"/>
      <c r="AZ343" s="170"/>
      <c r="BA343" s="170"/>
      <c r="BB343" s="170"/>
      <c r="BC343" s="170"/>
      <c r="BD343" s="170"/>
      <c r="BE343" s="170"/>
      <c r="BF343" s="170"/>
      <c r="BG343" s="170"/>
      <c r="BH343" s="170"/>
      <c r="BI343" s="170"/>
      <c r="BJ343" s="170"/>
      <c r="BK343" s="170"/>
      <c r="BL343" s="170"/>
      <c r="BM343" s="170"/>
      <c r="BN343" s="170"/>
      <c r="BO343" s="170"/>
      <c r="BP343" s="170"/>
      <c r="BQ343" s="170"/>
      <c r="BR343" s="170"/>
      <c r="BS343" s="170"/>
      <c r="BT343" s="170"/>
      <c r="BU343" s="170"/>
      <c r="BV343" s="170"/>
      <c r="BW343" s="170"/>
      <c r="BX343" s="170"/>
      <c r="BY343" s="170"/>
      <c r="BZ343" s="170"/>
      <c r="CA343" s="233"/>
      <c r="CB343" s="233"/>
      <c r="CC343" s="233"/>
      <c r="CD343" s="233"/>
      <c r="CE343" s="233"/>
      <c r="CF343" s="233"/>
      <c r="CG343" s="233"/>
      <c r="CH343" s="233"/>
      <c r="CI343" s="233"/>
      <c r="CJ343" s="233"/>
      <c r="CK343" s="233"/>
      <c r="CL343" s="233"/>
      <c r="CM343" s="233"/>
      <c r="CN343" s="233"/>
      <c r="CO343" s="233"/>
      <c r="CP343" s="233"/>
      <c r="CQ343" s="233"/>
      <c r="CR343" s="233"/>
      <c r="CS343" s="233"/>
      <c r="CT343" s="233"/>
      <c r="CU343" s="233"/>
      <c r="CV343" s="233"/>
      <c r="CW343" s="233"/>
      <c r="CX343" s="233"/>
      <c r="CY343" s="233"/>
      <c r="CZ343" s="233"/>
      <c r="DA343" s="233"/>
      <c r="DB343" s="233"/>
      <c r="DC343" s="233"/>
      <c r="DD343" s="233"/>
      <c r="DE343" s="233"/>
      <c r="DF343" s="233"/>
      <c r="DG343" s="233"/>
      <c r="DH343" s="233"/>
      <c r="DI343" s="233"/>
      <c r="DJ343" s="233"/>
      <c r="DK343" s="233"/>
      <c r="DL343" s="233"/>
      <c r="DM343" s="233"/>
      <c r="DN343" s="233"/>
      <c r="DO343" s="233"/>
      <c r="DP343" s="233"/>
      <c r="DQ343" s="233"/>
      <c r="DR343" s="233"/>
      <c r="DS343" s="233"/>
      <c r="DT343" s="233"/>
      <c r="DU343" s="233"/>
      <c r="DV343" s="317"/>
      <c r="DW343" s="317"/>
      <c r="DX343" s="234"/>
      <c r="DY343" s="317"/>
      <c r="DZ343" s="317"/>
      <c r="EA343" s="234"/>
      <c r="EB343" s="319"/>
      <c r="EC343" s="319"/>
      <c r="EE343" s="51">
        <v>215</v>
      </c>
    </row>
    <row r="344" spans="13:135" ht="15" hidden="1" customHeight="1" x14ac:dyDescent="0.3">
      <c r="M344" s="330" t="s">
        <v>561</v>
      </c>
      <c r="O344" s="317"/>
      <c r="P344" s="317"/>
      <c r="Q344" s="328"/>
      <c r="R344" s="533"/>
      <c r="S344" s="534"/>
      <c r="U344" s="317"/>
      <c r="V344" s="317"/>
      <c r="W344" s="170"/>
      <c r="X344" s="533" t="s">
        <v>740</v>
      </c>
      <c r="Y344" s="534"/>
      <c r="AA344" s="317"/>
      <c r="AB344" s="317"/>
      <c r="AC344" s="170"/>
      <c r="AD344" s="595" t="s">
        <v>936</v>
      </c>
      <c r="AE344" s="596"/>
      <c r="AF344" s="336"/>
      <c r="AG344" s="338"/>
      <c r="AH344" s="336"/>
      <c r="AI344" s="170"/>
      <c r="AJ344" s="170"/>
      <c r="AK344" s="170"/>
      <c r="AL344" s="170"/>
      <c r="AM344" s="170"/>
      <c r="AN344" s="170"/>
      <c r="AO344" s="170"/>
      <c r="AP344" s="170"/>
      <c r="AQ344" s="170"/>
      <c r="AR344" s="170"/>
      <c r="AS344" s="170"/>
      <c r="AT344" s="170"/>
      <c r="AU344" s="170"/>
      <c r="AV344" s="170"/>
      <c r="AW344" s="170"/>
      <c r="AX344" s="170"/>
      <c r="AY344" s="170"/>
      <c r="AZ344" s="170"/>
      <c r="BA344" s="170"/>
      <c r="BB344" s="170"/>
      <c r="BC344" s="170"/>
      <c r="BD344" s="170"/>
      <c r="BE344" s="170"/>
      <c r="BF344" s="170"/>
      <c r="BG344" s="170"/>
      <c r="BH344" s="170"/>
      <c r="BI344" s="170"/>
      <c r="BJ344" s="170"/>
      <c r="BK344" s="170"/>
      <c r="BL344" s="170"/>
      <c r="BM344" s="170"/>
      <c r="BN344" s="170"/>
      <c r="BO344" s="170"/>
      <c r="BP344" s="170"/>
      <c r="BQ344" s="170"/>
      <c r="BR344" s="170"/>
      <c r="BS344" s="170"/>
      <c r="BT344" s="170"/>
      <c r="BU344" s="170"/>
      <c r="BV344" s="170"/>
      <c r="BW344" s="170"/>
      <c r="BX344" s="170"/>
      <c r="BY344" s="170"/>
      <c r="BZ344" s="170"/>
      <c r="CA344" s="233"/>
      <c r="CB344" s="233"/>
      <c r="CC344" s="233"/>
      <c r="CD344" s="233"/>
      <c r="CE344" s="233"/>
      <c r="CF344" s="233"/>
      <c r="CG344" s="233"/>
      <c r="CH344" s="233"/>
      <c r="CI344" s="233"/>
      <c r="CJ344" s="233"/>
      <c r="CK344" s="233"/>
      <c r="CL344" s="233"/>
      <c r="CM344" s="233"/>
      <c r="CN344" s="233"/>
      <c r="CO344" s="233"/>
      <c r="CP344" s="233"/>
      <c r="CQ344" s="233"/>
      <c r="CR344" s="233"/>
      <c r="CS344" s="233"/>
      <c r="CT344" s="233"/>
      <c r="CU344" s="233"/>
      <c r="CV344" s="233"/>
      <c r="CW344" s="233"/>
      <c r="CX344" s="233"/>
      <c r="CY344" s="233"/>
      <c r="CZ344" s="233"/>
      <c r="DA344" s="233"/>
      <c r="DB344" s="233"/>
      <c r="DC344" s="233"/>
      <c r="DD344" s="233"/>
      <c r="DE344" s="233"/>
      <c r="DF344" s="233"/>
      <c r="DG344" s="233"/>
      <c r="DH344" s="233"/>
      <c r="DI344" s="233"/>
      <c r="DJ344" s="233"/>
      <c r="DK344" s="233"/>
      <c r="DL344" s="233"/>
      <c r="DM344" s="233"/>
      <c r="DN344" s="233"/>
      <c r="DO344" s="233"/>
      <c r="DP344" s="233"/>
      <c r="DQ344" s="233"/>
      <c r="DR344" s="233"/>
      <c r="DS344" s="233"/>
      <c r="DT344" s="233"/>
      <c r="DU344" s="233"/>
      <c r="DV344" s="317"/>
      <c r="DW344" s="317"/>
      <c r="DX344" s="234"/>
      <c r="DY344" s="317"/>
      <c r="DZ344" s="317"/>
      <c r="EA344" s="234"/>
      <c r="EB344" s="319"/>
      <c r="EC344" s="319"/>
      <c r="EE344" s="51">
        <v>216</v>
      </c>
    </row>
    <row r="345" spans="13:135" ht="15" hidden="1" customHeight="1" x14ac:dyDescent="0.3">
      <c r="M345" s="330" t="s">
        <v>562</v>
      </c>
      <c r="O345" s="317"/>
      <c r="P345" s="317"/>
      <c r="Q345" s="328"/>
      <c r="R345" s="533" t="s">
        <v>563</v>
      </c>
      <c r="S345" s="534"/>
      <c r="T345" s="317"/>
      <c r="U345" s="317"/>
      <c r="V345" s="317"/>
      <c r="W345" s="170"/>
      <c r="X345" s="533" t="s">
        <v>741</v>
      </c>
      <c r="Y345" s="534"/>
      <c r="Z345" s="317"/>
      <c r="AA345" s="317"/>
      <c r="AB345" s="317"/>
      <c r="AC345" s="170"/>
      <c r="AD345" s="233"/>
      <c r="AE345" s="233"/>
      <c r="AF345" s="170"/>
      <c r="AG345" s="233"/>
      <c r="AH345" s="170"/>
      <c r="AI345" s="170"/>
      <c r="AJ345" s="170"/>
      <c r="AK345" s="170"/>
      <c r="AL345" s="170"/>
      <c r="AM345" s="170"/>
      <c r="AN345" s="170"/>
      <c r="AO345" s="170"/>
      <c r="AP345" s="170"/>
      <c r="AQ345" s="170"/>
      <c r="AR345" s="170"/>
      <c r="AS345" s="170"/>
      <c r="AT345" s="170"/>
      <c r="AU345" s="170"/>
      <c r="AV345" s="170"/>
      <c r="AW345" s="170"/>
      <c r="AX345" s="170"/>
      <c r="AY345" s="170"/>
      <c r="AZ345" s="170"/>
      <c r="BA345" s="170"/>
      <c r="BB345" s="170"/>
      <c r="BC345" s="170"/>
      <c r="BD345" s="170"/>
      <c r="BE345" s="170"/>
      <c r="BF345" s="170"/>
      <c r="BG345" s="170"/>
      <c r="BH345" s="170"/>
      <c r="BI345" s="170"/>
      <c r="BJ345" s="170"/>
      <c r="BK345" s="170"/>
      <c r="BL345" s="170"/>
      <c r="BM345" s="170"/>
      <c r="BN345" s="170"/>
      <c r="BO345" s="170"/>
      <c r="BP345" s="170"/>
      <c r="BQ345" s="170"/>
      <c r="BR345" s="170"/>
      <c r="BS345" s="170"/>
      <c r="BT345" s="170"/>
      <c r="BU345" s="170"/>
      <c r="BV345" s="170"/>
      <c r="BW345" s="170"/>
      <c r="BX345" s="170"/>
      <c r="BY345" s="170"/>
      <c r="BZ345" s="170"/>
      <c r="CA345" s="233"/>
      <c r="CB345" s="233"/>
      <c r="CC345" s="233"/>
      <c r="CD345" s="233"/>
      <c r="CE345" s="233"/>
      <c r="CF345" s="233"/>
      <c r="CG345" s="233"/>
      <c r="CH345" s="233"/>
      <c r="CI345" s="233"/>
      <c r="CJ345" s="233"/>
      <c r="CK345" s="233"/>
      <c r="CL345" s="233"/>
      <c r="CM345" s="233"/>
      <c r="CN345" s="233"/>
      <c r="CO345" s="233"/>
      <c r="CP345" s="233"/>
      <c r="CQ345" s="233"/>
      <c r="CR345" s="233"/>
      <c r="CS345" s="233"/>
      <c r="CT345" s="233"/>
      <c r="CU345" s="233"/>
      <c r="CV345" s="233"/>
      <c r="CW345" s="233"/>
      <c r="CX345" s="233"/>
      <c r="CY345" s="233"/>
      <c r="CZ345" s="233"/>
      <c r="DA345" s="233"/>
      <c r="DB345" s="233"/>
      <c r="DC345" s="233"/>
      <c r="DD345" s="233"/>
      <c r="DE345" s="233"/>
      <c r="DF345" s="233"/>
      <c r="DG345" s="233"/>
      <c r="DH345" s="233"/>
      <c r="DI345" s="233"/>
      <c r="DJ345" s="233"/>
      <c r="DK345" s="233"/>
      <c r="DL345" s="233"/>
      <c r="DM345" s="233"/>
      <c r="DN345" s="233"/>
      <c r="DO345" s="233"/>
      <c r="DP345" s="233"/>
      <c r="DQ345" s="233"/>
      <c r="DR345" s="233"/>
      <c r="DS345" s="233"/>
      <c r="DT345" s="233"/>
      <c r="DU345" s="233"/>
      <c r="DV345" s="317"/>
      <c r="DW345" s="317"/>
      <c r="DX345" s="234"/>
      <c r="DY345" s="317"/>
      <c r="DZ345" s="317"/>
      <c r="EA345" s="234"/>
      <c r="EB345" s="319"/>
      <c r="EC345" s="319"/>
      <c r="EE345" s="100">
        <v>217</v>
      </c>
    </row>
    <row r="346" spans="13:135" ht="15" hidden="1" customHeight="1" x14ac:dyDescent="0.3">
      <c r="M346" s="330" t="s">
        <v>564</v>
      </c>
      <c r="O346" s="317"/>
      <c r="P346" s="317"/>
      <c r="Q346" s="328"/>
      <c r="R346" s="533" t="s">
        <v>643</v>
      </c>
      <c r="S346" s="534"/>
      <c r="U346" s="317"/>
      <c r="V346" s="317"/>
      <c r="W346" s="170"/>
      <c r="X346" s="533" t="s">
        <v>742</v>
      </c>
      <c r="Y346" s="534"/>
      <c r="AA346" s="317"/>
      <c r="AB346" s="317"/>
      <c r="AC346" s="170"/>
      <c r="AD346" s="233"/>
      <c r="AE346" s="233"/>
      <c r="AF346" s="170"/>
      <c r="AG346" s="233"/>
      <c r="AH346" s="170"/>
      <c r="AI346" s="170"/>
      <c r="AJ346" s="170"/>
      <c r="AK346" s="170"/>
      <c r="AL346" s="170"/>
      <c r="AM346" s="170"/>
      <c r="AN346" s="170"/>
      <c r="AO346" s="170"/>
      <c r="AP346" s="170"/>
      <c r="AQ346" s="170"/>
      <c r="AR346" s="170"/>
      <c r="AS346" s="170"/>
      <c r="AT346" s="170"/>
      <c r="AU346" s="170"/>
      <c r="AV346" s="170"/>
      <c r="AW346" s="170"/>
      <c r="AX346" s="170"/>
      <c r="AY346" s="170"/>
      <c r="AZ346" s="170"/>
      <c r="BA346" s="170"/>
      <c r="BB346" s="170"/>
      <c r="BC346" s="170"/>
      <c r="BD346" s="170"/>
      <c r="BE346" s="170"/>
      <c r="BF346" s="170"/>
      <c r="BG346" s="170"/>
      <c r="BH346" s="170"/>
      <c r="BI346" s="170"/>
      <c r="BJ346" s="170"/>
      <c r="BK346" s="170"/>
      <c r="BL346" s="170"/>
      <c r="BM346" s="170"/>
      <c r="BN346" s="170"/>
      <c r="BO346" s="170"/>
      <c r="BP346" s="170"/>
      <c r="BQ346" s="170"/>
      <c r="BR346" s="170"/>
      <c r="BS346" s="170"/>
      <c r="BT346" s="170"/>
      <c r="BU346" s="170"/>
      <c r="BV346" s="170"/>
      <c r="BW346" s="170"/>
      <c r="BX346" s="170"/>
      <c r="BY346" s="170"/>
      <c r="BZ346" s="170"/>
      <c r="CA346" s="233"/>
      <c r="CB346" s="233"/>
      <c r="CC346" s="233"/>
      <c r="CD346" s="233"/>
      <c r="CE346" s="233"/>
      <c r="CF346" s="233"/>
      <c r="CG346" s="233"/>
      <c r="CH346" s="233"/>
      <c r="CI346" s="233"/>
      <c r="CJ346" s="233"/>
      <c r="CK346" s="233"/>
      <c r="CL346" s="233"/>
      <c r="CM346" s="233"/>
      <c r="CN346" s="233"/>
      <c r="CO346" s="233"/>
      <c r="CP346" s="233"/>
      <c r="CQ346" s="233"/>
      <c r="CR346" s="233"/>
      <c r="CS346" s="233"/>
      <c r="CT346" s="233"/>
      <c r="CU346" s="233"/>
      <c r="CV346" s="233"/>
      <c r="CW346" s="233"/>
      <c r="CX346" s="233"/>
      <c r="CY346" s="233"/>
      <c r="CZ346" s="233"/>
      <c r="DA346" s="233"/>
      <c r="DB346" s="233"/>
      <c r="DC346" s="233"/>
      <c r="DD346" s="233"/>
      <c r="DE346" s="233"/>
      <c r="DF346" s="233"/>
      <c r="DG346" s="233"/>
      <c r="DH346" s="233"/>
      <c r="DI346" s="233"/>
      <c r="DJ346" s="233"/>
      <c r="DK346" s="233"/>
      <c r="DL346" s="233"/>
      <c r="DM346" s="233"/>
      <c r="DN346" s="233"/>
      <c r="DO346" s="233"/>
      <c r="DP346" s="233"/>
      <c r="DQ346" s="233"/>
      <c r="DR346" s="233"/>
      <c r="DS346" s="233"/>
      <c r="DT346" s="233"/>
      <c r="DU346" s="233"/>
      <c r="DV346" s="317"/>
      <c r="DW346" s="317"/>
      <c r="DX346" s="234"/>
      <c r="DY346" s="317"/>
      <c r="DZ346" s="317"/>
      <c r="EA346" s="234"/>
      <c r="EB346" s="319"/>
      <c r="EC346" s="319"/>
      <c r="EE346" s="51">
        <v>218</v>
      </c>
    </row>
    <row r="347" spans="13:135" ht="15" hidden="1" customHeight="1" x14ac:dyDescent="0.3">
      <c r="M347" s="330" t="s">
        <v>565</v>
      </c>
      <c r="O347" s="317"/>
      <c r="P347" s="317"/>
      <c r="Q347" s="328"/>
      <c r="R347" s="533" t="s">
        <v>644</v>
      </c>
      <c r="S347" s="534"/>
      <c r="U347" s="317"/>
      <c r="V347" s="317"/>
      <c r="W347" s="170"/>
      <c r="X347" s="533" t="s">
        <v>743</v>
      </c>
      <c r="Y347" s="534"/>
      <c r="AA347" s="317"/>
      <c r="AB347" s="317"/>
      <c r="AC347" s="170"/>
      <c r="AD347" s="233"/>
      <c r="AE347" s="233"/>
      <c r="AF347" s="170"/>
      <c r="AG347" s="233"/>
      <c r="AH347" s="170"/>
      <c r="AI347" s="170"/>
      <c r="AJ347" s="170"/>
      <c r="AK347" s="170"/>
      <c r="AL347" s="170"/>
      <c r="AM347" s="170"/>
      <c r="AN347" s="170"/>
      <c r="AO347" s="170"/>
      <c r="AP347" s="170"/>
      <c r="AQ347" s="170"/>
      <c r="AR347" s="170"/>
      <c r="AS347" s="170"/>
      <c r="AT347" s="170"/>
      <c r="AU347" s="170"/>
      <c r="AV347" s="170"/>
      <c r="AW347" s="170"/>
      <c r="AX347" s="170"/>
      <c r="AY347" s="170"/>
      <c r="AZ347" s="170"/>
      <c r="BA347" s="170"/>
      <c r="BB347" s="170"/>
      <c r="BC347" s="170"/>
      <c r="BD347" s="170"/>
      <c r="BE347" s="170"/>
      <c r="BF347" s="170"/>
      <c r="BG347" s="170"/>
      <c r="BH347" s="170"/>
      <c r="BI347" s="170"/>
      <c r="BJ347" s="170"/>
      <c r="BK347" s="170"/>
      <c r="BL347" s="170"/>
      <c r="BM347" s="170"/>
      <c r="BN347" s="170"/>
      <c r="BO347" s="170"/>
      <c r="BP347" s="170"/>
      <c r="BQ347" s="170"/>
      <c r="BR347" s="170"/>
      <c r="BS347" s="170"/>
      <c r="BT347" s="170"/>
      <c r="BU347" s="170"/>
      <c r="BV347" s="170"/>
      <c r="BW347" s="170"/>
      <c r="BX347" s="170"/>
      <c r="BY347" s="170"/>
      <c r="BZ347" s="170"/>
      <c r="CA347" s="233"/>
      <c r="CB347" s="233"/>
      <c r="CC347" s="233"/>
      <c r="CD347" s="233"/>
      <c r="CE347" s="233"/>
      <c r="CF347" s="233"/>
      <c r="CG347" s="233"/>
      <c r="CH347" s="233"/>
      <c r="CI347" s="233"/>
      <c r="CJ347" s="233"/>
      <c r="CK347" s="233"/>
      <c r="CL347" s="233"/>
      <c r="CM347" s="233"/>
      <c r="CN347" s="233"/>
      <c r="CO347" s="233"/>
      <c r="CP347" s="233"/>
      <c r="CQ347" s="233"/>
      <c r="CR347" s="233"/>
      <c r="CS347" s="233"/>
      <c r="CT347" s="233"/>
      <c r="CU347" s="233"/>
      <c r="CV347" s="233"/>
      <c r="CW347" s="233"/>
      <c r="CX347" s="233"/>
      <c r="CY347" s="233"/>
      <c r="CZ347" s="233"/>
      <c r="DA347" s="233"/>
      <c r="DB347" s="233"/>
      <c r="DC347" s="233"/>
      <c r="DD347" s="233"/>
      <c r="DE347" s="233"/>
      <c r="DF347" s="233"/>
      <c r="DG347" s="233"/>
      <c r="DH347" s="233"/>
      <c r="DI347" s="233"/>
      <c r="DJ347" s="233"/>
      <c r="DK347" s="233"/>
      <c r="DL347" s="233"/>
      <c r="DM347" s="233"/>
      <c r="DN347" s="233"/>
      <c r="DO347" s="233"/>
      <c r="DP347" s="233"/>
      <c r="DQ347" s="233"/>
      <c r="DR347" s="233"/>
      <c r="DS347" s="233"/>
      <c r="DT347" s="233"/>
      <c r="DU347" s="233"/>
      <c r="DV347" s="317"/>
      <c r="DW347" s="317"/>
      <c r="DX347" s="234"/>
      <c r="DY347" s="317"/>
      <c r="DZ347" s="317"/>
      <c r="EA347" s="234"/>
      <c r="EB347" s="319"/>
      <c r="EC347" s="319"/>
      <c r="EE347" s="51">
        <v>219</v>
      </c>
    </row>
    <row r="348" spans="13:135" ht="15" hidden="1" customHeight="1" x14ac:dyDescent="0.3">
      <c r="M348" s="330" t="s">
        <v>566</v>
      </c>
      <c r="O348" s="317"/>
      <c r="P348" s="317"/>
      <c r="Q348" s="328"/>
      <c r="R348" s="533" t="s">
        <v>645</v>
      </c>
      <c r="S348" s="534"/>
      <c r="U348" s="317"/>
      <c r="V348" s="317"/>
      <c r="W348" s="170"/>
      <c r="X348" s="533" t="s">
        <v>744</v>
      </c>
      <c r="Y348" s="534"/>
      <c r="AA348" s="317"/>
      <c r="AB348" s="317"/>
      <c r="AC348" s="170"/>
      <c r="AD348" s="233"/>
      <c r="AE348" s="233"/>
      <c r="AF348" s="170"/>
      <c r="AG348" s="233"/>
      <c r="AH348" s="170"/>
      <c r="AI348" s="170"/>
      <c r="AJ348" s="170"/>
      <c r="AK348" s="170"/>
      <c r="AL348" s="170"/>
      <c r="AM348" s="170"/>
      <c r="AN348" s="170"/>
      <c r="AO348" s="170"/>
      <c r="AP348" s="170"/>
      <c r="AQ348" s="170"/>
      <c r="AR348" s="170"/>
      <c r="AS348" s="170"/>
      <c r="AT348" s="170"/>
      <c r="AU348" s="170"/>
      <c r="AV348" s="170"/>
      <c r="AW348" s="170"/>
      <c r="AX348" s="170"/>
      <c r="AY348" s="170"/>
      <c r="AZ348" s="170"/>
      <c r="BA348" s="170"/>
      <c r="BB348" s="170"/>
      <c r="BC348" s="170"/>
      <c r="BD348" s="170"/>
      <c r="BE348" s="170"/>
      <c r="BF348" s="170"/>
      <c r="BG348" s="170"/>
      <c r="BH348" s="170"/>
      <c r="BI348" s="170"/>
      <c r="BJ348" s="170"/>
      <c r="BK348" s="170"/>
      <c r="BL348" s="170"/>
      <c r="BM348" s="170"/>
      <c r="BN348" s="170"/>
      <c r="BO348" s="170"/>
      <c r="BP348" s="170"/>
      <c r="BQ348" s="170"/>
      <c r="BR348" s="170"/>
      <c r="BS348" s="170"/>
      <c r="BT348" s="170"/>
      <c r="BU348" s="170"/>
      <c r="BV348" s="170"/>
      <c r="BW348" s="170"/>
      <c r="BX348" s="170"/>
      <c r="BY348" s="170"/>
      <c r="BZ348" s="170"/>
      <c r="CA348" s="233"/>
      <c r="CB348" s="233"/>
      <c r="CC348" s="233"/>
      <c r="CD348" s="233"/>
      <c r="CE348" s="233"/>
      <c r="CF348" s="233"/>
      <c r="CG348" s="233"/>
      <c r="CH348" s="233"/>
      <c r="CI348" s="233"/>
      <c r="CJ348" s="233"/>
      <c r="CK348" s="233"/>
      <c r="CL348" s="233"/>
      <c r="CM348" s="233"/>
      <c r="CN348" s="233"/>
      <c r="CO348" s="233"/>
      <c r="CP348" s="233"/>
      <c r="CQ348" s="233"/>
      <c r="CR348" s="233"/>
      <c r="CS348" s="233"/>
      <c r="CT348" s="233"/>
      <c r="CU348" s="233"/>
      <c r="CV348" s="233"/>
      <c r="CW348" s="233"/>
      <c r="CX348" s="233"/>
      <c r="CY348" s="233"/>
      <c r="CZ348" s="233"/>
      <c r="DA348" s="233"/>
      <c r="DB348" s="233"/>
      <c r="DC348" s="233"/>
      <c r="DD348" s="233"/>
      <c r="DE348" s="233"/>
      <c r="DF348" s="233"/>
      <c r="DG348" s="233"/>
      <c r="DH348" s="233"/>
      <c r="DI348" s="233"/>
      <c r="DJ348" s="233"/>
      <c r="DK348" s="233"/>
      <c r="DL348" s="233"/>
      <c r="DM348" s="233"/>
      <c r="DN348" s="233"/>
      <c r="DO348" s="233"/>
      <c r="DP348" s="233"/>
      <c r="DQ348" s="233"/>
      <c r="DR348" s="233"/>
      <c r="DS348" s="233"/>
      <c r="DT348" s="233"/>
      <c r="DU348" s="233"/>
      <c r="DV348" s="317"/>
      <c r="DW348" s="317"/>
      <c r="DX348" s="234"/>
      <c r="DY348" s="317"/>
      <c r="DZ348" s="317"/>
      <c r="EA348" s="234"/>
      <c r="EB348" s="319"/>
      <c r="EC348" s="319"/>
      <c r="EE348" s="100">
        <v>220</v>
      </c>
    </row>
    <row r="349" spans="13:135" ht="15" hidden="1" customHeight="1" x14ac:dyDescent="0.3">
      <c r="M349" s="330" t="s">
        <v>567</v>
      </c>
      <c r="O349" s="317"/>
      <c r="P349" s="317"/>
      <c r="Q349" s="328"/>
      <c r="R349" s="533" t="s">
        <v>646</v>
      </c>
      <c r="S349" s="534"/>
      <c r="U349" s="317"/>
      <c r="V349" s="317"/>
      <c r="W349" s="170"/>
      <c r="X349" s="533" t="s">
        <v>745</v>
      </c>
      <c r="Y349" s="534"/>
      <c r="AA349" s="317"/>
      <c r="AB349" s="317"/>
      <c r="AC349" s="170"/>
      <c r="AD349" s="233"/>
      <c r="AE349" s="233"/>
      <c r="AF349" s="170"/>
      <c r="AG349" s="233"/>
      <c r="AH349" s="170"/>
      <c r="AI349" s="170"/>
      <c r="AJ349" s="170"/>
      <c r="AK349" s="170"/>
      <c r="AL349" s="170"/>
      <c r="AM349" s="170"/>
      <c r="AN349" s="170"/>
      <c r="AO349" s="170"/>
      <c r="AP349" s="170"/>
      <c r="AQ349" s="170"/>
      <c r="AR349" s="170"/>
      <c r="AS349" s="170"/>
      <c r="AT349" s="170"/>
      <c r="AU349" s="170"/>
      <c r="AV349" s="170"/>
      <c r="AW349" s="170"/>
      <c r="AX349" s="170"/>
      <c r="AY349" s="170"/>
      <c r="AZ349" s="170"/>
      <c r="BA349" s="170"/>
      <c r="BB349" s="170"/>
      <c r="BC349" s="170"/>
      <c r="BD349" s="170"/>
      <c r="BE349" s="170"/>
      <c r="BF349" s="170"/>
      <c r="BG349" s="170"/>
      <c r="BH349" s="170"/>
      <c r="BI349" s="170"/>
      <c r="BJ349" s="170"/>
      <c r="BK349" s="170"/>
      <c r="BL349" s="170"/>
      <c r="BM349" s="170"/>
      <c r="BN349" s="170"/>
      <c r="BO349" s="170"/>
      <c r="BP349" s="170"/>
      <c r="BQ349" s="170"/>
      <c r="BR349" s="170"/>
      <c r="BS349" s="170"/>
      <c r="BT349" s="170"/>
      <c r="BU349" s="170"/>
      <c r="BV349" s="170"/>
      <c r="BW349" s="170"/>
      <c r="BX349" s="170"/>
      <c r="BY349" s="170"/>
      <c r="BZ349" s="170"/>
      <c r="CA349" s="233"/>
      <c r="CB349" s="233"/>
      <c r="CC349" s="233"/>
      <c r="CD349" s="233"/>
      <c r="CE349" s="233"/>
      <c r="CF349" s="233"/>
      <c r="CG349" s="233"/>
      <c r="CH349" s="233"/>
      <c r="CI349" s="233"/>
      <c r="CJ349" s="233"/>
      <c r="CK349" s="233"/>
      <c r="CL349" s="233"/>
      <c r="CM349" s="233"/>
      <c r="CN349" s="233"/>
      <c r="CO349" s="233"/>
      <c r="CP349" s="233"/>
      <c r="CQ349" s="233"/>
      <c r="CR349" s="233"/>
      <c r="CS349" s="233"/>
      <c r="CT349" s="233"/>
      <c r="CU349" s="233"/>
      <c r="CV349" s="233"/>
      <c r="CW349" s="233"/>
      <c r="CX349" s="233"/>
      <c r="CY349" s="233"/>
      <c r="CZ349" s="233"/>
      <c r="DA349" s="233"/>
      <c r="DB349" s="233"/>
      <c r="DC349" s="233"/>
      <c r="DD349" s="233"/>
      <c r="DE349" s="233"/>
      <c r="DF349" s="233"/>
      <c r="DG349" s="233"/>
      <c r="DH349" s="233"/>
      <c r="DI349" s="233"/>
      <c r="DJ349" s="233"/>
      <c r="DK349" s="233"/>
      <c r="DL349" s="233"/>
      <c r="DM349" s="233"/>
      <c r="DN349" s="233"/>
      <c r="DO349" s="233"/>
      <c r="DP349" s="233"/>
      <c r="DQ349" s="233"/>
      <c r="DR349" s="233"/>
      <c r="DS349" s="233"/>
      <c r="DT349" s="233"/>
      <c r="DU349" s="233"/>
      <c r="DV349" s="317"/>
      <c r="DW349" s="317"/>
      <c r="DX349" s="234"/>
      <c r="DY349" s="317"/>
      <c r="DZ349" s="317"/>
      <c r="EA349" s="234"/>
      <c r="EB349" s="319"/>
      <c r="EC349" s="319"/>
      <c r="EE349" s="51">
        <v>221</v>
      </c>
    </row>
    <row r="350" spans="13:135" ht="15" hidden="1" customHeight="1" x14ac:dyDescent="0.3">
      <c r="M350" s="349" t="s">
        <v>568</v>
      </c>
      <c r="O350" s="350">
        <f ca="1">IFERROR(O122*O46,0)</f>
        <v>0</v>
      </c>
      <c r="P350" s="350">
        <f>IFERROR(P122*P46,0)</f>
        <v>0</v>
      </c>
      <c r="Q350" s="328"/>
      <c r="R350" s="170"/>
      <c r="S350" s="170"/>
      <c r="T350" s="170"/>
      <c r="U350" s="170"/>
      <c r="V350" s="233"/>
      <c r="W350" s="170"/>
      <c r="X350" s="533" t="s">
        <v>767</v>
      </c>
      <c r="Y350" s="534"/>
      <c r="Z350" s="170"/>
      <c r="AA350" s="317">
        <f ca="1">IFERROR(IF($AA$329=1,SUM(SUM(R418,U418,X418,AA418,AD418,AG418,AJ418,AM418,AP418,AS418,AV418,AY418,BB418,BE418,BH418,BK418,BN418,BQ418,BT418,BW418,BZ418),SUM(CC418,CF418,CI418,CL418,CO418,CR418,CU418,CX418,DA418,DD418,DG418,DJ418,DM418,DP418,DS418)),O44),0)</f>
        <v>0</v>
      </c>
      <c r="AB350" s="317">
        <f>IFERROR(IF($AA$329=1,SUM(SUM(S418,V418,Y418,AB418,AE418,AH418,AK418,AN418,AQ418,AT418,AW418,AZ418,BC418,BF418,BI418,BL418,BO418,BR418,BU418,BX418,CA418),SUM(CD418,CG418,CJ418,CM418,CP418,CS418,CV418,CY418,DB418,DE418,DH418,DK418,DN418,DQ418,DT418)),P44),0)</f>
        <v>0</v>
      </c>
      <c r="AC350" s="170"/>
      <c r="AD350" s="233"/>
      <c r="AE350" s="233"/>
      <c r="AF350" s="170"/>
      <c r="AG350" s="233"/>
      <c r="AH350" s="170"/>
      <c r="AI350" s="170"/>
      <c r="AJ350" s="170"/>
      <c r="AK350" s="170"/>
      <c r="AL350" s="170"/>
      <c r="AM350" s="170"/>
      <c r="AN350" s="170"/>
      <c r="AO350" s="170"/>
      <c r="AP350" s="170"/>
      <c r="AQ350" s="170"/>
      <c r="AR350" s="170"/>
      <c r="AS350" s="170"/>
      <c r="AT350" s="170"/>
      <c r="AU350" s="170"/>
      <c r="AV350" s="170"/>
      <c r="AW350" s="170"/>
      <c r="AX350" s="170"/>
      <c r="AY350" s="170"/>
      <c r="AZ350" s="170"/>
      <c r="BA350" s="170"/>
      <c r="BB350" s="170"/>
      <c r="BC350" s="170"/>
      <c r="BD350" s="170"/>
      <c r="BE350" s="170"/>
      <c r="BF350" s="170"/>
      <c r="BG350" s="170"/>
      <c r="BH350" s="170"/>
      <c r="BI350" s="170"/>
      <c r="BJ350" s="170"/>
      <c r="BK350" s="170"/>
      <c r="BL350" s="170"/>
      <c r="BM350" s="170"/>
      <c r="BN350" s="170"/>
      <c r="BO350" s="170"/>
      <c r="BP350" s="170"/>
      <c r="BQ350" s="170"/>
      <c r="BR350" s="170"/>
      <c r="BS350" s="170"/>
      <c r="BT350" s="170"/>
      <c r="BU350" s="170"/>
      <c r="BV350" s="170"/>
      <c r="BW350" s="170"/>
      <c r="BX350" s="170"/>
      <c r="BY350" s="170"/>
      <c r="BZ350" s="170"/>
      <c r="CA350" s="233"/>
      <c r="CB350" s="233"/>
      <c r="CC350" s="233"/>
      <c r="CD350" s="233"/>
      <c r="CE350" s="233"/>
      <c r="CF350" s="233"/>
      <c r="CG350" s="233"/>
      <c r="CH350" s="233"/>
      <c r="CI350" s="233"/>
      <c r="CJ350" s="233"/>
      <c r="CK350" s="233"/>
      <c r="CL350" s="233"/>
      <c r="CM350" s="233"/>
      <c r="CN350" s="233"/>
      <c r="CO350" s="233"/>
      <c r="CP350" s="233"/>
      <c r="CQ350" s="233"/>
      <c r="CR350" s="233"/>
      <c r="CS350" s="233"/>
      <c r="CT350" s="233"/>
      <c r="CU350" s="233"/>
      <c r="CV350" s="233"/>
      <c r="CW350" s="233"/>
      <c r="CX350" s="233"/>
      <c r="CY350" s="233"/>
      <c r="CZ350" s="233"/>
      <c r="DA350" s="233"/>
      <c r="DB350" s="233"/>
      <c r="DC350" s="233"/>
      <c r="DD350" s="233"/>
      <c r="DE350" s="233"/>
      <c r="DF350" s="233"/>
      <c r="DG350" s="233"/>
      <c r="DH350" s="233"/>
      <c r="DI350" s="233"/>
      <c r="DJ350" s="233"/>
      <c r="DK350" s="233"/>
      <c r="DL350" s="233"/>
      <c r="DM350" s="233"/>
      <c r="DN350" s="233"/>
      <c r="DO350" s="233"/>
      <c r="DP350" s="233"/>
      <c r="DQ350" s="233"/>
      <c r="DR350" s="233"/>
      <c r="DS350" s="233"/>
      <c r="DT350" s="233"/>
      <c r="DU350" s="233"/>
      <c r="DV350" s="233"/>
      <c r="DW350" s="233"/>
      <c r="DX350" s="234"/>
      <c r="DY350" s="233"/>
      <c r="DZ350" s="233"/>
      <c r="EA350" s="234"/>
      <c r="EB350" s="329"/>
      <c r="EC350" s="329"/>
      <c r="EE350" s="51">
        <v>222</v>
      </c>
    </row>
    <row r="351" spans="13:135" ht="15" hidden="1" customHeight="1" x14ac:dyDescent="0.3">
      <c r="M351" s="351" t="s">
        <v>569</v>
      </c>
      <c r="O351" s="338"/>
      <c r="P351" s="338"/>
      <c r="Q351" s="328"/>
      <c r="R351" s="170"/>
      <c r="S351" s="170"/>
      <c r="T351" s="170"/>
      <c r="U351" s="170"/>
      <c r="V351" s="233"/>
      <c r="W351" s="170"/>
      <c r="X351" s="533" t="s">
        <v>768</v>
      </c>
      <c r="Y351" s="534"/>
      <c r="Z351" s="170"/>
      <c r="AA351" s="317">
        <f ca="1">IFERROR(IF($AA$329=1,SUM(SUM(R419,U419,X419,AA419,AD419,AG419,AJ419,AM419,AP419,AS419,AV419,AY419,BB419,BE419,BH419,BK419,BN419,BQ419,BT419,BW419,BZ419),SUM(CC419,CF419,CI419,CL419,CO419,CR419,CU419,CX419,DA419,DD419,DG419,DJ419,DM419,DP419,DS419)),O44),0)</f>
        <v>0</v>
      </c>
      <c r="AB351" s="317">
        <f>IFERROR(IF($AA$329=1,SUM(SUM(S419,V419,Y419,AB419,AE419,AH419,AK419,AN419,AQ419,AT419,AW419,AZ419,BC419,BF419,BI419,BL419,BO419,BR419,BU419,BX419,CA419),SUM(CD419,CG419,CJ419,CM419,CP419,CS419,CV419,CY419,DB419,DE419,DH419,DK419,DN419,DQ419,DT419)),P44),0)</f>
        <v>0</v>
      </c>
      <c r="AC351" s="170"/>
      <c r="AD351" s="233"/>
      <c r="AE351" s="233"/>
      <c r="AF351" s="170"/>
      <c r="AG351" s="233"/>
      <c r="AH351" s="170"/>
      <c r="AI351" s="170"/>
      <c r="AJ351" s="170"/>
      <c r="AK351" s="170"/>
      <c r="AL351" s="170"/>
      <c r="AM351" s="170"/>
      <c r="AN351" s="170"/>
      <c r="AO351" s="170"/>
      <c r="AP351" s="170"/>
      <c r="AQ351" s="170"/>
      <c r="AR351" s="170"/>
      <c r="AS351" s="170"/>
      <c r="AT351" s="170"/>
      <c r="AU351" s="170"/>
      <c r="AV351" s="170"/>
      <c r="AW351" s="170"/>
      <c r="AX351" s="170"/>
      <c r="AY351" s="170"/>
      <c r="AZ351" s="170"/>
      <c r="BA351" s="170"/>
      <c r="BB351" s="170"/>
      <c r="BC351" s="170"/>
      <c r="BD351" s="170"/>
      <c r="BE351" s="170"/>
      <c r="BF351" s="170"/>
      <c r="BG351" s="170"/>
      <c r="BH351" s="170"/>
      <c r="BI351" s="170"/>
      <c r="BJ351" s="170"/>
      <c r="BK351" s="170"/>
      <c r="BL351" s="170"/>
      <c r="BM351" s="170"/>
      <c r="BN351" s="170"/>
      <c r="BO351" s="170"/>
      <c r="BP351" s="170"/>
      <c r="BQ351" s="170"/>
      <c r="BR351" s="170"/>
      <c r="BS351" s="170"/>
      <c r="BT351" s="170"/>
      <c r="BU351" s="170"/>
      <c r="BV351" s="170"/>
      <c r="BW351" s="170"/>
      <c r="BX351" s="170"/>
      <c r="BY351" s="170"/>
      <c r="BZ351" s="170"/>
      <c r="CA351" s="233"/>
      <c r="CB351" s="233"/>
      <c r="CC351" s="233"/>
      <c r="CD351" s="233"/>
      <c r="CE351" s="233"/>
      <c r="CF351" s="233"/>
      <c r="CG351" s="233"/>
      <c r="CH351" s="233"/>
      <c r="CI351" s="233"/>
      <c r="CJ351" s="233"/>
      <c r="CK351" s="233"/>
      <c r="CL351" s="233"/>
      <c r="CM351" s="233"/>
      <c r="CN351" s="233"/>
      <c r="CO351" s="233"/>
      <c r="CP351" s="233"/>
      <c r="CQ351" s="233"/>
      <c r="CR351" s="233"/>
      <c r="CS351" s="233"/>
      <c r="CT351" s="233"/>
      <c r="CU351" s="233"/>
      <c r="CV351" s="233"/>
      <c r="CW351" s="233"/>
      <c r="CX351" s="233"/>
      <c r="CY351" s="233"/>
      <c r="CZ351" s="233"/>
      <c r="DA351" s="233"/>
      <c r="DB351" s="233"/>
      <c r="DC351" s="233"/>
      <c r="DD351" s="233"/>
      <c r="DE351" s="233"/>
      <c r="DF351" s="233"/>
      <c r="DG351" s="233"/>
      <c r="DH351" s="233"/>
      <c r="DI351" s="233"/>
      <c r="DJ351" s="233"/>
      <c r="DK351" s="233"/>
      <c r="DL351" s="233"/>
      <c r="DM351" s="233"/>
      <c r="DN351" s="233"/>
      <c r="DO351" s="233"/>
      <c r="DP351" s="233"/>
      <c r="DQ351" s="233"/>
      <c r="DR351" s="233"/>
      <c r="DS351" s="233"/>
      <c r="DT351" s="233"/>
      <c r="DU351" s="233"/>
      <c r="DV351" s="233"/>
      <c r="DW351" s="233"/>
      <c r="DX351" s="234"/>
      <c r="DY351" s="233"/>
      <c r="DZ351" s="233"/>
      <c r="EA351" s="234"/>
      <c r="EB351" s="329"/>
      <c r="EC351" s="329"/>
      <c r="EE351" s="100">
        <v>223</v>
      </c>
    </row>
    <row r="352" spans="13:135" ht="15" hidden="1" customHeight="1" x14ac:dyDescent="0.3">
      <c r="M352" s="351" t="s">
        <v>570</v>
      </c>
      <c r="O352" s="338"/>
      <c r="P352" s="338"/>
      <c r="Q352" s="328"/>
      <c r="R352" s="533" t="s">
        <v>841</v>
      </c>
      <c r="S352" s="534"/>
      <c r="T352" s="170"/>
      <c r="U352" s="317"/>
      <c r="V352" s="233"/>
      <c r="W352" s="170"/>
      <c r="X352" s="533" t="s">
        <v>769</v>
      </c>
      <c r="Y352" s="534"/>
      <c r="Z352" s="170"/>
      <c r="AA352" s="317">
        <f ca="1">IFERROR(IF($AA$329=1,SUM(SUM(R420,U420,X420,AA420,AD420,AG420,AJ420,AM420,AP420,AS420,AV420,AY420,BB420,BE420,BH420,BK420,BN420,BQ420,BT420,BW420,BZ420),SUM(CC420,CF420,CI420,CL420,CO420,CR420,CU420,CX420,DA420,DD420,DG420,DJ420,DM420,DP420,DS420)),O44),0)</f>
        <v>0</v>
      </c>
      <c r="AB352" s="317">
        <f>IFERROR(IF($AA$329=1,SUM(SUM(S420,V420,Y420,AB420,AE420,AH420,AK420,AN420,AQ420,AT420,AW420,AZ420,BC420,BF420,BI420,BL420,BO420,BR420,BU420,BX420,CA420),SUM(CD420,CG420,CJ420,CM420,CP420,CS420,CV420,CY420,DB420,DE420,DH420,DK420,DN420,DQ420,DT420)),P44),0)</f>
        <v>0</v>
      </c>
      <c r="AC352" s="170"/>
      <c r="AD352" s="233"/>
      <c r="AE352" s="233"/>
      <c r="AF352" s="170"/>
      <c r="AG352" s="233"/>
      <c r="AH352" s="170"/>
      <c r="AI352" s="170"/>
      <c r="AJ352" s="170"/>
      <c r="AK352" s="170"/>
      <c r="AL352" s="170"/>
      <c r="AM352" s="170"/>
      <c r="AN352" s="170"/>
      <c r="AO352" s="170"/>
      <c r="AP352" s="170"/>
      <c r="AQ352" s="170"/>
      <c r="AR352" s="170"/>
      <c r="AS352" s="170"/>
      <c r="AT352" s="170"/>
      <c r="AU352" s="170"/>
      <c r="AV352" s="170"/>
      <c r="AW352" s="170"/>
      <c r="AX352" s="170"/>
      <c r="AY352" s="170"/>
      <c r="AZ352" s="170"/>
      <c r="BA352" s="170"/>
      <c r="BB352" s="170"/>
      <c r="BC352" s="170"/>
      <c r="BD352" s="170"/>
      <c r="BE352" s="170"/>
      <c r="BF352" s="170"/>
      <c r="BG352" s="170"/>
      <c r="BH352" s="170"/>
      <c r="BI352" s="170"/>
      <c r="BJ352" s="170"/>
      <c r="BK352" s="170"/>
      <c r="BL352" s="170"/>
      <c r="BM352" s="170"/>
      <c r="BN352" s="170"/>
      <c r="BO352" s="170"/>
      <c r="BP352" s="170"/>
      <c r="BQ352" s="170"/>
      <c r="BR352" s="170"/>
      <c r="BS352" s="170"/>
      <c r="BT352" s="170"/>
      <c r="BU352" s="170"/>
      <c r="BV352" s="170"/>
      <c r="BW352" s="170"/>
      <c r="BX352" s="170"/>
      <c r="BY352" s="170"/>
      <c r="BZ352" s="170"/>
      <c r="CA352" s="233"/>
      <c r="CB352" s="233"/>
      <c r="CC352" s="233"/>
      <c r="CD352" s="233"/>
      <c r="CE352" s="233"/>
      <c r="CF352" s="233"/>
      <c r="CG352" s="233"/>
      <c r="CH352" s="233"/>
      <c r="CI352" s="233"/>
      <c r="CJ352" s="233"/>
      <c r="CK352" s="233"/>
      <c r="CL352" s="233"/>
      <c r="CM352" s="233"/>
      <c r="CN352" s="233"/>
      <c r="CO352" s="233"/>
      <c r="CP352" s="233"/>
      <c r="CQ352" s="233"/>
      <c r="CR352" s="233"/>
      <c r="CS352" s="233"/>
      <c r="CT352" s="233"/>
      <c r="CU352" s="233"/>
      <c r="CV352" s="233"/>
      <c r="CW352" s="233"/>
      <c r="CX352" s="233"/>
      <c r="CY352" s="233"/>
      <c r="CZ352" s="233"/>
      <c r="DA352" s="233"/>
      <c r="DB352" s="233"/>
      <c r="DC352" s="233"/>
      <c r="DD352" s="233"/>
      <c r="DE352" s="233"/>
      <c r="DF352" s="233"/>
      <c r="DG352" s="233"/>
      <c r="DH352" s="233"/>
      <c r="DI352" s="233"/>
      <c r="DJ352" s="233"/>
      <c r="DK352" s="233"/>
      <c r="DL352" s="233"/>
      <c r="DM352" s="233"/>
      <c r="DN352" s="233"/>
      <c r="DO352" s="233"/>
      <c r="DP352" s="233"/>
      <c r="DQ352" s="233"/>
      <c r="DR352" s="233"/>
      <c r="DS352" s="233"/>
      <c r="DT352" s="233"/>
      <c r="DU352" s="233"/>
      <c r="DV352" s="233"/>
      <c r="DW352" s="233"/>
      <c r="DX352" s="234"/>
      <c r="DY352" s="233"/>
      <c r="DZ352" s="233"/>
      <c r="EA352" s="234"/>
      <c r="EB352" s="329"/>
      <c r="EC352" s="329"/>
      <c r="EE352" s="51">
        <v>224</v>
      </c>
    </row>
    <row r="353" spans="13:135" ht="15" hidden="1" customHeight="1" x14ac:dyDescent="0.3">
      <c r="M353" s="351" t="s">
        <v>571</v>
      </c>
      <c r="O353" s="338"/>
      <c r="P353" s="338"/>
      <c r="Q353" s="328"/>
      <c r="R353" s="533" t="s">
        <v>934</v>
      </c>
      <c r="S353" s="534"/>
      <c r="U353" s="317"/>
      <c r="V353" s="317"/>
      <c r="W353" s="170"/>
      <c r="X353" s="533" t="s">
        <v>770</v>
      </c>
      <c r="Y353" s="534"/>
      <c r="Z353" s="170"/>
      <c r="AA353" s="317">
        <f ca="1">IFERROR(IF($AA$329=1,SUM(SUM(R421,U421,X421,AA421,AD421,AG421,AJ421,AM421,AP421,AS421,AV421,AY421,BB421,BE421,BH421,BK421,BN421,BQ421,BT421,BW421,BZ421),SUM(CC421,CF421,CI421,CL421,CO421,CR421,CU421,CX421,DA421,DD421,DG421,DJ421,DM421,DP421,DS421)),O44),0)</f>
        <v>0</v>
      </c>
      <c r="AB353" s="317">
        <f>IFERROR(IF($AA$329=1,SUM(SUM(S421,V421,Y421,AB421,AE421,AH421,AK421,AN421,AQ421,AT421,AW421,AZ421,BC421,BF421,BI421,BL421,BO421,BR421,BU421,BX421,CA421),SUM(CD421,CG421,CJ421,CM421,CP421,CS421,CV421,CY421,DB421,DE421,DH421,DK421,DN421,DQ421,DT421)),P44),0)</f>
        <v>0</v>
      </c>
      <c r="AC353" s="170"/>
      <c r="AD353" s="233"/>
      <c r="AE353" s="233"/>
      <c r="AF353" s="170"/>
      <c r="AG353" s="233"/>
      <c r="AH353" s="170"/>
      <c r="AI353" s="170"/>
      <c r="AJ353" s="170"/>
      <c r="AK353" s="170"/>
      <c r="AL353" s="170"/>
      <c r="AM353" s="170"/>
      <c r="AN353" s="170"/>
      <c r="AO353" s="170"/>
      <c r="AP353" s="170"/>
      <c r="AQ353" s="170"/>
      <c r="AR353" s="170"/>
      <c r="AS353" s="170"/>
      <c r="AT353" s="170"/>
      <c r="AU353" s="170"/>
      <c r="AV353" s="170"/>
      <c r="AW353" s="170"/>
      <c r="AX353" s="170"/>
      <c r="AY353" s="170"/>
      <c r="AZ353" s="170"/>
      <c r="BA353" s="170"/>
      <c r="BB353" s="170"/>
      <c r="BC353" s="170"/>
      <c r="BD353" s="170"/>
      <c r="BE353" s="170"/>
      <c r="BF353" s="170"/>
      <c r="BG353" s="170"/>
      <c r="BH353" s="170"/>
      <c r="BI353" s="170"/>
      <c r="BJ353" s="170"/>
      <c r="BK353" s="170"/>
      <c r="BL353" s="170"/>
      <c r="BM353" s="170"/>
      <c r="BN353" s="170"/>
      <c r="BO353" s="170"/>
      <c r="BP353" s="170"/>
      <c r="BQ353" s="170"/>
      <c r="BR353" s="170"/>
      <c r="BS353" s="170"/>
      <c r="BT353" s="170"/>
      <c r="BU353" s="170"/>
      <c r="BV353" s="170"/>
      <c r="BW353" s="170"/>
      <c r="BX353" s="170"/>
      <c r="BY353" s="170"/>
      <c r="BZ353" s="170"/>
      <c r="CA353" s="233"/>
      <c r="CB353" s="233"/>
      <c r="CC353" s="233"/>
      <c r="CD353" s="233"/>
      <c r="CE353" s="233"/>
      <c r="CF353" s="233"/>
      <c r="CG353" s="233"/>
      <c r="CH353" s="233"/>
      <c r="CI353" s="233"/>
      <c r="CJ353" s="233"/>
      <c r="CK353" s="233"/>
      <c r="CL353" s="233"/>
      <c r="CM353" s="233"/>
      <c r="CN353" s="233"/>
      <c r="CO353" s="233"/>
      <c r="CP353" s="233"/>
      <c r="CQ353" s="233"/>
      <c r="CR353" s="233"/>
      <c r="CS353" s="233"/>
      <c r="CT353" s="233"/>
      <c r="CU353" s="233"/>
      <c r="CV353" s="233"/>
      <c r="CW353" s="233"/>
      <c r="CX353" s="233"/>
      <c r="CY353" s="233"/>
      <c r="CZ353" s="233"/>
      <c r="DA353" s="233"/>
      <c r="DB353" s="233"/>
      <c r="DC353" s="233"/>
      <c r="DD353" s="233"/>
      <c r="DE353" s="233"/>
      <c r="DF353" s="233"/>
      <c r="DG353" s="233"/>
      <c r="DH353" s="233"/>
      <c r="DI353" s="233"/>
      <c r="DJ353" s="233"/>
      <c r="DK353" s="233"/>
      <c r="DL353" s="233"/>
      <c r="DM353" s="233"/>
      <c r="DN353" s="233"/>
      <c r="DO353" s="233"/>
      <c r="DP353" s="233"/>
      <c r="DQ353" s="233"/>
      <c r="DR353" s="233"/>
      <c r="DS353" s="233"/>
      <c r="DT353" s="233"/>
      <c r="DU353" s="233"/>
      <c r="DV353" s="233"/>
      <c r="DW353" s="233"/>
      <c r="DX353" s="234"/>
      <c r="DY353" s="233"/>
      <c r="DZ353" s="233"/>
      <c r="EA353" s="234"/>
      <c r="EB353" s="329"/>
      <c r="EC353" s="329"/>
      <c r="EE353" s="51">
        <v>225</v>
      </c>
    </row>
    <row r="354" spans="13:135" ht="15" hidden="1" customHeight="1" x14ac:dyDescent="0.3">
      <c r="M354" s="351" t="s">
        <v>572</v>
      </c>
      <c r="O354" s="338"/>
      <c r="P354" s="338"/>
      <c r="Q354" s="328"/>
      <c r="R354" s="533" t="s">
        <v>935</v>
      </c>
      <c r="S354" s="534"/>
      <c r="U354" s="317">
        <f>IFERROR(IF(AG344="Pricing Group",U353,O343),0)</f>
        <v>0</v>
      </c>
      <c r="V354" s="317">
        <f>IFERROR(IF(AH344="Pricing Group",V353,P343),0)</f>
        <v>0</v>
      </c>
      <c r="W354" s="170"/>
      <c r="X354" s="533" t="s">
        <v>771</v>
      </c>
      <c r="Y354" s="534"/>
      <c r="Z354" s="170"/>
      <c r="AA354" s="317">
        <f ca="1">IFERROR(IF($AA$329=1,SUM(SUM(R422,U422,X422,AA422,AD422,AG422,AJ422,AM422,AP422,AS422,AV422,AY422,BB422,BE422,BH422,BK422,BN422,BQ422,BT422,BW422,BZ422),SUM(CC422,CF422,CI422,CL422,CO422,CR422,CU422,CX422,DA422,DD422,DG422,DJ422,DM422,DP422,DS422)),O44),0)</f>
        <v>0</v>
      </c>
      <c r="AB354" s="317">
        <f>IFERROR(IF($AA$329=1,SUM(SUM(S422,V422,Y422,AB422,AE422,AH422,AK422,AN422,AQ422,AT422,AW422,AZ422,BC422,BF422,BI422,BL422,BO422,BR422,BU422,BX422,CA422),SUM(CD422,CG422,CJ422,CM422,CP422,CS422,CV422,CY422,DB422,DE422,DH422,DK422,DN422,DQ422,DT422)),P44),0)</f>
        <v>0</v>
      </c>
      <c r="AC354" s="170"/>
      <c r="AD354" s="233"/>
      <c r="AE354" s="233"/>
      <c r="AF354" s="170"/>
      <c r="AG354" s="233"/>
      <c r="AH354" s="170"/>
      <c r="AI354" s="170"/>
      <c r="AJ354" s="170"/>
      <c r="AK354" s="170"/>
      <c r="AL354" s="170"/>
      <c r="AM354" s="170"/>
      <c r="AN354" s="170"/>
      <c r="AO354" s="170"/>
      <c r="AP354" s="170"/>
      <c r="AQ354" s="170"/>
      <c r="AR354" s="170"/>
      <c r="AS354" s="170"/>
      <c r="AT354" s="170"/>
      <c r="AU354" s="170"/>
      <c r="AV354" s="170"/>
      <c r="AW354" s="170"/>
      <c r="AX354" s="170"/>
      <c r="AY354" s="170"/>
      <c r="AZ354" s="170"/>
      <c r="BA354" s="170"/>
      <c r="BB354" s="170"/>
      <c r="BC354" s="170"/>
      <c r="BD354" s="170"/>
      <c r="BE354" s="170"/>
      <c r="BF354" s="170"/>
      <c r="BG354" s="170"/>
      <c r="BH354" s="170"/>
      <c r="BI354" s="170"/>
      <c r="BJ354" s="170"/>
      <c r="BK354" s="170"/>
      <c r="BL354" s="170"/>
      <c r="BM354" s="170"/>
      <c r="BN354" s="170"/>
      <c r="BO354" s="170"/>
      <c r="BP354" s="170"/>
      <c r="BQ354" s="170"/>
      <c r="BR354" s="170"/>
      <c r="BS354" s="170"/>
      <c r="BT354" s="170"/>
      <c r="BU354" s="170"/>
      <c r="BV354" s="170"/>
      <c r="BW354" s="170"/>
      <c r="BX354" s="170"/>
      <c r="BY354" s="170"/>
      <c r="BZ354" s="170"/>
      <c r="CA354" s="233"/>
      <c r="CB354" s="233"/>
      <c r="CC354" s="233"/>
      <c r="CD354" s="233"/>
      <c r="CE354" s="233"/>
      <c r="CF354" s="233"/>
      <c r="CG354" s="233"/>
      <c r="CH354" s="233"/>
      <c r="CI354" s="233"/>
      <c r="CJ354" s="233"/>
      <c r="CK354" s="233"/>
      <c r="CL354" s="233"/>
      <c r="CM354" s="233"/>
      <c r="CN354" s="233"/>
      <c r="CO354" s="233"/>
      <c r="CP354" s="233"/>
      <c r="CQ354" s="233"/>
      <c r="CR354" s="233"/>
      <c r="CS354" s="233"/>
      <c r="CT354" s="233"/>
      <c r="CU354" s="233"/>
      <c r="CV354" s="233"/>
      <c r="CW354" s="233"/>
      <c r="CX354" s="233"/>
      <c r="CY354" s="233"/>
      <c r="CZ354" s="233"/>
      <c r="DA354" s="233"/>
      <c r="DB354" s="233"/>
      <c r="DC354" s="233"/>
      <c r="DD354" s="233"/>
      <c r="DE354" s="233"/>
      <c r="DF354" s="233"/>
      <c r="DG354" s="233"/>
      <c r="DH354" s="233"/>
      <c r="DI354" s="233"/>
      <c r="DJ354" s="233"/>
      <c r="DK354" s="233"/>
      <c r="DL354" s="233"/>
      <c r="DM354" s="233"/>
      <c r="DN354" s="233"/>
      <c r="DO354" s="233"/>
      <c r="DP354" s="233"/>
      <c r="DQ354" s="233"/>
      <c r="DR354" s="233"/>
      <c r="DS354" s="233"/>
      <c r="DT354" s="233"/>
      <c r="DU354" s="233"/>
      <c r="DV354" s="233"/>
      <c r="DW354" s="233"/>
      <c r="DX354" s="234"/>
      <c r="DY354" s="233"/>
      <c r="DZ354" s="233"/>
      <c r="EA354" s="234"/>
      <c r="EB354" s="329"/>
      <c r="EC354" s="329"/>
      <c r="EE354" s="100">
        <v>226</v>
      </c>
    </row>
    <row r="355" spans="13:135" ht="15" hidden="1" customHeight="1" x14ac:dyDescent="0.3">
      <c r="O355" s="170"/>
      <c r="P355" s="170"/>
      <c r="Q355" s="328"/>
      <c r="R355" s="170"/>
      <c r="S355" s="170"/>
      <c r="T355" s="170"/>
      <c r="U355" s="170"/>
      <c r="V355" s="233"/>
      <c r="W355" s="170"/>
      <c r="X355" s="533" t="s">
        <v>772</v>
      </c>
      <c r="Y355" s="534"/>
      <c r="Z355" s="170"/>
      <c r="AA355" s="317">
        <f ca="1">IFERROR(IF($AA$329=1,SUM(SUM(R423,U423,X423,AA423,AD423,AG423,AJ423,AM423,AP423,AS423,AV423,AY423,BB423,BE423,BH423,BK423,BN423,BQ423,BT423,BW423,BZ423),SUM(CC423,CF423,CI423,CL423,CO423,CR423,CU423,CX423,DA423,DD423,DG423,DJ423,DM423,DP423,DS423)),O44),0)</f>
        <v>0</v>
      </c>
      <c r="AB355" s="317">
        <f>IFERROR(IF($AA$329=1,SUM(SUM(S423,V423,Y423,AB423,AE423,AH423,AK423,AN423,AQ423,AT423,AW423,AZ423,BC423,BF423,BI423,BL423,BO423,BR423,BU423,BX423,CA423),SUM(CD423,CG423,CJ423,CM423,CP423,CS423,CV423,CY423,DB423,DE423,DH423,DK423,DN423,DQ423,DT423)),P44),0)</f>
        <v>0</v>
      </c>
      <c r="AC355" s="170"/>
      <c r="AD355" s="233"/>
      <c r="AE355" s="233"/>
      <c r="AF355" s="170"/>
      <c r="AG355" s="233"/>
      <c r="AH355" s="170"/>
      <c r="AI355" s="170"/>
      <c r="AJ355" s="170"/>
      <c r="AK355" s="170"/>
      <c r="AL355" s="170"/>
      <c r="AM355" s="170"/>
      <c r="AN355" s="170"/>
      <c r="AO355" s="170"/>
      <c r="AP355" s="170"/>
      <c r="AQ355" s="170"/>
      <c r="AR355" s="170"/>
      <c r="AS355" s="170"/>
      <c r="AT355" s="170"/>
      <c r="AU355" s="170"/>
      <c r="AV355" s="170"/>
      <c r="AW355" s="170"/>
      <c r="AX355" s="170"/>
      <c r="AY355" s="170"/>
      <c r="AZ355" s="170"/>
      <c r="BA355" s="170"/>
      <c r="BB355" s="170"/>
      <c r="BC355" s="170"/>
      <c r="BD355" s="170"/>
      <c r="BE355" s="170"/>
      <c r="BF355" s="170"/>
      <c r="BG355" s="170"/>
      <c r="BH355" s="170"/>
      <c r="BI355" s="170"/>
      <c r="BJ355" s="170"/>
      <c r="BK355" s="170"/>
      <c r="BL355" s="170"/>
      <c r="BM355" s="170"/>
      <c r="BN355" s="170"/>
      <c r="BO355" s="170"/>
      <c r="BP355" s="170"/>
      <c r="BQ355" s="170"/>
      <c r="BR355" s="170"/>
      <c r="BS355" s="170"/>
      <c r="BT355" s="170"/>
      <c r="BU355" s="170"/>
      <c r="BV355" s="170"/>
      <c r="BW355" s="170"/>
      <c r="BX355" s="170"/>
      <c r="BY355" s="170"/>
      <c r="BZ355" s="170"/>
      <c r="CA355" s="233"/>
      <c r="CB355" s="233"/>
      <c r="CC355" s="233"/>
      <c r="CD355" s="233"/>
      <c r="CE355" s="233"/>
      <c r="CF355" s="233"/>
      <c r="CG355" s="233"/>
      <c r="CH355" s="233"/>
      <c r="CI355" s="233"/>
      <c r="CJ355" s="233"/>
      <c r="CK355" s="233"/>
      <c r="CL355" s="233"/>
      <c r="CM355" s="233"/>
      <c r="CN355" s="233"/>
      <c r="CO355" s="233"/>
      <c r="CP355" s="233"/>
      <c r="CQ355" s="233"/>
      <c r="CR355" s="233"/>
      <c r="CS355" s="233"/>
      <c r="CT355" s="233"/>
      <c r="CU355" s="233"/>
      <c r="CV355" s="233"/>
      <c r="CW355" s="233"/>
      <c r="CX355" s="233"/>
      <c r="CY355" s="233"/>
      <c r="CZ355" s="233"/>
      <c r="DA355" s="233"/>
      <c r="DB355" s="233"/>
      <c r="DC355" s="233"/>
      <c r="DD355" s="233"/>
      <c r="DE355" s="233"/>
      <c r="DF355" s="233"/>
      <c r="DG355" s="233"/>
      <c r="DH355" s="233"/>
      <c r="DI355" s="233"/>
      <c r="DJ355" s="233"/>
      <c r="DK355" s="233"/>
      <c r="DL355" s="233"/>
      <c r="DM355" s="233"/>
      <c r="DN355" s="233"/>
      <c r="DO355" s="233"/>
      <c r="DP355" s="233"/>
      <c r="DQ355" s="233"/>
      <c r="DR355" s="233"/>
      <c r="DS355" s="233"/>
      <c r="DT355" s="233"/>
      <c r="DU355" s="233"/>
      <c r="DV355" s="233"/>
      <c r="DW355" s="233"/>
      <c r="DX355" s="234"/>
      <c r="DY355" s="233"/>
      <c r="DZ355" s="233"/>
      <c r="EA355" s="234"/>
      <c r="EB355" s="329"/>
      <c r="EC355" s="329"/>
      <c r="EE355" s="51">
        <v>227</v>
      </c>
    </row>
    <row r="356" spans="13:135" ht="15" hidden="1" customHeight="1" x14ac:dyDescent="0.3">
      <c r="M356" s="341" t="s">
        <v>573</v>
      </c>
      <c r="O356" s="170"/>
      <c r="P356" s="170"/>
      <c r="Q356" s="328"/>
      <c r="R356" s="170"/>
      <c r="S356" s="170"/>
      <c r="T356" s="170"/>
      <c r="U356" s="170"/>
      <c r="V356" s="233"/>
      <c r="W356" s="170"/>
      <c r="X356" s="233"/>
      <c r="Y356" s="233"/>
      <c r="Z356" s="170"/>
      <c r="AA356" s="233"/>
      <c r="AB356" s="233"/>
      <c r="AC356" s="170"/>
      <c r="AD356" s="233"/>
      <c r="AE356" s="233"/>
      <c r="AF356" s="170"/>
      <c r="AG356" s="233"/>
      <c r="AH356" s="170"/>
      <c r="AI356" s="170"/>
      <c r="AJ356" s="170"/>
      <c r="AK356" s="170"/>
      <c r="AL356" s="170"/>
      <c r="AM356" s="170"/>
      <c r="AN356" s="170"/>
      <c r="AO356" s="170"/>
      <c r="AP356" s="170"/>
      <c r="AQ356" s="170"/>
      <c r="AR356" s="170"/>
      <c r="AS356" s="170"/>
      <c r="AT356" s="170"/>
      <c r="AU356" s="170"/>
      <c r="AV356" s="170"/>
      <c r="AW356" s="170"/>
      <c r="AX356" s="170"/>
      <c r="AY356" s="170"/>
      <c r="AZ356" s="170"/>
      <c r="BA356" s="170"/>
      <c r="BB356" s="170"/>
      <c r="BC356" s="170"/>
      <c r="BD356" s="170"/>
      <c r="BE356" s="170"/>
      <c r="BF356" s="170"/>
      <c r="BG356" s="170"/>
      <c r="BH356" s="170"/>
      <c r="BI356" s="170"/>
      <c r="BJ356" s="170"/>
      <c r="BK356" s="170"/>
      <c r="BL356" s="170"/>
      <c r="BM356" s="170"/>
      <c r="BN356" s="170"/>
      <c r="BO356" s="170"/>
      <c r="BP356" s="170"/>
      <c r="BQ356" s="170"/>
      <c r="BR356" s="170"/>
      <c r="BS356" s="170"/>
      <c r="BT356" s="170"/>
      <c r="BU356" s="170"/>
      <c r="BV356" s="170"/>
      <c r="BW356" s="170"/>
      <c r="BX356" s="170"/>
      <c r="BY356" s="170"/>
      <c r="BZ356" s="170"/>
      <c r="CA356" s="233"/>
      <c r="CB356" s="233"/>
      <c r="CC356" s="233"/>
      <c r="CD356" s="233"/>
      <c r="CE356" s="233"/>
      <c r="CF356" s="233"/>
      <c r="CG356" s="233"/>
      <c r="CH356" s="233"/>
      <c r="CI356" s="233"/>
      <c r="CJ356" s="233"/>
      <c r="CK356" s="233"/>
      <c r="CL356" s="233"/>
      <c r="CM356" s="233"/>
      <c r="CN356" s="233"/>
      <c r="CO356" s="233"/>
      <c r="CP356" s="233"/>
      <c r="CQ356" s="233"/>
      <c r="CR356" s="233"/>
      <c r="CS356" s="233"/>
      <c r="CT356" s="233"/>
      <c r="CU356" s="233"/>
      <c r="CV356" s="233"/>
      <c r="CW356" s="233"/>
      <c r="CX356" s="233"/>
      <c r="CY356" s="233"/>
      <c r="CZ356" s="233"/>
      <c r="DA356" s="233"/>
      <c r="DB356" s="233"/>
      <c r="DC356" s="233"/>
      <c r="DD356" s="233"/>
      <c r="DE356" s="233"/>
      <c r="DF356" s="233"/>
      <c r="DG356" s="233"/>
      <c r="DH356" s="233"/>
      <c r="DI356" s="233"/>
      <c r="DJ356" s="233"/>
      <c r="DK356" s="233"/>
      <c r="DL356" s="233"/>
      <c r="DM356" s="233"/>
      <c r="DN356" s="233"/>
      <c r="DO356" s="233"/>
      <c r="DP356" s="233"/>
      <c r="DQ356" s="233"/>
      <c r="DR356" s="233"/>
      <c r="DS356" s="233"/>
      <c r="DT356" s="233"/>
      <c r="DU356" s="233"/>
      <c r="DV356" s="233"/>
      <c r="DW356" s="233"/>
      <c r="DX356" s="234"/>
      <c r="DY356" s="233"/>
      <c r="DZ356" s="233"/>
      <c r="EA356" s="234"/>
      <c r="EB356" s="329"/>
      <c r="EC356" s="329"/>
      <c r="EE356" s="51">
        <v>228</v>
      </c>
    </row>
    <row r="357" spans="13:135" ht="15" hidden="1" customHeight="1" x14ac:dyDescent="0.3">
      <c r="M357" s="330" t="s">
        <v>134</v>
      </c>
      <c r="N357" s="320"/>
      <c r="O357" s="317"/>
      <c r="P357" s="317"/>
      <c r="Q357" s="328"/>
      <c r="R357" s="170"/>
      <c r="S357" s="170"/>
      <c r="T357" s="170"/>
      <c r="U357" s="170"/>
      <c r="V357" s="233"/>
      <c r="W357" s="170"/>
      <c r="X357" s="233"/>
      <c r="Y357" s="233"/>
      <c r="Z357" s="170"/>
      <c r="AA357" s="233"/>
      <c r="AB357" s="233"/>
      <c r="AC357" s="170"/>
      <c r="AD357" s="233"/>
      <c r="AE357" s="233"/>
      <c r="AF357" s="170"/>
      <c r="AG357" s="233"/>
      <c r="AH357" s="170"/>
      <c r="AI357" s="170"/>
      <c r="AJ357" s="170"/>
      <c r="AK357" s="170"/>
      <c r="AL357" s="170"/>
      <c r="AM357" s="170"/>
      <c r="AN357" s="170"/>
      <c r="AO357" s="170"/>
      <c r="AP357" s="170"/>
      <c r="AQ357" s="170"/>
      <c r="AR357" s="170"/>
      <c r="AS357" s="170"/>
      <c r="AT357" s="170"/>
      <c r="AU357" s="170"/>
      <c r="AV357" s="170"/>
      <c r="AW357" s="170"/>
      <c r="AX357" s="170"/>
      <c r="AY357" s="170"/>
      <c r="AZ357" s="170"/>
      <c r="BA357" s="170"/>
      <c r="BB357" s="170"/>
      <c r="BC357" s="170"/>
      <c r="BD357" s="170"/>
      <c r="BE357" s="170"/>
      <c r="BF357" s="170"/>
      <c r="BG357" s="170"/>
      <c r="BH357" s="170"/>
      <c r="BI357" s="170"/>
      <c r="BJ357" s="170"/>
      <c r="BK357" s="170"/>
      <c r="BL357" s="170"/>
      <c r="BM357" s="170"/>
      <c r="BN357" s="170"/>
      <c r="BO357" s="170"/>
      <c r="BP357" s="170"/>
      <c r="BQ357" s="170"/>
      <c r="BR357" s="170"/>
      <c r="BS357" s="170"/>
      <c r="BT357" s="170"/>
      <c r="BU357" s="170"/>
      <c r="BV357" s="170"/>
      <c r="BW357" s="170"/>
      <c r="BX357" s="170"/>
      <c r="BY357" s="170"/>
      <c r="BZ357" s="170"/>
      <c r="CA357" s="233"/>
      <c r="CB357" s="233"/>
      <c r="CC357" s="233"/>
      <c r="CD357" s="233"/>
      <c r="CE357" s="233"/>
      <c r="CF357" s="233"/>
      <c r="CG357" s="233"/>
      <c r="CH357" s="233"/>
      <c r="CI357" s="233"/>
      <c r="CJ357" s="233"/>
      <c r="CK357" s="233"/>
      <c r="CL357" s="233"/>
      <c r="CM357" s="233"/>
      <c r="CN357" s="233"/>
      <c r="CO357" s="233"/>
      <c r="CP357" s="233"/>
      <c r="CQ357" s="233"/>
      <c r="CR357" s="233"/>
      <c r="CS357" s="233"/>
      <c r="CT357" s="233"/>
      <c r="CU357" s="233"/>
      <c r="CV357" s="233"/>
      <c r="CW357" s="233"/>
      <c r="CX357" s="233"/>
      <c r="CY357" s="233"/>
      <c r="CZ357" s="233"/>
      <c r="DA357" s="233"/>
      <c r="DB357" s="233"/>
      <c r="DC357" s="233"/>
      <c r="DD357" s="233"/>
      <c r="DE357" s="233"/>
      <c r="DF357" s="233"/>
      <c r="DG357" s="233"/>
      <c r="DH357" s="233"/>
      <c r="DI357" s="233"/>
      <c r="DJ357" s="233"/>
      <c r="DK357" s="233"/>
      <c r="DL357" s="233"/>
      <c r="DM357" s="233"/>
      <c r="DN357" s="233"/>
      <c r="DO357" s="233"/>
      <c r="DP357" s="233"/>
      <c r="DQ357" s="233"/>
      <c r="DR357" s="233"/>
      <c r="DS357" s="233"/>
      <c r="DT357" s="233"/>
      <c r="DU357" s="233"/>
      <c r="DV357" s="317"/>
      <c r="DW357" s="317"/>
      <c r="DX357" s="234"/>
      <c r="DY357" s="317"/>
      <c r="DZ357" s="317"/>
      <c r="EA357" s="234"/>
      <c r="EB357" s="319"/>
      <c r="EC357" s="319"/>
      <c r="EE357" s="100">
        <v>229</v>
      </c>
    </row>
    <row r="358" spans="13:135" ht="15" hidden="1" customHeight="1" x14ac:dyDescent="0.3">
      <c r="M358" s="330" t="s">
        <v>574</v>
      </c>
      <c r="N358" s="320"/>
      <c r="O358" s="317"/>
      <c r="P358" s="317"/>
      <c r="Q358" s="328"/>
      <c r="R358" s="170"/>
      <c r="S358" s="170"/>
      <c r="T358" s="170"/>
      <c r="U358" s="170"/>
      <c r="V358" s="233"/>
      <c r="W358" s="170"/>
      <c r="X358" s="170"/>
      <c r="Y358" s="233"/>
      <c r="Z358" s="170"/>
      <c r="AA358" s="233"/>
      <c r="AB358" s="170"/>
      <c r="AC358" s="170"/>
      <c r="AD358" s="170"/>
      <c r="AE358" s="170"/>
      <c r="AF358" s="170"/>
      <c r="AG358" s="170"/>
      <c r="AH358" s="170"/>
      <c r="AI358" s="170"/>
      <c r="AJ358" s="170"/>
      <c r="AK358" s="170"/>
      <c r="AL358" s="170"/>
      <c r="AM358" s="170"/>
      <c r="AN358" s="170"/>
      <c r="AO358" s="170"/>
      <c r="AP358" s="170"/>
      <c r="AQ358" s="170"/>
      <c r="AR358" s="170"/>
      <c r="AS358" s="170"/>
      <c r="AT358" s="170"/>
      <c r="AU358" s="170"/>
      <c r="AV358" s="170"/>
      <c r="AW358" s="170"/>
      <c r="AX358" s="170"/>
      <c r="AY358" s="170"/>
      <c r="AZ358" s="170"/>
      <c r="BA358" s="170"/>
      <c r="BB358" s="170"/>
      <c r="BC358" s="170"/>
      <c r="BD358" s="170"/>
      <c r="BE358" s="170"/>
      <c r="BF358" s="170"/>
      <c r="BG358" s="170"/>
      <c r="BH358" s="170"/>
      <c r="BI358" s="170"/>
      <c r="BJ358" s="170"/>
      <c r="BK358" s="170"/>
      <c r="BL358" s="170"/>
      <c r="BM358" s="170"/>
      <c r="BN358" s="170"/>
      <c r="BO358" s="170"/>
      <c r="BP358" s="170"/>
      <c r="BQ358" s="170"/>
      <c r="BR358" s="170"/>
      <c r="BS358" s="170"/>
      <c r="BT358" s="170"/>
      <c r="BU358" s="170"/>
      <c r="BV358" s="170"/>
      <c r="BW358" s="170"/>
      <c r="BX358" s="170"/>
      <c r="BY358" s="170"/>
      <c r="BZ358" s="170"/>
      <c r="CA358" s="233"/>
      <c r="CB358" s="233"/>
      <c r="CC358" s="233"/>
      <c r="CD358" s="233"/>
      <c r="CE358" s="233"/>
      <c r="CF358" s="233"/>
      <c r="CG358" s="233"/>
      <c r="CH358" s="233"/>
      <c r="CI358" s="233"/>
      <c r="CJ358" s="233"/>
      <c r="CK358" s="233"/>
      <c r="CL358" s="233"/>
      <c r="CM358" s="233"/>
      <c r="CN358" s="233"/>
      <c r="CO358" s="233"/>
      <c r="CP358" s="233"/>
      <c r="CQ358" s="233"/>
      <c r="CR358" s="233"/>
      <c r="CS358" s="233"/>
      <c r="CT358" s="233"/>
      <c r="CU358" s="233"/>
      <c r="CV358" s="233"/>
      <c r="CW358" s="233"/>
      <c r="CX358" s="233"/>
      <c r="CY358" s="233"/>
      <c r="CZ358" s="233"/>
      <c r="DA358" s="233"/>
      <c r="DB358" s="233"/>
      <c r="DC358" s="233"/>
      <c r="DD358" s="233"/>
      <c r="DE358" s="233"/>
      <c r="DF358" s="233"/>
      <c r="DG358" s="233"/>
      <c r="DH358" s="233"/>
      <c r="DI358" s="233"/>
      <c r="DJ358" s="233"/>
      <c r="DK358" s="233"/>
      <c r="DL358" s="233"/>
      <c r="DM358" s="233"/>
      <c r="DN358" s="233"/>
      <c r="DO358" s="233"/>
      <c r="DP358" s="233"/>
      <c r="DQ358" s="233"/>
      <c r="DR358" s="233"/>
      <c r="DS358" s="233"/>
      <c r="DT358" s="233"/>
      <c r="DU358" s="233"/>
      <c r="DV358" s="317"/>
      <c r="DW358" s="317"/>
      <c r="DX358" s="234"/>
      <c r="DY358" s="317"/>
      <c r="DZ358" s="317"/>
      <c r="EA358" s="234"/>
      <c r="EB358" s="319"/>
      <c r="EC358" s="319"/>
      <c r="EE358" s="51">
        <v>230</v>
      </c>
    </row>
    <row r="359" spans="13:135" ht="15" hidden="1" customHeight="1" x14ac:dyDescent="0.3">
      <c r="M359" s="330" t="s">
        <v>575</v>
      </c>
      <c r="N359" s="320"/>
      <c r="O359" s="317"/>
      <c r="P359" s="317"/>
      <c r="Q359" s="328"/>
      <c r="R359" s="170"/>
      <c r="S359" s="170"/>
      <c r="T359" s="170"/>
      <c r="U359" s="170"/>
      <c r="V359" s="170"/>
      <c r="W359" s="170"/>
      <c r="X359" s="170"/>
      <c r="Y359" s="233"/>
      <c r="Z359" s="170"/>
      <c r="AA359" s="233"/>
      <c r="AB359" s="170"/>
      <c r="AC359" s="170"/>
      <c r="AD359" s="170"/>
      <c r="AE359" s="170"/>
      <c r="AF359" s="170"/>
      <c r="AG359" s="170"/>
      <c r="AH359" s="170"/>
      <c r="AI359" s="170"/>
      <c r="AJ359" s="170"/>
      <c r="AK359" s="170"/>
      <c r="AL359" s="170"/>
      <c r="AM359" s="170"/>
      <c r="AN359" s="170"/>
      <c r="AO359" s="170"/>
      <c r="AP359" s="170"/>
      <c r="AQ359" s="170"/>
      <c r="AR359" s="170"/>
      <c r="AS359" s="170"/>
      <c r="AT359" s="170"/>
      <c r="AU359" s="170"/>
      <c r="AV359" s="170"/>
      <c r="AW359" s="170"/>
      <c r="AX359" s="170"/>
      <c r="AY359" s="170"/>
      <c r="AZ359" s="170"/>
      <c r="BA359" s="170"/>
      <c r="BB359" s="170"/>
      <c r="BC359" s="170"/>
      <c r="BD359" s="170"/>
      <c r="BE359" s="170"/>
      <c r="BF359" s="170"/>
      <c r="BG359" s="170"/>
      <c r="BH359" s="170"/>
      <c r="BI359" s="170"/>
      <c r="BJ359" s="170"/>
      <c r="BK359" s="170"/>
      <c r="BL359" s="170"/>
      <c r="BM359" s="170"/>
      <c r="BN359" s="170"/>
      <c r="BO359" s="170"/>
      <c r="BP359" s="170"/>
      <c r="BQ359" s="170"/>
      <c r="BR359" s="170"/>
      <c r="BS359" s="170"/>
      <c r="BT359" s="170"/>
      <c r="BU359" s="170"/>
      <c r="BV359" s="170"/>
      <c r="BW359" s="170"/>
      <c r="BX359" s="170"/>
      <c r="BY359" s="170"/>
      <c r="BZ359" s="170"/>
      <c r="CA359" s="233"/>
      <c r="CB359" s="233"/>
      <c r="CC359" s="233"/>
      <c r="CD359" s="233"/>
      <c r="CE359" s="233"/>
      <c r="CF359" s="233"/>
      <c r="CG359" s="233"/>
      <c r="CH359" s="233"/>
      <c r="CI359" s="233"/>
      <c r="CJ359" s="233"/>
      <c r="CK359" s="233"/>
      <c r="CL359" s="233"/>
      <c r="CM359" s="233"/>
      <c r="CN359" s="233"/>
      <c r="CO359" s="233"/>
      <c r="CP359" s="233"/>
      <c r="CQ359" s="233"/>
      <c r="CR359" s="233"/>
      <c r="CS359" s="233"/>
      <c r="CT359" s="233"/>
      <c r="CU359" s="233"/>
      <c r="CV359" s="233"/>
      <c r="CW359" s="233"/>
      <c r="CX359" s="233"/>
      <c r="CY359" s="233"/>
      <c r="CZ359" s="233"/>
      <c r="DA359" s="233"/>
      <c r="DB359" s="233"/>
      <c r="DC359" s="233"/>
      <c r="DD359" s="233"/>
      <c r="DE359" s="233"/>
      <c r="DF359" s="233"/>
      <c r="DG359" s="233"/>
      <c r="DH359" s="233"/>
      <c r="DI359" s="233"/>
      <c r="DJ359" s="233"/>
      <c r="DK359" s="233"/>
      <c r="DL359" s="233"/>
      <c r="DM359" s="233"/>
      <c r="DN359" s="233"/>
      <c r="DO359" s="233"/>
      <c r="DP359" s="233"/>
      <c r="DQ359" s="233"/>
      <c r="DR359" s="233"/>
      <c r="DS359" s="233"/>
      <c r="DT359" s="233"/>
      <c r="DU359" s="233"/>
      <c r="DV359" s="317"/>
      <c r="DW359" s="317"/>
      <c r="DX359" s="234"/>
      <c r="DY359" s="317"/>
      <c r="DZ359" s="317"/>
      <c r="EA359" s="234"/>
      <c r="EB359" s="319"/>
      <c r="EC359" s="319"/>
      <c r="EE359" s="51">
        <v>231</v>
      </c>
    </row>
    <row r="360" spans="13:135" ht="15" hidden="1" customHeight="1" x14ac:dyDescent="0.3">
      <c r="M360" s="330" t="s">
        <v>576</v>
      </c>
      <c r="N360" s="320"/>
      <c r="O360" s="317"/>
      <c r="P360" s="317"/>
      <c r="Q360" s="328"/>
      <c r="R360" s="170"/>
      <c r="S360" s="170"/>
      <c r="T360" s="170"/>
      <c r="U360" s="170"/>
      <c r="V360" s="170"/>
      <c r="W360" s="170"/>
      <c r="X360" s="170"/>
      <c r="Y360" s="233"/>
      <c r="Z360" s="170"/>
      <c r="AA360" s="233"/>
      <c r="AB360" s="170"/>
      <c r="AC360" s="170"/>
      <c r="AD360" s="170"/>
      <c r="AE360" s="170"/>
      <c r="AF360" s="170"/>
      <c r="AG360" s="170"/>
      <c r="AH360" s="170"/>
      <c r="AI360" s="170"/>
      <c r="AJ360" s="170"/>
      <c r="AK360" s="170"/>
      <c r="AL360" s="170"/>
      <c r="AM360" s="170"/>
      <c r="AN360" s="170"/>
      <c r="AO360" s="170"/>
      <c r="AP360" s="170"/>
      <c r="AQ360" s="170"/>
      <c r="AR360" s="170"/>
      <c r="AS360" s="170"/>
      <c r="AT360" s="170"/>
      <c r="AU360" s="170"/>
      <c r="AV360" s="170"/>
      <c r="AW360" s="170"/>
      <c r="AX360" s="170"/>
      <c r="AY360" s="170"/>
      <c r="AZ360" s="170"/>
      <c r="BA360" s="170"/>
      <c r="BB360" s="170"/>
      <c r="BC360" s="170"/>
      <c r="BD360" s="170"/>
      <c r="BE360" s="170"/>
      <c r="BF360" s="170"/>
      <c r="BG360" s="170"/>
      <c r="BH360" s="170"/>
      <c r="BI360" s="170"/>
      <c r="BJ360" s="170"/>
      <c r="BK360" s="170"/>
      <c r="BL360" s="170"/>
      <c r="BM360" s="170"/>
      <c r="BN360" s="170"/>
      <c r="BO360" s="170"/>
      <c r="BP360" s="170"/>
      <c r="BQ360" s="170"/>
      <c r="BR360" s="170"/>
      <c r="BS360" s="170"/>
      <c r="BT360" s="170"/>
      <c r="BU360" s="170"/>
      <c r="BV360" s="170"/>
      <c r="BW360" s="170"/>
      <c r="BX360" s="170"/>
      <c r="BY360" s="170"/>
      <c r="BZ360" s="170"/>
      <c r="CA360" s="233"/>
      <c r="CB360" s="233"/>
      <c r="CC360" s="233"/>
      <c r="CD360" s="233"/>
      <c r="CE360" s="233"/>
      <c r="CF360" s="233"/>
      <c r="CG360" s="233"/>
      <c r="CH360" s="233"/>
      <c r="CI360" s="233"/>
      <c r="CJ360" s="233"/>
      <c r="CK360" s="233"/>
      <c r="CL360" s="233"/>
      <c r="CM360" s="233"/>
      <c r="CN360" s="233"/>
      <c r="CO360" s="233"/>
      <c r="CP360" s="233"/>
      <c r="CQ360" s="233"/>
      <c r="CR360" s="233"/>
      <c r="CS360" s="233"/>
      <c r="CT360" s="233"/>
      <c r="CU360" s="233"/>
      <c r="CV360" s="233"/>
      <c r="CW360" s="233"/>
      <c r="CX360" s="233"/>
      <c r="CY360" s="233"/>
      <c r="CZ360" s="233"/>
      <c r="DA360" s="233"/>
      <c r="DB360" s="233"/>
      <c r="DC360" s="233"/>
      <c r="DD360" s="233"/>
      <c r="DE360" s="233"/>
      <c r="DF360" s="233"/>
      <c r="DG360" s="233"/>
      <c r="DH360" s="233"/>
      <c r="DI360" s="233"/>
      <c r="DJ360" s="233"/>
      <c r="DK360" s="233"/>
      <c r="DL360" s="233"/>
      <c r="DM360" s="233"/>
      <c r="DN360" s="233"/>
      <c r="DO360" s="233"/>
      <c r="DP360" s="233"/>
      <c r="DQ360" s="233"/>
      <c r="DR360" s="233"/>
      <c r="DS360" s="233"/>
      <c r="DT360" s="233"/>
      <c r="DU360" s="233"/>
      <c r="DV360" s="317"/>
      <c r="DW360" s="317"/>
      <c r="DX360" s="234"/>
      <c r="DY360" s="317"/>
      <c r="DZ360" s="317"/>
      <c r="EA360" s="234"/>
      <c r="EB360" s="319"/>
      <c r="EC360" s="319"/>
      <c r="EE360" s="100">
        <v>232</v>
      </c>
    </row>
    <row r="361" spans="13:135" ht="15" hidden="1" customHeight="1" x14ac:dyDescent="0.3">
      <c r="M361" s="330" t="s">
        <v>577</v>
      </c>
      <c r="N361" s="320"/>
      <c r="O361" s="317"/>
      <c r="P361" s="317"/>
      <c r="Q361" s="328"/>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70"/>
      <c r="AN361" s="170"/>
      <c r="AO361" s="170"/>
      <c r="AP361" s="170"/>
      <c r="AQ361" s="170"/>
      <c r="AR361" s="170"/>
      <c r="AS361" s="170"/>
      <c r="AT361" s="170"/>
      <c r="AU361" s="170"/>
      <c r="AV361" s="170"/>
      <c r="AW361" s="170"/>
      <c r="AX361" s="170"/>
      <c r="AY361" s="170"/>
      <c r="AZ361" s="170"/>
      <c r="BA361" s="170"/>
      <c r="BB361" s="170"/>
      <c r="BC361" s="170"/>
      <c r="BD361" s="170"/>
      <c r="BE361" s="170"/>
      <c r="BF361" s="170"/>
      <c r="BG361" s="170"/>
      <c r="BH361" s="170"/>
      <c r="BI361" s="170"/>
      <c r="BJ361" s="170"/>
      <c r="BK361" s="170"/>
      <c r="BL361" s="170"/>
      <c r="BM361" s="170"/>
      <c r="BN361" s="170"/>
      <c r="BO361" s="170"/>
      <c r="BP361" s="170"/>
      <c r="BQ361" s="170"/>
      <c r="BR361" s="170"/>
      <c r="BS361" s="170"/>
      <c r="BT361" s="170"/>
      <c r="BU361" s="170"/>
      <c r="BV361" s="170"/>
      <c r="BW361" s="170"/>
      <c r="BX361" s="170"/>
      <c r="BY361" s="170"/>
      <c r="BZ361" s="170"/>
      <c r="CA361" s="233"/>
      <c r="CB361" s="233"/>
      <c r="CC361" s="233"/>
      <c r="CD361" s="233"/>
      <c r="CE361" s="233"/>
      <c r="CF361" s="233"/>
      <c r="CG361" s="233"/>
      <c r="CH361" s="233"/>
      <c r="CI361" s="233"/>
      <c r="CJ361" s="233"/>
      <c r="CK361" s="233"/>
      <c r="CL361" s="233"/>
      <c r="CM361" s="233"/>
      <c r="CN361" s="233"/>
      <c r="CO361" s="233"/>
      <c r="CP361" s="233"/>
      <c r="CQ361" s="233"/>
      <c r="CR361" s="233"/>
      <c r="CS361" s="233"/>
      <c r="CT361" s="233"/>
      <c r="CU361" s="233"/>
      <c r="CV361" s="233"/>
      <c r="CW361" s="233"/>
      <c r="CX361" s="233"/>
      <c r="CY361" s="233"/>
      <c r="CZ361" s="233"/>
      <c r="DA361" s="233"/>
      <c r="DB361" s="233"/>
      <c r="DC361" s="233"/>
      <c r="DD361" s="233"/>
      <c r="DE361" s="233"/>
      <c r="DF361" s="233"/>
      <c r="DG361" s="233"/>
      <c r="DH361" s="233"/>
      <c r="DI361" s="233"/>
      <c r="DJ361" s="233"/>
      <c r="DK361" s="233"/>
      <c r="DL361" s="233"/>
      <c r="DM361" s="233"/>
      <c r="DN361" s="233"/>
      <c r="DO361" s="233"/>
      <c r="DP361" s="233"/>
      <c r="DQ361" s="233"/>
      <c r="DR361" s="233"/>
      <c r="DS361" s="233"/>
      <c r="DT361" s="233"/>
      <c r="DU361" s="233"/>
      <c r="DV361" s="317"/>
      <c r="DW361" s="317"/>
      <c r="DX361" s="234"/>
      <c r="DY361" s="317"/>
      <c r="DZ361" s="317"/>
      <c r="EA361" s="234"/>
      <c r="EB361" s="319"/>
      <c r="EC361" s="319"/>
      <c r="EE361" s="51">
        <v>233</v>
      </c>
    </row>
    <row r="362" spans="13:135" ht="15" hidden="1" customHeight="1" x14ac:dyDescent="0.3">
      <c r="M362" s="320" t="s">
        <v>578</v>
      </c>
      <c r="N362" s="320"/>
      <c r="O362" s="320">
        <f ca="1">IFERROR(O46,0)</f>
        <v>0</v>
      </c>
      <c r="P362" s="320">
        <f>IFERROR(P46,0)</f>
        <v>0</v>
      </c>
      <c r="EE362" s="51">
        <v>234</v>
      </c>
    </row>
    <row r="363" spans="13:135" ht="15" hidden="1" customHeight="1" x14ac:dyDescent="0.3">
      <c r="M363" s="320" t="s">
        <v>579</v>
      </c>
      <c r="N363" s="320"/>
      <c r="O363" s="320">
        <f ca="1">IFERROR(O145,0)</f>
        <v>0</v>
      </c>
      <c r="P363" s="320">
        <f>IFERROR(P145,0)</f>
        <v>0</v>
      </c>
      <c r="EE363" s="100">
        <v>235</v>
      </c>
    </row>
    <row r="364" spans="13:135" ht="15" hidden="1" customHeight="1" x14ac:dyDescent="0.3">
      <c r="M364" s="345" t="s">
        <v>580</v>
      </c>
      <c r="N364" s="345"/>
      <c r="O364" s="345">
        <f ca="1">IFERROR(O147,0)</f>
        <v>0</v>
      </c>
      <c r="P364" s="345">
        <f>IFERROR(P147,0)</f>
        <v>0</v>
      </c>
      <c r="EE364" s="51">
        <v>236</v>
      </c>
    </row>
    <row r="365" spans="13:135" ht="15" hidden="1" customHeight="1" x14ac:dyDescent="0.3">
      <c r="M365" s="335" t="s">
        <v>581</v>
      </c>
      <c r="N365" s="335"/>
      <c r="O365" s="346"/>
      <c r="P365" s="346"/>
      <c r="EE365" s="51">
        <v>237</v>
      </c>
    </row>
    <row r="366" spans="13:135" ht="15" hidden="1" customHeight="1" x14ac:dyDescent="0.3">
      <c r="EE366" s="100">
        <v>238</v>
      </c>
    </row>
    <row r="367" spans="13:135" ht="15" hidden="1" customHeight="1" x14ac:dyDescent="0.3">
      <c r="M367" s="233"/>
      <c r="N367" s="234"/>
      <c r="O367" s="347" t="s">
        <v>245</v>
      </c>
      <c r="P367" s="347" t="s">
        <v>34</v>
      </c>
      <c r="EE367" s="51">
        <v>239</v>
      </c>
    </row>
    <row r="368" spans="13:135" ht="15" hidden="1" customHeight="1" x14ac:dyDescent="0.3">
      <c r="M368" s="317" t="s">
        <v>582</v>
      </c>
      <c r="N368" s="318"/>
      <c r="O368" s="317">
        <f ca="1">IFERROR($O$185*$O$44,0)</f>
        <v>0</v>
      </c>
      <c r="P368" s="317">
        <f>IFERROR($P$185*$P$44,0)</f>
        <v>0</v>
      </c>
      <c r="EE368" s="51">
        <v>240</v>
      </c>
    </row>
    <row r="369" spans="13:135" ht="15" hidden="1" customHeight="1" x14ac:dyDescent="0.3">
      <c r="M369" s="317" t="s">
        <v>583</v>
      </c>
      <c r="N369" s="318"/>
      <c r="O369" s="317">
        <f ca="1">IFERROR($O$187*$O$44,0)</f>
        <v>0</v>
      </c>
      <c r="P369" s="317">
        <f>IFERROR($P$187*$P$44,0)</f>
        <v>0</v>
      </c>
      <c r="EE369" s="100">
        <v>241</v>
      </c>
    </row>
    <row r="370" spans="13:135" ht="15" hidden="1" customHeight="1" x14ac:dyDescent="0.3">
      <c r="M370" s="317" t="s">
        <v>408</v>
      </c>
      <c r="N370" s="318"/>
      <c r="O370" s="352">
        <f ca="1">IFERROR($O$369/$O$368,0)</f>
        <v>0</v>
      </c>
      <c r="P370" s="352">
        <f>IFERROR($P$369/$P$368,0)</f>
        <v>0</v>
      </c>
      <c r="EE370" s="51">
        <v>242</v>
      </c>
    </row>
    <row r="371" spans="13:135" ht="15" hidden="1" customHeight="1" x14ac:dyDescent="0.3">
      <c r="M371" s="317" t="s">
        <v>584</v>
      </c>
      <c r="N371" s="318"/>
      <c r="O371" s="472">
        <f ca="1">$O$54</f>
        <v>0</v>
      </c>
      <c r="P371" s="472">
        <f>$P$54</f>
        <v>0</v>
      </c>
      <c r="EE371" s="51">
        <v>243</v>
      </c>
    </row>
    <row r="372" spans="13:135" ht="15" hidden="1" customHeight="1" x14ac:dyDescent="0.3">
      <c r="EE372" s="100">
        <v>244</v>
      </c>
    </row>
    <row r="373" spans="13:135" ht="15" hidden="1" customHeight="1" x14ac:dyDescent="0.3">
      <c r="M373" s="353" t="s">
        <v>585</v>
      </c>
      <c r="EE373" s="51">
        <v>245</v>
      </c>
    </row>
    <row r="374" spans="13:135" ht="15" hidden="1" customHeight="1" x14ac:dyDescent="0.3">
      <c r="M374" s="320" t="s">
        <v>586</v>
      </c>
      <c r="N374" s="320"/>
      <c r="O374" s="320"/>
      <c r="P374" s="320"/>
      <c r="Q374" s="320"/>
      <c r="R374" s="354" t="b">
        <v>0</v>
      </c>
      <c r="S374" s="355" t="b">
        <v>0</v>
      </c>
      <c r="T374" s="355" t="b">
        <v>0</v>
      </c>
      <c r="U374" s="355" t="b">
        <v>0</v>
      </c>
      <c r="V374" s="355" t="b">
        <v>0</v>
      </c>
      <c r="W374" s="355" t="b">
        <v>0</v>
      </c>
      <c r="X374" s="355" t="b">
        <v>0</v>
      </c>
      <c r="Y374" s="355" t="b">
        <v>0</v>
      </c>
      <c r="Z374" s="355" t="b">
        <v>0</v>
      </c>
      <c r="AA374" s="355" t="b">
        <v>0</v>
      </c>
      <c r="AB374" s="355" t="b">
        <v>0</v>
      </c>
      <c r="AC374" s="355" t="b">
        <v>0</v>
      </c>
      <c r="AD374" s="355" t="b">
        <v>0</v>
      </c>
      <c r="AE374" s="355" t="b">
        <v>0</v>
      </c>
      <c r="AF374" s="355" t="b">
        <v>0</v>
      </c>
      <c r="AG374" s="355" t="b">
        <v>0</v>
      </c>
      <c r="AH374" s="355" t="b">
        <v>0</v>
      </c>
      <c r="AI374" s="355" t="b">
        <v>0</v>
      </c>
      <c r="AJ374" s="355" t="b">
        <v>0</v>
      </c>
      <c r="AK374" s="355" t="b">
        <v>0</v>
      </c>
      <c r="AL374" s="355" t="b">
        <v>0</v>
      </c>
      <c r="AM374" s="355" t="b">
        <v>0</v>
      </c>
      <c r="AN374" s="355" t="b">
        <v>0</v>
      </c>
      <c r="AO374" s="355" t="b">
        <v>0</v>
      </c>
      <c r="AP374" s="355" t="b">
        <v>0</v>
      </c>
      <c r="AQ374" s="355" t="b">
        <v>0</v>
      </c>
      <c r="AR374" s="355" t="b">
        <v>0</v>
      </c>
      <c r="AS374" s="355" t="b">
        <v>0</v>
      </c>
      <c r="AT374" s="355" t="b">
        <v>0</v>
      </c>
      <c r="AU374" s="355" t="b">
        <v>0</v>
      </c>
      <c r="AV374" s="355" t="b">
        <v>0</v>
      </c>
      <c r="AW374" s="355" t="b">
        <v>0</v>
      </c>
      <c r="AX374" s="355" t="b">
        <v>0</v>
      </c>
      <c r="AY374" s="355" t="b">
        <v>0</v>
      </c>
      <c r="AZ374" s="355" t="b">
        <v>0</v>
      </c>
      <c r="BA374" s="355" t="b">
        <v>0</v>
      </c>
      <c r="BB374" s="355" t="b">
        <v>0</v>
      </c>
      <c r="BC374" s="355" t="b">
        <v>0</v>
      </c>
      <c r="BD374" s="355" t="b">
        <v>0</v>
      </c>
      <c r="BE374" s="355" t="b">
        <v>0</v>
      </c>
      <c r="BF374" s="355" t="b">
        <v>0</v>
      </c>
      <c r="BG374" s="355" t="b">
        <v>0</v>
      </c>
      <c r="BH374" s="355" t="b">
        <v>0</v>
      </c>
      <c r="BI374" s="355" t="b">
        <v>0</v>
      </c>
      <c r="BJ374" s="355" t="b">
        <v>0</v>
      </c>
      <c r="BK374" s="355" t="b">
        <v>0</v>
      </c>
      <c r="BL374" s="355" t="b">
        <v>0</v>
      </c>
      <c r="BM374" s="355" t="b">
        <v>0</v>
      </c>
      <c r="BN374" s="355" t="b">
        <v>0</v>
      </c>
      <c r="BO374" s="355" t="b">
        <v>0</v>
      </c>
      <c r="BP374" s="355" t="b">
        <v>0</v>
      </c>
      <c r="BQ374" s="355" t="b">
        <v>0</v>
      </c>
      <c r="BR374" s="355" t="b">
        <v>0</v>
      </c>
      <c r="BS374" s="355" t="b">
        <v>0</v>
      </c>
      <c r="BT374" s="355" t="b">
        <v>0</v>
      </c>
      <c r="BU374" s="355" t="b">
        <v>0</v>
      </c>
      <c r="BV374" s="355" t="b">
        <v>0</v>
      </c>
      <c r="BW374" s="355" t="b">
        <v>0</v>
      </c>
      <c r="BX374" s="355" t="b">
        <v>0</v>
      </c>
      <c r="BY374" s="355" t="b">
        <v>0</v>
      </c>
      <c r="BZ374" s="355" t="b">
        <v>0</v>
      </c>
      <c r="CA374" s="355" t="b">
        <v>0</v>
      </c>
      <c r="CB374" s="355"/>
      <c r="CC374" s="355" t="b">
        <v>0</v>
      </c>
      <c r="CD374" s="355" t="b">
        <v>0</v>
      </c>
      <c r="CE374" s="355" t="b">
        <v>0</v>
      </c>
      <c r="CF374" s="355" t="b">
        <v>0</v>
      </c>
      <c r="CG374" s="355" t="b">
        <v>0</v>
      </c>
      <c r="CH374" s="355" t="b">
        <v>0</v>
      </c>
      <c r="CI374" s="355" t="b">
        <v>0</v>
      </c>
      <c r="CJ374" s="355" t="b">
        <v>0</v>
      </c>
      <c r="CK374" s="355" t="b">
        <v>0</v>
      </c>
      <c r="CL374" s="355" t="b">
        <v>0</v>
      </c>
      <c r="CM374" s="355" t="b">
        <v>0</v>
      </c>
      <c r="CN374" s="355" t="b">
        <v>0</v>
      </c>
      <c r="CO374" s="355" t="b">
        <v>0</v>
      </c>
      <c r="CP374" s="355" t="b">
        <v>0</v>
      </c>
      <c r="CQ374" s="355" t="b">
        <v>0</v>
      </c>
      <c r="CR374" s="355" t="b">
        <v>0</v>
      </c>
      <c r="CS374" s="355" t="b">
        <v>0</v>
      </c>
      <c r="CT374" s="355" t="b">
        <v>0</v>
      </c>
      <c r="CU374" s="355" t="b">
        <v>0</v>
      </c>
      <c r="CV374" s="355" t="b">
        <v>0</v>
      </c>
      <c r="CW374" s="355" t="b">
        <v>0</v>
      </c>
      <c r="CX374" s="355" t="b">
        <v>0</v>
      </c>
      <c r="CY374" s="355" t="b">
        <v>0</v>
      </c>
      <c r="CZ374" s="355" t="b">
        <v>0</v>
      </c>
      <c r="DA374" s="355" t="b">
        <v>0</v>
      </c>
      <c r="DB374" s="355" t="b">
        <v>0</v>
      </c>
      <c r="DC374" s="355" t="b">
        <v>0</v>
      </c>
      <c r="DD374" s="355" t="b">
        <v>0</v>
      </c>
      <c r="DE374" s="355" t="b">
        <v>0</v>
      </c>
      <c r="DF374" s="355" t="b">
        <v>0</v>
      </c>
      <c r="DG374" s="355" t="b">
        <v>0</v>
      </c>
      <c r="DH374" s="355" t="b">
        <v>0</v>
      </c>
      <c r="DI374" s="355" t="b">
        <v>0</v>
      </c>
      <c r="DJ374" s="355" t="b">
        <v>0</v>
      </c>
      <c r="DK374" s="355" t="b">
        <v>0</v>
      </c>
      <c r="DL374" s="355" t="b">
        <v>0</v>
      </c>
      <c r="DM374" s="355" t="b">
        <v>0</v>
      </c>
      <c r="DN374" s="355" t="b">
        <v>0</v>
      </c>
      <c r="DO374" s="355" t="b">
        <v>0</v>
      </c>
      <c r="DP374" s="355" t="b">
        <v>0</v>
      </c>
      <c r="DQ374" s="355" t="b">
        <v>0</v>
      </c>
      <c r="DR374" s="355" t="b">
        <v>0</v>
      </c>
      <c r="DS374" s="355" t="b">
        <v>0</v>
      </c>
      <c r="DT374" s="355" t="b">
        <v>0</v>
      </c>
      <c r="DU374" s="355"/>
      <c r="DV374" s="355"/>
      <c r="DW374" s="355"/>
      <c r="DX374" s="355" t="b">
        <v>0</v>
      </c>
      <c r="DY374" s="355" t="b">
        <v>0</v>
      </c>
      <c r="DZ374" s="355" t="b">
        <v>0</v>
      </c>
      <c r="EA374" s="355" t="b">
        <v>0</v>
      </c>
      <c r="EB374" s="355" t="b">
        <v>0</v>
      </c>
      <c r="EC374" s="355" t="b">
        <v>0</v>
      </c>
      <c r="EE374" s="100">
        <v>247</v>
      </c>
    </row>
    <row r="375" spans="13:135" ht="15" hidden="1" customHeight="1" x14ac:dyDescent="0.3">
      <c r="M375" s="320" t="s">
        <v>587</v>
      </c>
      <c r="N375" s="320"/>
      <c r="O375" s="320"/>
      <c r="P375" s="320"/>
      <c r="Q375" s="320"/>
      <c r="R375" s="355" t="b">
        <v>0</v>
      </c>
      <c r="S375" s="355" t="b">
        <v>0</v>
      </c>
      <c r="T375" s="355" t="b">
        <v>0</v>
      </c>
      <c r="U375" s="355" t="b">
        <v>0</v>
      </c>
      <c r="V375" s="355" t="b">
        <v>0</v>
      </c>
      <c r="W375" s="355" t="b">
        <v>0</v>
      </c>
      <c r="X375" s="355" t="b">
        <v>0</v>
      </c>
      <c r="Y375" s="355" t="b">
        <v>0</v>
      </c>
      <c r="Z375" s="355" t="b">
        <v>0</v>
      </c>
      <c r="AA375" s="355" t="b">
        <v>0</v>
      </c>
      <c r="AB375" s="355" t="b">
        <v>0</v>
      </c>
      <c r="AC375" s="355" t="b">
        <v>0</v>
      </c>
      <c r="AD375" s="355" t="b">
        <v>0</v>
      </c>
      <c r="AE375" s="355" t="b">
        <v>0</v>
      </c>
      <c r="AF375" s="355" t="b">
        <v>0</v>
      </c>
      <c r="AG375" s="355" t="b">
        <v>0</v>
      </c>
      <c r="AH375" s="355" t="b">
        <v>0</v>
      </c>
      <c r="AI375" s="355" t="b">
        <v>0</v>
      </c>
      <c r="AJ375" s="355" t="b">
        <v>0</v>
      </c>
      <c r="AK375" s="355" t="b">
        <v>0</v>
      </c>
      <c r="AL375" s="355" t="b">
        <v>0</v>
      </c>
      <c r="AM375" s="355" t="b">
        <v>0</v>
      </c>
      <c r="AN375" s="355" t="b">
        <v>0</v>
      </c>
      <c r="AO375" s="355" t="b">
        <v>0</v>
      </c>
      <c r="AP375" s="355" t="b">
        <v>0</v>
      </c>
      <c r="AQ375" s="355" t="b">
        <v>0</v>
      </c>
      <c r="AR375" s="355" t="b">
        <v>0</v>
      </c>
      <c r="AS375" s="355" t="b">
        <v>0</v>
      </c>
      <c r="AT375" s="355" t="b">
        <v>0</v>
      </c>
      <c r="AU375" s="355" t="b">
        <v>0</v>
      </c>
      <c r="AV375" s="355" t="b">
        <v>0</v>
      </c>
      <c r="AW375" s="355" t="b">
        <v>0</v>
      </c>
      <c r="AX375" s="355" t="b">
        <v>0</v>
      </c>
      <c r="AY375" s="355" t="b">
        <v>0</v>
      </c>
      <c r="AZ375" s="355" t="b">
        <v>0</v>
      </c>
      <c r="BA375" s="355" t="b">
        <v>0</v>
      </c>
      <c r="BB375" s="355" t="b">
        <v>0</v>
      </c>
      <c r="BC375" s="355" t="b">
        <v>0</v>
      </c>
      <c r="BD375" s="355" t="b">
        <v>0</v>
      </c>
      <c r="BE375" s="355" t="b">
        <v>0</v>
      </c>
      <c r="BF375" s="355" t="b">
        <v>0</v>
      </c>
      <c r="BG375" s="355" t="b">
        <v>0</v>
      </c>
      <c r="BH375" s="355" t="b">
        <v>0</v>
      </c>
      <c r="BI375" s="355" t="b">
        <v>0</v>
      </c>
      <c r="BJ375" s="355" t="b">
        <v>0</v>
      </c>
      <c r="BK375" s="355" t="b">
        <v>0</v>
      </c>
      <c r="BL375" s="355" t="b">
        <v>0</v>
      </c>
      <c r="BM375" s="355" t="b">
        <v>0</v>
      </c>
      <c r="BN375" s="355" t="b">
        <v>0</v>
      </c>
      <c r="BO375" s="355" t="b">
        <v>0</v>
      </c>
      <c r="BP375" s="355" t="b">
        <v>0</v>
      </c>
      <c r="BQ375" s="355" t="b">
        <v>0</v>
      </c>
      <c r="BR375" s="355" t="b">
        <v>0</v>
      </c>
      <c r="BS375" s="355" t="b">
        <v>0</v>
      </c>
      <c r="BT375" s="355" t="b">
        <v>0</v>
      </c>
      <c r="BU375" s="355" t="b">
        <v>0</v>
      </c>
      <c r="BV375" s="355" t="b">
        <v>0</v>
      </c>
      <c r="BW375" s="355" t="b">
        <v>0</v>
      </c>
      <c r="BX375" s="355" t="b">
        <v>0</v>
      </c>
      <c r="BY375" s="355" t="b">
        <v>0</v>
      </c>
      <c r="BZ375" s="355" t="b">
        <v>0</v>
      </c>
      <c r="CA375" s="355" t="b">
        <v>0</v>
      </c>
      <c r="CB375" s="355"/>
      <c r="CC375" s="355" t="b">
        <v>0</v>
      </c>
      <c r="CD375" s="355" t="b">
        <v>0</v>
      </c>
      <c r="CE375" s="355" t="b">
        <v>0</v>
      </c>
      <c r="CF375" s="355" t="b">
        <v>0</v>
      </c>
      <c r="CG375" s="355" t="b">
        <v>0</v>
      </c>
      <c r="CH375" s="355" t="b">
        <v>0</v>
      </c>
      <c r="CI375" s="355" t="b">
        <v>0</v>
      </c>
      <c r="CJ375" s="355" t="b">
        <v>0</v>
      </c>
      <c r="CK375" s="355" t="b">
        <v>0</v>
      </c>
      <c r="CL375" s="355" t="b">
        <v>0</v>
      </c>
      <c r="CM375" s="355" t="b">
        <v>0</v>
      </c>
      <c r="CN375" s="355" t="b">
        <v>0</v>
      </c>
      <c r="CO375" s="355" t="b">
        <v>0</v>
      </c>
      <c r="CP375" s="355" t="b">
        <v>0</v>
      </c>
      <c r="CQ375" s="355" t="b">
        <v>0</v>
      </c>
      <c r="CR375" s="355" t="b">
        <v>0</v>
      </c>
      <c r="CS375" s="355" t="b">
        <v>0</v>
      </c>
      <c r="CT375" s="355" t="b">
        <v>0</v>
      </c>
      <c r="CU375" s="355" t="b">
        <v>0</v>
      </c>
      <c r="CV375" s="355" t="b">
        <v>0</v>
      </c>
      <c r="CW375" s="355" t="b">
        <v>0</v>
      </c>
      <c r="CX375" s="355" t="b">
        <v>0</v>
      </c>
      <c r="CY375" s="355" t="b">
        <v>0</v>
      </c>
      <c r="CZ375" s="355" t="b">
        <v>0</v>
      </c>
      <c r="DA375" s="355" t="b">
        <v>0</v>
      </c>
      <c r="DB375" s="355" t="b">
        <v>0</v>
      </c>
      <c r="DC375" s="355" t="b">
        <v>0</v>
      </c>
      <c r="DD375" s="355" t="b">
        <v>0</v>
      </c>
      <c r="DE375" s="355" t="b">
        <v>0</v>
      </c>
      <c r="DF375" s="355" t="b">
        <v>0</v>
      </c>
      <c r="DG375" s="355" t="b">
        <v>0</v>
      </c>
      <c r="DH375" s="355" t="b">
        <v>0</v>
      </c>
      <c r="DI375" s="355" t="b">
        <v>0</v>
      </c>
      <c r="DJ375" s="355" t="b">
        <v>0</v>
      </c>
      <c r="DK375" s="355" t="b">
        <v>0</v>
      </c>
      <c r="DL375" s="355" t="b">
        <v>0</v>
      </c>
      <c r="DM375" s="355" t="b">
        <v>0</v>
      </c>
      <c r="DN375" s="355" t="b">
        <v>0</v>
      </c>
      <c r="DO375" s="355" t="b">
        <v>0</v>
      </c>
      <c r="DP375" s="355" t="b">
        <v>0</v>
      </c>
      <c r="DQ375" s="355" t="b">
        <v>0</v>
      </c>
      <c r="DR375" s="355" t="b">
        <v>0</v>
      </c>
      <c r="DS375" s="355" t="b">
        <v>0</v>
      </c>
      <c r="DT375" s="355" t="b">
        <v>0</v>
      </c>
      <c r="DU375" s="355"/>
      <c r="DV375" s="355"/>
      <c r="DW375" s="355"/>
      <c r="DX375" s="355" t="b">
        <v>0</v>
      </c>
      <c r="DY375" s="355" t="b">
        <v>0</v>
      </c>
      <c r="DZ375" s="355" t="b">
        <v>0</v>
      </c>
      <c r="EA375" s="355" t="b">
        <v>0</v>
      </c>
      <c r="EB375" s="355" t="b">
        <v>0</v>
      </c>
      <c r="EC375" s="355" t="b">
        <v>0</v>
      </c>
      <c r="ED375" t="b">
        <v>0</v>
      </c>
      <c r="EE375" s="51">
        <v>248</v>
      </c>
    </row>
    <row r="376" spans="13:135" ht="15" hidden="1" customHeight="1" x14ac:dyDescent="0.3">
      <c r="M376" s="320" t="s">
        <v>588</v>
      </c>
      <c r="N376" s="320"/>
      <c r="O376" s="320"/>
      <c r="P376" s="320"/>
      <c r="Q376" s="320"/>
      <c r="R376" s="355" t="b">
        <v>0</v>
      </c>
      <c r="S376" s="355" t="b">
        <v>0</v>
      </c>
      <c r="T376" s="355" t="b">
        <v>0</v>
      </c>
      <c r="U376" s="355" t="b">
        <v>0</v>
      </c>
      <c r="V376" s="355" t="b">
        <v>0</v>
      </c>
      <c r="W376" s="355" t="b">
        <v>0</v>
      </c>
      <c r="X376" s="355" t="b">
        <v>0</v>
      </c>
      <c r="Y376" s="355" t="b">
        <v>0</v>
      </c>
      <c r="Z376" s="355" t="b">
        <v>0</v>
      </c>
      <c r="AA376" s="355" t="b">
        <v>0</v>
      </c>
      <c r="AB376" s="355" t="b">
        <v>0</v>
      </c>
      <c r="AC376" s="355" t="b">
        <v>0</v>
      </c>
      <c r="AD376" s="355" t="b">
        <v>0</v>
      </c>
      <c r="AE376" s="355" t="b">
        <v>0</v>
      </c>
      <c r="AF376" s="355" t="b">
        <v>0</v>
      </c>
      <c r="AG376" s="355" t="b">
        <v>0</v>
      </c>
      <c r="AH376" s="355" t="b">
        <v>0</v>
      </c>
      <c r="AI376" s="355" t="b">
        <v>0</v>
      </c>
      <c r="AJ376" s="355" t="b">
        <v>0</v>
      </c>
      <c r="AK376" s="355" t="b">
        <v>0</v>
      </c>
      <c r="AL376" s="355" t="b">
        <v>0</v>
      </c>
      <c r="AM376" s="355" t="b">
        <v>0</v>
      </c>
      <c r="AN376" s="355" t="b">
        <v>0</v>
      </c>
      <c r="AO376" s="355" t="b">
        <v>0</v>
      </c>
      <c r="AP376" s="355" t="b">
        <v>0</v>
      </c>
      <c r="AQ376" s="355" t="b">
        <v>0</v>
      </c>
      <c r="AR376" s="355" t="b">
        <v>0</v>
      </c>
      <c r="AS376" s="355" t="b">
        <v>0</v>
      </c>
      <c r="AT376" s="355" t="b">
        <v>0</v>
      </c>
      <c r="AU376" s="355" t="b">
        <v>0</v>
      </c>
      <c r="AV376" s="355" t="b">
        <v>0</v>
      </c>
      <c r="AW376" s="355" t="b">
        <v>0</v>
      </c>
      <c r="AX376" s="355" t="b">
        <v>0</v>
      </c>
      <c r="AY376" s="355" t="b">
        <v>0</v>
      </c>
      <c r="AZ376" s="355" t="b">
        <v>0</v>
      </c>
      <c r="BA376" s="355" t="b">
        <v>0</v>
      </c>
      <c r="BB376" s="355" t="b">
        <v>0</v>
      </c>
      <c r="BC376" s="355" t="b">
        <v>0</v>
      </c>
      <c r="BD376" s="355" t="b">
        <v>0</v>
      </c>
      <c r="BE376" s="355" t="b">
        <v>0</v>
      </c>
      <c r="BF376" s="355" t="b">
        <v>0</v>
      </c>
      <c r="BG376" s="355" t="b">
        <v>0</v>
      </c>
      <c r="BH376" s="355" t="b">
        <v>0</v>
      </c>
      <c r="BI376" s="355" t="b">
        <v>0</v>
      </c>
      <c r="BJ376" s="355" t="b">
        <v>0</v>
      </c>
      <c r="BK376" s="355" t="b">
        <v>0</v>
      </c>
      <c r="BL376" s="355" t="b">
        <v>0</v>
      </c>
      <c r="BM376" s="355" t="b">
        <v>0</v>
      </c>
      <c r="BN376" s="355" t="b">
        <v>0</v>
      </c>
      <c r="BO376" s="355" t="b">
        <v>0</v>
      </c>
      <c r="BP376" s="355" t="b">
        <v>0</v>
      </c>
      <c r="BQ376" s="355" t="b">
        <v>0</v>
      </c>
      <c r="BR376" s="355" t="b">
        <v>0</v>
      </c>
      <c r="BS376" s="355" t="b">
        <v>0</v>
      </c>
      <c r="BT376" s="355" t="b">
        <v>0</v>
      </c>
      <c r="BU376" s="355" t="b">
        <v>0</v>
      </c>
      <c r="BV376" s="355" t="b">
        <v>0</v>
      </c>
      <c r="BW376" s="355" t="b">
        <v>0</v>
      </c>
      <c r="BX376" s="355" t="b">
        <v>0</v>
      </c>
      <c r="BY376" s="355" t="b">
        <v>0</v>
      </c>
      <c r="BZ376" s="355" t="b">
        <v>0</v>
      </c>
      <c r="CA376" s="355" t="b">
        <v>0</v>
      </c>
      <c r="CB376" s="355"/>
      <c r="CC376" s="355" t="b">
        <v>0</v>
      </c>
      <c r="CD376" s="355" t="b">
        <v>0</v>
      </c>
      <c r="CE376" s="355" t="b">
        <v>0</v>
      </c>
      <c r="CF376" s="355" t="b">
        <v>0</v>
      </c>
      <c r="CG376" s="355" t="b">
        <v>0</v>
      </c>
      <c r="CH376" s="355" t="b">
        <v>0</v>
      </c>
      <c r="CI376" s="355" t="b">
        <v>0</v>
      </c>
      <c r="CJ376" s="355" t="b">
        <v>0</v>
      </c>
      <c r="CK376" s="355" t="b">
        <v>0</v>
      </c>
      <c r="CL376" s="355" t="b">
        <v>0</v>
      </c>
      <c r="CM376" s="355" t="b">
        <v>0</v>
      </c>
      <c r="CN376" s="355" t="b">
        <v>0</v>
      </c>
      <c r="CO376" s="355" t="b">
        <v>0</v>
      </c>
      <c r="CP376" s="355" t="b">
        <v>0</v>
      </c>
      <c r="CQ376" s="355" t="b">
        <v>0</v>
      </c>
      <c r="CR376" s="355" t="b">
        <v>0</v>
      </c>
      <c r="CS376" s="355" t="b">
        <v>0</v>
      </c>
      <c r="CT376" s="355" t="b">
        <v>0</v>
      </c>
      <c r="CU376" s="355" t="b">
        <v>0</v>
      </c>
      <c r="CV376" s="355" t="b">
        <v>0</v>
      </c>
      <c r="CW376" s="355" t="b">
        <v>0</v>
      </c>
      <c r="CX376" s="355" t="b">
        <v>0</v>
      </c>
      <c r="CY376" s="355" t="b">
        <v>0</v>
      </c>
      <c r="CZ376" s="355" t="b">
        <v>0</v>
      </c>
      <c r="DA376" s="355" t="b">
        <v>0</v>
      </c>
      <c r="DB376" s="355" t="b">
        <v>0</v>
      </c>
      <c r="DC376" s="355" t="b">
        <v>0</v>
      </c>
      <c r="DD376" s="355" t="b">
        <v>0</v>
      </c>
      <c r="DE376" s="355" t="b">
        <v>0</v>
      </c>
      <c r="DF376" s="355" t="b">
        <v>0</v>
      </c>
      <c r="DG376" s="355" t="b">
        <v>0</v>
      </c>
      <c r="DH376" s="355" t="b">
        <v>0</v>
      </c>
      <c r="DI376" s="355" t="b">
        <v>0</v>
      </c>
      <c r="DJ376" s="355" t="b">
        <v>0</v>
      </c>
      <c r="DK376" s="355" t="b">
        <v>0</v>
      </c>
      <c r="DL376" s="355" t="b">
        <v>0</v>
      </c>
      <c r="DM376" s="355" t="b">
        <v>0</v>
      </c>
      <c r="DN376" s="355" t="b">
        <v>0</v>
      </c>
      <c r="DO376" s="355" t="b">
        <v>0</v>
      </c>
      <c r="DP376" s="355" t="b">
        <v>0</v>
      </c>
      <c r="DQ376" s="355" t="b">
        <v>0</v>
      </c>
      <c r="DR376" s="355" t="b">
        <v>0</v>
      </c>
      <c r="DS376" s="355" t="b">
        <v>0</v>
      </c>
      <c r="DT376" s="355" t="b">
        <v>0</v>
      </c>
      <c r="DU376" s="355"/>
      <c r="DV376" s="355"/>
      <c r="DW376" s="355"/>
      <c r="DX376" s="355" t="b">
        <v>0</v>
      </c>
      <c r="DY376" s="355" t="b">
        <v>0</v>
      </c>
      <c r="DZ376" s="355" t="b">
        <v>0</v>
      </c>
      <c r="EA376" s="355" t="b">
        <v>0</v>
      </c>
      <c r="EB376" s="355" t="b">
        <v>0</v>
      </c>
      <c r="EC376" s="355" t="b">
        <v>0</v>
      </c>
      <c r="ED376" t="b">
        <v>0</v>
      </c>
      <c r="EE376" s="51">
        <v>249</v>
      </c>
    </row>
    <row r="377" spans="13:135" ht="15" hidden="1" customHeight="1" x14ac:dyDescent="0.3">
      <c r="M377" s="320" t="s">
        <v>589</v>
      </c>
      <c r="N377" s="320"/>
      <c r="O377" s="320"/>
      <c r="P377" s="320"/>
      <c r="Q377" s="320"/>
      <c r="R377" s="355" t="b">
        <v>0</v>
      </c>
      <c r="S377" s="355" t="b">
        <v>0</v>
      </c>
      <c r="T377" s="355" t="b">
        <v>0</v>
      </c>
      <c r="U377" s="355" t="b">
        <v>0</v>
      </c>
      <c r="V377" s="355" t="b">
        <v>0</v>
      </c>
      <c r="W377" s="355" t="b">
        <v>0</v>
      </c>
      <c r="X377" s="355" t="b">
        <v>0</v>
      </c>
      <c r="Y377" s="355" t="b">
        <v>0</v>
      </c>
      <c r="Z377" s="355" t="b">
        <v>0</v>
      </c>
      <c r="AA377" s="355" t="b">
        <v>0</v>
      </c>
      <c r="AB377" s="355" t="b">
        <v>0</v>
      </c>
      <c r="AC377" s="355" t="b">
        <v>0</v>
      </c>
      <c r="AD377" s="355" t="b">
        <v>0</v>
      </c>
      <c r="AE377" s="355" t="b">
        <v>0</v>
      </c>
      <c r="AF377" s="355" t="b">
        <v>0</v>
      </c>
      <c r="AG377" s="355" t="b">
        <v>0</v>
      </c>
      <c r="AH377" s="355" t="b">
        <v>0</v>
      </c>
      <c r="AI377" s="355" t="b">
        <v>0</v>
      </c>
      <c r="AJ377" s="355" t="b">
        <v>0</v>
      </c>
      <c r="AK377" s="355" t="b">
        <v>0</v>
      </c>
      <c r="AL377" s="355" t="b">
        <v>0</v>
      </c>
      <c r="AM377" s="355" t="b">
        <v>0</v>
      </c>
      <c r="AN377" s="355" t="b">
        <v>0</v>
      </c>
      <c r="AO377" s="355" t="b">
        <v>0</v>
      </c>
      <c r="AP377" s="355" t="b">
        <v>0</v>
      </c>
      <c r="AQ377" s="355" t="b">
        <v>0</v>
      </c>
      <c r="AR377" s="355" t="b">
        <v>0</v>
      </c>
      <c r="AS377" s="355" t="b">
        <v>0</v>
      </c>
      <c r="AT377" s="355" t="b">
        <v>0</v>
      </c>
      <c r="AU377" s="355" t="b">
        <v>0</v>
      </c>
      <c r="AV377" s="355" t="b">
        <v>0</v>
      </c>
      <c r="AW377" s="355" t="b">
        <v>0</v>
      </c>
      <c r="AX377" s="355" t="b">
        <v>0</v>
      </c>
      <c r="AY377" s="355" t="b">
        <v>0</v>
      </c>
      <c r="AZ377" s="355" t="b">
        <v>0</v>
      </c>
      <c r="BA377" s="355" t="b">
        <v>0</v>
      </c>
      <c r="BB377" s="355" t="b">
        <v>0</v>
      </c>
      <c r="BC377" s="355" t="b">
        <v>0</v>
      </c>
      <c r="BD377" s="355" t="b">
        <v>0</v>
      </c>
      <c r="BE377" s="355" t="b">
        <v>0</v>
      </c>
      <c r="BF377" s="355" t="b">
        <v>0</v>
      </c>
      <c r="BG377" s="355" t="b">
        <v>0</v>
      </c>
      <c r="BH377" s="355" t="b">
        <v>0</v>
      </c>
      <c r="BI377" s="355" t="b">
        <v>0</v>
      </c>
      <c r="BJ377" s="355" t="b">
        <v>0</v>
      </c>
      <c r="BK377" s="355" t="b">
        <v>0</v>
      </c>
      <c r="BL377" s="355" t="b">
        <v>0</v>
      </c>
      <c r="BM377" s="355" t="b">
        <v>0</v>
      </c>
      <c r="BN377" s="355" t="b">
        <v>0</v>
      </c>
      <c r="BO377" s="355" t="b">
        <v>0</v>
      </c>
      <c r="BP377" s="355" t="b">
        <v>0</v>
      </c>
      <c r="BQ377" s="355" t="b">
        <v>0</v>
      </c>
      <c r="BR377" s="355" t="b">
        <v>0</v>
      </c>
      <c r="BS377" s="355" t="b">
        <v>0</v>
      </c>
      <c r="BT377" s="355" t="b">
        <v>0</v>
      </c>
      <c r="BU377" s="355" t="b">
        <v>0</v>
      </c>
      <c r="BV377" s="355" t="b">
        <v>0</v>
      </c>
      <c r="BW377" s="355" t="b">
        <v>0</v>
      </c>
      <c r="BX377" s="355" t="b">
        <v>0</v>
      </c>
      <c r="BY377" s="355" t="b">
        <v>0</v>
      </c>
      <c r="BZ377" s="355" t="b">
        <v>0</v>
      </c>
      <c r="CA377" s="355" t="b">
        <v>0</v>
      </c>
      <c r="CB377" s="355"/>
      <c r="CC377" s="355" t="b">
        <v>0</v>
      </c>
      <c r="CD377" s="355" t="b">
        <v>0</v>
      </c>
      <c r="CE377" s="355" t="b">
        <v>0</v>
      </c>
      <c r="CF377" s="355" t="b">
        <v>0</v>
      </c>
      <c r="CG377" s="355" t="b">
        <v>0</v>
      </c>
      <c r="CH377" s="355" t="b">
        <v>0</v>
      </c>
      <c r="CI377" s="355" t="b">
        <v>0</v>
      </c>
      <c r="CJ377" s="355" t="b">
        <v>0</v>
      </c>
      <c r="CK377" s="355" t="b">
        <v>0</v>
      </c>
      <c r="CL377" s="355" t="b">
        <v>0</v>
      </c>
      <c r="CM377" s="355" t="b">
        <v>0</v>
      </c>
      <c r="CN377" s="355" t="b">
        <v>0</v>
      </c>
      <c r="CO377" s="355" t="b">
        <v>0</v>
      </c>
      <c r="CP377" s="355" t="b">
        <v>0</v>
      </c>
      <c r="CQ377" s="355" t="b">
        <v>0</v>
      </c>
      <c r="CR377" s="355" t="b">
        <v>0</v>
      </c>
      <c r="CS377" s="355" t="b">
        <v>0</v>
      </c>
      <c r="CT377" s="355" t="b">
        <v>0</v>
      </c>
      <c r="CU377" s="355" t="b">
        <v>0</v>
      </c>
      <c r="CV377" s="355" t="b">
        <v>0</v>
      </c>
      <c r="CW377" s="355" t="b">
        <v>0</v>
      </c>
      <c r="CX377" s="355" t="b">
        <v>0</v>
      </c>
      <c r="CY377" s="355" t="b">
        <v>0</v>
      </c>
      <c r="CZ377" s="355" t="b">
        <v>0</v>
      </c>
      <c r="DA377" s="355" t="b">
        <v>0</v>
      </c>
      <c r="DB377" s="355" t="b">
        <v>0</v>
      </c>
      <c r="DC377" s="355" t="b">
        <v>0</v>
      </c>
      <c r="DD377" s="355" t="b">
        <v>0</v>
      </c>
      <c r="DE377" s="355" t="b">
        <v>0</v>
      </c>
      <c r="DF377" s="355" t="b">
        <v>0</v>
      </c>
      <c r="DG377" s="355" t="b">
        <v>0</v>
      </c>
      <c r="DH377" s="355" t="b">
        <v>0</v>
      </c>
      <c r="DI377" s="355" t="b">
        <v>0</v>
      </c>
      <c r="DJ377" s="355" t="b">
        <v>0</v>
      </c>
      <c r="DK377" s="355" t="b">
        <v>0</v>
      </c>
      <c r="DL377" s="355" t="b">
        <v>0</v>
      </c>
      <c r="DM377" s="355" t="b">
        <v>0</v>
      </c>
      <c r="DN377" s="355" t="b">
        <v>0</v>
      </c>
      <c r="DO377" s="355" t="b">
        <v>0</v>
      </c>
      <c r="DP377" s="355" t="b">
        <v>0</v>
      </c>
      <c r="DQ377" s="355" t="b">
        <v>0</v>
      </c>
      <c r="DR377" s="355" t="b">
        <v>0</v>
      </c>
      <c r="DS377" s="355" t="b">
        <v>0</v>
      </c>
      <c r="DT377" s="355" t="b">
        <v>0</v>
      </c>
      <c r="DU377" s="355"/>
      <c r="DV377" s="355"/>
      <c r="DW377" s="355"/>
      <c r="DX377" s="355" t="b">
        <v>0</v>
      </c>
      <c r="DY377" s="355" t="b">
        <v>0</v>
      </c>
      <c r="DZ377" s="355" t="b">
        <v>0</v>
      </c>
      <c r="EA377" s="355" t="b">
        <v>0</v>
      </c>
      <c r="EB377" s="355" t="b">
        <v>0</v>
      </c>
      <c r="EC377" s="355" t="b">
        <v>0</v>
      </c>
      <c r="ED377" t="b">
        <v>0</v>
      </c>
      <c r="EE377" s="100">
        <v>250</v>
      </c>
    </row>
    <row r="378" spans="13:135" ht="15" hidden="1" customHeight="1" x14ac:dyDescent="0.3">
      <c r="M378" s="320" t="s">
        <v>590</v>
      </c>
      <c r="N378" s="320"/>
      <c r="O378" s="320"/>
      <c r="P378" s="320"/>
      <c r="Q378" s="320"/>
      <c r="R378" s="355" t="b">
        <v>0</v>
      </c>
      <c r="S378" s="355" t="b">
        <v>0</v>
      </c>
      <c r="T378" s="355" t="b">
        <v>0</v>
      </c>
      <c r="U378" s="355" t="b">
        <v>0</v>
      </c>
      <c r="V378" s="355" t="b">
        <v>0</v>
      </c>
      <c r="W378" s="355" t="b">
        <v>0</v>
      </c>
      <c r="X378" s="355" t="b">
        <v>0</v>
      </c>
      <c r="Y378" s="355" t="b">
        <v>0</v>
      </c>
      <c r="Z378" s="355" t="b">
        <v>0</v>
      </c>
      <c r="AA378" s="355" t="b">
        <v>0</v>
      </c>
      <c r="AB378" s="355" t="b">
        <v>0</v>
      </c>
      <c r="AC378" s="355" t="b">
        <v>0</v>
      </c>
      <c r="AD378" s="355" t="b">
        <v>0</v>
      </c>
      <c r="AE378" s="355" t="b">
        <v>0</v>
      </c>
      <c r="AF378" s="355" t="b">
        <v>0</v>
      </c>
      <c r="AG378" s="355" t="b">
        <v>0</v>
      </c>
      <c r="AH378" s="355" t="b">
        <v>0</v>
      </c>
      <c r="AI378" s="355" t="b">
        <v>0</v>
      </c>
      <c r="AJ378" s="355" t="b">
        <v>0</v>
      </c>
      <c r="AK378" s="355" t="b">
        <v>0</v>
      </c>
      <c r="AL378" s="355" t="b">
        <v>0</v>
      </c>
      <c r="AM378" s="355" t="b">
        <v>0</v>
      </c>
      <c r="AN378" s="355" t="b">
        <v>0</v>
      </c>
      <c r="AO378" s="355" t="b">
        <v>0</v>
      </c>
      <c r="AP378" s="355" t="b">
        <v>0</v>
      </c>
      <c r="AQ378" s="355" t="b">
        <v>0</v>
      </c>
      <c r="AR378" s="355" t="b">
        <v>0</v>
      </c>
      <c r="AS378" s="355" t="b">
        <v>0</v>
      </c>
      <c r="AT378" s="355" t="b">
        <v>0</v>
      </c>
      <c r="AU378" s="355" t="b">
        <v>0</v>
      </c>
      <c r="AV378" s="355" t="b">
        <v>0</v>
      </c>
      <c r="AW378" s="355" t="b">
        <v>0</v>
      </c>
      <c r="AX378" s="355" t="b">
        <v>0</v>
      </c>
      <c r="AY378" s="355" t="b">
        <v>0</v>
      </c>
      <c r="AZ378" s="355" t="b">
        <v>0</v>
      </c>
      <c r="BA378" s="355" t="b">
        <v>0</v>
      </c>
      <c r="BB378" s="355" t="b">
        <v>0</v>
      </c>
      <c r="BC378" s="355" t="b">
        <v>0</v>
      </c>
      <c r="BD378" s="355" t="b">
        <v>0</v>
      </c>
      <c r="BE378" s="355" t="b">
        <v>0</v>
      </c>
      <c r="BF378" s="355" t="b">
        <v>0</v>
      </c>
      <c r="BG378" s="355" t="b">
        <v>0</v>
      </c>
      <c r="BH378" s="355" t="b">
        <v>0</v>
      </c>
      <c r="BI378" s="355" t="b">
        <v>0</v>
      </c>
      <c r="BJ378" s="355" t="b">
        <v>0</v>
      </c>
      <c r="BK378" s="355" t="b">
        <v>0</v>
      </c>
      <c r="BL378" s="355" t="b">
        <v>0</v>
      </c>
      <c r="BM378" s="355" t="b">
        <v>0</v>
      </c>
      <c r="BN378" s="355" t="b">
        <v>0</v>
      </c>
      <c r="BO378" s="355" t="b">
        <v>0</v>
      </c>
      <c r="BP378" s="355" t="b">
        <v>0</v>
      </c>
      <c r="BQ378" s="355" t="b">
        <v>0</v>
      </c>
      <c r="BR378" s="355" t="b">
        <v>0</v>
      </c>
      <c r="BS378" s="355" t="b">
        <v>0</v>
      </c>
      <c r="BT378" s="355" t="b">
        <v>0</v>
      </c>
      <c r="BU378" s="355" t="b">
        <v>0</v>
      </c>
      <c r="BV378" s="355" t="b">
        <v>0</v>
      </c>
      <c r="BW378" s="355" t="b">
        <v>0</v>
      </c>
      <c r="BX378" s="355" t="b">
        <v>0</v>
      </c>
      <c r="BY378" s="355" t="b">
        <v>0</v>
      </c>
      <c r="BZ378" s="355" t="b">
        <v>0</v>
      </c>
      <c r="CA378" s="355" t="b">
        <v>0</v>
      </c>
      <c r="CB378" s="355"/>
      <c r="CC378" s="355" t="b">
        <v>0</v>
      </c>
      <c r="CD378" s="355" t="b">
        <v>0</v>
      </c>
      <c r="CE378" s="355" t="b">
        <v>0</v>
      </c>
      <c r="CF378" s="355" t="b">
        <v>0</v>
      </c>
      <c r="CG378" s="355" t="b">
        <v>0</v>
      </c>
      <c r="CH378" s="355" t="b">
        <v>0</v>
      </c>
      <c r="CI378" s="355" t="b">
        <v>0</v>
      </c>
      <c r="CJ378" s="355" t="b">
        <v>0</v>
      </c>
      <c r="CK378" s="355" t="b">
        <v>0</v>
      </c>
      <c r="CL378" s="355" t="b">
        <v>0</v>
      </c>
      <c r="CM378" s="355" t="b">
        <v>0</v>
      </c>
      <c r="CN378" s="355" t="b">
        <v>0</v>
      </c>
      <c r="CO378" s="355" t="b">
        <v>0</v>
      </c>
      <c r="CP378" s="355" t="b">
        <v>0</v>
      </c>
      <c r="CQ378" s="355" t="b">
        <v>0</v>
      </c>
      <c r="CR378" s="355" t="b">
        <v>0</v>
      </c>
      <c r="CS378" s="355" t="b">
        <v>0</v>
      </c>
      <c r="CT378" s="355" t="b">
        <v>0</v>
      </c>
      <c r="CU378" s="355" t="b">
        <v>0</v>
      </c>
      <c r="CV378" s="355" t="b">
        <v>0</v>
      </c>
      <c r="CW378" s="355" t="b">
        <v>0</v>
      </c>
      <c r="CX378" s="355" t="b">
        <v>0</v>
      </c>
      <c r="CY378" s="355" t="b">
        <v>0</v>
      </c>
      <c r="CZ378" s="355" t="b">
        <v>0</v>
      </c>
      <c r="DA378" s="355" t="b">
        <v>0</v>
      </c>
      <c r="DB378" s="355" t="b">
        <v>0</v>
      </c>
      <c r="DC378" s="355" t="b">
        <v>0</v>
      </c>
      <c r="DD378" s="355" t="b">
        <v>0</v>
      </c>
      <c r="DE378" s="355" t="b">
        <v>0</v>
      </c>
      <c r="DF378" s="355" t="b">
        <v>0</v>
      </c>
      <c r="DG378" s="355" t="b">
        <v>0</v>
      </c>
      <c r="DH378" s="355" t="b">
        <v>0</v>
      </c>
      <c r="DI378" s="355" t="b">
        <v>0</v>
      </c>
      <c r="DJ378" s="355" t="b">
        <v>0</v>
      </c>
      <c r="DK378" s="355" t="b">
        <v>0</v>
      </c>
      <c r="DL378" s="355" t="b">
        <v>0</v>
      </c>
      <c r="DM378" s="355" t="b">
        <v>0</v>
      </c>
      <c r="DN378" s="355" t="b">
        <v>0</v>
      </c>
      <c r="DO378" s="355" t="b">
        <v>0</v>
      </c>
      <c r="DP378" s="355" t="b">
        <v>0</v>
      </c>
      <c r="DQ378" s="355" t="b">
        <v>0</v>
      </c>
      <c r="DR378" s="355" t="b">
        <v>0</v>
      </c>
      <c r="DS378" s="355" t="b">
        <v>0</v>
      </c>
      <c r="DT378" s="355" t="b">
        <v>0</v>
      </c>
      <c r="DU378" s="355"/>
      <c r="DV378" s="355"/>
      <c r="DW378" s="355"/>
      <c r="DX378" s="355" t="b">
        <v>0</v>
      </c>
      <c r="DY378" s="355" t="b">
        <v>0</v>
      </c>
      <c r="DZ378" s="355" t="b">
        <v>0</v>
      </c>
      <c r="EA378" s="355" t="b">
        <v>0</v>
      </c>
      <c r="EB378" s="355" t="b">
        <v>0</v>
      </c>
      <c r="EC378" s="355" t="b">
        <v>0</v>
      </c>
      <c r="ED378" t="b">
        <v>0</v>
      </c>
      <c r="EE378" s="51">
        <v>251</v>
      </c>
    </row>
    <row r="379" spans="13:135" ht="15" hidden="1" customHeight="1" x14ac:dyDescent="0.3">
      <c r="M379" s="320" t="s">
        <v>591</v>
      </c>
      <c r="N379" s="320"/>
      <c r="O379" s="320"/>
      <c r="P379" s="320"/>
      <c r="Q379" s="320"/>
      <c r="R379" s="355" t="b">
        <v>0</v>
      </c>
      <c r="S379" s="355" t="b">
        <v>0</v>
      </c>
      <c r="T379" s="355" t="b">
        <v>0</v>
      </c>
      <c r="U379" s="355" t="b">
        <v>0</v>
      </c>
      <c r="V379" s="355" t="b">
        <v>0</v>
      </c>
      <c r="W379" s="355" t="b">
        <v>0</v>
      </c>
      <c r="X379" s="355" t="b">
        <v>0</v>
      </c>
      <c r="Y379" s="355" t="b">
        <v>0</v>
      </c>
      <c r="Z379" s="355" t="b">
        <v>0</v>
      </c>
      <c r="AA379" s="355" t="b">
        <v>0</v>
      </c>
      <c r="AB379" s="355" t="b">
        <v>0</v>
      </c>
      <c r="AC379" s="355" t="b">
        <v>0</v>
      </c>
      <c r="AD379" s="355" t="b">
        <v>0</v>
      </c>
      <c r="AE379" s="355" t="b">
        <v>0</v>
      </c>
      <c r="AF379" s="355" t="b">
        <v>0</v>
      </c>
      <c r="AG379" s="355" t="b">
        <v>0</v>
      </c>
      <c r="AH379" s="355" t="b">
        <v>0</v>
      </c>
      <c r="AI379" s="355" t="b">
        <v>0</v>
      </c>
      <c r="AJ379" s="355" t="b">
        <v>0</v>
      </c>
      <c r="AK379" s="355" t="b">
        <v>0</v>
      </c>
      <c r="AL379" s="355" t="b">
        <v>0</v>
      </c>
      <c r="AM379" s="355" t="b">
        <v>0</v>
      </c>
      <c r="AN379" s="355" t="b">
        <v>0</v>
      </c>
      <c r="AO379" s="355" t="b">
        <v>0</v>
      </c>
      <c r="AP379" s="355" t="b">
        <v>0</v>
      </c>
      <c r="AQ379" s="355" t="b">
        <v>0</v>
      </c>
      <c r="AR379" s="355" t="b">
        <v>0</v>
      </c>
      <c r="AS379" s="355" t="b">
        <v>0</v>
      </c>
      <c r="AT379" s="355" t="b">
        <v>0</v>
      </c>
      <c r="AU379" s="355" t="b">
        <v>0</v>
      </c>
      <c r="AV379" s="355" t="b">
        <v>0</v>
      </c>
      <c r="AW379" s="355" t="b">
        <v>0</v>
      </c>
      <c r="AX379" s="355" t="b">
        <v>0</v>
      </c>
      <c r="AY379" s="355" t="b">
        <v>0</v>
      </c>
      <c r="AZ379" s="355" t="b">
        <v>0</v>
      </c>
      <c r="BA379" s="355" t="b">
        <v>0</v>
      </c>
      <c r="BB379" s="355" t="b">
        <v>0</v>
      </c>
      <c r="BC379" s="355" t="b">
        <v>0</v>
      </c>
      <c r="BD379" s="355" t="b">
        <v>0</v>
      </c>
      <c r="BE379" s="355" t="b">
        <v>0</v>
      </c>
      <c r="BF379" s="355" t="b">
        <v>0</v>
      </c>
      <c r="BG379" s="355" t="b">
        <v>0</v>
      </c>
      <c r="BH379" s="355" t="b">
        <v>0</v>
      </c>
      <c r="BI379" s="355" t="b">
        <v>0</v>
      </c>
      <c r="BJ379" s="355" t="b">
        <v>0</v>
      </c>
      <c r="BK379" s="355" t="b">
        <v>0</v>
      </c>
      <c r="BL379" s="355" t="b">
        <v>0</v>
      </c>
      <c r="BM379" s="355" t="b">
        <v>0</v>
      </c>
      <c r="BN379" s="355" t="b">
        <v>0</v>
      </c>
      <c r="BO379" s="355" t="b">
        <v>0</v>
      </c>
      <c r="BP379" s="355" t="b">
        <v>0</v>
      </c>
      <c r="BQ379" s="355" t="b">
        <v>0</v>
      </c>
      <c r="BR379" s="355" t="b">
        <v>0</v>
      </c>
      <c r="BS379" s="355" t="b">
        <v>0</v>
      </c>
      <c r="BT379" s="355" t="b">
        <v>0</v>
      </c>
      <c r="BU379" s="355" t="b">
        <v>0</v>
      </c>
      <c r="BV379" s="355" t="b">
        <v>0</v>
      </c>
      <c r="BW379" s="355" t="b">
        <v>0</v>
      </c>
      <c r="BX379" s="355" t="b">
        <v>0</v>
      </c>
      <c r="BY379" s="355" t="b">
        <v>0</v>
      </c>
      <c r="BZ379" s="355" t="b">
        <v>0</v>
      </c>
      <c r="CA379" s="355" t="b">
        <v>0</v>
      </c>
      <c r="CB379" s="355"/>
      <c r="CC379" s="355" t="b">
        <v>0</v>
      </c>
      <c r="CD379" s="355" t="b">
        <v>0</v>
      </c>
      <c r="CE379" s="355" t="b">
        <v>0</v>
      </c>
      <c r="CF379" s="355" t="b">
        <v>0</v>
      </c>
      <c r="CG379" s="355" t="b">
        <v>0</v>
      </c>
      <c r="CH379" s="355" t="b">
        <v>0</v>
      </c>
      <c r="CI379" s="355" t="b">
        <v>0</v>
      </c>
      <c r="CJ379" s="355" t="b">
        <v>0</v>
      </c>
      <c r="CK379" s="355" t="b">
        <v>0</v>
      </c>
      <c r="CL379" s="355" t="b">
        <v>0</v>
      </c>
      <c r="CM379" s="355" t="b">
        <v>0</v>
      </c>
      <c r="CN379" s="355" t="b">
        <v>0</v>
      </c>
      <c r="CO379" s="355" t="b">
        <v>0</v>
      </c>
      <c r="CP379" s="355" t="b">
        <v>0</v>
      </c>
      <c r="CQ379" s="355" t="b">
        <v>0</v>
      </c>
      <c r="CR379" s="355" t="b">
        <v>0</v>
      </c>
      <c r="CS379" s="355" t="b">
        <v>0</v>
      </c>
      <c r="CT379" s="355" t="b">
        <v>0</v>
      </c>
      <c r="CU379" s="355" t="b">
        <v>0</v>
      </c>
      <c r="CV379" s="355" t="b">
        <v>0</v>
      </c>
      <c r="CW379" s="355" t="b">
        <v>0</v>
      </c>
      <c r="CX379" s="355" t="b">
        <v>0</v>
      </c>
      <c r="CY379" s="355" t="b">
        <v>0</v>
      </c>
      <c r="CZ379" s="355" t="b">
        <v>0</v>
      </c>
      <c r="DA379" s="355" t="b">
        <v>0</v>
      </c>
      <c r="DB379" s="355" t="b">
        <v>0</v>
      </c>
      <c r="DC379" s="355" t="b">
        <v>0</v>
      </c>
      <c r="DD379" s="355" t="b">
        <v>0</v>
      </c>
      <c r="DE379" s="355" t="b">
        <v>0</v>
      </c>
      <c r="DF379" s="355" t="b">
        <v>0</v>
      </c>
      <c r="DG379" s="355" t="b">
        <v>0</v>
      </c>
      <c r="DH379" s="355" t="b">
        <v>0</v>
      </c>
      <c r="DI379" s="355" t="b">
        <v>0</v>
      </c>
      <c r="DJ379" s="355" t="b">
        <v>0</v>
      </c>
      <c r="DK379" s="355" t="b">
        <v>0</v>
      </c>
      <c r="DL379" s="355" t="b">
        <v>0</v>
      </c>
      <c r="DM379" s="355" t="b">
        <v>0</v>
      </c>
      <c r="DN379" s="355" t="b">
        <v>0</v>
      </c>
      <c r="DO379" s="355" t="b">
        <v>0</v>
      </c>
      <c r="DP379" s="355" t="b">
        <v>0</v>
      </c>
      <c r="DQ379" s="355" t="b">
        <v>0</v>
      </c>
      <c r="DR379" s="355" t="b">
        <v>0</v>
      </c>
      <c r="DS379" s="355" t="b">
        <v>0</v>
      </c>
      <c r="DT379" s="355" t="b">
        <v>0</v>
      </c>
      <c r="DU379" s="355"/>
      <c r="DV379" s="355"/>
      <c r="DW379" s="355"/>
      <c r="DX379" s="355" t="b">
        <v>0</v>
      </c>
      <c r="DY379" s="355" t="b">
        <v>0</v>
      </c>
      <c r="DZ379" s="355" t="b">
        <v>0</v>
      </c>
      <c r="EA379" s="355" t="b">
        <v>0</v>
      </c>
      <c r="EB379" s="355" t="b">
        <v>0</v>
      </c>
      <c r="EC379" s="355" t="b">
        <v>0</v>
      </c>
      <c r="ED379" t="b">
        <v>0</v>
      </c>
      <c r="EE379" s="51">
        <v>252</v>
      </c>
    </row>
    <row r="380" spans="13:135" ht="15" hidden="1" customHeight="1" x14ac:dyDescent="0.3">
      <c r="M380" s="320" t="s">
        <v>592</v>
      </c>
      <c r="N380" s="320"/>
      <c r="O380" s="320"/>
      <c r="P380" s="320"/>
      <c r="Q380" s="320"/>
      <c r="R380" s="355" t="b">
        <v>0</v>
      </c>
      <c r="S380" s="355" t="b">
        <v>0</v>
      </c>
      <c r="T380" s="355" t="b">
        <v>0</v>
      </c>
      <c r="U380" s="355" t="b">
        <v>0</v>
      </c>
      <c r="V380" s="355" t="b">
        <v>0</v>
      </c>
      <c r="W380" s="355" t="b">
        <v>0</v>
      </c>
      <c r="X380" s="355" t="b">
        <v>0</v>
      </c>
      <c r="Y380" s="355" t="b">
        <v>0</v>
      </c>
      <c r="Z380" s="355" t="b">
        <v>0</v>
      </c>
      <c r="AA380" s="355" t="b">
        <v>0</v>
      </c>
      <c r="AB380" s="355" t="b">
        <v>0</v>
      </c>
      <c r="AC380" s="355" t="b">
        <v>0</v>
      </c>
      <c r="AD380" s="355" t="b">
        <v>0</v>
      </c>
      <c r="AE380" s="355" t="b">
        <v>0</v>
      </c>
      <c r="AF380" s="355" t="b">
        <v>0</v>
      </c>
      <c r="AG380" s="355" t="b">
        <v>0</v>
      </c>
      <c r="AH380" s="355" t="b">
        <v>0</v>
      </c>
      <c r="AI380" s="355" t="b">
        <v>0</v>
      </c>
      <c r="AJ380" s="355" t="b">
        <v>0</v>
      </c>
      <c r="AK380" s="355" t="b">
        <v>0</v>
      </c>
      <c r="AL380" s="355" t="b">
        <v>0</v>
      </c>
      <c r="AM380" s="355" t="b">
        <v>0</v>
      </c>
      <c r="AN380" s="355" t="b">
        <v>0</v>
      </c>
      <c r="AO380" s="355" t="b">
        <v>0</v>
      </c>
      <c r="AP380" s="355" t="b">
        <v>0</v>
      </c>
      <c r="AQ380" s="355" t="b">
        <v>0</v>
      </c>
      <c r="AR380" s="355" t="b">
        <v>0</v>
      </c>
      <c r="AS380" s="355" t="b">
        <v>0</v>
      </c>
      <c r="AT380" s="355" t="b">
        <v>0</v>
      </c>
      <c r="AU380" s="355" t="b">
        <v>0</v>
      </c>
      <c r="AV380" s="355" t="b">
        <v>0</v>
      </c>
      <c r="AW380" s="355" t="b">
        <v>0</v>
      </c>
      <c r="AX380" s="355" t="b">
        <v>0</v>
      </c>
      <c r="AY380" s="355" t="b">
        <v>0</v>
      </c>
      <c r="AZ380" s="355" t="b">
        <v>0</v>
      </c>
      <c r="BA380" s="355" t="b">
        <v>0</v>
      </c>
      <c r="BB380" s="355" t="b">
        <v>0</v>
      </c>
      <c r="BC380" s="355" t="b">
        <v>0</v>
      </c>
      <c r="BD380" s="355" t="b">
        <v>0</v>
      </c>
      <c r="BE380" s="355" t="b">
        <v>0</v>
      </c>
      <c r="BF380" s="355" t="b">
        <v>0</v>
      </c>
      <c r="BG380" s="355" t="b">
        <v>0</v>
      </c>
      <c r="BH380" s="355" t="b">
        <v>0</v>
      </c>
      <c r="BI380" s="355" t="b">
        <v>0</v>
      </c>
      <c r="BJ380" s="355" t="b">
        <v>0</v>
      </c>
      <c r="BK380" s="355" t="b">
        <v>0</v>
      </c>
      <c r="BL380" s="355" t="b">
        <v>0</v>
      </c>
      <c r="BM380" s="355" t="b">
        <v>0</v>
      </c>
      <c r="BN380" s="355" t="b">
        <v>0</v>
      </c>
      <c r="BO380" s="355" t="b">
        <v>0</v>
      </c>
      <c r="BP380" s="355" t="b">
        <v>0</v>
      </c>
      <c r="BQ380" s="355" t="b">
        <v>0</v>
      </c>
      <c r="BR380" s="355" t="b">
        <v>0</v>
      </c>
      <c r="BS380" s="355" t="b">
        <v>0</v>
      </c>
      <c r="BT380" s="355" t="b">
        <v>0</v>
      </c>
      <c r="BU380" s="355" t="b">
        <v>0</v>
      </c>
      <c r="BV380" s="355" t="b">
        <v>0</v>
      </c>
      <c r="BW380" s="355" t="b">
        <v>0</v>
      </c>
      <c r="BX380" s="355" t="b">
        <v>0</v>
      </c>
      <c r="BY380" s="355" t="b">
        <v>0</v>
      </c>
      <c r="BZ380" s="355" t="b">
        <v>0</v>
      </c>
      <c r="CA380" s="355" t="b">
        <v>0</v>
      </c>
      <c r="CB380" s="355"/>
      <c r="CC380" s="355" t="b">
        <v>0</v>
      </c>
      <c r="CD380" s="355" t="b">
        <v>0</v>
      </c>
      <c r="CE380" s="355" t="b">
        <v>0</v>
      </c>
      <c r="CF380" s="355" t="b">
        <v>0</v>
      </c>
      <c r="CG380" s="355" t="b">
        <v>0</v>
      </c>
      <c r="CH380" s="355" t="b">
        <v>0</v>
      </c>
      <c r="CI380" s="355" t="b">
        <v>0</v>
      </c>
      <c r="CJ380" s="355" t="b">
        <v>0</v>
      </c>
      <c r="CK380" s="355" t="b">
        <v>0</v>
      </c>
      <c r="CL380" s="355" t="b">
        <v>0</v>
      </c>
      <c r="CM380" s="355" t="b">
        <v>0</v>
      </c>
      <c r="CN380" s="355" t="b">
        <v>0</v>
      </c>
      <c r="CO380" s="355" t="b">
        <v>0</v>
      </c>
      <c r="CP380" s="355" t="b">
        <v>0</v>
      </c>
      <c r="CQ380" s="355" t="b">
        <v>0</v>
      </c>
      <c r="CR380" s="355" t="b">
        <v>0</v>
      </c>
      <c r="CS380" s="355" t="b">
        <v>0</v>
      </c>
      <c r="CT380" s="355" t="b">
        <v>0</v>
      </c>
      <c r="CU380" s="355" t="b">
        <v>0</v>
      </c>
      <c r="CV380" s="355" t="b">
        <v>0</v>
      </c>
      <c r="CW380" s="355" t="b">
        <v>0</v>
      </c>
      <c r="CX380" s="355" t="b">
        <v>0</v>
      </c>
      <c r="CY380" s="355" t="b">
        <v>0</v>
      </c>
      <c r="CZ380" s="355" t="b">
        <v>0</v>
      </c>
      <c r="DA380" s="355" t="b">
        <v>0</v>
      </c>
      <c r="DB380" s="355" t="b">
        <v>0</v>
      </c>
      <c r="DC380" s="355" t="b">
        <v>0</v>
      </c>
      <c r="DD380" s="355" t="b">
        <v>0</v>
      </c>
      <c r="DE380" s="355" t="b">
        <v>0</v>
      </c>
      <c r="DF380" s="355" t="b">
        <v>0</v>
      </c>
      <c r="DG380" s="355" t="b">
        <v>0</v>
      </c>
      <c r="DH380" s="355" t="b">
        <v>0</v>
      </c>
      <c r="DI380" s="355" t="b">
        <v>0</v>
      </c>
      <c r="DJ380" s="355" t="b">
        <v>0</v>
      </c>
      <c r="DK380" s="355" t="b">
        <v>0</v>
      </c>
      <c r="DL380" s="355" t="b">
        <v>0</v>
      </c>
      <c r="DM380" s="355" t="b">
        <v>0</v>
      </c>
      <c r="DN380" s="355" t="b">
        <v>0</v>
      </c>
      <c r="DO380" s="355" t="b">
        <v>0</v>
      </c>
      <c r="DP380" s="355" t="b">
        <v>0</v>
      </c>
      <c r="DQ380" s="355" t="b">
        <v>0</v>
      </c>
      <c r="DR380" s="355" t="b">
        <v>0</v>
      </c>
      <c r="DS380" s="355" t="b">
        <v>0</v>
      </c>
      <c r="DT380" s="355" t="b">
        <v>0</v>
      </c>
      <c r="DU380" s="355"/>
      <c r="DV380" s="355"/>
      <c r="DW380" s="355"/>
      <c r="DX380" s="355" t="b">
        <v>0</v>
      </c>
      <c r="DY380" s="355" t="b">
        <v>0</v>
      </c>
      <c r="DZ380" s="355" t="b">
        <v>0</v>
      </c>
      <c r="EA380" s="355" t="b">
        <v>0</v>
      </c>
      <c r="EB380" s="355" t="b">
        <v>0</v>
      </c>
      <c r="EC380" s="355" t="b">
        <v>0</v>
      </c>
      <c r="ED380" t="b">
        <v>0</v>
      </c>
      <c r="EE380" s="100">
        <v>253</v>
      </c>
    </row>
    <row r="381" spans="13:135" ht="15" hidden="1" customHeight="1" x14ac:dyDescent="0.3">
      <c r="M381" s="320" t="s">
        <v>593</v>
      </c>
      <c r="N381" s="320"/>
      <c r="O381" s="320"/>
      <c r="P381" s="320"/>
      <c r="Q381" s="320"/>
      <c r="R381" s="355" t="b">
        <v>0</v>
      </c>
      <c r="S381" s="355" t="b">
        <v>0</v>
      </c>
      <c r="T381" s="355" t="b">
        <v>0</v>
      </c>
      <c r="U381" s="355" t="b">
        <v>0</v>
      </c>
      <c r="V381" s="355" t="b">
        <v>0</v>
      </c>
      <c r="W381" s="355" t="b">
        <v>0</v>
      </c>
      <c r="X381" s="355" t="b">
        <v>0</v>
      </c>
      <c r="Y381" s="355" t="b">
        <v>0</v>
      </c>
      <c r="Z381" s="355" t="b">
        <v>0</v>
      </c>
      <c r="AA381" s="355" t="b">
        <v>0</v>
      </c>
      <c r="AB381" s="355" t="b">
        <v>0</v>
      </c>
      <c r="AC381" s="355" t="b">
        <v>0</v>
      </c>
      <c r="AD381" s="355" t="b">
        <v>0</v>
      </c>
      <c r="AE381" s="355" t="b">
        <v>0</v>
      </c>
      <c r="AF381" s="355" t="b">
        <v>0</v>
      </c>
      <c r="AG381" s="355" t="b">
        <v>0</v>
      </c>
      <c r="AH381" s="355" t="b">
        <v>0</v>
      </c>
      <c r="AI381" s="355" t="b">
        <v>0</v>
      </c>
      <c r="AJ381" s="355" t="b">
        <v>0</v>
      </c>
      <c r="AK381" s="355" t="b">
        <v>0</v>
      </c>
      <c r="AL381" s="355" t="b">
        <v>0</v>
      </c>
      <c r="AM381" s="355" t="b">
        <v>0</v>
      </c>
      <c r="AN381" s="355" t="b">
        <v>0</v>
      </c>
      <c r="AO381" s="355" t="b">
        <v>0</v>
      </c>
      <c r="AP381" s="355" t="b">
        <v>0</v>
      </c>
      <c r="AQ381" s="355" t="b">
        <v>0</v>
      </c>
      <c r="AR381" s="355" t="b">
        <v>0</v>
      </c>
      <c r="AS381" s="355" t="b">
        <v>0</v>
      </c>
      <c r="AT381" s="355" t="b">
        <v>0</v>
      </c>
      <c r="AU381" s="355" t="b">
        <v>0</v>
      </c>
      <c r="AV381" s="355" t="b">
        <v>0</v>
      </c>
      <c r="AW381" s="355" t="b">
        <v>0</v>
      </c>
      <c r="AX381" s="355" t="b">
        <v>0</v>
      </c>
      <c r="AY381" s="355" t="b">
        <v>0</v>
      </c>
      <c r="AZ381" s="355" t="b">
        <v>0</v>
      </c>
      <c r="BA381" s="355" t="b">
        <v>0</v>
      </c>
      <c r="BB381" s="355" t="b">
        <v>0</v>
      </c>
      <c r="BC381" s="355" t="b">
        <v>0</v>
      </c>
      <c r="BD381" s="355" t="b">
        <v>0</v>
      </c>
      <c r="BE381" s="355" t="b">
        <v>0</v>
      </c>
      <c r="BF381" s="355" t="b">
        <v>0</v>
      </c>
      <c r="BG381" s="355" t="b">
        <v>0</v>
      </c>
      <c r="BH381" s="355" t="b">
        <v>0</v>
      </c>
      <c r="BI381" s="355" t="b">
        <v>0</v>
      </c>
      <c r="BJ381" s="355" t="b">
        <v>0</v>
      </c>
      <c r="BK381" s="355" t="b">
        <v>0</v>
      </c>
      <c r="BL381" s="355" t="b">
        <v>0</v>
      </c>
      <c r="BM381" s="355" t="b">
        <v>0</v>
      </c>
      <c r="BN381" s="355" t="b">
        <v>0</v>
      </c>
      <c r="BO381" s="355" t="b">
        <v>0</v>
      </c>
      <c r="BP381" s="355" t="b">
        <v>0</v>
      </c>
      <c r="BQ381" s="355" t="b">
        <v>0</v>
      </c>
      <c r="BR381" s="355" t="b">
        <v>0</v>
      </c>
      <c r="BS381" s="355" t="b">
        <v>0</v>
      </c>
      <c r="BT381" s="355" t="b">
        <v>0</v>
      </c>
      <c r="BU381" s="355" t="b">
        <v>0</v>
      </c>
      <c r="BV381" s="355" t="b">
        <v>0</v>
      </c>
      <c r="BW381" s="355" t="b">
        <v>0</v>
      </c>
      <c r="BX381" s="355" t="b">
        <v>0</v>
      </c>
      <c r="BY381" s="355" t="b">
        <v>0</v>
      </c>
      <c r="BZ381" s="355" t="b">
        <v>0</v>
      </c>
      <c r="CA381" s="355" t="b">
        <v>0</v>
      </c>
      <c r="CB381" s="355"/>
      <c r="CC381" s="355" t="b">
        <v>0</v>
      </c>
      <c r="CD381" s="355" t="b">
        <v>0</v>
      </c>
      <c r="CE381" s="355" t="b">
        <v>0</v>
      </c>
      <c r="CF381" s="355" t="b">
        <v>0</v>
      </c>
      <c r="CG381" s="355" t="b">
        <v>0</v>
      </c>
      <c r="CH381" s="355" t="b">
        <v>0</v>
      </c>
      <c r="CI381" s="355" t="b">
        <v>0</v>
      </c>
      <c r="CJ381" s="355" t="b">
        <v>0</v>
      </c>
      <c r="CK381" s="355" t="b">
        <v>0</v>
      </c>
      <c r="CL381" s="355" t="b">
        <v>0</v>
      </c>
      <c r="CM381" s="355" t="b">
        <v>0</v>
      </c>
      <c r="CN381" s="355" t="b">
        <v>0</v>
      </c>
      <c r="CO381" s="355" t="b">
        <v>0</v>
      </c>
      <c r="CP381" s="355" t="b">
        <v>0</v>
      </c>
      <c r="CQ381" s="355" t="b">
        <v>0</v>
      </c>
      <c r="CR381" s="355" t="b">
        <v>0</v>
      </c>
      <c r="CS381" s="355" t="b">
        <v>0</v>
      </c>
      <c r="CT381" s="355" t="b">
        <v>0</v>
      </c>
      <c r="CU381" s="355" t="b">
        <v>0</v>
      </c>
      <c r="CV381" s="355" t="b">
        <v>0</v>
      </c>
      <c r="CW381" s="355" t="b">
        <v>0</v>
      </c>
      <c r="CX381" s="355" t="b">
        <v>0</v>
      </c>
      <c r="CY381" s="355" t="b">
        <v>0</v>
      </c>
      <c r="CZ381" s="355" t="b">
        <v>0</v>
      </c>
      <c r="DA381" s="355" t="b">
        <v>0</v>
      </c>
      <c r="DB381" s="355" t="b">
        <v>0</v>
      </c>
      <c r="DC381" s="355" t="b">
        <v>0</v>
      </c>
      <c r="DD381" s="355" t="b">
        <v>0</v>
      </c>
      <c r="DE381" s="355" t="b">
        <v>0</v>
      </c>
      <c r="DF381" s="355" t="b">
        <v>0</v>
      </c>
      <c r="DG381" s="355" t="b">
        <v>0</v>
      </c>
      <c r="DH381" s="355" t="b">
        <v>0</v>
      </c>
      <c r="DI381" s="355" t="b">
        <v>0</v>
      </c>
      <c r="DJ381" s="355" t="b">
        <v>0</v>
      </c>
      <c r="DK381" s="355" t="b">
        <v>0</v>
      </c>
      <c r="DL381" s="355" t="b">
        <v>0</v>
      </c>
      <c r="DM381" s="355" t="b">
        <v>0</v>
      </c>
      <c r="DN381" s="355" t="b">
        <v>0</v>
      </c>
      <c r="DO381" s="355" t="b">
        <v>0</v>
      </c>
      <c r="DP381" s="355" t="b">
        <v>0</v>
      </c>
      <c r="DQ381" s="355" t="b">
        <v>0</v>
      </c>
      <c r="DR381" s="355" t="b">
        <v>0</v>
      </c>
      <c r="DS381" s="355" t="b">
        <v>0</v>
      </c>
      <c r="DT381" s="355" t="b">
        <v>0</v>
      </c>
      <c r="DU381" s="355"/>
      <c r="DV381" s="355"/>
      <c r="DW381" s="355"/>
      <c r="DX381" s="355" t="b">
        <v>0</v>
      </c>
      <c r="DY381" s="355" t="b">
        <v>0</v>
      </c>
      <c r="DZ381" s="355" t="b">
        <v>0</v>
      </c>
      <c r="EA381" s="355" t="b">
        <v>0</v>
      </c>
      <c r="EB381" s="355" t="b">
        <v>0</v>
      </c>
      <c r="EC381" s="355" t="b">
        <v>0</v>
      </c>
      <c r="ED381" t="b">
        <v>0</v>
      </c>
      <c r="EE381" s="51">
        <v>254</v>
      </c>
    </row>
    <row r="382" spans="13:135" ht="15" hidden="1" customHeight="1" x14ac:dyDescent="0.3">
      <c r="M382" s="320" t="s">
        <v>594</v>
      </c>
      <c r="N382" s="320"/>
      <c r="O382" s="320"/>
      <c r="P382" s="320"/>
      <c r="Q382" s="320"/>
      <c r="R382" s="355" t="b">
        <v>0</v>
      </c>
      <c r="S382" s="355" t="b">
        <v>0</v>
      </c>
      <c r="T382" s="355" t="b">
        <v>0</v>
      </c>
      <c r="U382" s="355" t="b">
        <v>0</v>
      </c>
      <c r="V382" s="355" t="b">
        <v>0</v>
      </c>
      <c r="W382" s="355" t="b">
        <v>0</v>
      </c>
      <c r="X382" s="355" t="b">
        <v>0</v>
      </c>
      <c r="Y382" s="355" t="b">
        <v>0</v>
      </c>
      <c r="Z382" s="355" t="b">
        <v>0</v>
      </c>
      <c r="AA382" s="355" t="b">
        <v>0</v>
      </c>
      <c r="AB382" s="355" t="b">
        <v>0</v>
      </c>
      <c r="AC382" s="355" t="b">
        <v>0</v>
      </c>
      <c r="AD382" s="355" t="b">
        <v>0</v>
      </c>
      <c r="AE382" s="355" t="b">
        <v>0</v>
      </c>
      <c r="AF382" s="355" t="b">
        <v>0</v>
      </c>
      <c r="AG382" s="355" t="b">
        <v>0</v>
      </c>
      <c r="AH382" s="355" t="b">
        <v>0</v>
      </c>
      <c r="AI382" s="355" t="b">
        <v>0</v>
      </c>
      <c r="AJ382" s="355" t="b">
        <v>0</v>
      </c>
      <c r="AK382" s="355" t="b">
        <v>0</v>
      </c>
      <c r="AL382" s="355" t="b">
        <v>0</v>
      </c>
      <c r="AM382" s="355" t="b">
        <v>0</v>
      </c>
      <c r="AN382" s="355" t="b">
        <v>0</v>
      </c>
      <c r="AO382" s="355" t="b">
        <v>0</v>
      </c>
      <c r="AP382" s="355" t="b">
        <v>0</v>
      </c>
      <c r="AQ382" s="355" t="b">
        <v>0</v>
      </c>
      <c r="AR382" s="355" t="b">
        <v>0</v>
      </c>
      <c r="AS382" s="355" t="b">
        <v>0</v>
      </c>
      <c r="AT382" s="355" t="b">
        <v>0</v>
      </c>
      <c r="AU382" s="355" t="b">
        <v>0</v>
      </c>
      <c r="AV382" s="355" t="b">
        <v>0</v>
      </c>
      <c r="AW382" s="355" t="b">
        <v>0</v>
      </c>
      <c r="AX382" s="355" t="b">
        <v>0</v>
      </c>
      <c r="AY382" s="355" t="b">
        <v>0</v>
      </c>
      <c r="AZ382" s="355" t="b">
        <v>0</v>
      </c>
      <c r="BA382" s="355" t="b">
        <v>0</v>
      </c>
      <c r="BB382" s="355" t="b">
        <v>0</v>
      </c>
      <c r="BC382" s="355" t="b">
        <v>0</v>
      </c>
      <c r="BD382" s="355" t="b">
        <v>0</v>
      </c>
      <c r="BE382" s="355" t="b">
        <v>0</v>
      </c>
      <c r="BF382" s="355" t="b">
        <v>0</v>
      </c>
      <c r="BG382" s="355" t="b">
        <v>0</v>
      </c>
      <c r="BH382" s="355" t="b">
        <v>0</v>
      </c>
      <c r="BI382" s="355" t="b">
        <v>0</v>
      </c>
      <c r="BJ382" s="355" t="b">
        <v>0</v>
      </c>
      <c r="BK382" s="355" t="b">
        <v>0</v>
      </c>
      <c r="BL382" s="355" t="b">
        <v>0</v>
      </c>
      <c r="BM382" s="355" t="b">
        <v>0</v>
      </c>
      <c r="BN382" s="355" t="b">
        <v>0</v>
      </c>
      <c r="BO382" s="355" t="b">
        <v>0</v>
      </c>
      <c r="BP382" s="355" t="b">
        <v>0</v>
      </c>
      <c r="BQ382" s="355" t="b">
        <v>0</v>
      </c>
      <c r="BR382" s="355" t="b">
        <v>0</v>
      </c>
      <c r="BS382" s="355" t="b">
        <v>0</v>
      </c>
      <c r="BT382" s="355" t="b">
        <v>0</v>
      </c>
      <c r="BU382" s="355" t="b">
        <v>0</v>
      </c>
      <c r="BV382" s="355" t="b">
        <v>0</v>
      </c>
      <c r="BW382" s="355" t="b">
        <v>0</v>
      </c>
      <c r="BX382" s="355" t="b">
        <v>0</v>
      </c>
      <c r="BY382" s="355" t="b">
        <v>0</v>
      </c>
      <c r="BZ382" s="355" t="b">
        <v>0</v>
      </c>
      <c r="CA382" s="355" t="b">
        <v>0</v>
      </c>
      <c r="CB382" s="355"/>
      <c r="CC382" s="355" t="b">
        <v>0</v>
      </c>
      <c r="CD382" s="355" t="b">
        <v>0</v>
      </c>
      <c r="CE382" s="355" t="b">
        <v>0</v>
      </c>
      <c r="CF382" s="355" t="b">
        <v>0</v>
      </c>
      <c r="CG382" s="355" t="b">
        <v>0</v>
      </c>
      <c r="CH382" s="355" t="b">
        <v>0</v>
      </c>
      <c r="CI382" s="355" t="b">
        <v>0</v>
      </c>
      <c r="CJ382" s="355" t="b">
        <v>0</v>
      </c>
      <c r="CK382" s="355" t="b">
        <v>0</v>
      </c>
      <c r="CL382" s="355" t="b">
        <v>0</v>
      </c>
      <c r="CM382" s="355" t="b">
        <v>0</v>
      </c>
      <c r="CN382" s="355" t="b">
        <v>0</v>
      </c>
      <c r="CO382" s="355" t="b">
        <v>0</v>
      </c>
      <c r="CP382" s="355" t="b">
        <v>0</v>
      </c>
      <c r="CQ382" s="355" t="b">
        <v>0</v>
      </c>
      <c r="CR382" s="355" t="b">
        <v>0</v>
      </c>
      <c r="CS382" s="355" t="b">
        <v>0</v>
      </c>
      <c r="CT382" s="355" t="b">
        <v>0</v>
      </c>
      <c r="CU382" s="355" t="b">
        <v>0</v>
      </c>
      <c r="CV382" s="355" t="b">
        <v>0</v>
      </c>
      <c r="CW382" s="355" t="b">
        <v>0</v>
      </c>
      <c r="CX382" s="355" t="b">
        <v>0</v>
      </c>
      <c r="CY382" s="355" t="b">
        <v>0</v>
      </c>
      <c r="CZ382" s="355" t="b">
        <v>0</v>
      </c>
      <c r="DA382" s="355" t="b">
        <v>0</v>
      </c>
      <c r="DB382" s="355" t="b">
        <v>0</v>
      </c>
      <c r="DC382" s="355" t="b">
        <v>0</v>
      </c>
      <c r="DD382" s="355" t="b">
        <v>0</v>
      </c>
      <c r="DE382" s="355" t="b">
        <v>0</v>
      </c>
      <c r="DF382" s="355" t="b">
        <v>0</v>
      </c>
      <c r="DG382" s="355" t="b">
        <v>0</v>
      </c>
      <c r="DH382" s="355" t="b">
        <v>0</v>
      </c>
      <c r="DI382" s="355" t="b">
        <v>0</v>
      </c>
      <c r="DJ382" s="355" t="b">
        <v>0</v>
      </c>
      <c r="DK382" s="355" t="b">
        <v>0</v>
      </c>
      <c r="DL382" s="355" t="b">
        <v>0</v>
      </c>
      <c r="DM382" s="355" t="b">
        <v>0</v>
      </c>
      <c r="DN382" s="355" t="b">
        <v>0</v>
      </c>
      <c r="DO382" s="355" t="b">
        <v>0</v>
      </c>
      <c r="DP382" s="355" t="b">
        <v>0</v>
      </c>
      <c r="DQ382" s="355" t="b">
        <v>0</v>
      </c>
      <c r="DR382" s="355" t="b">
        <v>0</v>
      </c>
      <c r="DS382" s="355" t="b">
        <v>0</v>
      </c>
      <c r="DT382" s="355" t="b">
        <v>0</v>
      </c>
      <c r="DU382" s="355"/>
      <c r="DV382" s="355"/>
      <c r="DW382" s="355"/>
      <c r="DX382" s="355" t="b">
        <v>0</v>
      </c>
      <c r="DY382" s="355" t="b">
        <v>0</v>
      </c>
      <c r="DZ382" s="355" t="b">
        <v>0</v>
      </c>
      <c r="EA382" s="355" t="b">
        <v>0</v>
      </c>
      <c r="EB382" s="355" t="b">
        <v>0</v>
      </c>
      <c r="EC382" s="355" t="b">
        <v>0</v>
      </c>
      <c r="ED382" t="b">
        <v>0</v>
      </c>
      <c r="EE382" s="51">
        <v>255</v>
      </c>
    </row>
    <row r="383" spans="13:135" ht="15" hidden="1" customHeight="1" x14ac:dyDescent="0.3">
      <c r="M383" s="320" t="s">
        <v>595</v>
      </c>
      <c r="N383" s="320"/>
      <c r="O383" s="320"/>
      <c r="P383" s="320"/>
      <c r="Q383" s="320"/>
      <c r="R383" s="355" t="b">
        <v>0</v>
      </c>
      <c r="S383" s="355" t="b">
        <v>0</v>
      </c>
      <c r="T383" s="355" t="b">
        <v>0</v>
      </c>
      <c r="U383" s="355" t="b">
        <v>0</v>
      </c>
      <c r="V383" s="355" t="b">
        <v>0</v>
      </c>
      <c r="W383" s="355" t="b">
        <v>0</v>
      </c>
      <c r="X383" s="355" t="b">
        <v>0</v>
      </c>
      <c r="Y383" s="355" t="b">
        <v>0</v>
      </c>
      <c r="Z383" s="355" t="b">
        <v>0</v>
      </c>
      <c r="AA383" s="355" t="b">
        <v>0</v>
      </c>
      <c r="AB383" s="355" t="b">
        <v>0</v>
      </c>
      <c r="AC383" s="355" t="b">
        <v>0</v>
      </c>
      <c r="AD383" s="355" t="b">
        <v>0</v>
      </c>
      <c r="AE383" s="355" t="b">
        <v>0</v>
      </c>
      <c r="AF383" s="355" t="b">
        <v>0</v>
      </c>
      <c r="AG383" s="355" t="b">
        <v>0</v>
      </c>
      <c r="AH383" s="355" t="b">
        <v>0</v>
      </c>
      <c r="AI383" s="355" t="b">
        <v>0</v>
      </c>
      <c r="AJ383" s="355" t="b">
        <v>0</v>
      </c>
      <c r="AK383" s="355" t="b">
        <v>0</v>
      </c>
      <c r="AL383" s="355" t="b">
        <v>0</v>
      </c>
      <c r="AM383" s="355" t="b">
        <v>0</v>
      </c>
      <c r="AN383" s="355" t="b">
        <v>0</v>
      </c>
      <c r="AO383" s="355" t="b">
        <v>0</v>
      </c>
      <c r="AP383" s="355" t="b">
        <v>0</v>
      </c>
      <c r="AQ383" s="355" t="b">
        <v>0</v>
      </c>
      <c r="AR383" s="355" t="b">
        <v>0</v>
      </c>
      <c r="AS383" s="355" t="b">
        <v>0</v>
      </c>
      <c r="AT383" s="355" t="b">
        <v>0</v>
      </c>
      <c r="AU383" s="355" t="b">
        <v>0</v>
      </c>
      <c r="AV383" s="355" t="b">
        <v>0</v>
      </c>
      <c r="AW383" s="355" t="b">
        <v>0</v>
      </c>
      <c r="AX383" s="355" t="b">
        <v>0</v>
      </c>
      <c r="AY383" s="355" t="b">
        <v>0</v>
      </c>
      <c r="AZ383" s="355" t="b">
        <v>0</v>
      </c>
      <c r="BA383" s="355" t="b">
        <v>0</v>
      </c>
      <c r="BB383" s="355" t="b">
        <v>0</v>
      </c>
      <c r="BC383" s="355" t="b">
        <v>0</v>
      </c>
      <c r="BD383" s="355" t="b">
        <v>0</v>
      </c>
      <c r="BE383" s="355" t="b">
        <v>0</v>
      </c>
      <c r="BF383" s="355" t="b">
        <v>0</v>
      </c>
      <c r="BG383" s="355" t="b">
        <v>0</v>
      </c>
      <c r="BH383" s="355" t="b">
        <v>0</v>
      </c>
      <c r="BI383" s="355" t="b">
        <v>0</v>
      </c>
      <c r="BJ383" s="355" t="b">
        <v>0</v>
      </c>
      <c r="BK383" s="355" t="b">
        <v>0</v>
      </c>
      <c r="BL383" s="355" t="b">
        <v>0</v>
      </c>
      <c r="BM383" s="355" t="b">
        <v>0</v>
      </c>
      <c r="BN383" s="355" t="b">
        <v>0</v>
      </c>
      <c r="BO383" s="355" t="b">
        <v>0</v>
      </c>
      <c r="BP383" s="355" t="b">
        <v>0</v>
      </c>
      <c r="BQ383" s="355" t="b">
        <v>0</v>
      </c>
      <c r="BR383" s="355" t="b">
        <v>0</v>
      </c>
      <c r="BS383" s="355" t="b">
        <v>0</v>
      </c>
      <c r="BT383" s="355" t="b">
        <v>0</v>
      </c>
      <c r="BU383" s="355" t="b">
        <v>0</v>
      </c>
      <c r="BV383" s="355" t="b">
        <v>0</v>
      </c>
      <c r="BW383" s="355" t="b">
        <v>0</v>
      </c>
      <c r="BX383" s="355" t="b">
        <v>0</v>
      </c>
      <c r="BY383" s="355" t="b">
        <v>0</v>
      </c>
      <c r="BZ383" s="355" t="b">
        <v>0</v>
      </c>
      <c r="CA383" s="355" t="b">
        <v>0</v>
      </c>
      <c r="CB383" s="355"/>
      <c r="CC383" s="355" t="b">
        <v>0</v>
      </c>
      <c r="CD383" s="355" t="b">
        <v>0</v>
      </c>
      <c r="CE383" s="355" t="b">
        <v>0</v>
      </c>
      <c r="CF383" s="355" t="b">
        <v>0</v>
      </c>
      <c r="CG383" s="355" t="b">
        <v>0</v>
      </c>
      <c r="CH383" s="355" t="b">
        <v>0</v>
      </c>
      <c r="CI383" s="355" t="b">
        <v>0</v>
      </c>
      <c r="CJ383" s="355" t="b">
        <v>0</v>
      </c>
      <c r="CK383" s="355" t="b">
        <v>0</v>
      </c>
      <c r="CL383" s="355" t="b">
        <v>0</v>
      </c>
      <c r="CM383" s="355" t="b">
        <v>0</v>
      </c>
      <c r="CN383" s="355" t="b">
        <v>0</v>
      </c>
      <c r="CO383" s="355" t="b">
        <v>0</v>
      </c>
      <c r="CP383" s="355" t="b">
        <v>0</v>
      </c>
      <c r="CQ383" s="355" t="b">
        <v>0</v>
      </c>
      <c r="CR383" s="355" t="b">
        <v>0</v>
      </c>
      <c r="CS383" s="355" t="b">
        <v>0</v>
      </c>
      <c r="CT383" s="355" t="b">
        <v>0</v>
      </c>
      <c r="CU383" s="355" t="b">
        <v>0</v>
      </c>
      <c r="CV383" s="355" t="b">
        <v>0</v>
      </c>
      <c r="CW383" s="355" t="b">
        <v>0</v>
      </c>
      <c r="CX383" s="355" t="b">
        <v>0</v>
      </c>
      <c r="CY383" s="355" t="b">
        <v>0</v>
      </c>
      <c r="CZ383" s="355" t="b">
        <v>0</v>
      </c>
      <c r="DA383" s="355" t="b">
        <v>0</v>
      </c>
      <c r="DB383" s="355" t="b">
        <v>0</v>
      </c>
      <c r="DC383" s="355" t="b">
        <v>0</v>
      </c>
      <c r="DD383" s="355" t="b">
        <v>0</v>
      </c>
      <c r="DE383" s="355" t="b">
        <v>0</v>
      </c>
      <c r="DF383" s="355" t="b">
        <v>0</v>
      </c>
      <c r="DG383" s="355" t="b">
        <v>0</v>
      </c>
      <c r="DH383" s="355" t="b">
        <v>0</v>
      </c>
      <c r="DI383" s="355" t="b">
        <v>0</v>
      </c>
      <c r="DJ383" s="355" t="b">
        <v>0</v>
      </c>
      <c r="DK383" s="355" t="b">
        <v>0</v>
      </c>
      <c r="DL383" s="355" t="b">
        <v>0</v>
      </c>
      <c r="DM383" s="355" t="b">
        <v>0</v>
      </c>
      <c r="DN383" s="355" t="b">
        <v>0</v>
      </c>
      <c r="DO383" s="355" t="b">
        <v>0</v>
      </c>
      <c r="DP383" s="355" t="b">
        <v>0</v>
      </c>
      <c r="DQ383" s="355" t="b">
        <v>0</v>
      </c>
      <c r="DR383" s="355" t="b">
        <v>0</v>
      </c>
      <c r="DS383" s="355" t="b">
        <v>0</v>
      </c>
      <c r="DT383" s="355" t="b">
        <v>0</v>
      </c>
      <c r="DU383" s="355"/>
      <c r="DV383" s="355"/>
      <c r="DW383" s="355"/>
      <c r="DX383" s="355" t="b">
        <v>0</v>
      </c>
      <c r="DY383" s="355" t="b">
        <v>0</v>
      </c>
      <c r="DZ383" s="355" t="b">
        <v>0</v>
      </c>
      <c r="EA383" s="355" t="b">
        <v>0</v>
      </c>
      <c r="EB383" s="355" t="b">
        <v>0</v>
      </c>
      <c r="EC383" s="355" t="b">
        <v>0</v>
      </c>
      <c r="ED383" t="b">
        <v>0</v>
      </c>
      <c r="EE383" s="100">
        <v>256</v>
      </c>
    </row>
    <row r="384" spans="13:135" ht="15" hidden="1" customHeight="1" x14ac:dyDescent="0.3">
      <c r="M384" s="320" t="s">
        <v>596</v>
      </c>
      <c r="N384" s="320"/>
      <c r="O384" s="320"/>
      <c r="P384" s="320"/>
      <c r="Q384" s="320"/>
      <c r="R384" s="355" t="b">
        <v>0</v>
      </c>
      <c r="S384" s="355" t="b">
        <v>0</v>
      </c>
      <c r="T384" s="355" t="b">
        <v>0</v>
      </c>
      <c r="U384" s="355" t="b">
        <v>0</v>
      </c>
      <c r="V384" s="355" t="b">
        <v>0</v>
      </c>
      <c r="W384" s="355" t="b">
        <v>0</v>
      </c>
      <c r="X384" s="355" t="b">
        <v>0</v>
      </c>
      <c r="Y384" s="355" t="b">
        <v>0</v>
      </c>
      <c r="Z384" s="355" t="b">
        <v>0</v>
      </c>
      <c r="AA384" s="355" t="b">
        <v>0</v>
      </c>
      <c r="AB384" s="355" t="b">
        <v>0</v>
      </c>
      <c r="AC384" s="355" t="b">
        <v>0</v>
      </c>
      <c r="AD384" s="355" t="b">
        <v>0</v>
      </c>
      <c r="AE384" s="355" t="b">
        <v>0</v>
      </c>
      <c r="AF384" s="355" t="b">
        <v>0</v>
      </c>
      <c r="AG384" s="355" t="b">
        <v>0</v>
      </c>
      <c r="AH384" s="355" t="b">
        <v>0</v>
      </c>
      <c r="AI384" s="355" t="b">
        <v>0</v>
      </c>
      <c r="AJ384" s="355" t="b">
        <v>0</v>
      </c>
      <c r="AK384" s="355" t="b">
        <v>0</v>
      </c>
      <c r="AL384" s="355" t="b">
        <v>0</v>
      </c>
      <c r="AM384" s="355" t="b">
        <v>0</v>
      </c>
      <c r="AN384" s="355" t="b">
        <v>0</v>
      </c>
      <c r="AO384" s="355" t="b">
        <v>0</v>
      </c>
      <c r="AP384" s="355" t="b">
        <v>0</v>
      </c>
      <c r="AQ384" s="355" t="b">
        <v>0</v>
      </c>
      <c r="AR384" s="355" t="b">
        <v>0</v>
      </c>
      <c r="AS384" s="355" t="b">
        <v>0</v>
      </c>
      <c r="AT384" s="355" t="b">
        <v>0</v>
      </c>
      <c r="AU384" s="355" t="b">
        <v>0</v>
      </c>
      <c r="AV384" s="355" t="b">
        <v>0</v>
      </c>
      <c r="AW384" s="355" t="b">
        <v>0</v>
      </c>
      <c r="AX384" s="355" t="b">
        <v>0</v>
      </c>
      <c r="AY384" s="355" t="b">
        <v>0</v>
      </c>
      <c r="AZ384" s="355" t="b">
        <v>0</v>
      </c>
      <c r="BA384" s="355" t="b">
        <v>0</v>
      </c>
      <c r="BB384" s="355" t="b">
        <v>0</v>
      </c>
      <c r="BC384" s="355" t="b">
        <v>0</v>
      </c>
      <c r="BD384" s="355" t="b">
        <v>0</v>
      </c>
      <c r="BE384" s="355" t="b">
        <v>0</v>
      </c>
      <c r="BF384" s="355" t="b">
        <v>0</v>
      </c>
      <c r="BG384" s="355" t="b">
        <v>0</v>
      </c>
      <c r="BH384" s="355" t="b">
        <v>0</v>
      </c>
      <c r="BI384" s="355" t="b">
        <v>0</v>
      </c>
      <c r="BJ384" s="355" t="b">
        <v>0</v>
      </c>
      <c r="BK384" s="355" t="b">
        <v>0</v>
      </c>
      <c r="BL384" s="355" t="b">
        <v>0</v>
      </c>
      <c r="BM384" s="355" t="b">
        <v>0</v>
      </c>
      <c r="BN384" s="355" t="b">
        <v>0</v>
      </c>
      <c r="BO384" s="355" t="b">
        <v>0</v>
      </c>
      <c r="BP384" s="355" t="b">
        <v>0</v>
      </c>
      <c r="BQ384" s="355" t="b">
        <v>0</v>
      </c>
      <c r="BR384" s="355" t="b">
        <v>0</v>
      </c>
      <c r="BS384" s="355" t="b">
        <v>0</v>
      </c>
      <c r="BT384" s="355" t="b">
        <v>0</v>
      </c>
      <c r="BU384" s="355" t="b">
        <v>0</v>
      </c>
      <c r="BV384" s="355" t="b">
        <v>0</v>
      </c>
      <c r="BW384" s="355" t="b">
        <v>0</v>
      </c>
      <c r="BX384" s="355" t="b">
        <v>0</v>
      </c>
      <c r="BY384" s="355" t="b">
        <v>0</v>
      </c>
      <c r="BZ384" s="355" t="b">
        <v>0</v>
      </c>
      <c r="CA384" s="355" t="b">
        <v>0</v>
      </c>
      <c r="CB384" s="355"/>
      <c r="CC384" s="355" t="b">
        <v>0</v>
      </c>
      <c r="CD384" s="355" t="b">
        <v>0</v>
      </c>
      <c r="CE384" s="355" t="b">
        <v>0</v>
      </c>
      <c r="CF384" s="355" t="b">
        <v>0</v>
      </c>
      <c r="CG384" s="355" t="b">
        <v>0</v>
      </c>
      <c r="CH384" s="355" t="b">
        <v>0</v>
      </c>
      <c r="CI384" s="355" t="b">
        <v>0</v>
      </c>
      <c r="CJ384" s="355" t="b">
        <v>0</v>
      </c>
      <c r="CK384" s="355" t="b">
        <v>0</v>
      </c>
      <c r="CL384" s="355" t="b">
        <v>0</v>
      </c>
      <c r="CM384" s="355" t="b">
        <v>0</v>
      </c>
      <c r="CN384" s="355" t="b">
        <v>0</v>
      </c>
      <c r="CO384" s="355" t="b">
        <v>0</v>
      </c>
      <c r="CP384" s="355" t="b">
        <v>0</v>
      </c>
      <c r="CQ384" s="355" t="b">
        <v>0</v>
      </c>
      <c r="CR384" s="355" t="b">
        <v>0</v>
      </c>
      <c r="CS384" s="355" t="b">
        <v>0</v>
      </c>
      <c r="CT384" s="355" t="b">
        <v>0</v>
      </c>
      <c r="CU384" s="355" t="b">
        <v>0</v>
      </c>
      <c r="CV384" s="355" t="b">
        <v>0</v>
      </c>
      <c r="CW384" s="355" t="b">
        <v>0</v>
      </c>
      <c r="CX384" s="355" t="b">
        <v>0</v>
      </c>
      <c r="CY384" s="355" t="b">
        <v>0</v>
      </c>
      <c r="CZ384" s="355" t="b">
        <v>0</v>
      </c>
      <c r="DA384" s="355" t="b">
        <v>0</v>
      </c>
      <c r="DB384" s="355" t="b">
        <v>0</v>
      </c>
      <c r="DC384" s="355" t="b">
        <v>0</v>
      </c>
      <c r="DD384" s="355" t="b">
        <v>0</v>
      </c>
      <c r="DE384" s="355" t="b">
        <v>0</v>
      </c>
      <c r="DF384" s="355" t="b">
        <v>0</v>
      </c>
      <c r="DG384" s="355" t="b">
        <v>0</v>
      </c>
      <c r="DH384" s="355" t="b">
        <v>0</v>
      </c>
      <c r="DI384" s="355" t="b">
        <v>0</v>
      </c>
      <c r="DJ384" s="355" t="b">
        <v>0</v>
      </c>
      <c r="DK384" s="355" t="b">
        <v>0</v>
      </c>
      <c r="DL384" s="355" t="b">
        <v>0</v>
      </c>
      <c r="DM384" s="355" t="b">
        <v>0</v>
      </c>
      <c r="DN384" s="355" t="b">
        <v>0</v>
      </c>
      <c r="DO384" s="355" t="b">
        <v>0</v>
      </c>
      <c r="DP384" s="355" t="b">
        <v>0</v>
      </c>
      <c r="DQ384" s="355" t="b">
        <v>0</v>
      </c>
      <c r="DR384" s="355" t="b">
        <v>0</v>
      </c>
      <c r="DS384" s="355" t="b">
        <v>0</v>
      </c>
      <c r="DT384" s="355" t="b">
        <v>0</v>
      </c>
      <c r="DU384" s="355"/>
      <c r="DV384" s="355"/>
      <c r="DW384" s="355"/>
      <c r="DX384" s="355" t="b">
        <v>0</v>
      </c>
      <c r="DY384" s="355" t="b">
        <v>0</v>
      </c>
      <c r="DZ384" s="355" t="b">
        <v>0</v>
      </c>
      <c r="EA384" s="355" t="b">
        <v>0</v>
      </c>
      <c r="EB384" s="355" t="b">
        <v>0</v>
      </c>
      <c r="EC384" s="355" t="b">
        <v>0</v>
      </c>
      <c r="ED384" t="b">
        <v>0</v>
      </c>
      <c r="EE384" s="51">
        <v>257</v>
      </c>
    </row>
    <row r="385" spans="1:303" ht="15" hidden="1" customHeight="1" x14ac:dyDescent="0.3">
      <c r="M385" t="s">
        <v>597</v>
      </c>
      <c r="R385" s="355" t="b">
        <v>0</v>
      </c>
      <c r="S385" s="355"/>
      <c r="U385" s="355"/>
      <c r="V385" s="355"/>
      <c r="X385" s="355"/>
      <c r="Y385" s="355"/>
      <c r="Z385" s="49"/>
      <c r="AA385" s="355"/>
      <c r="AB385" s="355"/>
      <c r="AD385" s="355"/>
      <c r="AE385" s="355"/>
      <c r="AF385" s="49"/>
      <c r="AG385" s="355"/>
      <c r="AH385" s="355"/>
      <c r="AI385" s="49"/>
      <c r="AJ385" s="355"/>
      <c r="AK385" s="355"/>
      <c r="AL385" s="49"/>
      <c r="AM385" s="355"/>
      <c r="AN385" s="355"/>
      <c r="AP385" s="355"/>
      <c r="AQ385" s="355"/>
      <c r="AR385" s="49"/>
      <c r="AS385" s="355"/>
      <c r="AT385" s="355"/>
      <c r="AV385" s="355"/>
      <c r="AW385" s="355"/>
      <c r="AX385" s="49"/>
      <c r="AY385" s="355"/>
      <c r="AZ385" s="355"/>
      <c r="BA385" s="49"/>
      <c r="BB385" s="355"/>
      <c r="BC385" s="355"/>
      <c r="BD385" s="49"/>
      <c r="BE385" s="355"/>
      <c r="BF385" s="355"/>
      <c r="BG385"/>
      <c r="BH385" s="355"/>
      <c r="BI385" s="355"/>
      <c r="BJ385" s="49"/>
      <c r="BK385" s="355"/>
      <c r="BL385" s="355"/>
      <c r="BM385" s="49"/>
      <c r="BN385" s="355"/>
      <c r="BO385" s="355"/>
      <c r="BP385" s="49"/>
      <c r="BQ385" s="355"/>
      <c r="BR385" s="355"/>
      <c r="BS385" s="49"/>
      <c r="BT385" s="355"/>
      <c r="BU385" s="355"/>
      <c r="BV385" s="49"/>
      <c r="BW385" s="355"/>
      <c r="BX385" s="355"/>
      <c r="BZ385" s="355"/>
      <c r="CA385" s="355"/>
      <c r="CB385" s="356"/>
      <c r="CC385" s="355"/>
      <c r="CD385" s="355"/>
      <c r="CE385" s="88"/>
      <c r="CF385" s="355"/>
      <c r="CG385" s="355"/>
      <c r="CH385" s="88"/>
      <c r="CI385" s="355"/>
      <c r="CJ385" s="355"/>
      <c r="CK385" s="88"/>
      <c r="CL385" s="355"/>
      <c r="CM385" s="355"/>
      <c r="CN385" s="88"/>
      <c r="CO385" s="355"/>
      <c r="CP385" s="355"/>
      <c r="CQ385" s="88"/>
      <c r="CR385" s="355"/>
      <c r="CS385" s="355"/>
      <c r="CT385" s="88"/>
      <c r="CU385" s="355"/>
      <c r="CV385" s="355"/>
      <c r="CW385" s="88"/>
      <c r="CX385" s="355"/>
      <c r="CY385" s="355"/>
      <c r="CZ385" s="88"/>
      <c r="DA385" s="355"/>
      <c r="DB385" s="355"/>
      <c r="DC385" s="88"/>
      <c r="DD385" s="355"/>
      <c r="DE385" s="355"/>
      <c r="DF385" s="88"/>
      <c r="DG385" s="355"/>
      <c r="DH385" s="355"/>
      <c r="DI385" s="88"/>
      <c r="DJ385" s="355"/>
      <c r="DK385" s="355"/>
      <c r="DL385" s="88"/>
      <c r="DM385" s="355"/>
      <c r="DN385" s="355"/>
      <c r="DO385" s="88"/>
      <c r="DP385" s="355"/>
      <c r="DQ385" s="355"/>
      <c r="DR385" s="88"/>
      <c r="DS385" s="355"/>
      <c r="DT385" s="355"/>
      <c r="DU385" s="356"/>
      <c r="DX385" s="88"/>
      <c r="EE385" s="51">
        <v>258</v>
      </c>
    </row>
    <row r="386" spans="1:303" ht="9.75" hidden="1" customHeight="1" thickBot="1" x14ac:dyDescent="0.35">
      <c r="A386" s="50"/>
      <c r="B386" s="357"/>
      <c r="C386" s="357"/>
      <c r="D386" s="357"/>
      <c r="E386" s="357"/>
      <c r="F386" s="357"/>
      <c r="G386" s="357"/>
      <c r="H386" s="357"/>
      <c r="I386" s="357"/>
      <c r="J386" s="357"/>
      <c r="K386" s="357"/>
      <c r="L386" s="357"/>
      <c r="M386" s="358"/>
      <c r="N386" s="357"/>
      <c r="O386" s="359"/>
      <c r="P386" s="359"/>
      <c r="Q386" s="360"/>
      <c r="R386" s="359"/>
      <c r="S386" s="359"/>
      <c r="T386" s="359"/>
      <c r="U386" s="359"/>
      <c r="V386" s="359"/>
      <c r="W386" s="359"/>
      <c r="X386" s="359"/>
      <c r="Y386" s="359"/>
      <c r="Z386" s="359"/>
      <c r="AA386" s="359"/>
      <c r="AB386" s="359"/>
      <c r="AC386" s="359"/>
      <c r="AD386" s="359"/>
      <c r="AE386" s="359"/>
      <c r="AF386" s="359"/>
      <c r="AG386" s="359"/>
      <c r="AH386" s="359"/>
      <c r="AI386" s="359"/>
      <c r="AJ386" s="359"/>
      <c r="AK386" s="359"/>
      <c r="AL386" s="359"/>
      <c r="AM386" s="359"/>
      <c r="AN386" s="359"/>
      <c r="AO386" s="359"/>
      <c r="AP386" s="359"/>
      <c r="AQ386" s="359"/>
      <c r="AR386" s="359"/>
      <c r="AS386" s="359"/>
      <c r="AT386" s="359"/>
      <c r="AU386" s="359"/>
      <c r="AV386" s="359"/>
      <c r="AW386" s="359"/>
      <c r="AX386" s="359"/>
      <c r="AY386" s="359"/>
      <c r="AZ386" s="359"/>
      <c r="BA386" s="359"/>
      <c r="BB386" s="359"/>
      <c r="BC386" s="359"/>
      <c r="BD386" s="359"/>
      <c r="BE386" s="359"/>
      <c r="BF386" s="359"/>
      <c r="BG386" s="359"/>
      <c r="BH386" s="359"/>
      <c r="BI386" s="359"/>
      <c r="BJ386" s="359"/>
      <c r="BK386" s="359"/>
      <c r="BL386" s="359"/>
      <c r="BM386" s="359"/>
      <c r="BN386" s="359"/>
      <c r="BO386" s="359"/>
      <c r="BP386" s="359"/>
      <c r="BQ386" s="359"/>
      <c r="BR386" s="359"/>
      <c r="BS386" s="359"/>
      <c r="BT386" s="359"/>
      <c r="BU386" s="359"/>
      <c r="BV386" s="359"/>
      <c r="BW386" s="359"/>
      <c r="BX386" s="359"/>
      <c r="BY386" s="359"/>
      <c r="BZ386" s="359"/>
      <c r="CA386" s="361"/>
      <c r="CB386" s="361"/>
      <c r="CC386" s="361"/>
      <c r="CD386" s="361"/>
      <c r="CE386" s="361"/>
      <c r="CF386" s="361"/>
      <c r="CG386" s="361"/>
      <c r="CH386" s="361"/>
      <c r="CI386" s="361"/>
      <c r="CJ386" s="361"/>
      <c r="CK386" s="361"/>
      <c r="CL386" s="361"/>
      <c r="CM386" s="361"/>
      <c r="CN386" s="361"/>
      <c r="CO386" s="361"/>
      <c r="CP386" s="361"/>
      <c r="CQ386" s="361"/>
      <c r="CR386" s="361"/>
      <c r="CS386" s="361"/>
      <c r="CT386" s="361"/>
      <c r="CU386" s="361"/>
      <c r="CV386" s="361"/>
      <c r="CW386" s="361"/>
      <c r="CX386" s="361"/>
      <c r="CY386" s="361"/>
      <c r="CZ386" s="361"/>
      <c r="DA386" s="361"/>
      <c r="DB386" s="361"/>
      <c r="DC386" s="361"/>
      <c r="DD386" s="361"/>
      <c r="DE386" s="361"/>
      <c r="DF386" s="361"/>
      <c r="DG386" s="361"/>
      <c r="DH386" s="361"/>
      <c r="DI386" s="361"/>
      <c r="DJ386" s="361"/>
      <c r="DK386" s="361"/>
      <c r="DL386" s="361"/>
      <c r="DM386" s="361"/>
      <c r="DN386" s="361"/>
      <c r="DO386" s="361"/>
      <c r="DP386" s="361"/>
      <c r="DQ386" s="361"/>
      <c r="DR386" s="361"/>
      <c r="DS386" s="361"/>
      <c r="DT386" s="361"/>
      <c r="DU386" s="361"/>
      <c r="DV386" s="361"/>
      <c r="DW386" s="361"/>
      <c r="DX386" s="362"/>
      <c r="DY386" s="361"/>
      <c r="DZ386" s="361"/>
      <c r="EA386" s="362"/>
      <c r="EB386" s="363"/>
      <c r="EC386" s="363"/>
      <c r="EE386" s="100">
        <v>259</v>
      </c>
    </row>
    <row r="387" spans="1:303" ht="15" hidden="1" customHeight="1" x14ac:dyDescent="0.3">
      <c r="EE387" s="51">
        <v>260</v>
      </c>
    </row>
    <row r="388" spans="1:303" s="88" customFormat="1" ht="19.5" hidden="1" customHeight="1" x14ac:dyDescent="0.3">
      <c r="A388" s="83"/>
      <c r="D388" s="148"/>
      <c r="E388" s="88" t="s">
        <v>269</v>
      </c>
      <c r="M388" s="149" t="s">
        <v>130</v>
      </c>
      <c r="N388" s="127"/>
      <c r="O388" s="155"/>
      <c r="P388" s="155"/>
      <c r="Q388" s="162"/>
      <c r="R388" s="155">
        <f>IFERROR($O$388,0)</f>
        <v>0</v>
      </c>
      <c r="S388" s="155">
        <f>IFERROR($P$388,0)</f>
        <v>0</v>
      </c>
      <c r="T388" s="155"/>
      <c r="U388" s="155">
        <f>IFERROR($O$388,0)</f>
        <v>0</v>
      </c>
      <c r="V388" s="155">
        <f>IFERROR($P$388,0)</f>
        <v>0</v>
      </c>
      <c r="W388" s="155"/>
      <c r="X388" s="155">
        <f>IFERROR($O$388,0)</f>
        <v>0</v>
      </c>
      <c r="Y388" s="155">
        <f>IFERROR($P$388,0)</f>
        <v>0</v>
      </c>
      <c r="Z388" s="155"/>
      <c r="AA388" s="155">
        <f>IFERROR($O$388,0)</f>
        <v>0</v>
      </c>
      <c r="AB388" s="155">
        <f>IFERROR($P$388,0)</f>
        <v>0</v>
      </c>
      <c r="AC388" s="155"/>
      <c r="AD388" s="155">
        <f>IFERROR($O$388,0)</f>
        <v>0</v>
      </c>
      <c r="AE388" s="155">
        <f>IFERROR($P$388,0)</f>
        <v>0</v>
      </c>
      <c r="AF388" s="155"/>
      <c r="AG388" s="155">
        <f>IFERROR($O$388,0)</f>
        <v>0</v>
      </c>
      <c r="AH388" s="155">
        <f>IFERROR($P$388,0)</f>
        <v>0</v>
      </c>
      <c r="AI388" s="155"/>
      <c r="AJ388" s="155">
        <f>IFERROR($O$388,0)</f>
        <v>0</v>
      </c>
      <c r="AK388" s="155">
        <f>IFERROR($P$388,0)</f>
        <v>0</v>
      </c>
      <c r="AL388" s="155"/>
      <c r="AM388" s="155">
        <f>IFERROR($O$388,0)</f>
        <v>0</v>
      </c>
      <c r="AN388" s="155">
        <f>IFERROR($P$388,0)</f>
        <v>0</v>
      </c>
      <c r="AO388" s="155"/>
      <c r="AP388" s="155">
        <f>IFERROR($O$388,0)</f>
        <v>0</v>
      </c>
      <c r="AQ388" s="155">
        <f>IFERROR($P$388,0)</f>
        <v>0</v>
      </c>
      <c r="AR388" s="155"/>
      <c r="AS388" s="155">
        <f>IFERROR($O$388,0)</f>
        <v>0</v>
      </c>
      <c r="AT388" s="155">
        <f>IFERROR($P$388,0)</f>
        <v>0</v>
      </c>
      <c r="AU388" s="155"/>
      <c r="AV388" s="155">
        <f>IFERROR($O$388,0)</f>
        <v>0</v>
      </c>
      <c r="AW388" s="155">
        <f>IFERROR($P$388,0)</f>
        <v>0</v>
      </c>
      <c r="AX388" s="155"/>
      <c r="AY388" s="155">
        <f>IFERROR($O$388,0)</f>
        <v>0</v>
      </c>
      <c r="AZ388" s="155">
        <f>IFERROR($P$388,0)</f>
        <v>0</v>
      </c>
      <c r="BA388" s="155"/>
      <c r="BB388" s="155">
        <f>IFERROR($O$388,0)</f>
        <v>0</v>
      </c>
      <c r="BC388" s="155">
        <f>IFERROR($P$388,0)</f>
        <v>0</v>
      </c>
      <c r="BD388" s="155"/>
      <c r="BE388" s="155">
        <f>IFERROR($O$388,0)</f>
        <v>0</v>
      </c>
      <c r="BF388" s="155">
        <f>IFERROR($P$388,0)</f>
        <v>0</v>
      </c>
      <c r="BG388" s="155"/>
      <c r="BH388" s="155">
        <f>IFERROR($O$388,0)</f>
        <v>0</v>
      </c>
      <c r="BI388" s="155">
        <f>IFERROR($P$388,0)</f>
        <v>0</v>
      </c>
      <c r="BJ388" s="155"/>
      <c r="BK388" s="155">
        <f>IFERROR($O$388,0)</f>
        <v>0</v>
      </c>
      <c r="BL388" s="155">
        <f>IFERROR($P$388,0)</f>
        <v>0</v>
      </c>
      <c r="BM388" s="155"/>
      <c r="BN388" s="155">
        <f>IFERROR($O$388,0)</f>
        <v>0</v>
      </c>
      <c r="BO388" s="155">
        <f>IFERROR($P$388,0)</f>
        <v>0</v>
      </c>
      <c r="BP388" s="155"/>
      <c r="BQ388" s="155">
        <f>IFERROR($O$388,0)</f>
        <v>0</v>
      </c>
      <c r="BR388" s="155">
        <f>IFERROR($P$388,0)</f>
        <v>0</v>
      </c>
      <c r="BS388" s="155"/>
      <c r="BT388" s="155">
        <f>IFERROR($O$388,0)</f>
        <v>0</v>
      </c>
      <c r="BU388" s="155">
        <f>IFERROR($P$388,0)</f>
        <v>0</v>
      </c>
      <c r="BV388" s="155"/>
      <c r="BW388" s="155">
        <f>IFERROR($O$388,0)</f>
        <v>0</v>
      </c>
      <c r="BX388" s="155">
        <f>IFERROR($P$388,0)</f>
        <v>0</v>
      </c>
      <c r="BY388" s="155"/>
      <c r="BZ388" s="155">
        <f>IFERROR($O$388,0)</f>
        <v>0</v>
      </c>
      <c r="CA388" s="155">
        <f>IFERROR($P$388,0)</f>
        <v>0</v>
      </c>
      <c r="CB388" s="155"/>
      <c r="CC388" s="155">
        <f>IFERROR($O$388,0)</f>
        <v>0</v>
      </c>
      <c r="CD388" s="155">
        <f>IFERROR($P$388,0)</f>
        <v>0</v>
      </c>
      <c r="CE388" s="155"/>
      <c r="CF388" s="155">
        <f>IFERROR($O$388,0)</f>
        <v>0</v>
      </c>
      <c r="CG388" s="155">
        <f>IFERROR($P$388,0)</f>
        <v>0</v>
      </c>
      <c r="CH388" s="155"/>
      <c r="CI388" s="155">
        <f>IFERROR($O$388,0)</f>
        <v>0</v>
      </c>
      <c r="CJ388" s="155">
        <f>IFERROR($P$388,0)</f>
        <v>0</v>
      </c>
      <c r="CK388" s="155"/>
      <c r="CL388" s="155">
        <f>IFERROR($O$388,0)</f>
        <v>0</v>
      </c>
      <c r="CM388" s="155">
        <f>IFERROR($P$388,0)</f>
        <v>0</v>
      </c>
      <c r="CN388" s="155"/>
      <c r="CO388" s="155">
        <f>IFERROR($O$388,0)</f>
        <v>0</v>
      </c>
      <c r="CP388" s="155">
        <f>IFERROR($P$388,0)</f>
        <v>0</v>
      </c>
      <c r="CQ388" s="155"/>
      <c r="CR388" s="155">
        <f>IFERROR($O$388,0)</f>
        <v>0</v>
      </c>
      <c r="CS388" s="155">
        <f>IFERROR($P$388,0)</f>
        <v>0</v>
      </c>
      <c r="CT388" s="155"/>
      <c r="CU388" s="155">
        <f>IFERROR($O$388,0)</f>
        <v>0</v>
      </c>
      <c r="CV388" s="155">
        <f>IFERROR($P$388,0)</f>
        <v>0</v>
      </c>
      <c r="CW388" s="155"/>
      <c r="CX388" s="155">
        <f>IFERROR($O$388,0)</f>
        <v>0</v>
      </c>
      <c r="CY388" s="155">
        <f>IFERROR($P$388,0)</f>
        <v>0</v>
      </c>
      <c r="CZ388" s="155"/>
      <c r="DA388" s="155">
        <f>IFERROR($O$388,0)</f>
        <v>0</v>
      </c>
      <c r="DB388" s="155">
        <f>IFERROR($P$388,0)</f>
        <v>0</v>
      </c>
      <c r="DC388" s="155"/>
      <c r="DD388" s="155">
        <f>IFERROR($O$388,0)</f>
        <v>0</v>
      </c>
      <c r="DE388" s="155">
        <f>IFERROR($P$388,0)</f>
        <v>0</v>
      </c>
      <c r="DF388" s="155"/>
      <c r="DG388" s="155">
        <f>IFERROR($O$388,0)</f>
        <v>0</v>
      </c>
      <c r="DH388" s="155">
        <f>IFERROR($P$388,0)</f>
        <v>0</v>
      </c>
      <c r="DI388" s="155"/>
      <c r="DJ388" s="155">
        <f>IFERROR($O$388,0)</f>
        <v>0</v>
      </c>
      <c r="DK388" s="155">
        <f>IFERROR($P$388,0)</f>
        <v>0</v>
      </c>
      <c r="DL388" s="155"/>
      <c r="DM388" s="155">
        <f>IFERROR($O$388,0)</f>
        <v>0</v>
      </c>
      <c r="DN388" s="155">
        <f>IFERROR($P$388,0)</f>
        <v>0</v>
      </c>
      <c r="DO388" s="155"/>
      <c r="DP388" s="155">
        <f>IFERROR($O$388,0)</f>
        <v>0</v>
      </c>
      <c r="DQ388" s="155">
        <f>IFERROR($P$388,0)</f>
        <v>0</v>
      </c>
      <c r="DR388" s="155"/>
      <c r="DS388" s="155">
        <f>IFERROR($O$388,0)</f>
        <v>0</v>
      </c>
      <c r="DT388" s="155">
        <f>IFERROR($P$388,0)</f>
        <v>0</v>
      </c>
      <c r="DU388" s="412"/>
      <c r="DV388" s="157">
        <f>IFERROR($O$388,0)</f>
        <v>0</v>
      </c>
      <c r="DW388" s="157"/>
      <c r="DY388" s="157"/>
      <c r="DZ388" s="157"/>
      <c r="EB388" s="158"/>
      <c r="EC388" s="158"/>
      <c r="ED388"/>
      <c r="EE388" s="51">
        <v>261</v>
      </c>
      <c r="EF388" s="154"/>
      <c r="EG388" s="154"/>
      <c r="EH388" s="154"/>
      <c r="EI388" s="154"/>
      <c r="EJ388" s="154"/>
      <c r="EK388" s="154"/>
      <c r="EL388" s="154"/>
      <c r="EM388" s="154"/>
      <c r="EN388" s="154"/>
      <c r="EO388" s="154"/>
      <c r="EP388" s="154"/>
      <c r="EQ388" s="154"/>
      <c r="ER388" s="154"/>
      <c r="ES388" s="154"/>
      <c r="ET388" s="154"/>
      <c r="EU388" s="154"/>
      <c r="EV388" s="154"/>
      <c r="EW388" s="154"/>
      <c r="EX388" s="154"/>
      <c r="EY388" s="154"/>
      <c r="EZ388" s="154"/>
      <c r="FA388" s="154"/>
      <c r="FB388" s="154"/>
      <c r="FC388" s="154"/>
      <c r="FD388" s="154"/>
      <c r="FE388" s="154"/>
      <c r="FF388" s="154"/>
      <c r="FG388" s="154"/>
      <c r="FH388" s="154"/>
      <c r="FI388" s="154"/>
      <c r="FJ388" s="154"/>
      <c r="FK388" s="154"/>
      <c r="FL388" s="154"/>
      <c r="FM388" s="154"/>
      <c r="FN388" s="154"/>
      <c r="FO388" s="154"/>
      <c r="FP388" s="154"/>
      <c r="FQ388" s="154"/>
      <c r="FR388" s="154"/>
      <c r="FS388" s="154"/>
      <c r="FT388" s="154"/>
      <c r="FU388" s="154"/>
      <c r="FV388" s="154"/>
      <c r="FW388" s="154"/>
      <c r="FX388" s="154"/>
      <c r="FY388" s="154"/>
      <c r="FZ388" s="154"/>
      <c r="GA388" s="154"/>
      <c r="GB388" s="154"/>
      <c r="GC388" s="154"/>
      <c r="GD388" s="154"/>
      <c r="GE388" s="154"/>
      <c r="GF388" s="154"/>
      <c r="GG388" s="154"/>
      <c r="GH388" s="154"/>
      <c r="GI388" s="154"/>
      <c r="GJ388" s="154"/>
      <c r="GK388" s="154"/>
      <c r="GL388" s="154"/>
      <c r="GM388" s="154"/>
      <c r="GN388" s="154"/>
      <c r="GO388" s="154"/>
      <c r="GP388" s="154"/>
      <c r="GQ388" s="154"/>
      <c r="GR388" s="154"/>
      <c r="GS388" s="154"/>
      <c r="GT388" s="154"/>
      <c r="GU388" s="154"/>
      <c r="GV388" s="154"/>
      <c r="GW388" s="154"/>
      <c r="GX388" s="154"/>
      <c r="GY388" s="154"/>
      <c r="GZ388" s="154"/>
      <c r="HA388" s="154"/>
      <c r="HB388" s="154"/>
      <c r="HC388" s="154"/>
      <c r="HD388" s="154"/>
      <c r="HE388" s="154"/>
      <c r="HF388" s="154"/>
      <c r="HG388" s="154"/>
      <c r="HH388" s="154"/>
      <c r="HI388" s="154"/>
      <c r="HJ388" s="154"/>
      <c r="HK388" s="154"/>
      <c r="HL388" s="154"/>
      <c r="HM388" s="154"/>
      <c r="HN388" s="154"/>
      <c r="HO388" s="154"/>
      <c r="HP388" s="154"/>
      <c r="HQ388" s="154"/>
      <c r="HR388" s="154"/>
      <c r="HS388" s="154"/>
      <c r="HT388" s="154"/>
      <c r="HU388" s="154"/>
      <c r="HV388" s="154"/>
      <c r="HW388" s="154"/>
      <c r="HX388" s="154"/>
      <c r="HY388" s="154"/>
      <c r="HZ388" s="154"/>
      <c r="IA388" s="154"/>
      <c r="IB388" s="154"/>
      <c r="IC388" s="154"/>
      <c r="ID388" s="154"/>
      <c r="IE388" s="154"/>
      <c r="IF388" s="154"/>
      <c r="IG388" s="154"/>
      <c r="IH388" s="154"/>
      <c r="II388" s="154"/>
      <c r="IJ388" s="154"/>
      <c r="IK388" s="154"/>
      <c r="IL388" s="154"/>
      <c r="IM388" s="154"/>
      <c r="IN388" s="154"/>
      <c r="IO388" s="154"/>
      <c r="IP388" s="154"/>
      <c r="IQ388" s="154"/>
      <c r="IR388" s="154"/>
      <c r="IS388" s="154"/>
      <c r="IT388" s="154"/>
      <c r="IU388" s="154"/>
      <c r="IV388" s="154"/>
      <c r="IW388" s="154"/>
      <c r="IX388" s="154"/>
      <c r="IY388" s="154"/>
      <c r="IZ388" s="154"/>
      <c r="JA388" s="154"/>
      <c r="JB388" s="154"/>
      <c r="JC388" s="154"/>
      <c r="JD388" s="154"/>
      <c r="JE388" s="154"/>
      <c r="JF388" s="154"/>
      <c r="JG388" s="154"/>
      <c r="JH388" s="154"/>
      <c r="JI388" s="154"/>
      <c r="JJ388" s="154"/>
      <c r="JK388" s="154"/>
      <c r="JL388" s="154"/>
      <c r="JM388" s="154"/>
      <c r="JN388" s="154"/>
      <c r="JO388" s="154"/>
      <c r="JP388" s="154"/>
      <c r="JQ388" s="154"/>
      <c r="JR388" s="154"/>
      <c r="JS388" s="154"/>
      <c r="JT388" s="154"/>
      <c r="JU388" s="154"/>
      <c r="JV388" s="154"/>
      <c r="JW388" s="154"/>
      <c r="JX388" s="154"/>
      <c r="JY388" s="154"/>
      <c r="JZ388" s="154"/>
      <c r="KA388" s="154"/>
      <c r="KB388" s="154"/>
      <c r="KC388" s="154"/>
      <c r="KD388" s="154"/>
      <c r="KE388" s="154"/>
      <c r="KF388" s="154"/>
      <c r="KG388" s="154"/>
      <c r="KH388" s="154"/>
      <c r="KI388" s="154"/>
      <c r="KJ388" s="154"/>
      <c r="KK388" s="154"/>
      <c r="KL388" s="154"/>
      <c r="KM388" s="154"/>
      <c r="KN388" s="154"/>
      <c r="KO388" s="154"/>
      <c r="KP388" s="154"/>
      <c r="KQ388" s="154"/>
    </row>
    <row r="389" spans="1:303" ht="15" hidden="1" customHeight="1" x14ac:dyDescent="0.3"/>
    <row r="390" spans="1:303" s="88" customFormat="1" ht="19.5" hidden="1" customHeight="1" x14ac:dyDescent="0.3">
      <c r="A390" s="83"/>
      <c r="D390" s="148"/>
      <c r="M390" s="149" t="s">
        <v>598</v>
      </c>
      <c r="N390" s="127"/>
      <c r="O390" s="155">
        <f ca="1">IFERROR(((R390*R44)+(U390*U44)+(X390*X44)+(AA390*AA44)+(AD390*AD44)+(AG390*AG44)+(AJ390*AJ44)+(AM390*AM44)+(AP390*AP44)+(AS390*AS44)+(AV390*AV44)+(AY390*AY44)+(BB390*BB44)+(BE390*BE44)+(BH390*BH44)+(BK390*BK44)+(BN390*BN44)+(BQ390*BQ44)+(BT390*BT44)+(BW390*BW44)+(BZ390*BZ44)+(CC390*CC44)+(CF390*CF44)+(CI390*CI44)+(CL390*CL44)+(CO390*CO44)+(CR390*CR44)+(CU390*CU44)+(CX390*CX44)+(DA390*DA44)+(DD390*DD44)+(DG390*DG44)+(DJ390*DJ44)+(DM390*DM44)+(DP390*DP44)+(DS390*DS44))/O44,0)</f>
        <v>0</v>
      </c>
      <c r="P390" s="155">
        <f>IFERROR(((S390*S44)+(V390*V44)+(Y390*Y44)+(AB390*AB44)+(AE390*AE44)+(AH390*AH44)+(AK390*AK44)+(AN390*AN44)+(AQ390*AQ44)+(AT390*AT44)+(AW390*AW44)+(AZ390*AZ44)+(BC390*BC44)+(BF390*BF44)+(BI390*BI44)+(BL390*BL44)+(BO390*BO44)+(BR390*BR44)+(BU390*BU44)+(BX390*BX44)+(CA390*CA44)+(CD390*CD44)+(CG390*CG44)+(CJ390*CJ44)+(CM390*CM44)+(CP390*CP44)+(CS390*CS44)+(CV390*CV44)+(CY390*CY44)+(DB390*DB44)+(DE390*DE44)+(DH390*DH44)+(DK390*DK44)+(DN390*DN44)+(DQ390*DQ44)+(DT390*DT44))/P44,0)</f>
        <v>0</v>
      </c>
      <c r="Q390" s="162"/>
      <c r="R390" s="155">
        <f>IFERROR(IF(AND($O$308="WA",$O$309=0),R98-R294,R98+R253),0)</f>
        <v>0</v>
      </c>
      <c r="S390" s="155">
        <f>IFERROR(IF(AND($O$308="WA",$O$309=0),S98-S294,S98+S253),0)</f>
        <v>0</v>
      </c>
      <c r="T390" s="155"/>
      <c r="U390" s="155">
        <f>IFERROR(IF(AND($O$308="WA",$O$309=0),U98-U294,U98+U253),0)</f>
        <v>0</v>
      </c>
      <c r="V390" s="155">
        <f>IFERROR(IF(AND($O$308="WA",$O$309=0),V98-V294,V98+V253),0)</f>
        <v>0</v>
      </c>
      <c r="W390" s="155"/>
      <c r="X390" s="155">
        <f>IFERROR(IF(AND($O$308="WA",$O$309=0),X98-X294,X98+X253),0)</f>
        <v>0</v>
      </c>
      <c r="Y390" s="155">
        <f>IFERROR(IF(AND($O$308="WA",$O$309=0),Y98-Y294,Y98+Y253),0)</f>
        <v>0</v>
      </c>
      <c r="Z390" s="155"/>
      <c r="AA390" s="155">
        <f>IFERROR(IF(AND($O$308="WA",$O$309=0),AA98-AA294,AA98+AA253),0)</f>
        <v>0</v>
      </c>
      <c r="AB390" s="155">
        <f>IFERROR(IF(AND($O$308="WA",$O$309=0),AB98-AB294,AB98+AB253),0)</f>
        <v>0</v>
      </c>
      <c r="AC390" s="155"/>
      <c r="AD390" s="155">
        <f>IFERROR(IF(AND($O$308="WA",$O$309=0),AD98-AD294,AD98+AD253),0)</f>
        <v>0</v>
      </c>
      <c r="AE390" s="155">
        <f>IFERROR(IF(AND($O$308="WA",$O$309=0),AE98-AE294,AE98+AE253),0)</f>
        <v>0</v>
      </c>
      <c r="AF390" s="155"/>
      <c r="AG390" s="155">
        <f>IFERROR(IF(AND($O$308="WA",$O$309=0),AG98-AG294,AG98+AG253),0)</f>
        <v>0</v>
      </c>
      <c r="AH390" s="155">
        <f>IFERROR(IF(AND($O$308="WA",$O$309=0),AH98-AH294,AH98+AH253),0)</f>
        <v>0</v>
      </c>
      <c r="AI390" s="155"/>
      <c r="AJ390" s="155">
        <f>IFERROR(IF(AND($O$308="WA",$O$309=0),AJ98-AJ294,AJ98+AJ253),0)</f>
        <v>0</v>
      </c>
      <c r="AK390" s="155">
        <f>IFERROR(IF(AND($O$308="WA",$O$309=0),AK98-AK294,AK98+AK253),0)</f>
        <v>0</v>
      </c>
      <c r="AL390" s="155"/>
      <c r="AM390" s="155">
        <f>IFERROR(IF(AND($O$308="WA",$O$309=0),AM98-AM294,AM98+AM253),0)</f>
        <v>0</v>
      </c>
      <c r="AN390" s="155">
        <f>IFERROR(IF(AND($O$308="WA",$O$309=0),AN98-AN294,AN98+AN253),0)</f>
        <v>0</v>
      </c>
      <c r="AO390" s="155"/>
      <c r="AP390" s="155">
        <f>IFERROR(IF(AND($O$308="WA",$O$309=0),AP98-AP294,AP98+AP253),0)</f>
        <v>0</v>
      </c>
      <c r="AQ390" s="155">
        <f>IFERROR(IF(AND($O$308="WA",$O$309=0),AQ98-AQ294,AQ98+AQ253),0)</f>
        <v>0</v>
      </c>
      <c r="AR390" s="155"/>
      <c r="AS390" s="155">
        <f>IFERROR(IF(AND($O$308="WA",$O$309=0),AS98-AS294,AS98+AS253),0)</f>
        <v>0</v>
      </c>
      <c r="AT390" s="155">
        <f>IFERROR(IF(AND($O$308="WA",$O$309=0),AT98-AT294,AT98+AT253),0)</f>
        <v>0</v>
      </c>
      <c r="AU390" s="155"/>
      <c r="AV390" s="155">
        <f>IFERROR(IF(AND($O$308="WA",$O$309=0),AV98-AV294,AV98+AV253),0)</f>
        <v>0</v>
      </c>
      <c r="AW390" s="155">
        <f>IFERROR(IF(AND($O$308="WA",$O$309=0),AW98-AW294,AW98+AW253),0)</f>
        <v>0</v>
      </c>
      <c r="AX390" s="155"/>
      <c r="AY390" s="155">
        <f>IFERROR(IF(AND($O$308="WA",$O$309=0),AY98-AY294,AY98+AY253),0)</f>
        <v>0</v>
      </c>
      <c r="AZ390" s="155">
        <f>IFERROR(IF(AND($O$308="WA",$O$309=0),AZ98-AZ294,AZ98+AZ253),0)</f>
        <v>0</v>
      </c>
      <c r="BA390" s="155"/>
      <c r="BB390" s="155">
        <f>IFERROR(IF(AND($O$308="WA",$O$309=0),BB98-BB294,BB98+BB253),0)</f>
        <v>0</v>
      </c>
      <c r="BC390" s="155">
        <f>IFERROR(IF(AND($O$308="WA",$O$309=0),BC98-BC294,BC98+BC253),0)</f>
        <v>0</v>
      </c>
      <c r="BD390" s="155"/>
      <c r="BE390" s="155">
        <f>IFERROR(IF(AND($O$308="WA",$O$309=0),BE98-BE294,BE98+BE253),0)</f>
        <v>0</v>
      </c>
      <c r="BF390" s="155">
        <f>IFERROR(IF(AND($O$308="WA",$O$309=0),BF98-BF294,BF98+BF253),0)</f>
        <v>0</v>
      </c>
      <c r="BG390" s="155"/>
      <c r="BH390" s="155">
        <f>IFERROR(IF(AND($O$308="WA",$O$309=0),BH98-BH294,BH98+BH253),0)</f>
        <v>0</v>
      </c>
      <c r="BI390" s="155">
        <f>IFERROR(IF(AND($O$308="WA",$O$309=0),BI98-BI294,BI98+BI253),0)</f>
        <v>0</v>
      </c>
      <c r="BJ390" s="155"/>
      <c r="BK390" s="155">
        <f>IFERROR(IF(AND($O$308="WA",$O$309=0),BK98-BK294,BK98+BK253),0)</f>
        <v>0</v>
      </c>
      <c r="BL390" s="155">
        <f>IFERROR(IF(AND($O$308="WA",$O$309=0),BL98-BL294,BL98+BL253),0)</f>
        <v>0</v>
      </c>
      <c r="BM390" s="155"/>
      <c r="BN390" s="155">
        <f>IFERROR(IF(AND($O$308="WA",$O$309=0),BN98-BN294,BN98+BN253),0)</f>
        <v>0</v>
      </c>
      <c r="BO390" s="155">
        <f>IFERROR(IF(AND($O$308="WA",$O$309=0),BO98-BO294,BO98+BO253),0)</f>
        <v>0</v>
      </c>
      <c r="BP390" s="155"/>
      <c r="BQ390" s="155">
        <f>IFERROR(IF(AND($O$308="WA",$O$309=0),BQ98-BQ294,BQ98+BQ253),0)</f>
        <v>0</v>
      </c>
      <c r="BR390" s="155">
        <f>IFERROR(IF(AND($O$308="WA",$O$309=0),BR98-BR294,BR98+BR253),0)</f>
        <v>0</v>
      </c>
      <c r="BS390" s="155"/>
      <c r="BT390" s="155">
        <f>IFERROR(IF(AND($O$308="WA",$O$309=0),BT98-BT294,BT98+BT253),0)</f>
        <v>0</v>
      </c>
      <c r="BU390" s="155">
        <f>IFERROR(IF(AND($O$308="WA",$O$309=0),BU98-BU294,BU98+BU253),0)</f>
        <v>0</v>
      </c>
      <c r="BV390" s="155"/>
      <c r="BW390" s="155">
        <f>IFERROR(IF(AND($O$308="WA",$O$309=0),BW98-BW294,BW98+BW253),0)</f>
        <v>0</v>
      </c>
      <c r="BX390" s="155">
        <f>IFERROR(IF(AND($O$308="WA",$O$309=0),BX98-BX294,BX98+BX253),0)</f>
        <v>0</v>
      </c>
      <c r="BY390" s="155"/>
      <c r="BZ390" s="155">
        <f>IFERROR(IF(AND($O$308="WA",$O$309=0),BZ98-BZ294,BZ98+BZ253),0)</f>
        <v>0</v>
      </c>
      <c r="CA390" s="155">
        <f>IFERROR(IF(AND($O$308="WA",$O$309=0),CA98-CA294,CA98+CA253),0)</f>
        <v>0</v>
      </c>
      <c r="CB390" s="155"/>
      <c r="CC390" s="155">
        <f>IFERROR(IF(AND($O$308="WA",$O$309=0),CC98-CC294,CC98+CC253),0)</f>
        <v>0</v>
      </c>
      <c r="CD390" s="155">
        <f>IFERROR(IF(AND($O$308="WA",$O$309=0),CD98-CD294,CD98+CD253),0)</f>
        <v>0</v>
      </c>
      <c r="CE390" s="155"/>
      <c r="CF390" s="155">
        <f>IFERROR(IF(AND($O$308="WA",$O$309=0),CF98-CF294,CF98+CF253),0)</f>
        <v>0</v>
      </c>
      <c r="CG390" s="155">
        <f>IFERROR(IF(AND($O$308="WA",$O$309=0),CG98-CG294,CG98+CG253),0)</f>
        <v>0</v>
      </c>
      <c r="CH390" s="155"/>
      <c r="CI390" s="155">
        <f>IFERROR(IF(AND($O$308="WA",$O$309=0),CI98-CI294,CI98+CI253),0)</f>
        <v>0</v>
      </c>
      <c r="CJ390" s="155">
        <f>IFERROR(IF(AND($O$308="WA",$O$309=0),CJ98-CJ294,CJ98+CJ253),0)</f>
        <v>0</v>
      </c>
      <c r="CK390" s="155"/>
      <c r="CL390" s="155">
        <f>IFERROR(IF(AND($O$308="WA",$O$309=0),CL98-CL294,CL98+CL253),0)</f>
        <v>0</v>
      </c>
      <c r="CM390" s="155">
        <f>IFERROR(IF(AND($O$308="WA",$O$309=0),CM98-CM294,CM98+CM253),0)</f>
        <v>0</v>
      </c>
      <c r="CN390" s="155"/>
      <c r="CO390" s="155">
        <f>IFERROR(IF(AND($O$308="WA",$O$309=0),CO98-CO294,CO98+CO253),0)</f>
        <v>0</v>
      </c>
      <c r="CP390" s="155">
        <f>IFERROR(IF(AND($O$308="WA",$O$309=0),CP98-CP294,CP98+CP253),0)</f>
        <v>0</v>
      </c>
      <c r="CQ390" s="155"/>
      <c r="CR390" s="155">
        <f>IFERROR(IF(AND($O$308="WA",$O$309=0),CR98-CR294,CR98+CR253),0)</f>
        <v>0</v>
      </c>
      <c r="CS390" s="155">
        <f>IFERROR(IF(AND($O$308="WA",$O$309=0),CS98-CS294,CS98+CS253),0)</f>
        <v>0</v>
      </c>
      <c r="CT390" s="155"/>
      <c r="CU390" s="155">
        <f>IFERROR(IF(AND($O$308="WA",$O$309=0),CU98-CU294,CU98+CU253),0)</f>
        <v>0</v>
      </c>
      <c r="CV390" s="155">
        <f>IFERROR(IF(AND($O$308="WA",$O$309=0),CV98-CV294,CV98+CV253),0)</f>
        <v>0</v>
      </c>
      <c r="CW390" s="155"/>
      <c r="CX390" s="155">
        <f>IFERROR(IF(AND($O$308="WA",$O$309=0),CX98-CX294,CX98+CX253),0)</f>
        <v>0</v>
      </c>
      <c r="CY390" s="155">
        <f>IFERROR(IF(AND($O$308="WA",$O$309=0),CY98-CY294,CY98+CY253),0)</f>
        <v>0</v>
      </c>
      <c r="CZ390" s="155"/>
      <c r="DA390" s="155">
        <f>IFERROR(IF(AND($O$308="WA",$O$309=0),DA98-DA294,DA98+DA253),0)</f>
        <v>0</v>
      </c>
      <c r="DB390" s="155">
        <f>IFERROR(IF(AND($O$308="WA",$O$309=0),DB98-DB294,DB98+DB253),0)</f>
        <v>0</v>
      </c>
      <c r="DC390" s="155"/>
      <c r="DD390" s="155">
        <f>IFERROR(IF(AND($O$308="WA",$O$309=0),DD98-DD294,DD98+DD253),0)</f>
        <v>0</v>
      </c>
      <c r="DE390" s="155">
        <f>IFERROR(IF(AND($O$308="WA",$O$309=0),DE98-DE294,DE98+DE253),0)</f>
        <v>0</v>
      </c>
      <c r="DF390" s="155"/>
      <c r="DG390" s="155">
        <f>IFERROR(IF(AND($O$308="WA",$O$309=0),DG98-DG294,DG98+DG253),0)</f>
        <v>0</v>
      </c>
      <c r="DH390" s="155">
        <f>IFERROR(IF(AND($O$308="WA",$O$309=0),DH98-DH294,DH98+DH253),0)</f>
        <v>0</v>
      </c>
      <c r="DI390" s="155"/>
      <c r="DJ390" s="155">
        <f>IFERROR(IF(AND($O$308="WA",$O$309=0),DJ98-DJ294,DJ98+DJ253),0)</f>
        <v>0</v>
      </c>
      <c r="DK390" s="155">
        <f>IFERROR(IF(AND($O$308="WA",$O$309=0),DK98-DK294,DK98+DK253),0)</f>
        <v>0</v>
      </c>
      <c r="DL390" s="155"/>
      <c r="DM390" s="155">
        <f>IFERROR(IF(AND($O$308="WA",$O$309=0),DM98-DM294,DM98+DM253),0)</f>
        <v>0</v>
      </c>
      <c r="DN390" s="155">
        <f>IFERROR(IF(AND($O$308="WA",$O$309=0),DN98-DN294,DN98+DN253),0)</f>
        <v>0</v>
      </c>
      <c r="DO390" s="155"/>
      <c r="DP390" s="155">
        <f>IFERROR(IF(AND($O$308="WA",$O$309=0),DP98-DP294,DP98+DP253),0)</f>
        <v>0</v>
      </c>
      <c r="DQ390" s="155">
        <f>IFERROR(IF(AND($O$308="WA",$O$309=0),DQ98-DQ294,DQ98+DQ253),0)</f>
        <v>0</v>
      </c>
      <c r="DR390" s="155"/>
      <c r="DS390" s="155">
        <f>IFERROR(IF(AND($O$308="WA",$O$309=0),DS98-DS294,DS98+DS253),0)</f>
        <v>0</v>
      </c>
      <c r="DT390" s="155">
        <f>IFERROR(IF(AND($O$308="WA",$O$309=0),DT98-DT294,DT98+DT253),0)</f>
        <v>0</v>
      </c>
      <c r="DU390" s="412"/>
      <c r="DV390" s="157"/>
      <c r="DW390" s="157"/>
      <c r="DY390" s="157"/>
      <c r="DZ390" s="157"/>
      <c r="EB390" s="158"/>
      <c r="EC390" s="158"/>
      <c r="ED390"/>
      <c r="EE390" s="51">
        <v>262</v>
      </c>
      <c r="EF390" s="154"/>
      <c r="EG390" s="154"/>
      <c r="EH390" s="154"/>
      <c r="EI390" s="154"/>
      <c r="EJ390" s="154"/>
      <c r="EK390" s="154"/>
      <c r="EL390" s="154"/>
      <c r="EM390" s="154"/>
      <c r="EN390" s="154"/>
      <c r="EO390" s="154"/>
      <c r="EP390" s="154"/>
      <c r="EQ390" s="154"/>
      <c r="ER390" s="154"/>
      <c r="ES390" s="154"/>
      <c r="ET390" s="154"/>
      <c r="EU390" s="154"/>
      <c r="EV390" s="154"/>
      <c r="EW390" s="154"/>
      <c r="EX390" s="154"/>
      <c r="EY390" s="154"/>
      <c r="EZ390" s="154"/>
      <c r="FA390" s="154"/>
      <c r="FB390" s="154"/>
      <c r="FC390" s="154"/>
      <c r="FD390" s="154"/>
      <c r="FE390" s="154"/>
      <c r="FF390" s="154"/>
      <c r="FG390" s="154"/>
      <c r="FH390" s="154"/>
      <c r="FI390" s="154"/>
      <c r="FJ390" s="154"/>
      <c r="FK390" s="154"/>
      <c r="FL390" s="154"/>
      <c r="FM390" s="154"/>
      <c r="FN390" s="154"/>
      <c r="FO390" s="154"/>
      <c r="FP390" s="154"/>
      <c r="FQ390" s="154"/>
      <c r="FR390" s="154"/>
      <c r="FS390" s="154"/>
      <c r="FT390" s="154"/>
      <c r="FU390" s="154"/>
      <c r="FV390" s="154"/>
      <c r="FW390" s="154"/>
      <c r="FX390" s="154"/>
      <c r="FY390" s="154"/>
      <c r="FZ390" s="154"/>
      <c r="GA390" s="154"/>
      <c r="GB390" s="154"/>
      <c r="GC390" s="154"/>
      <c r="GD390" s="154"/>
      <c r="GE390" s="154"/>
      <c r="GF390" s="154"/>
      <c r="GG390" s="154"/>
      <c r="GH390" s="154"/>
      <c r="GI390" s="154"/>
      <c r="GJ390" s="154"/>
      <c r="GK390" s="154"/>
      <c r="GL390" s="154"/>
      <c r="GM390" s="154"/>
      <c r="GN390" s="154"/>
      <c r="GO390" s="154"/>
      <c r="GP390" s="154"/>
      <c r="GQ390" s="154"/>
      <c r="GR390" s="154"/>
      <c r="GS390" s="154"/>
      <c r="GT390" s="154"/>
      <c r="GU390" s="154"/>
      <c r="GV390" s="154"/>
      <c r="GW390" s="154"/>
      <c r="GX390" s="154"/>
      <c r="GY390" s="154"/>
      <c r="GZ390" s="154"/>
      <c r="HA390" s="154"/>
      <c r="HB390" s="154"/>
      <c r="HC390" s="154"/>
      <c r="HD390" s="154"/>
      <c r="HE390" s="154"/>
      <c r="HF390" s="154"/>
      <c r="HG390" s="154"/>
      <c r="HH390" s="154"/>
      <c r="HI390" s="154"/>
      <c r="HJ390" s="154"/>
      <c r="HK390" s="154"/>
      <c r="HL390" s="154"/>
      <c r="HM390" s="154"/>
      <c r="HN390" s="154"/>
      <c r="HO390" s="154"/>
      <c r="HP390" s="154"/>
      <c r="HQ390" s="154"/>
      <c r="HR390" s="154"/>
      <c r="HS390" s="154"/>
      <c r="HT390" s="154"/>
      <c r="HU390" s="154"/>
      <c r="HV390" s="154"/>
      <c r="HW390" s="154"/>
      <c r="HX390" s="154"/>
      <c r="HY390" s="154"/>
      <c r="HZ390" s="154"/>
      <c r="IA390" s="154"/>
      <c r="IB390" s="154"/>
      <c r="IC390" s="154"/>
      <c r="ID390" s="154"/>
      <c r="IE390" s="154"/>
      <c r="IF390" s="154"/>
      <c r="IG390" s="154"/>
      <c r="IH390" s="154"/>
      <c r="II390" s="154"/>
      <c r="IJ390" s="154"/>
      <c r="IK390" s="154"/>
      <c r="IL390" s="154"/>
      <c r="IM390" s="154"/>
      <c r="IN390" s="154"/>
      <c r="IO390" s="154"/>
      <c r="IP390" s="154"/>
      <c r="IQ390" s="154"/>
      <c r="IR390" s="154"/>
      <c r="IS390" s="154"/>
      <c r="IT390" s="154"/>
      <c r="IU390" s="154"/>
      <c r="IV390" s="154"/>
      <c r="IW390" s="154"/>
      <c r="IX390" s="154"/>
      <c r="IY390" s="154"/>
      <c r="IZ390" s="154"/>
      <c r="JA390" s="154"/>
      <c r="JB390" s="154"/>
      <c r="JC390" s="154"/>
      <c r="JD390" s="154"/>
      <c r="JE390" s="154"/>
      <c r="JF390" s="154"/>
      <c r="JG390" s="154"/>
      <c r="JH390" s="154"/>
      <c r="JI390" s="154"/>
      <c r="JJ390" s="154"/>
      <c r="JK390" s="154"/>
      <c r="JL390" s="154"/>
      <c r="JM390" s="154"/>
      <c r="JN390" s="154"/>
      <c r="JO390" s="154"/>
      <c r="JP390" s="154"/>
      <c r="JQ390" s="154"/>
      <c r="JR390" s="154"/>
      <c r="JS390" s="154"/>
      <c r="JT390" s="154"/>
      <c r="JU390" s="154"/>
      <c r="JV390" s="154"/>
      <c r="JW390" s="154"/>
      <c r="JX390" s="154"/>
      <c r="JY390" s="154"/>
      <c r="JZ390" s="154"/>
      <c r="KA390" s="154"/>
      <c r="KB390" s="154"/>
      <c r="KC390" s="154"/>
      <c r="KD390" s="154"/>
      <c r="KE390" s="154"/>
      <c r="KF390" s="154"/>
      <c r="KG390" s="154"/>
      <c r="KH390" s="154"/>
      <c r="KI390" s="154"/>
      <c r="KJ390" s="154"/>
      <c r="KK390" s="154"/>
      <c r="KL390" s="154"/>
      <c r="KM390" s="154"/>
      <c r="KN390" s="154"/>
      <c r="KO390" s="154"/>
      <c r="KP390" s="154"/>
      <c r="KQ390" s="154"/>
    </row>
    <row r="391" spans="1:303" ht="15" hidden="1" customHeight="1" x14ac:dyDescent="0.3">
      <c r="EE391" s="51">
        <v>264</v>
      </c>
    </row>
    <row r="392" spans="1:303" ht="15" hidden="1" customHeight="1" x14ac:dyDescent="0.3">
      <c r="EE392" s="100">
        <v>265</v>
      </c>
    </row>
    <row r="393" spans="1:303" ht="15" hidden="1" customHeight="1" x14ac:dyDescent="0.3">
      <c r="EE393" s="51">
        <v>266</v>
      </c>
    </row>
    <row r="394" spans="1:303" ht="15" hidden="1" customHeight="1" x14ac:dyDescent="0.3">
      <c r="EE394" s="51">
        <v>267</v>
      </c>
    </row>
    <row r="395" spans="1:303" ht="15" hidden="1" customHeight="1" x14ac:dyDescent="0.3">
      <c r="M395" s="335" t="s">
        <v>599</v>
      </c>
      <c r="N395" s="335"/>
      <c r="EE395" s="100">
        <v>268</v>
      </c>
    </row>
    <row r="396" spans="1:303" ht="15" hidden="1" customHeight="1" x14ac:dyDescent="0.3">
      <c r="M396" s="335" t="s">
        <v>600</v>
      </c>
      <c r="N396" s="335"/>
      <c r="O396" s="364"/>
      <c r="P396" s="198"/>
      <c r="Q396" s="162"/>
      <c r="R396" s="207"/>
      <c r="S396" s="207"/>
      <c r="T396" s="207"/>
      <c r="U396" s="207"/>
      <c r="V396" s="207"/>
      <c r="W396" s="207"/>
      <c r="X396" s="207"/>
      <c r="Y396" s="207"/>
      <c r="Z396" s="207"/>
      <c r="AA396" s="207"/>
      <c r="AB396" s="207"/>
      <c r="AC396" s="207"/>
      <c r="AD396" s="207"/>
      <c r="AE396" s="207"/>
      <c r="AF396" s="207"/>
      <c r="AG396" s="207"/>
      <c r="AH396" s="207"/>
      <c r="AI396" s="207"/>
      <c r="AJ396" s="207"/>
      <c r="AK396" s="207"/>
      <c r="AL396" s="207"/>
      <c r="AM396" s="207"/>
      <c r="AN396" s="207"/>
      <c r="AO396" s="207"/>
      <c r="AP396" s="207"/>
      <c r="AQ396" s="207"/>
      <c r="AR396" s="207"/>
      <c r="AS396" s="207"/>
      <c r="AT396" s="207"/>
      <c r="AU396" s="207"/>
      <c r="AV396" s="207"/>
      <c r="AW396" s="207"/>
      <c r="AX396" s="207"/>
      <c r="AY396" s="207"/>
      <c r="AZ396" s="207"/>
      <c r="BA396" s="207"/>
      <c r="BB396" s="207"/>
      <c r="BC396" s="207"/>
      <c r="BD396" s="207"/>
      <c r="BE396" s="207"/>
      <c r="BF396" s="207"/>
      <c r="BG396" s="207"/>
      <c r="BH396" s="207"/>
      <c r="BI396" s="207"/>
      <c r="BJ396" s="207"/>
      <c r="BK396" s="207"/>
      <c r="BL396" s="207"/>
      <c r="BM396" s="207"/>
      <c r="BN396" s="207"/>
      <c r="BO396" s="207"/>
      <c r="BP396" s="207"/>
      <c r="BQ396" s="207"/>
      <c r="BR396" s="207"/>
      <c r="BS396" s="207"/>
      <c r="BT396" s="207"/>
      <c r="BU396" s="207"/>
      <c r="BV396" s="207"/>
      <c r="BW396" s="207"/>
      <c r="BX396" s="207"/>
      <c r="BY396" s="207"/>
      <c r="BZ396" s="207"/>
      <c r="CA396" s="207"/>
      <c r="CB396" s="207"/>
      <c r="CC396" s="207"/>
      <c r="CD396" s="207"/>
      <c r="CE396" s="207"/>
      <c r="CF396" s="207"/>
      <c r="CG396" s="207"/>
      <c r="CH396" s="207"/>
      <c r="CI396" s="207"/>
      <c r="CJ396" s="207"/>
      <c r="CK396" s="207"/>
      <c r="CL396" s="207"/>
      <c r="CM396" s="207"/>
      <c r="CN396" s="207"/>
      <c r="CO396" s="207"/>
      <c r="CP396" s="207"/>
      <c r="CQ396" s="207"/>
      <c r="CR396" s="207"/>
      <c r="CS396" s="207"/>
      <c r="CT396" s="207"/>
      <c r="CU396" s="207"/>
      <c r="CV396" s="207"/>
      <c r="CW396" s="207"/>
      <c r="CX396" s="207"/>
      <c r="CY396" s="207"/>
      <c r="CZ396" s="207"/>
      <c r="DA396" s="207"/>
      <c r="DB396" s="207"/>
      <c r="DC396" s="207"/>
      <c r="DD396" s="207"/>
      <c r="DE396" s="207"/>
      <c r="DF396" s="207"/>
      <c r="DG396" s="207"/>
      <c r="DH396" s="207"/>
      <c r="DI396" s="207"/>
      <c r="DJ396" s="207"/>
      <c r="DK396" s="207"/>
      <c r="DL396" s="207"/>
      <c r="DM396" s="207"/>
      <c r="DN396" s="207"/>
      <c r="DO396" s="207"/>
      <c r="DP396" s="207"/>
      <c r="DQ396" s="207"/>
      <c r="DR396" s="207"/>
      <c r="DS396" s="207"/>
      <c r="DT396" s="207"/>
      <c r="DU396" s="211"/>
      <c r="DV396" s="207"/>
      <c r="DW396" s="207"/>
      <c r="EE396" s="51">
        <v>269</v>
      </c>
    </row>
    <row r="397" spans="1:303" ht="15" hidden="1" customHeight="1" x14ac:dyDescent="0.3">
      <c r="M397" s="335" t="s">
        <v>145</v>
      </c>
      <c r="N397" s="335"/>
      <c r="O397" s="364"/>
      <c r="P397" s="198"/>
      <c r="Q397" s="162"/>
      <c r="R397" s="207"/>
      <c r="S397" s="207"/>
      <c r="T397" s="207"/>
      <c r="U397" s="207"/>
      <c r="V397" s="207"/>
      <c r="W397" s="207"/>
      <c r="X397" s="207"/>
      <c r="Y397" s="207"/>
      <c r="Z397" s="207"/>
      <c r="AA397" s="207"/>
      <c r="AB397" s="207"/>
      <c r="AC397" s="207"/>
      <c r="AD397" s="207"/>
      <c r="AE397" s="207"/>
      <c r="AF397" s="207"/>
      <c r="AG397" s="207"/>
      <c r="AH397" s="207"/>
      <c r="AI397" s="207"/>
      <c r="AJ397" s="207"/>
      <c r="AK397" s="207"/>
      <c r="AL397" s="207"/>
      <c r="AM397" s="207"/>
      <c r="AN397" s="207"/>
      <c r="AO397" s="207"/>
      <c r="AP397" s="207"/>
      <c r="AQ397" s="207"/>
      <c r="AR397" s="207"/>
      <c r="AS397" s="207"/>
      <c r="AT397" s="207"/>
      <c r="AU397" s="207"/>
      <c r="AV397" s="207"/>
      <c r="AW397" s="207"/>
      <c r="AX397" s="207"/>
      <c r="AY397" s="207"/>
      <c r="AZ397" s="207"/>
      <c r="BA397" s="207"/>
      <c r="BB397" s="207"/>
      <c r="BC397" s="207"/>
      <c r="BD397" s="207"/>
      <c r="BE397" s="207"/>
      <c r="BF397" s="207"/>
      <c r="BG397" s="207"/>
      <c r="BH397" s="207"/>
      <c r="BI397" s="207"/>
      <c r="BJ397" s="207"/>
      <c r="BK397" s="207"/>
      <c r="BL397" s="207"/>
      <c r="BM397" s="207"/>
      <c r="BN397" s="207"/>
      <c r="BO397" s="207"/>
      <c r="BP397" s="207"/>
      <c r="BQ397" s="207"/>
      <c r="BR397" s="207"/>
      <c r="BS397" s="207"/>
      <c r="BT397" s="207"/>
      <c r="BU397" s="207"/>
      <c r="BV397" s="207"/>
      <c r="BW397" s="207"/>
      <c r="BX397" s="207"/>
      <c r="BY397" s="207"/>
      <c r="BZ397" s="207"/>
      <c r="CA397" s="207"/>
      <c r="CB397" s="207"/>
      <c r="CC397" s="207"/>
      <c r="CD397" s="207"/>
      <c r="CE397" s="207"/>
      <c r="CF397" s="207"/>
      <c r="CG397" s="207"/>
      <c r="CH397" s="207"/>
      <c r="CI397" s="207"/>
      <c r="CJ397" s="207"/>
      <c r="CK397" s="207"/>
      <c r="CL397" s="207"/>
      <c r="CM397" s="207"/>
      <c r="CN397" s="207"/>
      <c r="CO397" s="207"/>
      <c r="CP397" s="207"/>
      <c r="CQ397" s="207"/>
      <c r="CR397" s="207"/>
      <c r="CS397" s="207"/>
      <c r="CT397" s="207"/>
      <c r="CU397" s="207"/>
      <c r="CV397" s="207"/>
      <c r="CW397" s="207"/>
      <c r="CX397" s="207"/>
      <c r="CY397" s="207"/>
      <c r="CZ397" s="207"/>
      <c r="DA397" s="207"/>
      <c r="DB397" s="207"/>
      <c r="DC397" s="207"/>
      <c r="DD397" s="207"/>
      <c r="DE397" s="207"/>
      <c r="DF397" s="207"/>
      <c r="DG397" s="207"/>
      <c r="DH397" s="207"/>
      <c r="DI397" s="207"/>
      <c r="DJ397" s="207"/>
      <c r="DK397" s="207"/>
      <c r="DL397" s="207"/>
      <c r="DM397" s="207"/>
      <c r="DN397" s="207"/>
      <c r="DO397" s="207"/>
      <c r="DP397" s="207"/>
      <c r="DQ397" s="207"/>
      <c r="DR397" s="207"/>
      <c r="DS397" s="207"/>
      <c r="DT397" s="207"/>
      <c r="DU397" s="211"/>
      <c r="DV397" s="207"/>
      <c r="DW397" s="207"/>
      <c r="EE397" s="51">
        <v>270</v>
      </c>
    </row>
    <row r="398" spans="1:303" ht="15" hidden="1" customHeight="1" x14ac:dyDescent="0.3">
      <c r="M398" s="335" t="s">
        <v>765</v>
      </c>
      <c r="N398" s="335"/>
      <c r="O398" s="364"/>
      <c r="P398" s="198"/>
      <c r="Q398" s="162"/>
      <c r="R398" s="207"/>
      <c r="S398" s="207"/>
      <c r="T398" s="207"/>
      <c r="U398" s="207"/>
      <c r="V398" s="207"/>
      <c r="W398" s="207"/>
      <c r="X398" s="207"/>
      <c r="Y398" s="207"/>
      <c r="Z398" s="207"/>
      <c r="AA398" s="207"/>
      <c r="AB398" s="207"/>
      <c r="AC398" s="207"/>
      <c r="AD398" s="207"/>
      <c r="AE398" s="207"/>
      <c r="AF398" s="207"/>
      <c r="AG398" s="207"/>
      <c r="AH398" s="207"/>
      <c r="AI398" s="207"/>
      <c r="AJ398" s="207"/>
      <c r="AK398" s="207"/>
      <c r="AL398" s="207"/>
      <c r="AM398" s="207"/>
      <c r="AN398" s="207"/>
      <c r="AO398" s="207"/>
      <c r="AP398" s="207"/>
      <c r="AQ398" s="207"/>
      <c r="AR398" s="207"/>
      <c r="AS398" s="207"/>
      <c r="AT398" s="207"/>
      <c r="AU398" s="207"/>
      <c r="AV398" s="207"/>
      <c r="AW398" s="207"/>
      <c r="AX398" s="207"/>
      <c r="AY398" s="207"/>
      <c r="AZ398" s="207"/>
      <c r="BA398" s="207"/>
      <c r="BB398" s="207"/>
      <c r="BC398" s="207"/>
      <c r="BD398" s="207"/>
      <c r="BE398" s="207"/>
      <c r="BF398" s="207"/>
      <c r="BG398" s="207"/>
      <c r="BH398" s="207"/>
      <c r="BI398" s="207"/>
      <c r="BJ398" s="207"/>
      <c r="BK398" s="207"/>
      <c r="BL398" s="207"/>
      <c r="BM398" s="207"/>
      <c r="BN398" s="207"/>
      <c r="BO398" s="207"/>
      <c r="BP398" s="207"/>
      <c r="BQ398" s="207"/>
      <c r="BR398" s="207"/>
      <c r="BS398" s="207"/>
      <c r="BT398" s="207"/>
      <c r="BU398" s="207"/>
      <c r="BV398" s="207"/>
      <c r="BW398" s="207"/>
      <c r="BX398" s="207"/>
      <c r="BY398" s="207"/>
      <c r="BZ398" s="207"/>
      <c r="CA398" s="207"/>
      <c r="CB398" s="207"/>
      <c r="CC398" s="207"/>
      <c r="CD398" s="207"/>
      <c r="CE398" s="207"/>
      <c r="CF398" s="207"/>
      <c r="CG398" s="207"/>
      <c r="CH398" s="207"/>
      <c r="CI398" s="207"/>
      <c r="CJ398" s="207"/>
      <c r="CK398" s="207"/>
      <c r="CL398" s="207"/>
      <c r="CM398" s="207"/>
      <c r="CN398" s="207"/>
      <c r="CO398" s="207"/>
      <c r="CP398" s="207"/>
      <c r="CQ398" s="207"/>
      <c r="CR398" s="207"/>
      <c r="CS398" s="207"/>
      <c r="CT398" s="207"/>
      <c r="CU398" s="207"/>
      <c r="CV398" s="207"/>
      <c r="CW398" s="207"/>
      <c r="CX398" s="207"/>
      <c r="CY398" s="207"/>
      <c r="CZ398" s="207"/>
      <c r="DA398" s="207"/>
      <c r="DB398" s="207"/>
      <c r="DC398" s="207"/>
      <c r="DD398" s="207"/>
      <c r="DE398" s="207"/>
      <c r="DF398" s="207"/>
      <c r="DG398" s="207"/>
      <c r="DH398" s="207"/>
      <c r="DI398" s="207"/>
      <c r="DJ398" s="207"/>
      <c r="DK398" s="207"/>
      <c r="DL398" s="207"/>
      <c r="DM398" s="207"/>
      <c r="DN398" s="207"/>
      <c r="DO398" s="207"/>
      <c r="DP398" s="207"/>
      <c r="DQ398" s="207"/>
      <c r="DR398" s="207"/>
      <c r="DS398" s="207"/>
      <c r="DT398" s="207"/>
      <c r="DU398" s="211"/>
      <c r="DV398" s="207"/>
      <c r="DW398" s="207"/>
    </row>
    <row r="399" spans="1:303" ht="15" hidden="1" customHeight="1" x14ac:dyDescent="0.3">
      <c r="M399" s="335" t="s">
        <v>601</v>
      </c>
      <c r="N399" s="335"/>
      <c r="O399" s="364"/>
      <c r="P399" s="198"/>
      <c r="Q399" s="162"/>
      <c r="R399" s="365"/>
      <c r="S399" s="365"/>
      <c r="T399" s="366"/>
      <c r="U399" s="365"/>
      <c r="V399" s="365"/>
      <c r="W399" s="365"/>
      <c r="X399" s="365"/>
      <c r="Y399" s="365"/>
      <c r="Z399" s="365"/>
      <c r="AA399" s="365"/>
      <c r="AB399" s="365"/>
      <c r="AC399" s="365"/>
      <c r="AD399" s="365"/>
      <c r="AE399" s="365"/>
      <c r="AF399" s="365"/>
      <c r="AG399" s="365"/>
      <c r="AH399" s="365"/>
      <c r="AI399" s="365"/>
      <c r="AJ399" s="365"/>
      <c r="AK399" s="365"/>
      <c r="AL399" s="365"/>
      <c r="AM399" s="365"/>
      <c r="AN399" s="365"/>
      <c r="AO399" s="365"/>
      <c r="AP399" s="365"/>
      <c r="AQ399" s="365"/>
      <c r="AR399" s="365"/>
      <c r="AS399" s="365"/>
      <c r="AT399" s="365"/>
      <c r="AU399" s="365"/>
      <c r="AV399" s="365"/>
      <c r="AW399" s="365"/>
      <c r="AX399" s="365"/>
      <c r="AY399" s="365"/>
      <c r="AZ399" s="365"/>
      <c r="BA399" s="365"/>
      <c r="BB399" s="365"/>
      <c r="BC399" s="365"/>
      <c r="BD399" s="365"/>
      <c r="BE399" s="365"/>
      <c r="BF399" s="365"/>
      <c r="BG399" s="365"/>
      <c r="BH399" s="365"/>
      <c r="BI399" s="365"/>
      <c r="BJ399" s="365"/>
      <c r="BK399" s="365"/>
      <c r="BL399" s="365"/>
      <c r="BM399" s="365"/>
      <c r="BN399" s="365"/>
      <c r="BO399" s="365"/>
      <c r="BP399" s="365"/>
      <c r="BQ399" s="365"/>
      <c r="BR399" s="365"/>
      <c r="BS399" s="365"/>
      <c r="BT399" s="365"/>
      <c r="BU399" s="365"/>
      <c r="BV399" s="365"/>
      <c r="BW399" s="365"/>
      <c r="BX399" s="365"/>
      <c r="BY399" s="365"/>
      <c r="BZ399" s="365"/>
      <c r="CA399" s="365"/>
      <c r="CB399" s="365"/>
      <c r="CC399" s="365"/>
      <c r="CD399" s="365"/>
      <c r="CE399" s="365"/>
      <c r="CF399" s="365"/>
      <c r="CG399" s="365"/>
      <c r="CH399" s="365"/>
      <c r="CI399" s="365"/>
      <c r="CJ399" s="365"/>
      <c r="CK399" s="365"/>
      <c r="CL399" s="365"/>
      <c r="CM399" s="365"/>
      <c r="CN399" s="365"/>
      <c r="CO399" s="365"/>
      <c r="CP399" s="365"/>
      <c r="CQ399" s="365"/>
      <c r="CR399" s="365"/>
      <c r="CS399" s="365"/>
      <c r="CT399" s="365"/>
      <c r="CU399" s="365"/>
      <c r="CV399" s="365"/>
      <c r="CW399" s="365"/>
      <c r="CX399" s="365"/>
      <c r="CY399" s="365"/>
      <c r="CZ399" s="365"/>
      <c r="DA399" s="365"/>
      <c r="DB399" s="365"/>
      <c r="DC399" s="365"/>
      <c r="DD399" s="365"/>
      <c r="DE399" s="365"/>
      <c r="DF399" s="365"/>
      <c r="DG399" s="365"/>
      <c r="DH399" s="365"/>
      <c r="DI399" s="365"/>
      <c r="DJ399" s="365"/>
      <c r="DK399" s="365"/>
      <c r="DL399" s="365"/>
      <c r="DM399" s="365"/>
      <c r="DN399" s="365"/>
      <c r="DO399" s="365"/>
      <c r="DP399" s="365"/>
      <c r="DQ399" s="365"/>
      <c r="DR399" s="365"/>
      <c r="DS399" s="365"/>
      <c r="DT399" s="365"/>
      <c r="DU399" s="435"/>
      <c r="DV399" s="367"/>
      <c r="DW399" s="367"/>
      <c r="DX399" s="367"/>
      <c r="DY399" s="367"/>
      <c r="DZ399" s="367"/>
      <c r="EA399" s="367"/>
      <c r="EB399" s="367"/>
      <c r="EC399" s="367"/>
      <c r="EE399" s="100">
        <v>271</v>
      </c>
    </row>
    <row r="400" spans="1:303" ht="15" hidden="1" customHeight="1" x14ac:dyDescent="0.3">
      <c r="M400" s="317" t="s">
        <v>764</v>
      </c>
      <c r="N400" s="318"/>
      <c r="EE400" s="51">
        <v>272</v>
      </c>
    </row>
    <row r="401" spans="2:135" ht="15" hidden="1" customHeight="1" x14ac:dyDescent="0.3">
      <c r="M401" s="317" t="s">
        <v>642</v>
      </c>
      <c r="N401" s="318"/>
      <c r="O401" s="317"/>
      <c r="P401" s="317"/>
      <c r="EE401" s="51">
        <v>273</v>
      </c>
    </row>
    <row r="402" spans="2:135" ht="15" hidden="1" customHeight="1" x14ac:dyDescent="0.3">
      <c r="B402" s="17" t="s">
        <v>670</v>
      </c>
      <c r="M402" s="382" t="s">
        <v>670</v>
      </c>
      <c r="N402" s="335"/>
      <c r="O402" s="364"/>
      <c r="P402" s="198"/>
      <c r="Q402" s="162"/>
      <c r="R402" s="383"/>
      <c r="S402" s="388" t="str">
        <f>IFERROR(IF($V$328=S73,"false","true"),0)</f>
        <v>false</v>
      </c>
      <c r="T402" s="385"/>
      <c r="U402" s="384"/>
      <c r="V402" s="365" t="str">
        <f>IFERROR(IF($V$328=V73,"false","true"),0)</f>
        <v>false</v>
      </c>
      <c r="W402" s="365"/>
      <c r="X402" s="365"/>
      <c r="Y402" s="365" t="str">
        <f>IFERROR(IF($V$328=Y73,"false","true"),0)</f>
        <v>false</v>
      </c>
      <c r="Z402" s="365"/>
      <c r="AA402" s="365"/>
      <c r="AB402" s="365" t="str">
        <f>IFERROR(IF($V$328=AB73,"false","true"),0)</f>
        <v>false</v>
      </c>
      <c r="AC402" s="365"/>
      <c r="AD402" s="365"/>
      <c r="AE402" s="365" t="str">
        <f>IFERROR(IF($V$328=AE73,"false","true"),0)</f>
        <v>false</v>
      </c>
      <c r="AF402" s="365"/>
      <c r="AG402" s="365"/>
      <c r="AH402" s="365" t="str">
        <f>IFERROR(IF($V$328=AH73,"false","true"),0)</f>
        <v>false</v>
      </c>
      <c r="AI402" s="365"/>
      <c r="AJ402" s="365"/>
      <c r="AK402" s="365" t="str">
        <f>IFERROR(IF($V$328=AK73,"false","true"),0)</f>
        <v>false</v>
      </c>
      <c r="AL402" s="365"/>
      <c r="AM402" s="365"/>
      <c r="AN402" s="365" t="str">
        <f>IFERROR(IF($V$328=AN73,"false","true"),0)</f>
        <v>false</v>
      </c>
      <c r="AO402" s="365"/>
      <c r="AP402" s="365"/>
      <c r="AQ402" s="365" t="str">
        <f>IFERROR(IF($V$328=AQ73,"false","true"),0)</f>
        <v>false</v>
      </c>
      <c r="AR402" s="365"/>
      <c r="AS402" s="365"/>
      <c r="AT402" s="365" t="str">
        <f>IFERROR(IF($V$328=AT73,"false","true"),0)</f>
        <v>false</v>
      </c>
      <c r="AU402" s="365"/>
      <c r="AV402" s="365"/>
      <c r="AW402" s="365" t="str">
        <f>IFERROR(IF($V$328=AW73,"false","true"),0)</f>
        <v>false</v>
      </c>
      <c r="AX402" s="365"/>
      <c r="AY402" s="365"/>
      <c r="AZ402" s="365" t="str">
        <f>IFERROR(IF($V$328=AZ73,"false","true"),0)</f>
        <v>false</v>
      </c>
      <c r="BA402" s="365"/>
      <c r="BB402" s="365"/>
      <c r="BC402" s="365" t="str">
        <f>IFERROR(IF($V$328=BC73,"false","true"),0)</f>
        <v>false</v>
      </c>
      <c r="BD402" s="365"/>
      <c r="BE402" s="365"/>
      <c r="BF402" s="365" t="str">
        <f>IFERROR(IF($V$328=BF73,"false","true"),0)</f>
        <v>false</v>
      </c>
      <c r="BG402" s="365"/>
      <c r="BH402" s="365"/>
      <c r="BI402" s="365" t="str">
        <f>IFERROR(IF($V$328=BI73,"false","true"),0)</f>
        <v>false</v>
      </c>
      <c r="BJ402" s="365"/>
      <c r="BK402" s="365"/>
      <c r="BL402" s="365" t="str">
        <f>IFERROR(IF($V$328=BL73,"false","true"),0)</f>
        <v>false</v>
      </c>
      <c r="BM402" s="365"/>
      <c r="BN402" s="365"/>
      <c r="BO402" s="365" t="str">
        <f>IFERROR(IF($V$328=BO73,"false","true"),0)</f>
        <v>false</v>
      </c>
      <c r="BP402" s="365"/>
      <c r="BQ402" s="365"/>
      <c r="BR402" s="365" t="str">
        <f>IFERROR(IF($V$328=BR73,"false","true"),0)</f>
        <v>false</v>
      </c>
      <c r="BS402" s="365"/>
      <c r="BT402" s="365"/>
      <c r="BU402" s="365" t="str">
        <f>IFERROR(IF($V$328=BU73,"false","true"),0)</f>
        <v>false</v>
      </c>
      <c r="BV402" s="365"/>
      <c r="BW402" s="365"/>
      <c r="BX402" s="365" t="str">
        <f>IFERROR(IF($V$328=BX73,"false","true"),0)</f>
        <v>false</v>
      </c>
      <c r="BY402" s="365"/>
      <c r="BZ402" s="365"/>
      <c r="CA402" s="365" t="str">
        <f>IFERROR(IF($V$328=CA73,"false","true"),0)</f>
        <v>false</v>
      </c>
      <c r="CB402" s="365"/>
      <c r="CC402" s="365"/>
      <c r="CD402" s="365" t="str">
        <f>IFERROR(IF($V$328=CD73,"false","true"),0)</f>
        <v>false</v>
      </c>
      <c r="CE402" s="365"/>
      <c r="CF402" s="365"/>
      <c r="CG402" s="365" t="str">
        <f>IFERROR(IF($V$328=CG73,"false","true"),0)</f>
        <v>false</v>
      </c>
      <c r="CH402" s="365"/>
      <c r="CI402" s="365"/>
      <c r="CJ402" s="365" t="str">
        <f>IFERROR(IF($V$328=CJ73,"false","true"),0)</f>
        <v>false</v>
      </c>
      <c r="CK402" s="365"/>
      <c r="CL402" s="365"/>
      <c r="CM402" s="365" t="str">
        <f>IFERROR(IF($V$328=CM73,"false","true"),0)</f>
        <v>false</v>
      </c>
      <c r="CN402" s="365"/>
      <c r="CO402" s="365"/>
      <c r="CP402" s="365" t="str">
        <f>IFERROR(IF($V$328=CP73,"false","true"),0)</f>
        <v>false</v>
      </c>
      <c r="CQ402" s="365"/>
      <c r="CR402" s="365"/>
      <c r="CS402" s="365" t="str">
        <f>IFERROR(IF($V$328=CS73,"false","true"),0)</f>
        <v>false</v>
      </c>
      <c r="CT402" s="365"/>
      <c r="CU402" s="365"/>
      <c r="CV402" s="365" t="str">
        <f>IFERROR(IF($V$328=CV73,"false","true"),0)</f>
        <v>false</v>
      </c>
      <c r="CW402" s="365"/>
      <c r="CX402" s="365"/>
      <c r="CY402" s="365" t="str">
        <f>IFERROR(IF($V$328=CY73,"false","true"),0)</f>
        <v>false</v>
      </c>
      <c r="CZ402" s="365"/>
      <c r="DA402" s="365"/>
      <c r="DB402" s="365" t="str">
        <f>IFERROR(IF($V$328=DB73,"false","true"),0)</f>
        <v>false</v>
      </c>
      <c r="DC402" s="365"/>
      <c r="DD402" s="365"/>
      <c r="DE402" s="365" t="str">
        <f>IFERROR(IF($V$328=DE73,"false","true"),0)</f>
        <v>false</v>
      </c>
      <c r="DF402" s="365"/>
      <c r="DG402" s="365"/>
      <c r="DH402" s="365" t="str">
        <f>IFERROR(IF($V$328=DH73,"false","true"),0)</f>
        <v>false</v>
      </c>
      <c r="DI402" s="365"/>
      <c r="DJ402" s="365"/>
      <c r="DK402" s="365" t="str">
        <f>IFERROR(IF($V$328=DK73,"false","true"),0)</f>
        <v>false</v>
      </c>
      <c r="DL402" s="365"/>
      <c r="DM402" s="365"/>
      <c r="DN402" s="365" t="str">
        <f>IFERROR(IF($V$328=DN73,"false","true"),0)</f>
        <v>false</v>
      </c>
      <c r="DO402" s="365"/>
      <c r="DP402" s="365"/>
      <c r="DQ402" s="365" t="str">
        <f>IFERROR(IF($V$328=DQ73,"false","true"),0)</f>
        <v>false</v>
      </c>
      <c r="DR402" s="365"/>
      <c r="DS402" s="365"/>
      <c r="DT402" s="365" t="str">
        <f>IFERROR(IF($V$328=DT73,"false","true"),0)</f>
        <v>false</v>
      </c>
      <c r="DU402" s="435"/>
      <c r="DV402" s="367"/>
      <c r="DW402" s="367"/>
      <c r="DX402" s="367"/>
      <c r="DY402" s="367"/>
      <c r="DZ402" s="367"/>
      <c r="EA402" s="367"/>
      <c r="EB402" s="367"/>
      <c r="EC402" s="367"/>
      <c r="EE402" s="100">
        <v>274</v>
      </c>
    </row>
    <row r="403" spans="2:135" ht="15" hidden="1" customHeight="1" x14ac:dyDescent="0.3">
      <c r="EE403" s="51">
        <v>275</v>
      </c>
    </row>
    <row r="404" spans="2:135" ht="15" hidden="1" customHeight="1" x14ac:dyDescent="0.3">
      <c r="EE404" s="51">
        <v>276</v>
      </c>
    </row>
    <row r="405" spans="2:135" ht="15" hidden="1" customHeight="1" x14ac:dyDescent="0.3">
      <c r="M405" s="531" t="s">
        <v>687</v>
      </c>
      <c r="N405" s="535"/>
      <c r="O405" s="532"/>
      <c r="EE405" s="100">
        <v>277</v>
      </c>
    </row>
    <row r="406" spans="2:135" ht="15" hidden="1" customHeight="1" x14ac:dyDescent="0.3">
      <c r="M406" s="531" t="s">
        <v>688</v>
      </c>
      <c r="N406" s="532"/>
      <c r="O406" s="346"/>
    </row>
    <row r="407" spans="2:135" ht="15" hidden="1" customHeight="1" x14ac:dyDescent="0.3">
      <c r="M407" s="531" t="s">
        <v>689</v>
      </c>
      <c r="N407" s="532"/>
      <c r="O407" s="346"/>
    </row>
    <row r="408" spans="2:135" ht="15" hidden="1" customHeight="1" x14ac:dyDescent="0.3">
      <c r="M408" s="531" t="s">
        <v>690</v>
      </c>
      <c r="N408" s="532"/>
      <c r="O408" s="346"/>
      <c r="EE408" s="100"/>
    </row>
    <row r="409" spans="2:135" ht="15" hidden="1" customHeight="1" x14ac:dyDescent="0.3">
      <c r="M409" s="531" t="s">
        <v>691</v>
      </c>
      <c r="N409" s="532"/>
      <c r="O409" s="346"/>
    </row>
    <row r="410" spans="2:135" ht="15" hidden="1" customHeight="1" x14ac:dyDescent="0.3">
      <c r="M410" s="531" t="s">
        <v>692</v>
      </c>
      <c r="N410" s="532"/>
      <c r="O410" s="346"/>
    </row>
    <row r="411" spans="2:135" ht="15" hidden="1" customHeight="1" x14ac:dyDescent="0.3">
      <c r="M411" s="531" t="s">
        <v>693</v>
      </c>
      <c r="N411" s="532"/>
      <c r="O411" s="346"/>
      <c r="EE411" s="100"/>
    </row>
    <row r="412" spans="2:135" ht="15" hidden="1" customHeight="1" x14ac:dyDescent="0.3">
      <c r="M412" s="531" t="s">
        <v>694</v>
      </c>
      <c r="N412" s="532"/>
      <c r="O412" s="346"/>
    </row>
    <row r="413" spans="2:135" ht="15" hidden="1" customHeight="1" x14ac:dyDescent="0.3">
      <c r="M413" s="531" t="s">
        <v>695</v>
      </c>
      <c r="N413" s="532"/>
      <c r="O413" s="346"/>
    </row>
    <row r="414" spans="2:135" ht="15" hidden="1" customHeight="1" x14ac:dyDescent="0.3">
      <c r="EE414" s="100"/>
    </row>
    <row r="415" spans="2:135" ht="15" hidden="1" customHeight="1" x14ac:dyDescent="0.3"/>
    <row r="416" spans="2:135" ht="15" hidden="1" customHeight="1" x14ac:dyDescent="0.3"/>
    <row r="417" spans="13:135" ht="15" hidden="1" customHeight="1" x14ac:dyDescent="0.3">
      <c r="EE417" s="100"/>
    </row>
    <row r="418" spans="13:135" ht="15" hidden="1" customHeight="1" x14ac:dyDescent="0.3">
      <c r="M418" s="531" t="s">
        <v>773</v>
      </c>
      <c r="N418" s="532"/>
      <c r="R418" s="365">
        <f>IF(AND(IFERROR(FIND("On Premise",R298)&gt;0,FALSE),IFERROR(VALUE(R98),0)=0),0,R44)</f>
        <v>0</v>
      </c>
      <c r="S418" s="365">
        <f>IF(AND(IFERROR(FIND("On Premise",R298)&gt;0,FALSE),IFERROR(VALUE(S98),0)=0),0,S44)</f>
        <v>0</v>
      </c>
      <c r="U418" s="365">
        <f>IF(AND(IFERROR(FIND("On Premise",U298)&gt;0,FALSE),IFERROR(VALUE(U98),0)=0),0,U44)</f>
        <v>0</v>
      </c>
      <c r="V418" s="365">
        <f>IF(AND(IFERROR(FIND("On Premise",U298)&gt;0,FALSE),IFERROR(VALUE(V98),0)=0),0,V44)</f>
        <v>0</v>
      </c>
      <c r="X418" s="365">
        <f>IF(AND(IFERROR(FIND("On Premise",X298)&gt;0,FALSE),IFERROR(VALUE(X98),0)=0),0,X44)</f>
        <v>0</v>
      </c>
      <c r="Y418" s="365">
        <f>IF(AND(IFERROR(FIND("On Premise",X298)&gt;0,FALSE),IFERROR(VALUE(Y98),0)=0),0,Y44)</f>
        <v>0</v>
      </c>
      <c r="AA418" s="365">
        <f>IF(AND(IFERROR(FIND("On Premise",AA298)&gt;0,FALSE),IFERROR(VALUE(AA98),0)=0),0,AA44)</f>
        <v>0</v>
      </c>
      <c r="AB418" s="365">
        <f>IF(AND(IFERROR(FIND("On Premise",AA298)&gt;0,FALSE),IFERROR(VALUE(AB98),0)=0),0,AB44)</f>
        <v>0</v>
      </c>
      <c r="AD418" s="365">
        <f>IF(AND(IFERROR(FIND("On Premise",AD298)&gt;0,FALSE),IFERROR(VALUE(AD98),0)=0),0,AD44)</f>
        <v>0</v>
      </c>
      <c r="AE418" s="365">
        <f>IF(AND(IFERROR(FIND("On Premise",AD298)&gt;0,FALSE),IFERROR(VALUE(AE98),0)=0),0,AE44)</f>
        <v>0</v>
      </c>
      <c r="AG418" s="365">
        <f>IF(AND(IFERROR(FIND("On Premise",AG298)&gt;0,FALSE),IFERROR(VALUE(AG98),0)=0),0,AG44)</f>
        <v>0</v>
      </c>
      <c r="AH418" s="365">
        <f>IF(AND(IFERROR(FIND("On Premise",AG298)&gt;0,FALSE),IFERROR(VALUE(AH98),0)=0),0,AH44)</f>
        <v>0</v>
      </c>
      <c r="AJ418" s="365">
        <f>IF(AND(IFERROR(FIND("On Premise",AJ298)&gt;0,FALSE),IFERROR(VALUE(AJ98),0)=0),0,AJ44)</f>
        <v>0</v>
      </c>
      <c r="AK418" s="365">
        <f>IF(AND(IFERROR(FIND("On Premise",AJ298)&gt;0,FALSE),IFERROR(VALUE(AK98),0)=0),0,AK44)</f>
        <v>0</v>
      </c>
      <c r="AM418" s="365">
        <f>IF(AND(IFERROR(FIND("On Premise",AM298)&gt;0,FALSE),IFERROR(VALUE(AM98),0)=0),0,AM44)</f>
        <v>0</v>
      </c>
      <c r="AN418" s="365">
        <f>IF(AND(IFERROR(FIND("On Premise",AM298)&gt;0,FALSE),IFERROR(VALUE(AN98),0)=0),0,AN44)</f>
        <v>0</v>
      </c>
      <c r="AP418" s="365">
        <f>IF(AND(IFERROR(FIND("On Premise",AP298)&gt;0,FALSE),IFERROR(VALUE(AP98),0)=0),0,AP44)</f>
        <v>0</v>
      </c>
      <c r="AQ418" s="365">
        <f>IF(AND(IFERROR(FIND("On Premise",AP298)&gt;0,FALSE),IFERROR(VALUE(AQ98),0)=0),0,AQ44)</f>
        <v>0</v>
      </c>
      <c r="AS418" s="365">
        <f>IF(AND(IFERROR(FIND("On Premise",AS298)&gt;0,FALSE),IFERROR(VALUE(AS98),0)=0),0,AS44)</f>
        <v>0</v>
      </c>
      <c r="AT418" s="365">
        <f>IF(AND(IFERROR(FIND("On Premise",AS298)&gt;0,FALSE),IFERROR(VALUE(AT98),0)=0),0,AT44)</f>
        <v>0</v>
      </c>
      <c r="AV418" s="365">
        <f>IF(AND(IFERROR(FIND("On Premise",AV298)&gt;0,FALSE),IFERROR(VALUE(AV98),0)=0),0,AV44)</f>
        <v>0</v>
      </c>
      <c r="AW418" s="365">
        <f>IF(AND(IFERROR(FIND("On Premise",AV298)&gt;0,FALSE),IFERROR(VALUE(AW98),0)=0),0,AW44)</f>
        <v>0</v>
      </c>
      <c r="AY418" s="365">
        <f>IF(AND(IFERROR(FIND("On Premise",AY298)&gt;0,FALSE),IFERROR(VALUE(AY98),0)=0),0,AY44)</f>
        <v>0</v>
      </c>
      <c r="AZ418" s="365">
        <f>IF(AND(IFERROR(FIND("On Premise",AY298)&gt;0,FALSE),IFERROR(VALUE(AZ98),0)=0),0,AZ44)</f>
        <v>0</v>
      </c>
      <c r="BB418" s="365">
        <f>IF(AND(IFERROR(FIND("On Premise",BB298)&gt;0,FALSE),IFERROR(VALUE(BB98),0)=0),0,BB44)</f>
        <v>0</v>
      </c>
      <c r="BC418" s="365">
        <f>IF(AND(IFERROR(FIND("On Premise",BB298)&gt;0,FALSE),IFERROR(VALUE(BC98),0)=0),0,BC44)</f>
        <v>0</v>
      </c>
      <c r="BE418" s="365">
        <f>IF(AND(IFERROR(FIND("On Premise",BE298)&gt;0,FALSE),IFERROR(VALUE(BE98),0)=0),0,BE44)</f>
        <v>0</v>
      </c>
      <c r="BF418" s="365">
        <f>IF(AND(IFERROR(FIND("On Premise",BE298)&gt;0,FALSE),IFERROR(VALUE(BF98),0)=0),0,BF44)</f>
        <v>0</v>
      </c>
      <c r="BH418" s="365">
        <f>IF(AND(IFERROR(FIND("On Premise",BH298)&gt;0,FALSE),IFERROR(VALUE(BH98),0)=0),0,BH44)</f>
        <v>0</v>
      </c>
      <c r="BI418" s="365">
        <f>IF(AND(IFERROR(FIND("On Premise",BH298)&gt;0,FALSE),IFERROR(VALUE(BI98),0)=0),0,BI44)</f>
        <v>0</v>
      </c>
      <c r="BK418" s="365">
        <f>IF(AND(IFERROR(FIND("On Premise",BK298)&gt;0,FALSE),IFERROR(VALUE(BK98),0)=0),0,BK44)</f>
        <v>0</v>
      </c>
      <c r="BL418" s="365">
        <f>IF(AND(IFERROR(FIND("On Premise",BK298)&gt;0,FALSE),IFERROR(VALUE(BL98),0)=0),0,BL44)</f>
        <v>0</v>
      </c>
      <c r="BN418" s="365">
        <f>IF(AND(IFERROR(FIND("On Premise",BN298)&gt;0,FALSE),IFERROR(VALUE(BN98),0)=0),0,BN44)</f>
        <v>0</v>
      </c>
      <c r="BO418" s="365">
        <f>IF(AND(IFERROR(FIND("On Premise",BN298)&gt;0,FALSE),IFERROR(VALUE(BO98),0)=0),0,BO44)</f>
        <v>0</v>
      </c>
      <c r="BQ418" s="365">
        <f>IF(AND(IFERROR(FIND("On Premise",BQ298)&gt;0,FALSE),IFERROR(VALUE(BQ98),0)=0),0,BQ44)</f>
        <v>0</v>
      </c>
      <c r="BR418" s="365">
        <f>IF(AND(IFERROR(FIND("On Premise",BQ298)&gt;0,FALSE),IFERROR(VALUE(BR98),0)=0),0,BR44)</f>
        <v>0</v>
      </c>
      <c r="BT418" s="365">
        <f>IF(AND(IFERROR(FIND("On Premise",BT298)&gt;0,FALSE),IFERROR(VALUE(BT98),0)=0),0,BT44)</f>
        <v>0</v>
      </c>
      <c r="BU418" s="365">
        <f>IF(AND(IFERROR(FIND("On Premise",BT298)&gt;0,FALSE),IFERROR(VALUE(BU98),0)=0),0,BU44)</f>
        <v>0</v>
      </c>
      <c r="BW418" s="365">
        <f>IF(AND(IFERROR(FIND("On Premise",BW298)&gt;0,FALSE),IFERROR(VALUE(BW98),0)=0),0,BW44)</f>
        <v>0</v>
      </c>
      <c r="BX418" s="365">
        <f>IF(AND(IFERROR(FIND("On Premise",BW298)&gt;0,FALSE),IFERROR(VALUE(BX98),0)=0),0,BX44)</f>
        <v>0</v>
      </c>
      <c r="BZ418" s="365">
        <f>IF(AND(IFERROR(FIND("On Premise",BZ298)&gt;0,FALSE),IFERROR(VALUE(BZ98),0)=0),0,BZ44)</f>
        <v>0</v>
      </c>
      <c r="CA418" s="365">
        <f>IF(AND(IFERROR(FIND("On Premise",BZ298)&gt;0,FALSE),IFERROR(VALUE(CA98),0)=0),0,CA44)</f>
        <v>0</v>
      </c>
      <c r="CC418" s="365">
        <f>IF(AND(IFERROR(FIND("On Premise",CC298)&gt;0,FALSE),IFERROR(VALUE(CC98),0)=0),0,CC44)</f>
        <v>0</v>
      </c>
      <c r="CD418" s="365">
        <f>IF(AND(IFERROR(FIND("On Premise",CC298)&gt;0,FALSE),IFERROR(VALUE(CD98),0)=0),0,CD44)</f>
        <v>0</v>
      </c>
      <c r="CF418" s="365">
        <f>IF(AND(IFERROR(FIND("On Premise",CF298)&gt;0,FALSE),IFERROR(VALUE(CF98),0)=0),0,CF44)</f>
        <v>0</v>
      </c>
      <c r="CG418" s="365">
        <f>IF(AND(IFERROR(FIND("On Premise",CF298)&gt;0,FALSE),IFERROR(VALUE(CG98),0)=0),0,CG44)</f>
        <v>0</v>
      </c>
      <c r="CI418" s="365">
        <f>IF(AND(IFERROR(FIND("On Premise",CI298)&gt;0,FALSE),IFERROR(VALUE(CI98),0)=0),0,CI44)</f>
        <v>0</v>
      </c>
      <c r="CJ418" s="365">
        <f>IF(AND(IFERROR(FIND("On Premise",CI298)&gt;0,FALSE),IFERROR(VALUE(CJ98),0)=0),0,CJ44)</f>
        <v>0</v>
      </c>
      <c r="CL418" s="365">
        <f>IF(AND(IFERROR(FIND("On Premise",CL298)&gt;0,FALSE),IFERROR(VALUE(CL98),0)=0),0,CL44)</f>
        <v>0</v>
      </c>
      <c r="CM418" s="365">
        <f>IF(AND(IFERROR(FIND("On Premise",CL298)&gt;0,FALSE),IFERROR(VALUE(CM98),0)=0),0,CM44)</f>
        <v>0</v>
      </c>
      <c r="CO418" s="365">
        <f>IF(AND(IFERROR(FIND("On Premise",CO298)&gt;0,FALSE),IFERROR(VALUE(CO98),0)=0),0,CO44)</f>
        <v>0</v>
      </c>
      <c r="CP418" s="365">
        <f>IF(AND(IFERROR(FIND("On Premise",CO298)&gt;0,FALSE),IFERROR(VALUE(CP98),0)=0),0,CP44)</f>
        <v>0</v>
      </c>
      <c r="CR418" s="365">
        <f>IF(AND(IFERROR(FIND("On Premise",CR298)&gt;0,FALSE),IFERROR(VALUE(CR98),0)=0),0,CR44)</f>
        <v>0</v>
      </c>
      <c r="CS418" s="365">
        <f>IF(AND(IFERROR(FIND("On Premise",CR298)&gt;0,FALSE),IFERROR(VALUE(CS98),0)=0),0,CS44)</f>
        <v>0</v>
      </c>
      <c r="CU418" s="365">
        <f>IF(AND(IFERROR(FIND("On Premise",CU298)&gt;0,FALSE),IFERROR(VALUE(CU98),0)=0),0,CU44)</f>
        <v>0</v>
      </c>
      <c r="CV418" s="365">
        <f>IF(AND(IFERROR(FIND("On Premise",CU298)&gt;0,FALSE),IFERROR(VALUE(CV98),0)=0),0,CV44)</f>
        <v>0</v>
      </c>
      <c r="CX418" s="365">
        <f>IF(AND(IFERROR(FIND("On Premise",CX298)&gt;0,FALSE),IFERROR(VALUE(CX98),0)=0),0,CX44)</f>
        <v>0</v>
      </c>
      <c r="CY418" s="365">
        <f>IF(AND(IFERROR(FIND("On Premise",CX298)&gt;0,FALSE),IFERROR(VALUE(CY98),0)=0),0,CY44)</f>
        <v>0</v>
      </c>
      <c r="DA418" s="365">
        <f>IF(AND(IFERROR(FIND("On Premise",DA298)&gt;0,FALSE),IFERROR(VALUE(DA98),0)=0),0,DA44)</f>
        <v>0</v>
      </c>
      <c r="DB418" s="365">
        <f>IF(AND(IFERROR(FIND("On Premise",DA298)&gt;0,FALSE),IFERROR(VALUE(DB98),0)=0),0,DB44)</f>
        <v>0</v>
      </c>
      <c r="DD418" s="365">
        <f>IF(AND(IFERROR(FIND("On Premise",DD298)&gt;0,FALSE),IFERROR(VALUE(DD98),0)=0),0,DD44)</f>
        <v>0</v>
      </c>
      <c r="DE418" s="365">
        <f>IF(AND(IFERROR(FIND("On Premise",DD298)&gt;0,FALSE),IFERROR(VALUE(DE98),0)=0),0,DE44)</f>
        <v>0</v>
      </c>
      <c r="DG418" s="365">
        <f>IF(AND(IFERROR(FIND("On Premise",DG298)&gt;0,FALSE),IFERROR(VALUE(DG98),0)=0),0,DG44)</f>
        <v>0</v>
      </c>
      <c r="DH418" s="365">
        <f>IF(AND(IFERROR(FIND("On Premise",DG298)&gt;0,FALSE),IFERROR(VALUE(DH98),0)=0),0,DH44)</f>
        <v>0</v>
      </c>
      <c r="DJ418" s="365">
        <f>IF(AND(IFERROR(FIND("On Premise",DJ298)&gt;0,FALSE),IFERROR(VALUE(DJ98),0)=0),0,DJ44)</f>
        <v>0</v>
      </c>
      <c r="DK418" s="365">
        <f>IF(AND(IFERROR(FIND("On Premise",DJ298)&gt;0,FALSE),IFERROR(VALUE(DK98),0)=0),0,DK44)</f>
        <v>0</v>
      </c>
      <c r="DM418" s="365">
        <f>IF(AND(IFERROR(FIND("On Premise",DM298)&gt;0,FALSE),IFERROR(VALUE(DM98),0)=0),0,DM44)</f>
        <v>0</v>
      </c>
      <c r="DN418" s="365">
        <f>IF(AND(IFERROR(FIND("On Premise",DM298)&gt;0,FALSE),IFERROR(VALUE(DN98),0)=0),0,DN44)</f>
        <v>0</v>
      </c>
      <c r="DP418" s="365">
        <f>IF(AND(IFERROR(FIND("On Premise",DP298)&gt;0,FALSE),IFERROR(VALUE(DP98),0)=0),0,DP44)</f>
        <v>0</v>
      </c>
      <c r="DQ418" s="365">
        <f>IF(AND(IFERROR(FIND("On Premise",DP298)&gt;0,FALSE),IFERROR(VALUE(DQ98),0)=0),0,DQ44)</f>
        <v>0</v>
      </c>
      <c r="DR418" s="365"/>
      <c r="DS418" s="365">
        <f>IF(AND(IFERROR(FIND("On Premise",DS298)&gt;0,FALSE),IFERROR(VALUE(DS98),0)=0),0,DS44)</f>
        <v>0</v>
      </c>
      <c r="DT418" s="365">
        <f>IF(AND(IFERROR(FIND("On Premise",DS298)&gt;0,FALSE),IFERROR(VALUE(DT98),0)=0),0,DT44)</f>
        <v>0</v>
      </c>
      <c r="DU418" s="435"/>
    </row>
    <row r="419" spans="13:135" ht="15" hidden="1" customHeight="1" x14ac:dyDescent="0.3">
      <c r="M419" s="531" t="s">
        <v>774</v>
      </c>
      <c r="N419" s="532"/>
      <c r="R419" s="365">
        <f>IF(AND(IFERROR(FIND("On Premise",R298)&gt;0,FALSE),IFERROR(VALUE(R271),0)=0),0,R44)</f>
        <v>0</v>
      </c>
      <c r="S419" s="365">
        <f>IF(AND(IFERROR(FIND("On Premise",R298)&gt;0,FALSE),IFERROR(VALUE(S271),0)=0),0,S44)</f>
        <v>0</v>
      </c>
      <c r="U419" s="365">
        <f>IF(AND(IFERROR(FIND("On Premise",U298)&gt;0,FALSE),IFERROR(VALUE(U271),0)=0),0,U44)</f>
        <v>0</v>
      </c>
      <c r="V419" s="365">
        <f>IF(AND(IFERROR(FIND("On Premise",U298)&gt;0,FALSE),IFERROR(VALUE(V271),0)=0),0,V44)</f>
        <v>0</v>
      </c>
      <c r="X419" s="365">
        <f>IF(AND(IFERROR(FIND("On Premise",X298)&gt;0,FALSE),IFERROR(VALUE(X271),0)=0),0,X44)</f>
        <v>0</v>
      </c>
      <c r="Y419" s="365">
        <f>IF(AND(IFERROR(FIND("On Premise",X298)&gt;0,FALSE),IFERROR(VALUE(Y271),0)=0),0,Y44)</f>
        <v>0</v>
      </c>
      <c r="AA419" s="365">
        <f>IF(AND(IFERROR(FIND("On Premise",AA298)&gt;0,FALSE),IFERROR(VALUE(AA271),0)=0),0,AA44)</f>
        <v>0</v>
      </c>
      <c r="AB419" s="365">
        <f>IF(AND(IFERROR(FIND("On Premise",AA298)&gt;0,FALSE),IFERROR(VALUE(AB271),0)=0),0,AB44)</f>
        <v>0</v>
      </c>
      <c r="AD419" s="365">
        <f>IF(AND(IFERROR(FIND("On Premise",AD298)&gt;0,FALSE),IFERROR(VALUE(AD271),0)=0),0,AD44)</f>
        <v>0</v>
      </c>
      <c r="AE419" s="365">
        <f>IF(AND(IFERROR(FIND("On Premise",AD298)&gt;0,FALSE),IFERROR(VALUE(AE271),0)=0),0,AE44)</f>
        <v>0</v>
      </c>
      <c r="AG419" s="365">
        <f>IF(AND(IFERROR(FIND("On Premise",AG298)&gt;0,FALSE),IFERROR(VALUE(AG271),0)=0),0,AG44)</f>
        <v>0</v>
      </c>
      <c r="AH419" s="365">
        <f>IF(AND(IFERROR(FIND("On Premise",AG298)&gt;0,FALSE),IFERROR(VALUE(AH271),0)=0),0,AH44)</f>
        <v>0</v>
      </c>
      <c r="AJ419" s="365">
        <f>IF(AND(IFERROR(FIND("On Premise",AJ298)&gt;0,FALSE),IFERROR(VALUE(AJ271),0)=0),0,AJ44)</f>
        <v>0</v>
      </c>
      <c r="AK419" s="365">
        <f>IF(AND(IFERROR(FIND("On Premise",AJ298)&gt;0,FALSE),IFERROR(VALUE(AK271),0)=0),0,AK44)</f>
        <v>0</v>
      </c>
      <c r="AM419" s="365">
        <f>IF(AND(IFERROR(FIND("On Premise",AM298)&gt;0,FALSE),IFERROR(VALUE(AM271),0)=0),0,AM44)</f>
        <v>0</v>
      </c>
      <c r="AN419" s="365">
        <f>IF(AND(IFERROR(FIND("On Premise",AM298)&gt;0,FALSE),IFERROR(VALUE(AN271),0)=0),0,AN44)</f>
        <v>0</v>
      </c>
      <c r="AP419" s="365">
        <f>IF(AND(IFERROR(FIND("On Premise",AP298)&gt;0,FALSE),IFERROR(VALUE(AP271),0)=0),0,AP44)</f>
        <v>0</v>
      </c>
      <c r="AQ419" s="365">
        <f>IF(AND(IFERROR(FIND("On Premise",AP298)&gt;0,FALSE),IFERROR(VALUE(AQ271),0)=0),0,AQ44)</f>
        <v>0</v>
      </c>
      <c r="AS419" s="365">
        <f>IF(AND(IFERROR(FIND("On Premise",AS298)&gt;0,FALSE),IFERROR(VALUE(AS271),0)=0),0,AS44)</f>
        <v>0</v>
      </c>
      <c r="AT419" s="365">
        <f>IF(AND(IFERROR(FIND("On Premise",AS298)&gt;0,FALSE),IFERROR(VALUE(AT271),0)=0),0,AT44)</f>
        <v>0</v>
      </c>
      <c r="AV419" s="365">
        <f>IF(AND(IFERROR(FIND("On Premise",AV298)&gt;0,FALSE),IFERROR(VALUE(AV271),0)=0),0,AV44)</f>
        <v>0</v>
      </c>
      <c r="AW419" s="365">
        <f>IF(AND(IFERROR(FIND("On Premise",AV298)&gt;0,FALSE),IFERROR(VALUE(AW271),0)=0),0,AW44)</f>
        <v>0</v>
      </c>
      <c r="AY419" s="365">
        <f>IF(AND(IFERROR(FIND("On Premise",AY298)&gt;0,FALSE),IFERROR(VALUE(AY271),0)=0),0,AY44)</f>
        <v>0</v>
      </c>
      <c r="AZ419" s="365">
        <f>IF(AND(IFERROR(FIND("On Premise",AY298)&gt;0,FALSE),IFERROR(VALUE(AZ271),0)=0),0,AZ44)</f>
        <v>0</v>
      </c>
      <c r="BB419" s="365">
        <f>IF(AND(IFERROR(FIND("On Premise",BB298)&gt;0,FALSE),IFERROR(VALUE(BB271),0)=0),0,BB44)</f>
        <v>0</v>
      </c>
      <c r="BC419" s="365">
        <f>IF(AND(IFERROR(FIND("On Premise",BB298)&gt;0,FALSE),IFERROR(VALUE(BC271),0)=0),0,BC44)</f>
        <v>0</v>
      </c>
      <c r="BE419" s="365">
        <f>IF(AND(IFERROR(FIND("On Premise",BE298)&gt;0,FALSE),IFERROR(VALUE(BE271),0)=0),0,BE44)</f>
        <v>0</v>
      </c>
      <c r="BF419" s="365">
        <f>IF(AND(IFERROR(FIND("On Premise",BE298)&gt;0,FALSE),IFERROR(VALUE(BF271),0)=0),0,BF44)</f>
        <v>0</v>
      </c>
      <c r="BH419" s="365">
        <f>IF(AND(IFERROR(FIND("On Premise",BH298)&gt;0,FALSE),IFERROR(VALUE(BH271),0)=0),0,BH44)</f>
        <v>0</v>
      </c>
      <c r="BI419" s="365">
        <f>IF(AND(IFERROR(FIND("On Premise",BH298)&gt;0,FALSE),IFERROR(VALUE(BI271),0)=0),0,BI44)</f>
        <v>0</v>
      </c>
      <c r="BK419" s="365">
        <f>IF(AND(IFERROR(FIND("On Premise",BK298)&gt;0,FALSE),IFERROR(VALUE(BK271),0)=0),0,BK44)</f>
        <v>0</v>
      </c>
      <c r="BL419" s="365">
        <f>IF(AND(IFERROR(FIND("On Premise",BK298)&gt;0,FALSE),IFERROR(VALUE(BL271),0)=0),0,BL44)</f>
        <v>0</v>
      </c>
      <c r="BN419" s="365">
        <f>IF(AND(IFERROR(FIND("On Premise",BN298)&gt;0,FALSE),IFERROR(VALUE(BN271),0)=0),0,BN44)</f>
        <v>0</v>
      </c>
      <c r="BO419" s="365">
        <f>IF(AND(IFERROR(FIND("On Premise",BN298)&gt;0,FALSE),IFERROR(VALUE(BO271),0)=0),0,BO44)</f>
        <v>0</v>
      </c>
      <c r="BQ419" s="365">
        <f>IF(AND(IFERROR(FIND("On Premise",BQ298)&gt;0,FALSE),IFERROR(VALUE(BQ271),0)=0),0,BQ44)</f>
        <v>0</v>
      </c>
      <c r="BR419" s="365">
        <f>IF(AND(IFERROR(FIND("On Premise",BQ298)&gt;0,FALSE),IFERROR(VALUE(BR271),0)=0),0,BR44)</f>
        <v>0</v>
      </c>
      <c r="BT419" s="365">
        <f>IF(AND(IFERROR(FIND("On Premise",BT298)&gt;0,FALSE),IFERROR(VALUE(BT271),0)=0),0,BT44)</f>
        <v>0</v>
      </c>
      <c r="BU419" s="365">
        <f>IF(AND(IFERROR(FIND("On Premise",BT298)&gt;0,FALSE),IFERROR(VALUE(BU271),0)=0),0,BU44)</f>
        <v>0</v>
      </c>
      <c r="BW419" s="365">
        <f>IF(AND(IFERROR(FIND("On Premise",BW298)&gt;0,FALSE),IFERROR(VALUE(BW271),0)=0),0,BW44)</f>
        <v>0</v>
      </c>
      <c r="BX419" s="365">
        <f>IF(AND(IFERROR(FIND("On Premise",BW298)&gt;0,FALSE),IFERROR(VALUE(BX271),0)=0),0,BX44)</f>
        <v>0</v>
      </c>
      <c r="BZ419" s="365">
        <f>IF(AND(IFERROR(FIND("On Premise",BZ298)&gt;0,FALSE),IFERROR(VALUE(BZ271),0)=0),0,BZ44)</f>
        <v>0</v>
      </c>
      <c r="CA419" s="365">
        <f>IF(AND(IFERROR(FIND("On Premise",BZ298)&gt;0,FALSE),IFERROR(VALUE(CA271),0)=0),0,CA44)</f>
        <v>0</v>
      </c>
      <c r="CC419" s="365">
        <f>IF(AND(IFERROR(FIND("On Premise",CC298)&gt;0,FALSE),IFERROR(VALUE(CC271),0)=0),0,CC44)</f>
        <v>0</v>
      </c>
      <c r="CD419" s="365">
        <f>IF(AND(IFERROR(FIND("On Premise",CC298)&gt;0,FALSE),IFERROR(VALUE(CD271),0)=0),0,CD44)</f>
        <v>0</v>
      </c>
      <c r="CF419" s="365">
        <f>IF(AND(IFERROR(FIND("On Premise",CF298)&gt;0,FALSE),IFERROR(VALUE(CF271),0)=0),0,CF44)</f>
        <v>0</v>
      </c>
      <c r="CG419" s="365">
        <f>IF(AND(IFERROR(FIND("On Premise",CF298)&gt;0,FALSE),IFERROR(VALUE(CG271),0)=0),0,CG44)</f>
        <v>0</v>
      </c>
      <c r="CI419" s="365">
        <f>IF(AND(IFERROR(FIND("On Premise",CI298)&gt;0,FALSE),IFERROR(VALUE(CI271),0)=0),0,CI44)</f>
        <v>0</v>
      </c>
      <c r="CJ419" s="365">
        <f>IF(AND(IFERROR(FIND("On Premise",CI298)&gt;0,FALSE),IFERROR(VALUE(CJ271),0)=0),0,CJ44)</f>
        <v>0</v>
      </c>
      <c r="CL419" s="365">
        <f>IF(AND(IFERROR(FIND("On Premise",CL298)&gt;0,FALSE),IFERROR(VALUE(CL271),0)=0),0,CL44)</f>
        <v>0</v>
      </c>
      <c r="CM419" s="365">
        <f>IF(AND(IFERROR(FIND("On Premise",CL298)&gt;0,FALSE),IFERROR(VALUE(CM271),0)=0),0,CM44)</f>
        <v>0</v>
      </c>
      <c r="CO419" s="365">
        <f>IF(AND(IFERROR(FIND("On Premise",CO298)&gt;0,FALSE),IFERROR(VALUE(CO271),0)=0),0,CO44)</f>
        <v>0</v>
      </c>
      <c r="CP419" s="365">
        <f>IF(AND(IFERROR(FIND("On Premise",CO298)&gt;0,FALSE),IFERROR(VALUE(CP271),0)=0),0,CP44)</f>
        <v>0</v>
      </c>
      <c r="CR419" s="365">
        <f>IF(AND(IFERROR(FIND("On Premise",CR298)&gt;0,FALSE),IFERROR(VALUE(CR271),0)=0),0,CR44)</f>
        <v>0</v>
      </c>
      <c r="CS419" s="365">
        <f>IF(AND(IFERROR(FIND("On Premise",CR298)&gt;0,FALSE),IFERROR(VALUE(CS271),0)=0),0,CS44)</f>
        <v>0</v>
      </c>
      <c r="CU419" s="365">
        <f>IF(AND(IFERROR(FIND("On Premise",CU298)&gt;0,FALSE),IFERROR(VALUE(CU271),0)=0),0,CU44)</f>
        <v>0</v>
      </c>
      <c r="CV419" s="365">
        <f>IF(AND(IFERROR(FIND("On Premise",CU298)&gt;0,FALSE),IFERROR(VALUE(CV271),0)=0),0,CV44)</f>
        <v>0</v>
      </c>
      <c r="CX419" s="365">
        <f>IF(AND(IFERROR(FIND("On Premise",CX298)&gt;0,FALSE),IFERROR(VALUE(CX271),0)=0),0,CX44)</f>
        <v>0</v>
      </c>
      <c r="CY419" s="365">
        <f>IF(AND(IFERROR(FIND("On Premise",CX298)&gt;0,FALSE),IFERROR(VALUE(CY271),0)=0),0,CY44)</f>
        <v>0</v>
      </c>
      <c r="DA419" s="365">
        <f>IF(AND(IFERROR(FIND("On Premise",DA298)&gt;0,FALSE),IFERROR(VALUE(DA271),0)=0),0,DA44)</f>
        <v>0</v>
      </c>
      <c r="DB419" s="365">
        <f>IF(AND(IFERROR(FIND("On Premise",DA298)&gt;0,FALSE),IFERROR(VALUE(DB271),0)=0),0,DB44)</f>
        <v>0</v>
      </c>
      <c r="DD419" s="365">
        <f>IF(AND(IFERROR(FIND("On Premise",DD298)&gt;0,FALSE),IFERROR(VALUE(DD271),0)=0),0,DD44)</f>
        <v>0</v>
      </c>
      <c r="DE419" s="365">
        <f>IF(AND(IFERROR(FIND("On Premise",DD298)&gt;0,FALSE),IFERROR(VALUE(DE271),0)=0),0,DE44)</f>
        <v>0</v>
      </c>
      <c r="DG419" s="365">
        <f>IF(AND(IFERROR(FIND("On Premise",DG298)&gt;0,FALSE),IFERROR(VALUE(DG271),0)=0),0,DG44)</f>
        <v>0</v>
      </c>
      <c r="DH419" s="365">
        <f>IF(AND(IFERROR(FIND("On Premise",DG298)&gt;0,FALSE),IFERROR(VALUE(DH271),0)=0),0,DH44)</f>
        <v>0</v>
      </c>
      <c r="DJ419" s="365">
        <f>IF(AND(IFERROR(FIND("On Premise",DJ298)&gt;0,FALSE),IFERROR(VALUE(DJ271),0)=0),0,DJ44)</f>
        <v>0</v>
      </c>
      <c r="DK419" s="365">
        <f>IF(AND(IFERROR(FIND("On Premise",DJ298)&gt;0,FALSE),IFERROR(VALUE(DK271),0)=0),0,DK44)</f>
        <v>0</v>
      </c>
      <c r="DM419" s="365">
        <f>IF(AND(IFERROR(FIND("On Premise",DM298)&gt;0,FALSE),IFERROR(VALUE(DM271),0)=0),0,DM44)</f>
        <v>0</v>
      </c>
      <c r="DN419" s="365">
        <f>IF(AND(IFERROR(FIND("On Premise",DM298)&gt;0,FALSE),IFERROR(VALUE(DN271),0)=0),0,DN44)</f>
        <v>0</v>
      </c>
      <c r="DP419" s="365">
        <f>IF(AND(IFERROR(FIND("On Premise",DP298)&gt;0,FALSE),IFERROR(VALUE(DP271),0)=0),0,DP44)</f>
        <v>0</v>
      </c>
      <c r="DQ419" s="365">
        <f>IF(AND(IFERROR(FIND("On Premise",DP298)&gt;0,FALSE),IFERROR(VALUE(DQ271),0)=0),0,DQ44)</f>
        <v>0</v>
      </c>
      <c r="DS419" s="365">
        <f>IF(AND(IFERROR(FIND("On Premise",DS298)&gt;0,FALSE),IFERROR(VALUE(DS271),0)=0),0,DS44)</f>
        <v>0</v>
      </c>
      <c r="DT419" s="365">
        <f>IF(AND(IFERROR(FIND("On Premise",DS298)&gt;0,FALSE),IFERROR(VALUE(DT271),0)=0),0,DT44)</f>
        <v>0</v>
      </c>
      <c r="DU419" s="435"/>
    </row>
    <row r="420" spans="13:135" ht="15" hidden="1" customHeight="1" x14ac:dyDescent="0.3">
      <c r="M420" s="531" t="s">
        <v>775</v>
      </c>
      <c r="N420" s="532"/>
      <c r="R420" s="365">
        <f>IF(AND(IFERROR(FIND("On Premise",R298)&gt;0,FALSE),IFERROR(VALUE(R277),0)=0),0,R44)</f>
        <v>0</v>
      </c>
      <c r="S420" s="365">
        <f>IF(AND(IFERROR(FIND("On Premise",R298)&gt;0,FALSE),IFERROR(VALUE(S277),0)=0),0,S44)</f>
        <v>0</v>
      </c>
      <c r="U420" s="365">
        <f>IF(AND(IFERROR(FIND("On Premise",U298)&gt;0,FALSE),IFERROR(VALUE(U277),0)=0),0,U44)</f>
        <v>0</v>
      </c>
      <c r="V420" s="365">
        <f>IF(AND(IFERROR(FIND("On Premise",U298)&gt;0,FALSE),IFERROR(VALUE(V277),0)=0),0,V44)</f>
        <v>0</v>
      </c>
      <c r="X420" s="365">
        <f>IF(AND(IFERROR(FIND("On Premise",X298)&gt;0,FALSE),IFERROR(VALUE(X277),0)=0),0,X44)</f>
        <v>0</v>
      </c>
      <c r="Y420" s="365">
        <f>IF(AND(IFERROR(FIND("On Premise",X298)&gt;0,FALSE),IFERROR(VALUE(Y277),0)=0),0,Y44)</f>
        <v>0</v>
      </c>
      <c r="AA420" s="365">
        <f>IF(AND(IFERROR(FIND("On Premise",AA298)&gt;0,FALSE),IFERROR(VALUE(AA277),0)=0),0,AA44)</f>
        <v>0</v>
      </c>
      <c r="AB420" s="365">
        <f>IF(AND(IFERROR(FIND("On Premise",AA298)&gt;0,FALSE),IFERROR(VALUE(AB277),0)=0),0,AB44)</f>
        <v>0</v>
      </c>
      <c r="AD420" s="365">
        <f>IF(AND(IFERROR(FIND("On Premise",AD298)&gt;0,FALSE),IFERROR(VALUE(AD277),0)=0),0,AD44)</f>
        <v>0</v>
      </c>
      <c r="AE420" s="365">
        <f>IF(AND(IFERROR(FIND("On Premise",AD298)&gt;0,FALSE),IFERROR(VALUE(AE277),0)=0),0,AE44)</f>
        <v>0</v>
      </c>
      <c r="AG420" s="365">
        <f>IF(AND(IFERROR(FIND("On Premise",AG298)&gt;0,FALSE),IFERROR(VALUE(AG277),0)=0),0,AG44)</f>
        <v>0</v>
      </c>
      <c r="AH420" s="365">
        <f>IF(AND(IFERROR(FIND("On Premise",AG298)&gt;0,FALSE),IFERROR(VALUE(AH277),0)=0),0,AH44)</f>
        <v>0</v>
      </c>
      <c r="AJ420" s="365">
        <f>IF(AND(IFERROR(FIND("On Premise",AJ298)&gt;0,FALSE),IFERROR(VALUE(AJ277),0)=0),0,AJ44)</f>
        <v>0</v>
      </c>
      <c r="AK420" s="365">
        <f>IF(AND(IFERROR(FIND("On Premise",AJ298)&gt;0,FALSE),IFERROR(VALUE(AK277),0)=0),0,AK44)</f>
        <v>0</v>
      </c>
      <c r="AM420" s="365">
        <f>IF(AND(IFERROR(FIND("On Premise",AM298)&gt;0,FALSE),IFERROR(VALUE(AM277),0)=0),0,AM44)</f>
        <v>0</v>
      </c>
      <c r="AN420" s="365">
        <f>IF(AND(IFERROR(FIND("On Premise",AM298)&gt;0,FALSE),IFERROR(VALUE(AN277),0)=0),0,AN44)</f>
        <v>0</v>
      </c>
      <c r="AP420" s="365">
        <f>IF(AND(IFERROR(FIND("On Premise",AP298)&gt;0,FALSE),IFERROR(VALUE(AP277),0)=0),0,AP44)</f>
        <v>0</v>
      </c>
      <c r="AQ420" s="365">
        <f>IF(AND(IFERROR(FIND("On Premise",AP298)&gt;0,FALSE),IFERROR(VALUE(AQ277),0)=0),0,AQ44)</f>
        <v>0</v>
      </c>
      <c r="AS420" s="365">
        <f>IF(AND(IFERROR(FIND("On Premise",AS298)&gt;0,FALSE),IFERROR(VALUE(AS277),0)=0),0,AS44)</f>
        <v>0</v>
      </c>
      <c r="AT420" s="365">
        <f>IF(AND(IFERROR(FIND("On Premise",AS298)&gt;0,FALSE),IFERROR(VALUE(AT277),0)=0),0,AT44)</f>
        <v>0</v>
      </c>
      <c r="AV420" s="365">
        <f>IF(AND(IFERROR(FIND("On Premise",AV298)&gt;0,FALSE),IFERROR(VALUE(AV277),0)=0),0,AV44)</f>
        <v>0</v>
      </c>
      <c r="AW420" s="365">
        <f>IF(AND(IFERROR(FIND("On Premise",AV298)&gt;0,FALSE),IFERROR(VALUE(AW277),0)=0),0,AW44)</f>
        <v>0</v>
      </c>
      <c r="AY420" s="365">
        <f>IF(AND(IFERROR(FIND("On Premise",AY298)&gt;0,FALSE),IFERROR(VALUE(AY277),0)=0),0,AY44)</f>
        <v>0</v>
      </c>
      <c r="AZ420" s="365">
        <f>IF(AND(IFERROR(FIND("On Premise",AY298)&gt;0,FALSE),IFERROR(VALUE(AZ277),0)=0),0,AZ44)</f>
        <v>0</v>
      </c>
      <c r="BB420" s="365">
        <f>IF(AND(IFERROR(FIND("On Premise",BB298)&gt;0,FALSE),IFERROR(VALUE(BB277),0)=0),0,BB44)</f>
        <v>0</v>
      </c>
      <c r="BC420" s="365">
        <f>IF(AND(IFERROR(FIND("On Premise",BB298)&gt;0,FALSE),IFERROR(VALUE(BC277),0)=0),0,BC44)</f>
        <v>0</v>
      </c>
      <c r="BE420" s="365">
        <f>IF(AND(IFERROR(FIND("On Premise",BE298)&gt;0,FALSE),IFERROR(VALUE(BE277),0)=0),0,BE44)</f>
        <v>0</v>
      </c>
      <c r="BF420" s="365">
        <f>IF(AND(IFERROR(FIND("On Premise",BE298)&gt;0,FALSE),IFERROR(VALUE(BF277),0)=0),0,BF44)</f>
        <v>0</v>
      </c>
      <c r="BH420" s="365">
        <f>IF(AND(IFERROR(FIND("On Premise",BH298)&gt;0,FALSE),IFERROR(VALUE(BH277),0)=0),0,BH44)</f>
        <v>0</v>
      </c>
      <c r="BI420" s="365">
        <f>IF(AND(IFERROR(FIND("On Premise",BH298)&gt;0,FALSE),IFERROR(VALUE(BI277),0)=0),0,BI44)</f>
        <v>0</v>
      </c>
      <c r="BK420" s="365">
        <f>IF(AND(IFERROR(FIND("On Premise",BK298)&gt;0,FALSE),IFERROR(VALUE(BK277),0)=0),0,BK44)</f>
        <v>0</v>
      </c>
      <c r="BL420" s="365">
        <f>IF(AND(IFERROR(FIND("On Premise",BK298)&gt;0,FALSE),IFERROR(VALUE(BL277),0)=0),0,BL44)</f>
        <v>0</v>
      </c>
      <c r="BN420" s="365">
        <f>IF(AND(IFERROR(FIND("On Premise",BN298)&gt;0,FALSE),IFERROR(VALUE(BN277),0)=0),0,BN44)</f>
        <v>0</v>
      </c>
      <c r="BO420" s="365">
        <f>IF(AND(IFERROR(FIND("On Premise",BN298)&gt;0,FALSE),IFERROR(VALUE(BO277),0)=0),0,BO44)</f>
        <v>0</v>
      </c>
      <c r="BQ420" s="365">
        <f>IF(AND(IFERROR(FIND("On Premise",BQ298)&gt;0,FALSE),IFERROR(VALUE(BQ277),0)=0),0,BQ44)</f>
        <v>0</v>
      </c>
      <c r="BR420" s="365">
        <f>IF(AND(IFERROR(FIND("On Premise",BQ298)&gt;0,FALSE),IFERROR(VALUE(BR277),0)=0),0,BR44)</f>
        <v>0</v>
      </c>
      <c r="BT420" s="365">
        <f>IF(AND(IFERROR(FIND("On Premise",BT298)&gt;0,FALSE),IFERROR(VALUE(BT277),0)=0),0,BT44)</f>
        <v>0</v>
      </c>
      <c r="BU420" s="365">
        <f>IF(AND(IFERROR(FIND("On Premise",BT298)&gt;0,FALSE),IFERROR(VALUE(BU277),0)=0),0,BU44)</f>
        <v>0</v>
      </c>
      <c r="BW420" s="365">
        <f>IF(AND(IFERROR(FIND("On Premise",BW298)&gt;0,FALSE),IFERROR(VALUE(BW277),0)=0),0,BW44)</f>
        <v>0</v>
      </c>
      <c r="BX420" s="365">
        <f>IF(AND(IFERROR(FIND("On Premise",BW298)&gt;0,FALSE),IFERROR(VALUE(BX277),0)=0),0,BX44)</f>
        <v>0</v>
      </c>
      <c r="BZ420" s="365">
        <f>IF(AND(IFERROR(FIND("On Premise",BZ298)&gt;0,FALSE),IFERROR(VALUE(BZ277),0)=0),0,BZ44)</f>
        <v>0</v>
      </c>
      <c r="CA420" s="365">
        <f>IF(AND(IFERROR(FIND("On Premise",BZ298)&gt;0,FALSE),IFERROR(VALUE(CA277),0)=0),0,CA44)</f>
        <v>0</v>
      </c>
      <c r="CC420" s="365">
        <f>IF(AND(IFERROR(FIND("On Premise",CC298)&gt;0,FALSE),IFERROR(VALUE(CC277),0)=0),0,CC44)</f>
        <v>0</v>
      </c>
      <c r="CD420" s="365">
        <f>IF(AND(IFERROR(FIND("On Premise",CC298)&gt;0,FALSE),IFERROR(VALUE(CD277),0)=0),0,CD44)</f>
        <v>0</v>
      </c>
      <c r="CF420" s="365">
        <f>IF(AND(IFERROR(FIND("On Premise",CF298)&gt;0,FALSE),IFERROR(VALUE(CF277),0)=0),0,CF44)</f>
        <v>0</v>
      </c>
      <c r="CG420" s="365">
        <f>IF(AND(IFERROR(FIND("On Premise",CF298)&gt;0,FALSE),IFERROR(VALUE(CG277),0)=0),0,CG44)</f>
        <v>0</v>
      </c>
      <c r="CI420" s="365">
        <f>IF(AND(IFERROR(FIND("On Premise",CI298)&gt;0,FALSE),IFERROR(VALUE(CI277),0)=0),0,CI44)</f>
        <v>0</v>
      </c>
      <c r="CJ420" s="365">
        <f>IF(AND(IFERROR(FIND("On Premise",CI298)&gt;0,FALSE),IFERROR(VALUE(CJ277),0)=0),0,CJ44)</f>
        <v>0</v>
      </c>
      <c r="CL420" s="365">
        <f>IF(AND(IFERROR(FIND("On Premise",CL298)&gt;0,FALSE),IFERROR(VALUE(CL277),0)=0),0,CL44)</f>
        <v>0</v>
      </c>
      <c r="CM420" s="365">
        <f>IF(AND(IFERROR(FIND("On Premise",CL298)&gt;0,FALSE),IFERROR(VALUE(CM277),0)=0),0,CM44)</f>
        <v>0</v>
      </c>
      <c r="CO420" s="365">
        <f>IF(AND(IFERROR(FIND("On Premise",CO298)&gt;0,FALSE),IFERROR(VALUE(CO277),0)=0),0,CO44)</f>
        <v>0</v>
      </c>
      <c r="CP420" s="365">
        <f>IF(AND(IFERROR(FIND("On Premise",CO298)&gt;0,FALSE),IFERROR(VALUE(CP277),0)=0),0,CP44)</f>
        <v>0</v>
      </c>
      <c r="CR420" s="365">
        <f>IF(AND(IFERROR(FIND("On Premise",CR298)&gt;0,FALSE),IFERROR(VALUE(CR277),0)=0),0,CR44)</f>
        <v>0</v>
      </c>
      <c r="CS420" s="365">
        <f>IF(AND(IFERROR(FIND("On Premise",CR298)&gt;0,FALSE),IFERROR(VALUE(CS277),0)=0),0,CS44)</f>
        <v>0</v>
      </c>
      <c r="CU420" s="365">
        <f>IF(AND(IFERROR(FIND("On Premise",CU298)&gt;0,FALSE),IFERROR(VALUE(CU277),0)=0),0,CU44)</f>
        <v>0</v>
      </c>
      <c r="CV420" s="365">
        <f>IF(AND(IFERROR(FIND("On Premise",CU298)&gt;0,FALSE),IFERROR(VALUE(CV277),0)=0),0,CV44)</f>
        <v>0</v>
      </c>
      <c r="CX420" s="365">
        <f>IF(AND(IFERROR(FIND("On Premise",CX298)&gt;0,FALSE),IFERROR(VALUE(CX277),0)=0),0,CX44)</f>
        <v>0</v>
      </c>
      <c r="CY420" s="365">
        <f>IF(AND(IFERROR(FIND("On Premise",CX298)&gt;0,FALSE),IFERROR(VALUE(CY277),0)=0),0,CY44)</f>
        <v>0</v>
      </c>
      <c r="DA420" s="365">
        <f>IF(AND(IFERROR(FIND("On Premise",DA298)&gt;0,FALSE),IFERROR(VALUE(DA277),0)=0),0,DA44)</f>
        <v>0</v>
      </c>
      <c r="DB420" s="365">
        <f>IF(AND(IFERROR(FIND("On Premise",DA298)&gt;0,FALSE),IFERROR(VALUE(DB277),0)=0),0,DB44)</f>
        <v>0</v>
      </c>
      <c r="DD420" s="365">
        <f>IF(AND(IFERROR(FIND("On Premise",DD298)&gt;0,FALSE),IFERROR(VALUE(DD277),0)=0),0,DD44)</f>
        <v>0</v>
      </c>
      <c r="DE420" s="365">
        <f>IF(AND(IFERROR(FIND("On Premise",DD298)&gt;0,FALSE),IFERROR(VALUE(DE277),0)=0),0,DE44)</f>
        <v>0</v>
      </c>
      <c r="DG420" s="365">
        <f>IF(AND(IFERROR(FIND("On Premise",DG298)&gt;0,FALSE),IFERROR(VALUE(DG277),0)=0),0,DG44)</f>
        <v>0</v>
      </c>
      <c r="DH420" s="365">
        <f>IF(AND(IFERROR(FIND("On Premise",DG298)&gt;0,FALSE),IFERROR(VALUE(DH277),0)=0),0,DH44)</f>
        <v>0</v>
      </c>
      <c r="DJ420" s="365">
        <f>IF(AND(IFERROR(FIND("On Premise",DJ298)&gt;0,FALSE),IFERROR(VALUE(DJ277),0)=0),0,DJ44)</f>
        <v>0</v>
      </c>
      <c r="DK420" s="365">
        <f>IF(AND(IFERROR(FIND("On Premise",DJ298)&gt;0,FALSE),IFERROR(VALUE(DK277),0)=0),0,DK44)</f>
        <v>0</v>
      </c>
      <c r="DM420" s="365">
        <f>IF(AND(IFERROR(FIND("On Premise",DM298)&gt;0,FALSE),IFERROR(VALUE(DM277),0)=0),0,DM44)</f>
        <v>0</v>
      </c>
      <c r="DN420" s="365">
        <f>IF(AND(IFERROR(FIND("On Premise",DM298)&gt;0,FALSE),IFERROR(VALUE(DN277),0)=0),0,DN44)</f>
        <v>0</v>
      </c>
      <c r="DP420" s="365">
        <f>IF(AND(IFERROR(FIND("On Premise",DP298)&gt;0,FALSE),IFERROR(VALUE(DP277),0)=0),0,DP44)</f>
        <v>0</v>
      </c>
      <c r="DQ420" s="365">
        <f>IF(AND(IFERROR(FIND("On Premise",DP298)&gt;0,FALSE),IFERROR(VALUE(DQ277),0)=0),0,DQ44)</f>
        <v>0</v>
      </c>
      <c r="DS420" s="365">
        <f>IF(AND(IFERROR(FIND("On Premise",DS298)&gt;0,FALSE),IFERROR(VALUE(DS277),0)=0),0,DS44)</f>
        <v>0</v>
      </c>
      <c r="DT420" s="365">
        <f>IF(AND(IFERROR(FIND("On Premise",DS298)&gt;0,FALSE),IFERROR(VALUE(DT277),0)=0),0,DT44)</f>
        <v>0</v>
      </c>
      <c r="DU420" s="435"/>
      <c r="EE420" s="100"/>
    </row>
    <row r="421" spans="13:135" ht="15" hidden="1" customHeight="1" x14ac:dyDescent="0.3">
      <c r="M421" s="531" t="s">
        <v>776</v>
      </c>
      <c r="N421" s="532"/>
      <c r="R421" s="365">
        <f>IF(AND(IFERROR(FIND("On Premise",R298)&gt;0,FALSE),IFERROR(VALUE(R281),0)=0),0,R44)</f>
        <v>0</v>
      </c>
      <c r="S421" s="365">
        <f>IF(AND(IFERROR(FIND("On Premise",R298)&gt;0,FALSE),IFERROR(VALUE(S281),0)=0),0,S44)</f>
        <v>0</v>
      </c>
      <c r="U421" s="365">
        <f>IF(AND(IFERROR(FIND("On Premise",U298)&gt;0,FALSE),IFERROR(VALUE(U281),0)=0),0,U44)</f>
        <v>0</v>
      </c>
      <c r="V421" s="365">
        <f>IF(AND(IFERROR(FIND("On Premise",U298)&gt;0,FALSE),IFERROR(VALUE(V281),0)=0),0,V44)</f>
        <v>0</v>
      </c>
      <c r="X421" s="365">
        <f>IF(AND(IFERROR(FIND("On Premise",X298)&gt;0,FALSE),IFERROR(VALUE(X281),0)=0),0,X44)</f>
        <v>0</v>
      </c>
      <c r="Y421" s="365">
        <f>IF(AND(IFERROR(FIND("On Premise",X298)&gt;0,FALSE),IFERROR(VALUE(Y281),0)=0),0,Y44)</f>
        <v>0</v>
      </c>
      <c r="AA421" s="365">
        <f>IF(AND(IFERROR(FIND("On Premise",AA298)&gt;0,FALSE),IFERROR(VALUE(AA281),0)=0),0,AA44)</f>
        <v>0</v>
      </c>
      <c r="AB421" s="365">
        <f>IF(AND(IFERROR(FIND("On Premise",AA298)&gt;0,FALSE),IFERROR(VALUE(AB281),0)=0),0,AB44)</f>
        <v>0</v>
      </c>
      <c r="AD421" s="365">
        <f>IF(AND(IFERROR(FIND("On Premise",AD298)&gt;0,FALSE),IFERROR(VALUE(AD281),0)=0),0,AD44)</f>
        <v>0</v>
      </c>
      <c r="AE421" s="365">
        <f>IF(AND(IFERROR(FIND("On Premise",AD298)&gt;0,FALSE),IFERROR(VALUE(AE281),0)=0),0,AE44)</f>
        <v>0</v>
      </c>
      <c r="AG421" s="365">
        <f>IF(AND(IFERROR(FIND("On Premise",AG298)&gt;0,FALSE),IFERROR(VALUE(AG281),0)=0),0,AG44)</f>
        <v>0</v>
      </c>
      <c r="AH421" s="365">
        <f>IF(AND(IFERROR(FIND("On Premise",AG298)&gt;0,FALSE),IFERROR(VALUE(AH281),0)=0),0,AH44)</f>
        <v>0</v>
      </c>
      <c r="AJ421" s="365">
        <f>IF(AND(IFERROR(FIND("On Premise",AJ298)&gt;0,FALSE),IFERROR(VALUE(AJ281),0)=0),0,AJ44)</f>
        <v>0</v>
      </c>
      <c r="AK421" s="365">
        <f>IF(AND(IFERROR(FIND("On Premise",AJ298)&gt;0,FALSE),IFERROR(VALUE(AK281),0)=0),0,AK44)</f>
        <v>0</v>
      </c>
      <c r="AM421" s="365">
        <f>IF(AND(IFERROR(FIND("On Premise",AM298)&gt;0,FALSE),IFERROR(VALUE(AM281),0)=0),0,AM44)</f>
        <v>0</v>
      </c>
      <c r="AN421" s="365">
        <f>IF(AND(IFERROR(FIND("On Premise",AM298)&gt;0,FALSE),IFERROR(VALUE(AN281),0)=0),0,AN44)</f>
        <v>0</v>
      </c>
      <c r="AP421" s="365">
        <f>IF(AND(IFERROR(FIND("On Premise",AP298)&gt;0,FALSE),IFERROR(VALUE(AP281),0)=0),0,AP44)</f>
        <v>0</v>
      </c>
      <c r="AQ421" s="365">
        <f>IF(AND(IFERROR(FIND("On Premise",AP298)&gt;0,FALSE),IFERROR(VALUE(AQ281),0)=0),0,AQ44)</f>
        <v>0</v>
      </c>
      <c r="AS421" s="365">
        <f>IF(AND(IFERROR(FIND("On Premise",AS298)&gt;0,FALSE),IFERROR(VALUE(AS281),0)=0),0,AS44)</f>
        <v>0</v>
      </c>
      <c r="AT421" s="365">
        <f>IF(AND(IFERROR(FIND("On Premise",AS298)&gt;0,FALSE),IFERROR(VALUE(AT281),0)=0),0,AT44)</f>
        <v>0</v>
      </c>
      <c r="AV421" s="365">
        <f>IF(AND(IFERROR(FIND("On Premise",AV298)&gt;0,FALSE),IFERROR(VALUE(AV281),0)=0),0,AV44)</f>
        <v>0</v>
      </c>
      <c r="AW421" s="365">
        <f>IF(AND(IFERROR(FIND("On Premise",AV298)&gt;0,FALSE),IFERROR(VALUE(AW281),0)=0),0,AW44)</f>
        <v>0</v>
      </c>
      <c r="AY421" s="365">
        <f>IF(AND(IFERROR(FIND("On Premise",AY298)&gt;0,FALSE),IFERROR(VALUE(AY281),0)=0),0,AY44)</f>
        <v>0</v>
      </c>
      <c r="AZ421" s="365">
        <f>IF(AND(IFERROR(FIND("On Premise",AY298)&gt;0,FALSE),IFERROR(VALUE(AZ281),0)=0),0,AZ44)</f>
        <v>0</v>
      </c>
      <c r="BB421" s="365">
        <f>IF(AND(IFERROR(FIND("On Premise",BB298)&gt;0,FALSE),IFERROR(VALUE(BB281),0)=0),0,BB44)</f>
        <v>0</v>
      </c>
      <c r="BC421" s="365">
        <f>IF(AND(IFERROR(FIND("On Premise",BB298)&gt;0,FALSE),IFERROR(VALUE(BC281),0)=0),0,BC44)</f>
        <v>0</v>
      </c>
      <c r="BE421" s="365">
        <f>IF(AND(IFERROR(FIND("On Premise",BE298)&gt;0,FALSE),IFERROR(VALUE(BE281),0)=0),0,BE44)</f>
        <v>0</v>
      </c>
      <c r="BF421" s="365">
        <f>IF(AND(IFERROR(FIND("On Premise",BE298)&gt;0,FALSE),IFERROR(VALUE(BF281),0)=0),0,BF44)</f>
        <v>0</v>
      </c>
      <c r="BH421" s="365">
        <f>IF(AND(IFERROR(FIND("On Premise",BH298)&gt;0,FALSE),IFERROR(VALUE(BH281),0)=0),0,BH44)</f>
        <v>0</v>
      </c>
      <c r="BI421" s="365">
        <f>IF(AND(IFERROR(FIND("On Premise",BH298)&gt;0,FALSE),IFERROR(VALUE(BI281),0)=0),0,BI44)</f>
        <v>0</v>
      </c>
      <c r="BK421" s="365">
        <f>IF(AND(IFERROR(FIND("On Premise",BK298)&gt;0,FALSE),IFERROR(VALUE(BK281),0)=0),0,BK44)</f>
        <v>0</v>
      </c>
      <c r="BL421" s="365">
        <f>IF(AND(IFERROR(FIND("On Premise",BK298)&gt;0,FALSE),IFERROR(VALUE(BL281),0)=0),0,BL44)</f>
        <v>0</v>
      </c>
      <c r="BN421" s="365">
        <f>IF(AND(IFERROR(FIND("On Premise",BN298)&gt;0,FALSE),IFERROR(VALUE(BN281),0)=0),0,BN44)</f>
        <v>0</v>
      </c>
      <c r="BO421" s="365">
        <f>IF(AND(IFERROR(FIND("On Premise",BN298)&gt;0,FALSE),IFERROR(VALUE(BO281),0)=0),0,BO44)</f>
        <v>0</v>
      </c>
      <c r="BQ421" s="365">
        <f>IF(AND(IFERROR(FIND("On Premise",BQ298)&gt;0,FALSE),IFERROR(VALUE(BQ281),0)=0),0,BQ44)</f>
        <v>0</v>
      </c>
      <c r="BR421" s="365">
        <f>IF(AND(IFERROR(FIND("On Premise",BQ298)&gt;0,FALSE),IFERROR(VALUE(BR281),0)=0),0,BR44)</f>
        <v>0</v>
      </c>
      <c r="BT421" s="365">
        <f>IF(AND(IFERROR(FIND("On Premise",BT298)&gt;0,FALSE),IFERROR(VALUE(BT281),0)=0),0,BT44)</f>
        <v>0</v>
      </c>
      <c r="BU421" s="365">
        <f>IF(AND(IFERROR(FIND("On Premise",BT298)&gt;0,FALSE),IFERROR(VALUE(BU281),0)=0),0,BU44)</f>
        <v>0</v>
      </c>
      <c r="BW421" s="365">
        <f>IF(AND(IFERROR(FIND("On Premise",BW298)&gt;0,FALSE),IFERROR(VALUE(BW281),0)=0),0,BW44)</f>
        <v>0</v>
      </c>
      <c r="BX421" s="365">
        <f>IF(AND(IFERROR(FIND("On Premise",BW298)&gt;0,FALSE),IFERROR(VALUE(BX281),0)=0),0,BX44)</f>
        <v>0</v>
      </c>
      <c r="BZ421" s="365">
        <f>IF(AND(IFERROR(FIND("On Premise",BZ298)&gt;0,FALSE),IFERROR(VALUE(BZ281),0)=0),0,BZ44)</f>
        <v>0</v>
      </c>
      <c r="CA421" s="365">
        <f>IF(AND(IFERROR(FIND("On Premise",BZ298)&gt;0,FALSE),IFERROR(VALUE(CA281),0)=0),0,CA44)</f>
        <v>0</v>
      </c>
      <c r="CC421" s="365">
        <f>IF(AND(IFERROR(FIND("On Premise",CC298)&gt;0,FALSE),IFERROR(VALUE(CC281),0)=0),0,CC44)</f>
        <v>0</v>
      </c>
      <c r="CD421" s="365">
        <f>IF(AND(IFERROR(FIND("On Premise",CC298)&gt;0,FALSE),IFERROR(VALUE(CD281),0)=0),0,CD44)</f>
        <v>0</v>
      </c>
      <c r="CF421" s="365">
        <f>IF(AND(IFERROR(FIND("On Premise",CF298)&gt;0,FALSE),IFERROR(VALUE(CF281),0)=0),0,CF44)</f>
        <v>0</v>
      </c>
      <c r="CG421" s="365">
        <f>IF(AND(IFERROR(FIND("On Premise",CF298)&gt;0,FALSE),IFERROR(VALUE(CG281),0)=0),0,CG44)</f>
        <v>0</v>
      </c>
      <c r="CI421" s="365">
        <f>IF(AND(IFERROR(FIND("On Premise",CI298)&gt;0,FALSE),IFERROR(VALUE(CI281),0)=0),0,CI44)</f>
        <v>0</v>
      </c>
      <c r="CJ421" s="365">
        <f>IF(AND(IFERROR(FIND("On Premise",CI298)&gt;0,FALSE),IFERROR(VALUE(CJ281),0)=0),0,CJ44)</f>
        <v>0</v>
      </c>
      <c r="CL421" s="365">
        <f>IF(AND(IFERROR(FIND("On Premise",CL298)&gt;0,FALSE),IFERROR(VALUE(CL281),0)=0),0,CL44)</f>
        <v>0</v>
      </c>
      <c r="CM421" s="365">
        <f>IF(AND(IFERROR(FIND("On Premise",CL298)&gt;0,FALSE),IFERROR(VALUE(CM281),0)=0),0,CM44)</f>
        <v>0</v>
      </c>
      <c r="CO421" s="365">
        <f>IF(AND(IFERROR(FIND("On Premise",CO298)&gt;0,FALSE),IFERROR(VALUE(CO281),0)=0),0,CO44)</f>
        <v>0</v>
      </c>
      <c r="CP421" s="365">
        <f>IF(AND(IFERROR(FIND("On Premise",CO298)&gt;0,FALSE),IFERROR(VALUE(CP281),0)=0),0,CP44)</f>
        <v>0</v>
      </c>
      <c r="CR421" s="365">
        <f>IF(AND(IFERROR(FIND("On Premise",CR298)&gt;0,FALSE),IFERROR(VALUE(CR281),0)=0),0,CR44)</f>
        <v>0</v>
      </c>
      <c r="CS421" s="365">
        <f>IF(AND(IFERROR(FIND("On Premise",CR298)&gt;0,FALSE),IFERROR(VALUE(CS281),0)=0),0,CS44)</f>
        <v>0</v>
      </c>
      <c r="CU421" s="365">
        <f>IF(AND(IFERROR(FIND("On Premise",CU298)&gt;0,FALSE),IFERROR(VALUE(CU281),0)=0),0,CU44)</f>
        <v>0</v>
      </c>
      <c r="CV421" s="365">
        <f>IF(AND(IFERROR(FIND("On Premise",CU298)&gt;0,FALSE),IFERROR(VALUE(CV281),0)=0),0,CV44)</f>
        <v>0</v>
      </c>
      <c r="CX421" s="365">
        <f>IF(AND(IFERROR(FIND("On Premise",CX298)&gt;0,FALSE),IFERROR(VALUE(CX281),0)=0),0,CX44)</f>
        <v>0</v>
      </c>
      <c r="CY421" s="365">
        <f>IF(AND(IFERROR(FIND("On Premise",CX298)&gt;0,FALSE),IFERROR(VALUE(CY281),0)=0),0,CY44)</f>
        <v>0</v>
      </c>
      <c r="DA421" s="365">
        <f>IF(AND(IFERROR(FIND("On Premise",DA298)&gt;0,FALSE),IFERROR(VALUE(DA281),0)=0),0,DA44)</f>
        <v>0</v>
      </c>
      <c r="DB421" s="365">
        <f>IF(AND(IFERROR(FIND("On Premise",DA298)&gt;0,FALSE),IFERROR(VALUE(DB281),0)=0),0,DB44)</f>
        <v>0</v>
      </c>
      <c r="DD421" s="365">
        <f>IF(AND(IFERROR(FIND("On Premise",DD298)&gt;0,FALSE),IFERROR(VALUE(DD281),0)=0),0,DD44)</f>
        <v>0</v>
      </c>
      <c r="DE421" s="365">
        <f>IF(AND(IFERROR(FIND("On Premise",DD298)&gt;0,FALSE),IFERROR(VALUE(DE281),0)=0),0,DE44)</f>
        <v>0</v>
      </c>
      <c r="DG421" s="365">
        <f>IF(AND(IFERROR(FIND("On Premise",DG298)&gt;0,FALSE),IFERROR(VALUE(DG281),0)=0),0,DG44)</f>
        <v>0</v>
      </c>
      <c r="DH421" s="365">
        <f>IF(AND(IFERROR(FIND("On Premise",DG298)&gt;0,FALSE),IFERROR(VALUE(DH281),0)=0),0,DH44)</f>
        <v>0</v>
      </c>
      <c r="DJ421" s="365">
        <f>IF(AND(IFERROR(FIND("On Premise",DJ298)&gt;0,FALSE),IFERROR(VALUE(DJ281),0)=0),0,DJ44)</f>
        <v>0</v>
      </c>
      <c r="DK421" s="365">
        <f>IF(AND(IFERROR(FIND("On Premise",DJ298)&gt;0,FALSE),IFERROR(VALUE(DK281),0)=0),0,DK44)</f>
        <v>0</v>
      </c>
      <c r="DM421" s="365">
        <f>IF(AND(IFERROR(FIND("On Premise",DM298)&gt;0,FALSE),IFERROR(VALUE(DM281),0)=0),0,DM44)</f>
        <v>0</v>
      </c>
      <c r="DN421" s="365">
        <f>IF(AND(IFERROR(FIND("On Premise",DM298)&gt;0,FALSE),IFERROR(VALUE(DN281),0)=0),0,DN44)</f>
        <v>0</v>
      </c>
      <c r="DP421" s="365">
        <f>IF(AND(IFERROR(FIND("On Premise",DP298)&gt;0,FALSE),IFERROR(VALUE(DP281),0)=0),0,DP44)</f>
        <v>0</v>
      </c>
      <c r="DQ421" s="365">
        <f>IF(AND(IFERROR(FIND("On Premise",DP298)&gt;0,FALSE),IFERROR(VALUE(DQ281),0)=0),0,DQ44)</f>
        <v>0</v>
      </c>
      <c r="DS421" s="365">
        <f>IF(AND(IFERROR(FIND("On Premise",DS298)&gt;0,FALSE),IFERROR(VALUE(DS281),0)=0),0,DS44)</f>
        <v>0</v>
      </c>
      <c r="DT421" s="365">
        <f>IF(AND(IFERROR(FIND("On Premise",DS298)&gt;0,FALSE),IFERROR(VALUE(DT281),0)=0),0,DT44)</f>
        <v>0</v>
      </c>
      <c r="DU421" s="435"/>
    </row>
    <row r="422" spans="13:135" ht="15" hidden="1" customHeight="1" x14ac:dyDescent="0.3">
      <c r="M422" s="531" t="s">
        <v>777</v>
      </c>
      <c r="N422" s="532"/>
      <c r="R422" s="365">
        <f>IF(AND(IFERROR(FIND("On Premise",R298)&gt;0,FALSE),IFERROR(VALUE(R285),0)=0),0,R44)</f>
        <v>0</v>
      </c>
      <c r="S422" s="365">
        <f>IF(AND(IFERROR(FIND("On Premise",R298)&gt;0,FALSE),IFERROR(VALUE(S285),0)=0),0,S44)</f>
        <v>0</v>
      </c>
      <c r="U422" s="365">
        <f>IF(AND(IFERROR(FIND("On Premise",U298)&gt;0,FALSE),IFERROR(VALUE(U285),0)=0),0,U44)</f>
        <v>0</v>
      </c>
      <c r="V422" s="365">
        <f>IF(AND(IFERROR(FIND("On Premise",U298)&gt;0,FALSE),IFERROR(VALUE(V285),0)=0),0,V44)</f>
        <v>0</v>
      </c>
      <c r="X422" s="365">
        <f>IF(AND(IFERROR(FIND("On Premise",X298)&gt;0,FALSE),IFERROR(VALUE(X285),0)=0),0,X44)</f>
        <v>0</v>
      </c>
      <c r="Y422" s="365">
        <f>IF(AND(IFERROR(FIND("On Premise",X298)&gt;0,FALSE),IFERROR(VALUE(Y285),0)=0),0,Y44)</f>
        <v>0</v>
      </c>
      <c r="AA422" s="365">
        <f>IF(AND(IFERROR(FIND("On Premise",AA298)&gt;0,FALSE),IFERROR(VALUE(AA285),0)=0),0,AA44)</f>
        <v>0</v>
      </c>
      <c r="AB422" s="365">
        <f>IF(AND(IFERROR(FIND("On Premise",AA298)&gt;0,FALSE),IFERROR(VALUE(AB285),0)=0),0,AB44)</f>
        <v>0</v>
      </c>
      <c r="AD422" s="365">
        <f>IF(AND(IFERROR(FIND("On Premise",AD298)&gt;0,FALSE),IFERROR(VALUE(AD285),0)=0),0,AD44)</f>
        <v>0</v>
      </c>
      <c r="AE422" s="365">
        <f>IF(AND(IFERROR(FIND("On Premise",AD298)&gt;0,FALSE),IFERROR(VALUE(AE285),0)=0),0,AE44)</f>
        <v>0</v>
      </c>
      <c r="AG422" s="365">
        <f>IF(AND(IFERROR(FIND("On Premise",AG298)&gt;0,FALSE),IFERROR(VALUE(AG285),0)=0),0,AG44)</f>
        <v>0</v>
      </c>
      <c r="AH422" s="365">
        <f>IF(AND(IFERROR(FIND("On Premise",AG298)&gt;0,FALSE),IFERROR(VALUE(AH285),0)=0),0,AH44)</f>
        <v>0</v>
      </c>
      <c r="AJ422" s="365">
        <f>IF(AND(IFERROR(FIND("On Premise",AJ298)&gt;0,FALSE),IFERROR(VALUE(AJ285),0)=0),0,AJ44)</f>
        <v>0</v>
      </c>
      <c r="AK422" s="365">
        <f>IF(AND(IFERROR(FIND("On Premise",AJ298)&gt;0,FALSE),IFERROR(VALUE(AK285),0)=0),0,AK44)</f>
        <v>0</v>
      </c>
      <c r="AM422" s="365">
        <f>IF(AND(IFERROR(FIND("On Premise",AM298)&gt;0,FALSE),IFERROR(VALUE(AM285),0)=0),0,AM44)</f>
        <v>0</v>
      </c>
      <c r="AN422" s="365">
        <f>IF(AND(IFERROR(FIND("On Premise",AM298)&gt;0,FALSE),IFERROR(VALUE(AN285),0)=0),0,AN44)</f>
        <v>0</v>
      </c>
      <c r="AP422" s="365">
        <f>IF(AND(IFERROR(FIND("On Premise",AP298)&gt;0,FALSE),IFERROR(VALUE(AP285),0)=0),0,AP44)</f>
        <v>0</v>
      </c>
      <c r="AQ422" s="365">
        <f>IF(AND(IFERROR(FIND("On Premise",AP298)&gt;0,FALSE),IFERROR(VALUE(AQ285),0)=0),0,AQ44)</f>
        <v>0</v>
      </c>
      <c r="AS422" s="365">
        <f>IF(AND(IFERROR(FIND("On Premise",AS298)&gt;0,FALSE),IFERROR(VALUE(AS285),0)=0),0,AS44)</f>
        <v>0</v>
      </c>
      <c r="AT422" s="365">
        <f>IF(AND(IFERROR(FIND("On Premise",AS298)&gt;0,FALSE),IFERROR(VALUE(AT285),0)=0),0,AT44)</f>
        <v>0</v>
      </c>
      <c r="AV422" s="365">
        <f>IF(AND(IFERROR(FIND("On Premise",AV298)&gt;0,FALSE),IFERROR(VALUE(AV285),0)=0),0,AV44)</f>
        <v>0</v>
      </c>
      <c r="AW422" s="365">
        <f>IF(AND(IFERROR(FIND("On Premise",AV298)&gt;0,FALSE),IFERROR(VALUE(AW285),0)=0),0,AW44)</f>
        <v>0</v>
      </c>
      <c r="AY422" s="365">
        <f>IF(AND(IFERROR(FIND("On Premise",AY298)&gt;0,FALSE),IFERROR(VALUE(AY285),0)=0),0,AY44)</f>
        <v>0</v>
      </c>
      <c r="AZ422" s="365">
        <f>IF(AND(IFERROR(FIND("On Premise",AY298)&gt;0,FALSE),IFERROR(VALUE(AZ285),0)=0),0,AZ44)</f>
        <v>0</v>
      </c>
      <c r="BB422" s="365">
        <f>IF(AND(IFERROR(FIND("On Premise",BB298)&gt;0,FALSE),IFERROR(VALUE(BB285),0)=0),0,BB44)</f>
        <v>0</v>
      </c>
      <c r="BC422" s="365">
        <f>IF(AND(IFERROR(FIND("On Premise",BB298)&gt;0,FALSE),IFERROR(VALUE(BC285),0)=0),0,BC44)</f>
        <v>0</v>
      </c>
      <c r="BE422" s="365">
        <f>IF(AND(IFERROR(FIND("On Premise",BE298)&gt;0,FALSE),IFERROR(VALUE(BE285),0)=0),0,BE44)</f>
        <v>0</v>
      </c>
      <c r="BF422" s="365">
        <f>IF(AND(IFERROR(FIND("On Premise",BE298)&gt;0,FALSE),IFERROR(VALUE(BF285),0)=0),0,BF44)</f>
        <v>0</v>
      </c>
      <c r="BH422" s="365">
        <f>IF(AND(IFERROR(FIND("On Premise",BH298)&gt;0,FALSE),IFERROR(VALUE(BH285),0)=0),0,BH44)</f>
        <v>0</v>
      </c>
      <c r="BI422" s="365">
        <f>IF(AND(IFERROR(FIND("On Premise",BH298)&gt;0,FALSE),IFERROR(VALUE(BI285),0)=0),0,BI44)</f>
        <v>0</v>
      </c>
      <c r="BK422" s="365">
        <f>IF(AND(IFERROR(FIND("On Premise",BK298)&gt;0,FALSE),IFERROR(VALUE(BK285),0)=0),0,BK44)</f>
        <v>0</v>
      </c>
      <c r="BL422" s="365">
        <f>IF(AND(IFERROR(FIND("On Premise",BK298)&gt;0,FALSE),IFERROR(VALUE(BL285),0)=0),0,BL44)</f>
        <v>0</v>
      </c>
      <c r="BN422" s="365">
        <f>IF(AND(IFERROR(FIND("On Premise",BN298)&gt;0,FALSE),IFERROR(VALUE(BN285),0)=0),0,BN44)</f>
        <v>0</v>
      </c>
      <c r="BO422" s="365">
        <f>IF(AND(IFERROR(FIND("On Premise",BN298)&gt;0,FALSE),IFERROR(VALUE(BO285),0)=0),0,BO44)</f>
        <v>0</v>
      </c>
      <c r="BQ422" s="365">
        <f>IF(AND(IFERROR(FIND("On Premise",BQ298)&gt;0,FALSE),IFERROR(VALUE(BQ285),0)=0),0,BQ44)</f>
        <v>0</v>
      </c>
      <c r="BR422" s="365">
        <f>IF(AND(IFERROR(FIND("On Premise",BQ298)&gt;0,FALSE),IFERROR(VALUE(BR285),0)=0),0,BR44)</f>
        <v>0</v>
      </c>
      <c r="BT422" s="365">
        <f>IF(AND(IFERROR(FIND("On Premise",BT298)&gt;0,FALSE),IFERROR(VALUE(BT285),0)=0),0,BT44)</f>
        <v>0</v>
      </c>
      <c r="BU422" s="365">
        <f>IF(AND(IFERROR(FIND("On Premise",BT298)&gt;0,FALSE),IFERROR(VALUE(BU285),0)=0),0,BU44)</f>
        <v>0</v>
      </c>
      <c r="BW422" s="365">
        <f>IF(AND(IFERROR(FIND("On Premise",BW298)&gt;0,FALSE),IFERROR(VALUE(BW285),0)=0),0,BW44)</f>
        <v>0</v>
      </c>
      <c r="BX422" s="365">
        <f>IF(AND(IFERROR(FIND("On Premise",BW298)&gt;0,FALSE),IFERROR(VALUE(BX285),0)=0),0,BX44)</f>
        <v>0</v>
      </c>
      <c r="BZ422" s="365">
        <f>IF(AND(IFERROR(FIND("On Premise",BZ298)&gt;0,FALSE),IFERROR(VALUE(BZ285),0)=0),0,BZ44)</f>
        <v>0</v>
      </c>
      <c r="CA422" s="365">
        <f>IF(AND(IFERROR(FIND("On Premise",BZ298)&gt;0,FALSE),IFERROR(VALUE(CA285),0)=0),0,CA44)</f>
        <v>0</v>
      </c>
      <c r="CC422" s="365">
        <f>IF(AND(IFERROR(FIND("On Premise",CC298)&gt;0,FALSE),IFERROR(VALUE(CC285),0)=0),0,CC44)</f>
        <v>0</v>
      </c>
      <c r="CD422" s="365">
        <f>IF(AND(IFERROR(FIND("On Premise",CC298)&gt;0,FALSE),IFERROR(VALUE(CD285),0)=0),0,CD44)</f>
        <v>0</v>
      </c>
      <c r="CF422" s="365">
        <f>IF(AND(IFERROR(FIND("On Premise",CF298)&gt;0,FALSE),IFERROR(VALUE(CF285),0)=0),0,CF44)</f>
        <v>0</v>
      </c>
      <c r="CG422" s="365">
        <f>IF(AND(IFERROR(FIND("On Premise",CF298)&gt;0,FALSE),IFERROR(VALUE(CG285),0)=0),0,CG44)</f>
        <v>0</v>
      </c>
      <c r="CI422" s="365">
        <f>IF(AND(IFERROR(FIND("On Premise",CI298)&gt;0,FALSE),IFERROR(VALUE(CI285),0)=0),0,CI44)</f>
        <v>0</v>
      </c>
      <c r="CJ422" s="365">
        <f>IF(AND(IFERROR(FIND("On Premise",CI298)&gt;0,FALSE),IFERROR(VALUE(CJ285),0)=0),0,CJ44)</f>
        <v>0</v>
      </c>
      <c r="CL422" s="365">
        <f>IF(AND(IFERROR(FIND("On Premise",CL298)&gt;0,FALSE),IFERROR(VALUE(CL285),0)=0),0,CL44)</f>
        <v>0</v>
      </c>
      <c r="CM422" s="365">
        <f>IF(AND(IFERROR(FIND("On Premise",CL298)&gt;0,FALSE),IFERROR(VALUE(CM285),0)=0),0,CM44)</f>
        <v>0</v>
      </c>
      <c r="CO422" s="365">
        <f>IF(AND(IFERROR(FIND("On Premise",CO298)&gt;0,FALSE),IFERROR(VALUE(CO285),0)=0),0,CO44)</f>
        <v>0</v>
      </c>
      <c r="CP422" s="365">
        <f>IF(AND(IFERROR(FIND("On Premise",CO298)&gt;0,FALSE),IFERROR(VALUE(CP285),0)=0),0,CP44)</f>
        <v>0</v>
      </c>
      <c r="CR422" s="365">
        <f>IF(AND(IFERROR(FIND("On Premise",CR298)&gt;0,FALSE),IFERROR(VALUE(CR285),0)=0),0,CR44)</f>
        <v>0</v>
      </c>
      <c r="CS422" s="365">
        <f>IF(AND(IFERROR(FIND("On Premise",CR298)&gt;0,FALSE),IFERROR(VALUE(CS285),0)=0),0,CS44)</f>
        <v>0</v>
      </c>
      <c r="CU422" s="365">
        <f>IF(AND(IFERROR(FIND("On Premise",CU298)&gt;0,FALSE),IFERROR(VALUE(CU285),0)=0),0,CU44)</f>
        <v>0</v>
      </c>
      <c r="CV422" s="365">
        <f>IF(AND(IFERROR(FIND("On Premise",CU298)&gt;0,FALSE),IFERROR(VALUE(CV285),0)=0),0,CV44)</f>
        <v>0</v>
      </c>
      <c r="CX422" s="365">
        <f>IF(AND(IFERROR(FIND("On Premise",CX298)&gt;0,FALSE),IFERROR(VALUE(CX285),0)=0),0,CX44)</f>
        <v>0</v>
      </c>
      <c r="CY422" s="365">
        <f>IF(AND(IFERROR(FIND("On Premise",CX298)&gt;0,FALSE),IFERROR(VALUE(CY285),0)=0),0,CY44)</f>
        <v>0</v>
      </c>
      <c r="DA422" s="365">
        <f>IF(AND(IFERROR(FIND("On Premise",DA298)&gt;0,FALSE),IFERROR(VALUE(DA285),0)=0),0,DA44)</f>
        <v>0</v>
      </c>
      <c r="DB422" s="365">
        <f>IF(AND(IFERROR(FIND("On Premise",DA298)&gt;0,FALSE),IFERROR(VALUE(DB285),0)=0),0,DB44)</f>
        <v>0</v>
      </c>
      <c r="DD422" s="365">
        <f>IF(AND(IFERROR(FIND("On Premise",DD298)&gt;0,FALSE),IFERROR(VALUE(DD285),0)=0),0,DD44)</f>
        <v>0</v>
      </c>
      <c r="DE422" s="365">
        <f>IF(AND(IFERROR(FIND("On Premise",DD298)&gt;0,FALSE),IFERROR(VALUE(DE285),0)=0),0,DE44)</f>
        <v>0</v>
      </c>
      <c r="DG422" s="365">
        <f>IF(AND(IFERROR(FIND("On Premise",DG298)&gt;0,FALSE),IFERROR(VALUE(DG285),0)=0),0,DG44)</f>
        <v>0</v>
      </c>
      <c r="DH422" s="365">
        <f>IF(AND(IFERROR(FIND("On Premise",DG298)&gt;0,FALSE),IFERROR(VALUE(DH285),0)=0),0,DH44)</f>
        <v>0</v>
      </c>
      <c r="DJ422" s="365">
        <f>IF(AND(IFERROR(FIND("On Premise",DJ298)&gt;0,FALSE),IFERROR(VALUE(DJ285),0)=0),0,DJ44)</f>
        <v>0</v>
      </c>
      <c r="DK422" s="365">
        <f>IF(AND(IFERROR(FIND("On Premise",DJ298)&gt;0,FALSE),IFERROR(VALUE(DK285),0)=0),0,DK44)</f>
        <v>0</v>
      </c>
      <c r="DM422" s="365">
        <f>IF(AND(IFERROR(FIND("On Premise",DM298)&gt;0,FALSE),IFERROR(VALUE(DM285),0)=0),0,DM44)</f>
        <v>0</v>
      </c>
      <c r="DN422" s="365">
        <f>IF(AND(IFERROR(FIND("On Premise",DM298)&gt;0,FALSE),IFERROR(VALUE(DN285),0)=0),0,DN44)</f>
        <v>0</v>
      </c>
      <c r="DP422" s="365">
        <f>IF(AND(IFERROR(FIND("On Premise",DP298)&gt;0,FALSE),IFERROR(VALUE(DP285),0)=0),0,DP44)</f>
        <v>0</v>
      </c>
      <c r="DQ422" s="365">
        <f>IF(AND(IFERROR(FIND("On Premise",DP298)&gt;0,FALSE),IFERROR(VALUE(DQ285),0)=0),0,DQ44)</f>
        <v>0</v>
      </c>
      <c r="DS422" s="365">
        <f>IF(AND(IFERROR(FIND("On Premise",DS298)&gt;0,FALSE),IFERROR(VALUE(DS285),0)=0),0,DS44)</f>
        <v>0</v>
      </c>
      <c r="DT422" s="365">
        <f>IF(AND(IFERROR(FIND("On Premise",DS298)&gt;0,FALSE),IFERROR(VALUE(DT285),0)=0),0,DT44)</f>
        <v>0</v>
      </c>
      <c r="DU422" s="435"/>
    </row>
    <row r="423" spans="13:135" ht="15" hidden="1" customHeight="1" x14ac:dyDescent="0.3">
      <c r="M423" s="531" t="s">
        <v>778</v>
      </c>
      <c r="N423" s="532"/>
      <c r="R423" s="365">
        <f>IF(AND(IFERROR(FIND("On Premise",R298)&gt;0,FALSE),IFERROR(VALUE(R289),0)=0),0,R44)</f>
        <v>0</v>
      </c>
      <c r="S423" s="365">
        <f>IF(AND(IFERROR(FIND("On Premise",R298)&gt;0,FALSE),IFERROR(VALUE(S289),0)=0),0,S44)</f>
        <v>0</v>
      </c>
      <c r="U423" s="365">
        <f>IF(AND(IFERROR(FIND("On Premise",U298)&gt;0,FALSE),IFERROR(VALUE(U289),0)=0),0,U44)</f>
        <v>0</v>
      </c>
      <c r="V423" s="365">
        <f>IF(AND(IFERROR(FIND("On Premise",U298)&gt;0,FALSE),IFERROR(VALUE(V289),0)=0),0,V44)</f>
        <v>0</v>
      </c>
      <c r="X423" s="365">
        <f>IF(AND(IFERROR(FIND("On Premise",X298)&gt;0,FALSE),IFERROR(VALUE(X289),0)=0),0,X44)</f>
        <v>0</v>
      </c>
      <c r="Y423" s="365">
        <f>IF(AND(IFERROR(FIND("On Premise",X298)&gt;0,FALSE),IFERROR(VALUE(Y289),0)=0),0,Y44)</f>
        <v>0</v>
      </c>
      <c r="AA423" s="365">
        <f>IF(AND(IFERROR(FIND("On Premise",AA298)&gt;0,FALSE),IFERROR(VALUE(AA289),0)=0),0,AA44)</f>
        <v>0</v>
      </c>
      <c r="AB423" s="365">
        <f>IF(AND(IFERROR(FIND("On Premise",AA298)&gt;0,FALSE),IFERROR(VALUE(AB289),0)=0),0,AB44)</f>
        <v>0</v>
      </c>
      <c r="AD423" s="365">
        <f>IF(AND(IFERROR(FIND("On Premise",AD298)&gt;0,FALSE),IFERROR(VALUE(AD289),0)=0),0,AD44)</f>
        <v>0</v>
      </c>
      <c r="AE423" s="365">
        <f>IF(AND(IFERROR(FIND("On Premise",AD298)&gt;0,FALSE),IFERROR(VALUE(AE289),0)=0),0,AE44)</f>
        <v>0</v>
      </c>
      <c r="AG423" s="365">
        <f>IF(AND(IFERROR(FIND("On Premise",AG298)&gt;0,FALSE),IFERROR(VALUE(AG289),0)=0),0,AG44)</f>
        <v>0</v>
      </c>
      <c r="AH423" s="365">
        <f>IF(AND(IFERROR(FIND("On Premise",AG298)&gt;0,FALSE),IFERROR(VALUE(AH289),0)=0),0,AH44)</f>
        <v>0</v>
      </c>
      <c r="AJ423" s="365">
        <f>IF(AND(IFERROR(FIND("On Premise",AJ298)&gt;0,FALSE),IFERROR(VALUE(AJ289),0)=0),0,AJ44)</f>
        <v>0</v>
      </c>
      <c r="AK423" s="365">
        <f>IF(AND(IFERROR(FIND("On Premise",AJ298)&gt;0,FALSE),IFERROR(VALUE(AK289),0)=0),0,AK44)</f>
        <v>0</v>
      </c>
      <c r="AM423" s="365">
        <f>IF(AND(IFERROR(FIND("On Premise",AM298)&gt;0,FALSE),IFERROR(VALUE(AM289),0)=0),0,AM44)</f>
        <v>0</v>
      </c>
      <c r="AN423" s="365">
        <f>IF(AND(IFERROR(FIND("On Premise",AM298)&gt;0,FALSE),IFERROR(VALUE(AN289),0)=0),0,AN44)</f>
        <v>0</v>
      </c>
      <c r="AP423" s="365">
        <f>IF(AND(IFERROR(FIND("On Premise",AP298)&gt;0,FALSE),IFERROR(VALUE(AP289),0)=0),0,AP44)</f>
        <v>0</v>
      </c>
      <c r="AQ423" s="365">
        <f>IF(AND(IFERROR(FIND("On Premise",AP298)&gt;0,FALSE),IFERROR(VALUE(AQ289),0)=0),0,AQ44)</f>
        <v>0</v>
      </c>
      <c r="AS423" s="365">
        <f>IF(AND(IFERROR(FIND("On Premise",AS298)&gt;0,FALSE),IFERROR(VALUE(AS289),0)=0),0,AS44)</f>
        <v>0</v>
      </c>
      <c r="AT423" s="365">
        <f>IF(AND(IFERROR(FIND("On Premise",AS298)&gt;0,FALSE),IFERROR(VALUE(AT289),0)=0),0,AT44)</f>
        <v>0</v>
      </c>
      <c r="AV423" s="365">
        <f>IF(AND(IFERROR(FIND("On Premise",AV298)&gt;0,FALSE),IFERROR(VALUE(AV289),0)=0),0,AV44)</f>
        <v>0</v>
      </c>
      <c r="AW423" s="365">
        <f>IF(AND(IFERROR(FIND("On Premise",AV298)&gt;0,FALSE),IFERROR(VALUE(AW289),0)=0),0,AW44)</f>
        <v>0</v>
      </c>
      <c r="AY423" s="365">
        <f>IF(AND(IFERROR(FIND("On Premise",AY298)&gt;0,FALSE),IFERROR(VALUE(AY289),0)=0),0,AY44)</f>
        <v>0</v>
      </c>
      <c r="AZ423" s="365">
        <f>IF(AND(IFERROR(FIND("On Premise",AY298)&gt;0,FALSE),IFERROR(VALUE(AZ289),0)=0),0,AZ44)</f>
        <v>0</v>
      </c>
      <c r="BB423" s="365">
        <f>IF(AND(IFERROR(FIND("On Premise",BB298)&gt;0,FALSE),IFERROR(VALUE(BB289),0)=0),0,BB44)</f>
        <v>0</v>
      </c>
      <c r="BC423" s="365">
        <f>IF(AND(IFERROR(FIND("On Premise",BB298)&gt;0,FALSE),IFERROR(VALUE(BC289),0)=0),0,BC44)</f>
        <v>0</v>
      </c>
      <c r="BE423" s="365">
        <f>IF(AND(IFERROR(FIND("On Premise",BE298)&gt;0,FALSE),IFERROR(VALUE(BE289),0)=0),0,BE44)</f>
        <v>0</v>
      </c>
      <c r="BF423" s="365">
        <f>IF(AND(IFERROR(FIND("On Premise",BE298)&gt;0,FALSE),IFERROR(VALUE(BF289),0)=0),0,BF44)</f>
        <v>0</v>
      </c>
      <c r="BH423" s="365">
        <f>IF(AND(IFERROR(FIND("On Premise",BH298)&gt;0,FALSE),IFERROR(VALUE(BH289),0)=0),0,BH44)</f>
        <v>0</v>
      </c>
      <c r="BI423" s="365">
        <f>IF(AND(IFERROR(FIND("On Premise",BH298)&gt;0,FALSE),IFERROR(VALUE(BI289),0)=0),0,BI44)</f>
        <v>0</v>
      </c>
      <c r="BK423" s="365">
        <f>IF(AND(IFERROR(FIND("On Premise",BK298)&gt;0,FALSE),IFERROR(VALUE(BK289),0)=0),0,BK44)</f>
        <v>0</v>
      </c>
      <c r="BL423" s="365">
        <f>IF(AND(IFERROR(FIND("On Premise",BK298)&gt;0,FALSE),IFERROR(VALUE(BL289),0)=0),0,BL44)</f>
        <v>0</v>
      </c>
      <c r="BN423" s="365">
        <f>IF(AND(IFERROR(FIND("On Premise",BN298)&gt;0,FALSE),IFERROR(VALUE(BN289),0)=0),0,BN44)</f>
        <v>0</v>
      </c>
      <c r="BO423" s="365">
        <f>IF(AND(IFERROR(FIND("On Premise",BN298)&gt;0,FALSE),IFERROR(VALUE(BO289),0)=0),0,BO44)</f>
        <v>0</v>
      </c>
      <c r="BQ423" s="365">
        <f>IF(AND(IFERROR(FIND("On Premise",BQ298)&gt;0,FALSE),IFERROR(VALUE(BQ289),0)=0),0,BQ44)</f>
        <v>0</v>
      </c>
      <c r="BR423" s="365">
        <f>IF(AND(IFERROR(FIND("On Premise",BQ298)&gt;0,FALSE),IFERROR(VALUE(BR289),0)=0),0,BR44)</f>
        <v>0</v>
      </c>
      <c r="BT423" s="365">
        <f>IF(AND(IFERROR(FIND("On Premise",BT298)&gt;0,FALSE),IFERROR(VALUE(BT289),0)=0),0,BT44)</f>
        <v>0</v>
      </c>
      <c r="BU423" s="365">
        <f>IF(AND(IFERROR(FIND("On Premise",BT298)&gt;0,FALSE),IFERROR(VALUE(BU289),0)=0),0,BU44)</f>
        <v>0</v>
      </c>
      <c r="BW423" s="365">
        <f>IF(AND(IFERROR(FIND("On Premise",BW298)&gt;0,FALSE),IFERROR(VALUE(BW289),0)=0),0,BW44)</f>
        <v>0</v>
      </c>
      <c r="BX423" s="365">
        <f>IF(AND(IFERROR(FIND("On Premise",BW298)&gt;0,FALSE),IFERROR(VALUE(BX289),0)=0),0,BX44)</f>
        <v>0</v>
      </c>
      <c r="BZ423" s="365">
        <f>IF(AND(IFERROR(FIND("On Premise",BZ298)&gt;0,FALSE),IFERROR(VALUE(BZ289),0)=0),0,BZ44)</f>
        <v>0</v>
      </c>
      <c r="CA423" s="365">
        <f>IF(AND(IFERROR(FIND("On Premise",BZ298)&gt;0,FALSE),IFERROR(VALUE(CA289),0)=0),0,CA44)</f>
        <v>0</v>
      </c>
      <c r="CC423" s="365">
        <f>IF(AND(IFERROR(FIND("On Premise",CC298)&gt;0,FALSE),IFERROR(VALUE(CC289),0)=0),0,CC44)</f>
        <v>0</v>
      </c>
      <c r="CD423" s="365">
        <f>IF(AND(IFERROR(FIND("On Premise",CC298)&gt;0,FALSE),IFERROR(VALUE(CD289),0)=0),0,CD44)</f>
        <v>0</v>
      </c>
      <c r="CF423" s="365">
        <f>IF(AND(IFERROR(FIND("On Premise",CF298)&gt;0,FALSE),IFERROR(VALUE(CF289),0)=0),0,CF44)</f>
        <v>0</v>
      </c>
      <c r="CG423" s="365">
        <f>IF(AND(IFERROR(FIND("On Premise",CF298)&gt;0,FALSE),IFERROR(VALUE(CG289),0)=0),0,CG44)</f>
        <v>0</v>
      </c>
      <c r="CI423" s="365">
        <f>IF(AND(IFERROR(FIND("On Premise",CI298)&gt;0,FALSE),IFERROR(VALUE(CI289),0)=0),0,CI44)</f>
        <v>0</v>
      </c>
      <c r="CJ423" s="365">
        <f>IF(AND(IFERROR(FIND("On Premise",CI298)&gt;0,FALSE),IFERROR(VALUE(CJ289),0)=0),0,CJ44)</f>
        <v>0</v>
      </c>
      <c r="CL423" s="365">
        <f>IF(AND(IFERROR(FIND("On Premise",CL298)&gt;0,FALSE),IFERROR(VALUE(CL289),0)=0),0,CL44)</f>
        <v>0</v>
      </c>
      <c r="CM423" s="365">
        <f>IF(AND(IFERROR(FIND("On Premise",CL298)&gt;0,FALSE),IFERROR(VALUE(CM289),0)=0),0,CM44)</f>
        <v>0</v>
      </c>
      <c r="CO423" s="365">
        <f>IF(AND(IFERROR(FIND("On Premise",CO298)&gt;0,FALSE),IFERROR(VALUE(CO289),0)=0),0,CO44)</f>
        <v>0</v>
      </c>
      <c r="CP423" s="365">
        <f>IF(AND(IFERROR(FIND("On Premise",CO298)&gt;0,FALSE),IFERROR(VALUE(CP289),0)=0),0,CP44)</f>
        <v>0</v>
      </c>
      <c r="CR423" s="365">
        <f>IF(AND(IFERROR(FIND("On Premise",CR298)&gt;0,FALSE),IFERROR(VALUE(CR289),0)=0),0,CR44)</f>
        <v>0</v>
      </c>
      <c r="CS423" s="365">
        <f>IF(AND(IFERROR(FIND("On Premise",CR298)&gt;0,FALSE),IFERROR(VALUE(CS289),0)=0),0,CS44)</f>
        <v>0</v>
      </c>
      <c r="CU423" s="365">
        <f>IF(AND(IFERROR(FIND("On Premise",CU298)&gt;0,FALSE),IFERROR(VALUE(CU289),0)=0),0,CU44)</f>
        <v>0</v>
      </c>
      <c r="CV423" s="365">
        <f>IF(AND(IFERROR(FIND("On Premise",CU298)&gt;0,FALSE),IFERROR(VALUE(CV289),0)=0),0,CV44)</f>
        <v>0</v>
      </c>
      <c r="CX423" s="365">
        <f>IF(AND(IFERROR(FIND("On Premise",CX298)&gt;0,FALSE),IFERROR(VALUE(CX289),0)=0),0,CX44)</f>
        <v>0</v>
      </c>
      <c r="CY423" s="365">
        <f>IF(AND(IFERROR(FIND("On Premise",CX298)&gt;0,FALSE),IFERROR(VALUE(CY289),0)=0),0,CY44)</f>
        <v>0</v>
      </c>
      <c r="DA423" s="365">
        <f>IF(AND(IFERROR(FIND("On Premise",DA298)&gt;0,FALSE),IFERROR(VALUE(DA289),0)=0),0,DA44)</f>
        <v>0</v>
      </c>
      <c r="DB423" s="365">
        <f>IF(AND(IFERROR(FIND("On Premise",DA298)&gt;0,FALSE),IFERROR(VALUE(DB289),0)=0),0,DB44)</f>
        <v>0</v>
      </c>
      <c r="DD423" s="365">
        <f>IF(AND(IFERROR(FIND("On Premise",DD298)&gt;0,FALSE),IFERROR(VALUE(DD289),0)=0),0,DD44)</f>
        <v>0</v>
      </c>
      <c r="DE423" s="365">
        <f>IF(AND(IFERROR(FIND("On Premise",DD298)&gt;0,FALSE),IFERROR(VALUE(DE289),0)=0),0,DE44)</f>
        <v>0</v>
      </c>
      <c r="DG423" s="365">
        <f>IF(AND(IFERROR(FIND("On Premise",DG298)&gt;0,FALSE),IFERROR(VALUE(DG289),0)=0),0,DG44)</f>
        <v>0</v>
      </c>
      <c r="DH423" s="365">
        <f>IF(AND(IFERROR(FIND("On Premise",DG298)&gt;0,FALSE),IFERROR(VALUE(DH289),0)=0),0,DH44)</f>
        <v>0</v>
      </c>
      <c r="DJ423" s="365">
        <f>IF(AND(IFERROR(FIND("On Premise",DJ298)&gt;0,FALSE),IFERROR(VALUE(DJ289),0)=0),0,DJ44)</f>
        <v>0</v>
      </c>
      <c r="DK423" s="365">
        <f>IF(AND(IFERROR(FIND("On Premise",DJ298)&gt;0,FALSE),IFERROR(VALUE(DK289),0)=0),0,DK44)</f>
        <v>0</v>
      </c>
      <c r="DM423" s="365">
        <f>IF(AND(IFERROR(FIND("On Premise",DM298)&gt;0,FALSE),IFERROR(VALUE(DM289),0)=0),0,DM44)</f>
        <v>0</v>
      </c>
      <c r="DN423" s="365">
        <f>IF(AND(IFERROR(FIND("On Premise",DM298)&gt;0,FALSE),IFERROR(VALUE(DN289),0)=0),0,DN44)</f>
        <v>0</v>
      </c>
      <c r="DP423" s="365">
        <f>IF(AND(IFERROR(FIND("On Premise",DP298)&gt;0,FALSE),IFERROR(VALUE(DP289),0)=0),0,DP44)</f>
        <v>0</v>
      </c>
      <c r="DQ423" s="365">
        <f>IF(AND(IFERROR(FIND("On Premise",DP298)&gt;0,FALSE),IFERROR(VALUE(DQ289),0)=0),0,DQ44)</f>
        <v>0</v>
      </c>
      <c r="DS423" s="365">
        <f>IF(AND(IFERROR(FIND("On Premise",DS298)&gt;0,FALSE),IFERROR(VALUE(DS289),0)=0),0,DS44)</f>
        <v>0</v>
      </c>
      <c r="DT423" s="365">
        <f>IF(AND(IFERROR(FIND("On Premise",DS298)&gt;0,FALSE),IFERROR(VALUE(DT289),0)=0),0,DT44)</f>
        <v>0</v>
      </c>
      <c r="DU423" s="435"/>
      <c r="EE423" s="100"/>
    </row>
    <row r="424" spans="13:135" ht="15" hidden="1" customHeight="1" x14ac:dyDescent="0.3"/>
    <row r="425" spans="13:135" ht="15" hidden="1" customHeight="1" x14ac:dyDescent="0.3"/>
    <row r="426" spans="13:135" ht="15" hidden="1" customHeight="1" x14ac:dyDescent="0.3">
      <c r="M426" s="530" t="s">
        <v>819</v>
      </c>
      <c r="N426" s="530"/>
      <c r="O426" s="401" t="s">
        <v>821</v>
      </c>
      <c r="P426" s="401" t="s">
        <v>822</v>
      </c>
      <c r="R426" s="401" t="s">
        <v>823</v>
      </c>
      <c r="S426" s="401" t="s">
        <v>824</v>
      </c>
      <c r="T426" s="402"/>
      <c r="U426" s="403" t="s">
        <v>826</v>
      </c>
      <c r="V426" s="403" t="s">
        <v>835</v>
      </c>
      <c r="X426" s="403" t="s">
        <v>825</v>
      </c>
      <c r="Y426" s="403" t="s">
        <v>836</v>
      </c>
      <c r="AA426" s="401" t="s">
        <v>827</v>
      </c>
      <c r="AB426" s="401" t="s">
        <v>828</v>
      </c>
      <c r="AD426" s="401" t="s">
        <v>829</v>
      </c>
      <c r="AE426" s="401" t="s">
        <v>830</v>
      </c>
      <c r="AG426" s="401" t="s">
        <v>831</v>
      </c>
      <c r="AH426" s="401" t="s">
        <v>832</v>
      </c>
      <c r="AJ426" s="401" t="s">
        <v>833</v>
      </c>
      <c r="AK426" s="401" t="s">
        <v>834</v>
      </c>
      <c r="EE426" s="100"/>
    </row>
    <row r="427" spans="13:135" ht="15" hidden="1" customHeight="1" x14ac:dyDescent="0.3">
      <c r="M427" s="530" t="s">
        <v>820</v>
      </c>
      <c r="N427" s="530"/>
      <c r="O427" s="346"/>
      <c r="P427" s="346"/>
      <c r="R427" s="346"/>
      <c r="S427" s="346"/>
      <c r="T427" s="402"/>
      <c r="U427" s="346"/>
      <c r="V427" s="346"/>
      <c r="X427" s="346"/>
      <c r="Y427" s="346"/>
      <c r="AA427" s="346"/>
      <c r="AB427" s="346"/>
      <c r="AD427" s="346"/>
      <c r="AE427" s="346"/>
      <c r="AG427" s="346"/>
      <c r="AH427" s="346"/>
      <c r="AJ427" s="346"/>
      <c r="AK427" s="346"/>
    </row>
    <row r="428" spans="13:135" ht="15" hidden="1" customHeight="1" x14ac:dyDescent="0.3"/>
    <row r="429" spans="13:135" ht="15" hidden="1" customHeight="1" x14ac:dyDescent="0.3">
      <c r="M429" s="320" t="s">
        <v>862</v>
      </c>
      <c r="N429" s="320"/>
      <c r="O429" s="320"/>
      <c r="P429" s="320"/>
      <c r="Q429" s="320"/>
      <c r="R429" s="354">
        <f>IFERROR(IF(OR($U$339="",$U$339="null",$U$339="NaN",$U$339="undefined"),0,IF($O$308="MEO",$U$339*$O$388,IF($O$308="WA",$U$339*R88,$U$339))),0)</f>
        <v>0</v>
      </c>
      <c r="S429" s="355">
        <f>IFERROR(IF(OR($V$339="",$V$339="null",$V$339="NaN",$V$339="undefined"),0,IF($O$308="MEO",$V$339*$P$388,IF($O$308="WA",$V$339*S88,$V$339))),0)</f>
        <v>0</v>
      </c>
      <c r="T429" s="355"/>
      <c r="U429" s="355">
        <f>IFERROR(IF(OR($U$339="",$U$339="null",$U$339="NaN",$U$339="undefined"),0,IF($O$308="MEO",$U$339*$O$388,IF($O$308="WA",$U$339*U88,$U$339))),0)</f>
        <v>0</v>
      </c>
      <c r="V429" s="355">
        <f>IFERROR(IF(OR($V$339="",$V$339="null",$V$339="NaN",$V$339="undefined"),0,IF($O$308="MEO",$V$339*$P$388,IF($O$308="WA",$V$339*V88,$V$339))),0)</f>
        <v>0</v>
      </c>
      <c r="W429" s="355"/>
      <c r="X429" s="355">
        <f>IFERROR(IF(OR($U$339="",$U$339="null",$U$339="NaN",$U$339="undefined"),0,IF($O$308="MEO",$U$339*$O$388,IF($O$308="WA",$U$339*X88,$U$339))),0)</f>
        <v>0</v>
      </c>
      <c r="Y429" s="355">
        <f>IFERROR(IF(OR($V$339="",$V$339="null",$V$339="NaN",$V$339="undefined"),0,IF($O$308="MEO",$V$339*$P$388,IF($O$308="WA",$V$339*Y88,$V$339))),0)</f>
        <v>0</v>
      </c>
      <c r="Z429" s="355"/>
      <c r="AA429" s="355">
        <f>IFERROR(IF(OR($U$339="",$U$339="null",$U$339="NaN",$U$339="undefined"),0,IF($O$308="MEO",$U$339*$O$388,IF($O$308="WA",$U$339*AA88,$U$339))),0)</f>
        <v>0</v>
      </c>
      <c r="AB429" s="355">
        <f>IFERROR(IF(OR($V$339="",$V$339="null",$V$339="NaN",$V$339="undefined"),0,IF($O$308="MEO",$V$339*$P$388,IF($O$308="WA",$V$339*AB88,$V$339))),0)</f>
        <v>0</v>
      </c>
      <c r="AC429" s="355"/>
      <c r="AD429" s="355">
        <f>IFERROR(IF(OR($U$339="",$U$339="null",$U$339="NaN",$U$339="undefined"),0,IF($O$308="MEO",$U$339*$O$388,IF($O$308="WA",$U$339*AD88,$U$339))),0)</f>
        <v>0</v>
      </c>
      <c r="AE429" s="355">
        <f>IFERROR(IF(OR($V$339="",$V$339="null",$V$339="NaN",$V$339="undefined"),0,IF($O$308="MEO",$V$339*$P$388,IF($O$308="WA",$V$339*AE88,$V$339))),0)</f>
        <v>0</v>
      </c>
      <c r="AF429" s="355"/>
      <c r="AG429" s="355">
        <f>IFERROR(IF(OR($U$339="",$U$339="null",$U$339="NaN",$U$339="undefined"),0,IF($O$308="MEO",$U$339*$O$388,IF($O$308="WA",$U$339*AG88,$U$339))),0)</f>
        <v>0</v>
      </c>
      <c r="AH429" s="355">
        <f>IFERROR(IF(OR($V$339="",$V$339="null",$V$339="NaN",$V$339="undefined"),0,IF($O$308="MEO",$V$339*$P$388,IF($O$308="WA",$V$339*AH88,$V$339))),0)</f>
        <v>0</v>
      </c>
      <c r="AI429" s="355"/>
      <c r="AJ429" s="355">
        <f>IFERROR(IF(OR($U$339="",$U$339="null",$U$339="NaN",$U$339="undefined"),0,IF($O$308="MEO",$U$339*$O$388,IF($O$308="WA",$U$339*AJ88,$U$339))),0)</f>
        <v>0</v>
      </c>
      <c r="AK429" s="355">
        <f>IFERROR(IF(OR($V$339="",$V$339="null",$V$339="NaN",$V$339="undefined"),0,IF($O$308="MEO",$V$339*$P$388,IF($O$308="WA",$V$339*AK88,$V$339))),0)</f>
        <v>0</v>
      </c>
      <c r="AL429" s="355"/>
      <c r="AM429" s="355">
        <f>IFERROR(IF(OR($U$339="",$U$339="null",$U$339="NaN",$U$339="undefined"),0,IF($O$308="MEO",$U$339*$O$388,IF($O$308="WA",$U$339*AM88,$U$339))),0)</f>
        <v>0</v>
      </c>
      <c r="AN429" s="355">
        <f>IFERROR(IF(OR($V$339="",$V$339="null",$V$339="NaN",$V$339="undefined"),0,IF($O$308="MEO",$V$339*$P$388,IF($O$308="WA",$V$339*AN88,$V$339))),0)</f>
        <v>0</v>
      </c>
      <c r="AO429" s="355"/>
      <c r="AP429" s="355">
        <f>IFERROR(IF(OR($U$339="",$U$339="null",$U$339="NaN",$U$339="undefined"),0,IF($O$308="MEO",$U$339*$O$388,IF($O$308="WA",$U$339*AP88,$U$339))),0)</f>
        <v>0</v>
      </c>
      <c r="AQ429" s="355">
        <f>IFERROR(IF(OR($V$339="",$V$339="null",$V$339="NaN",$V$339="undefined"),0,IF($O$308="MEO",$V$339*$P$388,IF($O$308="WA",$V$339*AQ88,$V$339))),0)</f>
        <v>0</v>
      </c>
      <c r="AR429" s="355"/>
      <c r="AS429" s="355">
        <f>IFERROR(IF(OR($U$339="",$U$339="null",$U$339="NaN",$U$339="undefined"),0,IF($O$308="MEO",$U$339*$O$388,IF($O$308="WA",$U$339*AS88,$U$339))),0)</f>
        <v>0</v>
      </c>
      <c r="AT429" s="355">
        <f>IFERROR(IF(OR($V$339="",$V$339="null",$V$339="NaN",$V$339="undefined"),0,IF($O$308="MEO",$V$339*$P$388,IF($O$308="WA",$V$339*AT88,$V$339))),0)</f>
        <v>0</v>
      </c>
      <c r="AU429" s="355"/>
      <c r="AV429" s="355">
        <f>IFERROR(IF(OR($U$339="",$U$339="null",$U$339="NaN",$U$339="undefined"),0,IF($O$308="MEO",$U$339*$O$388,IF($O$308="WA",$U$339*AV88,$U$339))),0)</f>
        <v>0</v>
      </c>
      <c r="AW429" s="355">
        <f>IFERROR(IF(OR($V$339="",$V$339="null",$V$339="NaN",$V$339="undefined"),0,IF($O$308="MEO",$V$339*$P$388,IF($O$308="WA",$V$339*AW88,$V$339))),0)</f>
        <v>0</v>
      </c>
      <c r="AX429" s="355"/>
      <c r="AY429" s="355">
        <f>IFERROR(IF(OR($U$339="",$U$339="null",$U$339="NaN",$U$339="undefined"),0,IF($O$308="MEO",$U$339*$O$388,IF($O$308="WA",$U$339*AY88,$U$339))),0)</f>
        <v>0</v>
      </c>
      <c r="AZ429" s="355">
        <f>IFERROR(IF(OR($V$339="",$V$339="null",$V$339="NaN",$V$339="undefined"),0,IF($O$308="MEO",$V$339*$P$388,IF($O$308="WA",$V$339*AZ88,$V$339))),0)</f>
        <v>0</v>
      </c>
      <c r="BA429" s="355"/>
      <c r="BB429" s="355">
        <f>IFERROR(IF(OR($U$339="",$U$339="null",$U$339="NaN",$U$339="undefined"),0,IF($O$308="MEO",$U$339*$O$388,IF($O$308="WA",$U$339*BB88,$U$339))),0)</f>
        <v>0</v>
      </c>
      <c r="BC429" s="355">
        <f>IFERROR(IF(OR($V$339="",$V$339="null",$V$339="NaN",$V$339="undefined"),0,IF($O$308="MEO",$V$339*$P$388,IF($O$308="WA",$V$339*BC88,$V$339))),0)</f>
        <v>0</v>
      </c>
      <c r="BD429" s="355"/>
      <c r="BE429" s="355">
        <f>IFERROR(IF(OR($U$339="",$U$339="null",$U$339="NaN",$U$339="undefined"),0,IF($O$308="MEO",$U$339*$O$388,IF($O$308="WA",$U$339*BE88,$U$339))),0)</f>
        <v>0</v>
      </c>
      <c r="BF429" s="355">
        <f>IFERROR(IF(OR($V$339="",$V$339="null",$V$339="NaN",$V$339="undefined"),0,IF($O$308="MEO",$V$339*$P$388,IF($O$308="WA",$V$339*BF88,$V$339))),0)</f>
        <v>0</v>
      </c>
      <c r="BG429" s="355"/>
      <c r="BH429" s="355">
        <f>IFERROR(IF(OR($U$339="",$U$339="null",$U$339="NaN",$U$339="undefined"),0,IF($O$308="MEO",$U$339*$O$388,IF($O$308="WA",$U$339*BH88,$U$339))),0)</f>
        <v>0</v>
      </c>
      <c r="BI429" s="355">
        <f>IFERROR(IF(OR($V$339="",$V$339="null",$V$339="NaN",$V$339="undefined"),0,IF($O$308="MEO",$V$339*$P$388,IF($O$308="WA",$V$339*BI88,$V$339))),0)</f>
        <v>0</v>
      </c>
      <c r="BJ429" s="355"/>
      <c r="BK429" s="355">
        <f>IFERROR(IF(OR($U$339="",$U$339="null",$U$339="NaN",$U$339="undefined"),0,IF($O$308="MEO",$U$339*$O$388,IF($O$308="WA",$U$339*BK88,$U$339))),0)</f>
        <v>0</v>
      </c>
      <c r="BL429" s="355">
        <f>IFERROR(IF(OR($V$339="",$V$339="null",$V$339="NaN",$V$339="undefined"),0,IF($O$308="MEO",$V$339*$P$388,IF($O$308="WA",$V$339*BL88,$V$339))),0)</f>
        <v>0</v>
      </c>
      <c r="BM429" s="355"/>
      <c r="BN429" s="355">
        <f>IFERROR(IF(OR($U$339="",$U$339="null",$U$339="NaN",$U$339="undefined"),0,IF($O$308="MEO",$U$339*$O$388,IF($O$308="WA",$U$339*BN88,$U$339))),0)</f>
        <v>0</v>
      </c>
      <c r="BO429" s="355">
        <f>IFERROR(IF(OR($V$339="",$V$339="null",$V$339="NaN",$V$339="undefined"),0,IF($O$308="MEO",$V$339*$P$388,IF($O$308="WA",$V$339*BO88,$V$339))),0)</f>
        <v>0</v>
      </c>
      <c r="BP429" s="355"/>
      <c r="BQ429" s="355">
        <f>IFERROR(IF(OR($U$339="",$U$339="null",$U$339="NaN",$U$339="undefined"),0,IF($O$308="MEO",$U$339*$O$388,IF($O$308="WA",$U$339*BQ88,$U$339))),0)</f>
        <v>0</v>
      </c>
      <c r="BR429" s="355">
        <f>IFERROR(IF(OR($V$339="",$V$339="null",$V$339="NaN",$V$339="undefined"),0,IF($O$308="MEO",$V$339*$P$388,IF($O$308="WA",$V$339*BR88,$V$339))),0)</f>
        <v>0</v>
      </c>
      <c r="BS429" s="355"/>
      <c r="BT429" s="355">
        <f>IFERROR(IF(OR($U$339="",$U$339="null",$U$339="NaN",$U$339="undefined"),0,IF($O$308="MEO",$U$339*$O$388,IF($O$308="WA",$U$339*BT88,$U$339))),0)</f>
        <v>0</v>
      </c>
      <c r="BU429" s="355">
        <f>IFERROR(IF(OR($V$339="",$V$339="null",$V$339="NaN",$V$339="undefined"),0,IF($O$308="MEO",$V$339*$P$388,IF($O$308="WA",$V$339*BU88,$V$339))),0)</f>
        <v>0</v>
      </c>
      <c r="BV429" s="355"/>
      <c r="BW429" s="355">
        <f>IFERROR(IF(OR($U$339="",$U$339="null",$U$339="NaN",$U$339="undefined"),0,IF($O$308="MEO",$U$339*$O$388,IF($O$308="WA",$U$339*BW88,$U$339))),0)</f>
        <v>0</v>
      </c>
      <c r="BX429" s="355">
        <f>IFERROR(IF(OR($V$339="",$V$339="null",$V$339="NaN",$V$339="undefined"),0,IF($O$308="MEO",$V$339*$P$388,IF($O$308="WA",$V$339*BX88,$V$339))),0)</f>
        <v>0</v>
      </c>
      <c r="BY429" s="355"/>
      <c r="BZ429" s="355">
        <f>IFERROR(IF(OR($U$339="",$U$339="null",$U$339="NaN",$U$339="undefined"),0,IF($O$308="MEO",$U$339*$O$388,IF($O$308="WA",$U$339*BZ88,$U$339))),0)</f>
        <v>0</v>
      </c>
      <c r="CA429" s="355">
        <f>IFERROR(IF(OR($V$339="",$V$339="null",$V$339="NaN",$V$339="undefined"),0,IF($O$308="MEO",$V$339*$P$388,IF($O$308="WA",$V$339*CA88,$V$339))),0)</f>
        <v>0</v>
      </c>
      <c r="CB429" s="355"/>
      <c r="CC429" s="355">
        <f>IFERROR(IF(OR($U$339="",$U$339="null",$U$339="NaN",$U$339="undefined"),0,IF($O$308="MEO",$U$339*$O$388,IF($O$308="WA",$U$339*CC88,$U$339))),0)</f>
        <v>0</v>
      </c>
      <c r="CD429" s="355">
        <f>IFERROR(IF(OR($V$339="",$V$339="null",$V$339="NaN",$V$339="undefined"),0,IF($O$308="MEO",$V$339*$P$388,IF($O$308="WA",$V$339*CD88,$V$339))),0)</f>
        <v>0</v>
      </c>
      <c r="CE429" s="355"/>
      <c r="CF429" s="355">
        <f>IFERROR(IF(OR($U$339="",$U$339="null",$U$339="NaN",$U$339="undefined"),0,IF($O$308="MEO",$U$339*$O$388,IF($O$308="WA",$U$339*CF88,$U$339))),0)</f>
        <v>0</v>
      </c>
      <c r="CG429" s="355">
        <f>IFERROR(IF(OR($V$339="",$V$339="null",$V$339="NaN",$V$339="undefined"),0,IF($O$308="MEO",$V$339*$P$388,IF($O$308="WA",$V$339*CG88,$V$339))),0)</f>
        <v>0</v>
      </c>
      <c r="CH429" s="355"/>
      <c r="CI429" s="355">
        <f>IFERROR(IF(OR($U$339="",$U$339="null",$U$339="NaN",$U$339="undefined"),0,IF($O$308="MEO",$U$339*$O$388,IF($O$308="WA",$U$339*CI88,$U$339))),0)</f>
        <v>0</v>
      </c>
      <c r="CJ429" s="355">
        <f>IFERROR(IF(OR($V$339="",$V$339="null",$V$339="NaN",$V$339="undefined"),0,IF($O$308="MEO",$V$339*$P$388,IF($O$308="WA",$V$339*CJ88,$V$339))),0)</f>
        <v>0</v>
      </c>
      <c r="CK429" s="355"/>
      <c r="CL429" s="355">
        <f>IFERROR(IF(OR($U$339="",$U$339="null",$U$339="NaN",$U$339="undefined"),0,IF($O$308="MEO",$U$339*$O$388,IF($O$308="WA",$U$339*CL88,$U$339))),0)</f>
        <v>0</v>
      </c>
      <c r="CM429" s="355">
        <f>IFERROR(IF(OR($V$339="",$V$339="null",$V$339="NaN",$V$339="undefined"),0,IF($O$308="MEO",$V$339*$P$388,IF($O$308="WA",$V$339*CM88,$V$339))),0)</f>
        <v>0</v>
      </c>
      <c r="CN429" s="355"/>
      <c r="CO429" s="355">
        <f>IFERROR(IF(OR($U$339="",$U$339="null",$U$339="NaN",$U$339="undefined"),0,IF($O$308="MEO",$U$339*$O$388,IF($O$308="WA",$U$339*CO88,$U$339))),0)</f>
        <v>0</v>
      </c>
      <c r="CP429" s="355">
        <f>IFERROR(IF(OR($V$339="",$V$339="null",$V$339="NaN",$V$339="undefined"),0,IF($O$308="MEO",$V$339*$P$388,IF($O$308="WA",$V$339*CP88,$V$339))),0)</f>
        <v>0</v>
      </c>
      <c r="CQ429" s="355"/>
      <c r="CR429" s="355">
        <f>IFERROR(IF(OR($U$339="",$U$339="null",$U$339="NaN",$U$339="undefined"),0,IF($O$308="MEO",$U$339*$O$388,IF($O$308="WA",$U$339*CR88,$U$339))),0)</f>
        <v>0</v>
      </c>
      <c r="CS429" s="355">
        <f>IFERROR(IF(OR($V$339="",$V$339="null",$V$339="NaN",$V$339="undefined"),0,IF($O$308="MEO",$V$339*$P$388,IF($O$308="WA",$V$339*CS88,$V$339))),0)</f>
        <v>0</v>
      </c>
      <c r="CT429" s="355"/>
      <c r="CU429" s="355">
        <f>IFERROR(IF(OR($U$339="",$U$339="null",$U$339="NaN",$U$339="undefined"),0,IF($O$308="MEO",$U$339*$O$388,IF($O$308="WA",$U$339*CU88,$U$339))),0)</f>
        <v>0</v>
      </c>
      <c r="CV429" s="355">
        <f>IFERROR(IF(OR($V$339="",$V$339="null",$V$339="NaN",$V$339="undefined"),0,IF($O$308="MEO",$V$339*$P$388,IF($O$308="WA",$V$339*CV88,$V$339))),0)</f>
        <v>0</v>
      </c>
      <c r="CW429" s="355"/>
      <c r="CX429" s="355">
        <f>IFERROR(IF(OR($U$339="",$U$339="null",$U$339="NaN",$U$339="undefined"),0,IF($O$308="MEO",$U$339*$O$388,IF($O$308="WA",$U$339*CX88,$U$339))),0)</f>
        <v>0</v>
      </c>
      <c r="CY429" s="355">
        <f>IFERROR(IF(OR($V$339="",$V$339="null",$V$339="NaN",$V$339="undefined"),0,IF($O$308="MEO",$V$339*$P$388,IF($O$308="WA",$V$339*CY88,$V$339))),0)</f>
        <v>0</v>
      </c>
      <c r="CZ429" s="355"/>
      <c r="DA429" s="355">
        <f>IFERROR(IF(OR($U$339="",$U$339="null",$U$339="NaN",$U$339="undefined"),0,IF($O$308="MEO",$U$339*$O$388,IF($O$308="WA",$U$339*DA88,$U$339))),0)</f>
        <v>0</v>
      </c>
      <c r="DB429" s="355">
        <f>IFERROR(IF(OR($V$339="",$V$339="null",$V$339="NaN",$V$339="undefined"),0,IF($O$308="MEO",$V$339*$P$388,IF($O$308="WA",$V$339*DB88,$V$339))),0)</f>
        <v>0</v>
      </c>
      <c r="DC429" s="355"/>
      <c r="DD429" s="355">
        <f>IFERROR(IF(OR($U$339="",$U$339="null",$U$339="NaN",$U$339="undefined"),0,IF($O$308="MEO",$U$339*$O$388,IF($O$308="WA",$U$339*DD88,$U$339))),0)</f>
        <v>0</v>
      </c>
      <c r="DE429" s="355">
        <f>IFERROR(IF(OR($V$339="",$V$339="null",$V$339="NaN",$V$339="undefined"),0,IF($O$308="MEO",$V$339*$P$388,IF($O$308="WA",$V$339*DE88,$V$339))),0)</f>
        <v>0</v>
      </c>
      <c r="DF429" s="355"/>
      <c r="DG429" s="355">
        <f>IFERROR(IF(OR($U$339="",$U$339="null",$U$339="NaN",$U$339="undefined"),0,IF($O$308="MEO",$U$339*$O$388,IF($O$308="WA",$U$339*DG88,$U$339))),0)</f>
        <v>0</v>
      </c>
      <c r="DH429" s="355">
        <f>IFERROR(IF(OR($V$339="",$V$339="null",$V$339="NaN",$V$339="undefined"),0,IF($O$308="MEO",$V$339*$P$388,IF($O$308="WA",$V$339*DH88,$V$339))),0)</f>
        <v>0</v>
      </c>
      <c r="DI429" s="355"/>
      <c r="DJ429" s="355">
        <f>IFERROR(IF(OR($U$339="",$U$339="null",$U$339="NaN",$U$339="undefined"),0,IF($O$308="MEO",$U$339*$O$388,IF($O$308="WA",$U$339*DJ88,$U$339))),0)</f>
        <v>0</v>
      </c>
      <c r="DK429" s="355">
        <f>IFERROR(IF(OR($V$339="",$V$339="null",$V$339="NaN",$V$339="undefined"),0,IF($O$308="MEO",$V$339*$P$388,IF($O$308="WA",$V$339*DK88,$V$339))),0)</f>
        <v>0</v>
      </c>
      <c r="DL429" s="355"/>
      <c r="DM429" s="355">
        <f>IFERROR(IF(OR($U$339="",$U$339="null",$U$339="NaN",$U$339="undefined"),0,IF($O$308="MEO",$U$339*$O$388,IF($O$308="WA",$U$339*DM88,$U$339))),0)</f>
        <v>0</v>
      </c>
      <c r="DN429" s="355">
        <f>IFERROR(IF(OR($V$339="",$V$339="null",$V$339="NaN",$V$339="undefined"),0,IF($O$308="MEO",$V$339*$P$388,IF($O$308="WA",$V$339*DN88,$V$339))),0)</f>
        <v>0</v>
      </c>
      <c r="DO429" s="355"/>
      <c r="DP429" s="355">
        <f>IFERROR(IF(OR($U$339="",$U$339="null",$U$339="NaN",$U$339="undefined"),0,IF($O$308="MEO",$U$339*$O$388,IF($O$308="WA",$U$339*DP88,$U$339))),0)</f>
        <v>0</v>
      </c>
      <c r="DQ429" s="355">
        <f>IFERROR(IF(OR($V$339="",$V$339="null",$V$339="NaN",$V$339="undefined"),0,IF($O$308="MEO",$V$339*$P$388,IF($O$308="WA",$V$339*DQ88,$V$339))),0)</f>
        <v>0</v>
      </c>
      <c r="DR429" s="355"/>
      <c r="DS429" s="355">
        <f>IFERROR(IF(OR($U$339="",$U$339="null",$U$339="NaN",$U$339="undefined"),0,IF($O$308="MEO",$U$339*$O$388,IF($O$308="WA",$U$339*DS88,$U$339))),0)</f>
        <v>0</v>
      </c>
      <c r="DT429" s="355">
        <f>IFERROR(IF(OR($V$339="",$V$339="null",$V$339="NaN",$V$339="undefined"),0,IF($O$308="MEO",$V$339*$P$388,IF($O$308="WA",$V$339*DT88,$V$339))),0)</f>
        <v>0</v>
      </c>
      <c r="DU429" s="355"/>
      <c r="EE429" s="100"/>
    </row>
    <row r="430" spans="13:135" ht="15" hidden="1" customHeight="1" x14ac:dyDescent="0.3"/>
    <row r="431" spans="13:135" ht="15" hidden="1" customHeight="1" x14ac:dyDescent="0.3">
      <c r="M431" s="353" t="s">
        <v>948</v>
      </c>
    </row>
    <row r="432" spans="13:135" ht="15" hidden="1" customHeight="1" x14ac:dyDescent="0.3">
      <c r="M432" s="320" t="s">
        <v>949</v>
      </c>
      <c r="N432" s="320"/>
      <c r="O432" s="320"/>
      <c r="P432" s="320"/>
      <c r="Q432" s="320"/>
      <c r="R432" s="589"/>
      <c r="S432" s="590"/>
      <c r="T432" s="320"/>
      <c r="U432" s="589"/>
      <c r="V432" s="590"/>
      <c r="W432" s="320"/>
      <c r="X432" s="589"/>
      <c r="Y432" s="590"/>
      <c r="Z432" s="320"/>
      <c r="AA432" s="589"/>
      <c r="AB432" s="590"/>
      <c r="AC432" s="320"/>
      <c r="AD432" s="589"/>
      <c r="AE432" s="590"/>
      <c r="AF432" s="320"/>
      <c r="AG432" s="589"/>
      <c r="AH432" s="590"/>
      <c r="AI432" s="320"/>
      <c r="AJ432" s="589"/>
      <c r="AK432" s="590"/>
      <c r="AL432" s="320"/>
      <c r="AM432" s="589"/>
      <c r="AN432" s="590"/>
      <c r="AO432" s="320"/>
      <c r="AP432" s="589"/>
      <c r="AQ432" s="590"/>
      <c r="AR432" s="320"/>
      <c r="AS432" s="589"/>
      <c r="AT432" s="590"/>
      <c r="AU432" s="320"/>
      <c r="AV432" s="589"/>
      <c r="AW432" s="590"/>
      <c r="AX432" s="320"/>
      <c r="AY432" s="589"/>
      <c r="AZ432" s="590"/>
      <c r="BA432" s="320"/>
      <c r="BB432" s="589"/>
      <c r="BC432" s="590"/>
      <c r="BD432" s="320"/>
      <c r="BE432" s="589"/>
      <c r="BF432" s="590"/>
      <c r="BG432" s="320"/>
      <c r="BH432" s="589"/>
      <c r="BI432" s="590"/>
      <c r="BJ432" s="320"/>
      <c r="BK432" s="589"/>
      <c r="BL432" s="590"/>
      <c r="BM432" s="320"/>
      <c r="BN432" s="589"/>
      <c r="BO432" s="590"/>
      <c r="BP432" s="320"/>
      <c r="BQ432" s="589"/>
      <c r="BR432" s="590"/>
      <c r="BS432" s="320"/>
      <c r="BT432" s="589"/>
      <c r="BU432" s="590"/>
      <c r="BV432" s="320"/>
      <c r="BW432" s="589"/>
      <c r="BX432" s="590"/>
      <c r="BY432" s="320"/>
      <c r="BZ432" s="589"/>
      <c r="CA432" s="590"/>
      <c r="CB432" s="320"/>
      <c r="CC432" s="589"/>
      <c r="CD432" s="590"/>
      <c r="CE432" s="320"/>
      <c r="CF432" s="589"/>
      <c r="CG432" s="590"/>
      <c r="CH432" s="320"/>
      <c r="CI432" s="589"/>
      <c r="CJ432" s="590"/>
      <c r="CK432" s="320"/>
      <c r="CL432" s="589"/>
      <c r="CM432" s="590"/>
      <c r="CN432" s="320"/>
      <c r="CO432" s="589"/>
      <c r="CP432" s="590"/>
      <c r="CQ432" s="320"/>
      <c r="CR432" s="589"/>
      <c r="CS432" s="590"/>
      <c r="CT432" s="320"/>
      <c r="CU432" s="589"/>
      <c r="CV432" s="590"/>
      <c r="CW432" s="320"/>
      <c r="CX432" s="589"/>
      <c r="CY432" s="590"/>
      <c r="CZ432" s="320"/>
      <c r="DA432" s="589"/>
      <c r="DB432" s="590"/>
      <c r="DC432" s="320"/>
      <c r="DD432" s="589"/>
      <c r="DE432" s="590"/>
      <c r="DF432" s="320"/>
      <c r="DG432" s="589"/>
      <c r="DH432" s="590"/>
      <c r="DI432" s="320"/>
      <c r="DJ432" s="589"/>
      <c r="DK432" s="590"/>
      <c r="DL432" s="320"/>
      <c r="DM432" s="589"/>
      <c r="DN432" s="590"/>
      <c r="DO432" s="320"/>
      <c r="DP432" s="589"/>
      <c r="DQ432" s="590"/>
      <c r="DR432" s="320"/>
      <c r="DS432" s="589"/>
      <c r="DT432" s="590"/>
      <c r="DU432" s="320"/>
      <c r="DV432" s="320"/>
      <c r="DW432" s="320"/>
      <c r="DX432" s="320"/>
      <c r="DY432" s="320"/>
      <c r="DZ432" s="320"/>
      <c r="EA432" s="320"/>
      <c r="EB432" s="320"/>
      <c r="EC432" s="320"/>
    </row>
    <row r="433" spans="13:135" ht="15" hidden="1" customHeight="1" x14ac:dyDescent="0.3">
      <c r="M433" s="320" t="s">
        <v>950</v>
      </c>
      <c r="N433" s="320"/>
      <c r="O433" s="320"/>
      <c r="P433" s="320"/>
      <c r="Q433" s="320"/>
      <c r="R433" s="354"/>
      <c r="S433" s="355"/>
      <c r="T433" s="355"/>
      <c r="U433" s="355"/>
      <c r="V433" s="355"/>
      <c r="W433" s="355"/>
      <c r="X433" s="355"/>
      <c r="Y433" s="355"/>
      <c r="Z433" s="355"/>
      <c r="AA433" s="355"/>
      <c r="AB433" s="355"/>
      <c r="AC433" s="355"/>
      <c r="AD433" s="355"/>
      <c r="AE433" s="355"/>
      <c r="AF433" s="355"/>
      <c r="AG433" s="355"/>
      <c r="AH433" s="355"/>
      <c r="AI433" s="355"/>
      <c r="AJ433" s="355"/>
      <c r="AK433" s="355"/>
      <c r="AL433" s="355"/>
      <c r="AM433" s="355"/>
      <c r="AN433" s="355"/>
      <c r="AO433" s="355"/>
      <c r="AP433" s="355"/>
      <c r="AQ433" s="355"/>
      <c r="AR433" s="355"/>
      <c r="AS433" s="355"/>
      <c r="AT433" s="355"/>
      <c r="AU433" s="355"/>
      <c r="AV433" s="355"/>
      <c r="AW433" s="355"/>
      <c r="AX433" s="355"/>
      <c r="AY433" s="355"/>
      <c r="AZ433" s="355"/>
      <c r="BA433" s="355"/>
      <c r="BB433" s="355"/>
      <c r="BC433" s="355"/>
      <c r="BD433" s="355"/>
      <c r="BE433" s="355"/>
      <c r="BF433" s="355"/>
      <c r="BG433" s="355"/>
      <c r="BH433" s="355"/>
      <c r="BI433" s="355"/>
      <c r="BJ433" s="355"/>
      <c r="BK433" s="355"/>
      <c r="BL433" s="355"/>
      <c r="BM433" s="355"/>
      <c r="BN433" s="355"/>
      <c r="BO433" s="355"/>
      <c r="BP433" s="355"/>
      <c r="BQ433" s="355"/>
      <c r="BR433" s="355"/>
      <c r="BS433" s="355"/>
      <c r="BT433" s="355"/>
      <c r="BU433" s="355"/>
      <c r="BV433" s="355"/>
      <c r="BW433" s="355"/>
      <c r="BX433" s="355"/>
      <c r="BY433" s="355"/>
      <c r="BZ433" s="355"/>
      <c r="CA433" s="355"/>
      <c r="CB433" s="355"/>
      <c r="CC433" s="355"/>
      <c r="CD433" s="355"/>
      <c r="CE433" s="355"/>
      <c r="CF433" s="355"/>
      <c r="CG433" s="355"/>
      <c r="CH433" s="355"/>
      <c r="CI433" s="355"/>
      <c r="CJ433" s="355"/>
      <c r="CK433" s="355"/>
      <c r="CL433" s="355"/>
      <c r="CM433" s="355"/>
      <c r="CN433" s="355"/>
      <c r="CO433" s="355"/>
      <c r="CP433" s="355"/>
      <c r="CQ433" s="355"/>
      <c r="CR433" s="355"/>
      <c r="CS433" s="355"/>
      <c r="CT433" s="355"/>
      <c r="CU433" s="355"/>
      <c r="CV433" s="355"/>
      <c r="CW433" s="355"/>
      <c r="CX433" s="355"/>
      <c r="CY433" s="355"/>
      <c r="CZ433" s="355"/>
      <c r="DA433" s="355"/>
      <c r="DB433" s="355"/>
      <c r="DC433" s="355"/>
      <c r="DD433" s="355"/>
      <c r="DE433" s="355"/>
      <c r="DF433" s="355"/>
      <c r="DG433" s="355"/>
      <c r="DH433" s="355"/>
      <c r="DI433" s="355"/>
      <c r="DJ433" s="355"/>
      <c r="DK433" s="355"/>
      <c r="DL433" s="355"/>
      <c r="DM433" s="355"/>
      <c r="DN433" s="355"/>
      <c r="DO433" s="355"/>
      <c r="DP433" s="355"/>
      <c r="DQ433" s="355"/>
      <c r="DR433" s="355"/>
      <c r="DS433" s="355"/>
      <c r="DT433" s="355"/>
      <c r="DU433" s="355"/>
      <c r="EE433" s="100"/>
    </row>
    <row r="434" spans="13:135" ht="15" hidden="1" customHeight="1" x14ac:dyDescent="0.3"/>
    <row r="435" spans="13:135" ht="15" hidden="1" customHeight="1" x14ac:dyDescent="0.3">
      <c r="EE435" s="100"/>
    </row>
    <row r="436" spans="13:135" ht="15" hidden="1" customHeight="1" x14ac:dyDescent="0.3"/>
    <row r="437" spans="13:135" ht="15" hidden="1" customHeight="1" x14ac:dyDescent="0.3"/>
    <row r="438" spans="13:135" ht="15" hidden="1" customHeight="1" x14ac:dyDescent="0.3">
      <c r="EE438" s="100"/>
    </row>
    <row r="439" spans="13:135" ht="15" hidden="1" customHeight="1" x14ac:dyDescent="0.3"/>
    <row r="441" spans="13:135" ht="15" customHeight="1" x14ac:dyDescent="0.3">
      <c r="EE441" s="100"/>
    </row>
    <row r="444" spans="13:135" ht="15" customHeight="1" x14ac:dyDescent="0.3">
      <c r="EE444" s="100"/>
    </row>
    <row r="447" spans="13:135" ht="15" customHeight="1" x14ac:dyDescent="0.3">
      <c r="EE447" s="100"/>
    </row>
    <row r="450" spans="135:135" ht="15" customHeight="1" x14ac:dyDescent="0.3">
      <c r="EE450" s="100"/>
    </row>
    <row r="453" spans="135:135" ht="15" customHeight="1" x14ac:dyDescent="0.3">
      <c r="EE453" s="100"/>
    </row>
    <row r="456" spans="135:135" ht="15" customHeight="1" x14ac:dyDescent="0.3">
      <c r="EE456" s="100"/>
    </row>
    <row r="459" spans="135:135" ht="15" customHeight="1" x14ac:dyDescent="0.3">
      <c r="EE459" s="100"/>
    </row>
    <row r="462" spans="135:135" ht="15" customHeight="1" x14ac:dyDescent="0.3">
      <c r="EE462" s="100"/>
    </row>
    <row r="465" spans="135:135" ht="15" customHeight="1" x14ac:dyDescent="0.3">
      <c r="EE465" s="100"/>
    </row>
    <row r="468" spans="135:135" ht="15" customHeight="1" x14ac:dyDescent="0.3">
      <c r="EE468" s="100"/>
    </row>
    <row r="471" spans="135:135" ht="15" customHeight="1" x14ac:dyDescent="0.3">
      <c r="EE471" s="100"/>
    </row>
    <row r="474" spans="135:135" ht="15" customHeight="1" x14ac:dyDescent="0.3">
      <c r="EE474" s="100"/>
    </row>
    <row r="477" spans="135:135" ht="15" customHeight="1" x14ac:dyDescent="0.3">
      <c r="EE477" s="100"/>
    </row>
    <row r="480" spans="135:135" ht="15" customHeight="1" x14ac:dyDescent="0.3">
      <c r="EE480" s="100"/>
    </row>
    <row r="483" spans="135:135" ht="15" customHeight="1" x14ac:dyDescent="0.3">
      <c r="EE483" s="100"/>
    </row>
    <row r="486" spans="135:135" ht="15" customHeight="1" x14ac:dyDescent="0.3">
      <c r="EE486" s="100"/>
    </row>
    <row r="489" spans="135:135" ht="15" customHeight="1" x14ac:dyDescent="0.3">
      <c r="EE489" s="100"/>
    </row>
    <row r="492" spans="135:135" ht="15" customHeight="1" x14ac:dyDescent="0.3">
      <c r="EE492" s="100"/>
    </row>
    <row r="495" spans="135:135" ht="15" customHeight="1" x14ac:dyDescent="0.3">
      <c r="EE495" s="100"/>
    </row>
    <row r="498" spans="135:135" ht="15" customHeight="1" x14ac:dyDescent="0.3">
      <c r="EE498" s="100"/>
    </row>
    <row r="501" spans="135:135" ht="15" customHeight="1" x14ac:dyDescent="0.3">
      <c r="EE501" s="100"/>
    </row>
    <row r="504" spans="135:135" ht="15" customHeight="1" x14ac:dyDescent="0.3">
      <c r="EE504" s="100"/>
    </row>
    <row r="507" spans="135:135" ht="15" customHeight="1" x14ac:dyDescent="0.3">
      <c r="EE507" s="100"/>
    </row>
    <row r="510" spans="135:135" ht="15" customHeight="1" x14ac:dyDescent="0.3">
      <c r="EE510" s="100"/>
    </row>
    <row r="513" spans="135:135" ht="15" customHeight="1" x14ac:dyDescent="0.3">
      <c r="EE513" s="100"/>
    </row>
  </sheetData>
  <sheetProtection insertColumns="0" insertRows="0"/>
  <mergeCells count="584">
    <mergeCell ref="DS432:DT432"/>
    <mergeCell ref="CF432:CG432"/>
    <mergeCell ref="CI432:CJ432"/>
    <mergeCell ref="CL432:CM432"/>
    <mergeCell ref="CO432:CP432"/>
    <mergeCell ref="CR432:CS432"/>
    <mergeCell ref="CU432:CV432"/>
    <mergeCell ref="CX432:CY432"/>
    <mergeCell ref="DA432:DB432"/>
    <mergeCell ref="DD432:DE432"/>
    <mergeCell ref="BQ432:BR432"/>
    <mergeCell ref="BT432:BU432"/>
    <mergeCell ref="BW432:BX432"/>
    <mergeCell ref="BZ432:CA432"/>
    <mergeCell ref="CC432:CD432"/>
    <mergeCell ref="DG432:DH432"/>
    <mergeCell ref="DJ432:DK432"/>
    <mergeCell ref="DM432:DN432"/>
    <mergeCell ref="DP432:DQ432"/>
    <mergeCell ref="DD42:DE42"/>
    <mergeCell ref="DG42:DH42"/>
    <mergeCell ref="DJ42:DK42"/>
    <mergeCell ref="DM42:DN42"/>
    <mergeCell ref="DP42:DQ42"/>
    <mergeCell ref="DS42:DT42"/>
    <mergeCell ref="DV42:DW42"/>
    <mergeCell ref="R432:S432"/>
    <mergeCell ref="U432:V432"/>
    <mergeCell ref="X432:Y432"/>
    <mergeCell ref="AA432:AB432"/>
    <mergeCell ref="AD432:AE432"/>
    <mergeCell ref="AG432:AH432"/>
    <mergeCell ref="AJ432:AK432"/>
    <mergeCell ref="AM432:AN432"/>
    <mergeCell ref="AP432:AQ432"/>
    <mergeCell ref="AS432:AT432"/>
    <mergeCell ref="AV432:AW432"/>
    <mergeCell ref="AY432:AZ432"/>
    <mergeCell ref="BB432:BC432"/>
    <mergeCell ref="BE432:BF432"/>
    <mergeCell ref="BH432:BI432"/>
    <mergeCell ref="BK432:BL432"/>
    <mergeCell ref="BN432:BO432"/>
    <mergeCell ref="CC42:CD42"/>
    <mergeCell ref="CF42:CG42"/>
    <mergeCell ref="CI42:CJ42"/>
    <mergeCell ref="CL42:CM42"/>
    <mergeCell ref="CO42:CP42"/>
    <mergeCell ref="CR42:CS42"/>
    <mergeCell ref="CU42:CV42"/>
    <mergeCell ref="CX42:CY42"/>
    <mergeCell ref="DA42:DB42"/>
    <mergeCell ref="BB42:BC42"/>
    <mergeCell ref="BE42:BF42"/>
    <mergeCell ref="BH42:BI42"/>
    <mergeCell ref="BK42:BL42"/>
    <mergeCell ref="BN42:BO42"/>
    <mergeCell ref="BQ42:BR42"/>
    <mergeCell ref="BT42:BU42"/>
    <mergeCell ref="BW42:BX42"/>
    <mergeCell ref="BZ42:CA42"/>
    <mergeCell ref="O42:P42"/>
    <mergeCell ref="R42:S42"/>
    <mergeCell ref="U42:V42"/>
    <mergeCell ref="X42:Y42"/>
    <mergeCell ref="AA42:AB42"/>
    <mergeCell ref="AD42:AE42"/>
    <mergeCell ref="AG42:AH42"/>
    <mergeCell ref="AJ42:AK42"/>
    <mergeCell ref="AM42:AN42"/>
    <mergeCell ref="R353:S353"/>
    <mergeCell ref="R354:S354"/>
    <mergeCell ref="AD344:AE344"/>
    <mergeCell ref="AY302:AZ302"/>
    <mergeCell ref="BB302:BC302"/>
    <mergeCell ref="BE302:BF302"/>
    <mergeCell ref="DM302:DN302"/>
    <mergeCell ref="DP302:DQ302"/>
    <mergeCell ref="DS302:DT302"/>
    <mergeCell ref="DA302:DB302"/>
    <mergeCell ref="DD302:DE302"/>
    <mergeCell ref="DG302:DH302"/>
    <mergeCell ref="DJ302:DK302"/>
    <mergeCell ref="AD329:AE329"/>
    <mergeCell ref="X352:Y352"/>
    <mergeCell ref="R330:S330"/>
    <mergeCell ref="R328:S328"/>
    <mergeCell ref="R329:S329"/>
    <mergeCell ref="BN316:BO316"/>
    <mergeCell ref="BQ316:BR316"/>
    <mergeCell ref="DJ316:DK316"/>
    <mergeCell ref="DM316:DN316"/>
    <mergeCell ref="DP316:DQ316"/>
    <mergeCell ref="DS316:DT316"/>
    <mergeCell ref="DV37:DW37"/>
    <mergeCell ref="DV38:DW38"/>
    <mergeCell ref="DV39:DW39"/>
    <mergeCell ref="DV40:DW40"/>
    <mergeCell ref="DV41:DW41"/>
    <mergeCell ref="DV100:DW100"/>
    <mergeCell ref="DV140:DW140"/>
    <mergeCell ref="DV202:DW202"/>
    <mergeCell ref="AP316:AQ316"/>
    <mergeCell ref="AS316:AT316"/>
    <mergeCell ref="AV316:AW316"/>
    <mergeCell ref="AY316:AZ316"/>
    <mergeCell ref="BQ302:BR302"/>
    <mergeCell ref="BT302:BU302"/>
    <mergeCell ref="BW302:BX302"/>
    <mergeCell ref="BZ302:CA302"/>
    <mergeCell ref="DS39:DT39"/>
    <mergeCell ref="CR39:CS39"/>
    <mergeCell ref="CU39:CV39"/>
    <mergeCell ref="BK39:BL39"/>
    <mergeCell ref="BN39:BO39"/>
    <mergeCell ref="AS302:AT302"/>
    <mergeCell ref="AV302:AW302"/>
    <mergeCell ref="CX39:CY39"/>
    <mergeCell ref="DA39:DB39"/>
    <mergeCell ref="DD39:DE39"/>
    <mergeCell ref="BQ39:BR39"/>
    <mergeCell ref="BT39:BU39"/>
    <mergeCell ref="BW39:BX39"/>
    <mergeCell ref="BZ39:CA39"/>
    <mergeCell ref="CC39:CD39"/>
    <mergeCell ref="CF39:CG39"/>
    <mergeCell ref="CI39:CJ39"/>
    <mergeCell ref="M411:N411"/>
    <mergeCell ref="R346:S346"/>
    <mergeCell ref="R347:S347"/>
    <mergeCell ref="R348:S348"/>
    <mergeCell ref="X345:Y345"/>
    <mergeCell ref="X329:Y329"/>
    <mergeCell ref="R331:S331"/>
    <mergeCell ref="AD337:AE337"/>
    <mergeCell ref="AD338:AE338"/>
    <mergeCell ref="AD339:AE339"/>
    <mergeCell ref="AD340:AE340"/>
    <mergeCell ref="AD341:AE341"/>
    <mergeCell ref="AD342:AE342"/>
    <mergeCell ref="AD343:AE343"/>
    <mergeCell ref="X331:Y331"/>
    <mergeCell ref="X332:Y332"/>
    <mergeCell ref="X333:Y333"/>
    <mergeCell ref="X334:Y334"/>
    <mergeCell ref="R338:S338"/>
    <mergeCell ref="R339:S339"/>
    <mergeCell ref="X330:Y330"/>
    <mergeCell ref="X350:Y350"/>
    <mergeCell ref="X351:Y351"/>
    <mergeCell ref="R352:S352"/>
    <mergeCell ref="X355:Y355"/>
    <mergeCell ref="X328:Y328"/>
    <mergeCell ref="X346:Y346"/>
    <mergeCell ref="X347:Y347"/>
    <mergeCell ref="X348:Y348"/>
    <mergeCell ref="X349:Y349"/>
    <mergeCell ref="X337:Y337"/>
    <mergeCell ref="X338:Y338"/>
    <mergeCell ref="X339:Y339"/>
    <mergeCell ref="X340:Y340"/>
    <mergeCell ref="X341:Y341"/>
    <mergeCell ref="X342:Y342"/>
    <mergeCell ref="X343:Y343"/>
    <mergeCell ref="X335:Y335"/>
    <mergeCell ref="X353:Y353"/>
    <mergeCell ref="X354:Y354"/>
    <mergeCell ref="X344:Y344"/>
    <mergeCell ref="CX316:CY316"/>
    <mergeCell ref="DA316:DB316"/>
    <mergeCell ref="DG316:DH316"/>
    <mergeCell ref="DD316:DE316"/>
    <mergeCell ref="BT316:BU316"/>
    <mergeCell ref="BW316:BX316"/>
    <mergeCell ref="BZ316:CA316"/>
    <mergeCell ref="CC316:CD316"/>
    <mergeCell ref="CF316:CG316"/>
    <mergeCell ref="CI316:CJ316"/>
    <mergeCell ref="AD328:AE328"/>
    <mergeCell ref="O316:P316"/>
    <mergeCell ref="R316:S316"/>
    <mergeCell ref="U316:V316"/>
    <mergeCell ref="X316:Y316"/>
    <mergeCell ref="AA316:AB316"/>
    <mergeCell ref="AD316:AE316"/>
    <mergeCell ref="AG316:AH316"/>
    <mergeCell ref="CU302:CV302"/>
    <mergeCell ref="BB316:BC316"/>
    <mergeCell ref="BE316:BF316"/>
    <mergeCell ref="BH316:BI316"/>
    <mergeCell ref="BK316:BL316"/>
    <mergeCell ref="BH302:BI302"/>
    <mergeCell ref="AJ316:AK316"/>
    <mergeCell ref="AM316:AN316"/>
    <mergeCell ref="CL316:CM316"/>
    <mergeCell ref="CO316:CP316"/>
    <mergeCell ref="CR316:CS316"/>
    <mergeCell ref="CU316:CV316"/>
    <mergeCell ref="CX302:CY302"/>
    <mergeCell ref="CC302:CD302"/>
    <mergeCell ref="CF302:CG302"/>
    <mergeCell ref="CI302:CJ302"/>
    <mergeCell ref="CL302:CM302"/>
    <mergeCell ref="CO302:CP302"/>
    <mergeCell ref="CR302:CS302"/>
    <mergeCell ref="BK302:BL302"/>
    <mergeCell ref="BN302:BO302"/>
    <mergeCell ref="DM301:DN301"/>
    <mergeCell ref="DP301:DQ301"/>
    <mergeCell ref="DS301:DT301"/>
    <mergeCell ref="R302:S302"/>
    <mergeCell ref="U302:V302"/>
    <mergeCell ref="AD302:AE302"/>
    <mergeCell ref="AG302:AH302"/>
    <mergeCell ref="AJ302:AK302"/>
    <mergeCell ref="AM302:AN302"/>
    <mergeCell ref="AP302:AQ302"/>
    <mergeCell ref="CU301:CV301"/>
    <mergeCell ref="CX301:CY301"/>
    <mergeCell ref="DA301:DB301"/>
    <mergeCell ref="DD301:DE301"/>
    <mergeCell ref="DG301:DH301"/>
    <mergeCell ref="DJ301:DK301"/>
    <mergeCell ref="CC301:CD301"/>
    <mergeCell ref="CF301:CG301"/>
    <mergeCell ref="CI301:CJ301"/>
    <mergeCell ref="CL301:CM301"/>
    <mergeCell ref="CO301:CP301"/>
    <mergeCell ref="CR301:CS301"/>
    <mergeCell ref="BK301:BL301"/>
    <mergeCell ref="BN301:BO301"/>
    <mergeCell ref="BQ301:BR301"/>
    <mergeCell ref="BT301:BU301"/>
    <mergeCell ref="BW301:BX301"/>
    <mergeCell ref="BZ301:CA301"/>
    <mergeCell ref="AS301:AT301"/>
    <mergeCell ref="AV301:AW301"/>
    <mergeCell ref="AY301:AZ301"/>
    <mergeCell ref="BB301:BC301"/>
    <mergeCell ref="BE301:BF301"/>
    <mergeCell ref="BH301:BI301"/>
    <mergeCell ref="R301:S301"/>
    <mergeCell ref="U301:V301"/>
    <mergeCell ref="X301:Y301"/>
    <mergeCell ref="AA301:AB301"/>
    <mergeCell ref="AD301:AE301"/>
    <mergeCell ref="AG301:AH301"/>
    <mergeCell ref="AJ301:AK301"/>
    <mergeCell ref="AM301:AN301"/>
    <mergeCell ref="AP301:AQ301"/>
    <mergeCell ref="R297:S297"/>
    <mergeCell ref="U297:V297"/>
    <mergeCell ref="X297:Y297"/>
    <mergeCell ref="AA297:AB297"/>
    <mergeCell ref="AD297:AE297"/>
    <mergeCell ref="BW297:BX297"/>
    <mergeCell ref="BZ297:CA297"/>
    <mergeCell ref="CC297:CD297"/>
    <mergeCell ref="AY297:AZ297"/>
    <mergeCell ref="BB297:BC297"/>
    <mergeCell ref="BE297:BF297"/>
    <mergeCell ref="BH297:BI297"/>
    <mergeCell ref="BK297:BL297"/>
    <mergeCell ref="BN297:BO297"/>
    <mergeCell ref="BQ297:BR297"/>
    <mergeCell ref="BT297:BU297"/>
    <mergeCell ref="BB41:BC41"/>
    <mergeCell ref="DY100:DZ100"/>
    <mergeCell ref="AM297:AN297"/>
    <mergeCell ref="AP297:AQ297"/>
    <mergeCell ref="AS297:AT297"/>
    <mergeCell ref="AV297:AW297"/>
    <mergeCell ref="CF297:CG297"/>
    <mergeCell ref="DS297:DT297"/>
    <mergeCell ref="DA297:DB297"/>
    <mergeCell ref="DD297:DE297"/>
    <mergeCell ref="DG297:DH297"/>
    <mergeCell ref="DJ297:DK297"/>
    <mergeCell ref="DM297:DN297"/>
    <mergeCell ref="DP297:DQ297"/>
    <mergeCell ref="CI297:CJ297"/>
    <mergeCell ref="CL297:CM297"/>
    <mergeCell ref="CO297:CP297"/>
    <mergeCell ref="CR297:CS297"/>
    <mergeCell ref="CU297:CV297"/>
    <mergeCell ref="CX297:CY297"/>
    <mergeCell ref="AP42:AQ42"/>
    <mergeCell ref="AS42:AT42"/>
    <mergeCell ref="AV42:AW42"/>
    <mergeCell ref="AY42:AZ42"/>
    <mergeCell ref="DJ39:DK39"/>
    <mergeCell ref="BW38:BX38"/>
    <mergeCell ref="DY202:DZ202"/>
    <mergeCell ref="EB202:EC202"/>
    <mergeCell ref="DJ41:DK41"/>
    <mergeCell ref="DM41:DN41"/>
    <mergeCell ref="DP41:DQ41"/>
    <mergeCell ref="DS41:DT41"/>
    <mergeCell ref="M51:DT51"/>
    <mergeCell ref="M100:DT100"/>
    <mergeCell ref="CR41:CS41"/>
    <mergeCell ref="CU41:CV41"/>
    <mergeCell ref="CX41:CY41"/>
    <mergeCell ref="DA41:DB41"/>
    <mergeCell ref="DD41:DE41"/>
    <mergeCell ref="DG41:DH41"/>
    <mergeCell ref="BZ41:CA41"/>
    <mergeCell ref="CC41:CD41"/>
    <mergeCell ref="CF41:CG41"/>
    <mergeCell ref="CI41:CJ41"/>
    <mergeCell ref="AP41:AQ41"/>
    <mergeCell ref="AS41:AT41"/>
    <mergeCell ref="AV41:AW41"/>
    <mergeCell ref="AY41:AZ41"/>
    <mergeCell ref="BE41:BF41"/>
    <mergeCell ref="BW40:BX40"/>
    <mergeCell ref="BQ40:BR40"/>
    <mergeCell ref="BT40:BU40"/>
    <mergeCell ref="BK38:BL38"/>
    <mergeCell ref="BN38:BO38"/>
    <mergeCell ref="EB100:EC100"/>
    <mergeCell ref="M140:DT140"/>
    <mergeCell ref="DY140:DZ140"/>
    <mergeCell ref="EB140:EC140"/>
    <mergeCell ref="CR38:CS38"/>
    <mergeCell ref="CU38:CV38"/>
    <mergeCell ref="CX38:CY38"/>
    <mergeCell ref="BQ38:BR38"/>
    <mergeCell ref="BT38:BU38"/>
    <mergeCell ref="CL41:CM41"/>
    <mergeCell ref="CO41:CP41"/>
    <mergeCell ref="BH41:BI41"/>
    <mergeCell ref="BK41:BL41"/>
    <mergeCell ref="BN41:BO41"/>
    <mergeCell ref="BQ41:BR41"/>
    <mergeCell ref="BT41:BU41"/>
    <mergeCell ref="BW41:BX41"/>
    <mergeCell ref="O41:P41"/>
    <mergeCell ref="DY40:DZ40"/>
    <mergeCell ref="EB40:EC40"/>
    <mergeCell ref="CR40:CS40"/>
    <mergeCell ref="CU40:CV40"/>
    <mergeCell ref="CX40:CY40"/>
    <mergeCell ref="DA40:DB40"/>
    <mergeCell ref="DD40:DE40"/>
    <mergeCell ref="DG40:DH40"/>
    <mergeCell ref="CF38:CG38"/>
    <mergeCell ref="DS38:DT38"/>
    <mergeCell ref="DA38:DB38"/>
    <mergeCell ref="DD38:DE38"/>
    <mergeCell ref="DG38:DH38"/>
    <mergeCell ref="DJ38:DK38"/>
    <mergeCell ref="DM38:DN38"/>
    <mergeCell ref="DP38:DQ38"/>
    <mergeCell ref="CI38:CJ38"/>
    <mergeCell ref="CL38:CM38"/>
    <mergeCell ref="CO38:CP38"/>
    <mergeCell ref="DM39:DN39"/>
    <mergeCell ref="DP39:DQ39"/>
    <mergeCell ref="DG39:DH39"/>
    <mergeCell ref="CL39:CM39"/>
    <mergeCell ref="CO39:CP39"/>
    <mergeCell ref="DS37:DT37"/>
    <mergeCell ref="O40:P40"/>
    <mergeCell ref="R40:S40"/>
    <mergeCell ref="U40:V40"/>
    <mergeCell ref="X40:Y40"/>
    <mergeCell ref="AA40:AB40"/>
    <mergeCell ref="AD40:AE40"/>
    <mergeCell ref="AG40:AH40"/>
    <mergeCell ref="AJ40:AK40"/>
    <mergeCell ref="AM40:AN40"/>
    <mergeCell ref="DA37:DB37"/>
    <mergeCell ref="DD37:DE37"/>
    <mergeCell ref="DG37:DH37"/>
    <mergeCell ref="DJ37:DK37"/>
    <mergeCell ref="DM37:DN37"/>
    <mergeCell ref="DP37:DQ37"/>
    <mergeCell ref="CI37:CJ37"/>
    <mergeCell ref="CL37:CM37"/>
    <mergeCell ref="BZ40:CA40"/>
    <mergeCell ref="CC40:CD40"/>
    <mergeCell ref="CF40:CG40"/>
    <mergeCell ref="CI40:CJ40"/>
    <mergeCell ref="CL40:CM40"/>
    <mergeCell ref="CO40:CP40"/>
    <mergeCell ref="CU37:CV37"/>
    <mergeCell ref="CX37:CY37"/>
    <mergeCell ref="BQ37:BR37"/>
    <mergeCell ref="BT37:BU37"/>
    <mergeCell ref="BW37:BX37"/>
    <mergeCell ref="BZ37:CA37"/>
    <mergeCell ref="CC37:CD37"/>
    <mergeCell ref="CF37:CG37"/>
    <mergeCell ref="BB37:BC37"/>
    <mergeCell ref="BE37:BF37"/>
    <mergeCell ref="BH37:BI37"/>
    <mergeCell ref="BK37:BL37"/>
    <mergeCell ref="BN37:BO37"/>
    <mergeCell ref="EB36:EC36"/>
    <mergeCell ref="O37:P37"/>
    <mergeCell ref="R37:S37"/>
    <mergeCell ref="U37:V37"/>
    <mergeCell ref="X37:Y37"/>
    <mergeCell ref="AA37:AB37"/>
    <mergeCell ref="AD37:AE37"/>
    <mergeCell ref="CX36:CY36"/>
    <mergeCell ref="DA36:DB36"/>
    <mergeCell ref="DD36:DE36"/>
    <mergeCell ref="DG36:DH36"/>
    <mergeCell ref="DJ36:DK36"/>
    <mergeCell ref="DM36:DN36"/>
    <mergeCell ref="CF36:CG36"/>
    <mergeCell ref="CI36:CJ36"/>
    <mergeCell ref="CL36:CM36"/>
    <mergeCell ref="CO36:CP36"/>
    <mergeCell ref="CR36:CS36"/>
    <mergeCell ref="AJ36:AK36"/>
    <mergeCell ref="AM36:AN36"/>
    <mergeCell ref="AP36:AQ36"/>
    <mergeCell ref="AS36:AT36"/>
    <mergeCell ref="CO37:CP37"/>
    <mergeCell ref="CR37:CS37"/>
    <mergeCell ref="EB34:EC34"/>
    <mergeCell ref="O36:P36"/>
    <mergeCell ref="R36:S36"/>
    <mergeCell ref="U36:V36"/>
    <mergeCell ref="X36:Y36"/>
    <mergeCell ref="AA36:AB36"/>
    <mergeCell ref="CU34:CV34"/>
    <mergeCell ref="CX34:CY34"/>
    <mergeCell ref="DA34:DB34"/>
    <mergeCell ref="DD34:DE34"/>
    <mergeCell ref="DG34:DH34"/>
    <mergeCell ref="DJ34:DK34"/>
    <mergeCell ref="CC34:CD34"/>
    <mergeCell ref="CF34:CG34"/>
    <mergeCell ref="CI34:CJ34"/>
    <mergeCell ref="CL34:CM34"/>
    <mergeCell ref="CO34:CP34"/>
    <mergeCell ref="CR34:CS34"/>
    <mergeCell ref="BK34:BL34"/>
    <mergeCell ref="DP36:DQ36"/>
    <mergeCell ref="DS36:DT36"/>
    <mergeCell ref="DY36:DZ36"/>
    <mergeCell ref="BH36:BI36"/>
    <mergeCell ref="BK36:BL36"/>
    <mergeCell ref="DY34:DZ34"/>
    <mergeCell ref="DM34:DN34"/>
    <mergeCell ref="DP34:DQ34"/>
    <mergeCell ref="DS34:DT34"/>
    <mergeCell ref="BZ34:CA34"/>
    <mergeCell ref="BZ36:CA36"/>
    <mergeCell ref="CC36:CD36"/>
    <mergeCell ref="CU36:CV36"/>
    <mergeCell ref="BN36:BO36"/>
    <mergeCell ref="BQ36:BR36"/>
    <mergeCell ref="BN34:BO34"/>
    <mergeCell ref="BQ34:BR34"/>
    <mergeCell ref="BW34:BX34"/>
    <mergeCell ref="DV34:DW34"/>
    <mergeCell ref="DV36:DW36"/>
    <mergeCell ref="BT36:BU36"/>
    <mergeCell ref="BW36:BX36"/>
    <mergeCell ref="B2:C3"/>
    <mergeCell ref="M34:N35"/>
    <mergeCell ref="O34:P34"/>
    <mergeCell ref="R34:S34"/>
    <mergeCell ref="U34:V34"/>
    <mergeCell ref="X34:Y34"/>
    <mergeCell ref="AY37:AZ37"/>
    <mergeCell ref="AG37:AH37"/>
    <mergeCell ref="AJ37:AK37"/>
    <mergeCell ref="AM37:AN37"/>
    <mergeCell ref="AP37:AQ37"/>
    <mergeCell ref="AD36:AE36"/>
    <mergeCell ref="AG36:AH36"/>
    <mergeCell ref="AS34:AT34"/>
    <mergeCell ref="AV34:AW34"/>
    <mergeCell ref="AY34:AZ34"/>
    <mergeCell ref="AV36:AW36"/>
    <mergeCell ref="AY36:AZ36"/>
    <mergeCell ref="AA34:AB34"/>
    <mergeCell ref="AD34:AE34"/>
    <mergeCell ref="AG34:AH34"/>
    <mergeCell ref="AJ34:AK34"/>
    <mergeCell ref="AM34:AN34"/>
    <mergeCell ref="AP34:AQ34"/>
    <mergeCell ref="BB34:BC34"/>
    <mergeCell ref="BE34:BF34"/>
    <mergeCell ref="BH34:BI34"/>
    <mergeCell ref="BB36:BC36"/>
    <mergeCell ref="BE36:BF36"/>
    <mergeCell ref="BT34:BU34"/>
    <mergeCell ref="AS37:AT37"/>
    <mergeCell ref="AV37:AW37"/>
    <mergeCell ref="AP40:AQ40"/>
    <mergeCell ref="AS40:AT40"/>
    <mergeCell ref="AV40:AW40"/>
    <mergeCell ref="AY40:AZ40"/>
    <mergeCell ref="BB40:BC40"/>
    <mergeCell ref="BE40:BF40"/>
    <mergeCell ref="BH40:BI40"/>
    <mergeCell ref="AY39:AZ39"/>
    <mergeCell ref="BB39:BC39"/>
    <mergeCell ref="BE39:BF39"/>
    <mergeCell ref="BH39:BI39"/>
    <mergeCell ref="BK40:BL40"/>
    <mergeCell ref="AP39:AQ39"/>
    <mergeCell ref="AS39:AT39"/>
    <mergeCell ref="AV39:AW39"/>
    <mergeCell ref="BN40:BO40"/>
    <mergeCell ref="R333:S333"/>
    <mergeCell ref="R334:S334"/>
    <mergeCell ref="M406:N406"/>
    <mergeCell ref="R335:S335"/>
    <mergeCell ref="R337:S337"/>
    <mergeCell ref="AP38:AQ38"/>
    <mergeCell ref="AS38:AT38"/>
    <mergeCell ref="M202:DT202"/>
    <mergeCell ref="AG297:AH297"/>
    <mergeCell ref="AJ297:AK297"/>
    <mergeCell ref="DJ40:DK40"/>
    <mergeCell ref="DM40:DN40"/>
    <mergeCell ref="DP40:DQ40"/>
    <mergeCell ref="DS40:DT40"/>
    <mergeCell ref="BZ38:CA38"/>
    <mergeCell ref="CC38:CD38"/>
    <mergeCell ref="AY38:AZ38"/>
    <mergeCell ref="BB38:BC38"/>
    <mergeCell ref="BE38:BF38"/>
    <mergeCell ref="BH38:BI38"/>
    <mergeCell ref="AD41:AE41"/>
    <mergeCell ref="AG41:AH41"/>
    <mergeCell ref="AJ41:AK41"/>
    <mergeCell ref="AM41:AN41"/>
    <mergeCell ref="R332:S332"/>
    <mergeCell ref="AV38:AW38"/>
    <mergeCell ref="O38:P38"/>
    <mergeCell ref="R38:S38"/>
    <mergeCell ref="U38:V38"/>
    <mergeCell ref="X38:Y38"/>
    <mergeCell ref="AA38:AB38"/>
    <mergeCell ref="R39:S39"/>
    <mergeCell ref="U39:V39"/>
    <mergeCell ref="X39:Y39"/>
    <mergeCell ref="AA39:AB39"/>
    <mergeCell ref="O39:P39"/>
    <mergeCell ref="AD38:AE38"/>
    <mergeCell ref="AD39:AE39"/>
    <mergeCell ref="AG39:AH39"/>
    <mergeCell ref="AJ39:AK39"/>
    <mergeCell ref="AM39:AN39"/>
    <mergeCell ref="AG38:AH38"/>
    <mergeCell ref="AJ38:AK38"/>
    <mergeCell ref="AM38:AN38"/>
    <mergeCell ref="R41:S41"/>
    <mergeCell ref="U41:V41"/>
    <mergeCell ref="X41:Y41"/>
    <mergeCell ref="AA41:AB41"/>
    <mergeCell ref="AD331:AE331"/>
    <mergeCell ref="AD330:AE330"/>
    <mergeCell ref="M426:N426"/>
    <mergeCell ref="M427:N427"/>
    <mergeCell ref="M419:N419"/>
    <mergeCell ref="M420:N420"/>
    <mergeCell ref="M421:N421"/>
    <mergeCell ref="M422:N422"/>
    <mergeCell ref="M423:N423"/>
    <mergeCell ref="M412:N412"/>
    <mergeCell ref="M413:N413"/>
    <mergeCell ref="M418:N418"/>
    <mergeCell ref="M407:N407"/>
    <mergeCell ref="M408:N408"/>
    <mergeCell ref="M409:N409"/>
    <mergeCell ref="M410:N410"/>
    <mergeCell ref="R340:S340"/>
    <mergeCell ref="R341:S341"/>
    <mergeCell ref="R342:S342"/>
    <mergeCell ref="R343:S343"/>
    <mergeCell ref="R349:S349"/>
    <mergeCell ref="R344:S344"/>
    <mergeCell ref="R345:S345"/>
    <mergeCell ref="M405:O405"/>
  </mergeCells>
  <dataValidations count="3">
    <dataValidation type="decimal" allowBlank="1" showInputMessage="1" showErrorMessage="1" sqref="Q204 S204:T204 BX204:BY204 BU204:BV204 BR204:BS204 BO204:BP204 BL204:BM204 BI204:BJ204 BF204:BG204 BC204:BD204 AZ204:BA204 AW204:AX204 AT204:AU204 AQ204:AR204 AN204:AO204 AK204:AL204 AH204:AI204 AE204:AF204 CA204:CB204 Y204:Z204 V204:W204 AB204 CD204:CE204 CG204:CH204 CJ204:CK204 CM204:CN204 CP204:CQ204 CS204:CT204 CV204:CW204 CY204:CZ204 DB204:DC204 DE204:DF204 DH204:DI204 DK204:DL204 DN204:DO204 DQ204:DR204 DT204:DU204" xr:uid="{A50925F7-1AC9-414E-A8E2-DFB24028BE39}">
      <formula1>-999999999999999</formula1>
      <formula2>999999999999999</formula2>
    </dataValidation>
    <dataValidation allowBlank="1" showInputMessage="1" showErrorMessage="1" sqref="EC64:EC65 BZ204 BW204 BT204 BQ204 BN204 BK204 BH204 BE204 BB204 AY204 AV204 AS204 AP204 AM204 AJ204 AG204 AD204 AA204 X204 U204 R204 O204:P204 DZ64:DZ65 V64:V65 BX64:BX65 BU64:BU65 BR64:BR65 BO64:BO65 BL64:BL65 BI64:BI65 BF64:BF65 BC64:BC65 AZ64:AZ65 AW64:AW65 AT64:AT65 AQ64:AQ65 AN64:AN65 AK64:AK65 AH64:AH65 AE64:AE65 AB64:AB65 Y64:Y65 CD64:CD65 DS204 CG64:CG65 CJ64:CJ65 CM64:CM65 CP64:CP65 CS64:CS65 CV64:CV65 CY64:CY65 DB64:DB65 DE64:DE65 DH64:DH65 DK64:DK65 DN64:DN65 DQ64:DQ65 CA64:CA65 DT64:DU65 CC204 CF204 CI204 CL204 CO204 CR204 CU204 CX204 DA204 DD204 DG204 DJ204 DM204 DP204 S64:S65" xr:uid="{DFA577F3-9CE9-49F4-B13E-51E4D1F5C16F}"/>
    <dataValidation type="decimal" allowBlank="1" showErrorMessage="1" errorTitle="Invalid Input" error="Please insert valid values." sqref="EC274 DZ274 V272 Y272 AB272 AE272 AH272 AK272 AN272 AQ272 AT272 AW272 AZ272 BC272 BF272 BI272 BL272 BO272 BR272 BU272 BX272 DQ272 S274 EC272 DZ272 V268 Y268 AB268 AE268 AH268 AK268 AN268 AQ268 AT268 AW268 AZ268 BC268 BF268 BI268 BL268 BO268 BR268 BU268 BX268 DQ268 S272 EC268 DZ268 V266 Y266 AB266 AE266 AH266 AK266 AN266 AQ266 AT266 AW266 AZ266 BC266 BF266 BI266 BL266 BO266 BR266 BU266 BX266 DQ266 S268 EC266 DZ266 DQ96:DQ98 V96:V98 Y96:Y98 AB96:AB98 AE96:AE98 AH96:AH98 AK96:AK98 AN96:AN98 AQ96:AQ98 AT96:AT98 AW96:AW98 AZ96:AZ98 BC96:BC98 BF96:BF98 BI96:BI98 BL96:BL98 BO96:BO98 BR96:BR98 BU96:BU98 BX96:BX98 S266 EC174 DZ174 DQ174 BX174 BU174 BR174 BO174 BL174 BI174 BF174 BC174 AZ174 AW174 AT174 AQ174 AN174 AK174 AH174 AE174 AB174 Y174 V174 S174:S175 EC170 DZ170 DQ170 BX170 BU170 BR170 BO170 BL170 BI170 BF170 BC170 AZ170 AW170 AT170 AQ170 AN170 AK170 AH170 AE170 AB170 Y170 V170 S170 DZ159:DZ160 DQ159:DQ160 BX159:BX160 BU159:BU160 BR159:BR160 BO159:BO160 BL159:BL160 BI159:BI160 BF159:BF160 BC159:BC160 AZ159:AZ160 AW159:AW160 AT159:AT160 AQ159:AQ160 AN159:AN160 AK159:AK160 AH159:AH160 AE159:AE160 AB159:AB160 Y159:Y160 V159:V160 S159:S160 CA159:CA160 EC155 DZ155 DQ155 BX155 BU155 BR155 BO155 BL155 BI155 BF155 BC155 AZ155 AW155 AT155 AQ155 AN155 AK155 AH155 AE155 AB155 Y155 V155 S155 S150:S153 EC148 DZ148 V151:V153 Y151:Y153 AB151:AB153 AE151:AE153 AH151:AH153 AK151:AK153 AN151:AN153 AQ151:AQ153 AT151:AT153 AW151:AW153 AZ151:AZ153 BC151:BC153 BF151:BF153 BI151:BI153 BL151:BL153 BO151:BO153 BR151:BR153 BU151:BU153 BX151:BX153 DQ151:DQ153 S148 S101 EC96:EC97 DZ96:DZ98 S96:S98 EC62:EC63 DZ62:DZ63 DQ62:DQ63 BX62:BX63 BU62:BU63 BR62:BR63 BO62:BO63 BL62:BL63 BI62:BI63 BF62:BF63 BC62:BC63 AZ62:AZ63 AW62:AW63 AT62:AT63 AQ62:AQ63 AN62:AN63 AK62:AK63 AH62:AH63 AE62:AE63 AB62:AB63 Y62:Y63 V62:V63 S62:S63 EC52 DZ52 U84:U87 BX52 BU52 BR52 BO52 BL52 BI52 BF52 BC52 AZ52 AW52 AT52 AQ52 AN52 AK52 AH52 AE52 AB52 Y52 V52 W84:W87 Y84:Y87 DT148:DU148 AC84:AC87 AE84:AE87 AA84:AA86 AI84:AI87 AK84:AK87 AG84:AG86 AO84:AO87 AQ84:AQ87 AM84:AM86 AU84:AU87 AW84:AW87 AS84:AS86 BA84:BA87 BC84:BC87 AY84:AY86 BG84:BG87 BI84:BI87 BE84:BE86 BM84:BM87 BO84:BO87 BK84:BK86 BS84:BS87 BU84:BU87 BQ84:BQ86 BY84:BY87 CC84:CC86 DQ52 CA274 DT274:DU274 V148 Y148 AB148 AE148 AH148 AK148 AN148 AQ148 AT148 AW148 AZ148 BC148 BF148 BI148 BL148 BO148 BR148 BU148 BX148 V274 Y274 AB274 AE274 AH274 AK274 AN274 AQ274 AT274 AW274 AZ274 BC274 BF274 BI274 BL274 BO274 BR274 BU274 BX274 CA52 CA62:CA63 CA96:CA98 DT96:DU98 CD96:CD98 CD62:CD63 CD52 CF84:CF86 CG96:CG98 CG62:CG63 CG52 CI84:CI86 CJ96:CJ98 CJ62:CJ63 CJ52 CL84:CL86 CM96:CM98 CM62:CM63 CM52 CO84:CO86 CP96:CP98 CP62:CP63 CP52 CR84:CR86 CS96:CS98 CS62:CS63 CS52 CU84:CU86 CV96:CV98 CV62:CV63 CV52 CX84:CX86 CY96:CY98 CY62:CY63 CY52 DA84:DA86 DB96:DB98 DB62:DB63 DB52 DD84:DD86 DE96:DE98 DE62:DE63 DE52 DG84:DG86 DH96:DH98 DH62:DH63 DH52 DJ84:DJ86 DK96:DK98 DK62:DK63 DK52 DM84:DM86 DN96:DN98 DN62:DN63 DN52 BW84:BW86 DT62:DU63 DZ69:DZ82 DT52:DU52 DT159:DU160 CA151:CA153 CA155 CD159:CD160 CA170 CA174 CD148 CD174 CD170 CG159:CG160 CD155 CD151:CD153 CG148 CG174 CG170 CJ159:CJ160 CG155 CG151:CG153 CJ148 CJ174 CJ170 CM159:CM160 CJ155 CJ151:CJ153 CM148 CM174 CM170 CP159:CP160 CM155 CM151:CM153 CP148 CP174 CP170 CS159:CS160 CP155 CP151:CP153 CS148 CS174 CS170 CV159:CV160 CS155 CS151:CS153 CV148 CV174 CV170 CY159:CY160 CV155 CV151:CV153 CY148 CY174 CY170 DB159:DB160 CY155 CY151:CY153 DB148 DB174 DB170 DE159:DE160 DB155 DB151:DB153 DE148 DE174 DE170 DH159:DH160 DE155 DE151:DE153 DH148 DH174 DH170 DK159:DK160 DH155 DH151:DH153 DK148 DK174 DK170 DN159:DN160 DK155 DK151:DK153 DN148 DN174 DN170 DT174:DU174 DN155 DN151:DN153 DQ148 DT170:DU170 DT155:DU155 AB113:AB116 DT151:DU153 DT272:DU272 CA266 CA268 CA272 CA148 CD274 CD272 CD268 CD266 CG274 CG272 CG268 CG266 CJ274 CJ272 CJ268 CJ266 CM274 CM272 CM268 CM266 CP274 CP272 CP268 CP266 CS274 CS272 CS268 CS266 CV274 CV272 CV268 CV266 CY274 CY272 CY268 CY266 DB274 DB272 DB268 DB266 DE274 DE272 DE268 DE266 DH274 DH272 DH268 DH266 DK274 DK272 DK268 DK266 DN274 DN272 DN268 DN266 DQ274 DT268:DU268 DT266:DU266 DT69:DU82 S69:S87 EC159:EC160 DT89:DU92 DQ69:DQ82 BX69:BX82 BU69:BU82 BR69:BR82 BO69:BO82 BL69:BL82 BI69:BI82 BF69:BF82 BC69:BC82 AZ69:AZ82 AW69:AW82 AT69:AT82 AQ69:AQ82 AN69:AN82 AK69:AK82 AH69:AH82 AE69:AE82 AB69:AB82 Y69:Y82 V69:V82 CA69:CA82 CD69:CD82 CG69:CG82 CJ69:CJ82 CM69:CM82 CP69:CP82 CS69:CS82 CV69:CV82 CY69:CY82 DB69:DB82 DE69:DE82 DH69:DH82 DK69:DK82 DN69:DN82 DT113:DU116 EC69:EC82 EC206:EC247 DP84:DP86 AE113:AE116 AH113:AH116 AK113:AK116 AN113:AN116 AQ113:AQ116 AT113:AT116 AW113:AW116 AZ113:AZ116 BC113:BC116 BF113:BF116 BI113:BI116 BL113:BL116 BO113:BO116 BR113:BR116 BU113:BU116 BX113:BX116 CA113:CA116 CD113:CD116 CG113:CG116 CJ113:CJ116 CM113:CM116 CP113:CP116 CS113:CS116 CV113:CV116 CY113:CY116 DB113:DB116 DE113:DE116 DH113:DH116 DK113:DK116 DN113:DN116 DQ113:DQ116 DT206:DU247 S113:S116 V113:V116 Y113:Y116 DZ206:DZ247 DQ206:DQ247 BX206:BX247 BU206:BU247 BR206:BR247 BO206:BO247 BL206:BL247 BI206:BI247 BF206:BF247 BC206:BC247 AZ206:AZ247 AW206:AW247 AT206:AT247 AQ206:AQ247 AN206:AN247 AK206:AK247 AH206:AH247 AE206:AE247 AB206:AB247 Y206:Y247 V206:V247 S206:S247 CA206:CA247 CD206:CD247 CG206:CG247 CJ206:CJ247 CM206:CM247 CP206:CP247 CS206:CS247 CV206:CV247 CY206:CY247 DB206:DB247 DE206:DE247 DH206:DH247 DK206:DK247 DN206:DN247 DQ89:DQ92 DZ89:DZ92 EC89:EC92 DN89:DN92 DK89:DK92 DH89:DH92 DE89:DE92 DB89:DB92 CY89:CY92 CV89:CV92 CS89:CS92 CP89:CP92 CM89:CM92 CJ89:CJ92 CG89:CG92 CD89:CD92 CA89:CA92 BX89:BX92 S89:S92 DS84:DS86 V89:V92 Y89:Y92 AB89:AB92 AE89:AE92 AH89:AH92 AK89:AK92 AN89:AN92 AQ89:AQ92 AT89:AT92 AW89:AW92 AZ89:AZ92 BC89:BC92 BF89:BF92 BI89:BI92 BL89:BL92 BO89:BO92 BR89:BR92 BU89:BU92 CA84:CB87 CE84:CE87 CH84:CH87 CK84:CK87 CN84:CN87 CQ84:CQ87 CT84:CT87 CW84:CW87 CZ84:CZ87 DC84:DC87 DF84:DF87 DI84:DI87 DL84:DL87 DO84:DO87 DR84:DR87 CC55:CD58 CF55:CG58 CI55:CJ58 CL55:CM58 CO55:CP58 CR55:CS58 CU55:CV58 CX55:CY58 DA55:DB58 DD55:DE58 DG55:DH58 DJ55:DK58 DM55:DN58 DP55:DQ58 U55:V58 DS55:DU58 BW55:BX59 BZ55:CA59 AV55:AW59 AS55:AT59 AP55:AQ59 AM55:AN59 AJ55:AK59 AG55:AH59 AD55:AE59 AA55:AB59 X55:Y59 R55:R56 R57:S59 BT55:BU59 BQ55:BR59 BN55:BO59 BK55:BL59 BH55:BI59 BE55:BF59 BB55:BC59 AY55:AZ59 S52:S56" xr:uid="{AED37EDC-C878-4773-B20E-07D87AF0CF9B}">
      <formula1>-999999999999999</formula1>
      <formula2>999999999999999</formula2>
    </dataValidation>
  </dataValidations>
  <pageMargins left="0.5" right="0.5" top="0.5" bottom="0.5" header="0.3" footer="0.3"/>
  <pageSetup scale="48" pageOrder="overThenDown" orientation="landscape" r:id="rId1"/>
  <headerFooter>
    <oddHeader>&amp;L&amp;C&amp;R</oddHeader>
    <oddFooter>&amp;L   Vistaar Price Structure Management - On Demand 
   Powered By: Vistaar Technologies Inc.&amp;C&amp;G&amp;RPage: &amp;P of &amp;N</oddFooter>
    <evenHeader>&amp;L&amp;C&amp;R</evenHeader>
    <evenFooter>&amp;L&amp;C&amp;R</evenFooter>
  </headerFooter>
  <rowBreaks count="2" manualBreakCount="2">
    <brk id="98" max="16383" man="1"/>
    <brk id="200" max="16383" man="1"/>
  </rowBreaks>
  <colBreaks count="1" manualBreakCount="1">
    <brk id="12"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Summary</vt:lpstr>
      <vt:lpstr>DealCalendar</vt:lpstr>
      <vt:lpstr>Item Details</vt:lpstr>
      <vt:lpstr>FG Plans</vt:lpstr>
      <vt:lpstr>Workarea</vt:lpstr>
      <vt:lpstr>Market_Code</vt:lpstr>
      <vt:lpstr>Summary!Print_Area</vt:lpstr>
      <vt:lpstr>Workarea!Print_Area</vt:lpstr>
      <vt:lpstr>Summary!Print_Titles</vt:lpstr>
      <vt:lpstr>Workarea!Print_Titles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Ghadigaonkar</dc:creator>
  <cp:lastModifiedBy>Swapnali Patil</cp:lastModifiedBy>
  <dcterms:created xsi:type="dcterms:W3CDTF">2020-09-30T13:06:25Z</dcterms:created>
  <dcterms:modified xsi:type="dcterms:W3CDTF">2025-08-08T11:00:20Z</dcterms:modified>
</cp:coreProperties>
</file>